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" sheetId="1" r:id="rId5"/>
    <sheet state="visible" name="Special runs" sheetId="2" r:id="rId6"/>
    <sheet state="visible" name="5p_commissionning" sheetId="3" r:id="rId7"/>
    <sheet state="visible" name="4p_commissionning" sheetId="4" r:id="rId8"/>
    <sheet state="visible" name="KinC_x50_2" sheetId="5" r:id="rId9"/>
    <sheet state="visible" name="3p_commissionning" sheetId="6" r:id="rId10"/>
    <sheet state="visible" name="Sheet12" sheetId="7" r:id="rId11"/>
    <sheet state="visible" name="Sheet13" sheetId="8" r:id="rId12"/>
    <sheet state="visible" name="KinC_x36_2" sheetId="9" r:id="rId13"/>
    <sheet state="visible" name="Kin_x36_5" sheetId="10" r:id="rId14"/>
    <sheet state="visible" name="Kin_x36_3" sheetId="11" r:id="rId15"/>
    <sheet state="visible" name="KinC_x36_5" sheetId="12" r:id="rId16"/>
    <sheet state="visible" name="KinC_x60_3" sheetId="13" r:id="rId17"/>
    <sheet state="visible" name="Sheet14" sheetId="14" r:id="rId18"/>
    <sheet state="visible" name="KinC_x60_3b" sheetId="15" r:id="rId19"/>
    <sheet state="visible" name="KinC_x60_3a" sheetId="16" r:id="rId20"/>
    <sheet state="visible" name="KinC_x60_4a" sheetId="17" r:id="rId21"/>
    <sheet state="visible" name="KinC_x60_4b" sheetId="18" r:id="rId22"/>
    <sheet state="visible" name="KinC_x36_6" sheetId="19" r:id="rId23"/>
    <sheet state="visible" name="KinC_x25_4" sheetId="20" r:id="rId24"/>
    <sheet state="visible" name="KinC_x50_0" sheetId="21" r:id="rId25"/>
    <sheet state="visible" name="KinC_x50_0a" sheetId="22" r:id="rId26"/>
    <sheet state="visible" name="KinC_x50_0b" sheetId="23" r:id="rId27"/>
    <sheet state="visible" name="KinC_x60_1" sheetId="24" r:id="rId28"/>
    <sheet state="visible" name="KinC_x25_1" sheetId="25" r:id="rId29"/>
    <sheet state="visible" name="KinC_x36_1" sheetId="26" r:id="rId30"/>
    <sheet state="visible" name="KinC_x60_2b" sheetId="27" r:id="rId31"/>
    <sheet state="visible" name="KinC_x36_4" sheetId="28" r:id="rId32"/>
    <sheet state="visible" name="KinC_x25_3" sheetId="29" r:id="rId33"/>
    <sheet state="visible" name="Kin_x50_4" sheetId="30" r:id="rId34"/>
    <sheet state="visible" name="Totals % Goal" sheetId="31" r:id="rId35"/>
    <sheet state="visible" name="2023 Totals" sheetId="32" r:id="rId36"/>
    <sheet state="visible" name="Math" sheetId="33" r:id="rId37"/>
    <sheet state="visible" name="KinC_x50_3" sheetId="34" r:id="rId38"/>
    <sheet state="visible" name="Sheet15" sheetId="35" r:id="rId39"/>
    <sheet state="visible" name="Sheet16" sheetId="36" r:id="rId40"/>
    <sheet state="visible" name="Sheet17" sheetId="37" r:id="rId41"/>
    <sheet state="visible" name="KinC_x50_1" sheetId="38" r:id="rId42"/>
    <sheet state="visible" name="Sheet18" sheetId="39" r:id="rId43"/>
    <sheet state="visible" name="Kin_x50_3" sheetId="40" r:id="rId44"/>
    <sheet state="visible" name="KinC_x60_2" sheetId="41" r:id="rId45"/>
    <sheet state="visible" name="Sheet19" sheetId="42" r:id="rId46"/>
    <sheet state="visible" name="Kin_x25_3" sheetId="43" r:id="rId47"/>
    <sheet state="visible" name="Peters good list " sheetId="44" r:id="rId48"/>
  </sheets>
  <definedNames>
    <definedName hidden="1" localSheetId="4" name="_xlnm._FilterDatabase">KinC_x50_2!$A$4:$Q$197</definedName>
    <definedName hidden="1" localSheetId="6" name="_xlnm._FilterDatabase">Sheet12!$A$4:$AH$168</definedName>
    <definedName hidden="1" localSheetId="7" name="_xlnm._FilterDatabase">Sheet13!$A$4:$AH$168</definedName>
    <definedName hidden="1" localSheetId="8" name="_xlnm._FilterDatabase">KinC_x36_2!$A$4:$AG$172</definedName>
    <definedName hidden="1" localSheetId="9" name="_xlnm._FilterDatabase">Kin_x36_5!$A$4:$L$178</definedName>
    <definedName hidden="1" localSheetId="10" name="_xlnm._FilterDatabase">Kin_x36_3!$A$4:$L$169</definedName>
    <definedName hidden="1" localSheetId="11" name="_xlnm._FilterDatabase">KinC_x36_5!$A$4:$K$52</definedName>
    <definedName hidden="1" localSheetId="12" name="_xlnm._FilterDatabase">KinC_x60_3!$A$4:$K$247</definedName>
    <definedName hidden="1" localSheetId="13" name="_xlnm._FilterDatabase">Sheet14!$A$4:$K$88</definedName>
    <definedName hidden="1" localSheetId="14" name="_xlnm._FilterDatabase">KinC_x60_3b!$A$4:$AH$197</definedName>
    <definedName hidden="1" localSheetId="15" name="_xlnm._FilterDatabase">KinC_x60_3a!$A$4:$AH$197</definedName>
    <definedName hidden="1" localSheetId="16" name="_xlnm._FilterDatabase">KinC_x60_4a!$A$4:$AH$197</definedName>
    <definedName hidden="1" localSheetId="17" name="_xlnm._FilterDatabase">KinC_x60_4b!$A$4:$AH$197</definedName>
    <definedName hidden="1" localSheetId="18" name="_xlnm._FilterDatabase">KinC_x36_6!$A$4:$AH$500</definedName>
    <definedName hidden="1" localSheetId="19" name="_xlnm._FilterDatabase">KinC_x25_4!$A$4:$L$235</definedName>
    <definedName hidden="1" localSheetId="20" name="_xlnm._FilterDatabase">KinC_x50_0!$A$4:$L$86</definedName>
    <definedName hidden="1" localSheetId="21" name="_xlnm._FilterDatabase">KinC_x50_0a!$A$4:$K$113</definedName>
    <definedName hidden="1" localSheetId="22" name="_xlnm._FilterDatabase">KinC_x50_0b!$A$4:$K$72</definedName>
    <definedName hidden="1" localSheetId="23" name="_xlnm._FilterDatabase">KinC_x60_1!$A$4:$L$398</definedName>
    <definedName hidden="1" localSheetId="24" name="_xlnm._FilterDatabase">KinC_x25_1!$A$4:$AH$500</definedName>
    <definedName hidden="1" localSheetId="25" name="_xlnm._FilterDatabase">KinC_x36_1!$A$4:$AH$500</definedName>
    <definedName hidden="1" localSheetId="26" name="_xlnm._FilterDatabase">KinC_x60_2b!$A$4:$AH$500</definedName>
    <definedName hidden="1" localSheetId="27" name="_xlnm._FilterDatabase">KinC_x36_4!$A$4:$L$170</definedName>
    <definedName hidden="1" localSheetId="28" name="_xlnm._FilterDatabase">KinC_x25_3!$A$4:$L$132</definedName>
    <definedName hidden="1" localSheetId="29" name="_xlnm._FilterDatabase">Kin_x50_4!$A$4:$L$401</definedName>
    <definedName hidden="1" localSheetId="33" name="_xlnm._FilterDatabase">KinC_x50_3!$A$4:$L$49</definedName>
    <definedName hidden="1" localSheetId="34" name="_xlnm._FilterDatabase">Sheet15!$A$4:$L$49</definedName>
    <definedName hidden="1" localSheetId="35" name="_xlnm._FilterDatabase">Sheet16!$A$4:$K$49</definedName>
    <definedName hidden="1" localSheetId="36" name="_xlnm._FilterDatabase">Sheet17!$A$4:$K$33</definedName>
    <definedName hidden="1" localSheetId="37" name="_xlnm._FilterDatabase">KinC_x50_1!$A$4:$L$119</definedName>
    <definedName hidden="1" localSheetId="38" name="_xlnm._FilterDatabase">Sheet18!$A$4:$K$131</definedName>
    <definedName hidden="1" localSheetId="40" name="_xlnm._FilterDatabase">KinC_x60_2!$A$4:$L$175</definedName>
    <definedName hidden="1" localSheetId="41" name="_xlnm._FilterDatabase">Sheet19!$A$4:$L$133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">
      <text>
        <t xml:space="preserve">Check logbook or daily run plan for this
</t>
      </text>
    </comment>
  </commentList>
</comments>
</file>

<file path=xl/sharedStrings.xml><?xml version="1.0" encoding="utf-8"?>
<sst xmlns="http://schemas.openxmlformats.org/spreadsheetml/2006/main" count="22991" uniqueCount="1331">
  <si>
    <t>HMS mom</t>
  </si>
  <si>
    <t>cosmics, LED, other stuff</t>
  </si>
  <si>
    <t>Installers</t>
  </si>
  <si>
    <t>HMS angle</t>
  </si>
  <si>
    <t>SHMS angle</t>
  </si>
  <si>
    <t>calo angle</t>
  </si>
  <si>
    <t>calo distance</t>
  </si>
  <si>
    <t>Assemblers</t>
  </si>
  <si>
    <t>Collimator</t>
  </si>
  <si>
    <t>HV</t>
  </si>
  <si>
    <t>day</t>
  </si>
  <si>
    <t>Hao, Yaopeng, Mark, Wassim, Mitch, Christine, Josh</t>
  </si>
  <si>
    <t xml:space="preserve">run </t>
  </si>
  <si>
    <t>purpose</t>
  </si>
  <si>
    <t>Ibeam (uA)</t>
  </si>
  <si>
    <t>3 persons per shift</t>
  </si>
  <si>
    <t>target</t>
  </si>
  <si>
    <t>Beam pass</t>
  </si>
  <si>
    <t>Presscale</t>
  </si>
  <si>
    <t>time</t>
  </si>
  <si>
    <t>event #</t>
  </si>
  <si>
    <t>duration (min)</t>
  </si>
  <si>
    <t>Charge Accumulated</t>
  </si>
  <si>
    <t>comments</t>
  </si>
  <si>
    <t>Wed</t>
  </si>
  <si>
    <t>-</t>
  </si>
  <si>
    <t>Thu</t>
  </si>
  <si>
    <t>Hao-Yaopeng</t>
  </si>
  <si>
    <t>Wassim-Mitch</t>
  </si>
  <si>
    <t>Christine-Josh</t>
  </si>
  <si>
    <t>Fri</t>
  </si>
  <si>
    <t>board repairs</t>
  </si>
  <si>
    <t>Christine-Mark</t>
  </si>
  <si>
    <t>sept 15</t>
  </si>
  <si>
    <t>Beam centering</t>
  </si>
  <si>
    <t>Sat</t>
  </si>
  <si>
    <t>cosmics</t>
  </si>
  <si>
    <t>10h</t>
  </si>
  <si>
    <t>Sun</t>
  </si>
  <si>
    <t>https://logbooks.jlab.org/entry/4179529</t>
  </si>
  <si>
    <t>Mon</t>
  </si>
  <si>
    <t>Carbon Hole</t>
  </si>
  <si>
    <t>L</t>
  </si>
  <si>
    <t>analysis meeting</t>
  </si>
  <si>
    <t>ps3=0</t>
  </si>
  <si>
    <t>Still no beam from shift summary</t>
  </si>
  <si>
    <t>Mark-Hao</t>
  </si>
  <si>
    <t>Yaopeng-Wassim</t>
  </si>
  <si>
    <t>Yaopeng-Mitch-Casey</t>
  </si>
  <si>
    <t>Mike-Mark</t>
  </si>
  <si>
    <t>Julie-MArk-Josh</t>
  </si>
  <si>
    <t>Tue</t>
  </si>
  <si>
    <t>Mitch-Mark</t>
  </si>
  <si>
    <t>ps4=0</t>
  </si>
  <si>
    <t>Yaopeng</t>
  </si>
  <si>
    <t>Carbon hole not really visible too faint</t>
  </si>
  <si>
    <t>Mitch-Christine</t>
  </si>
  <si>
    <t>Mitch-Mark-Christine</t>
  </si>
  <si>
    <t>Yaopeng-Mitch</t>
  </si>
  <si>
    <t>Mark-Wassim</t>
  </si>
  <si>
    <t xml:space="preserve">Carbon hole is still faint, but is visible and centered </t>
  </si>
  <si>
    <t>Mike-Mark-Casey</t>
  </si>
  <si>
    <t>Elastic Calibration</t>
  </si>
  <si>
    <t>Yaopeng-Wassim-Christine</t>
  </si>
  <si>
    <t>sept 20</t>
  </si>
  <si>
    <t>LH2</t>
  </si>
  <si>
    <t>Mark</t>
  </si>
  <si>
    <t>3h</t>
  </si>
  <si>
    <t>ps5=0</t>
  </si>
  <si>
    <t xml:space="preserve">FADC coefficeint error </t>
  </si>
  <si>
    <t>https://logbooks.jlab.org/entry/4183880</t>
  </si>
  <si>
    <t>Mark-Christine</t>
  </si>
  <si>
    <t>run with ps3=0 to work around the fadc issue</t>
  </si>
  <si>
    <t>sept 23</t>
  </si>
  <si>
    <t>LED</t>
  </si>
  <si>
    <t>40 min</t>
  </si>
  <si>
    <t xml:space="preserve">Beam is back </t>
  </si>
  <si>
    <t>33 min</t>
  </si>
  <si>
    <t xml:space="preserve"> </t>
  </si>
  <si>
    <t>New FADC values loaded but still in ps3 to verify</t>
  </si>
  <si>
    <t>sept 26</t>
  </si>
  <si>
    <t>BPM calibration</t>
  </si>
  <si>
    <t>pulsed</t>
  </si>
  <si>
    <t>6h</t>
  </si>
  <si>
    <t>none</t>
  </si>
  <si>
    <t>https://logbooks.jlab.org/entry/4187682</t>
  </si>
  <si>
    <t>New FADC values loaded run in ps5</t>
  </si>
  <si>
    <t>beam position ( -0.5 | 2.0 | -1.5 | 2.0)</t>
  </si>
  <si>
    <t>run ended for magnet rampdown to replace JT</t>
  </si>
  <si>
    <t>beam position ( -0.5 | -2.0 | -1.5 | -2.0)</t>
  </si>
  <si>
    <t>Sept 28</t>
  </si>
  <si>
    <t>8h</t>
  </si>
  <si>
    <t>TS2: 12411</t>
  </si>
  <si>
    <t>HV-25V</t>
  </si>
  <si>
    <t>beam position (3.3 | 2.0 | 2.6 | 2.0)</t>
  </si>
  <si>
    <t>https://logbooks.jlab.org/entry/4188808</t>
  </si>
  <si>
    <t>beam position (1.5 | 0.0 | 0.5 | 0.0)</t>
  </si>
  <si>
    <t>HMS checkout - Q2 defocused</t>
  </si>
  <si>
    <t>sept 28</t>
  </si>
  <si>
    <t>TS2: 5873</t>
  </si>
  <si>
    <t>https://logbooks.jlab.org/entry/4188943</t>
  </si>
  <si>
    <t>LD2</t>
  </si>
  <si>
    <t>ps3=2</t>
  </si>
  <si>
    <t>2h</t>
  </si>
  <si>
    <t>TS2:4031</t>
  </si>
  <si>
    <t>HMS check out - nominal Q2</t>
  </si>
  <si>
    <t>https://logbooks.jlab.org/entry/4191130</t>
  </si>
  <si>
    <t>HMS checkout- FADC mode 10</t>
  </si>
  <si>
    <t>HMS 3/4</t>
  </si>
  <si>
    <t xml:space="preserve">HMS check out- 3/4 </t>
  </si>
  <si>
    <t>https://logbooks.jlab.org/entry/4180369</t>
  </si>
  <si>
    <t>T2=24866153</t>
  </si>
  <si>
    <t>T2=23271036</t>
  </si>
  <si>
    <t>alignement check from 9 to 3 m</t>
  </si>
  <si>
    <t>from 9 to 3 m</t>
  </si>
  <si>
    <t>HMs ELCLEAN</t>
  </si>
  <si>
    <t>alignments check from 9 to 3m</t>
  </si>
  <si>
    <t>1153-1165</t>
  </si>
  <si>
    <t>HMS optics (-3.6 GeV)</t>
  </si>
  <si>
    <t>C 0.5%</t>
  </si>
  <si>
    <t>Coincidence seeking</t>
  </si>
  <si>
    <t>23 min</t>
  </si>
  <si>
    <t>x50-2</t>
  </si>
  <si>
    <t>production HV</t>
  </si>
  <si>
    <t>1167-1173</t>
  </si>
  <si>
    <t>1174-1187</t>
  </si>
  <si>
    <t>138 min</t>
  </si>
  <si>
    <t>3 min</t>
  </si>
  <si>
    <t>https://logbooks.jlab.org/entry/4197192</t>
  </si>
  <si>
    <t>elastic (large angle), proton in HMS</t>
  </si>
  <si>
    <t>1188-1193</t>
  </si>
  <si>
    <t>HMS optic at -6.117</t>
  </si>
  <si>
    <t>https://logbooks.jlab.org/entry/4181512</t>
  </si>
  <si>
    <t>26 min</t>
  </si>
  <si>
    <t xml:space="preserve">2.5 h </t>
  </si>
  <si>
    <t>1194-1214</t>
  </si>
  <si>
    <t>NPS trigger test, initial setup</t>
  </si>
  <si>
    <t>4h</t>
  </si>
  <si>
    <t>elastic (small angle), proton in HMS</t>
  </si>
  <si>
    <t>Moller_1839</t>
  </si>
  <si>
    <t>Start 12:15</t>
  </si>
  <si>
    <t>NPS trigger test,</t>
  </si>
  <si>
    <t>Moller_1840</t>
  </si>
  <si>
    <t>Moller_1841</t>
  </si>
  <si>
    <t>Moller_1842</t>
  </si>
  <si>
    <t>Moller_1843</t>
  </si>
  <si>
    <t>Moller_1844</t>
  </si>
  <si>
    <t>Moller_1845</t>
  </si>
  <si>
    <t>Moller_1846</t>
  </si>
  <si>
    <t>End 15:26</t>
  </si>
  <si>
    <t>Total time 3:11</t>
  </si>
  <si>
    <t>th=500, seed th=300, output th 1000</t>
  </si>
  <si>
    <t>Updated NPS HV</t>
  </si>
  <si>
    <t>run</t>
  </si>
  <si>
    <t>junk</t>
  </si>
  <si>
    <t>J/Psi background est</t>
  </si>
  <si>
    <t xml:space="preserve"> th=500, seed th=300, output th =1000</t>
  </si>
  <si>
    <t>2min</t>
  </si>
  <si>
    <t>37000 events</t>
  </si>
  <si>
    <t>DAC=55 only col 16</t>
  </si>
  <si>
    <t>0ct-23rd</t>
  </si>
  <si>
    <t xml:space="preserve">Beam Studies </t>
  </si>
  <si>
    <t>35mins</t>
  </si>
  <si>
    <t>T6 = 1925415</t>
  </si>
  <si>
    <t>ps6=0</t>
  </si>
  <si>
    <t xml:space="preserve"> th=500, seed th=300, output th =500</t>
  </si>
  <si>
    <t>Ibeam ~ 22.68</t>
  </si>
  <si>
    <t>34.09mC</t>
  </si>
  <si>
    <t xml:space="preserve">DAQ Debug w/ Alexander </t>
  </si>
  <si>
    <t>NPS trigger test</t>
  </si>
  <si>
    <t xml:space="preserve">                     ↓</t>
  </si>
  <si>
    <t>BCM Calib</t>
  </si>
  <si>
    <t>9.71min</t>
  </si>
  <si>
    <t>th=1000, seed th=300, output th =500</t>
  </si>
  <si>
    <t>132.22 mins</t>
  </si>
  <si>
    <t>large WF window, col 12-14, dac=55</t>
  </si>
  <si>
    <t>th=2000, seed th=300, output th =500</t>
  </si>
  <si>
    <t>2888-2897</t>
  </si>
  <si>
    <t>large wf window, all columns, two different DAC</t>
  </si>
  <si>
    <t>Background positron studies SHMS = 32.90 deg</t>
  </si>
  <si>
    <t>Run #3086 ---- LH2 ----- 36 uA ---- EDTM 500 Hz</t>
  </si>
  <si>
    <t>Run #3087 ---- LD2 ----- 13 uA ---- EDTM 500 H</t>
  </si>
  <si>
    <t>Background positron studies SHMS = 28.76 deg</t>
  </si>
  <si>
    <t>th=4000, seed th=300, output th =500</t>
  </si>
  <si>
    <t>Run #3088 ---- LD2 ----- 8 uA ----- EDTM 500 Hz</t>
  </si>
  <si>
    <t>Run #3089 ---- LD2 ----- 8 uA ----- EDTM 40 Hz</t>
  </si>
  <si>
    <t>Run #3090 ---- LD2 ----- 8 uA ----- EDTM 40 Hz</t>
  </si>
  <si>
    <t>Run #3091 ---- LH2 ----- 24 uA ---- EDTM 40 Hz</t>
  </si>
  <si>
    <t>Run #3092 ---- LH2 ----- 24 uA ---- EDTM 40 Hz</t>
  </si>
  <si>
    <t>Run #3093 ---- LD2 ----- 8 uA ----- EDTM 40 Hz</t>
  </si>
  <si>
    <t>Junk</t>
  </si>
  <si>
    <t>Run #3094 ---- LD2 ----- 8 uA ----- EDTM 40 Hz</t>
  </si>
  <si>
    <t>Carbon hole runs taken after the long beam down period due to the beam strike in the NL separator magnet/vac chamber</t>
  </si>
  <si>
    <t>th=2000, seed th=600, output th =500</t>
  </si>
  <si>
    <t>run#</t>
  </si>
  <si>
    <t>Type</t>
  </si>
  <si>
    <t>charge (mC)</t>
  </si>
  <si>
    <t>Ts3 event #</t>
  </si>
  <si>
    <t xml:space="preserve">target </t>
  </si>
  <si>
    <t>prescale</t>
  </si>
  <si>
    <t>coin status</t>
  </si>
  <si>
    <t>1222-1237</t>
  </si>
  <si>
    <t xml:space="preserve">Carbon Hole </t>
  </si>
  <si>
    <t>sparse</t>
  </si>
  <si>
    <t xml:space="preserve">1st run back after seperator magnet issue </t>
  </si>
  <si>
    <t>EDTM @ 40Hz</t>
  </si>
  <si>
    <t>EDTM off</t>
  </si>
  <si>
    <t xml:space="preserve">Carbon hole visible </t>
  </si>
  <si>
    <t>https://logbooks.jlab.org/entry/4272935</t>
  </si>
  <si>
    <t>216k</t>
  </si>
  <si>
    <t>elastic middle angle, proton in HMS</t>
  </si>
  <si>
    <t xml:space="preserve">carbon hole visible </t>
  </si>
  <si>
    <t xml:space="preserve">carbon hole visible and centered </t>
  </si>
  <si>
    <t>125k</t>
  </si>
  <si>
    <t>https://logbooks.jlab.org/entry/4272960</t>
  </si>
  <si>
    <t>E-P Elastic runs taken after the long beam down period due to the beam strike in the NL separator magnet/vac chamber</t>
  </si>
  <si>
    <t>electron in HMS*</t>
  </si>
  <si>
    <t xml:space="preserve">HMS angle </t>
  </si>
  <si>
    <t>Ts4 event #</t>
  </si>
  <si>
    <t>CHECK LOG BOOK FOR PHOTOS</t>
  </si>
  <si>
    <t>E-P Elastic</t>
  </si>
  <si>
    <t>Below are from Start of the run info, need to verify the angle from camera !!!</t>
  </si>
  <si>
    <t xml:space="preserve">HMS optics </t>
  </si>
  <si>
    <t>off</t>
  </si>
  <si>
    <r>
      <rPr/>
      <t xml:space="preserve">Nominal Hall C Target Positions Changetd to beam center in CH runs </t>
    </r>
    <r>
      <rPr>
        <color rgb="FF1155CC"/>
        <u/>
      </rPr>
      <t>https://logbooks.jlab.org/entry/4272995</t>
    </r>
  </si>
  <si>
    <t>Optics 1 +/- 8cm</t>
  </si>
  <si>
    <t>ps4 = 0</t>
  </si>
  <si>
    <t>NPS Correctors off https://logbooks.jlab.org/entry/4272969</t>
  </si>
  <si>
    <t>EDTM back to 40Hz</t>
  </si>
  <si>
    <t>dummy</t>
  </si>
  <si>
    <t>comment_text=EL-REAL Trigger ; TET_IGNORE_MAKS all 0 ; TET = 500 ; Sparsification set to 1</t>
  </si>
  <si>
    <t>Required Charge Total (Coulomb)</t>
  </si>
  <si>
    <t>n/a</t>
  </si>
  <si>
    <t xml:space="preserve">No beam </t>
  </si>
  <si>
    <t>sweeper satus</t>
  </si>
  <si>
    <t>Carbon 0.5%</t>
  </si>
  <si>
    <t>https://logbooks.jlab.org/entry/4191561</t>
  </si>
  <si>
    <t>comment_text=EL-REAL Trigger ; TET_IGNORE_MAKS all 0 ; TET = 500 ; Sparsification set to 1; Sweeper magnet ON; C 0.5%</t>
  </si>
  <si>
    <t>comment_text=EL-REAL Trigger ; TET_IGNORE_MAKS all 0 ; TET = 500 ; Sparsification set to 1; Sweeper magnet ON; optics foil +-8cm</t>
  </si>
  <si>
    <t>CODA CRASHED, NO END OF RUN INFO, SKIPPED</t>
  </si>
  <si>
    <t>-6.667 GeV</t>
  </si>
  <si>
    <t>12.493 deg</t>
  </si>
  <si>
    <t>36.88 deg</t>
  </si>
  <si>
    <t>20.58 deg</t>
  </si>
  <si>
    <t>3 m</t>
  </si>
  <si>
    <r>
      <rPr/>
      <t xml:space="preserve">NPS Correctors off </t>
    </r>
    <r>
      <rPr>
        <color rgb="FF1155CC"/>
        <u/>
      </rPr>
      <t>https://logbooks.jlab.org/entry/4273247</t>
    </r>
  </si>
  <si>
    <t>Optics 2 +/- 3cm</t>
  </si>
  <si>
    <t>comment_text=EL-REAL Trigger ; TET_IGNORE_MAKS all 0 ; TET = 500 ; Sparsification set to 1; Sweeper magnet OFF; optics foil +-3cm</t>
  </si>
  <si>
    <r>
      <rPr/>
      <t xml:space="preserve">HMS Dipoe NMR </t>
    </r>
    <r>
      <rPr>
        <color rgb="FF1155CC"/>
        <u/>
      </rPr>
      <t>https://logbooks.jlab.org/entry/4273136</t>
    </r>
  </si>
  <si>
    <t>accumulated charge (mC)</t>
  </si>
  <si>
    <t>comment_text=EL-REAL Trigger ; TET_IGNORE_MAKS all 0 ; TET = 500 ; Sparsification set to 1; Sweeper magnet OFF; LH2</t>
  </si>
  <si>
    <t>type</t>
  </si>
  <si>
    <t>TS6 event #</t>
  </si>
  <si>
    <t>Dummy</t>
  </si>
  <si>
    <t>EDTM Set to 5Hz</t>
  </si>
  <si>
    <t>Raster at 4x4 mm^2 https://logbooks.jlab.org/entry/4273329</t>
  </si>
  <si>
    <t>Raster at 4x4 mm^2</t>
  </si>
  <si>
    <t>Commission</t>
  </si>
  <si>
    <t>EDTM Set to 40Hz</t>
  </si>
  <si>
    <t>Raster at 2x2 mm^2</t>
  </si>
  <si>
    <t>ps1 and ps4 = 0</t>
  </si>
  <si>
    <t>comment_text=NPS Trigger and EL-REAL Trigger ; TET_IGNORE_MAKS all 1 ; TET = 20 ; Sparsification set to 0; Sweeper magnet OFF; LH2</t>
  </si>
  <si>
    <t>EDTM Set to 10Hz</t>
  </si>
  <si>
    <t xml:space="preserve">No end of run in log </t>
  </si>
  <si>
    <t>BCM Calibration</t>
  </si>
  <si>
    <t xml:space="preserve">Out of beam </t>
  </si>
  <si>
    <t>BCM Calibration, three cycles, MCC could not achive 40uA so 30uA was maximum current</t>
  </si>
  <si>
    <t>pair th=500, cluster th=300</t>
  </si>
  <si>
    <t>https://logbooks.jlab.org/entry/4286409</t>
  </si>
  <si>
    <t>first__epics_30 error maybe junk</t>
  </si>
  <si>
    <t>pair th =100</t>
  </si>
  <si>
    <t xml:space="preserve">Pump speed tests </t>
  </si>
  <si>
    <t>only 5mins of beam</t>
  </si>
  <si>
    <t>Loop 2 pump speed 48Hz</t>
  </si>
  <si>
    <t>comment_text=EL-REAL Trigger ; TET_IGNORE_MAKS all 0 ; TET = 500 ; Sparsification set to 1; Sweeper magnet ON; Carbon 0.5%</t>
  </si>
  <si>
    <t xml:space="preserve">comment_text=EL-REAL Trigger ; TET_IGNORE_MAKS all 0 ; TET = 500 ; Sparsification set to 1; Sweeper magnet ON; </t>
  </si>
  <si>
    <t xml:space="preserve">test of varying the loop 2 heater pump to induce boiling at various rates under constant beam current to evluate the issues in loop 2 </t>
  </si>
  <si>
    <t>https://logbooks.jlab.org/entry/4288746</t>
  </si>
  <si>
    <t>comment_text=EL-REAL Trigger ; TET_IGNORE_MAKS all 0 ; TET = 500 ; Sparsification set to 1; Sweeper magnet ON; Optics 2:+-3cm</t>
  </si>
  <si>
    <t>LH2 2 10cm</t>
  </si>
  <si>
    <t>https://logbooks.jlab.org/entry/4288761</t>
  </si>
  <si>
    <t>The TET is set to 50, sparsification is set 0 and TET_IGNORE_MASKs are set to 1.</t>
  </si>
  <si>
    <t>https://logbooks.jlab.org/files/2024/04/4288762/nps_hms_coin_6213_50k.pdf</t>
  </si>
  <si>
    <t>xxxx</t>
  </si>
  <si>
    <t>Loop 2 pump speed 38Hz</t>
  </si>
  <si>
    <t>fan speed at 38Hz</t>
  </si>
  <si>
    <t>comment_text=EL-REAL Trigger ; TET_IGNORE_MAKS all 0 ; TET = 500 ; Sparsification set to 1; Sweeper magnet OFF, NPS HV, LV on</t>
  </si>
  <si>
    <t xml:space="preserve">aborted pump behiving eratically </t>
  </si>
  <si>
    <t>Loop 2 pump speed 40Hz</t>
  </si>
  <si>
    <t>fan speed at 40Hz</t>
  </si>
  <si>
    <t>Loop 2 pump speed 42Hz</t>
  </si>
  <si>
    <t>fan speed at 42Hz</t>
  </si>
  <si>
    <t>https://logbooks.jlab.org/entry/4288793</t>
  </si>
  <si>
    <t>lifetime 100%</t>
  </si>
  <si>
    <t>https://logbooks.jlab.org/files/2024/04/4288795/nps_hms_coin_6215_50k.pdf</t>
  </si>
  <si>
    <t>LH3</t>
  </si>
  <si>
    <t>LH4</t>
  </si>
  <si>
    <t>1271 - 1279</t>
  </si>
  <si>
    <t>NO BEAM</t>
  </si>
  <si>
    <t>Loop 2 pump speed 45Hz</t>
  </si>
  <si>
    <t>LH5</t>
  </si>
  <si>
    <t>lifetime 75%</t>
  </si>
  <si>
    <t>end of run report stuck</t>
  </si>
  <si>
    <t>fan speed at 45Hz</t>
  </si>
  <si>
    <t>https://logbooks.jlab.org/entry/4288801</t>
  </si>
  <si>
    <t>1280-1287</t>
  </si>
  <si>
    <t>DAQ TESTING</t>
  </si>
  <si>
    <t>LH6</t>
  </si>
  <si>
    <t>LH7</t>
  </si>
  <si>
    <t>https://logbooks.jlab.org/files/2024/04/4288834/nps_hms_coin_6216_50k.pdf</t>
  </si>
  <si>
    <t>LH8</t>
  </si>
  <si>
    <t>LH9</t>
  </si>
  <si>
    <t>Loop 2 pump fan reversed 56Hz</t>
  </si>
  <si>
    <t>LH10</t>
  </si>
  <si>
    <t>efficiency</t>
  </si>
  <si>
    <t>ps3=5</t>
  </si>
  <si>
    <t>LH11</t>
  </si>
  <si>
    <t>LH12</t>
  </si>
  <si>
    <t xml:space="preserve">fanp pump reversed flow </t>
  </si>
  <si>
    <t>new HV for 28-28=pmt id 868</t>
  </si>
  <si>
    <t>LH13</t>
  </si>
  <si>
    <t>LH14</t>
  </si>
  <si>
    <t>fan pump forward low current run at 44Hz</t>
  </si>
  <si>
    <t>LH15</t>
  </si>
  <si>
    <t xml:space="preserve">controller swapped 1-&gt;2 </t>
  </si>
  <si>
    <t>HMS Elastic Production</t>
  </si>
  <si>
    <t>ps3=4</t>
  </si>
  <si>
    <t>no end of run report coda problems</t>
  </si>
  <si>
    <t>3.5m</t>
  </si>
  <si>
    <t>Large</t>
  </si>
  <si>
    <t>Raster size incorrect</t>
  </si>
  <si>
    <t>Raster wasn't reinitialized for 3-pass</t>
  </si>
  <si>
    <t>efficicency</t>
  </si>
  <si>
    <t>LED run</t>
  </si>
  <si>
    <t>trigger study</t>
  </si>
  <si>
    <t>FADC sparsification=0. ps3=0</t>
  </si>
  <si>
    <t>FADC sparsification=1, PS3=0</t>
  </si>
  <si>
    <t>FADC  sparsification=0, PS1=0</t>
  </si>
  <si>
    <t>FADC  sparsification=0, PS5=0</t>
  </si>
  <si>
    <t>PS3=0, VTP_NPS_ECALCLUSTER_TRIGGER_THR=1500</t>
  </si>
  <si>
    <t>PS3=0, VTP_NPS_ECALCLUSTER_TRIGGER_THR=2500</t>
  </si>
  <si>
    <t>PS3=0, VTP_NPS_ECALCLUSTER_TRIGGER_THR=4000</t>
  </si>
  <si>
    <t>NPS elastic calibration</t>
  </si>
  <si>
    <t>25psi, 58Hz</t>
  </si>
  <si>
    <t>Al-dummy</t>
  </si>
  <si>
    <t>25psi, 52Hz</t>
  </si>
  <si>
    <t>1328-1340</t>
  </si>
  <si>
    <t>DAQ test, Junk data</t>
  </si>
  <si>
    <t>no end of run report</t>
  </si>
  <si>
    <t>25psi, 48Hz</t>
  </si>
  <si>
    <t>coda_ps=ps3=0 comment_text=HMS Elastic Proton Setting</t>
  </si>
  <si>
    <t>comment = SHMS angle = 33.48</t>
  </si>
  <si>
    <t>comment_text=HMS Elastic Proton Setting (SHMS= 33.48 / NPS = 17.18): Sparsification=1</t>
  </si>
  <si>
    <t>1601-1609</t>
  </si>
  <si>
    <t>Dummy 10cm</t>
  </si>
  <si>
    <t>comment_text=HMS Elastic Proton Setting (SHMS= 33.48 / NPS = 17.18): Sparsification=0</t>
  </si>
  <si>
    <t>coda issue</t>
  </si>
  <si>
    <t>1346-1348</t>
  </si>
  <si>
    <t>VLD SCRIPT RUN (NPS ONLY)</t>
  </si>
  <si>
    <t>comment_text=vld script run</t>
  </si>
  <si>
    <t>1349-1360</t>
  </si>
  <si>
    <t>DAQ TEST NO BEAM</t>
  </si>
  <si>
    <t>1361-1362</t>
  </si>
  <si>
    <t>40psi, 42Hz</t>
  </si>
  <si>
    <t>comment_text=HMS Elastic Proton. Sweeper Off.</t>
  </si>
  <si>
    <t>1363-1373</t>
  </si>
  <si>
    <t>LED with COIN DAQ TEST</t>
  </si>
  <si>
    <t>1374-1395</t>
  </si>
  <si>
    <t>Scaler and DAQ test</t>
  </si>
  <si>
    <t>testing pair threshol</t>
  </si>
  <si>
    <t>CODA config: coin</t>
  </si>
  <si>
    <t>config narrow sparse</t>
  </si>
  <si>
    <t>nps sweeper off</t>
  </si>
  <si>
    <t>1423-1435</t>
  </si>
  <si>
    <t>NPS elastic calibration/Commision</t>
  </si>
  <si>
    <t>comment_text=Elastic Coin SPARS=1, Thr=1000 coin PS3=0, SHMS = 31.19, HMS = 29.86, NPS = 15.98</t>
  </si>
  <si>
    <t>1436-1437</t>
  </si>
  <si>
    <t>comment_text=Elastic Coin SPARS=0, Thr=1000 coin PS3=0, SHMS = 31.19, HMS = 29.86, NPS = 14.89, blocklevel=1 - restarted ROC and PEB</t>
  </si>
  <si>
    <t>comment_text=Elastic Coin SPARS=0, Thr=1000 coin PS3=0, SHMS = 32.28, HMS = 29.86, NPS = 14.89, blocklevel=1 - restarted ROC and PEB</t>
  </si>
  <si>
    <t>comment_text=Elastic Coin SPARS=0, Thr=1000 coin PS3=0, SHMS = 33.48, HMS = 29.86, NPS = 14.89, blocklevel=1 - restarted ROC and PEB</t>
  </si>
  <si>
    <t>comment_text=Elastic Coin SPARS=0, Thr=1000 coin PS3=0, SHMS = 32.28, HMS = 29.86, NPS = 15.98 (SHMS = 32.29 in the GUI)</t>
  </si>
  <si>
    <t>Sep. 27</t>
  </si>
  <si>
    <t>nps off- wide sparse window</t>
  </si>
  <si>
    <t>% of goal</t>
  </si>
  <si>
    <t>4m</t>
  </si>
  <si>
    <t>Sep. 28</t>
  </si>
  <si>
    <t>Sep. 29</t>
  </si>
  <si>
    <t>Clust Pair Thresh</t>
  </si>
  <si>
    <t>Clust read thresh</t>
  </si>
  <si>
    <t>Sep. 30</t>
  </si>
  <si>
    <t>end coda issue</t>
  </si>
  <si>
    <t>production</t>
  </si>
  <si>
    <t xml:space="preserve">no end of run coda entry </t>
  </si>
  <si>
    <t>sweep magnet off</t>
  </si>
  <si>
    <t>80</t>
  </si>
  <si>
    <t>73</t>
  </si>
  <si>
    <t>strange end of run see Elog:4193480</t>
  </si>
  <si>
    <t>74</t>
  </si>
  <si>
    <t>67</t>
  </si>
  <si>
    <t>ps6=2</t>
  </si>
  <si>
    <t>ps6=3</t>
  </si>
  <si>
    <t>low trig6 count</t>
  </si>
  <si>
    <t>Kin_x50_2''</t>
  </si>
  <si>
    <t>daq crashed</t>
  </si>
  <si>
    <t>HMS Dipole NMR 1.103 T</t>
  </si>
  <si>
    <t>Time &amp; Charge total looks like 1644+1645</t>
  </si>
  <si>
    <t xml:space="preserve">HMS Q1 Trip out </t>
  </si>
  <si>
    <t>ps6 and ps4 on</t>
  </si>
  <si>
    <t xml:space="preserve">Coda crash no end of run log </t>
  </si>
  <si>
    <t>ps6=1</t>
  </si>
  <si>
    <t>special</t>
  </si>
  <si>
    <t xml:space="preserve">Peter's low current run with adjusted PAIR_THR=600 </t>
  </si>
  <si>
    <t>Peter's runs</t>
  </si>
  <si>
    <t>HMS Dipole NMR 1.26948 T</t>
  </si>
  <si>
    <t>ps2=0</t>
  </si>
  <si>
    <t>no beam</t>
  </si>
  <si>
    <t>HMS Dipole NMR 1.12262 T</t>
  </si>
  <si>
    <t>Sweeper set to 234A</t>
  </si>
  <si>
    <t>Sweeper set to 0A</t>
  </si>
  <si>
    <t>No end of run entry due to coda issue</t>
  </si>
  <si>
    <t>end of run shows 0mC accumulated charge</t>
  </si>
  <si>
    <t>0mC accumulated charge</t>
  </si>
  <si>
    <t>HMS Dipole NMR 1.122731 T</t>
  </si>
  <si>
    <t>0mC accumulated charge nps vme reset</t>
  </si>
  <si>
    <t>HMS Dipole NMR 1.12259 T</t>
  </si>
  <si>
    <t>ps3=3</t>
  </si>
  <si>
    <t xml:space="preserve">End of run info script fixed </t>
  </si>
  <si>
    <t>HMS Dipole NMR 1.1184300 T</t>
  </si>
  <si>
    <t>THcScalerEvtHandler Severe Warning</t>
  </si>
  <si>
    <t>HMS Dipole NMR 1.1183800 T</t>
  </si>
  <si>
    <t>No end of run log</t>
  </si>
  <si>
    <t>Out of beam</t>
  </si>
  <si>
    <t>no end of run log</t>
  </si>
  <si>
    <t>Time &amp; Charge total looks like 1677+1676</t>
  </si>
  <si>
    <t>HMS Dipole NMR 1.1185200 T</t>
  </si>
  <si>
    <t>New HV loaded to NPS</t>
  </si>
  <si>
    <t>HMS Dipole NMR 1.1185400 T</t>
  </si>
  <si>
    <t>l</t>
  </si>
  <si>
    <t>NPS Elastic calibration after the repair of columns 20-23</t>
  </si>
  <si>
    <t>sp3=4</t>
  </si>
  <si>
    <t xml:space="preserve">beam lost </t>
  </si>
  <si>
    <t>no end of run report coda problems daq restart</t>
  </si>
  <si>
    <t>HMS Dipole NMR 1.17995 T</t>
  </si>
  <si>
    <t>changed current cut from 5uA to 2uA for current an live time</t>
  </si>
  <si>
    <t>NPS trigger window and offset adjusted see log 4194943x</t>
  </si>
  <si>
    <t>NPS trigger window returned to previous setting</t>
  </si>
  <si>
    <t>charge asymetry chek</t>
  </si>
  <si>
    <t xml:space="preserve">Optics runs at next kinematic setting </t>
  </si>
  <si>
    <t xml:space="preserve">return to the narrower nps trigger window 250&amp;200ns &amp; dissabled the 1 in 100 NPS scalar readout &amp; set vtp nps cluster time 20ns &amp; set pair threshold to 800mEV </t>
  </si>
  <si>
    <t xml:space="preserve">coda output still shows previous kinematics settings </t>
  </si>
  <si>
    <t>coda output shows correct kinematic settings</t>
  </si>
  <si>
    <t xml:space="preserve">beam off </t>
  </si>
  <si>
    <t>Sparcification=OFF</t>
  </si>
  <si>
    <t>ps4=2</t>
  </si>
  <si>
    <t>Clust pair thresh = 600MeV, clust read thresh = 500MeV</t>
  </si>
  <si>
    <t>Sparcification=OFF, Clust pair thresh = 600MeV, clust read thresh = 500MeV</t>
  </si>
  <si>
    <t>Sparsification=OFF</t>
  </si>
  <si>
    <t>Clust pair thresh = 600MeV</t>
  </si>
  <si>
    <t>clust read threshold = 500MeV</t>
  </si>
  <si>
    <t>Sparcification=On, Clust pair thresh = 600MeV, clust read thresh = 500MeV</t>
  </si>
  <si>
    <t>T1 window check</t>
  </si>
  <si>
    <t>T1 window at 140ns, Clust pair thresh = 600MeV, clust read thresh = 500MeV</t>
  </si>
  <si>
    <t>T1 window to 100ns, Clust pair thresh = 600MeV, clust read thresh = 500MeV</t>
  </si>
  <si>
    <t>T1 window back to 140ns, Clust pair thresh = 600MeV, clust read thresh = 500MeV</t>
  </si>
  <si>
    <t>carbon hole</t>
  </si>
  <si>
    <t>KinC_x36_2</t>
  </si>
  <si>
    <t>sweeper screen:</t>
  </si>
  <si>
    <t>https://logbooks.jlab.org/entry/4222506</t>
  </si>
  <si>
    <t>carbon hole looks good</t>
  </si>
  <si>
    <t>ps4=1</t>
  </si>
  <si>
    <t>Ts6 event #</t>
  </si>
  <si>
    <t>Production</t>
  </si>
  <si>
    <t>ps4=3</t>
  </si>
  <si>
    <t>sp4=4</t>
  </si>
  <si>
    <t>no end of run file</t>
  </si>
  <si>
    <t>Efficiency</t>
  </si>
  <si>
    <t>HMS thet = 12.495</t>
  </si>
  <si>
    <t>low</t>
  </si>
  <si>
    <t>SL 2k cold box trip off</t>
  </si>
  <si>
    <t>NSP Sweeper magnet off</t>
  </si>
  <si>
    <t>No end of run coda log</t>
  </si>
  <si>
    <t>NSP Sweeper magnet on</t>
  </si>
  <si>
    <t>Daq check</t>
  </si>
  <si>
    <t>coda issues</t>
  </si>
  <si>
    <t>carbon 0.5%</t>
  </si>
  <si>
    <t>VME Crate drop out</t>
  </si>
  <si>
    <t>Optics</t>
  </si>
  <si>
    <t>carbon +/- 8cm</t>
  </si>
  <si>
    <t>Sweeper on</t>
  </si>
  <si>
    <t>carbon +/- 3cm</t>
  </si>
  <si>
    <t>sweeper off</t>
  </si>
  <si>
    <t>Daq error</t>
  </si>
  <si>
    <t>NPS at 3.5 m</t>
  </si>
  <si>
    <t>SHMS thet = 16.990</t>
  </si>
  <si>
    <t>KinC_x36_5</t>
  </si>
  <si>
    <t>https://logbooks.jlab.org/entry/4241231</t>
  </si>
  <si>
    <t>-4.637 GeV</t>
  </si>
  <si>
    <t>3m 2023</t>
  </si>
  <si>
    <t>4m 2024</t>
  </si>
  <si>
    <t>optics</t>
  </si>
  <si>
    <t>Optics +/- 8 cm</t>
  </si>
  <si>
    <t>https://logbooks.jlab.org/entry/4207586</t>
  </si>
  <si>
    <t>Clust pair thresh = 750MeV, clust read thresh = 500MeV</t>
  </si>
  <si>
    <t>Clust pair thresh = 140MeV, clust read thresh = 140MeV</t>
  </si>
  <si>
    <t>Sparse Off, Clust pair thresh = 750MeV, clust read thresh = 500MeV</t>
  </si>
  <si>
    <t>ps6=4</t>
  </si>
  <si>
    <t>ps6=5</t>
  </si>
  <si>
    <t>KinC_x36_3</t>
  </si>
  <si>
    <t>sweeper screen</t>
  </si>
  <si>
    <t>https://logbooks.jlab.org/entry/4202894</t>
  </si>
  <si>
    <t>-6.117 GeV</t>
  </si>
  <si>
    <t>CODA config</t>
  </si>
  <si>
    <t xml:space="preserve">carbon hole </t>
  </si>
  <si>
    <t>Carbon +/- 8cm</t>
  </si>
  <si>
    <t xml:space="preserve">low </t>
  </si>
  <si>
    <t>Clust pair thresh = 750MeV, clust read thresh = 400MeV</t>
  </si>
  <si>
    <t>Collimator control locked up, ended run, assumed that collimator was stuck at Large Collim anyway</t>
  </si>
  <si>
    <t>Test</t>
  </si>
  <si>
    <t xml:space="preserve">Background Radiation Check </t>
  </si>
  <si>
    <t>ps3=1</t>
  </si>
  <si>
    <t>no end of run coda log</t>
  </si>
  <si>
    <t>Clust pair thresh = 500MeV, clust read thresh = 400MeV</t>
  </si>
  <si>
    <t>End of run coda error</t>
  </si>
  <si>
    <t>Sparse Off, Clust pair thresh = 750MeV, clust read thresh = 400MeV</t>
  </si>
  <si>
    <t xml:space="preserve">Note data pior to 2046 is suspect </t>
  </si>
  <si>
    <t xml:space="preserve">alternate count </t>
  </si>
  <si>
    <t>mC LD2</t>
  </si>
  <si>
    <t>mC dummy</t>
  </si>
  <si>
    <t>ps6=8</t>
  </si>
  <si>
    <t>ps6=6</t>
  </si>
  <si>
    <t>ps6=-1,ps3=1</t>
  </si>
  <si>
    <t>SP-2024</t>
  </si>
  <si>
    <t>NEW LH2</t>
  </si>
  <si>
    <t>NEW LD2</t>
  </si>
  <si>
    <t>NEW Dummy</t>
  </si>
  <si>
    <t>1st production run of 2024</t>
  </si>
  <si>
    <t>Charge and time not reporting correclty in the end of run log</t>
  </si>
  <si>
    <t>test</t>
  </si>
  <si>
    <t xml:space="preserve">Pedestal run </t>
  </si>
  <si>
    <t>end of run log working again</t>
  </si>
  <si>
    <t xml:space="preserve">no end of run coda file </t>
  </si>
  <si>
    <t xml:space="preserve">end of run script bugged </t>
  </si>
  <si>
    <t>no end of coda run</t>
  </si>
  <si>
    <t xml:space="preserve">beam trips </t>
  </si>
  <si>
    <t>El Trig Eff</t>
  </si>
  <si>
    <t>end of run script fixed</t>
  </si>
  <si>
    <t>no end of run coda file</t>
  </si>
  <si>
    <t>wrong prescale</t>
  </si>
  <si>
    <t>HMS thet = 16.435</t>
  </si>
  <si>
    <t>coda error no end of run log</t>
  </si>
  <si>
    <t>KinC_x60_3</t>
  </si>
  <si>
    <t>sweeper status</t>
  </si>
  <si>
    <t>https://logbooks.jlab.org/entry/4195551</t>
  </si>
  <si>
    <t>-5.878 GeV</t>
  </si>
  <si>
    <t>16.483 deg</t>
  </si>
  <si>
    <t>35.02 deg</t>
  </si>
  <si>
    <t>18.72 deg</t>
  </si>
  <si>
    <t>16.489 as of 10-20</t>
  </si>
  <si>
    <t>coda end fail</t>
  </si>
  <si>
    <t>LH2-elastic</t>
  </si>
  <si>
    <t>coda restart 2x</t>
  </si>
  <si>
    <t>elastic</t>
  </si>
  <si>
    <t>sweep off</t>
  </si>
  <si>
    <t xml:space="preserve">HMS dipole magnet settings incorrect </t>
  </si>
  <si>
    <t>HMS Magnet trip</t>
  </si>
  <si>
    <t xml:space="preserve">optics </t>
  </si>
  <si>
    <t>sweep on</t>
  </si>
  <si>
    <t>KinC_x60_3'</t>
  </si>
  <si>
    <t>Run end due to magnet trip casued by Hall B tor/soli</t>
  </si>
  <si>
    <t>16.483 as of 11-08</t>
  </si>
  <si>
    <t xml:space="preserve">production </t>
  </si>
  <si>
    <t>first 5mins of run at 5uA, Clust pair thresh = 750MeV, clust read thresh = 400MeV</t>
  </si>
  <si>
    <t xml:space="preserve">DAQ test </t>
  </si>
  <si>
    <t>KinC_x60_3b</t>
  </si>
  <si>
    <t>daq issue</t>
  </si>
  <si>
    <t>https://logbooks.jlab.org/entry/4247377</t>
  </si>
  <si>
    <t>daq test</t>
  </si>
  <si>
    <t>beam off for orbit issue</t>
  </si>
  <si>
    <t>8uA run Clust pair thresh = 750MeV, clust read thresh = 400MeV</t>
  </si>
  <si>
    <t>Platform disconnect error</t>
  </si>
  <si>
    <t xml:space="preserve">prodcution </t>
  </si>
  <si>
    <t xml:space="preserve">sweep off </t>
  </si>
  <si>
    <t>CODA issues</t>
  </si>
  <si>
    <t xml:space="preserve">ps3=3 </t>
  </si>
  <si>
    <t>Sparse=Off, Clust pair thresh = 750MeV, clust read thresh = 400MeV</t>
  </si>
  <si>
    <t xml:space="preserve">Coda issues </t>
  </si>
  <si>
    <t>Beam Off, Sparse=Off, Clust pair thresh = 750MeV, clust read thresh = 400MeV</t>
  </si>
  <si>
    <t>DAQ scalar issues</t>
  </si>
  <si>
    <t>NPS Sweep = off Clust pair thresh = 750MeV, clust read thresh = 400MeV</t>
  </si>
  <si>
    <t>L'espace personnel ADUM est l'espace unique dédié à toutes les démarches de demande ou de validation d'inscription, de réinscription et de soutenance de thèse.</t>
  </si>
  <si>
    <t>Il permet :</t>
  </si>
  <si>
    <t>d'accéder au dossier qui regroupe toutes les informations relatives au doctorat</t>
  </si>
  <si>
    <t>de modifier ou rectifier les données vous concernant</t>
  </si>
  <si>
    <t>de déposer des pièces administratives nécessaires à l'organisation du doctorat</t>
  </si>
  <si>
    <t>No beam</t>
  </si>
  <si>
    <t>No star of run coda log?</t>
  </si>
  <si>
    <t>Coda bugged not in coin-spares</t>
  </si>
  <si>
    <t xml:space="preserve">Beam off for Elastics </t>
  </si>
  <si>
    <t>production test</t>
  </si>
  <si>
    <t>40uA Test Clust pair thresh = 750MeV, clust read thresh = 400MeV</t>
  </si>
  <si>
    <t>Chiiler unstable due to keysight reset</t>
  </si>
  <si>
    <t>NPS VME Crate drop out</t>
  </si>
  <si>
    <t>Coda error</t>
  </si>
  <si>
    <t>ps6=0,ps3=2</t>
  </si>
  <si>
    <t>Outofbeam</t>
  </si>
  <si>
    <t>Check NPS fiberSyncDelay after rol update</t>
  </si>
  <si>
    <t xml:space="preserve">EDTM OFF </t>
  </si>
  <si>
    <t>FROM</t>
  </si>
  <si>
    <t>TO</t>
  </si>
  <si>
    <t>:)</t>
  </si>
  <si>
    <t>Half run with edtm</t>
  </si>
  <si>
    <t>edtm on again</t>
  </si>
  <si>
    <t>No end of frun file Roc5 disconnect when ending the run</t>
  </si>
  <si>
    <t xml:space="preserve">junk </t>
  </si>
  <si>
    <t>HMS thet = 16.480</t>
  </si>
  <si>
    <t>Luminosity</t>
  </si>
  <si>
    <t>HMS thet = 16.475</t>
  </si>
  <si>
    <t xml:space="preserve">NPS sweep off </t>
  </si>
  <si>
    <t>https://logbooks.jlab.org/entry/4307869</t>
  </si>
  <si>
    <t>KinC_x60_3a</t>
  </si>
  <si>
    <t>https://logbooks.jlab.org/entry/4247118</t>
  </si>
  <si>
    <t xml:space="preserve">NPS HV issues occured &amp; beam was intermitant </t>
  </si>
  <si>
    <t>temp recovery</t>
  </si>
  <si>
    <t>KinC_x60_4a</t>
  </si>
  <si>
    <t>https://logbooks.jlab.org/entry/4249374</t>
  </si>
  <si>
    <t>-5.038 GeV</t>
  </si>
  <si>
    <t>HTrig1 @ 2.35 MhZ</t>
  </si>
  <si>
    <t>HTrig1 @ 2.2 MhZ</t>
  </si>
  <si>
    <t>HTrig1 @ 2.17 MhZ</t>
  </si>
  <si>
    <t xml:space="preserve">Adjusting prescale factor </t>
  </si>
  <si>
    <t>Coda issues no end of run log</t>
  </si>
  <si>
    <t>Timing issue noticed</t>
  </si>
  <si>
    <t>Coda Error</t>
  </si>
  <si>
    <t>No start of run coda entry?</t>
  </si>
  <si>
    <t xml:space="preserve"> block 878 (c8, r29) MISSING</t>
  </si>
  <si>
    <t>Target cooling issues</t>
  </si>
  <si>
    <t>LED Run</t>
  </si>
  <si>
    <t>no end of run log entry check</t>
  </si>
  <si>
    <t>Short run, note: most runs of this lenght will be considered junk unless marked good</t>
  </si>
  <si>
    <t>NPS VME Crate 3 drop out</t>
  </si>
  <si>
    <t>coda error</t>
  </si>
  <si>
    <t>KinC_x60_4b</t>
  </si>
  <si>
    <t>end of run coda error</t>
  </si>
  <si>
    <t>https://logbooks.jlab.org/entry/4249745</t>
  </si>
  <si>
    <t>Ts4</t>
  </si>
  <si>
    <t>Ts4/Charge</t>
  </si>
  <si>
    <t>No CODA start script</t>
  </si>
  <si>
    <t>Scaler server issue</t>
  </si>
  <si>
    <t>NPS Sweep dropped to 0A for ~1sec</t>
  </si>
  <si>
    <t>NPS VME drop out</t>
  </si>
  <si>
    <t>Oddly high trigger counts &gt;Billion</t>
  </si>
  <si>
    <t>daq error</t>
  </si>
  <si>
    <t>Scaler server issue resolved</t>
  </si>
  <si>
    <t>vld</t>
  </si>
  <si>
    <t>Bad charge asymetry</t>
  </si>
  <si>
    <t>NPS scaler server issue</t>
  </si>
  <si>
    <t>coda errors</t>
  </si>
  <si>
    <t xml:space="preserve">NPS VME Crate 2 dropped out </t>
  </si>
  <si>
    <t>NPS Crate drop out</t>
  </si>
  <si>
    <t>HMS thet = 19.350</t>
  </si>
  <si>
    <t>KinC_x36_6</t>
  </si>
  <si>
    <t>https://logbooks.jlab.org/entry/4255748</t>
  </si>
  <si>
    <t>-2.416 GeV/c</t>
  </si>
  <si>
    <t>4-6m</t>
  </si>
  <si>
    <t>Ts6 or 4 event #</t>
  </si>
  <si>
    <t xml:space="preserve">1st production run sweep on correctors off at this kinematic </t>
  </si>
  <si>
    <t xml:space="preserve">NPS Crate 2 drop out </t>
  </si>
  <si>
    <t>col0 off</t>
  </si>
  <si>
    <t>NPS temps abnormal</t>
  </si>
  <si>
    <t>col0 &amp; 1 off</t>
  </si>
  <si>
    <t>ps3=0 &amp; ps4=0</t>
  </si>
  <si>
    <t xml:space="preserve">two triggers were active for this run </t>
  </si>
  <si>
    <t>HMS Q1 Trip</t>
  </si>
  <si>
    <t>col 24&amp;25 drop out</t>
  </si>
  <si>
    <t>Temps recovering</t>
  </si>
  <si>
    <t>Temps recovered</t>
  </si>
  <si>
    <t>DAQ disconnect error</t>
  </si>
  <si>
    <t>No end of run coda entry but is junk</t>
  </si>
  <si>
    <t>Long beam outage</t>
  </si>
  <si>
    <t>startring Trig4 counting</t>
  </si>
  <si>
    <t>Run data is repeat of previous assumed junk</t>
  </si>
  <si>
    <t>Beam dropped out</t>
  </si>
  <si>
    <t>DIS</t>
  </si>
  <si>
    <t>FC Measurement</t>
  </si>
  <si>
    <t>out of beam</t>
  </si>
  <si>
    <t>BCM Measurement</t>
  </si>
  <si>
    <t>NPS Sweep was off</t>
  </si>
  <si>
    <t>16uA run 1/2</t>
  </si>
  <si>
    <t>16uA run 2/2</t>
  </si>
  <si>
    <t>VLD</t>
  </si>
  <si>
    <t>KinC_x25_4</t>
  </si>
  <si>
    <t>SweeperScreen:</t>
  </si>
  <si>
    <t>https://logbooks.jlab.org/entry/4260912</t>
  </si>
  <si>
    <t>-4.149 GeV/c</t>
  </si>
  <si>
    <t>3-Pass</t>
  </si>
  <si>
    <t>coin</t>
  </si>
  <si>
    <t>&lt;that's what off means</t>
  </si>
  <si>
    <t xml:space="preserve">this is a subset of the _a setting </t>
  </si>
  <si>
    <t>https://logbooks.jlab.org/entry/4269718</t>
  </si>
  <si>
    <t>-2.638 GeV/c</t>
  </si>
  <si>
    <t>3m</t>
  </si>
  <si>
    <t>Rate Test</t>
  </si>
  <si>
    <t>Positron</t>
  </si>
  <si>
    <t>daq start error</t>
  </si>
  <si>
    <t>daq got stuck</t>
  </si>
  <si>
    <t xml:space="preserve">looks like coda bugged, started a new run before the previous one ended </t>
  </si>
  <si>
    <t>coda error mid run possibly junk no end of run coda file</t>
  </si>
  <si>
    <t>KinC_x50_0a</t>
  </si>
  <si>
    <t>bad charge asymetry</t>
  </si>
  <si>
    <t>3&amp;4m</t>
  </si>
  <si>
    <t xml:space="preserve">long beam trip. </t>
  </si>
  <si>
    <t>02-30</t>
  </si>
  <si>
    <t>EDTM Run</t>
  </si>
  <si>
    <t>ion chamber calib</t>
  </si>
  <si>
    <t>ps1=0</t>
  </si>
  <si>
    <t>dummy_</t>
  </si>
  <si>
    <t>ion chamber calibration</t>
  </si>
  <si>
    <t>DAQ test</t>
  </si>
  <si>
    <t>coda end run error</t>
  </si>
  <si>
    <t>LD2_</t>
  </si>
  <si>
    <t>Bad anode current on 21-18</t>
  </si>
  <si>
    <t>LD2 ramp up</t>
  </si>
  <si>
    <t>d out the C laser TMG and shutter. Then checked all the beam modes and shutter status, all appeared as expected. Yesterday it was reported the HWP on D was not reacting to mode switching request from the EPICS. It was still dead when I started to check on it this morning, I cycled the power to the TMG and it started</t>
  </si>
  <si>
    <t>https://logbooks.jlab.org/entry/4266381</t>
  </si>
  <si>
    <t>High trip rate</t>
  </si>
  <si>
    <t>beam off</t>
  </si>
  <si>
    <t xml:space="preserve">daq error </t>
  </si>
  <si>
    <t>Target Loop Coolant Flow Issue</t>
  </si>
  <si>
    <t>c</t>
  </si>
  <si>
    <t xml:space="preserve">daq error no end of run file </t>
  </si>
  <si>
    <t xml:space="preserve">Beam very bad </t>
  </si>
  <si>
    <t>https://logbooks.jlab.org/entry/4267082</t>
  </si>
  <si>
    <t>HMS thet = 25.940</t>
  </si>
  <si>
    <t>Loop3 LH2 40psi 42Hz</t>
  </si>
  <si>
    <t>https://logbooks.jlab.org/entry/4267105</t>
  </si>
  <si>
    <t xml:space="preserve">beam tripped off </t>
  </si>
  <si>
    <t>jumk</t>
  </si>
  <si>
    <t>bad</t>
  </si>
  <si>
    <t>HMS Q2 tripped off</t>
  </si>
  <si>
    <t>fan speed test</t>
  </si>
  <si>
    <t>NPS at 3m</t>
  </si>
  <si>
    <t>Fan Speed 34Hz</t>
  </si>
  <si>
    <t xml:space="preserve">wrong prescale </t>
  </si>
  <si>
    <t>Fan Speed 36Hz</t>
  </si>
  <si>
    <t>Fan Speed 28Hz</t>
  </si>
  <si>
    <t>Fan speed 40Hz</t>
  </si>
  <si>
    <t>Fan speed 54Hz</t>
  </si>
  <si>
    <t>HMS thet = 25.935</t>
  </si>
  <si>
    <t>beam out</t>
  </si>
  <si>
    <t>Sweep on</t>
  </si>
  <si>
    <t xml:space="preserve">Beam Halo </t>
  </si>
  <si>
    <t>sweep off raster off</t>
  </si>
  <si>
    <t>sweep on raster off</t>
  </si>
  <si>
    <t>nps crate drop out</t>
  </si>
  <si>
    <t xml:space="preserve">Sweep off </t>
  </si>
  <si>
    <t>Col 0-2 off</t>
  </si>
  <si>
    <t>HMS thet = 21.050</t>
  </si>
  <si>
    <t xml:space="preserve">raster off sweep on </t>
  </si>
  <si>
    <t>sweep on raster on</t>
  </si>
  <si>
    <t xml:space="preserve">Adjusted the Q2 setpoint </t>
  </si>
  <si>
    <t>lumi_scan</t>
  </si>
  <si>
    <t>halo</t>
  </si>
  <si>
    <t>Optics Test</t>
  </si>
  <si>
    <t>"+/-8cm"</t>
  </si>
  <si>
    <t>sweep off raster on, stepping up beam current from 5uA to 30uA</t>
  </si>
  <si>
    <t>HMS thet = 25.942</t>
  </si>
  <si>
    <t xml:space="preserve">no end of run file </t>
  </si>
  <si>
    <t xml:space="preserve">Optics </t>
  </si>
  <si>
    <t>"+/-3cm"</t>
  </si>
  <si>
    <t xml:space="preserve">sweep on </t>
  </si>
  <si>
    <t>-6.667 GeV/c</t>
  </si>
  <si>
    <t xml:space="preserve">re-homed the HMS collimator sieve </t>
  </si>
  <si>
    <t>-6.117 GeV/c</t>
  </si>
  <si>
    <t>beam off for pass change to 4-pass</t>
  </si>
  <si>
    <t>-5.878 GeV/c</t>
  </si>
  <si>
    <t>-5.639 GeV/c</t>
  </si>
  <si>
    <r>
      <rPr>
        <color rgb="FF99B5E6"/>
        <u/>
      </rPr>
      <t>HMS thet = 15.</t>
    </r>
    <r>
      <rPr/>
      <t>205</t>
    </r>
  </si>
  <si>
    <t>HMS Dipole tripped off</t>
  </si>
  <si>
    <t>https://logbooks.jlab.org/entry/4306649</t>
  </si>
  <si>
    <t>KinC_x50_0b</t>
  </si>
  <si>
    <t>4&amp;3m</t>
  </si>
  <si>
    <t>https://logbooks.jlab.org/entry/4266568</t>
  </si>
  <si>
    <t>https://logbooks.jlab.org/entry/4266731</t>
  </si>
  <si>
    <t xml:space="preserve">daq crash mid run will check the replay </t>
  </si>
  <si>
    <t>detector at 3m</t>
  </si>
  <si>
    <t xml:space="preserve">DAQ failed at end of run </t>
  </si>
  <si>
    <t>KinC_x60_1</t>
  </si>
  <si>
    <t>https://logbooks.jlab.org/entry/4273134</t>
  </si>
  <si>
    <t>Detector back at 4m</t>
  </si>
  <si>
    <t>-1.719 GeV/c</t>
  </si>
  <si>
    <t>KinC_x25_1</t>
  </si>
  <si>
    <t>-1.734 GeV/c</t>
  </si>
  <si>
    <t xml:space="preserve">Moller runs </t>
  </si>
  <si>
    <t>Carbon +/-3cm</t>
  </si>
  <si>
    <t xml:space="preserve">beam off for long time </t>
  </si>
  <si>
    <t>Carbon +/-8cm</t>
  </si>
  <si>
    <t>PS4=2</t>
  </si>
  <si>
    <t>short run no beam</t>
  </si>
  <si>
    <t>beam off for long time</t>
  </si>
  <si>
    <t xml:space="preserve">no end of run script </t>
  </si>
  <si>
    <t>KinC_x36_1</t>
  </si>
  <si>
    <t>https://logbooks.jlab.org/entry/4282470</t>
  </si>
  <si>
    <t>LH2_</t>
  </si>
  <si>
    <r>
      <rPr/>
      <t xml:space="preserve">VTP Problem </t>
    </r>
    <r>
      <rPr>
        <color rgb="FF1155CC"/>
        <u/>
      </rPr>
      <t>https://logbooks.jlab.org/entry/4274422</t>
    </r>
  </si>
  <si>
    <t xml:space="preserve">Raster issues encountered run ended </t>
  </si>
  <si>
    <t>ps4=0,ps3=4</t>
  </si>
  <si>
    <t>two triggers</t>
  </si>
  <si>
    <r>
      <rPr/>
      <t xml:space="preserve">Beam orbit  locks not on </t>
    </r>
    <r>
      <rPr>
        <color rgb="FF1155CC"/>
        <u/>
      </rPr>
      <t>https://logbooks.jlab.org/entry/4274543</t>
    </r>
  </si>
  <si>
    <t xml:space="preserve">Beam off for Hall A tuning </t>
  </si>
  <si>
    <t>Begin moller running</t>
  </si>
  <si>
    <t>DIS Luminosity</t>
  </si>
  <si>
    <t>2qwerq12341234</t>
  </si>
  <si>
    <t xml:space="preserve">DIS runs for luminosity measurement </t>
  </si>
  <si>
    <t>HMS theta = 25.130</t>
  </si>
  <si>
    <t>coda error not end of run log https://logbooks.jlab.org/entry/4274824</t>
  </si>
  <si>
    <r>
      <rPr/>
      <t xml:space="preserve">coda platrom issues </t>
    </r>
    <r>
      <rPr>
        <color rgb="FF1155CC"/>
        <u/>
      </rPr>
      <t>https://logbooks.jlab.org/entry/4274872</t>
    </r>
  </si>
  <si>
    <r>
      <rPr/>
      <t xml:space="preserve">NPS Crate 2 powered off mid run </t>
    </r>
    <r>
      <rPr>
        <color rgb="FF1155CC"/>
        <u/>
      </rPr>
      <t>https://logbooks.jlab.org/entry/4274892</t>
    </r>
  </si>
  <si>
    <t xml:space="preserve">two end of run files </t>
  </si>
  <si>
    <t xml:space="preserve">Coda issues from the replay script being bugged </t>
  </si>
  <si>
    <t>coda crash</t>
  </si>
  <si>
    <t>NPS chiller issues =&gt; Temperatuer instabilities dropping temps</t>
  </si>
  <si>
    <t>https://logbooks.jlab.org/entry/4284435</t>
  </si>
  <si>
    <t>NPS chiller issues =&gt; Temperatuer instabilities temps recovering</t>
  </si>
  <si>
    <t xml:space="preserve">NPS chiller issues =&gt; Temperatuer instabilities temps recovered </t>
  </si>
  <si>
    <t>https://logbooks.jlab.org/entry/4284738</t>
  </si>
  <si>
    <t xml:space="preserve">Both loops  heater power dropped run ended </t>
  </si>
  <si>
    <t>https://logbooks.jlab.org/entry/4285073</t>
  </si>
  <si>
    <t xml:space="preserve">Loop 2 heater power dropped run ended </t>
  </si>
  <si>
    <t>https://logbooks.jlab.org/entry/4285506</t>
  </si>
  <si>
    <t>https://logbooks.jlab.org/entry/4275902</t>
  </si>
  <si>
    <t>https://logbooks.jlab.org/entry/4276121</t>
  </si>
  <si>
    <t xml:space="preserve">HMS thet = 28.378 </t>
  </si>
  <si>
    <t>https://logbooks.jlab.org/entry/4301233</t>
  </si>
  <si>
    <t>partial LED run</t>
  </si>
  <si>
    <t>Daq reset testing</t>
  </si>
  <si>
    <t>HMS thet = 28.345</t>
  </si>
  <si>
    <t>https://logbooks.jlab.org/entry/4302294</t>
  </si>
  <si>
    <t>testing update to anaod current GUI</t>
  </si>
  <si>
    <t>15 min beam</t>
  </si>
  <si>
    <t>positron</t>
  </si>
  <si>
    <t xml:space="preserve">BCM </t>
  </si>
  <si>
    <t xml:space="preserve">BCM calibration </t>
  </si>
  <si>
    <t>https://logbooks.jlab.org/entry/4303100</t>
  </si>
  <si>
    <t>https://logbooks.jlab.org/entry/4303119</t>
  </si>
  <si>
    <t>KinC_x60_2b</t>
  </si>
  <si>
    <t>??</t>
  </si>
  <si>
    <t>20-30</t>
  </si>
  <si>
    <t xml:space="preserve">MCC tuning the beam energy on to target </t>
  </si>
  <si>
    <t xml:space="preserve">beam off for beam studies </t>
  </si>
  <si>
    <t xml:space="preserve">finished beam studies </t>
  </si>
  <si>
    <t>stopping runs for moller measurement</t>
  </si>
  <si>
    <t>unstable beam</t>
  </si>
  <si>
    <t>HMS thet = 39.790</t>
  </si>
  <si>
    <t xml:space="preserve">HMS dipole interlocked out </t>
  </si>
  <si>
    <t>abnormal 50k plots (looks normal to me?)</t>
  </si>
  <si>
    <t>https://logbooks.jlab.org/entry/4301909</t>
  </si>
  <si>
    <t>VNC session disconnected</t>
  </si>
  <si>
    <t>RUN MAYBE JUNK no end file</t>
  </si>
  <si>
    <t>DAQ problems</t>
  </si>
  <si>
    <t xml:space="preserve">coda disconnected no end of run file </t>
  </si>
  <si>
    <t>Fan test</t>
  </si>
  <si>
    <t xml:space="preserve">coda error </t>
  </si>
  <si>
    <t xml:space="preserve">fan speed test </t>
  </si>
  <si>
    <t>KinC_x36_4</t>
  </si>
  <si>
    <t>fan test</t>
  </si>
  <si>
    <t>Fan speed 42Hz</t>
  </si>
  <si>
    <t>v</t>
  </si>
  <si>
    <t>fan speed returned to 58Hz normal</t>
  </si>
  <si>
    <t>KinC_x25_3</t>
  </si>
  <si>
    <t xml:space="preserve">run taken while the Dipole NMR was settling in. </t>
  </si>
  <si>
    <t>GH2 Test</t>
  </si>
  <si>
    <t>Run taken on loop 2 with gaseous hydrogen, target cell vaporized</t>
  </si>
  <si>
    <t xml:space="preserve">Beam off for maintenance day </t>
  </si>
  <si>
    <t xml:space="preserve">LH2 to Loop 3 </t>
  </si>
  <si>
    <t>Fan speed 50Hz</t>
  </si>
  <si>
    <t>End of run log entry bugged</t>
  </si>
  <si>
    <t xml:space="preserve">no end of run log </t>
  </si>
  <si>
    <t>KinC_x50_3</t>
  </si>
  <si>
    <t>50_4 is an older convention</t>
  </si>
  <si>
    <t>35 PSI in Loop 3 LH2</t>
  </si>
  <si>
    <t>End of run log entry fixed</t>
  </si>
  <si>
    <t>-5.253 GeV</t>
  </si>
  <si>
    <t>ps1=0, ps3=0, ps6=0</t>
  </si>
  <si>
    <t xml:space="preserve">Loop 3 Fan reversed at -42hz </t>
  </si>
  <si>
    <t xml:space="preserve">coda error no end of run log </t>
  </si>
  <si>
    <t>https://logbooks.jlab.org/entry/4298378</t>
  </si>
  <si>
    <t xml:space="preserve">Positron </t>
  </si>
  <si>
    <t>Positrons</t>
  </si>
  <si>
    <t xml:space="preserve">42Hz fan speed established on Loop 3 This is now the nominal Loop 3 fan speed </t>
  </si>
  <si>
    <t>Loop 3 LH2 pressure increased to 30psi</t>
  </si>
  <si>
    <t xml:space="preserve">CRIO reset =&gt; unstable temps </t>
  </si>
  <si>
    <t>coda crash no end run log</t>
  </si>
  <si>
    <t xml:space="preserve">Beam off for Loop 3 pressure increase </t>
  </si>
  <si>
    <t>Loop 3 at 40Psi</t>
  </si>
  <si>
    <t>Loop 3 fan speed 40-41Hz</t>
  </si>
  <si>
    <t>29.06.</t>
  </si>
  <si>
    <t>~4hrs</t>
  </si>
  <si>
    <t>unknown</t>
  </si>
  <si>
    <t>daq crash</t>
  </si>
  <si>
    <t xml:space="preserve">switching to next kin </t>
  </si>
  <si>
    <t>2499-2512</t>
  </si>
  <si>
    <t>home</t>
  </si>
  <si>
    <t>Cosmics</t>
  </si>
  <si>
    <t>ps2=2</t>
  </si>
  <si>
    <t>2516-2523</t>
  </si>
  <si>
    <t>Totals %</t>
  </si>
  <si>
    <t>no end of run log file</t>
  </si>
  <si>
    <t xml:space="preserve">NPS crate drop out </t>
  </si>
  <si>
    <t>Sweep Test OFF</t>
  </si>
  <si>
    <t>Sweep Test ON</t>
  </si>
  <si>
    <t xml:space="preserve">hcvme05 was down </t>
  </si>
  <si>
    <t>daq check junk</t>
  </si>
  <si>
    <t xml:space="preserve">daq check </t>
  </si>
  <si>
    <t>HWP in</t>
  </si>
  <si>
    <t xml:space="preserve">Kinematic Setting </t>
  </si>
  <si>
    <t>Pass</t>
  </si>
  <si>
    <t>HMS Theta (deg)</t>
  </si>
  <si>
    <t>SHMS Theta (deg)</t>
  </si>
  <si>
    <t>NPS Theta (deg)</t>
  </si>
  <si>
    <t>Coulomb Goal Per Target</t>
  </si>
  <si>
    <t>Revised Coulomb Goal Per Target</t>
  </si>
  <si>
    <t>LH2 % of Goal</t>
  </si>
  <si>
    <t>LD2 % of Goal</t>
  </si>
  <si>
    <t>% of Dummy to LH2</t>
  </si>
  <si>
    <t xml:space="preserve">Re-summed Kinematics </t>
  </si>
  <si>
    <t>Coulombs, H+D</t>
  </si>
  <si>
    <t>LH2 60% Days@ 30uA</t>
  </si>
  <si>
    <t>LD2 60% Days@ 20uA</t>
  </si>
  <si>
    <t>LH2 60% Day Estimate Current</t>
  </si>
  <si>
    <t>LD2 60% Day Estimate Current</t>
  </si>
  <si>
    <t>Daq issue at end of run</t>
  </si>
  <si>
    <t>daq resetting</t>
  </si>
  <si>
    <t>KinC_x36_2'</t>
  </si>
  <si>
    <t>KinC_x36_2''</t>
  </si>
  <si>
    <t>EDTM Cut out</t>
  </si>
  <si>
    <t>scalar rates off</t>
  </si>
  <si>
    <t>KinC_x36_5'</t>
  </si>
  <si>
    <t>KinC_x50_0</t>
  </si>
  <si>
    <t>KinC_x50_1</t>
  </si>
  <si>
    <t>KinC_x50_1'</t>
  </si>
  <si>
    <t>4</t>
  </si>
  <si>
    <t>KinC_x50_2</t>
  </si>
  <si>
    <t>5</t>
  </si>
  <si>
    <t>KinC_x50_2'</t>
  </si>
  <si>
    <t>scalar error</t>
  </si>
  <si>
    <t>x_Bj</t>
  </si>
  <si>
    <t>Q2 (GeV^2)</t>
  </si>
  <si>
    <t>KinC_x50_2''</t>
  </si>
  <si>
    <t>unset?</t>
  </si>
  <si>
    <t>coda reset</t>
  </si>
  <si>
    <t xml:space="preserve">Run ended due to beam </t>
  </si>
  <si>
    <t>power cycling npsvme3</t>
  </si>
  <si>
    <t>KinC_x50_3'</t>
  </si>
  <si>
    <t>KinC_x50_3''</t>
  </si>
  <si>
    <t>new Kinematics</t>
  </si>
  <si>
    <t>KinC_x25_2</t>
  </si>
  <si>
    <t>KinC_x60_2</t>
  </si>
  <si>
    <t>KinC_x60_2'</t>
  </si>
  <si>
    <t>ps3=0,ps4=0</t>
  </si>
  <si>
    <t>prescale error</t>
  </si>
  <si>
    <t xml:space="preserve">sweep test </t>
  </si>
  <si>
    <t>NPS Sweep at 234</t>
  </si>
  <si>
    <t>end coda run error</t>
  </si>
  <si>
    <t>HMS thet = 16.905</t>
  </si>
  <si>
    <t>current/data rate check</t>
  </si>
  <si>
    <t>Total Charge --&gt;</t>
  </si>
  <si>
    <t xml:space="preserve">Current </t>
  </si>
  <si>
    <t>% of Total Goal</t>
  </si>
  <si>
    <t>goal</t>
  </si>
  <si>
    <t>1.9</t>
  </si>
  <si>
    <t>3.00</t>
  </si>
  <si>
    <t>% of goals</t>
  </si>
  <si>
    <t>KinC_x60_4</t>
  </si>
  <si>
    <t>https://logbooks.jlab.org/entry/4243938</t>
  </si>
  <si>
    <t>Accumulated charge (mC)</t>
  </si>
  <si>
    <t xml:space="preserve">scalar server issue </t>
  </si>
  <si>
    <t>coda did something weird</t>
  </si>
  <si>
    <t xml:space="preserve">coda killed &amp; restart </t>
  </si>
  <si>
    <t>p</t>
  </si>
  <si>
    <t>NPS-Crate 2 error</t>
  </si>
  <si>
    <t>https://logbooks.jlab.org/entry/4221919</t>
  </si>
  <si>
    <t xml:space="preserve">sparse </t>
  </si>
  <si>
    <t>odd helicity plots in 50k</t>
  </si>
  <si>
    <t>No end of run coda file</t>
  </si>
  <si>
    <t>Produciton</t>
  </si>
  <si>
    <t>https://logbooks.jlab.org/entry/4222971</t>
  </si>
  <si>
    <t>58..84</t>
  </si>
  <si>
    <t>Run taken out of sequence</t>
  </si>
  <si>
    <t>Dave adjusting NMR</t>
  </si>
  <si>
    <t>PEB disconnect</t>
  </si>
  <si>
    <t>1Gamma</t>
  </si>
  <si>
    <t>https://logbooks.jlab.org/entry/4227389</t>
  </si>
  <si>
    <t xml:space="preserve">DAQ error </t>
  </si>
  <si>
    <t>DAQ error</t>
  </si>
  <si>
    <t>PEB1 Error no end of log</t>
  </si>
  <si>
    <t>Run eneded due to beam off</t>
  </si>
  <si>
    <t>Screen issues</t>
  </si>
  <si>
    <t>No end-of-run log</t>
  </si>
  <si>
    <t xml:space="preserve">return runs for DIS cross section measurement </t>
  </si>
  <si>
    <t>HMS θ = 16.745</t>
  </si>
  <si>
    <t>HMS thet = 16.747</t>
  </si>
  <si>
    <t>raster size not correct still 3x3mm</t>
  </si>
  <si>
    <t>https://logbooks.jlab.org/entry/4224696</t>
  </si>
  <si>
    <t>NMRI [T]</t>
  </si>
  <si>
    <t xml:space="preserve">Beam off for 15min </t>
  </si>
  <si>
    <t>PEB1 Error no end of run file</t>
  </si>
  <si>
    <t>Daq errors</t>
  </si>
  <si>
    <t>DAQ event builder error</t>
  </si>
  <si>
    <t>HMS DC gas issue</t>
  </si>
  <si>
    <t>o</t>
  </si>
  <si>
    <t>VTP Error</t>
  </si>
  <si>
    <t>NPS crate 4 drop out</t>
  </si>
  <si>
    <t>No end-of-run log entry</t>
  </si>
  <si>
    <t>Coda problem</t>
  </si>
  <si>
    <t>Pre-scale factor should be ps6=0 but it was not set correctly</t>
  </si>
  <si>
    <t>Beam/magnets off for cryo</t>
  </si>
  <si>
    <t>FADC and LV Issues</t>
  </si>
  <si>
    <t>NPS Sweep off</t>
  </si>
  <si>
    <t>https://logbooks.jlab.org/entry/4233002</t>
  </si>
  <si>
    <t>Magnet trip Q3 &amp; Dipole</t>
  </si>
  <si>
    <t>Access cut run short</t>
  </si>
  <si>
    <t>No end run coda log</t>
  </si>
  <si>
    <t xml:space="preserve">VTP error </t>
  </si>
  <si>
    <t>SHMS thet = 22.925</t>
  </si>
  <si>
    <t xml:space="preserve">Turned off NPS LV Col 0-7 </t>
  </si>
  <si>
    <t>Coda Charge counting error</t>
  </si>
  <si>
    <t>-5.639 GeV</t>
  </si>
  <si>
    <t>Beam off</t>
  </si>
  <si>
    <t>Fall 2018 take series of optics and elastic runs.</t>
  </si>
  <si>
    <t>List of runs at Kaon Run list.</t>
  </si>
  <si>
    <t>Initial set of runs (4734-4741,4768-4773) with Optics 1 target (-10,0,10) and varied dipole and Quads to try and get ytar vs yptar</t>
  </si>
  <si>
    <t>Online Conclusion that it was not converging.</t>
  </si>
  <si>
    <t>Series of elastic runs with HMS angle changes to move the elastic across the focal plane. all runs at nominal magnet settings.</t>
  </si>
  <si>
    <t>Runs 4805-4811 HMS at 18.79deg LH2, Runs 4812-13 DUmmy</t>
  </si>
  <si>
    <t>Runs 4816-17 HMS at 17.20 deg Lh2, Runs 4814-15 Dummy</t>
  </si>
  <si>
    <t>Runs 4821,24,25 HMS at 19.755deg LH2, Run 4822 Dummy.</t>
  </si>
  <si>
    <t>Series of SHMS (proton) and HMS (electron) ep coincidence</t>
  </si>
  <si>
    <t>SHMS p = +4.840 ang = 26.147 HMS p = -6.590 ang = 18.845</t>
  </si>
  <si>
    <t>Runs 4855-4860,4862-4963 LH2</t>
  </si>
  <si>
    <t>run 4864 dummy</t>
  </si>
  <si>
    <t>Series of optics 1 with Sieve runs</t>
  </si>
  <si>
    <t>Optic 1 target Run 4819 at 13.005deg.</t>
  </si>
  <si>
    <t>Optic 1 target RUn 4820 at 13.005deg (modified Q1 current).</t>
  </si>
  <si>
    <t>Single carbon Run 4818 at 13.005deg.</t>
  </si>
  <si>
    <t>28.550104.767</t>
  </si>
  <si>
    <t>-1102.182105.022105.115</t>
  </si>
  <si>
    <t>27.967108.499</t>
  </si>
  <si>
    <t>-1106.840108.696108.726</t>
  </si>
  <si>
    <t>27.853118.240</t>
  </si>
  <si>
    <t>-1116.817118.546118.488</t>
  </si>
  <si>
    <t>97.317100.305100.629</t>
  </si>
  <si>
    <t>27.016100.168</t>
  </si>
  <si>
    <t>95.975101.010100.440</t>
  </si>
  <si>
    <t>30.540107.220</t>
  </si>
  <si>
    <t>-1102.973108.511109.229</t>
  </si>
  <si>
    <t>32.275121.108</t>
  </si>
  <si>
    <t>-1115.853122.066121.202</t>
  </si>
  <si>
    <t>31.747109.439</t>
  </si>
  <si>
    <t>-1104.874110.474109.969</t>
  </si>
  <si>
    <t>32.255109.102</t>
  </si>
  <si>
    <t>-1107.581109.892109.323</t>
  </si>
  <si>
    <t>31.267127.734</t>
  </si>
  <si>
    <t>-1127.499128.787128.310</t>
  </si>
  <si>
    <t>33.821119.764</t>
  </si>
  <si>
    <t>-1119.601119.989120.106</t>
  </si>
  <si>
    <t>34.418128.811</t>
  </si>
  <si>
    <t>-1128.648129.054129.017</t>
  </si>
  <si>
    <t>30.973107.382</t>
  </si>
  <si>
    <t>-1107.594107.884108.018</t>
  </si>
  <si>
    <t>33.337111.466</t>
  </si>
  <si>
    <t>-1111.163111.890111.825</t>
  </si>
  <si>
    <t>27.494105.349</t>
  </si>
  <si>
    <t>-1105.084105.592105.645</t>
  </si>
  <si>
    <t>31.768132.981</t>
  </si>
  <si>
    <t>-1132.428133.323133.412</t>
  </si>
  <si>
    <t>33.682125.998</t>
  </si>
  <si>
    <t>-1126.341126.328126.152</t>
  </si>
  <si>
    <t>33.061117.025</t>
  </si>
  <si>
    <t>-1116.964117.382117.322</t>
  </si>
  <si>
    <t>31.343118.436</t>
  </si>
  <si>
    <t>-1119.364119.115119.167</t>
  </si>
  <si>
    <t>31.940103.893</t>
  </si>
  <si>
    <t>-1104.557104.394104.389</t>
  </si>
  <si>
    <t>32.439109.341</t>
  </si>
  <si>
    <t>-1109.942109.802109.742</t>
  </si>
  <si>
    <t>32.097110.896</t>
  </si>
  <si>
    <t>-1111.899111.725111.347</t>
  </si>
  <si>
    <t>33.034125.847</t>
  </si>
  <si>
    <t>-1127.073126.921126.463</t>
  </si>
  <si>
    <t>30.287137.106</t>
  </si>
  <si>
    <t>-1138.318138.080137.778</t>
  </si>
  <si>
    <t>28.087106.620</t>
  </si>
  <si>
    <t>-1107.863107.724108.225</t>
  </si>
  <si>
    <t>32.033101.705</t>
  </si>
  <si>
    <t>-1102.563102.428102.350</t>
  </si>
  <si>
    <t>19.703141.790</t>
  </si>
  <si>
    <t>-1143.215142.953143.783</t>
  </si>
  <si>
    <t>31.434103.879</t>
  </si>
  <si>
    <t>-1104.678104.506104.946</t>
  </si>
  <si>
    <t>32.819113.309</t>
  </si>
  <si>
    <t>-1113.921113.753113.485</t>
  </si>
  <si>
    <t>28.298109.685</t>
  </si>
  <si>
    <t>-1110.139110.354109.907</t>
  </si>
  <si>
    <t>28.707100.359</t>
  </si>
  <si>
    <t>-1100.456100.946100.470</t>
  </si>
  <si>
    <t>32.331112.522</t>
  </si>
  <si>
    <t>-1112.542113.058112.837</t>
  </si>
  <si>
    <t>33.160112.654</t>
  </si>
  <si>
    <t>-1112.522113.190112.947</t>
  </si>
  <si>
    <t>31.757114.222</t>
  </si>
  <si>
    <t>-1114.998172.999114.988</t>
  </si>
  <si>
    <t>33.015133.302</t>
  </si>
  <si>
    <t>-1134.453161.132133.589</t>
  </si>
  <si>
    <t>50.213125.745</t>
  </si>
  <si>
    <t>55.917176.751</t>
  </si>
  <si>
    <t>19.510113.996</t>
  </si>
  <si>
    <t>24.583153.143</t>
  </si>
  <si>
    <t>33.086143.202</t>
  </si>
  <si>
    <t>-1144.447228.195143.394</t>
  </si>
  <si>
    <t>33.437239.503</t>
  </si>
  <si>
    <t>-1241.669246.239239.996</t>
  </si>
  <si>
    <t>63.187222.651</t>
  </si>
  <si>
    <t>61.553112.937</t>
  </si>
  <si>
    <t>33.316114.528</t>
  </si>
  <si>
    <t>-1114.966115.368114.786</t>
  </si>
  <si>
    <t>48.438262.976</t>
  </si>
  <si>
    <t>50.827263.901</t>
  </si>
  <si>
    <t>23.249153.508</t>
  </si>
  <si>
    <t>33.303117.141</t>
  </si>
  <si>
    <t>-1117.985265.808117.451</t>
  </si>
  <si>
    <t>33.213119.468</t>
  </si>
  <si>
    <t>-1120.250289.976119.676</t>
  </si>
  <si>
    <t>28.045152.186</t>
  </si>
  <si>
    <t>33.786118.483</t>
  </si>
  <si>
    <t>-1119.000262.977118.578</t>
  </si>
  <si>
    <t>33.416125.548</t>
  </si>
  <si>
    <t>-1125.877127.266125.679</t>
  </si>
  <si>
    <t>45.077187.816</t>
  </si>
  <si>
    <t>62.485130.442</t>
  </si>
  <si>
    <t>33.332121.985</t>
  </si>
  <si>
    <t>-1122.518122.527122.488</t>
  </si>
  <si>
    <t>33.259120.936</t>
  </si>
  <si>
    <t>-1121.419121.427121.266</t>
  </si>
  <si>
    <t>67.029136.470</t>
  </si>
  <si>
    <t>61.404361.740</t>
  </si>
  <si>
    <t>62.523184.955</t>
  </si>
  <si>
    <t>32.818132.106</t>
  </si>
  <si>
    <t>-1133.288133.363132.614</t>
  </si>
  <si>
    <t>33.049144.194</t>
  </si>
  <si>
    <t>-1145.406145.514144.555</t>
  </si>
  <si>
    <t>48.856113.667</t>
  </si>
  <si>
    <t>31.971112.397</t>
  </si>
  <si>
    <t>-1113.070113.211113.202</t>
  </si>
  <si>
    <t>33.303133.104</t>
  </si>
  <si>
    <t>-1133.448133.860133.565</t>
  </si>
  <si>
    <t>28.176108.907</t>
  </si>
  <si>
    <t>-1102.866109.541109.361</t>
  </si>
  <si>
    <t>28.147106.800</t>
  </si>
  <si>
    <t>-1100.577107.500107.620</t>
  </si>
  <si>
    <t>28.929112.221</t>
  </si>
  <si>
    <t>-1105.351112.656112.346</t>
  </si>
  <si>
    <t>27.550103.642</t>
  </si>
  <si>
    <t>99.520104.433103.908</t>
  </si>
  <si>
    <t>28.802100.040</t>
  </si>
  <si>
    <t>95.403100.514100.350</t>
  </si>
  <si>
    <t>28.782102.424</t>
  </si>
  <si>
    <t>96.418102.489102.552</t>
  </si>
  <si>
    <t>29.003100.547</t>
  </si>
  <si>
    <t>94.607100.622100.715</t>
  </si>
  <si>
    <t>28.796100.649</t>
  </si>
  <si>
    <t>-1100.201100.473100.893</t>
  </si>
  <si>
    <t>29.532104.087</t>
  </si>
  <si>
    <t>-1103.442103.676104.233</t>
  </si>
  <si>
    <t>30.764107.189</t>
  </si>
  <si>
    <t>-1106.687106.860108.353</t>
  </si>
  <si>
    <t>33.380116.475</t>
  </si>
  <si>
    <t>-1115.450115.890116.566</t>
  </si>
  <si>
    <t>33.767110.082</t>
  </si>
  <si>
    <t>-1109.099109.550110.361</t>
  </si>
  <si>
    <t>36.237104.346</t>
  </si>
  <si>
    <t>-1104.014104.073105.075</t>
  </si>
  <si>
    <t>39.040121.361</t>
  </si>
  <si>
    <t>-1120.791121.020121.871</t>
  </si>
  <si>
    <t>34.434104.027</t>
  </si>
  <si>
    <t>-1104.093104.176104.611</t>
  </si>
  <si>
    <t>34.999108.598</t>
  </si>
  <si>
    <t>-1108.696108.754109.016</t>
  </si>
  <si>
    <t>32.943115.297</t>
  </si>
  <si>
    <t>-1115.850116.082115.442</t>
  </si>
  <si>
    <t>32.806129.997</t>
  </si>
  <si>
    <t>-1130.773130.779130.228</t>
  </si>
  <si>
    <t>32.718110.580</t>
  </si>
  <si>
    <t>-1111.274111.257110.833</t>
  </si>
  <si>
    <t>31.489104.010</t>
  </si>
  <si>
    <t>-1104.882104.843104.623</t>
  </si>
  <si>
    <t>31.240126.935</t>
  </si>
  <si>
    <t>-1127.972127.890127.320</t>
  </si>
  <si>
    <t>36.102115.066</t>
  </si>
  <si>
    <t>-1115.318115.645115.619</t>
  </si>
  <si>
    <t>35.966122.402</t>
  </si>
  <si>
    <t>-1122.325122.910122.546</t>
  </si>
  <si>
    <t>34.921123.756</t>
  </si>
  <si>
    <t>-1123.767123.979123.931</t>
  </si>
  <si>
    <t>35.591114.542</t>
  </si>
  <si>
    <t>-1114.142114.916115.271</t>
  </si>
  <si>
    <t>37.050131.083</t>
  </si>
  <si>
    <t>-1131.283131.331131.386</t>
  </si>
  <si>
    <t>37.794123.047</t>
  </si>
  <si>
    <t>-1123.354123.409123.747</t>
  </si>
  <si>
    <t>38.002138.027</t>
  </si>
  <si>
    <t>-1138.237138.307138.112</t>
  </si>
  <si>
    <t>37.882144.704</t>
  </si>
  <si>
    <t>-1145.032145.073145.023</t>
  </si>
  <si>
    <t>37.887134.813</t>
  </si>
  <si>
    <t>-1135.143135.149135.071</t>
  </si>
  <si>
    <t>37.337117.524</t>
  </si>
  <si>
    <t>-1117.876117.890117.965</t>
  </si>
  <si>
    <t>36.633108.989</t>
  </si>
  <si>
    <t>-1109.221109.388109.589</t>
  </si>
  <si>
    <t>37.570124.798</t>
  </si>
  <si>
    <t>-1125.035125.032125.312</t>
  </si>
  <si>
    <t>37.706126.742</t>
  </si>
  <si>
    <t>-1126.689126.850127.054</t>
  </si>
  <si>
    <t>36.171117.734</t>
  </si>
  <si>
    <t>-1117.445117.865118.123</t>
  </si>
  <si>
    <t>37.450131.491</t>
  </si>
  <si>
    <t>-1131.367131.514131.690</t>
  </si>
  <si>
    <t>32.306104.275</t>
  </si>
  <si>
    <t>-1104.082104.353104.605</t>
  </si>
  <si>
    <t>35.755123.792</t>
  </si>
  <si>
    <t>-1123.626123.795124.022</t>
  </si>
  <si>
    <t>35.773119.077</t>
  </si>
  <si>
    <t>-1118.942119.081119.317</t>
  </si>
  <si>
    <t>36.390112.268</t>
  </si>
  <si>
    <t>-1112.183112.341112.954</t>
  </si>
  <si>
    <t>35.202105.019</t>
  </si>
  <si>
    <t>-1104.899105.006105.419</t>
  </si>
  <si>
    <t>2.010148.490515.954</t>
  </si>
  <si>
    <t>67.375516.124</t>
  </si>
  <si>
    <t>38.085137.664</t>
  </si>
  <si>
    <t>-1137.300137.520137.849</t>
  </si>
  <si>
    <t>37.642139.168</t>
  </si>
  <si>
    <t>-1138.811139.019139.492</t>
  </si>
  <si>
    <t>33.434105.817</t>
  </si>
  <si>
    <t>-1105.747105.896106.298</t>
  </si>
  <si>
    <t>33.471111.637</t>
  </si>
  <si>
    <t>-1111.112111.684111.894</t>
  </si>
  <si>
    <t>37.108136.385</t>
  </si>
  <si>
    <t>-1135.888136.416136.709</t>
  </si>
  <si>
    <t>37.649129.137</t>
  </si>
  <si>
    <t>-1128.337129.134129.417</t>
  </si>
  <si>
    <t>32.892111.543</t>
  </si>
  <si>
    <t>-1110.671111.747111.996</t>
  </si>
  <si>
    <t>32.943101.003</t>
  </si>
  <si>
    <t>-1100.452101.485102.578</t>
  </si>
  <si>
    <t>33.139107.028</t>
  </si>
  <si>
    <t>-1106.160107.262107.657</t>
  </si>
  <si>
    <t>35.895121.747</t>
  </si>
  <si>
    <t>-1122.023122.175121.996</t>
  </si>
  <si>
    <t>36.319115.926</t>
  </si>
  <si>
    <t>-1116.275116.375116.405</t>
  </si>
  <si>
    <t>38.312141.932</t>
  </si>
  <si>
    <t>-1142.238142.375141.992</t>
  </si>
  <si>
    <t>37.194125.206</t>
  </si>
  <si>
    <t>-1125.695125.797125.969</t>
  </si>
  <si>
    <t>36.744132.693</t>
  </si>
  <si>
    <t>-1133.258133.283132.870</t>
  </si>
  <si>
    <t>36.279132.309</t>
  </si>
  <si>
    <t>-1133.009133.002132.607</t>
  </si>
  <si>
    <t>36.757131.483</t>
  </si>
  <si>
    <t>-1132.268132.254131.707</t>
  </si>
  <si>
    <t>35.007120.972</t>
  </si>
  <si>
    <t>-1121.855121.790121.405</t>
  </si>
  <si>
    <t>34.534114.292</t>
  </si>
  <si>
    <t>-1115.156115.099115.663</t>
  </si>
  <si>
    <t>36.770143.934</t>
  </si>
  <si>
    <t>-1144.781144.735144.296</t>
  </si>
  <si>
    <t>36.187144.250</t>
  </si>
  <si>
    <t>-1145.186145.104144.518</t>
  </si>
  <si>
    <t>35.452107.209</t>
  </si>
  <si>
    <t>-1107.622107.955107.775</t>
  </si>
  <si>
    <t>37.844133.287</t>
  </si>
  <si>
    <t>-1133.658134.109133.491</t>
  </si>
  <si>
    <t>36.582117.723</t>
  </si>
  <si>
    <t>-1118.071118.516118.169</t>
  </si>
  <si>
    <t>37.323128.652</t>
  </si>
  <si>
    <t>-1129.204129.461128.802</t>
  </si>
  <si>
    <t>37.951132.783</t>
  </si>
  <si>
    <t>-1133.498133.512132.892</t>
  </si>
  <si>
    <t>34.769121.967</t>
  </si>
  <si>
    <t>-1122.745122.749122.624</t>
  </si>
  <si>
    <t>38.282132.277</t>
  </si>
  <si>
    <t>-1132.799132.917132.387</t>
  </si>
  <si>
    <t>38.649137.276</t>
  </si>
  <si>
    <t>-1137.779137.911137.334</t>
  </si>
  <si>
    <t>1.010104.230899.336</t>
  </si>
  <si>
    <t>-1999.000999.000899.359</t>
  </si>
  <si>
    <t>32.916101.233</t>
  </si>
  <si>
    <t>-1100.935101.230101.985</t>
  </si>
  <si>
    <t>37.516133.416</t>
  </si>
  <si>
    <t>-1132.930133.140133.641</t>
  </si>
  <si>
    <t>37.199122.712</t>
  </si>
  <si>
    <t>-1122.313122.542123.293</t>
  </si>
  <si>
    <t>36.410117.012</t>
  </si>
  <si>
    <t>-1116.699116.876117.476</t>
  </si>
  <si>
    <t>38.232129.234</t>
  </si>
  <si>
    <t>-1128.650128.871129.541</t>
  </si>
  <si>
    <t>36.839118.111</t>
  </si>
  <si>
    <t>-1117.811118.011118.548</t>
  </si>
  <si>
    <t>36.162112.028</t>
  </si>
  <si>
    <t>-1111.917112.110113.186</t>
  </si>
  <si>
    <t>37.675129.399</t>
  </si>
  <si>
    <t>-1128.963129.179129.664</t>
  </si>
  <si>
    <t>37.656133.884</t>
  </si>
  <si>
    <t>-1133.446133.658134.176</t>
  </si>
  <si>
    <t>36.076128.939</t>
  </si>
  <si>
    <t>-1128.183128.985129.356</t>
  </si>
  <si>
    <t>35.666118.790</t>
  </si>
  <si>
    <t>-1118.339118.933119.600</t>
  </si>
  <si>
    <t>13.954121.008</t>
  </si>
  <si>
    <t>13.022108.907</t>
  </si>
  <si>
    <t>15.211115.293</t>
  </si>
  <si>
    <t>12.182104.772</t>
  </si>
  <si>
    <t>13.750112.550</t>
  </si>
  <si>
    <t>15.176115.987</t>
  </si>
  <si>
    <t>14.721119.565</t>
  </si>
  <si>
    <t>15.921116.294</t>
  </si>
  <si>
    <t>14.978115.130</t>
  </si>
  <si>
    <t>14.886129.329</t>
  </si>
  <si>
    <t>15.339116.980</t>
  </si>
  <si>
    <t>15.263117.412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</si>
</sst>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/dd"/>
    <numFmt numFmtId="165" formatCode="m-d"/>
    <numFmt numFmtId="166" formatCode="m/d"/>
    <numFmt numFmtId="167" formatCode="mmm d"/>
    <numFmt numFmtId="168" formatCode="0.000"/>
    <numFmt numFmtId="169" formatCode="mmmd"/>
    <numFmt numFmtId="170" formatCode="h:mm:ss am/pm"/>
    <numFmt numFmtId="171" formatCode="mmmm d"/>
    <numFmt numFmtId="172" formatCode="mm-dd"/>
    <numFmt numFmtId="173" formatCode="d-mmm-yyyy"/>
    <numFmt numFmtId="174" formatCode="0.0"/>
    <numFmt numFmtId="175" formatCode="d-mmm"/>
  </numFmts>
  <fonts count="70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>
      <sz val="11.0"/>
      <color rgb="FF313131"/>
      <name val="Arial"/>
      <scheme val="minor"/>
    </font>
    <font>
      <color rgb="FF000000"/>
      <name val="Arial"/>
      <scheme val="minor"/>
    </font>
    <font>
      <u/>
      <color rgb="FF0000FF"/>
      <name val="Arial"/>
    </font>
    <font>
      <sz val="11.0"/>
      <color theme="1"/>
      <name val="Arial"/>
      <scheme val="minor"/>
    </font>
    <font>
      <color rgb="FF000000"/>
      <name val="Arial"/>
    </font>
    <font>
      <sz val="11.0"/>
      <color rgb="FF313131"/>
      <name val="Arial"/>
    </font>
    <font>
      <u/>
      <sz val="11.0"/>
      <color rgb="FF0000FF"/>
    </font>
    <font>
      <u/>
      <color rgb="FF0000FF"/>
    </font>
    <font>
      <u/>
      <color rgb="FF0000FF"/>
    </font>
    <font>
      <sz val="9.0"/>
      <color rgb="FF1F1F1F"/>
      <name val="&quot;Google Sans&quot;"/>
    </font>
    <font>
      <sz val="9.0"/>
      <color rgb="FF1F1F1F"/>
      <name val="Google Sans"/>
    </font>
    <font>
      <u/>
      <color rgb="FF0000FF"/>
    </font>
    <font>
      <u/>
      <color rgb="FF0000FF"/>
    </font>
    <font>
      <sz val="11.0"/>
      <color rgb="FF313131"/>
      <name val="&quot;Trebuchet MS&quot;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  <name val="Arial"/>
    </font>
    <font>
      <color rgb="FF000000"/>
      <name val="Sans-serif"/>
    </font>
    <font>
      <u/>
      <color rgb="FF99B5E6"/>
    </font>
    <font>
      <u/>
      <color rgb="FF99B5E6"/>
    </font>
    <font>
      <sz val="9.0"/>
      <color rgb="FF313131"/>
      <name val="&quot;Trebuchet MS&quot;"/>
    </font>
    <font>
      <u/>
      <color rgb="FF0000FF"/>
    </font>
    <font>
      <u/>
      <color rgb="FF0000FF"/>
      <name val="Arial"/>
    </font>
    <font>
      <u/>
      <color rgb="FF0000FF"/>
    </font>
    <font>
      <b/>
      <u/>
      <color rgb="FF0000FF"/>
    </font>
    <font>
      <color rgb="FF000000"/>
      <name val="&quot;Arial&quot;"/>
    </font>
    <font>
      <u/>
      <color rgb="FF0000FF"/>
    </font>
    <font>
      <u/>
      <color rgb="FF0000FF"/>
    </font>
    <font>
      <sz val="10.0"/>
      <color theme="1"/>
      <name val="Arial"/>
      <scheme val="minor"/>
    </font>
    <font>
      <sz val="10.0"/>
      <color rgb="FF313131"/>
      <name val="Arial"/>
      <scheme val="minor"/>
    </font>
    <font>
      <sz val="9.0"/>
      <color rgb="FF000000"/>
      <name val="Arial"/>
      <scheme val="minor"/>
    </font>
    <font>
      <b/>
      <color rgb="FF000000"/>
      <name val="&quot;Trebuchet MS&quot;"/>
    </font>
    <font>
      <u/>
      <color rgb="FF0000FF"/>
    </font>
    <font>
      <u/>
      <color rgb="FF0000FF"/>
    </font>
    <font>
      <sz val="9.0"/>
      <color rgb="FF000000"/>
      <name val="&quot;Google Sans Mono&quot;"/>
    </font>
    <font>
      <u/>
      <color rgb="FF0000FF"/>
    </font>
    <font>
      <u/>
      <color rgb="FF99B5E6"/>
    </font>
    <font>
      <u/>
      <color rgb="FF0000FF"/>
    </font>
    <font>
      <u/>
      <color rgb="FF99B5E6"/>
    </font>
    <font>
      <u/>
      <color rgb="FF0000FF"/>
    </font>
    <font>
      <u/>
      <color rgb="FF99B5E6"/>
    </font>
    <font>
      <sz val="11.0"/>
      <color theme="1"/>
      <name val="&quot;Trebuchet MS&quot;"/>
    </font>
    <font>
      <u/>
      <color rgb="FF99B5E6"/>
    </font>
    <font>
      <u/>
      <color rgb="FF0000FF"/>
    </font>
    <font>
      <u/>
      <color rgb="FF99B5E6"/>
      <name val="Arial"/>
      <scheme val="minor"/>
    </font>
    <font>
      <u/>
      <color rgb="FF99B5E6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sz val="9.0"/>
      <color theme="1"/>
      <name val="&quot;Google Sans Mono&quot;"/>
    </font>
    <font>
      <b/>
      <sz val="13.0"/>
      <color theme="1"/>
      <name val="Arial"/>
      <scheme val="minor"/>
    </font>
    <font>
      <b/>
      <sz val="16.0"/>
      <color theme="1"/>
      <name val="Arial"/>
      <scheme val="minor"/>
    </font>
    <font/>
    <font>
      <b/>
      <sz val="15.0"/>
      <color theme="1"/>
      <name val="Arial"/>
      <scheme val="minor"/>
    </font>
    <font>
      <u/>
      <color theme="1"/>
    </font>
    <font>
      <color rgb="FF313131"/>
      <name val="Arial"/>
    </font>
    <font>
      <u/>
      <color rgb="FF0000FF"/>
    </font>
    <font>
      <sz val="11.0"/>
      <color rgb="FF000000"/>
      <name val="Calibri"/>
    </font>
  </fonts>
  <fills count="27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EEEEEE"/>
        <bgColor rgb="FFEEEEEE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FF00CB"/>
        <bgColor rgb="FFFF00CB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97DD3"/>
        <bgColor rgb="FFF97DD3"/>
      </patternFill>
    </fill>
    <fill>
      <patternFill patternType="solid">
        <fgColor rgb="FFEA9999"/>
        <bgColor rgb="FFEA9999"/>
      </patternFill>
    </fill>
    <fill>
      <patternFill patternType="solid">
        <fgColor rgb="FFE06666"/>
        <bgColor rgb="FFE06666"/>
      </patternFill>
    </fill>
    <fill>
      <patternFill patternType="solid">
        <fgColor theme="5"/>
        <bgColor theme="5"/>
      </patternFill>
    </fill>
    <fill>
      <patternFill patternType="solid">
        <fgColor rgb="FFEA4335"/>
        <bgColor rgb="FFEA4335"/>
      </patternFill>
    </fill>
    <fill>
      <patternFill patternType="solid">
        <fgColor rgb="FF9FC5E8"/>
        <bgColor rgb="FF9FC5E8"/>
      </patternFill>
    </fill>
    <fill>
      <patternFill patternType="solid">
        <fgColor rgb="FFD5A6BD"/>
        <bgColor rgb="FFD5A6BD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</fills>
  <borders count="41">
    <border/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left style="thick">
        <color rgb="FFFF0000"/>
      </left>
      <top style="thick">
        <color rgb="FFFF0000"/>
      </top>
      <bottom style="thick">
        <color rgb="FFFF0000"/>
      </bottom>
    </border>
    <border>
      <right style="thick">
        <color rgb="FFFF0000"/>
      </right>
      <top style="thick">
        <color rgb="FFFF0000"/>
      </top>
      <bottom style="thick">
        <color rgb="FFFF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2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1" numFmtId="0" xfId="0" applyFill="1" applyFont="1"/>
    <xf borderId="0" fillId="0" fontId="3" numFmtId="0" xfId="0" applyAlignment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1" numFmtId="166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3" fontId="2" numFmtId="0" xfId="0" applyFill="1" applyFont="1"/>
    <xf borderId="0" fillId="4" fontId="1" numFmtId="0" xfId="0" applyAlignment="1" applyFill="1" applyFont="1">
      <alignment readingOrder="0"/>
    </xf>
    <xf borderId="0" fillId="4" fontId="1" numFmtId="164" xfId="0" applyAlignment="1" applyFill="1" applyFont="1" applyNumberFormat="1">
      <alignment readingOrder="0"/>
    </xf>
    <xf borderId="0" fillId="4" fontId="1" numFmtId="0" xfId="0" applyFill="1" applyFont="1"/>
    <xf borderId="0" fillId="0" fontId="1" numFmtId="0" xfId="0" applyFont="1"/>
    <xf borderId="0" fillId="5" fontId="1" numFmtId="0" xfId="0" applyAlignment="1" applyFill="1" applyFont="1">
      <alignment readingOrder="0"/>
    </xf>
    <xf borderId="0" fillId="3" fontId="5" numFmtId="0" xfId="0" applyAlignment="1" applyFill="1" applyFont="1">
      <alignment readingOrder="0"/>
    </xf>
    <xf borderId="0" fillId="3" fontId="1" numFmtId="0" xfId="0" applyFill="1" applyFont="1"/>
    <xf borderId="0" fillId="0" fontId="6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6" fontId="1" numFmtId="0" xfId="0" applyFill="1" applyFont="1"/>
    <xf borderId="0" fillId="7" fontId="7" numFmtId="0" xfId="0" applyAlignment="1" applyFill="1" applyFont="1">
      <alignment horizontal="right" readingOrder="0"/>
    </xf>
    <xf borderId="0" fillId="0" fontId="8" numFmtId="0" xfId="0" applyAlignment="1" applyFont="1">
      <alignment readingOrder="0" shrinkToFit="0" wrapText="1"/>
    </xf>
    <xf borderId="0" fillId="7" fontId="7" numFmtId="0" xfId="0" applyAlignment="1" applyFill="1" applyFont="1">
      <alignment readingOrder="0"/>
    </xf>
    <xf borderId="0" fillId="0" fontId="1" numFmtId="0" xfId="0" applyAlignment="1" applyFont="1">
      <alignment horizontal="right" readingOrder="0"/>
    </xf>
    <xf borderId="0" fillId="3" fontId="9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3" fontId="2" numFmtId="167" xfId="0" applyAlignment="1" applyFill="1" applyFont="1" applyNumberFormat="1">
      <alignment readingOrder="0"/>
    </xf>
    <xf borderId="0" fillId="7" fontId="11" numFmtId="0" xfId="0" applyAlignment="1" applyFill="1" applyFont="1">
      <alignment horizontal="left" readingOrder="0"/>
    </xf>
    <xf borderId="0" fillId="0" fontId="10" numFmtId="0" xfId="0" applyFont="1"/>
    <xf borderId="0" fillId="6" fontId="2" numFmtId="167" xfId="0" applyAlignment="1" applyFill="1" applyFont="1" applyNumberFormat="1">
      <alignment readingOrder="0"/>
    </xf>
    <xf borderId="0" fillId="6" fontId="12" numFmtId="0" xfId="0" applyAlignment="1" applyFill="1" applyFont="1">
      <alignment horizontal="left" readingOrder="0"/>
    </xf>
    <xf borderId="0" fillId="8" fontId="1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6" fontId="1" numFmtId="167" xfId="0" applyAlignment="1" applyFill="1" applyFont="1" applyNumberForma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Alignment="1" applyFill="1" applyFont="1">
      <alignment horizontal="center" readingOrder="0"/>
    </xf>
    <xf borderId="0" fillId="6" fontId="14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5" numFmtId="0" xfId="0" applyAlignment="1" applyFont="1">
      <alignment readingOrder="0"/>
    </xf>
    <xf borderId="0" fillId="3" fontId="1" numFmtId="167" xfId="0" applyAlignment="1" applyFill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Font="1" applyNumberFormat="1"/>
    <xf borderId="0" fillId="7" fontId="16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9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2" numFmtId="166" xfId="0" applyAlignment="1" applyFont="1" applyNumberFormat="1">
      <alignment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/>
    </xf>
    <xf borderId="0" fillId="7" fontId="17" numFmtId="0" xfId="0" applyAlignment="1" applyFill="1" applyFont="1">
      <alignment readingOrder="0" vertical="bottom"/>
    </xf>
    <xf borderId="0" fillId="0" fontId="1" numFmtId="172" xfId="0" applyAlignment="1" applyFont="1" applyNumberFormat="1">
      <alignment readingOrder="0"/>
    </xf>
    <xf borderId="0" fillId="0" fontId="18" numFmtId="0" xfId="0" applyAlignment="1" applyFont="1">
      <alignment horizontal="right" readingOrder="0"/>
    </xf>
    <xf borderId="0" fillId="0" fontId="19" numFmtId="0" xfId="0" applyAlignment="1" applyFont="1">
      <alignment readingOrder="0"/>
    </xf>
    <xf borderId="0" fillId="7" fontId="20" numFmtId="0" xfId="0" applyAlignment="1" applyFill="1" applyFont="1">
      <alignment readingOrder="0"/>
    </xf>
    <xf borderId="0" fillId="0" fontId="21" numFmtId="168" xfId="0" applyAlignment="1" applyFont="1" applyNumberFormat="1">
      <alignment readingOrder="0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0" fillId="0" fontId="2" numFmtId="168" xfId="0" applyAlignment="1" applyFont="1" applyNumberFormat="1">
      <alignment horizontal="right" vertical="bottom"/>
    </xf>
    <xf borderId="0" fillId="7" fontId="20" numFmtId="0" xfId="0" applyAlignment="1" applyFill="1" applyFont="1">
      <alignment shrinkToFit="0" vertical="bottom" wrapText="0"/>
    </xf>
    <xf borderId="0" fillId="0" fontId="22" numFmtId="0" xfId="0" applyAlignment="1" applyFont="1">
      <alignment horizontal="center" readingOrder="0"/>
    </xf>
    <xf borderId="0" fillId="0" fontId="1" numFmtId="172" xfId="0" applyAlignment="1" applyFont="1" applyNumberFormat="1">
      <alignment horizontal="right" readingOrder="0"/>
    </xf>
    <xf borderId="0" fillId="7" fontId="20" numFmtId="0" xfId="0" applyAlignment="1" applyFill="1" applyFont="1">
      <alignment vertical="bottom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23" numFmtId="0" xfId="0" applyAlignment="1" applyFont="1">
      <alignment horizontal="center" readingOrder="0"/>
    </xf>
    <xf borderId="0" fillId="9" fontId="1" numFmtId="0" xfId="0" applyFill="1" applyFont="1"/>
    <xf borderId="0" fillId="0" fontId="24" numFmtId="168" xfId="0" applyAlignment="1" applyFont="1" applyNumberFormat="1">
      <alignment horizontal="center" readingOrder="0"/>
    </xf>
    <xf borderId="0" fillId="9" fontId="1" numFmtId="0" xfId="0" applyAlignment="1" applyFill="1" applyFont="1">
      <alignment readingOrder="0"/>
    </xf>
    <xf borderId="0" fillId="9" fontId="1" numFmtId="0" xfId="0" applyAlignment="1" applyFill="1" applyFont="1">
      <alignment horizontal="center" readingOrder="0"/>
    </xf>
    <xf borderId="0" fillId="10" fontId="20" numFmtId="0" xfId="0" applyAlignment="1" applyFill="1" applyFont="1">
      <alignment shrinkToFit="0" vertical="bottom" wrapText="0"/>
    </xf>
    <xf borderId="0" fillId="3" fontId="1" numFmtId="0" xfId="0" applyAlignment="1" applyFill="1" applyFont="1">
      <alignment horizontal="center" readingOrder="0"/>
    </xf>
    <xf borderId="0" fillId="7" fontId="20" numFmtId="0" xfId="0" applyAlignment="1" applyFill="1" applyFont="1">
      <alignment horizontal="right" vertical="bottom"/>
    </xf>
    <xf borderId="0" fillId="0" fontId="1" numFmtId="168" xfId="0" applyAlignment="1" applyFont="1" applyNumberFormat="1">
      <alignment horizontal="center" readingOrder="0"/>
    </xf>
    <xf borderId="0" fillId="3" fontId="1" numFmtId="0" xfId="0" applyAlignment="1" applyFill="1" applyFont="1">
      <alignment horizontal="center"/>
    </xf>
    <xf borderId="0" fillId="0" fontId="2" numFmtId="0" xfId="0" applyAlignment="1" applyFont="1">
      <alignment readingOrder="0" vertical="bottom"/>
    </xf>
    <xf borderId="0" fillId="0" fontId="25" numFmtId="0" xfId="0" applyAlignment="1" applyFont="1">
      <alignment readingOrder="0" vertical="bottom"/>
    </xf>
    <xf borderId="0" fillId="7" fontId="26" numFmtId="0" xfId="0" applyAlignment="1" applyFill="1" applyFont="1">
      <alignment horizontal="left" readingOrder="0"/>
    </xf>
    <xf borderId="0" fillId="0" fontId="1" numFmtId="164" xfId="0" applyAlignment="1" applyFont="1" applyNumberFormat="1">
      <alignment horizontal="center" readingOrder="0"/>
    </xf>
    <xf borderId="0" fillId="7" fontId="26" numFmtId="0" xfId="0" applyAlignment="1" applyFill="1" applyFont="1">
      <alignment horizontal="center" readingOrder="0"/>
    </xf>
    <xf borderId="0" fillId="0" fontId="27" numFmtId="168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28" numFmtId="0" xfId="0" applyAlignment="1" applyFont="1">
      <alignment horizontal="center" readingOrder="0"/>
    </xf>
    <xf borderId="0" fillId="3" fontId="1" numFmtId="165" xfId="0" applyAlignment="1" applyFill="1" applyFont="1" applyNumberFormat="1">
      <alignment readingOrder="0"/>
    </xf>
    <xf borderId="0" fillId="11" fontId="1" numFmtId="0" xfId="0" applyAlignment="1" applyFill="1" applyFont="1">
      <alignment readingOrder="0"/>
    </xf>
    <xf borderId="0" fillId="11" fontId="1" numFmtId="0" xfId="0" applyAlignment="1" applyFill="1" applyFont="1">
      <alignment horizontal="right" readingOrder="0"/>
    </xf>
    <xf borderId="0" fillId="11" fontId="2" numFmtId="0" xfId="0" applyAlignment="1" applyFill="1" applyFont="1">
      <alignment horizontal="right" vertical="bottom"/>
    </xf>
    <xf borderId="0" fillId="0" fontId="2" numFmtId="3" xfId="0" applyAlignment="1" applyFont="1" applyNumberForma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10" xfId="0" applyAlignment="1" applyFont="1" applyNumberFormat="1">
      <alignment horizontal="right" readingOrder="0"/>
    </xf>
    <xf borderId="1" fillId="0" fontId="1" numFmtId="0" xfId="0" applyAlignment="1" applyBorder="1" applyFont="1">
      <alignment horizontal="center" readingOrder="0"/>
    </xf>
    <xf borderId="0" fillId="3" fontId="1" numFmtId="172" xfId="0" applyAlignment="1" applyFill="1" applyFont="1" applyNumberFormat="1">
      <alignment readingOrder="0"/>
    </xf>
    <xf borderId="0" fillId="0" fontId="1" numFmtId="172" xfId="0" applyAlignment="1" applyFont="1" applyNumberFormat="1">
      <alignment horizontal="center" readingOrder="0"/>
    </xf>
    <xf borderId="0" fillId="0" fontId="0" numFmtId="0" xfId="0" applyFont="1"/>
    <xf borderId="0" fillId="0" fontId="2" numFmtId="49" xfId="0" applyAlignment="1" applyFont="1" applyNumberFormat="1">
      <alignment horizontal="center" readingOrder="0" vertical="bottom"/>
    </xf>
    <xf borderId="0" fillId="11" fontId="1" numFmtId="0" xfId="0" applyAlignment="1" applyFill="1" applyFont="1">
      <alignment horizontal="center" readingOrder="0"/>
    </xf>
    <xf borderId="0" fillId="0" fontId="1" numFmtId="3" xfId="0" applyAlignment="1" applyFont="1" applyNumberFormat="1">
      <alignment readingOrder="0"/>
    </xf>
    <xf borderId="0" fillId="6" fontId="1" numFmtId="0" xfId="0" applyAlignment="1" applyFill="1" applyFont="1">
      <alignment horizontal="right" readingOrder="0"/>
    </xf>
    <xf borderId="0" fillId="6" fontId="0" numFmtId="0" xfId="0" applyFill="1" applyFont="1"/>
    <xf borderId="0" fillId="6" fontId="1" numFmtId="0" xfId="0" applyAlignment="1" applyFill="1" applyFont="1">
      <alignment horizontal="right"/>
    </xf>
    <xf borderId="0" fillId="3" fontId="1" numFmtId="0" xfId="0" applyAlignment="1" applyFill="1" applyFont="1">
      <alignment horizontal="right" readingOrder="0"/>
    </xf>
    <xf borderId="0" fillId="3" fontId="0" numFmtId="0" xfId="0" applyFill="1" applyFont="1"/>
    <xf borderId="0" fillId="3" fontId="1" numFmtId="0" xfId="0" applyAlignment="1" applyFill="1" applyFont="1">
      <alignment horizontal="right"/>
    </xf>
    <xf borderId="0" fillId="3" fontId="16" numFmtId="0" xfId="0" applyAlignment="1" applyFill="1" applyFont="1">
      <alignment readingOrder="0"/>
    </xf>
    <xf borderId="0" fillId="0" fontId="2" numFmtId="172" xfId="0" applyAlignment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shrinkToFit="0" vertical="bottom" wrapText="0"/>
    </xf>
    <xf borderId="0" fillId="11" fontId="2" numFmtId="0" xfId="0" applyAlignment="1" applyFill="1" applyFont="1">
      <alignment horizontal="center" vertical="bottom"/>
    </xf>
    <xf borderId="0" fillId="11" fontId="2" numFmtId="0" xfId="0" applyAlignment="1" applyFill="1" applyFont="1">
      <alignment horizontal="center" readingOrder="0" vertical="bottom"/>
    </xf>
    <xf borderId="0" fillId="6" fontId="2" numFmtId="0" xfId="0" applyAlignment="1" applyFill="1" applyFont="1">
      <alignment horizontal="right" vertical="bottom"/>
    </xf>
    <xf borderId="0" fillId="6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horizontal="center" readingOrder="0" vertical="bottom"/>
    </xf>
    <xf borderId="0" fillId="7" fontId="20" numFmtId="0" xfId="0" applyAlignment="1" applyFill="1" applyFont="1">
      <alignment horizontal="left" readingOrder="0"/>
    </xf>
    <xf borderId="0" fillId="6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right" vertical="bottom"/>
    </xf>
    <xf borderId="0" fillId="3" fontId="2" numFmtId="0" xfId="0" applyAlignment="1" applyFill="1" applyFont="1">
      <alignment horizontal="center" vertical="bottom"/>
    </xf>
    <xf borderId="0" fillId="3" fontId="2" numFmtId="0" xfId="0" applyAlignment="1" applyFill="1" applyFont="1">
      <alignment horizontal="right" vertical="bottom"/>
    </xf>
    <xf borderId="0" fillId="7" fontId="29" numFmtId="0" xfId="0" applyAlignment="1" applyFill="1" applyFont="1">
      <alignment readingOrder="0"/>
    </xf>
    <xf borderId="0" fillId="3" fontId="30" numFmtId="0" xfId="0" applyAlignment="1" applyFill="1" applyFont="1">
      <alignment readingOrder="0"/>
    </xf>
    <xf borderId="0" fillId="12" fontId="1" numFmtId="0" xfId="0" applyFill="1" applyFont="1"/>
    <xf borderId="0" fillId="12" fontId="2" numFmtId="0" xfId="0" applyAlignment="1" applyFill="1" applyFont="1">
      <alignment horizontal="right" vertical="bottom"/>
    </xf>
    <xf borderId="0" fillId="12" fontId="1" numFmtId="0" xfId="0" applyAlignment="1" applyFill="1" applyFont="1">
      <alignment horizontal="center" readingOrder="0"/>
    </xf>
    <xf borderId="0" fillId="12" fontId="2" numFmtId="0" xfId="0" applyAlignment="1" applyFill="1" applyFont="1">
      <alignment horizontal="center" vertical="bottom"/>
    </xf>
    <xf borderId="0" fillId="12" fontId="1" numFmtId="0" xfId="0" applyAlignment="1" applyFill="1" applyFont="1">
      <alignment horizontal="right" readingOrder="0"/>
    </xf>
    <xf borderId="0" fillId="12" fontId="1" numFmtId="0" xfId="0" applyAlignment="1" applyFill="1" applyFont="1">
      <alignment readingOrder="0"/>
    </xf>
    <xf borderId="0" fillId="12" fontId="0" numFmtId="0" xfId="0" applyFill="1" applyFont="1"/>
    <xf borderId="0" fillId="6" fontId="1" numFmtId="0" xfId="0" applyAlignment="1" applyFill="1" applyFont="1">
      <alignment horizontal="center"/>
    </xf>
    <xf borderId="0" fillId="0" fontId="20" numFmtId="0" xfId="0" applyAlignment="1" applyFont="1">
      <alignment horizontal="center" readingOrder="0"/>
    </xf>
    <xf borderId="0" fillId="0" fontId="20" numFmtId="0" xfId="0" applyAlignment="1" applyFont="1">
      <alignment readingOrder="0"/>
    </xf>
    <xf borderId="0" fillId="0" fontId="31" numFmtId="0" xfId="0" applyAlignment="1" applyFont="1">
      <alignment horizontal="center" readingOrder="0" vertical="bottom"/>
    </xf>
    <xf borderId="0" fillId="8" fontId="1" numFmtId="0" xfId="0" applyFill="1" applyFont="1"/>
    <xf borderId="0" fillId="11" fontId="2" numFmtId="0" xfId="0" applyAlignment="1" applyFill="1" applyFont="1">
      <alignment horizontal="right" readingOrder="0" vertical="bottom"/>
    </xf>
    <xf borderId="0" fillId="0" fontId="16" numFmtId="0" xfId="0" applyAlignment="1" applyFont="1">
      <alignment horizontal="center" readingOrder="0"/>
    </xf>
    <xf borderId="0" fillId="0" fontId="16" numFmtId="0" xfId="0" applyAlignment="1" applyFont="1">
      <alignment readingOrder="0"/>
    </xf>
    <xf borderId="0" fillId="6" fontId="2" numFmtId="0" xfId="0" applyAlignment="1" applyFill="1" applyFont="1">
      <alignment horizontal="right" readingOrder="0" vertical="bottom"/>
    </xf>
    <xf borderId="0" fillId="3" fontId="2" numFmtId="0" xfId="0" applyAlignment="1" applyFill="1" applyFont="1">
      <alignment horizontal="right" readingOrder="0" vertical="bottom"/>
    </xf>
    <xf borderId="0" fillId="3" fontId="2" numFmtId="0" xfId="0" applyAlignment="1" applyFill="1" applyFont="1">
      <alignment horizontal="center" readingOrder="0" vertical="bottom"/>
    </xf>
    <xf borderId="0" fillId="13" fontId="1" numFmtId="172" xfId="0" applyAlignment="1" applyFill="1" applyFont="1" applyNumberFormat="1">
      <alignment readingOrder="0"/>
    </xf>
    <xf borderId="0" fillId="13" fontId="1" numFmtId="0" xfId="0" applyAlignment="1" applyFill="1" applyFont="1">
      <alignment readingOrder="0"/>
    </xf>
    <xf borderId="0" fillId="13" fontId="32" numFmtId="0" xfId="0" applyAlignment="1" applyFill="1" applyFont="1">
      <alignment readingOrder="0"/>
    </xf>
    <xf borderId="0" fillId="13" fontId="1" numFmtId="0" xfId="0" applyAlignment="1" applyFill="1" applyFont="1">
      <alignment horizontal="center" readingOrder="0"/>
    </xf>
    <xf borderId="0" fillId="13" fontId="1" numFmtId="0" xfId="0" applyFill="1" applyFont="1"/>
    <xf borderId="0" fillId="0" fontId="33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3" fontId="1" numFmtId="165" xfId="0" applyAlignment="1" applyFill="1" applyFont="1" applyNumberFormat="1">
      <alignment horizontal="center" readingOrder="0"/>
    </xf>
    <xf borderId="0" fillId="3" fontId="2" numFmtId="0" xfId="0" applyAlignment="1" applyFill="1" applyFont="1">
      <alignment horizontal="center" shrinkToFit="0" vertical="bottom" wrapText="0"/>
    </xf>
    <xf borderId="0" fillId="3" fontId="34" numFmtId="0" xfId="0" applyAlignment="1" applyFill="1" applyFont="1">
      <alignment horizontal="center" readingOrder="0"/>
    </xf>
    <xf borderId="0" fillId="13" fontId="1" numFmtId="172" xfId="0" applyAlignment="1" applyFill="1" applyFont="1" applyNumberFormat="1">
      <alignment horizontal="center" readingOrder="0"/>
    </xf>
    <xf borderId="0" fillId="13" fontId="35" numFmtId="168" xfId="0" applyAlignment="1" applyFill="1" applyFont="1" applyNumberFormat="1">
      <alignment horizontal="center" readingOrder="0"/>
    </xf>
    <xf borderId="0" fillId="13" fontId="34" numFmtId="0" xfId="0" applyAlignment="1" applyFill="1" applyFont="1">
      <alignment horizontal="center" readingOrder="0"/>
    </xf>
    <xf borderId="0" fillId="13" fontId="36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center"/>
    </xf>
    <xf borderId="0" fillId="13" fontId="1" numFmtId="168" xfId="0" applyAlignment="1" applyFill="1" applyFont="1" applyNumberFormat="1">
      <alignment horizontal="center" readingOrder="0"/>
    </xf>
    <xf borderId="0" fillId="0" fontId="34" numFmtId="0" xfId="0" applyAlignment="1" applyFont="1">
      <alignment horizontal="center" readingOrder="0"/>
    </xf>
    <xf borderId="0" fillId="0" fontId="37" numFmtId="0" xfId="0" applyAlignment="1" applyFont="1">
      <alignment horizontal="center"/>
    </xf>
    <xf borderId="0" fillId="0" fontId="37" numFmtId="0" xfId="0" applyAlignment="1" applyFont="1">
      <alignment horizontal="center" readingOrder="0"/>
    </xf>
    <xf borderId="0" fillId="0" fontId="37" numFmtId="0" xfId="0" applyAlignment="1" applyFont="1">
      <alignment horizontal="center"/>
    </xf>
    <xf borderId="0" fillId="0" fontId="38" numFmtId="0" xfId="0" applyAlignment="1" applyFont="1">
      <alignment horizontal="center" readingOrder="0"/>
    </xf>
    <xf borderId="0" fillId="0" fontId="38" numFmtId="4" xfId="0" applyAlignment="1" applyFont="1" applyNumberFormat="1">
      <alignment horizontal="center" readingOrder="0"/>
    </xf>
    <xf borderId="0" fillId="14" fontId="1" numFmtId="172" xfId="0" applyAlignment="1" applyFill="1" applyFont="1" applyNumberFormat="1">
      <alignment horizontal="right" readingOrder="0"/>
    </xf>
    <xf borderId="0" fillId="14" fontId="1" numFmtId="0" xfId="0" applyAlignment="1" applyFill="1" applyFont="1">
      <alignment readingOrder="0"/>
    </xf>
    <xf borderId="0" fillId="14" fontId="1" numFmtId="0" xfId="0" applyAlignment="1" applyFill="1" applyFont="1">
      <alignment horizontal="center" readingOrder="0"/>
    </xf>
    <xf borderId="0" fillId="14" fontId="1" numFmtId="0" xfId="0" applyFill="1" applyFont="1"/>
    <xf borderId="0" fillId="0" fontId="39" numFmtId="0" xfId="0" applyFont="1"/>
    <xf borderId="0" fillId="14" fontId="1" numFmtId="0" xfId="0" applyAlignment="1" applyFill="1" applyFont="1">
      <alignment horizontal="right"/>
    </xf>
    <xf borderId="0" fillId="0" fontId="40" numFmtId="0" xfId="0" applyAlignment="1" applyFont="1">
      <alignment horizontal="center" readingOrder="0"/>
    </xf>
    <xf borderId="0" fillId="14" fontId="41" numFmtId="0" xfId="0" applyAlignment="1" applyFill="1" applyFont="1">
      <alignment readingOrder="0"/>
    </xf>
    <xf borderId="0" fillId="3" fontId="1" numFmtId="172" xfId="0" applyAlignment="1" applyFill="1" applyFont="1" applyNumberFormat="1">
      <alignment horizontal="right" readingOrder="0"/>
    </xf>
    <xf borderId="0" fillId="6" fontId="1" numFmtId="165" xfId="0" applyAlignment="1" applyFill="1" applyFont="1" applyNumberFormat="1">
      <alignment horizontal="right" readingOrder="0"/>
    </xf>
    <xf borderId="0" fillId="7" fontId="1" numFmtId="0" xfId="0" applyAlignment="1" applyFill="1" applyFont="1">
      <alignment horizontal="right"/>
    </xf>
    <xf borderId="0" fillId="7" fontId="1" numFmtId="0" xfId="0" applyAlignment="1" applyFill="1" applyFont="1">
      <alignment readingOrder="0"/>
    </xf>
    <xf borderId="0" fillId="7" fontId="1" numFmtId="0" xfId="0" applyAlignment="1" applyFill="1" applyFont="1">
      <alignment horizontal="center" readingOrder="0"/>
    </xf>
    <xf borderId="0" fillId="7" fontId="1" numFmtId="0" xfId="0" applyFill="1" applyFont="1"/>
    <xf borderId="0" fillId="7" fontId="1" numFmtId="165" xfId="0" applyAlignment="1" applyFill="1" applyFont="1" applyNumberFormat="1">
      <alignment horizontal="right" readingOrder="0"/>
    </xf>
    <xf borderId="0" fillId="0" fontId="42" numFmtId="0" xfId="0" applyAlignment="1" applyFont="1">
      <alignment horizontal="left" readingOrder="0"/>
    </xf>
    <xf borderId="0" fillId="3" fontId="1" numFmtId="165" xfId="0" applyAlignment="1" applyFill="1" applyFont="1" applyNumberFormat="1">
      <alignment horizontal="right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readingOrder="0"/>
    </xf>
    <xf borderId="3" fillId="0" fontId="1" numFmtId="165" xfId="0" applyAlignment="1" applyBorder="1" applyFont="1" applyNumberFormat="1">
      <alignment horizontal="right" readingOrder="0"/>
    </xf>
    <xf borderId="3" fillId="0" fontId="1" numFmtId="0" xfId="0" applyAlignment="1" applyBorder="1" applyFont="1">
      <alignment readingOrder="0"/>
    </xf>
    <xf borderId="3" fillId="7" fontId="1" numFmtId="0" xfId="0" applyAlignment="1" applyBorder="1" applyFill="1" applyFont="1">
      <alignment readingOrder="0"/>
    </xf>
    <xf borderId="3" fillId="0" fontId="1" numFmtId="0" xfId="0" applyBorder="1" applyFont="1"/>
    <xf borderId="3" fillId="0" fontId="39" numFmtId="0" xfId="0" applyBorder="1" applyFont="1"/>
    <xf borderId="3" fillId="7" fontId="1" numFmtId="0" xfId="0" applyBorder="1" applyFill="1" applyFont="1"/>
    <xf borderId="0" fillId="7" fontId="43" numFmtId="0" xfId="0" applyFill="1" applyFont="1"/>
    <xf borderId="0" fillId="0" fontId="1" numFmtId="10" xfId="0" applyAlignment="1" applyFont="1" applyNumberFormat="1">
      <alignment horizontal="center" readingOrder="0"/>
    </xf>
    <xf borderId="4" fillId="7" fontId="43" numFmtId="0" xfId="0" applyBorder="1" applyFill="1" applyFont="1"/>
    <xf borderId="0" fillId="6" fontId="39" numFmtId="0" xfId="0" applyFill="1" applyFont="1"/>
    <xf borderId="0" fillId="6" fontId="43" numFmtId="0" xfId="0" applyFill="1" applyFont="1"/>
    <xf borderId="0" fillId="0" fontId="3" numFmtId="0" xfId="0" applyAlignment="1" applyFont="1">
      <alignment horizontal="center"/>
    </xf>
    <xf borderId="4" fillId="6" fontId="1" numFmtId="0" xfId="0" applyBorder="1" applyFill="1" applyFont="1"/>
    <xf borderId="0" fillId="3" fontId="39" numFmtId="0" xfId="0" applyFill="1" applyFont="1"/>
    <xf borderId="0" fillId="3" fontId="43" numFmtId="0" xfId="0" applyFill="1" applyFont="1"/>
    <xf borderId="0" fillId="0" fontId="39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shrinkToFit="0" vertical="bottom" wrapText="0"/>
    </xf>
    <xf borderId="0" fillId="3" fontId="2" numFmtId="0" xfId="0" applyAlignment="1" applyFill="1" applyFont="1">
      <alignment vertical="bottom"/>
    </xf>
    <xf borderId="0" fillId="6" fontId="1" numFmtId="172" xfId="0" applyAlignment="1" applyFill="1" applyFont="1" applyNumberFormat="1">
      <alignment horizontal="center" readingOrder="0"/>
    </xf>
    <xf borderId="0" fillId="3" fontId="2" numFmtId="0" xfId="0" applyAlignment="1" applyFill="1" applyFont="1">
      <alignment horizontal="center" vertical="bottom"/>
    </xf>
    <xf borderId="4" fillId="3" fontId="43" numFmtId="0" xfId="0" applyBorder="1" applyFill="1" applyFont="1"/>
    <xf borderId="0" fillId="6" fontId="39" numFmtId="0" xfId="0" applyAlignment="1" applyFill="1" applyFont="1">
      <alignment horizontal="center"/>
    </xf>
    <xf borderId="0" fillId="3" fontId="2" numFmtId="0" xfId="0" applyAlignment="1" applyFill="1" applyFont="1">
      <alignment shrinkToFit="0" vertical="bottom" wrapText="0"/>
    </xf>
    <xf borderId="0" fillId="0" fontId="43" numFmtId="0" xfId="0" applyFont="1"/>
    <xf borderId="0" fillId="3" fontId="2" numFmtId="0" xfId="0" applyAlignment="1" applyFill="1" applyFont="1">
      <alignment readingOrder="0" vertical="bottom"/>
    </xf>
    <xf borderId="0" fillId="3" fontId="39" numFmtId="0" xfId="0" applyAlignment="1" applyFill="1" applyFont="1">
      <alignment horizontal="center"/>
    </xf>
    <xf borderId="0" fillId="3" fontId="2" numFmtId="0" xfId="0" applyAlignment="1" applyFill="1" applyFont="1">
      <alignment readingOrder="0" shrinkToFit="0" vertical="bottom" wrapText="0"/>
    </xf>
    <xf borderId="0" fillId="12" fontId="1" numFmtId="0" xfId="0" applyAlignment="1" applyFill="1" applyFont="1">
      <alignment horizontal="center"/>
    </xf>
    <xf borderId="0" fillId="12" fontId="39" numFmtId="0" xfId="0" applyAlignment="1" applyFill="1" applyFont="1">
      <alignment horizontal="center"/>
    </xf>
    <xf borderId="0" fillId="0" fontId="2" numFmtId="0" xfId="0" applyAlignment="1" applyFont="1">
      <alignment readingOrder="0" shrinkToFit="0" vertical="bottom" wrapText="0"/>
    </xf>
    <xf borderId="0" fillId="12" fontId="1" numFmtId="165" xfId="0" applyAlignment="1" applyFill="1" applyFont="1" applyNumberFormat="1">
      <alignment horizontal="center" readingOrder="0"/>
    </xf>
    <xf borderId="0" fillId="13" fontId="1" numFmtId="0" xfId="0" applyAlignment="1" applyFill="1" applyFont="1">
      <alignment readingOrder="0"/>
    </xf>
    <xf borderId="0" fillId="13" fontId="1" numFmtId="168" xfId="0" applyAlignment="1" applyFill="1" applyFont="1" applyNumberFormat="1">
      <alignment readingOrder="0"/>
    </xf>
    <xf borderId="0" fillId="3" fontId="1" numFmtId="172" xfId="0" applyAlignment="1" applyFill="1" applyFont="1" applyNumberFormat="1">
      <alignment horizontal="center" readingOrder="0"/>
    </xf>
    <xf borderId="0" fillId="6" fontId="44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right"/>
    </xf>
    <xf borderId="0" fillId="13" fontId="45" numFmtId="0" xfId="0" applyAlignment="1" applyFill="1" applyFont="1">
      <alignment readingOrder="0"/>
    </xf>
    <xf borderId="0" fillId="13" fontId="39" numFmtId="0" xfId="0" applyFill="1" applyFont="1"/>
    <xf borderId="0" fillId="13" fontId="43" numFmtId="0" xfId="0" applyFill="1" applyFont="1"/>
    <xf borderId="0" fillId="14" fontId="1" numFmtId="172" xfId="0" applyAlignment="1" applyFill="1" applyFont="1" applyNumberFormat="1">
      <alignment readingOrder="0"/>
    </xf>
    <xf borderId="3" fillId="0" fontId="1" numFmtId="165" xfId="0" applyAlignment="1" applyBorder="1" applyFont="1" applyNumberFormat="1">
      <alignment horizontal="center" readingOrder="0"/>
    </xf>
    <xf borderId="3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/>
    </xf>
    <xf borderId="3" fillId="0" fontId="39" numFmtId="0" xfId="0" applyAlignment="1" applyBorder="1" applyFont="1">
      <alignment horizontal="center"/>
    </xf>
    <xf borderId="0" fillId="0" fontId="43" numFmtId="0" xfId="0" applyAlignment="1" applyFont="1">
      <alignment horizontal="center"/>
    </xf>
    <xf borderId="0" fillId="3" fontId="46" numFmtId="0" xfId="0" applyAlignment="1" applyFill="1" applyFont="1">
      <alignment horizontal="center" readingOrder="0"/>
    </xf>
    <xf borderId="4" fillId="0" fontId="43" numFmtId="0" xfId="0" applyAlignment="1" applyBorder="1" applyFont="1">
      <alignment horizontal="center"/>
    </xf>
    <xf borderId="0" fillId="0" fontId="34" numFmtId="0" xfId="0" applyAlignment="1" applyFont="1">
      <alignment readingOrder="0"/>
    </xf>
    <xf borderId="4" fillId="0" fontId="1" numFmtId="0" xfId="0" applyAlignment="1" applyBorder="1" applyFont="1">
      <alignment horizontal="center"/>
    </xf>
    <xf borderId="0" fillId="0" fontId="1" numFmtId="4" xfId="0" applyAlignment="1" applyFont="1" applyNumberFormat="1">
      <alignment horizontal="center" readingOrder="0"/>
    </xf>
    <xf borderId="0" fillId="6" fontId="1" numFmtId="165" xfId="0" applyAlignment="1" applyFill="1" applyFont="1" applyNumberFormat="1">
      <alignment horizontal="center" readingOrder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readingOrder="0"/>
    </xf>
    <xf borderId="0" fillId="0" fontId="20" numFmtId="4" xfId="0" applyAlignment="1" applyFont="1" applyNumberFormat="1">
      <alignment readingOrder="0"/>
    </xf>
    <xf borderId="0" fillId="0" fontId="1" numFmtId="4" xfId="0" applyFont="1" applyNumberFormat="1"/>
    <xf borderId="0" fillId="6" fontId="1" numFmtId="165" xfId="0" applyAlignment="1" applyFill="1" applyFont="1" applyNumberFormat="1">
      <alignment readingOrder="0"/>
    </xf>
    <xf borderId="0" fillId="3" fontId="3" numFmtId="0" xfId="0" applyAlignment="1" applyFill="1" applyFont="1">
      <alignment horizontal="center" readingOrder="0"/>
    </xf>
    <xf borderId="0" fillId="6" fontId="37" numFmtId="0" xfId="0" applyAlignment="1" applyFill="1" applyFont="1">
      <alignment horizontal="center"/>
    </xf>
    <xf borderId="0" fillId="6" fontId="37" numFmtId="0" xfId="0" applyAlignment="1" applyFill="1" applyFon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3" fontId="37" numFmtId="0" xfId="0" applyAlignment="1" applyFill="1" applyFont="1">
      <alignment horizontal="center"/>
    </xf>
    <xf borderId="0" fillId="3" fontId="37" numFmtId="0" xfId="0" applyAlignment="1" applyFill="1" applyFont="1">
      <alignment horizontal="center" readingOrder="0"/>
    </xf>
    <xf borderId="0" fillId="3" fontId="37" numFmtId="0" xfId="0" applyAlignment="1" applyFill="1" applyFont="1">
      <alignment horizontal="center"/>
    </xf>
    <xf borderId="0" fillId="6" fontId="1" numFmtId="168" xfId="0" applyAlignment="1" applyFill="1" applyFont="1" applyNumberFormat="1">
      <alignment horizontal="center" readingOrder="0"/>
    </xf>
    <xf borderId="0" fillId="3" fontId="38" numFmtId="0" xfId="0" applyAlignment="1" applyFill="1" applyFont="1">
      <alignment horizontal="center" readingOrder="0"/>
    </xf>
    <xf borderId="0" fillId="3" fontId="38" numFmtId="4" xfId="0" applyAlignment="1" applyFill="1" applyFont="1" applyNumberFormat="1">
      <alignment horizontal="center" readingOrder="0"/>
    </xf>
    <xf borderId="0" fillId="3" fontId="1" numFmtId="4" xfId="0" applyAlignment="1" applyFill="1" applyFont="1" applyNumberFormat="1">
      <alignment horizontal="center"/>
    </xf>
    <xf borderId="0" fillId="3" fontId="1" numFmtId="168" xfId="0" applyAlignment="1" applyFill="1" applyFont="1" applyNumberFormat="1">
      <alignment horizontal="center" readingOrder="0"/>
    </xf>
    <xf borderId="0" fillId="6" fontId="1" numFmtId="4" xfId="0" applyAlignment="1" applyFill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6" fontId="1" numFmtId="172" xfId="0" applyAlignment="1" applyFill="1" applyFont="1" applyNumberFormat="1">
      <alignment horizontal="right" readingOrder="0"/>
    </xf>
    <xf borderId="0" fillId="15" fontId="1" numFmtId="0" xfId="0" applyAlignment="1" applyFill="1" applyFont="1">
      <alignment horizontal="center" readingOrder="0"/>
    </xf>
    <xf borderId="0" fillId="3" fontId="1" numFmtId="4" xfId="0" applyFill="1" applyFont="1" applyNumberFormat="1"/>
    <xf borderId="0" fillId="6" fontId="47" numFmtId="0" xfId="0" applyAlignment="1" applyFill="1" applyFont="1">
      <alignment horizontal="center" readingOrder="0"/>
    </xf>
    <xf borderId="0" fillId="7" fontId="40" numFmtId="0" xfId="0" applyAlignment="1" applyFill="1" applyFont="1">
      <alignment horizontal="left" readingOrder="0"/>
    </xf>
    <xf borderId="4" fillId="0" fontId="43" numFmtId="0" xfId="0" applyBorder="1" applyFont="1"/>
    <xf borderId="4" fillId="0" fontId="1" numFmtId="0" xfId="0" applyBorder="1" applyFont="1"/>
    <xf borderId="0" fillId="13" fontId="1" numFmtId="4" xfId="0" applyFill="1" applyFont="1" applyNumberFormat="1"/>
    <xf borderId="0" fillId="13" fontId="48" numFmtId="0" xfId="0" applyAlignment="1" applyFill="1" applyFont="1">
      <alignment readingOrder="0"/>
    </xf>
    <xf borderId="5" fillId="0" fontId="1" numFmtId="168" xfId="0" applyAlignment="1" applyBorder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0" fillId="6" fontId="1" numFmtId="168" xfId="0" applyAlignment="1" applyFill="1" applyFont="1" applyNumberFormat="1">
      <alignment horizontal="center" readingOrder="0"/>
    </xf>
    <xf borderId="0" fillId="3" fontId="1" numFmtId="168" xfId="0" applyAlignment="1" applyFill="1" applyFont="1" applyNumberFormat="1">
      <alignment horizontal="center" readingOrder="0"/>
    </xf>
    <xf borderId="0" fillId="12" fontId="1" numFmtId="172" xfId="0" applyAlignment="1" applyFill="1" applyFont="1" applyNumberFormat="1">
      <alignment horizontal="right" readingOrder="0"/>
    </xf>
    <xf borderId="0" fillId="12" fontId="1" numFmtId="168" xfId="0" applyAlignment="1" applyFill="1" applyFont="1" applyNumberFormat="1">
      <alignment horizontal="center" readingOrder="0"/>
    </xf>
    <xf borderId="0" fillId="12" fontId="39" numFmtId="0" xfId="0" applyFill="1" applyFont="1"/>
    <xf borderId="0" fillId="0" fontId="1" numFmtId="168" xfId="0" applyAlignment="1" applyFont="1" applyNumberFormat="1">
      <alignment horizontal="center"/>
    </xf>
    <xf borderId="0" fillId="0" fontId="3" numFmtId="168" xfId="0" applyAlignment="1" applyFont="1" applyNumberFormat="1">
      <alignment horizontal="center" readingOrder="0"/>
    </xf>
    <xf borderId="0" fillId="3" fontId="49" numFmtId="0" xfId="0" applyAlignment="1" applyFill="1" applyFont="1">
      <alignment horizontal="center" readingOrder="0"/>
    </xf>
    <xf borderId="0" fillId="12" fontId="1" numFmtId="0" xfId="0" applyAlignment="1" applyFill="1" applyFont="1">
      <alignment horizontal="right"/>
    </xf>
    <xf borderId="0" fillId="12" fontId="43" numFmtId="0" xfId="0" applyFill="1" applyFont="1"/>
    <xf borderId="0" fillId="0" fontId="50" numFmtId="0" xfId="0" applyAlignment="1" applyFont="1">
      <alignment horizontal="center" readingOrder="0"/>
    </xf>
    <xf borderId="0" fillId="3" fontId="51" numFmtId="168" xfId="0" applyAlignment="1" applyFill="1" applyFont="1" applyNumberFormat="1">
      <alignment horizontal="center" readingOrder="0"/>
    </xf>
    <xf borderId="0" fillId="3" fontId="1" numFmtId="1" xfId="0" applyAlignment="1" applyFill="1" applyFont="1" applyNumberFormat="1">
      <alignment readingOrder="0"/>
    </xf>
    <xf borderId="0" fillId="3" fontId="1" numFmtId="1" xfId="0" applyFill="1" applyFont="1" applyNumberFormat="1"/>
    <xf borderId="0" fillId="13" fontId="1" numFmtId="165" xfId="0" applyAlignment="1" applyFill="1" applyFont="1" applyNumberFormat="1">
      <alignment horizontal="right" readingOrder="0"/>
    </xf>
    <xf borderId="0" fillId="3" fontId="1" numFmtId="0" xfId="0" applyAlignment="1" applyFill="1" applyFont="1">
      <alignment horizontal="center"/>
    </xf>
    <xf borderId="0" fillId="0" fontId="1" numFmtId="0" xfId="0" applyAlignment="1" applyFont="1">
      <alignment horizontal="center"/>
    </xf>
    <xf borderId="6" fillId="3" fontId="1" numFmtId="0" xfId="0" applyAlignment="1" applyBorder="1" applyFill="1" applyFont="1">
      <alignment horizontal="center" readingOrder="0"/>
    </xf>
    <xf borderId="0" fillId="16" fontId="1" numFmtId="0" xfId="0" applyAlignment="1" applyFill="1" applyFont="1">
      <alignment horizontal="right"/>
    </xf>
    <xf borderId="0" fillId="16" fontId="1" numFmtId="0" xfId="0" applyAlignment="1" applyFill="1" applyFont="1">
      <alignment readingOrder="0"/>
    </xf>
    <xf borderId="0" fillId="16" fontId="1" numFmtId="0" xfId="0" applyAlignment="1" applyFill="1" applyFont="1">
      <alignment horizontal="center" readingOrder="0"/>
    </xf>
    <xf borderId="0" fillId="16" fontId="1" numFmtId="0" xfId="0" applyAlignment="1" applyFill="1" applyFont="1">
      <alignment horizontal="center" readingOrder="0"/>
    </xf>
    <xf borderId="0" fillId="16" fontId="1" numFmtId="0" xfId="0" applyFill="1" applyFont="1"/>
    <xf borderId="0" fillId="16" fontId="39" numFmtId="0" xfId="0" applyFill="1" applyFont="1"/>
    <xf borderId="0" fillId="16" fontId="1" numFmtId="0" xfId="0" applyAlignment="1" applyFill="1" applyFont="1">
      <alignment horizontal="right" readingOrder="0"/>
    </xf>
    <xf borderId="0" fillId="16" fontId="1" numFmtId="165" xfId="0" applyAlignment="1" applyFill="1" applyFont="1" applyNumberFormat="1">
      <alignment horizontal="right" readingOrder="0"/>
    </xf>
    <xf borderId="0" fillId="16" fontId="43" numFmtId="0" xfId="0" applyFill="1" applyFont="1"/>
    <xf borderId="0" fillId="17" fontId="1" numFmtId="0" xfId="0" applyAlignment="1" applyFill="1" applyFont="1">
      <alignment horizontal="right"/>
    </xf>
    <xf borderId="0" fillId="17" fontId="1" numFmtId="0" xfId="0" applyAlignment="1" applyFill="1" applyFont="1">
      <alignment readingOrder="0"/>
    </xf>
    <xf borderId="0" fillId="17" fontId="1" numFmtId="0" xfId="0" applyAlignment="1" applyFill="1" applyFont="1">
      <alignment horizontal="center" readingOrder="0"/>
    </xf>
    <xf borderId="0" fillId="17" fontId="1" numFmtId="0" xfId="0" applyAlignment="1" applyFill="1" applyFont="1">
      <alignment horizontal="center" readingOrder="0"/>
    </xf>
    <xf borderId="0" fillId="17" fontId="1" numFmtId="0" xfId="0" applyFill="1" applyFont="1"/>
    <xf borderId="0" fillId="17" fontId="39" numFmtId="0" xfId="0" applyFill="1" applyFont="1"/>
    <xf borderId="0" fillId="17" fontId="43" numFmtId="0" xfId="0" applyFill="1" applyFont="1"/>
    <xf borderId="0" fillId="3" fontId="1" numFmtId="0" xfId="0" applyAlignment="1" applyFill="1" applyFont="1">
      <alignment horizontal="center" readingOrder="0"/>
    </xf>
    <xf borderId="0" fillId="0" fontId="52" numFmtId="0" xfId="0" applyAlignment="1" applyFont="1">
      <alignment horizontal="left" readingOrder="0"/>
    </xf>
    <xf borderId="0" fillId="0" fontId="53" numFmtId="0" xfId="0" applyAlignment="1" applyFont="1">
      <alignment horizontal="center" readingOrder="0"/>
    </xf>
    <xf borderId="0" fillId="17" fontId="1" numFmtId="172" xfId="0" applyAlignment="1" applyFill="1" applyFont="1" applyNumberFormat="1">
      <alignment horizontal="right" readingOrder="0"/>
    </xf>
    <xf borderId="0" fillId="16" fontId="1" numFmtId="165" xfId="0" applyAlignment="1" applyFill="1" applyFont="1" applyNumberFormat="1">
      <alignment horizontal="center" readingOrder="0"/>
    </xf>
    <xf borderId="0" fillId="3" fontId="1" numFmtId="0" xfId="0" applyAlignment="1" applyFill="1" applyFont="1">
      <alignment horizontal="center"/>
    </xf>
    <xf borderId="0" fillId="16" fontId="1" numFmtId="0" xfId="0" applyAlignment="1" applyFill="1" applyFont="1">
      <alignment horizontal="center"/>
    </xf>
    <xf borderId="0" fillId="16" fontId="2" numFmtId="0" xfId="0" applyAlignment="1" applyFill="1" applyFont="1">
      <alignment horizontal="center" readingOrder="0" vertical="bottom"/>
    </xf>
    <xf borderId="0" fillId="16" fontId="2" numFmtId="0" xfId="0" applyAlignment="1" applyFill="1" applyFont="1">
      <alignment horizontal="center" vertical="bottom"/>
    </xf>
    <xf borderId="0" fillId="16" fontId="2" numFmtId="165" xfId="0" applyAlignment="1" applyFill="1" applyFont="1" applyNumberFormat="1">
      <alignment horizontal="center" readingOrder="0" vertical="bottom"/>
    </xf>
    <xf borderId="0" fillId="16" fontId="1" numFmtId="0" xfId="0" applyAlignment="1" applyFill="1" applyFont="1">
      <alignment horizontal="center"/>
    </xf>
    <xf borderId="0" fillId="16" fontId="1" numFmtId="172" xfId="0" applyAlignment="1" applyFill="1" applyFont="1" applyNumberFormat="1">
      <alignment horizontal="right" readingOrder="0"/>
    </xf>
    <xf borderId="0" fillId="18" fontId="1" numFmtId="172" xfId="0" applyAlignment="1" applyFill="1" applyFont="1" applyNumberFormat="1">
      <alignment horizontal="right" readingOrder="0"/>
    </xf>
    <xf borderId="0" fillId="18" fontId="1" numFmtId="0" xfId="0" applyAlignment="1" applyFill="1" applyFont="1">
      <alignment horizontal="center" readingOrder="0"/>
    </xf>
    <xf borderId="0" fillId="18" fontId="1" numFmtId="0" xfId="0" applyAlignment="1" applyFill="1" applyFont="1">
      <alignment horizontal="center"/>
    </xf>
    <xf borderId="0" fillId="18" fontId="1" numFmtId="0" xfId="0" applyFill="1" applyFont="1"/>
    <xf borderId="0" fillId="18" fontId="39" numFmtId="0" xfId="0" applyFill="1" applyFont="1"/>
    <xf borderId="0" fillId="4" fontId="1" numFmtId="0" xfId="0" applyAlignment="1" applyFill="1" applyFont="1">
      <alignment horizontal="center" readingOrder="0"/>
    </xf>
    <xf borderId="0" fillId="13" fontId="1" numFmtId="172" xfId="0" applyAlignment="1" applyFill="1" applyFont="1" applyNumberFormat="1">
      <alignment horizontal="right" readingOrder="0"/>
    </xf>
    <xf borderId="0" fillId="13" fontId="2" numFmtId="0" xfId="0" applyAlignment="1" applyFill="1" applyFont="1">
      <alignment horizontal="center" readingOrder="0" vertical="bottom"/>
    </xf>
    <xf borderId="0" fillId="13" fontId="1" numFmtId="0" xfId="0" applyAlignment="1" applyFill="1" applyFont="1">
      <alignment horizontal="center" readingOrder="0"/>
    </xf>
    <xf borderId="0" fillId="19" fontId="1" numFmtId="0" xfId="0" applyAlignment="1" applyFill="1" applyFont="1">
      <alignment horizontal="right"/>
    </xf>
    <xf borderId="0" fillId="19" fontId="1" numFmtId="0" xfId="0" applyAlignment="1" applyFill="1" applyFont="1">
      <alignment horizontal="center" readingOrder="0"/>
    </xf>
    <xf borderId="0" fillId="19" fontId="1" numFmtId="0" xfId="0" applyAlignment="1" applyFill="1" applyFont="1">
      <alignment horizontal="center" readingOrder="0"/>
    </xf>
    <xf borderId="0" fillId="19" fontId="1" numFmtId="0" xfId="0" applyAlignment="1" applyFill="1" applyFont="1">
      <alignment readingOrder="0"/>
    </xf>
    <xf borderId="0" fillId="19" fontId="1" numFmtId="0" xfId="0" applyFill="1" applyFont="1"/>
    <xf borderId="0" fillId="19" fontId="39" numFmtId="0" xfId="0" applyFill="1" applyFont="1"/>
    <xf borderId="0" fillId="19" fontId="1" numFmtId="172" xfId="0" applyAlignment="1" applyFill="1" applyFont="1" applyNumberFormat="1">
      <alignment horizontal="right" readingOrder="0"/>
    </xf>
    <xf borderId="0" fillId="20" fontId="2" numFmtId="0" xfId="0" applyAlignment="1" applyFill="1" applyFont="1">
      <alignment horizontal="center" vertical="bottom"/>
    </xf>
    <xf borderId="0" fillId="19" fontId="2" numFmtId="0" xfId="0" applyAlignment="1" applyFill="1" applyFont="1">
      <alignment horizontal="center" vertical="bottom"/>
    </xf>
    <xf borderId="0" fillId="19" fontId="2" numFmtId="168" xfId="0" applyAlignment="1" applyFill="1" applyFont="1" applyNumberFormat="1">
      <alignment horizontal="center" vertical="bottom"/>
    </xf>
    <xf borderId="0" fillId="13" fontId="39" numFmtId="0" xfId="0" applyAlignment="1" applyFill="1" applyFont="1">
      <alignment horizontal="center"/>
    </xf>
    <xf borderId="0" fillId="16" fontId="1" numFmtId="168" xfId="0" applyAlignment="1" applyFill="1" applyFont="1" applyNumberFormat="1">
      <alignment horizontal="center" readingOrder="0"/>
    </xf>
    <xf borderId="0" fillId="13" fontId="1" numFmtId="168" xfId="0" applyAlignment="1" applyFill="1" applyFont="1" applyNumberFormat="1">
      <alignment horizontal="center" readingOrder="0"/>
    </xf>
    <xf borderId="0" fillId="13" fontId="1" numFmtId="165" xfId="0" applyAlignment="1" applyFill="1" applyFont="1" applyNumberFormat="1">
      <alignment horizontal="center" readingOrder="0"/>
    </xf>
    <xf borderId="0" fillId="18" fontId="1" numFmtId="0" xfId="0" applyAlignment="1" applyFill="1" applyFont="1">
      <alignment horizontal="right"/>
    </xf>
    <xf borderId="0" fillId="18" fontId="1" numFmtId="0" xfId="0" applyAlignment="1" applyFill="1" applyFont="1">
      <alignment horizontal="center"/>
    </xf>
    <xf borderId="0" fillId="18" fontId="1" numFmtId="0" xfId="0" applyAlignment="1" applyFill="1" applyFont="1">
      <alignment readingOrder="0"/>
    </xf>
    <xf borderId="0" fillId="18" fontId="43" numFmtId="0" xfId="0" applyFill="1" applyFont="1"/>
    <xf borderId="0" fillId="16" fontId="2" numFmtId="168" xfId="0" applyAlignment="1" applyFill="1" applyFont="1" applyNumberFormat="1">
      <alignment horizontal="center" readingOrder="0" vertical="bottom"/>
    </xf>
    <xf borderId="0" fillId="3" fontId="2" numFmtId="168" xfId="0" applyAlignment="1" applyFill="1" applyFont="1" applyNumberFormat="1">
      <alignment horizontal="center" readingOrder="0" vertical="bottom"/>
    </xf>
    <xf borderId="0" fillId="11" fontId="1" numFmtId="0" xfId="0" applyAlignment="1" applyFill="1" applyFont="1">
      <alignment horizontal="right"/>
    </xf>
    <xf borderId="0" fillId="0" fontId="1" numFmtId="0" xfId="0" applyAlignment="1" applyFont="1">
      <alignment horizontal="center"/>
    </xf>
    <xf borderId="0" fillId="11" fontId="1" numFmtId="0" xfId="0" applyAlignment="1" applyFill="1" applyFont="1">
      <alignment horizontal="center"/>
    </xf>
    <xf borderId="0" fillId="11" fontId="1" numFmtId="0" xfId="0" applyFill="1" applyFont="1"/>
    <xf borderId="0" fillId="11" fontId="39" numFmtId="0" xfId="0" applyFill="1" applyFont="1"/>
    <xf borderId="0" fillId="11" fontId="43" numFmtId="0" xfId="0" applyFill="1" applyFont="1"/>
    <xf borderId="0" fillId="0" fontId="2" numFmtId="0" xfId="0" applyAlignment="1" applyFont="1">
      <alignment horizontal="center" vertical="bottom"/>
    </xf>
    <xf borderId="0" fillId="11" fontId="1" numFmtId="10" xfId="0" applyAlignment="1" applyFill="1" applyFont="1" applyNumberFormat="1">
      <alignment horizontal="center" readingOrder="0"/>
    </xf>
    <xf borderId="0" fillId="11" fontId="1" numFmtId="172" xfId="0" applyAlignment="1" applyFill="1" applyFont="1" applyNumberFormat="1">
      <alignment horizontal="right" readingOrder="0"/>
    </xf>
    <xf borderId="0" fillId="13" fontId="54" numFmtId="168" xfId="0" applyAlignment="1" applyFill="1" applyFont="1" applyNumberFormat="1">
      <alignment horizontal="center" readingOrder="0"/>
    </xf>
    <xf borderId="0" fillId="0" fontId="2" numFmtId="168" xfId="0" applyAlignment="1" applyFont="1" applyNumberFormat="1">
      <alignment horizontal="center" readingOrder="0" vertical="bottom"/>
    </xf>
    <xf borderId="0" fillId="3" fontId="55" numFmtId="168" xfId="0" applyAlignment="1" applyFill="1" applyFont="1" applyNumberForma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16" fontId="56" numFmtId="168" xfId="0" applyAlignment="1" applyFill="1" applyFont="1" applyNumberFormat="1">
      <alignment horizontal="center" readingOrder="0"/>
    </xf>
    <xf borderId="0" fillId="15" fontId="1" numFmtId="168" xfId="0" applyAlignment="1" applyFill="1" applyFont="1" applyNumberFormat="1">
      <alignment horizontal="center" readingOrder="0"/>
    </xf>
    <xf borderId="0" fillId="9" fontId="1" numFmtId="0" xfId="0" applyAlignment="1" applyFill="1" applyFont="1">
      <alignment horizontal="right"/>
    </xf>
    <xf borderId="0" fillId="9" fontId="1" numFmtId="4" xfId="0" applyAlignment="1" applyFill="1" applyFont="1" applyNumberFormat="1">
      <alignment horizontal="center" readingOrder="0"/>
    </xf>
    <xf borderId="0" fillId="9" fontId="39" numFmtId="0" xfId="0" applyFill="1" applyFont="1"/>
    <xf borderId="0" fillId="3" fontId="1" numFmtId="4" xfId="0" applyAlignment="1" applyFill="1" applyFont="1" applyNumberFormat="1">
      <alignment horizontal="center" readingOrder="0"/>
    </xf>
    <xf borderId="0" fillId="0" fontId="8" numFmtId="168" xfId="0" applyAlignment="1" applyFont="1" applyNumberFormat="1">
      <alignment horizontal="center" readingOrder="0"/>
    </xf>
    <xf borderId="0" fillId="21" fontId="1" numFmtId="172" xfId="0" applyAlignment="1" applyFill="1" applyFont="1" applyNumberFormat="1">
      <alignment horizontal="right" readingOrder="0"/>
    </xf>
    <xf borderId="0" fillId="21" fontId="1" numFmtId="0" xfId="0" applyAlignment="1" applyFill="1" applyFont="1">
      <alignment horizontal="center" readingOrder="0"/>
    </xf>
    <xf borderId="0" fillId="21" fontId="57" numFmtId="168" xfId="0" applyAlignment="1" applyFill="1" applyFont="1" applyNumberFormat="1">
      <alignment horizontal="center" readingOrder="0"/>
    </xf>
    <xf borderId="0" fillId="21" fontId="1" numFmtId="4" xfId="0" applyAlignment="1" applyFill="1" applyFont="1" applyNumberFormat="1">
      <alignment horizontal="center" readingOrder="0"/>
    </xf>
    <xf borderId="0" fillId="21" fontId="3" numFmtId="0" xfId="0" applyAlignment="1" applyFill="1" applyFont="1">
      <alignment readingOrder="0"/>
    </xf>
    <xf borderId="0" fillId="21" fontId="1" numFmtId="0" xfId="0" applyFill="1" applyFont="1"/>
    <xf borderId="0" fillId="21" fontId="39" numFmtId="0" xfId="0" applyFill="1" applyFont="1"/>
    <xf borderId="0" fillId="21" fontId="1" numFmtId="0" xfId="0" applyAlignment="1" applyFill="1" applyFont="1">
      <alignment horizontal="right"/>
    </xf>
    <xf borderId="0" fillId="21" fontId="1" numFmtId="168" xfId="0" applyAlignment="1" applyFill="1" applyFont="1" applyNumberFormat="1">
      <alignment horizontal="center" readingOrder="0"/>
    </xf>
    <xf borderId="0" fillId="6" fontId="1" numFmtId="4" xfId="0" applyAlignment="1" applyFill="1" applyFont="1" applyNumberFormat="1">
      <alignment horizontal="center" readingOrder="0"/>
    </xf>
    <xf borderId="0" fillId="6" fontId="1" numFmtId="4" xfId="0" applyFill="1" applyFont="1" applyNumberFormat="1"/>
    <xf borderId="0" fillId="19" fontId="1" numFmtId="168" xfId="0" applyAlignment="1" applyFill="1" applyFont="1" applyNumberFormat="1">
      <alignment horizontal="center" readingOrder="0"/>
    </xf>
    <xf borderId="0" fillId="7" fontId="26" numFmtId="0" xfId="0" applyAlignment="1" applyFill="1" applyFont="1">
      <alignment horizontal="center"/>
    </xf>
    <xf borderId="0" fillId="7" fontId="26" numFmtId="168" xfId="0" applyAlignment="1" applyFill="1" applyFont="1" applyNumberFormat="1">
      <alignment horizontal="center" readingOrder="0"/>
    </xf>
    <xf borderId="0" fillId="19" fontId="1" numFmtId="4" xfId="0" applyFill="1" applyFont="1" applyNumberFormat="1"/>
    <xf borderId="0" fillId="19" fontId="1" numFmtId="4" xfId="0" applyAlignment="1" applyFill="1" applyFont="1" applyNumberFormat="1">
      <alignment horizontal="center" readingOrder="0"/>
    </xf>
    <xf borderId="0" fillId="19" fontId="58" numFmtId="0" xfId="0" applyAlignment="1" applyFill="1" applyFont="1">
      <alignment horizontal="center" readingOrder="0"/>
    </xf>
    <xf borderId="0" fillId="19" fontId="3" numFmtId="0" xfId="0" applyAlignment="1" applyFill="1" applyFont="1">
      <alignment readingOrder="0"/>
    </xf>
    <xf borderId="0" fillId="19" fontId="1" numFmtId="165" xfId="0" applyAlignment="1" applyFill="1" applyFont="1" applyNumberFormat="1">
      <alignment horizontal="right" readingOrder="0"/>
    </xf>
    <xf borderId="0" fillId="19" fontId="1" numFmtId="0" xfId="0" applyAlignment="1" applyFill="1" applyFont="1">
      <alignment horizontal="right" readingOrder="0"/>
    </xf>
    <xf borderId="0" fillId="19" fontId="1" numFmtId="0" xfId="0" applyAlignment="1" applyFill="1" applyFont="1">
      <alignment readingOrder="0"/>
    </xf>
    <xf borderId="0" fillId="3" fontId="59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13" fontId="1" numFmtId="4" xfId="0" applyAlignment="1" applyFill="1" applyFont="1" applyNumberFormat="1">
      <alignment horizontal="center" readingOrder="0"/>
    </xf>
    <xf borderId="0" fillId="13" fontId="1" numFmtId="4" xfId="0" applyAlignment="1" applyFill="1" applyFont="1" applyNumberFormat="1">
      <alignment readingOrder="0"/>
    </xf>
    <xf borderId="0" fillId="6" fontId="1" numFmtId="0" xfId="0" applyAlignment="1" applyFill="1" applyFont="1">
      <alignment horizontal="center"/>
    </xf>
    <xf borderId="0" fillId="6" fontId="1" numFmtId="0" xfId="0" applyAlignment="1" applyFill="1" applyFont="1">
      <alignment readingOrder="0"/>
    </xf>
    <xf borderId="0" fillId="0" fontId="2" numFmtId="168" xfId="0" applyAlignment="1" applyFont="1" applyNumberFormat="1">
      <alignment horizontal="center" vertical="bottom"/>
    </xf>
    <xf borderId="0" fillId="3" fontId="1" numFmtId="173" xfId="0" applyAlignment="1" applyFill="1" applyFont="1" applyNumberFormat="1">
      <alignment horizontal="right" readingOrder="0"/>
    </xf>
    <xf borderId="0" fillId="4" fontId="1" numFmtId="4" xfId="0" applyAlignment="1" applyFill="1" applyFont="1" applyNumberFormat="1">
      <alignment horizontal="center" readingOrder="0"/>
    </xf>
    <xf borderId="0" fillId="13" fontId="1" numFmtId="0" xfId="0" applyAlignment="1" applyFill="1" applyFont="1">
      <alignment horizontal="right" readingOrder="0"/>
    </xf>
    <xf borderId="0" fillId="13" fontId="2" numFmtId="0" xfId="0" applyAlignment="1" applyFill="1" applyFont="1">
      <alignment horizontal="center" vertical="bottom"/>
    </xf>
    <xf borderId="0" fillId="13" fontId="2" numFmtId="168" xfId="0" applyAlignment="1" applyFill="1" applyFont="1" applyNumberFormat="1">
      <alignment horizontal="center" vertical="bottom"/>
    </xf>
    <xf borderId="0" fillId="19" fontId="1" numFmtId="168" xfId="0" applyAlignment="1" applyFill="1" applyFont="1" applyNumberFormat="1">
      <alignment horizontal="center" readingOrder="0"/>
    </xf>
    <xf borderId="0" fillId="19" fontId="1" numFmtId="173" xfId="0" applyAlignment="1" applyFill="1" applyFont="1" applyNumberFormat="1">
      <alignment horizontal="right" readingOrder="0"/>
    </xf>
    <xf borderId="0" fillId="0" fontId="11" numFmtId="0" xfId="0" applyAlignment="1" applyFont="1">
      <alignment horizontal="center" readingOrder="0"/>
    </xf>
    <xf borderId="0" fillId="0" fontId="11" numFmtId="168" xfId="0" applyAlignment="1" applyFont="1" applyNumberFormat="1">
      <alignment horizontal="center" readingOrder="0"/>
    </xf>
    <xf borderId="0" fillId="3" fontId="20" numFmtId="0" xfId="0" applyAlignment="1" applyFill="1" applyFont="1">
      <alignment horizontal="center" readingOrder="0"/>
    </xf>
    <xf borderId="0" fillId="0" fontId="1" numFmtId="173" xfId="0" applyAlignment="1" applyFont="1" applyNumberFormat="1">
      <alignment horizontal="right" readingOrder="0"/>
    </xf>
    <xf borderId="0" fillId="7" fontId="20" numFmtId="0" xfId="0" applyAlignment="1" applyFill="1" applyFont="1">
      <alignment horizontal="center" readingOrder="0"/>
    </xf>
    <xf borderId="0" fillId="19" fontId="2" numFmtId="4" xfId="0" applyAlignment="1" applyFill="1" applyFont="1" applyNumberFormat="1">
      <alignment horizontal="center" vertical="bottom"/>
    </xf>
    <xf borderId="0" fillId="19" fontId="2" numFmtId="0" xfId="0" applyAlignment="1" applyFill="1" applyFont="1">
      <alignment vertical="bottom"/>
    </xf>
    <xf borderId="0" fillId="19" fontId="43" numFmtId="0" xfId="0" applyFill="1" applyFont="1"/>
    <xf borderId="0" fillId="19" fontId="2" numFmtId="0" xfId="0" applyAlignment="1" applyFill="1" applyFont="1">
      <alignment readingOrder="0" vertical="bottom"/>
    </xf>
    <xf borderId="0" fillId="19" fontId="2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readingOrder="0"/>
    </xf>
    <xf borderId="0" fillId="6" fontId="60" numFmtId="168" xfId="0" applyAlignment="1" applyFill="1" applyFont="1" applyNumberFormat="1">
      <alignment horizontal="center" readingOrder="0"/>
    </xf>
    <xf borderId="0" fillId="19" fontId="1" numFmtId="0" xfId="0" applyAlignment="1" applyFill="1" applyFont="1">
      <alignment horizontal="center"/>
    </xf>
    <xf borderId="0" fillId="0" fontId="1" numFmtId="2" xfId="0" applyAlignment="1" applyFont="1" applyNumberFormat="1">
      <alignment horizontal="center" readingOrder="0"/>
    </xf>
    <xf borderId="0" fillId="6" fontId="1" numFmtId="2" xfId="0" applyAlignment="1" applyFill="1" applyFont="1" applyNumberForma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3" fontId="2" numFmtId="168" xfId="0" applyAlignment="1" applyFill="1" applyFont="1" applyNumberFormat="1">
      <alignment horizontal="center" vertical="bottom"/>
    </xf>
    <xf borderId="0" fillId="3" fontId="1" numFmtId="0" xfId="0" applyAlignment="1" applyFill="1" applyFont="1">
      <alignment horizontal="left" readingOrder="0"/>
    </xf>
    <xf borderId="0" fillId="3" fontId="1" numFmtId="2" xfId="0" applyAlignment="1" applyFill="1" applyFont="1" applyNumberFormat="1">
      <alignment horizontal="center" readingOrder="0"/>
    </xf>
    <xf borderId="0" fillId="0" fontId="1" numFmtId="168" xfId="0" applyAlignment="1" applyFont="1" applyNumberFormat="1">
      <alignment horizontal="center"/>
    </xf>
    <xf borderId="0" fillId="6" fontId="1" numFmtId="168" xfId="0" applyAlignment="1" applyFill="1" applyFont="1" applyNumberFormat="1">
      <alignment horizontal="center"/>
    </xf>
    <xf borderId="0" fillId="3" fontId="1" numFmtId="168" xfId="0" applyAlignment="1" applyFill="1" applyFont="1" applyNumberFormat="1">
      <alignment horizontal="center"/>
    </xf>
    <xf borderId="0" fillId="6" fontId="1" numFmtId="0" xfId="0" applyAlignment="1" applyFill="1" applyFont="1">
      <alignment horizontal="left" readingOrder="0"/>
    </xf>
    <xf borderId="7" fillId="19" fontId="1" numFmtId="0" xfId="0" applyAlignment="1" applyBorder="1" applyFill="1" applyFont="1">
      <alignment readingOrder="0"/>
    </xf>
    <xf borderId="8" fillId="19" fontId="1" numFmtId="0" xfId="0" applyBorder="1" applyFill="1" applyFont="1"/>
    <xf borderId="9" fillId="19" fontId="1" numFmtId="0" xfId="0" applyBorder="1" applyFill="1" applyFont="1"/>
    <xf borderId="0" fillId="7" fontId="1" numFmtId="0" xfId="0" applyAlignment="1" applyFill="1" applyFont="1">
      <alignment horizontal="center"/>
    </xf>
    <xf borderId="7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0" fillId="7" fontId="1" numFmtId="0" xfId="0" applyAlignment="1" applyFill="1" applyFont="1">
      <alignment horizontal="left" readingOrder="0"/>
    </xf>
    <xf borderId="0" fillId="19" fontId="1" numFmtId="168" xfId="0" applyAlignment="1" applyFill="1" applyFont="1" applyNumberFormat="1">
      <alignment horizontal="center"/>
    </xf>
    <xf borderId="0" fillId="19" fontId="1" numFmtId="4" xfId="0" applyAlignment="1" applyFill="1" applyFont="1" applyNumberFormat="1">
      <alignment readingOrder="0"/>
    </xf>
    <xf borderId="0" fillId="0" fontId="1" numFmtId="10" xfId="0" applyFont="1" applyNumberFormat="1"/>
    <xf borderId="0" fillId="0" fontId="61" numFmtId="10" xfId="0" applyFont="1" applyNumberFormat="1"/>
    <xf borderId="0" fillId="6" fontId="2" numFmtId="0" xfId="0" applyAlignment="1" applyFill="1" applyFont="1">
      <alignment horizontal="center" vertical="bottom"/>
    </xf>
    <xf borderId="0" fillId="6" fontId="2" numFmtId="0" xfId="0" applyAlignment="1" applyFill="1" applyFont="1">
      <alignment shrinkToFit="0" vertical="bottom" wrapText="0"/>
    </xf>
    <xf borderId="10" fillId="0" fontId="1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horizontal="center" readingOrder="0" shrinkToFit="0" wrapText="1"/>
    </xf>
    <xf borderId="12" fillId="0" fontId="1" numFmtId="4" xfId="0" applyAlignment="1" applyBorder="1" applyFont="1" applyNumberFormat="1">
      <alignment horizontal="center" readingOrder="0" shrinkToFit="0" wrapText="1"/>
    </xf>
    <xf borderId="12" fillId="0" fontId="1" numFmtId="0" xfId="0" applyAlignment="1" applyBorder="1" applyFont="1">
      <alignment horizontal="center" readingOrder="0" shrinkToFit="0" wrapText="1"/>
    </xf>
    <xf borderId="13" fillId="0" fontId="1" numFmtId="0" xfId="0" applyAlignment="1" applyBorder="1" applyFont="1">
      <alignment horizontal="center" readingOrder="0" shrinkToFit="0" wrapText="1"/>
    </xf>
    <xf borderId="14" fillId="0" fontId="1" numFmtId="4" xfId="0" applyAlignment="1" applyBorder="1" applyFont="1" applyNumberFormat="1">
      <alignment horizontal="center" readingOrder="0" shrinkToFit="0" wrapText="1"/>
    </xf>
    <xf borderId="12" fillId="0" fontId="1" numFmtId="10" xfId="0" applyAlignment="1" applyBorder="1" applyFont="1" applyNumberFormat="1">
      <alignment horizontal="center" readingOrder="0" shrinkToFit="0" wrapText="1"/>
    </xf>
    <xf borderId="15" fillId="0" fontId="1" numFmtId="10" xfId="0" applyAlignment="1" applyBorder="1" applyFont="1" applyNumberFormat="1">
      <alignment horizontal="center" readingOrder="0" shrinkToFit="0" wrapText="1"/>
    </xf>
    <xf borderId="13" fillId="0" fontId="1" numFmtId="10" xfId="0" applyAlignment="1" applyBorder="1" applyFont="1" applyNumberFormat="1">
      <alignment horizontal="center" readingOrder="0" shrinkToFit="0" wrapText="1"/>
    </xf>
    <xf borderId="16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0" fillId="0" fontId="1" numFmtId="168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4" xfId="0" applyAlignment="1" applyFont="1" applyNumberForma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7" fillId="8" fontId="1" numFmtId="0" xfId="0" applyAlignment="1" applyBorder="1" applyFill="1" applyFont="1">
      <alignment horizontal="center" readingOrder="0"/>
    </xf>
    <xf borderId="17" fillId="22" fontId="1" numFmtId="0" xfId="0" applyAlignment="1" applyBorder="1" applyFill="1" applyFont="1">
      <alignment horizontal="center" readingOrder="0"/>
    </xf>
    <xf borderId="4" fillId="0" fontId="1" numFmtId="168" xfId="0" applyAlignment="1" applyBorder="1" applyFont="1" applyNumberFormat="1">
      <alignment horizontal="center" readingOrder="0"/>
    </xf>
    <xf borderId="4" fillId="0" fontId="1" numFmtId="4" xfId="0" applyAlignment="1" applyBorder="1" applyFont="1" applyNumberFormat="1">
      <alignment horizontal="center" readingOrder="0"/>
    </xf>
    <xf borderId="4" fillId="7" fontId="0" numFmtId="10" xfId="0" applyAlignment="1" applyBorder="1" applyFill="1" applyFont="1" applyNumberFormat="1">
      <alignment horizontal="center"/>
    </xf>
    <xf borderId="4" fillId="0" fontId="1" numFmtId="10" xfId="0" applyAlignment="1" applyBorder="1" applyFont="1" applyNumberFormat="1">
      <alignment horizontal="center" readingOrder="0"/>
    </xf>
    <xf borderId="0" fillId="7" fontId="0" numFmtId="4" xfId="0" applyAlignment="1" applyFill="1" applyFont="1" applyNumberFormat="1">
      <alignment horizontal="center"/>
    </xf>
    <xf borderId="0" fillId="0" fontId="8" numFmtId="0" xfId="0" applyAlignment="1" applyFont="1">
      <alignment horizontal="center" readingOrder="0"/>
    </xf>
    <xf borderId="16" fillId="8" fontId="1" numFmtId="0" xfId="0" applyAlignment="1" applyBorder="1" applyFill="1" applyFont="1">
      <alignment horizontal="center" readingOrder="0"/>
    </xf>
    <xf borderId="16" fillId="2" fontId="1" numFmtId="0" xfId="0" applyAlignment="1" applyBorder="1" applyFill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0" fillId="0" fontId="8" numFmtId="0" xfId="0" applyFont="1"/>
    <xf borderId="0" fillId="0" fontId="8" numFmtId="2" xfId="0" applyAlignment="1" applyFont="1" applyNumberFormat="1">
      <alignment horizontal="center" readingOrder="0"/>
    </xf>
    <xf borderId="0" fillId="0" fontId="8" numFmtId="2" xfId="0" applyFont="1" applyNumberFormat="1"/>
    <xf borderId="16" fillId="14" fontId="1" numFmtId="0" xfId="0" applyAlignment="1" applyBorder="1" applyFill="1" applyFont="1">
      <alignment horizontal="center" readingOrder="0"/>
    </xf>
    <xf borderId="0" fillId="0" fontId="1" numFmtId="10" xfId="0" applyAlignment="1" applyFont="1" applyNumberFormat="1">
      <alignment horizontal="center"/>
    </xf>
    <xf borderId="4" fillId="0" fontId="11" numFmtId="168" xfId="0" applyAlignment="1" applyBorder="1" applyFont="1" applyNumberFormat="1">
      <alignment horizontal="center" readingOrder="0"/>
    </xf>
    <xf borderId="0" fillId="0" fontId="0" numFmtId="4" xfId="0" applyAlignment="1" applyFont="1" applyNumberFormat="1">
      <alignment horizontal="center"/>
    </xf>
    <xf borderId="4" fillId="0" fontId="37" numFmtId="10" xfId="0" applyAlignment="1" applyBorder="1" applyFont="1" applyNumberFormat="1">
      <alignment horizontal="center"/>
    </xf>
    <xf borderId="16" fillId="23" fontId="1" numFmtId="0" xfId="0" applyAlignment="1" applyBorder="1" applyFill="1" applyFont="1">
      <alignment horizontal="center" readingOrder="0"/>
    </xf>
    <xf borderId="16" fillId="24" fontId="1" numFmtId="0" xfId="0" applyAlignment="1" applyBorder="1" applyFill="1" applyFont="1">
      <alignment horizontal="center" readingOrder="0"/>
    </xf>
    <xf borderId="16" fillId="2" fontId="1" numFmtId="49" xfId="0" applyAlignment="1" applyBorder="1" applyFill="1" applyFont="1" applyNumberFormat="1">
      <alignment horizontal="center" readingOrder="0"/>
    </xf>
    <xf borderId="16" fillId="14" fontId="1" numFmtId="49" xfId="0" applyAlignment="1" applyBorder="1" applyFill="1" applyFont="1" applyNumberFormat="1">
      <alignment horizontal="center" readingOrder="0"/>
    </xf>
    <xf borderId="4" fillId="0" fontId="0" numFmtId="10" xfId="0" applyAlignment="1" applyBorder="1" applyFont="1" applyNumberFormat="1">
      <alignment horizontal="center"/>
    </xf>
    <xf borderId="18" fillId="0" fontId="62" numFmtId="0" xfId="0" applyAlignment="1" applyBorder="1" applyFont="1">
      <alignment horizontal="center" readingOrder="0" shrinkToFit="0" vertical="center" wrapText="1"/>
    </xf>
    <xf borderId="18" fillId="0" fontId="3" numFmtId="0" xfId="0" applyAlignment="1" applyBorder="1" applyFont="1">
      <alignment horizontal="center" readingOrder="0" shrinkToFit="0" wrapText="1"/>
    </xf>
    <xf borderId="12" fillId="0" fontId="3" numFmtId="0" xfId="0" applyAlignment="1" applyBorder="1" applyFont="1">
      <alignment horizontal="center" readingOrder="0" shrinkToFit="0" vertical="center" wrapText="1"/>
    </xf>
    <xf borderId="12" fillId="0" fontId="3" numFmtId="174" xfId="0" applyAlignment="1" applyBorder="1" applyFont="1" applyNumberFormat="1">
      <alignment horizontal="center" readingOrder="0" shrinkToFit="0" wrapText="1"/>
    </xf>
    <xf borderId="15" fillId="0" fontId="3" numFmtId="4" xfId="0" applyAlignment="1" applyBorder="1" applyFont="1" applyNumberFormat="1">
      <alignment horizontal="center" readingOrder="0" shrinkToFit="0" wrapText="1"/>
    </xf>
    <xf borderId="15" fillId="0" fontId="3" numFmtId="9" xfId="0" applyAlignment="1" applyBorder="1" applyFont="1" applyNumberFormat="1">
      <alignment horizontal="center" readingOrder="0" shrinkToFit="0" wrapText="1"/>
    </xf>
    <xf borderId="19" fillId="8" fontId="63" numFmtId="0" xfId="0" applyAlignment="1" applyBorder="1" applyFill="1" applyFont="1">
      <alignment horizontal="center" readingOrder="0" textRotation="90" vertical="center"/>
    </xf>
    <xf borderId="20" fillId="8" fontId="3" numFmtId="0" xfId="0" applyAlignment="1" applyBorder="1" applyFill="1" applyFont="1">
      <alignment horizontal="center"/>
    </xf>
    <xf borderId="3" fillId="8" fontId="3" numFmtId="0" xfId="0" applyAlignment="1" applyBorder="1" applyFill="1" applyFont="1">
      <alignment horizontal="center" readingOrder="0"/>
    </xf>
    <xf borderId="3" fillId="8" fontId="3" numFmtId="174" xfId="0" applyAlignment="1" applyBorder="1" applyFill="1" applyFont="1" applyNumberFormat="1">
      <alignment horizontal="center" readingOrder="0"/>
    </xf>
    <xf borderId="3" fillId="8" fontId="3" numFmtId="4" xfId="0" applyAlignment="1" applyBorder="1" applyFill="1" applyFont="1" applyNumberFormat="1">
      <alignment horizontal="center"/>
    </xf>
    <xf borderId="3" fillId="8" fontId="3" numFmtId="9" xfId="0" applyAlignment="1" applyBorder="1" applyFill="1" applyFont="1" applyNumberFormat="1">
      <alignment horizontal="center"/>
    </xf>
    <xf borderId="21" fillId="8" fontId="3" numFmtId="9" xfId="0" applyAlignment="1" applyBorder="1" applyFill="1" applyFont="1" applyNumberFormat="1">
      <alignment horizontal="center"/>
    </xf>
    <xf borderId="22" fillId="0" fontId="64" numFmtId="0" xfId="0" applyBorder="1" applyFont="1"/>
    <xf borderId="1" fillId="8" fontId="3" numFmtId="0" xfId="0" applyAlignment="1" applyBorder="1" applyFill="1" applyFont="1">
      <alignment horizontal="center"/>
    </xf>
    <xf borderId="0" fillId="8" fontId="3" numFmtId="0" xfId="0" applyAlignment="1" applyFill="1" applyFont="1">
      <alignment horizontal="center" readingOrder="0"/>
    </xf>
    <xf borderId="0" fillId="8" fontId="3" numFmtId="174" xfId="0" applyAlignment="1" applyFill="1" applyFont="1" applyNumberFormat="1">
      <alignment horizontal="center" readingOrder="0"/>
    </xf>
    <xf borderId="0" fillId="8" fontId="3" numFmtId="4" xfId="0" applyAlignment="1" applyFill="1" applyFont="1" applyNumberFormat="1">
      <alignment horizontal="center"/>
    </xf>
    <xf borderId="0" fillId="8" fontId="3" numFmtId="9" xfId="0" applyAlignment="1" applyFill="1" applyFont="1" applyNumberFormat="1">
      <alignment horizontal="center"/>
    </xf>
    <xf borderId="23" fillId="8" fontId="3" numFmtId="9" xfId="0" applyAlignment="1" applyBorder="1" applyFill="1" applyFont="1" applyNumberFormat="1">
      <alignment horizontal="center"/>
    </xf>
    <xf borderId="24" fillId="0" fontId="64" numFmtId="0" xfId="0" applyBorder="1" applyFont="1"/>
    <xf borderId="17" fillId="8" fontId="3" numFmtId="0" xfId="0" applyAlignment="1" applyBorder="1" applyFill="1" applyFont="1">
      <alignment horizontal="center"/>
    </xf>
    <xf borderId="2" fillId="8" fontId="3" numFmtId="0" xfId="0" applyAlignment="1" applyBorder="1" applyFill="1" applyFont="1">
      <alignment horizontal="center" readingOrder="0"/>
    </xf>
    <xf borderId="2" fillId="8" fontId="3" numFmtId="174" xfId="0" applyAlignment="1" applyBorder="1" applyFill="1" applyFont="1" applyNumberFormat="1">
      <alignment horizontal="center" readingOrder="0"/>
    </xf>
    <xf borderId="2" fillId="8" fontId="3" numFmtId="4" xfId="0" applyAlignment="1" applyBorder="1" applyFill="1" applyFont="1" applyNumberFormat="1">
      <alignment horizontal="center"/>
    </xf>
    <xf borderId="2" fillId="8" fontId="3" numFmtId="9" xfId="0" applyAlignment="1" applyBorder="1" applyFill="1" applyFont="1" applyNumberFormat="1">
      <alignment horizontal="center"/>
    </xf>
    <xf borderId="25" fillId="8" fontId="3" numFmtId="9" xfId="0" applyAlignment="1" applyBorder="1" applyFill="1" applyFont="1" applyNumberFormat="1">
      <alignment horizontal="center"/>
    </xf>
    <xf borderId="19" fillId="23" fontId="63" numFmtId="2" xfId="0" applyAlignment="1" applyBorder="1" applyFill="1" applyFont="1" applyNumberFormat="1">
      <alignment horizontal="center" readingOrder="0" textRotation="90" vertical="center"/>
    </xf>
    <xf borderId="20" fillId="23" fontId="3" numFmtId="0" xfId="0" applyAlignment="1" applyBorder="1" applyFill="1" applyFont="1">
      <alignment horizontal="center"/>
    </xf>
    <xf borderId="3" fillId="23" fontId="3" numFmtId="49" xfId="0" applyAlignment="1" applyBorder="1" applyFill="1" applyFont="1" applyNumberFormat="1">
      <alignment horizontal="center"/>
    </xf>
    <xf borderId="3" fillId="23" fontId="3" numFmtId="0" xfId="0" applyAlignment="1" applyBorder="1" applyFill="1" applyFont="1">
      <alignment horizontal="center" readingOrder="0"/>
    </xf>
    <xf borderId="3" fillId="23" fontId="3" numFmtId="2" xfId="0" applyAlignment="1" applyBorder="1" applyFill="1" applyFont="1" applyNumberFormat="1">
      <alignment horizontal="center"/>
    </xf>
    <xf borderId="3" fillId="23" fontId="3" numFmtId="9" xfId="0" applyAlignment="1" applyBorder="1" applyFill="1" applyFont="1" applyNumberFormat="1">
      <alignment horizontal="center"/>
    </xf>
    <xf borderId="21" fillId="23" fontId="3" numFmtId="9" xfId="0" applyAlignment="1" applyBorder="1" applyFill="1" applyFont="1" applyNumberFormat="1">
      <alignment horizontal="center"/>
    </xf>
    <xf borderId="1" fillId="23" fontId="3" numFmtId="0" xfId="0" applyAlignment="1" applyBorder="1" applyFill="1" applyFont="1">
      <alignment horizontal="center"/>
    </xf>
    <xf borderId="0" fillId="23" fontId="3" numFmtId="0" xfId="0" applyAlignment="1" applyFill="1" applyFont="1">
      <alignment horizontal="center"/>
    </xf>
    <xf borderId="0" fillId="23" fontId="3" numFmtId="174" xfId="0" applyAlignment="1" applyFill="1" applyFont="1" applyNumberFormat="1">
      <alignment horizontal="center" readingOrder="0"/>
    </xf>
    <xf borderId="0" fillId="23" fontId="3" numFmtId="2" xfId="0" applyAlignment="1" applyFill="1" applyFont="1" applyNumberFormat="1">
      <alignment horizontal="center"/>
    </xf>
    <xf borderId="0" fillId="23" fontId="3" numFmtId="9" xfId="0" applyAlignment="1" applyFill="1" applyFont="1" applyNumberFormat="1">
      <alignment horizontal="center"/>
    </xf>
    <xf borderId="23" fillId="23" fontId="3" numFmtId="9" xfId="0" applyAlignment="1" applyBorder="1" applyFill="1" applyFont="1" applyNumberFormat="1">
      <alignment horizontal="center"/>
    </xf>
    <xf borderId="17" fillId="23" fontId="3" numFmtId="0" xfId="0" applyAlignment="1" applyBorder="1" applyFill="1" applyFont="1">
      <alignment horizontal="center"/>
    </xf>
    <xf borderId="2" fillId="23" fontId="3" numFmtId="0" xfId="0" applyAlignment="1" applyBorder="1" applyFill="1" applyFont="1">
      <alignment horizontal="center" readingOrder="0"/>
    </xf>
    <xf borderId="2" fillId="23" fontId="3" numFmtId="174" xfId="0" applyAlignment="1" applyBorder="1" applyFill="1" applyFont="1" applyNumberFormat="1">
      <alignment horizontal="center" readingOrder="0"/>
    </xf>
    <xf borderId="2" fillId="23" fontId="3" numFmtId="2" xfId="0" applyAlignment="1" applyBorder="1" applyFill="1" applyFont="1" applyNumberFormat="1">
      <alignment horizontal="center"/>
    </xf>
    <xf borderId="2" fillId="23" fontId="3" numFmtId="9" xfId="0" applyAlignment="1" applyBorder="1" applyFill="1" applyFont="1" applyNumberFormat="1">
      <alignment horizontal="center"/>
    </xf>
    <xf borderId="25" fillId="23" fontId="3" numFmtId="9" xfId="0" applyAlignment="1" applyBorder="1" applyFill="1" applyFont="1" applyNumberFormat="1">
      <alignment horizontal="center"/>
    </xf>
    <xf borderId="19" fillId="25" fontId="65" numFmtId="174" xfId="0" applyAlignment="1" applyBorder="1" applyFill="1" applyFont="1" applyNumberFormat="1">
      <alignment horizontal="center" readingOrder="0" textRotation="90" vertical="center"/>
    </xf>
    <xf borderId="20" fillId="25" fontId="3" numFmtId="0" xfId="0" applyAlignment="1" applyBorder="1" applyFill="1" applyFont="1">
      <alignment horizontal="center"/>
    </xf>
    <xf borderId="3" fillId="25" fontId="3" numFmtId="0" xfId="0" applyAlignment="1" applyBorder="1" applyFill="1" applyFont="1">
      <alignment horizontal="center" readingOrder="0"/>
    </xf>
    <xf borderId="3" fillId="25" fontId="3" numFmtId="174" xfId="0" applyAlignment="1" applyBorder="1" applyFill="1" applyFont="1" applyNumberFormat="1">
      <alignment horizontal="center" readingOrder="0"/>
    </xf>
    <xf borderId="4" fillId="14" fontId="1" numFmtId="0" xfId="0" applyAlignment="1" applyBorder="1" applyFill="1" applyFont="1">
      <alignment horizontal="center" readingOrder="0"/>
    </xf>
    <xf borderId="3" fillId="25" fontId="3" numFmtId="2" xfId="0" applyAlignment="1" applyBorder="1" applyFill="1" applyFont="1" applyNumberFormat="1">
      <alignment horizontal="center"/>
    </xf>
    <xf borderId="3" fillId="25" fontId="3" numFmtId="9" xfId="0" applyAlignment="1" applyBorder="1" applyFill="1" applyFont="1" applyNumberFormat="1">
      <alignment horizontal="center"/>
    </xf>
    <xf borderId="21" fillId="25" fontId="3" numFmtId="9" xfId="0" applyAlignment="1" applyBorder="1" applyFill="1" applyFont="1" applyNumberFormat="1">
      <alignment horizontal="center"/>
    </xf>
    <xf borderId="17" fillId="25" fontId="3" numFmtId="0" xfId="0" applyAlignment="1" applyBorder="1" applyFill="1" applyFont="1">
      <alignment horizontal="center"/>
    </xf>
    <xf borderId="4" fillId="0" fontId="0" numFmtId="10" xfId="0" applyAlignment="1" applyBorder="1" applyFont="1" applyNumberFormat="1">
      <alignment horizontal="center" readingOrder="0"/>
    </xf>
    <xf borderId="2" fillId="25" fontId="3" numFmtId="0" xfId="0" applyAlignment="1" applyBorder="1" applyFill="1" applyFont="1">
      <alignment horizontal="center" readingOrder="0"/>
    </xf>
    <xf borderId="2" fillId="25" fontId="3" numFmtId="174" xfId="0" applyAlignment="1" applyBorder="1" applyFill="1" applyFont="1" applyNumberFormat="1">
      <alignment horizontal="center" readingOrder="0"/>
    </xf>
    <xf borderId="2" fillId="25" fontId="3" numFmtId="2" xfId="0" applyAlignment="1" applyBorder="1" applyFill="1" applyFont="1" applyNumberFormat="1">
      <alignment horizontal="center"/>
    </xf>
    <xf borderId="2" fillId="25" fontId="3" numFmtId="9" xfId="0" applyAlignment="1" applyBorder="1" applyFill="1" applyFont="1" applyNumberFormat="1">
      <alignment horizontal="center"/>
    </xf>
    <xf borderId="25" fillId="25" fontId="3" numFmtId="9" xfId="0" applyAlignment="1" applyBorder="1" applyFill="1" applyFont="1" applyNumberFormat="1">
      <alignment horizontal="center"/>
    </xf>
    <xf borderId="0" fillId="0" fontId="1" numFmtId="174" xfId="0" applyAlignment="1" applyFont="1" applyNumberFormat="1">
      <alignment horizontal="center"/>
    </xf>
    <xf borderId="0" fillId="0" fontId="1" numFmtId="9" xfId="0" applyFont="1" applyNumberFormat="1"/>
    <xf borderId="16" fillId="25" fontId="1" numFmtId="0" xfId="0" applyAlignment="1" applyBorder="1" applyFill="1" applyFont="1">
      <alignment horizontal="center" readingOrder="0"/>
    </xf>
    <xf borderId="4" fillId="0" fontId="66" numFmtId="4" xfId="0" applyAlignment="1" applyBorder="1" applyFont="1" applyNumberFormat="1">
      <alignment horizontal="center" readingOrder="0"/>
    </xf>
    <xf borderId="19" fillId="26" fontId="63" numFmtId="0" xfId="0" applyAlignment="1" applyBorder="1" applyFill="1" applyFont="1">
      <alignment horizontal="center" readingOrder="0" textRotation="90" vertical="center"/>
    </xf>
    <xf borderId="20" fillId="26" fontId="3" numFmtId="0" xfId="0" applyAlignment="1" applyBorder="1" applyFill="1" applyFont="1">
      <alignment horizontal="center" readingOrder="0"/>
    </xf>
    <xf borderId="3" fillId="26" fontId="3" numFmtId="0" xfId="0" applyAlignment="1" applyBorder="1" applyFill="1" applyFont="1">
      <alignment horizontal="center" readingOrder="0"/>
    </xf>
    <xf borderId="3" fillId="26" fontId="3" numFmtId="174" xfId="0" applyAlignment="1" applyBorder="1" applyFill="1" applyFont="1" applyNumberFormat="1">
      <alignment horizontal="center" readingOrder="0"/>
    </xf>
    <xf borderId="3" fillId="26" fontId="3" numFmtId="9" xfId="0" applyBorder="1" applyFill="1" applyFont="1" applyNumberFormat="1"/>
    <xf borderId="21" fillId="26" fontId="3" numFmtId="9" xfId="0" applyBorder="1" applyFill="1" applyFont="1" applyNumberFormat="1"/>
    <xf borderId="1" fillId="26" fontId="3" numFmtId="0" xfId="0" applyAlignment="1" applyBorder="1" applyFill="1" applyFont="1">
      <alignment horizontal="center" readingOrder="0"/>
    </xf>
    <xf borderId="0" fillId="26" fontId="3" numFmtId="0" xfId="0" applyAlignment="1" applyFill="1" applyFont="1">
      <alignment horizontal="center" readingOrder="0"/>
    </xf>
    <xf borderId="0" fillId="26" fontId="3" numFmtId="174" xfId="0" applyAlignment="1" applyFill="1" applyFont="1" applyNumberFormat="1">
      <alignment horizontal="center" readingOrder="0"/>
    </xf>
    <xf borderId="0" fillId="26" fontId="3" numFmtId="9" xfId="0" applyFill="1" applyFont="1" applyNumberFormat="1"/>
    <xf borderId="23" fillId="26" fontId="3" numFmtId="9" xfId="0" applyBorder="1" applyFill="1" applyFont="1" applyNumberFormat="1"/>
    <xf borderId="17" fillId="26" fontId="3" numFmtId="0" xfId="0" applyAlignment="1" applyBorder="1" applyFill="1" applyFont="1">
      <alignment horizontal="center" readingOrder="0"/>
    </xf>
    <xf borderId="2" fillId="26" fontId="3" numFmtId="0" xfId="0" applyAlignment="1" applyBorder="1" applyFill="1" applyFont="1">
      <alignment horizontal="center" readingOrder="0"/>
    </xf>
    <xf borderId="2" fillId="26" fontId="3" numFmtId="174" xfId="0" applyAlignment="1" applyBorder="1" applyFill="1" applyFont="1" applyNumberFormat="1">
      <alignment horizontal="center" readingOrder="0"/>
    </xf>
    <xf borderId="2" fillId="26" fontId="3" numFmtId="9" xfId="0" applyBorder="1" applyFill="1" applyFont="1" applyNumberFormat="1"/>
    <xf borderId="25" fillId="26" fontId="3" numFmtId="9" xfId="0" applyBorder="1" applyFill="1" applyFont="1" applyNumberFormat="1"/>
    <xf borderId="19" fillId="8" fontId="63" numFmtId="0" xfId="0" applyAlignment="1" applyBorder="1" applyFill="1" applyFont="1">
      <alignment horizontal="center" textRotation="90" vertical="center"/>
    </xf>
    <xf borderId="21" fillId="8" fontId="3" numFmtId="4" xfId="0" applyAlignment="1" applyBorder="1" applyFill="1" applyFont="1" applyNumberFormat="1">
      <alignment horizontal="center"/>
    </xf>
    <xf borderId="23" fillId="8" fontId="3" numFmtId="4" xfId="0" applyAlignment="1" applyBorder="1" applyFill="1" applyFont="1" applyNumberFormat="1">
      <alignment horizontal="center"/>
    </xf>
    <xf borderId="25" fillId="8" fontId="3" numFmtId="4" xfId="0" applyAlignment="1" applyBorder="1" applyFill="1" applyFont="1" applyNumberFormat="1">
      <alignment horizontal="center"/>
    </xf>
    <xf borderId="4" fillId="13" fontId="63" numFmtId="0" xfId="0" applyAlignment="1" applyBorder="1" applyFill="1" applyFont="1">
      <alignment horizontal="center" readingOrder="0" textRotation="90"/>
    </xf>
    <xf borderId="0" fillId="23" fontId="3" numFmtId="0" xfId="0" applyAlignment="1" applyFill="1" applyFont="1">
      <alignment horizontal="center" vertical="center"/>
    </xf>
    <xf borderId="0" fillId="23" fontId="3" numFmtId="0" xfId="0" applyAlignment="1" applyFill="1" applyFont="1">
      <alignment horizontal="center" readingOrder="0" vertical="center"/>
    </xf>
    <xf borderId="0" fillId="23" fontId="3" numFmtId="174" xfId="0" applyAlignment="1" applyFill="1" applyFont="1" applyNumberFormat="1">
      <alignment horizontal="center" readingOrder="0" vertical="center"/>
    </xf>
    <xf borderId="0" fillId="23" fontId="3" numFmtId="2" xfId="0" applyAlignment="1" applyFill="1" applyFont="1" applyNumberFormat="1">
      <alignment horizontal="center" vertical="center"/>
    </xf>
    <xf borderId="19" fillId="25" fontId="63" numFmtId="0" xfId="0" applyAlignment="1" applyBorder="1" applyFill="1" applyFont="1">
      <alignment horizontal="center" readingOrder="0" textRotation="90" vertical="center"/>
    </xf>
    <xf borderId="3" fillId="25" fontId="3" numFmtId="9" xfId="0" applyBorder="1" applyFill="1" applyFont="1" applyNumberFormat="1"/>
    <xf borderId="21" fillId="25" fontId="3" numFmtId="9" xfId="0" applyBorder="1" applyFill="1" applyFont="1" applyNumberFormat="1"/>
    <xf borderId="2" fillId="25" fontId="3" numFmtId="4" xfId="0" applyAlignment="1" applyBorder="1" applyFill="1" applyFont="1" applyNumberFormat="1">
      <alignment horizontal="center"/>
    </xf>
    <xf borderId="2" fillId="25" fontId="3" numFmtId="9" xfId="0" applyBorder="1" applyFill="1" applyFont="1" applyNumberFormat="1"/>
    <xf borderId="25" fillId="25" fontId="3" numFmtId="9" xfId="0" applyBorder="1" applyFill="1" applyFont="1" applyNumberFormat="1"/>
    <xf borderId="0" fillId="0" fontId="1" numFmtId="174" xfId="0" applyAlignment="1" applyFont="1" applyNumberFormat="1">
      <alignment horizontal="center" readingOrder="0"/>
    </xf>
    <xf borderId="0" fillId="7" fontId="37" numFmtId="4" xfId="0" applyAlignment="1" applyFill="1" applyFont="1" applyNumberFormat="1">
      <alignment horizontal="center"/>
    </xf>
    <xf borderId="4" fillId="0" fontId="1" numFmtId="4" xfId="0" applyAlignment="1" applyBorder="1" applyFont="1" applyNumberFormat="1">
      <alignment horizontal="center"/>
    </xf>
    <xf borderId="4" fillId="0" fontId="8" numFmtId="10" xfId="0" applyAlignment="1" applyBorder="1" applyFont="1" applyNumberFormat="1">
      <alignment horizontal="center" readingOrder="0"/>
    </xf>
    <xf borderId="4" fillId="0" fontId="8" numFmtId="10" xfId="0" applyAlignment="1" applyBorder="1" applyFont="1" applyNumberFormat="1">
      <alignment horizontal="center"/>
    </xf>
    <xf borderId="16" fillId="26" fontId="1" numFmtId="0" xfId="0" applyAlignment="1" applyBorder="1" applyFill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26" fontId="1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0" fontId="1" numFmtId="1" xfId="0" applyFont="1" applyNumberFormat="1"/>
    <xf borderId="11" fillId="0" fontId="1" numFmtId="4" xfId="0" applyAlignment="1" applyBorder="1" applyFont="1" applyNumberFormat="1">
      <alignment horizontal="center" readingOrder="0" shrinkToFit="0" wrapText="1"/>
    </xf>
    <xf borderId="26" fillId="0" fontId="1" numFmtId="0" xfId="0" applyAlignment="1" applyBorder="1" applyFont="1">
      <alignment horizontal="center" readingOrder="0" shrinkToFit="0" wrapText="1"/>
    </xf>
    <xf borderId="26" fillId="0" fontId="1" numFmtId="10" xfId="0" applyAlignment="1" applyBorder="1" applyFont="1" applyNumberFormat="1">
      <alignment horizontal="center" readingOrder="0" shrinkToFit="0" wrapText="1"/>
    </xf>
    <xf borderId="27" fillId="0" fontId="1" numFmtId="10" xfId="0" applyAlignment="1" applyBorder="1" applyFont="1" applyNumberFormat="1">
      <alignment horizontal="center" readingOrder="0" shrinkToFit="0" wrapText="1"/>
    </xf>
    <xf borderId="28" fillId="0" fontId="1" numFmtId="0" xfId="0" applyAlignment="1" applyBorder="1" applyFont="1">
      <alignment horizontal="center" readingOrder="0" shrinkToFit="0" wrapText="1"/>
    </xf>
    <xf borderId="0" fillId="0" fontId="1" numFmtId="0" xfId="0" applyAlignment="1" applyFont="1">
      <alignment readingOrder="0" shrinkToFit="0" wrapText="1"/>
    </xf>
    <xf borderId="16" fillId="0" fontId="1" numFmtId="0" xfId="0" applyAlignment="1" applyBorder="1" applyFont="1">
      <alignment horizontal="center" readingOrder="0"/>
    </xf>
    <xf borderId="17" fillId="0" fontId="1" numFmtId="4" xfId="0" applyAlignment="1" applyBorder="1" applyFont="1" applyNumberFormat="1">
      <alignment horizontal="center" readingOrder="0"/>
    </xf>
    <xf borderId="17" fillId="0" fontId="1" numFmtId="0" xfId="0" applyAlignment="1" applyBorder="1" applyFont="1">
      <alignment horizontal="center" readingOrder="0"/>
    </xf>
    <xf borderId="24" fillId="0" fontId="1" numFmtId="0" xfId="0" applyAlignment="1" applyBorder="1" applyFont="1">
      <alignment horizontal="center" readingOrder="0"/>
    </xf>
    <xf borderId="25" fillId="0" fontId="1" numFmtId="10" xfId="0" applyAlignment="1" applyBorder="1" applyFont="1" applyNumberFormat="1">
      <alignment horizontal="center" readingOrder="0"/>
    </xf>
    <xf borderId="24" fillId="0" fontId="1" numFmtId="10" xfId="0" applyAlignment="1" applyBorder="1" applyFont="1" applyNumberFormat="1">
      <alignment horizontal="center" readingOrder="0"/>
    </xf>
    <xf borderId="29" fillId="0" fontId="1" numFmtId="2" xfId="0" applyAlignment="1" applyBorder="1" applyFont="1" applyNumberFormat="1">
      <alignment horizontal="center" readingOrder="0"/>
    </xf>
    <xf borderId="30" fillId="0" fontId="1" numFmtId="0" xfId="0" applyAlignment="1" applyBorder="1" applyFont="1">
      <alignment horizontal="center" readingOrder="0"/>
    </xf>
    <xf borderId="31" fillId="0" fontId="1" numFmtId="2" xfId="0" applyAlignment="1" applyBorder="1" applyFont="1" applyNumberFormat="1">
      <alignment horizontal="center" readingOrder="0"/>
    </xf>
    <xf borderId="32" fillId="0" fontId="1" numFmtId="2" xfId="0" applyAlignment="1" applyBorder="1" applyFont="1" applyNumberFormat="1">
      <alignment horizontal="center" readingOrder="0"/>
    </xf>
    <xf borderId="16" fillId="0" fontId="1" numFmtId="4" xfId="0" applyAlignment="1" applyBorder="1" applyFont="1" applyNumberFormat="1">
      <alignment horizontal="center" readingOrder="0"/>
    </xf>
    <xf borderId="0" fillId="0" fontId="1" numFmtId="11" xfId="0" applyAlignment="1" applyFont="1" applyNumberFormat="1">
      <alignment readingOrder="0"/>
    </xf>
    <xf borderId="0" fillId="0" fontId="8" numFmtId="0" xfId="0" applyAlignment="1" applyFont="1">
      <alignment readingOrder="0"/>
    </xf>
    <xf borderId="33" fillId="0" fontId="1" numFmtId="0" xfId="0" applyAlignment="1" applyBorder="1" applyFont="1">
      <alignment horizontal="center" readingOrder="0"/>
    </xf>
    <xf borderId="34" fillId="0" fontId="1" numFmtId="10" xfId="0" applyAlignment="1" applyBorder="1" applyFont="1" applyNumberFormat="1">
      <alignment horizontal="center" readingOrder="0"/>
    </xf>
    <xf borderId="35" fillId="0" fontId="1" numFmtId="10" xfId="0" applyAlignment="1" applyBorder="1" applyFont="1" applyNumberFormat="1">
      <alignment readingOrder="0"/>
    </xf>
    <xf borderId="36" fillId="0" fontId="1" numFmtId="10" xfId="0" applyAlignment="1" applyBorder="1" applyFont="1" applyNumberFormat="1">
      <alignment readingOrder="0"/>
    </xf>
    <xf borderId="0" fillId="0" fontId="1" numFmtId="9" xfId="0" applyAlignment="1" applyFont="1" applyNumberFormat="1">
      <alignment readingOrder="0"/>
    </xf>
    <xf borderId="19" fillId="0" fontId="1" numFmtId="0" xfId="0" applyBorder="1" applyFont="1"/>
    <xf borderId="21" fillId="0" fontId="1" numFmtId="0" xfId="0" applyBorder="1" applyFont="1"/>
    <xf borderId="22" fillId="0" fontId="1" numFmtId="0" xfId="0" applyBorder="1" applyFont="1"/>
    <xf borderId="23" fillId="0" fontId="1" numFmtId="0" xfId="0" applyBorder="1" applyFont="1"/>
    <xf borderId="37" fillId="0" fontId="1" numFmtId="0" xfId="0" applyBorder="1" applyFont="1"/>
    <xf borderId="14" fillId="0" fontId="1" numFmtId="0" xfId="0" applyBorder="1" applyFont="1"/>
    <xf borderId="38" fillId="0" fontId="1" numFmtId="10" xfId="0" applyBorder="1" applyFont="1" applyNumberFormat="1"/>
    <xf borderId="39" fillId="0" fontId="1" numFmtId="10" xfId="0" applyBorder="1" applyFont="1" applyNumberFormat="1"/>
    <xf borderId="34" fillId="0" fontId="1" numFmtId="10" xfId="0" applyAlignment="1" applyBorder="1" applyFont="1" applyNumberFormat="1">
      <alignment horizontal="center"/>
    </xf>
    <xf borderId="4" fillId="0" fontId="1" numFmtId="49" xfId="0" applyAlignment="1" applyBorder="1" applyFont="1" applyNumberFormat="1">
      <alignment horizontal="center" readingOrder="0"/>
    </xf>
    <xf borderId="0" fillId="0" fontId="1" numFmtId="175" xfId="0" applyAlignment="1" applyFont="1" applyNumberFormat="1">
      <alignment horizontal="center" readingOrder="0"/>
    </xf>
    <xf borderId="22" fillId="0" fontId="1" numFmtId="0" xfId="0" applyAlignment="1" applyBorder="1" applyFont="1">
      <alignment horizontal="center" readingOrder="0"/>
    </xf>
    <xf borderId="23" fillId="0" fontId="1" numFmtId="10" xfId="0" applyAlignment="1" applyBorder="1" applyFont="1" applyNumberFormat="1">
      <alignment horizontal="center" readingOrder="0"/>
    </xf>
    <xf borderId="22" fillId="0" fontId="1" numFmtId="10" xfId="0" applyAlignment="1" applyBorder="1" applyFont="1" applyNumberFormat="1">
      <alignment horizontal="center" readingOrder="0"/>
    </xf>
    <xf borderId="19" fillId="0" fontId="1" numFmtId="10" xfId="0" applyAlignment="1" applyBorder="1" applyFont="1" applyNumberFormat="1">
      <alignment horizontal="center" readingOrder="0"/>
    </xf>
    <xf borderId="40" fillId="0" fontId="1" numFmtId="0" xfId="0" applyAlignment="1" applyBorder="1" applyFont="1">
      <alignment horizontal="center" readingOrder="0"/>
    </xf>
    <xf borderId="0" fillId="6" fontId="34" numFmtId="0" xfId="0" applyAlignment="1" applyFill="1" applyFont="1">
      <alignment horizontal="center" readingOrder="0"/>
    </xf>
    <xf borderId="0" fillId="0" fontId="37" numFmtId="165" xfId="0" applyAlignment="1" applyFont="1" applyNumberFormat="1">
      <alignment horizontal="center" readingOrder="0"/>
    </xf>
    <xf borderId="0" fillId="6" fontId="38" numFmtId="0" xfId="0" applyAlignment="1" applyFill="1" applyFont="1">
      <alignment horizontal="center" readingOrder="0"/>
    </xf>
    <xf borderId="0" fillId="6" fontId="38" numFmtId="4" xfId="0" applyAlignment="1" applyFill="1" applyFont="1" applyNumberFormat="1">
      <alignment horizontal="center" readingOrder="0"/>
    </xf>
    <xf borderId="0" fillId="3" fontId="67" numFmtId="0" xfId="0" applyAlignment="1" applyFill="1" applyFont="1">
      <alignment horizontal="center" vertical="bottom"/>
    </xf>
    <xf borderId="0" fillId="3" fontId="2" numFmtId="4" xfId="0" applyAlignment="1" applyFill="1" applyFont="1" applyNumberFormat="1">
      <alignment horizontal="center" readingOrder="0" vertical="bottom"/>
    </xf>
    <xf borderId="0" fillId="13" fontId="37" numFmtId="0" xfId="0" applyAlignment="1" applyFill="1" applyFont="1">
      <alignment horizontal="center" readingOrder="0"/>
    </xf>
    <xf borderId="0" fillId="13" fontId="1" numFmtId="0" xfId="0" applyAlignment="1" applyFill="1" applyFont="1">
      <alignment horizontal="left" readingOrder="0"/>
    </xf>
    <xf borderId="0" fillId="13" fontId="1" numFmtId="4" xfId="0" applyAlignment="1" applyFill="1" applyFont="1" applyNumberFormat="1">
      <alignment horizontal="center"/>
    </xf>
    <xf borderId="0" fillId="7" fontId="1" numFmtId="165" xfId="0" applyAlignment="1" applyFill="1" applyFont="1" applyNumberFormat="1">
      <alignment horizontal="center" readingOrder="0"/>
    </xf>
    <xf borderId="0" fillId="7" fontId="34" numFmtId="0" xfId="0" applyAlignment="1" applyFill="1" applyFont="1">
      <alignment horizontal="center" readingOrder="0"/>
    </xf>
    <xf borderId="0" fillId="7" fontId="3" numFmtId="0" xfId="0" applyAlignment="1" applyFill="1" applyFont="1">
      <alignment horizontal="center" readingOrder="0"/>
    </xf>
    <xf borderId="0" fillId="7" fontId="37" numFmtId="165" xfId="0" applyAlignment="1" applyFill="1" applyFont="1" applyNumberFormat="1">
      <alignment horizontal="center" readingOrder="0"/>
    </xf>
    <xf borderId="0" fillId="7" fontId="37" numFmtId="0" xfId="0" applyAlignment="1" applyFill="1" applyFont="1">
      <alignment horizontal="center" readingOrder="0"/>
    </xf>
    <xf borderId="0" fillId="7" fontId="37" numFmtId="0" xfId="0" applyAlignment="1" applyFill="1" applyFont="1">
      <alignment horizontal="center"/>
    </xf>
    <xf borderId="0" fillId="12" fontId="68" numFmtId="0" xfId="0" applyAlignment="1" applyFill="1" applyFont="1">
      <alignment horizontal="center" readingOrder="0"/>
    </xf>
    <xf borderId="0" fillId="7" fontId="1" numFmtId="4" xfId="0" applyAlignment="1" applyFill="1" applyFont="1" applyNumberFormat="1">
      <alignment horizontal="center"/>
    </xf>
    <xf borderId="0" fillId="3" fontId="37" numFmtId="165" xfId="0" applyAlignment="1" applyFill="1" applyFont="1" applyNumberFormat="1">
      <alignment horizontal="center" readingOrder="0"/>
    </xf>
    <xf borderId="0" fillId="0" fontId="69" numFmtId="0" xfId="0" applyAlignment="1" applyFont="1">
      <alignment horizontal="right" readingOrder="0" shrinkToFit="0" vertical="bottom" wrapText="0"/>
    </xf>
    <xf borderId="0" fillId="0" fontId="69" numFmtId="0" xfId="0" applyAlignment="1" applyFont="1">
      <alignment readingOrder="0" shrinkToFit="0" vertical="bottom" wrapText="0"/>
    </xf>
    <xf borderId="0" fillId="0" fontId="69" numFmtId="0" xfId="0" applyAlignment="1" applyFont="1">
      <alignment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46" Type="http://schemas.openxmlformats.org/officeDocument/2006/relationships/worksheet" Target="worksheets/sheet42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48" Type="http://schemas.openxmlformats.org/officeDocument/2006/relationships/worksheet" Target="worksheets/sheet44.xml"/><Relationship Id="rId25" Type="http://schemas.openxmlformats.org/officeDocument/2006/relationships/worksheet" Target="worksheets/sheet21.xml"/><Relationship Id="rId47" Type="http://schemas.openxmlformats.org/officeDocument/2006/relationships/worksheet" Target="worksheets/sheet43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'Totals % Goal'!$L$1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'Totals % Goal'!$K$2:$K$35</c:f>
            </c:strRef>
          </c:cat>
          <c:val>
            <c:numRef>
              <c:f>'Totals % Goal'!$L$2:$L$35</c:f>
              <c:numCache/>
            </c:numRef>
          </c:val>
        </c:ser>
        <c:ser>
          <c:idx val="1"/>
          <c:order val="1"/>
          <c:tx>
            <c:strRef>
              <c:f>'Totals % Goal'!$M$1</c:f>
            </c:strRef>
          </c:tx>
          <c:spPr>
            <a:solidFill>
              <a:srgbClr val="FFFF00"/>
            </a:solidFill>
            <a:ln cmpd="sng">
              <a:noFill/>
            </a:ln>
          </c:spPr>
          <c:dPt>
            <c:idx val="5"/>
            <c:spPr>
              <a:solidFill>
                <a:srgbClr val="FFFF00"/>
              </a:solidFill>
              <a:ln cmpd="sng">
                <a:noFill/>
              </a:ln>
            </c:spPr>
          </c:dPt>
          <c:dPt>
            <c:idx val="7"/>
            <c:spPr>
              <a:solidFill>
                <a:srgbClr val="FFFF00"/>
              </a:solidFill>
              <a:ln cmpd="sng">
                <a:noFill/>
              </a:ln>
            </c:spPr>
          </c:dPt>
          <c:cat>
            <c:strRef>
              <c:f>'Totals % Goal'!$K$2:$K$35</c:f>
            </c:strRef>
          </c:cat>
          <c:val>
            <c:numRef>
              <c:f>'Totals % Goal'!$M$2:$M$35</c:f>
              <c:numCache/>
            </c:numRef>
          </c:val>
        </c:ser>
        <c:axId val="402365863"/>
        <c:axId val="403684352"/>
      </c:bar3DChart>
      <c:catAx>
        <c:axId val="402365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03684352"/>
      </c:catAx>
      <c:valAx>
        <c:axId val="4036843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402365863"/>
      </c:valAx>
    </c:plotArea>
    <c:legend>
      <c:legendPos val="r"/>
      <c:overlay val="0"/>
      <c:txPr>
        <a:bodyPr/>
        <a:lstStyle/>
        <a:p>
          <a:pPr lvl="0">
            <a:defRPr b="1" sz="180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Math!$J$1:$J$2</c:f>
            </c:strRef>
          </c:tx>
          <c:spPr>
            <a:solidFill>
              <a:srgbClr val="FF0000"/>
            </a:solidFill>
            <a:ln cmpd="sng">
              <a:noFill/>
            </a:ln>
          </c:spPr>
          <c:cat>
            <c:strRef>
              <c:f>Math!$I$3:$I$18</c:f>
            </c:strRef>
          </c:cat>
          <c:val>
            <c:numRef>
              <c:f>Math!$J$3:$J$18</c:f>
              <c:numCache/>
            </c:numRef>
          </c:val>
        </c:ser>
        <c:ser>
          <c:idx val="1"/>
          <c:order val="1"/>
          <c:tx>
            <c:strRef>
              <c:f>Math!$K$1:$K$2</c:f>
            </c:strRef>
          </c:tx>
          <c:spPr>
            <a:solidFill>
              <a:srgbClr val="FFFF00"/>
            </a:solidFill>
            <a:ln cmpd="sng">
              <a:noFill/>
            </a:ln>
          </c:spPr>
          <c:cat>
            <c:strRef>
              <c:f>Math!$I$3:$I$18</c:f>
            </c:strRef>
          </c:cat>
          <c:val>
            <c:numRef>
              <c:f>Math!$K$3:$K$18</c:f>
              <c:numCache/>
            </c:numRef>
          </c:val>
        </c:ser>
        <c:axId val="1812088464"/>
        <c:axId val="1380806336"/>
      </c:bar3DChart>
      <c:catAx>
        <c:axId val="18120884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1380806336"/>
      </c:catAx>
      <c:valAx>
        <c:axId val="1380806336"/>
        <c:scaling>
          <c:orientation val="minMax"/>
          <c:max val="1.1"/>
        </c:scaling>
        <c:delete val="0"/>
        <c:axPos val="l"/>
        <c:majorGridlines>
          <c:spPr>
            <a:ln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in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2088464"/>
      </c:valAx>
    </c:plotArea>
    <c:legend>
      <c:legendPos val="tr"/>
      <c:overlay val="1"/>
      <c:txPr>
        <a:bodyPr/>
        <a:lstStyle/>
        <a:p>
          <a:pPr lvl="0">
            <a:defRPr b="1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438150</xdr:colOff>
      <xdr:row>37</xdr:row>
      <xdr:rowOff>95250</xdr:rowOff>
    </xdr:from>
    <xdr:ext cx="12277725" cy="7581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25</xdr:row>
      <xdr:rowOff>57150</xdr:rowOff>
    </xdr:from>
    <xdr:ext cx="8096250" cy="4876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ogbooks.jlab.org/entry/4289574" TargetMode="External"/><Relationship Id="rId20" Type="http://schemas.openxmlformats.org/officeDocument/2006/relationships/hyperlink" Target="https://logbooks.jlab.org/entry/4286409" TargetMode="External"/><Relationship Id="rId42" Type="http://schemas.openxmlformats.org/officeDocument/2006/relationships/hyperlink" Target="https://logbooks.jlab.org/files/2024/05/4300380/snapshot_2.png" TargetMode="External"/><Relationship Id="rId41" Type="http://schemas.openxmlformats.org/officeDocument/2006/relationships/hyperlink" Target="https://logbooks.jlab.org/entry/4288137" TargetMode="External"/><Relationship Id="rId22" Type="http://schemas.openxmlformats.org/officeDocument/2006/relationships/hyperlink" Target="https://logbooks.jlab.org/entry/4288137" TargetMode="External"/><Relationship Id="rId44" Type="http://schemas.openxmlformats.org/officeDocument/2006/relationships/hyperlink" Target="https://logbooks.jlab.org/entry/4300709" TargetMode="External"/><Relationship Id="rId21" Type="http://schemas.openxmlformats.org/officeDocument/2006/relationships/hyperlink" Target="https://logbooks.jlab.org/entry/4288137" TargetMode="External"/><Relationship Id="rId43" Type="http://schemas.openxmlformats.org/officeDocument/2006/relationships/hyperlink" Target="https://logbooks.jlab.org/entry/4300595" TargetMode="External"/><Relationship Id="rId24" Type="http://schemas.openxmlformats.org/officeDocument/2006/relationships/hyperlink" Target="https://logbooks.jlab.org/entry/4288761" TargetMode="External"/><Relationship Id="rId46" Type="http://schemas.openxmlformats.org/officeDocument/2006/relationships/hyperlink" Target="https://logbooks.jlab.org/entry/4303727" TargetMode="External"/><Relationship Id="rId23" Type="http://schemas.openxmlformats.org/officeDocument/2006/relationships/hyperlink" Target="https://logbooks.jlab.org/entry/4288746" TargetMode="External"/><Relationship Id="rId45" Type="http://schemas.openxmlformats.org/officeDocument/2006/relationships/hyperlink" Target="https://logbooks.jlab.org/entry/4303357" TargetMode="External"/><Relationship Id="rId1" Type="http://schemas.openxmlformats.org/officeDocument/2006/relationships/hyperlink" Target="https://logbooks.jlab.org/entry/4179529" TargetMode="External"/><Relationship Id="rId2" Type="http://schemas.openxmlformats.org/officeDocument/2006/relationships/hyperlink" Target="https://logbooks.jlab.org/entry/4183880" TargetMode="External"/><Relationship Id="rId3" Type="http://schemas.openxmlformats.org/officeDocument/2006/relationships/hyperlink" Target="https://logbooks.jlab.org/entry/4187682" TargetMode="External"/><Relationship Id="rId4" Type="http://schemas.openxmlformats.org/officeDocument/2006/relationships/hyperlink" Target="https://logbooks.jlab.org/entry/4188808" TargetMode="External"/><Relationship Id="rId9" Type="http://schemas.openxmlformats.org/officeDocument/2006/relationships/hyperlink" Target="https://logbooks.jlab.org/entry/4272935" TargetMode="External"/><Relationship Id="rId26" Type="http://schemas.openxmlformats.org/officeDocument/2006/relationships/hyperlink" Target="https://logbooks.jlab.org/entry/4288793" TargetMode="External"/><Relationship Id="rId48" Type="http://schemas.openxmlformats.org/officeDocument/2006/relationships/drawing" Target="../drawings/drawing2.xml"/><Relationship Id="rId25" Type="http://schemas.openxmlformats.org/officeDocument/2006/relationships/hyperlink" Target="https://logbooks.jlab.org/files/2024/04/4288762/nps_hms_coin_6213_50k.pdf" TargetMode="External"/><Relationship Id="rId47" Type="http://schemas.openxmlformats.org/officeDocument/2006/relationships/hyperlink" Target="https://logbooks.jlab.org/entry/4303727" TargetMode="External"/><Relationship Id="rId28" Type="http://schemas.openxmlformats.org/officeDocument/2006/relationships/hyperlink" Target="https://logbooks.jlab.org/entry/4288801" TargetMode="External"/><Relationship Id="rId27" Type="http://schemas.openxmlformats.org/officeDocument/2006/relationships/hyperlink" Target="https://logbooks.jlab.org/files/2024/04/4288795/nps_hms_coin_6215_50k.pdf" TargetMode="External"/><Relationship Id="rId5" Type="http://schemas.openxmlformats.org/officeDocument/2006/relationships/hyperlink" Target="https://logbooks.jlab.org/entry/4188943" TargetMode="External"/><Relationship Id="rId6" Type="http://schemas.openxmlformats.org/officeDocument/2006/relationships/hyperlink" Target="https://logbooks.jlab.org/entry/4191130" TargetMode="External"/><Relationship Id="rId29" Type="http://schemas.openxmlformats.org/officeDocument/2006/relationships/hyperlink" Target="https://logbooks.jlab.org/files/2024/04/4288834/nps_hms_coin_6216_50k.pdf" TargetMode="External"/><Relationship Id="rId7" Type="http://schemas.openxmlformats.org/officeDocument/2006/relationships/hyperlink" Target="https://logbooks.jlab.org/entry/4197192" TargetMode="External"/><Relationship Id="rId8" Type="http://schemas.openxmlformats.org/officeDocument/2006/relationships/hyperlink" Target="https://logbooks.jlab.org/entry/4272477" TargetMode="External"/><Relationship Id="rId31" Type="http://schemas.openxmlformats.org/officeDocument/2006/relationships/hyperlink" Target="https://logbooks.jlab.org/entry/4288137" TargetMode="External"/><Relationship Id="rId30" Type="http://schemas.openxmlformats.org/officeDocument/2006/relationships/hyperlink" Target="https://logbooks.jlab.org/entry/4289574" TargetMode="External"/><Relationship Id="rId11" Type="http://schemas.openxmlformats.org/officeDocument/2006/relationships/hyperlink" Target="https://logbooks.jlab.org/entry/4272477" TargetMode="External"/><Relationship Id="rId33" Type="http://schemas.openxmlformats.org/officeDocument/2006/relationships/hyperlink" Target="https://logbooks.jlab.org/entry/4288137" TargetMode="External"/><Relationship Id="rId10" Type="http://schemas.openxmlformats.org/officeDocument/2006/relationships/hyperlink" Target="https://logbooks.jlab.org/entry/4272960" TargetMode="External"/><Relationship Id="rId32" Type="http://schemas.openxmlformats.org/officeDocument/2006/relationships/hyperlink" Target="https://logbooks.jlab.org/entry/4289574" TargetMode="External"/><Relationship Id="rId13" Type="http://schemas.openxmlformats.org/officeDocument/2006/relationships/hyperlink" Target="https://logbooks.jlab.org/entry/4272995" TargetMode="External"/><Relationship Id="rId35" Type="http://schemas.openxmlformats.org/officeDocument/2006/relationships/hyperlink" Target="https://logbooks.jlab.org/entry/4288137" TargetMode="External"/><Relationship Id="rId12" Type="http://schemas.openxmlformats.org/officeDocument/2006/relationships/hyperlink" Target="https://logbooks.jlab.org/entry/4272473" TargetMode="External"/><Relationship Id="rId34" Type="http://schemas.openxmlformats.org/officeDocument/2006/relationships/hyperlink" Target="https://logbooks.jlab.org/entry/4289574" TargetMode="External"/><Relationship Id="rId15" Type="http://schemas.openxmlformats.org/officeDocument/2006/relationships/hyperlink" Target="https://logbooks.jlab.org/entry/4273105" TargetMode="External"/><Relationship Id="rId37" Type="http://schemas.openxmlformats.org/officeDocument/2006/relationships/hyperlink" Target="https://logbooks.jlab.org/entry/4288137" TargetMode="External"/><Relationship Id="rId14" Type="http://schemas.openxmlformats.org/officeDocument/2006/relationships/hyperlink" Target="https://logbooks.jlab.org/entry/4273114" TargetMode="External"/><Relationship Id="rId36" Type="http://schemas.openxmlformats.org/officeDocument/2006/relationships/hyperlink" Target="https://logbooks.jlab.org/entry/4289574" TargetMode="External"/><Relationship Id="rId17" Type="http://schemas.openxmlformats.org/officeDocument/2006/relationships/hyperlink" Target="https://logbooks.jlab.org/entry/4273136" TargetMode="External"/><Relationship Id="rId39" Type="http://schemas.openxmlformats.org/officeDocument/2006/relationships/hyperlink" Target="https://logbooks.jlab.org/entry/4288137" TargetMode="External"/><Relationship Id="rId16" Type="http://schemas.openxmlformats.org/officeDocument/2006/relationships/hyperlink" Target="https://logbooks.jlab.org/entry/4273247" TargetMode="External"/><Relationship Id="rId38" Type="http://schemas.openxmlformats.org/officeDocument/2006/relationships/hyperlink" Target="https://logbooks.jlab.org/entry/4289574" TargetMode="External"/><Relationship Id="rId19" Type="http://schemas.openxmlformats.org/officeDocument/2006/relationships/hyperlink" Target="https://logbooks.jlab.org/entry/4282451" TargetMode="External"/><Relationship Id="rId18" Type="http://schemas.openxmlformats.org/officeDocument/2006/relationships/hyperlink" Target="https://logbooks.jlab.org/entry/4286312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180369" TargetMode="External"/><Relationship Id="rId2" Type="http://schemas.openxmlformats.org/officeDocument/2006/relationships/hyperlink" Target="https://logbooks.jlab.org/entry/4181512" TargetMode="External"/><Relationship Id="rId3" Type="http://schemas.openxmlformats.org/officeDocument/2006/relationships/hyperlink" Target="https://logbooks.jlab.org/entry/4182125" TargetMode="External"/><Relationship Id="rId4" Type="http://schemas.openxmlformats.org/officeDocument/2006/relationships/hyperlink" Target="https://logbooks.jlab.org/entry/4184197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191561" TargetMode="External"/><Relationship Id="rId2" Type="http://schemas.openxmlformats.org/officeDocument/2006/relationships/hyperlink" Target="https://logbooks.jlab.org/entry/4305341" TargetMode="External"/><Relationship Id="rId3" Type="http://schemas.openxmlformats.org/officeDocument/2006/relationships/hyperlink" Target="https://logbooks.jlab.org/entry/4305255" TargetMode="External"/><Relationship Id="rId4" Type="http://schemas.openxmlformats.org/officeDocument/2006/relationships/hyperlink" Target="https://logbooks.jlab.org/entry/4306837" TargetMode="External"/><Relationship Id="rId5" Type="http://schemas.openxmlformats.org/officeDocument/2006/relationships/hyperlink" Target="https://logbooks.jlab.org/entry/4306837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1792" TargetMode="External"/><Relationship Id="rId2" Type="http://schemas.openxmlformats.org/officeDocument/2006/relationships/hyperlink" Target="https://logbooks.jlab.org/entry/4242789" TargetMode="External"/><Relationship Id="rId3" Type="http://schemas.openxmlformats.org/officeDocument/2006/relationships/hyperlink" Target="https://logbooks.jlab.org/entry/4242976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3166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22506" TargetMode="External"/><Relationship Id="rId2" Type="http://schemas.openxmlformats.org/officeDocument/2006/relationships/hyperlink" Target="https://logbooks.jlab.org/entry/4304871" TargetMode="External"/><Relationship Id="rId3" Type="http://schemas.openxmlformats.org/officeDocument/2006/relationships/hyperlink" Target="https://logbooks.jlab.org/entry/4304871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1231" TargetMode="External"/><Relationship Id="rId2" Type="http://schemas.openxmlformats.org/officeDocument/2006/relationships/hyperlink" Target="https://logbooks.jlab.org/entry/4207586" TargetMode="External"/><Relationship Id="rId3" Type="http://schemas.openxmlformats.org/officeDocument/2006/relationships/hyperlink" Target="https://logbooks.jlab.org/entry/4306282" TargetMode="External"/><Relationship Id="rId4" Type="http://schemas.openxmlformats.org/officeDocument/2006/relationships/hyperlink" Target="https://logbooks.jlab.org/entry/4306282" TargetMode="External"/><Relationship Id="rId5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logbooks.jlab.org/entry/4202894" TargetMode="External"/><Relationship Id="rId3" Type="http://schemas.openxmlformats.org/officeDocument/2006/relationships/hyperlink" Target="https://logbooks.jlab.org/entry/4307457" TargetMode="External"/><Relationship Id="rId4" Type="http://schemas.openxmlformats.org/officeDocument/2006/relationships/hyperlink" Target="https://logbooks.jlab.org/entry/4307457" TargetMode="External"/><Relationship Id="rId5" Type="http://schemas.openxmlformats.org/officeDocument/2006/relationships/drawing" Target="../drawings/drawing11.xml"/><Relationship Id="rId6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5093" TargetMode="External"/><Relationship Id="rId2" Type="http://schemas.openxmlformats.org/officeDocument/2006/relationships/hyperlink" Target="https://logbooks.jlab.org/entry/4246078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195551" TargetMode="External"/><Relationship Id="rId2" Type="http://schemas.openxmlformats.org/officeDocument/2006/relationships/hyperlink" Target="https://logbooks.jlab.org/entry/4195640" TargetMode="External"/><Relationship Id="rId3" Type="http://schemas.openxmlformats.org/officeDocument/2006/relationships/hyperlink" Target="https://logbooks.jlab.org/entry/4305650" TargetMode="External"/><Relationship Id="rId4" Type="http://schemas.openxmlformats.org/officeDocument/2006/relationships/hyperlink" Target="https://logbooks.jlab.org/entry/4305650" TargetMode="External"/><Relationship Id="rId5" Type="http://schemas.openxmlformats.org/officeDocument/2006/relationships/hyperlink" Target="https://logbooks.jlab.org/entry/4307784" TargetMode="External"/><Relationship Id="rId6" Type="http://schemas.openxmlformats.org/officeDocument/2006/relationships/hyperlink" Target="https://logbooks.jlab.org/entry/4307784" TargetMode="External"/><Relationship Id="rId7" Type="http://schemas.openxmlformats.org/officeDocument/2006/relationships/hyperlink" Target="https://logbooks.jlab.org/entry/4307869" TargetMode="External"/><Relationship Id="rId8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17809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7377" TargetMode="External"/><Relationship Id="rId2" Type="http://schemas.openxmlformats.org/officeDocument/2006/relationships/hyperlink" Target="https://logbooks.jlab.org/entry/4247227" TargetMode="External"/><Relationship Id="rId3" Type="http://schemas.openxmlformats.org/officeDocument/2006/relationships/hyperlink" Target="https://logbooks.jlab.org/entry/4247841" TargetMode="External"/><Relationship Id="rId4" Type="http://schemas.openxmlformats.org/officeDocument/2006/relationships/hyperlink" Target="https://logbooks.jlab.org/entry/4248342" TargetMode="External"/><Relationship Id="rId5" Type="http://schemas.openxmlformats.org/officeDocument/2006/relationships/hyperlink" Target="https://logbooks.jlab.org/entry/4248846" TargetMode="External"/><Relationship Id="rId6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7118" TargetMode="External"/><Relationship Id="rId2" Type="http://schemas.openxmlformats.org/officeDocument/2006/relationships/hyperlink" Target="https://logbooks.jlab.org/entry/4246589" TargetMode="External"/><Relationship Id="rId3" Type="http://schemas.openxmlformats.org/officeDocument/2006/relationships/hyperlink" Target="https://logbooks.jlab.org/entry/4247568" TargetMode="External"/><Relationship Id="rId4" Type="http://schemas.openxmlformats.org/officeDocument/2006/relationships/hyperlink" Target="https://logbooks.jlab.org/entry/4248060" TargetMode="External"/><Relationship Id="rId5" Type="http://schemas.openxmlformats.org/officeDocument/2006/relationships/hyperlink" Target="https://logbooks.jlab.org/entry/4248591" TargetMode="External"/><Relationship Id="rId6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9374" TargetMode="External"/><Relationship Id="rId2" Type="http://schemas.openxmlformats.org/officeDocument/2006/relationships/hyperlink" Target="https://logbooks.jlab.org/entry/4249360" TargetMode="External"/><Relationship Id="rId3" Type="http://schemas.openxmlformats.org/officeDocument/2006/relationships/hyperlink" Target="https://logbooks.jlab.org/entry/4250706" TargetMode="External"/><Relationship Id="rId4" Type="http://schemas.openxmlformats.org/officeDocument/2006/relationships/hyperlink" Target="https://logbooks.jlab.org/entry/4251440" TargetMode="External"/><Relationship Id="rId9" Type="http://schemas.openxmlformats.org/officeDocument/2006/relationships/hyperlink" Target="https://logbooks.jlab.org/entry/4306067" TargetMode="External"/><Relationship Id="rId5" Type="http://schemas.openxmlformats.org/officeDocument/2006/relationships/hyperlink" Target="https://logbooks.jlab.org/entry/4252602" TargetMode="External"/><Relationship Id="rId6" Type="http://schemas.openxmlformats.org/officeDocument/2006/relationships/hyperlink" Target="https://logbooks.jlab.org/entry/4252805" TargetMode="External"/><Relationship Id="rId7" Type="http://schemas.openxmlformats.org/officeDocument/2006/relationships/hyperlink" Target="https://logbooks.jlab.org/entry/4253697" TargetMode="External"/><Relationship Id="rId8" Type="http://schemas.openxmlformats.org/officeDocument/2006/relationships/hyperlink" Target="https://logbooks.jlab.org/entry/4254235" TargetMode="External"/><Relationship Id="rId11" Type="http://schemas.openxmlformats.org/officeDocument/2006/relationships/drawing" Target="../drawings/drawing17.xml"/><Relationship Id="rId10" Type="http://schemas.openxmlformats.org/officeDocument/2006/relationships/hyperlink" Target="https://logbooks.jlab.org/entry/4306067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9745" TargetMode="External"/><Relationship Id="rId2" Type="http://schemas.openxmlformats.org/officeDocument/2006/relationships/hyperlink" Target="https://logbooks.jlab.org/entry/4249733" TargetMode="External"/><Relationship Id="rId3" Type="http://schemas.openxmlformats.org/officeDocument/2006/relationships/hyperlink" Target="https://logbooks.jlab.org/entry/4250379" TargetMode="External"/><Relationship Id="rId4" Type="http://schemas.openxmlformats.org/officeDocument/2006/relationships/hyperlink" Target="https://logbooks.jlab.org/entry/4250996" TargetMode="External"/><Relationship Id="rId9" Type="http://schemas.openxmlformats.org/officeDocument/2006/relationships/drawing" Target="../drawings/drawing18.xml"/><Relationship Id="rId5" Type="http://schemas.openxmlformats.org/officeDocument/2006/relationships/hyperlink" Target="https://logbooks.jlab.org/entry/4251861" TargetMode="External"/><Relationship Id="rId6" Type="http://schemas.openxmlformats.org/officeDocument/2006/relationships/hyperlink" Target="https://logbooks.jlab.org/entry/4252389" TargetMode="External"/><Relationship Id="rId7" Type="http://schemas.openxmlformats.org/officeDocument/2006/relationships/hyperlink" Target="https://logbooks.jlab.org/entry/4253817" TargetMode="External"/><Relationship Id="rId8" Type="http://schemas.openxmlformats.org/officeDocument/2006/relationships/hyperlink" Target="https://logbooks.jlab.org/entry/4255067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55748" TargetMode="External"/><Relationship Id="rId2" Type="http://schemas.openxmlformats.org/officeDocument/2006/relationships/hyperlink" Target="https://logbooks.jlab.org/entry/4255602" TargetMode="External"/><Relationship Id="rId3" Type="http://schemas.openxmlformats.org/officeDocument/2006/relationships/hyperlink" Target="https://logbooks.jlab.org/entry/4255603" TargetMode="External"/><Relationship Id="rId4" Type="http://schemas.openxmlformats.org/officeDocument/2006/relationships/hyperlink" Target="https://logbooks.jlab.org/entry/4306649" TargetMode="External"/><Relationship Id="rId5" Type="http://schemas.openxmlformats.org/officeDocument/2006/relationships/hyperlink" Target="https://logbooks.jlab.org/entry/4306649" TargetMode="External"/><Relationship Id="rId6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60912" TargetMode="External"/><Relationship Id="rId2" Type="http://schemas.openxmlformats.org/officeDocument/2006/relationships/hyperlink" Target="https://logbooks.jlab.org/entry/4261047" TargetMode="External"/><Relationship Id="rId3" Type="http://schemas.openxmlformats.org/officeDocument/2006/relationships/hyperlink" Target="https://logbooks.jlab.org/entry/4261047" TargetMode="External"/><Relationship Id="rId4" Type="http://schemas.openxmlformats.org/officeDocument/2006/relationships/hyperlink" Target="https://logbooks.jlab.org/entry/4306447" TargetMode="External"/><Relationship Id="rId5" Type="http://schemas.openxmlformats.org/officeDocument/2006/relationships/hyperlink" Target="https://logbooks.jlab.org/entry/4306447" TargetMode="External"/><Relationship Id="rId6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69718" TargetMode="External"/><Relationship Id="rId2" Type="http://schemas.openxmlformats.org/officeDocument/2006/relationships/hyperlink" Target="https://logbooks.jlab.org/entry/4265797" TargetMode="External"/><Relationship Id="rId3" Type="http://schemas.openxmlformats.org/officeDocument/2006/relationships/hyperlink" Target="https://logbooks.jlab.org/entry/4269703" TargetMode="External"/><Relationship Id="rId4" Type="http://schemas.openxmlformats.org/officeDocument/2006/relationships/hyperlink" Target="https://logbooks.jlab.org/entry/4300783" TargetMode="External"/><Relationship Id="rId9" Type="http://schemas.openxmlformats.org/officeDocument/2006/relationships/hyperlink" Target="https://logbooks.jlab.org/entry/4304694" TargetMode="External"/><Relationship Id="rId5" Type="http://schemas.openxmlformats.org/officeDocument/2006/relationships/hyperlink" Target="https://logbooks.jlab.org/entry/4300783" TargetMode="External"/><Relationship Id="rId6" Type="http://schemas.openxmlformats.org/officeDocument/2006/relationships/hyperlink" Target="https://logbooks.jlab.org/entry/4301935" TargetMode="External"/><Relationship Id="rId7" Type="http://schemas.openxmlformats.org/officeDocument/2006/relationships/hyperlink" Target="https://logbooks.jlab.org/entry/4301935" TargetMode="External"/><Relationship Id="rId8" Type="http://schemas.openxmlformats.org/officeDocument/2006/relationships/hyperlink" Target="https://logbooks.jlab.org/entry/4303843" TargetMode="External"/><Relationship Id="rId11" Type="http://schemas.openxmlformats.org/officeDocument/2006/relationships/drawing" Target="../drawings/drawing21.xml"/><Relationship Id="rId10" Type="http://schemas.openxmlformats.org/officeDocument/2006/relationships/hyperlink" Target="https://logbooks.jlab.org/entry/4303843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65797" TargetMode="External"/><Relationship Id="rId2" Type="http://schemas.openxmlformats.org/officeDocument/2006/relationships/hyperlink" Target="https://logbooks.jlab.org/entry/4265797" TargetMode="External"/><Relationship Id="rId3" Type="http://schemas.openxmlformats.org/officeDocument/2006/relationships/hyperlink" Target="https://logbooks.jlab.org/entry/4266381" TargetMode="External"/><Relationship Id="rId4" Type="http://schemas.openxmlformats.org/officeDocument/2006/relationships/hyperlink" Target="https://logbooks.jlab.org/entry/4266958" TargetMode="External"/><Relationship Id="rId5" Type="http://schemas.openxmlformats.org/officeDocument/2006/relationships/hyperlink" Target="https://logbooks.jlab.org/entry/4267082" TargetMode="External"/><Relationship Id="rId6" Type="http://schemas.openxmlformats.org/officeDocument/2006/relationships/hyperlink" Target="https://logbooks.jlab.org/entry/4267105" TargetMode="External"/><Relationship Id="rId7" Type="http://schemas.openxmlformats.org/officeDocument/2006/relationships/hyperlink" Target="https://logbooks.jlab.org/entry/4268953" TargetMode="External"/><Relationship Id="rId8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65797" TargetMode="External"/><Relationship Id="rId2" Type="http://schemas.openxmlformats.org/officeDocument/2006/relationships/hyperlink" Target="https://logbooks.jlab.org/entry/4266566" TargetMode="External"/><Relationship Id="rId3" Type="http://schemas.openxmlformats.org/officeDocument/2006/relationships/hyperlink" Target="https://logbooks.jlab.org/entry/4266568" TargetMode="External"/><Relationship Id="rId4" Type="http://schemas.openxmlformats.org/officeDocument/2006/relationships/hyperlink" Target="https://logbooks.jlab.org/entry/4266731" TargetMode="External"/><Relationship Id="rId5" Type="http://schemas.openxmlformats.org/officeDocument/2006/relationships/hyperlink" Target="https://logbooks.jlab.org/entry/4268457" TargetMode="External"/><Relationship Id="rId6" Type="http://schemas.openxmlformats.org/officeDocument/2006/relationships/hyperlink" Target="https://logbooks.jlab.org/entry/4270166" TargetMode="External"/><Relationship Id="rId7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73134" TargetMode="External"/><Relationship Id="rId2" Type="http://schemas.openxmlformats.org/officeDocument/2006/relationships/hyperlink" Target="https://logbooks.jlab.org/entry/4274753" TargetMode="External"/><Relationship Id="rId3" Type="http://schemas.openxmlformats.org/officeDocument/2006/relationships/hyperlink" Target="https://logbooks.jlab.org/entry/4273972" TargetMode="External"/><Relationship Id="rId4" Type="http://schemas.openxmlformats.org/officeDocument/2006/relationships/hyperlink" Target="https://logbooks.jlab.org/entry/4273972" TargetMode="External"/><Relationship Id="rId9" Type="http://schemas.openxmlformats.org/officeDocument/2006/relationships/hyperlink" Target="https://logbooks.jlab.org/entry/4275902" TargetMode="External"/><Relationship Id="rId5" Type="http://schemas.openxmlformats.org/officeDocument/2006/relationships/hyperlink" Target="https://logbooks.jlab.org/entry/4274422" TargetMode="External"/><Relationship Id="rId6" Type="http://schemas.openxmlformats.org/officeDocument/2006/relationships/hyperlink" Target="https://logbooks.jlab.org/entry/4274543" TargetMode="External"/><Relationship Id="rId7" Type="http://schemas.openxmlformats.org/officeDocument/2006/relationships/hyperlink" Target="https://logbooks.jlab.org/entry/4274872" TargetMode="External"/><Relationship Id="rId8" Type="http://schemas.openxmlformats.org/officeDocument/2006/relationships/hyperlink" Target="https://logbooks.jlab.org/entry/4274892" TargetMode="External"/><Relationship Id="rId11" Type="http://schemas.openxmlformats.org/officeDocument/2006/relationships/hyperlink" Target="https://logbooks.jlab.org/entry/4301993" TargetMode="External"/><Relationship Id="rId10" Type="http://schemas.openxmlformats.org/officeDocument/2006/relationships/hyperlink" Target="https://logbooks.jlab.org/entry/4276121" TargetMode="External"/><Relationship Id="rId13" Type="http://schemas.openxmlformats.org/officeDocument/2006/relationships/hyperlink" Target="https://logbooks.jlab.org/entry/4301909" TargetMode="External"/><Relationship Id="rId12" Type="http://schemas.openxmlformats.org/officeDocument/2006/relationships/hyperlink" Target="https://logbooks.jlab.org/entry/4301993" TargetMode="External"/><Relationship Id="rId15" Type="http://schemas.openxmlformats.org/officeDocument/2006/relationships/hyperlink" Target="https://logbooks.jlab.org/entry/4302080" TargetMode="External"/><Relationship Id="rId14" Type="http://schemas.openxmlformats.org/officeDocument/2006/relationships/hyperlink" Target="https://logbooks.jlab.org/entry/4302080" TargetMode="External"/><Relationship Id="rId16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80097" TargetMode="External"/><Relationship Id="rId2" Type="http://schemas.openxmlformats.org/officeDocument/2006/relationships/hyperlink" Target="https://logbooks.jlab.org/entry/4280106" TargetMode="External"/><Relationship Id="rId3" Type="http://schemas.openxmlformats.org/officeDocument/2006/relationships/hyperlink" Target="https://logbooks.jlab.org/entry/4301230" TargetMode="External"/><Relationship Id="rId4" Type="http://schemas.openxmlformats.org/officeDocument/2006/relationships/hyperlink" Target="https://logbooks.jlab.org/entry/4301509" TargetMode="External"/><Relationship Id="rId5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82470" TargetMode="External"/><Relationship Id="rId2" Type="http://schemas.openxmlformats.org/officeDocument/2006/relationships/hyperlink" Target="https://logbooks.jlab.org/entry/4282297" TargetMode="External"/><Relationship Id="rId3" Type="http://schemas.openxmlformats.org/officeDocument/2006/relationships/hyperlink" Target="https://logbooks.jlab.org/entry/4282451" TargetMode="External"/><Relationship Id="rId4" Type="http://schemas.openxmlformats.org/officeDocument/2006/relationships/hyperlink" Target="https://logbooks.jlab.org/entry/4284435" TargetMode="External"/><Relationship Id="rId9" Type="http://schemas.openxmlformats.org/officeDocument/2006/relationships/hyperlink" Target="https://logbooks.jlab.org/entry/4301230" TargetMode="External"/><Relationship Id="rId5" Type="http://schemas.openxmlformats.org/officeDocument/2006/relationships/hyperlink" Target="https://logbooks.jlab.org/entry/4284738" TargetMode="External"/><Relationship Id="rId6" Type="http://schemas.openxmlformats.org/officeDocument/2006/relationships/hyperlink" Target="https://logbooks.jlab.org/entry/4285073" TargetMode="External"/><Relationship Id="rId7" Type="http://schemas.openxmlformats.org/officeDocument/2006/relationships/hyperlink" Target="https://logbooks.jlab.org/entry/4285506" TargetMode="External"/><Relationship Id="rId8" Type="http://schemas.openxmlformats.org/officeDocument/2006/relationships/hyperlink" Target="https://logbooks.jlab.org/entry/4301230" TargetMode="External"/><Relationship Id="rId11" Type="http://schemas.openxmlformats.org/officeDocument/2006/relationships/hyperlink" Target="https://logbooks.jlab.org/entry/4302291" TargetMode="External"/><Relationship Id="rId10" Type="http://schemas.openxmlformats.org/officeDocument/2006/relationships/hyperlink" Target="https://logbooks.jlab.org/entry/4301233" TargetMode="External"/><Relationship Id="rId13" Type="http://schemas.openxmlformats.org/officeDocument/2006/relationships/hyperlink" Target="https://logbooks.jlab.org/entry/4302294" TargetMode="External"/><Relationship Id="rId12" Type="http://schemas.openxmlformats.org/officeDocument/2006/relationships/hyperlink" Target="https://logbooks.jlab.org/entry/4302291" TargetMode="External"/><Relationship Id="rId15" Type="http://schemas.openxmlformats.org/officeDocument/2006/relationships/hyperlink" Target="https://logbooks.jlab.org/entry/4303119" TargetMode="External"/><Relationship Id="rId14" Type="http://schemas.openxmlformats.org/officeDocument/2006/relationships/hyperlink" Target="https://logbooks.jlab.org/entry/4303100" TargetMode="External"/><Relationship Id="rId17" Type="http://schemas.openxmlformats.org/officeDocument/2006/relationships/drawing" Target="../drawings/drawing26.xml"/><Relationship Id="rId16" Type="http://schemas.openxmlformats.org/officeDocument/2006/relationships/hyperlink" Target="https://logbooks.jlab.org/entry/4303123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88137" TargetMode="External"/><Relationship Id="rId2" Type="http://schemas.openxmlformats.org/officeDocument/2006/relationships/hyperlink" Target="https://logbooks.jlab.org/entry/4288137" TargetMode="External"/><Relationship Id="rId3" Type="http://schemas.openxmlformats.org/officeDocument/2006/relationships/hyperlink" Target="https://logbooks.jlab.org/entry/4289574" TargetMode="External"/><Relationship Id="rId4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files/2024/04/4292912/snapshot_2.png" TargetMode="External"/><Relationship Id="rId2" Type="http://schemas.openxmlformats.org/officeDocument/2006/relationships/hyperlink" Target="https://logbooks.jlab.org/files/2024/04/4292912/snapshot_2.png" TargetMode="External"/><Relationship Id="rId3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97018" TargetMode="External"/><Relationship Id="rId2" Type="http://schemas.openxmlformats.org/officeDocument/2006/relationships/hyperlink" Target="https://logbooks.jlab.org/files/2024/04/4292912/snapshot_2.png" TargetMode="External"/><Relationship Id="rId3" Type="http://schemas.openxmlformats.org/officeDocument/2006/relationships/hyperlink" Target="https://logbooks.jlab.org/entry/4298378" TargetMode="External"/><Relationship Id="rId4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13800" TargetMode="External"/><Relationship Id="rId2" Type="http://schemas.openxmlformats.org/officeDocument/2006/relationships/hyperlink" Target="https://logbooks.jlab.org/entry/4305820" TargetMode="External"/><Relationship Id="rId3" Type="http://schemas.openxmlformats.org/officeDocument/2006/relationships/hyperlink" Target="https://logbooks.jlab.org/entry/4305820" TargetMode="External"/><Relationship Id="rId4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3938" TargetMode="External"/><Relationship Id="rId2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44522" TargetMode="External"/><Relationship Id="rId2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21919" TargetMode="External"/><Relationship Id="rId2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22971" TargetMode="External"/><Relationship Id="rId2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27389" TargetMode="External"/><Relationship Id="rId2" Type="http://schemas.openxmlformats.org/officeDocument/2006/relationships/hyperlink" Target="https://logbooks.jlab.org/entry/4300141" TargetMode="External"/><Relationship Id="rId3" Type="http://schemas.openxmlformats.org/officeDocument/2006/relationships/hyperlink" Target="https://logbooks.jlab.org/entry/4300141" TargetMode="External"/><Relationship Id="rId4" Type="http://schemas.openxmlformats.org/officeDocument/2006/relationships/hyperlink" Target="https://logbooks.jlab.org/entry/4304290" TargetMode="External"/><Relationship Id="rId5" Type="http://schemas.openxmlformats.org/officeDocument/2006/relationships/hyperlink" Target="https://logbooks.jlab.org/entry/4304290" TargetMode="External"/><Relationship Id="rId6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24696" TargetMode="External"/><Relationship Id="rId2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29670" TargetMode="External"/><Relationship Id="rId2" Type="http://schemas.openxmlformats.org/officeDocument/2006/relationships/hyperlink" Target="https://logbooks.jlab.org/entry/4305001" TargetMode="External"/><Relationship Id="rId3" Type="http://schemas.openxmlformats.org/officeDocument/2006/relationships/hyperlink" Target="https://logbooks.jlab.org/entry/4305001" TargetMode="External"/><Relationship Id="rId4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logbooks.jlab.org/entry/4233002" TargetMode="External"/><Relationship Id="rId2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redmine.jlab.org/attachments/548/kaonlt_runlist.csv" TargetMode="External"/><Relationship Id="rId2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88"/>
    <col customWidth="1" min="7" max="7" width="17.5"/>
  </cols>
  <sheetData>
    <row r="1">
      <c r="A1" s="1"/>
      <c r="B1" s="1"/>
      <c r="C1" s="3" t="s">
        <v>2</v>
      </c>
      <c r="D1" s="6"/>
      <c r="E1" s="6"/>
      <c r="G1" s="3" t="s">
        <v>7</v>
      </c>
      <c r="H1" s="6"/>
    </row>
    <row r="2">
      <c r="A2" s="1"/>
      <c r="B2" s="1"/>
      <c r="C2" s="4" t="s">
        <v>11</v>
      </c>
      <c r="D2" s="8"/>
      <c r="E2" s="8"/>
      <c r="G2" s="4" t="s">
        <v>15</v>
      </c>
      <c r="H2" s="4"/>
    </row>
    <row r="3">
      <c r="A3" s="1"/>
      <c r="B3" s="4" t="s">
        <v>19</v>
      </c>
      <c r="C3" s="8">
        <v>45546.0</v>
      </c>
      <c r="D3" s="8">
        <v>45294.0</v>
      </c>
      <c r="E3" s="8">
        <v>45356.0</v>
      </c>
      <c r="G3" s="8">
        <v>45294.0</v>
      </c>
      <c r="H3" s="8">
        <v>45356.0</v>
      </c>
      <c r="I3" s="8">
        <v>45419.0</v>
      </c>
    </row>
    <row r="4">
      <c r="A4" s="4" t="s">
        <v>24</v>
      </c>
      <c r="B4" s="1">
        <v>45294.0</v>
      </c>
      <c r="C4" s="4" t="s">
        <v>25</v>
      </c>
      <c r="D4" s="4" t="s">
        <v>25</v>
      </c>
      <c r="E4" s="4" t="s">
        <v>25</v>
      </c>
    </row>
    <row r="5">
      <c r="A5" s="4" t="s">
        <v>26</v>
      </c>
      <c r="B5" s="1">
        <v>45295.0</v>
      </c>
      <c r="C5" s="4" t="s">
        <v>27</v>
      </c>
      <c r="D5" s="4" t="s">
        <v>28</v>
      </c>
      <c r="E5" s="4" t="s">
        <v>29</v>
      </c>
    </row>
    <row r="6">
      <c r="A6" s="4" t="s">
        <v>30</v>
      </c>
      <c r="B6" s="1">
        <v>45296.0</v>
      </c>
      <c r="C6" s="4" t="s">
        <v>31</v>
      </c>
      <c r="D6" s="4" t="s">
        <v>32</v>
      </c>
      <c r="E6" s="4" t="s">
        <v>27</v>
      </c>
    </row>
    <row r="7">
      <c r="A7" s="4" t="s">
        <v>35</v>
      </c>
      <c r="B7" s="1">
        <v>45297.0</v>
      </c>
      <c r="C7" s="4" t="s">
        <v>28</v>
      </c>
      <c r="D7" s="4" t="s">
        <v>32</v>
      </c>
      <c r="E7" s="4" t="s">
        <v>27</v>
      </c>
    </row>
    <row r="8">
      <c r="A8" s="17" t="s">
        <v>38</v>
      </c>
      <c r="B8" s="18">
        <v>45298.0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>
      <c r="A9" s="4" t="s">
        <v>40</v>
      </c>
      <c r="B9" s="1">
        <v>45299.0</v>
      </c>
      <c r="C9" s="21" t="s">
        <v>43</v>
      </c>
      <c r="D9" s="4" t="s">
        <v>46</v>
      </c>
      <c r="E9" s="4" t="s">
        <v>47</v>
      </c>
      <c r="G9" s="4" t="s">
        <v>48</v>
      </c>
      <c r="H9" s="4" t="s">
        <v>49</v>
      </c>
      <c r="I9" s="4" t="s">
        <v>50</v>
      </c>
    </row>
    <row r="10">
      <c r="A10" s="4" t="s">
        <v>51</v>
      </c>
      <c r="B10" s="1">
        <v>45300.0</v>
      </c>
      <c r="C10" s="4" t="s">
        <v>32</v>
      </c>
      <c r="D10" s="4" t="s">
        <v>27</v>
      </c>
      <c r="E10" s="4" t="s">
        <v>28</v>
      </c>
      <c r="G10" s="4" t="s">
        <v>52</v>
      </c>
      <c r="H10" s="4" t="s">
        <v>54</v>
      </c>
    </row>
    <row r="11">
      <c r="A11" s="4" t="s">
        <v>24</v>
      </c>
      <c r="B11" s="1">
        <v>45301.0</v>
      </c>
      <c r="C11" s="4" t="s">
        <v>46</v>
      </c>
      <c r="D11" s="4" t="s">
        <v>47</v>
      </c>
      <c r="E11" s="4" t="s">
        <v>56</v>
      </c>
      <c r="G11" s="4" t="s">
        <v>57</v>
      </c>
      <c r="H11" s="4" t="s">
        <v>47</v>
      </c>
    </row>
    <row r="12">
      <c r="A12" s="4" t="s">
        <v>26</v>
      </c>
      <c r="B12" s="1">
        <v>45302.0</v>
      </c>
      <c r="C12" s="21" t="s">
        <v>43</v>
      </c>
      <c r="D12" s="4" t="s">
        <v>28</v>
      </c>
      <c r="E12" s="4" t="s">
        <v>32</v>
      </c>
      <c r="H12" s="4" t="s">
        <v>58</v>
      </c>
      <c r="I12" s="4" t="s">
        <v>59</v>
      </c>
    </row>
    <row r="13">
      <c r="A13" s="4" t="s">
        <v>30</v>
      </c>
      <c r="B13" s="1">
        <v>45303.0</v>
      </c>
      <c r="C13" s="4" t="s">
        <v>47</v>
      </c>
      <c r="D13" s="4" t="s">
        <v>56</v>
      </c>
      <c r="E13" s="4" t="s">
        <v>46</v>
      </c>
      <c r="G13" s="4" t="s">
        <v>61</v>
      </c>
      <c r="H13" s="4" t="s">
        <v>63</v>
      </c>
    </row>
    <row r="14">
      <c r="A14" s="4" t="s">
        <v>35</v>
      </c>
      <c r="B14" s="1">
        <v>45304.0</v>
      </c>
      <c r="C14" s="4" t="s">
        <v>28</v>
      </c>
      <c r="D14" s="4" t="s">
        <v>32</v>
      </c>
      <c r="E14" s="4" t="s">
        <v>27</v>
      </c>
      <c r="H14" s="4" t="s">
        <v>66</v>
      </c>
    </row>
    <row r="15">
      <c r="A15" s="17" t="s">
        <v>38</v>
      </c>
      <c r="B15" s="18">
        <v>45305.0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</row>
    <row r="16">
      <c r="A16" s="4" t="s">
        <v>40</v>
      </c>
      <c r="B16" s="1">
        <v>45306.0</v>
      </c>
      <c r="C16" s="21" t="s">
        <v>43</v>
      </c>
      <c r="D16" s="4" t="s">
        <v>46</v>
      </c>
      <c r="E16" s="4" t="s">
        <v>47</v>
      </c>
      <c r="H16" s="4" t="s">
        <v>71</v>
      </c>
    </row>
    <row r="17">
      <c r="A17" s="4" t="s">
        <v>51</v>
      </c>
      <c r="B17" s="1">
        <v>45307.0</v>
      </c>
      <c r="C17" s="4" t="s">
        <v>32</v>
      </c>
      <c r="D17" s="4" t="s">
        <v>27</v>
      </c>
      <c r="E17" s="4" t="s">
        <v>28</v>
      </c>
      <c r="G17" s="4" t="s">
        <v>66</v>
      </c>
    </row>
    <row r="18">
      <c r="A18" s="4" t="s">
        <v>24</v>
      </c>
      <c r="B18" s="1">
        <v>45308.0</v>
      </c>
      <c r="C18" s="4" t="s">
        <v>46</v>
      </c>
      <c r="D18" s="4" t="s">
        <v>47</v>
      </c>
      <c r="E18" s="4" t="s">
        <v>56</v>
      </c>
      <c r="G18" s="4" t="s">
        <v>66</v>
      </c>
    </row>
    <row r="19">
      <c r="A19" s="4" t="s">
        <v>26</v>
      </c>
      <c r="B19" s="1">
        <v>45309.0</v>
      </c>
      <c r="C19" s="21" t="s">
        <v>43</v>
      </c>
      <c r="D19" s="4" t="s">
        <v>28</v>
      </c>
      <c r="E19" s="4" t="s">
        <v>32</v>
      </c>
      <c r="G19" s="4" t="s">
        <v>66</v>
      </c>
    </row>
    <row r="20">
      <c r="A20" s="4" t="s">
        <v>30</v>
      </c>
      <c r="B20" s="1">
        <v>45310.0</v>
      </c>
      <c r="C20" s="4" t="s">
        <v>47</v>
      </c>
      <c r="D20" s="4" t="s">
        <v>56</v>
      </c>
      <c r="E20" s="4" t="s">
        <v>46</v>
      </c>
      <c r="G20" s="4" t="s">
        <v>66</v>
      </c>
    </row>
    <row r="21">
      <c r="A21" s="4" t="s">
        <v>35</v>
      </c>
      <c r="B21" s="1">
        <v>45311.0</v>
      </c>
      <c r="C21" s="4" t="s">
        <v>28</v>
      </c>
      <c r="D21" s="4" t="s">
        <v>32</v>
      </c>
      <c r="E21" s="4" t="s">
        <v>27</v>
      </c>
      <c r="H21" s="4" t="s">
        <v>66</v>
      </c>
    </row>
    <row r="22">
      <c r="A22" s="17" t="s">
        <v>38</v>
      </c>
      <c r="B22" s="18">
        <v>45312.0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</row>
    <row r="23">
      <c r="A23" s="4" t="s">
        <v>40</v>
      </c>
      <c r="B23" s="1">
        <v>45313.0</v>
      </c>
      <c r="C23" s="4" t="s">
        <v>76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0"/>
    <col customWidth="1" min="3" max="3" width="24.25"/>
    <col customWidth="1" min="15" max="15" width="15.0"/>
    <col customWidth="1" min="16" max="16" width="17.88"/>
  </cols>
  <sheetData>
    <row r="1">
      <c r="A1" s="2" t="s">
        <v>1</v>
      </c>
      <c r="B1" s="5"/>
      <c r="C1" s="5"/>
      <c r="D1" s="5"/>
      <c r="E1" s="5"/>
      <c r="F1" s="5"/>
      <c r="G1" s="5"/>
      <c r="H1" s="2" t="s">
        <v>9</v>
      </c>
      <c r="I1" s="5"/>
      <c r="J1" s="5"/>
      <c r="K1" s="5"/>
      <c r="L1" s="5"/>
      <c r="M1" s="5"/>
      <c r="N1" s="5"/>
      <c r="O1" s="5"/>
    </row>
    <row r="2">
      <c r="A2" s="9" t="s">
        <v>10</v>
      </c>
      <c r="B2" s="9" t="s">
        <v>12</v>
      </c>
      <c r="C2" s="9" t="s">
        <v>13</v>
      </c>
      <c r="D2" s="9"/>
      <c r="E2" s="9"/>
      <c r="F2" s="9"/>
      <c r="G2" s="9"/>
      <c r="H2" s="9"/>
      <c r="I2" s="9"/>
      <c r="J2" s="9"/>
      <c r="K2" s="10"/>
      <c r="L2" s="10"/>
      <c r="M2" s="12"/>
      <c r="N2" s="10"/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>
      <c r="A3" s="15" t="s">
        <v>33</v>
      </c>
      <c r="B3" s="15">
        <v>1104.0</v>
      </c>
      <c r="C3" s="15" t="s">
        <v>36</v>
      </c>
      <c r="D3" s="15" t="s">
        <v>37</v>
      </c>
      <c r="E3" s="16"/>
      <c r="F3" s="16"/>
      <c r="G3" s="16"/>
      <c r="H3" s="15" t="s">
        <v>36</v>
      </c>
      <c r="I3" s="16"/>
      <c r="J3" s="22" t="s">
        <v>39</v>
      </c>
      <c r="K3" s="16"/>
      <c r="L3" s="16"/>
      <c r="M3" s="16"/>
      <c r="N3" s="16"/>
      <c r="O3" s="16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2" t="s">
        <v>64</v>
      </c>
      <c r="B4" s="2">
        <v>1298.0</v>
      </c>
      <c r="C4" s="2" t="s">
        <v>36</v>
      </c>
      <c r="D4" s="2" t="s">
        <v>67</v>
      </c>
      <c r="E4" s="5"/>
      <c r="F4" s="5"/>
      <c r="G4" s="2"/>
      <c r="H4" s="5"/>
      <c r="I4" s="5"/>
      <c r="J4" s="24" t="s">
        <v>70</v>
      </c>
      <c r="K4" s="5"/>
      <c r="L4" s="5"/>
      <c r="M4" s="5"/>
      <c r="N4" s="5"/>
      <c r="O4" s="5"/>
    </row>
    <row r="5">
      <c r="A5" s="25" t="s">
        <v>73</v>
      </c>
      <c r="B5" s="25">
        <v>1371.0</v>
      </c>
      <c r="C5" s="25" t="s">
        <v>74</v>
      </c>
      <c r="D5" s="25" t="s">
        <v>75</v>
      </c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>
      <c r="A6" s="25" t="s">
        <v>73</v>
      </c>
      <c r="B6" s="25">
        <v>1370.0</v>
      </c>
      <c r="C6" s="25" t="s">
        <v>74</v>
      </c>
      <c r="D6" s="25" t="s">
        <v>77</v>
      </c>
      <c r="E6" s="26"/>
      <c r="F6" s="26"/>
      <c r="G6" s="26"/>
      <c r="H6" s="25" t="s">
        <v>78</v>
      </c>
      <c r="I6" s="26"/>
      <c r="J6" s="26"/>
      <c r="K6" s="26"/>
      <c r="L6" s="26"/>
      <c r="M6" s="26"/>
      <c r="N6" s="26"/>
      <c r="O6" s="26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</row>
    <row r="7">
      <c r="A7" s="15" t="s">
        <v>80</v>
      </c>
      <c r="B7" s="15">
        <v>1443.0</v>
      </c>
      <c r="C7" s="15" t="s">
        <v>36</v>
      </c>
      <c r="D7" s="15" t="s">
        <v>83</v>
      </c>
      <c r="E7" s="16"/>
      <c r="F7" s="16"/>
      <c r="G7" s="16"/>
      <c r="H7" s="16"/>
      <c r="I7" s="16"/>
      <c r="J7" s="32" t="s">
        <v>85</v>
      </c>
      <c r="K7" s="16"/>
      <c r="L7" s="16"/>
      <c r="M7" s="16"/>
      <c r="N7" s="16"/>
      <c r="O7" s="16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</row>
    <row r="8">
      <c r="A8" s="15" t="s">
        <v>90</v>
      </c>
      <c r="B8" s="15">
        <v>1479.0</v>
      </c>
      <c r="C8" s="15" t="s">
        <v>36</v>
      </c>
      <c r="D8" s="15" t="s">
        <v>91</v>
      </c>
      <c r="E8" s="16"/>
      <c r="F8" s="15" t="s">
        <v>92</v>
      </c>
      <c r="G8" s="16"/>
      <c r="H8" s="15" t="s">
        <v>93</v>
      </c>
      <c r="I8" s="16"/>
      <c r="J8" s="22" t="s">
        <v>95</v>
      </c>
      <c r="K8" s="16"/>
      <c r="L8" s="16"/>
      <c r="M8" s="16"/>
      <c r="N8" s="16"/>
      <c r="O8" s="16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</row>
    <row r="9">
      <c r="A9" s="15" t="s">
        <v>98</v>
      </c>
      <c r="B9" s="15">
        <v>1492.0</v>
      </c>
      <c r="C9" s="15" t="s">
        <v>36</v>
      </c>
      <c r="D9" s="15" t="s">
        <v>67</v>
      </c>
      <c r="E9" s="16"/>
      <c r="F9" s="15" t="s">
        <v>99</v>
      </c>
      <c r="G9" s="16"/>
      <c r="H9" s="15" t="s">
        <v>93</v>
      </c>
      <c r="I9" s="16"/>
      <c r="J9" s="22" t="s">
        <v>100</v>
      </c>
      <c r="K9" s="16"/>
      <c r="L9" s="16"/>
      <c r="M9" s="16"/>
      <c r="N9" s="16"/>
      <c r="O9" s="16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</row>
    <row r="10">
      <c r="A10" s="34">
        <v>45201.0</v>
      </c>
      <c r="B10" s="15">
        <v>1563.0</v>
      </c>
      <c r="C10" s="15" t="s">
        <v>36</v>
      </c>
      <c r="D10" s="15" t="s">
        <v>103</v>
      </c>
      <c r="E10" s="16"/>
      <c r="F10" s="15" t="s">
        <v>104</v>
      </c>
      <c r="G10" s="16"/>
      <c r="H10" s="16"/>
      <c r="I10" s="16"/>
      <c r="J10" s="22" t="s">
        <v>106</v>
      </c>
      <c r="K10" s="16"/>
      <c r="L10" s="16"/>
      <c r="M10" s="16"/>
      <c r="N10" s="16"/>
      <c r="O10" s="16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37">
        <v>45201.0</v>
      </c>
      <c r="B11" s="25">
        <v>1565.0</v>
      </c>
      <c r="C11" s="25" t="s">
        <v>74</v>
      </c>
      <c r="D11" s="25" t="s">
        <v>77</v>
      </c>
      <c r="E11" s="26"/>
      <c r="F11" s="25" t="s">
        <v>111</v>
      </c>
      <c r="G11" s="26"/>
      <c r="H11" s="26"/>
      <c r="I11" s="26"/>
      <c r="J11" s="26"/>
      <c r="K11" s="26"/>
      <c r="L11" s="26"/>
      <c r="M11" s="26"/>
      <c r="N11" s="26"/>
      <c r="O11" s="26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>
      <c r="A12" s="37">
        <v>45201.0</v>
      </c>
      <c r="B12" s="25">
        <v>1564.0</v>
      </c>
      <c r="C12" s="25" t="s">
        <v>74</v>
      </c>
      <c r="D12" s="25" t="s">
        <v>77</v>
      </c>
      <c r="E12" s="26"/>
      <c r="F12" s="38" t="s">
        <v>112</v>
      </c>
      <c r="G12" s="26"/>
      <c r="H12" s="26"/>
      <c r="I12" s="26"/>
      <c r="J12" s="26"/>
      <c r="K12" s="26"/>
      <c r="L12" s="26"/>
      <c r="M12" s="26"/>
      <c r="N12" s="26"/>
      <c r="O12" s="26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</row>
    <row r="13">
      <c r="A13" s="5"/>
      <c r="B13" s="2">
        <v>1569.0</v>
      </c>
      <c r="C13" s="2" t="s">
        <v>113</v>
      </c>
      <c r="D13" s="2" t="s">
        <v>114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>
      <c r="A14" s="5"/>
      <c r="B14" s="2">
        <v>1570.0</v>
      </c>
      <c r="C14" s="2" t="s">
        <v>116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>
      <c r="A15" s="41">
        <v>45205.0</v>
      </c>
      <c r="B15" s="42">
        <v>1660.0</v>
      </c>
      <c r="C15" s="42" t="s">
        <v>74</v>
      </c>
      <c r="D15" s="42" t="s">
        <v>121</v>
      </c>
      <c r="E15" s="42"/>
      <c r="F15" s="42" t="s">
        <v>123</v>
      </c>
      <c r="G15" s="42"/>
      <c r="H15" s="43"/>
      <c r="I15" s="43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>
      <c r="A16" s="41">
        <v>45210.0</v>
      </c>
      <c r="B16" s="42">
        <v>1771.0</v>
      </c>
      <c r="C16" s="42" t="s">
        <v>74</v>
      </c>
      <c r="D16" s="42" t="s">
        <v>126</v>
      </c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</row>
    <row r="17">
      <c r="A17" s="27"/>
      <c r="B17" s="42">
        <v>1772.0</v>
      </c>
      <c r="C17" s="42" t="s">
        <v>74</v>
      </c>
      <c r="D17" s="42" t="s">
        <v>127</v>
      </c>
      <c r="E17" s="27"/>
      <c r="F17" s="44" t="s">
        <v>128</v>
      </c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</row>
    <row r="18">
      <c r="A18" s="27"/>
      <c r="B18" s="42">
        <v>1773.0</v>
      </c>
      <c r="C18" s="42" t="s">
        <v>74</v>
      </c>
      <c r="D18" s="42" t="s">
        <v>133</v>
      </c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</row>
    <row r="19">
      <c r="A19" s="23"/>
      <c r="B19" s="45">
        <v>1774.0</v>
      </c>
      <c r="C19" s="45" t="s">
        <v>36</v>
      </c>
      <c r="D19" s="45" t="s">
        <v>134</v>
      </c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</row>
    <row r="20">
      <c r="A20" s="47">
        <v>45211.0</v>
      </c>
      <c r="B20" s="45">
        <v>1795.0</v>
      </c>
      <c r="C20" s="45" t="s">
        <v>36</v>
      </c>
      <c r="D20" s="45" t="s">
        <v>137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49">
        <v>45216.0</v>
      </c>
      <c r="B21" s="4" t="s">
        <v>139</v>
      </c>
      <c r="D21" s="4" t="s">
        <v>140</v>
      </c>
    </row>
    <row r="22">
      <c r="B22" s="4" t="s">
        <v>142</v>
      </c>
    </row>
    <row r="23">
      <c r="B23" s="4" t="s">
        <v>143</v>
      </c>
    </row>
    <row r="24">
      <c r="B24" s="4" t="s">
        <v>144</v>
      </c>
    </row>
    <row r="25">
      <c r="B25" s="4" t="s">
        <v>145</v>
      </c>
    </row>
    <row r="26">
      <c r="B26" s="4" t="s">
        <v>146</v>
      </c>
    </row>
    <row r="27">
      <c r="B27" s="4" t="s">
        <v>147</v>
      </c>
    </row>
    <row r="28">
      <c r="B28" s="4" t="s">
        <v>148</v>
      </c>
      <c r="D28" s="4" t="s">
        <v>149</v>
      </c>
      <c r="E28" s="4" t="s">
        <v>150</v>
      </c>
    </row>
    <row r="30">
      <c r="B30" s="4" t="s">
        <v>153</v>
      </c>
      <c r="C30" s="4" t="s">
        <v>13</v>
      </c>
      <c r="D30" s="52" t="s">
        <v>14</v>
      </c>
      <c r="E30" s="4" t="s">
        <v>0</v>
      </c>
      <c r="F30" s="4" t="s">
        <v>3</v>
      </c>
      <c r="G30" s="4" t="s">
        <v>4</v>
      </c>
      <c r="H30" s="4" t="s">
        <v>5</v>
      </c>
      <c r="I30" s="4" t="s">
        <v>6</v>
      </c>
      <c r="J30" s="52" t="s">
        <v>16</v>
      </c>
    </row>
    <row r="31">
      <c r="A31" s="53">
        <v>45219.0</v>
      </c>
      <c r="B31" s="4">
        <v>1983.0</v>
      </c>
      <c r="C31" s="4" t="s">
        <v>155</v>
      </c>
      <c r="D31" s="4">
        <v>30.0</v>
      </c>
      <c r="E31" s="20">
        <f t="shared" ref="E31:E32" si="1">5.878</f>
        <v>5.878</v>
      </c>
      <c r="F31" s="4">
        <v>16.48</v>
      </c>
      <c r="G31" s="4">
        <v>35.03</v>
      </c>
      <c r="H31" s="4">
        <v>18.76</v>
      </c>
      <c r="I31" s="4">
        <v>3.0</v>
      </c>
      <c r="J31" s="4" t="s">
        <v>65</v>
      </c>
    </row>
    <row r="32">
      <c r="B32" s="4">
        <v>1984.0</v>
      </c>
      <c r="C32" s="4" t="s">
        <v>155</v>
      </c>
      <c r="D32" s="4">
        <v>30.0</v>
      </c>
      <c r="E32" s="20">
        <f t="shared" si="1"/>
        <v>5.878</v>
      </c>
      <c r="F32" s="4">
        <v>16.48</v>
      </c>
      <c r="G32" s="4">
        <v>35.03</v>
      </c>
      <c r="H32" s="4">
        <v>18.76</v>
      </c>
      <c r="I32" s="4">
        <v>3.0</v>
      </c>
      <c r="J32" s="4" t="s">
        <v>65</v>
      </c>
    </row>
    <row r="34">
      <c r="B34" s="54">
        <v>1985.0</v>
      </c>
      <c r="C34" s="55" t="s">
        <v>74</v>
      </c>
      <c r="D34" s="55" t="s">
        <v>157</v>
      </c>
      <c r="E34" s="55" t="s">
        <v>158</v>
      </c>
      <c r="F34" s="56" t="s">
        <v>159</v>
      </c>
    </row>
    <row r="35">
      <c r="B35" s="54">
        <v>1986.0</v>
      </c>
      <c r="C35" s="55" t="s">
        <v>74</v>
      </c>
      <c r="D35" s="55" t="s">
        <v>157</v>
      </c>
      <c r="E35" s="55"/>
      <c r="F35" s="56" t="s">
        <v>159</v>
      </c>
    </row>
    <row r="37">
      <c r="A37" s="4" t="s">
        <v>160</v>
      </c>
      <c r="B37" s="4">
        <v>2133.0</v>
      </c>
      <c r="C37" s="4" t="s">
        <v>161</v>
      </c>
      <c r="D37" s="4" t="s">
        <v>162</v>
      </c>
      <c r="E37" s="4" t="s">
        <v>163</v>
      </c>
      <c r="F37" s="4" t="s">
        <v>164</v>
      </c>
      <c r="G37" s="4" t="s">
        <v>166</v>
      </c>
      <c r="H37" s="4" t="s">
        <v>167</v>
      </c>
    </row>
    <row r="38">
      <c r="B38" s="4">
        <v>2134.0</v>
      </c>
      <c r="C38" s="4" t="s">
        <v>168</v>
      </c>
      <c r="D38" s="57">
        <v>0.45208333333333334</v>
      </c>
    </row>
    <row r="39">
      <c r="B39" s="4" t="s">
        <v>170</v>
      </c>
    </row>
    <row r="40">
      <c r="B40" s="4">
        <v>2154.0</v>
      </c>
      <c r="D40" s="57">
        <v>0.5381944444444444</v>
      </c>
    </row>
    <row r="41">
      <c r="B41" s="4">
        <v>2155.0</v>
      </c>
      <c r="C41" s="4" t="s">
        <v>171</v>
      </c>
      <c r="D41" s="4" t="s">
        <v>172</v>
      </c>
      <c r="F41" s="4" t="s">
        <v>164</v>
      </c>
    </row>
    <row r="42">
      <c r="B42" s="4">
        <v>2157.0</v>
      </c>
      <c r="C42" s="4" t="s">
        <v>171</v>
      </c>
      <c r="D42" s="4" t="s">
        <v>174</v>
      </c>
      <c r="F42" s="4" t="s">
        <v>164</v>
      </c>
    </row>
    <row r="44">
      <c r="A44" s="49">
        <v>45240.0</v>
      </c>
      <c r="B44" s="4">
        <v>2828.0</v>
      </c>
      <c r="C44" s="4" t="s">
        <v>74</v>
      </c>
      <c r="D44" s="4" t="s">
        <v>175</v>
      </c>
    </row>
    <row r="45">
      <c r="A45" s="58"/>
    </row>
    <row r="46">
      <c r="A46" s="58">
        <v>45243.0</v>
      </c>
      <c r="B46" s="4" t="s">
        <v>177</v>
      </c>
      <c r="C46" s="4" t="s">
        <v>74</v>
      </c>
      <c r="D46" s="4" t="s">
        <v>178</v>
      </c>
    </row>
    <row r="48">
      <c r="A48" s="49">
        <v>45250.0</v>
      </c>
      <c r="B48" s="4" t="s">
        <v>179</v>
      </c>
    </row>
    <row r="49">
      <c r="A49" s="4" t="s">
        <v>180</v>
      </c>
    </row>
    <row r="50">
      <c r="A50" s="4" t="s">
        <v>181</v>
      </c>
    </row>
    <row r="51">
      <c r="B51" s="4" t="s">
        <v>182</v>
      </c>
    </row>
    <row r="52">
      <c r="A52" s="4" t="s">
        <v>184</v>
      </c>
    </row>
    <row r="53">
      <c r="A53" s="4" t="s">
        <v>185</v>
      </c>
    </row>
    <row r="54">
      <c r="A54" s="4" t="s">
        <v>186</v>
      </c>
    </row>
    <row r="55">
      <c r="A55" s="4" t="s">
        <v>187</v>
      </c>
    </row>
    <row r="56">
      <c r="A56" s="4" t="s">
        <v>188</v>
      </c>
    </row>
    <row r="57">
      <c r="A57" s="4" t="s">
        <v>189</v>
      </c>
      <c r="D57" s="4" t="s">
        <v>190</v>
      </c>
    </row>
    <row r="58">
      <c r="A58" s="4" t="s">
        <v>191</v>
      </c>
    </row>
    <row r="60">
      <c r="A60" s="4" t="s">
        <v>192</v>
      </c>
    </row>
    <row r="61">
      <c r="A61" s="61" t="s">
        <v>10</v>
      </c>
      <c r="B61" s="7" t="s">
        <v>194</v>
      </c>
      <c r="C61" s="7" t="s">
        <v>195</v>
      </c>
      <c r="D61" s="7" t="s">
        <v>4</v>
      </c>
      <c r="E61" s="7" t="s">
        <v>14</v>
      </c>
      <c r="F61" s="7" t="s">
        <v>196</v>
      </c>
      <c r="G61" s="7" t="s">
        <v>197</v>
      </c>
      <c r="H61" s="7" t="s">
        <v>21</v>
      </c>
      <c r="I61" s="7" t="s">
        <v>198</v>
      </c>
      <c r="J61" s="7" t="s">
        <v>199</v>
      </c>
      <c r="K61" s="7" t="s">
        <v>200</v>
      </c>
      <c r="L61" s="7" t="s">
        <v>23</v>
      </c>
      <c r="M61" s="7"/>
      <c r="N61" s="7"/>
      <c r="O61" s="7"/>
      <c r="P61" s="7"/>
      <c r="Q61" s="11"/>
    </row>
    <row r="62">
      <c r="A62" s="63">
        <v>45385.0</v>
      </c>
      <c r="B62" s="4">
        <v>5502.0</v>
      </c>
      <c r="C62" s="4" t="s">
        <v>41</v>
      </c>
      <c r="D62" s="65">
        <v>37.95</v>
      </c>
      <c r="E62" s="4">
        <v>5.0</v>
      </c>
      <c r="F62" s="4">
        <v>5.85</v>
      </c>
      <c r="G62" s="4">
        <v>86260.0</v>
      </c>
      <c r="H62" s="4">
        <v>30.0</v>
      </c>
      <c r="I62" s="4" t="s">
        <v>202</v>
      </c>
      <c r="J62" s="4" t="s">
        <v>44</v>
      </c>
      <c r="K62" s="4" t="s">
        <v>203</v>
      </c>
      <c r="L62" s="4" t="s">
        <v>204</v>
      </c>
      <c r="O62" s="4" t="s">
        <v>205</v>
      </c>
    </row>
    <row r="63">
      <c r="B63" s="4">
        <v>5503.0</v>
      </c>
      <c r="C63" s="4" t="s">
        <v>41</v>
      </c>
      <c r="D63" s="4">
        <v>37.95</v>
      </c>
      <c r="E63" s="4">
        <v>5.0</v>
      </c>
      <c r="F63" s="4">
        <v>9.94</v>
      </c>
      <c r="G63" s="4">
        <v>7549.0</v>
      </c>
      <c r="H63" s="4">
        <v>8.43</v>
      </c>
      <c r="I63" s="4" t="s">
        <v>202</v>
      </c>
      <c r="J63" s="4" t="s">
        <v>44</v>
      </c>
      <c r="K63" s="4" t="s">
        <v>203</v>
      </c>
      <c r="L63" s="4" t="s">
        <v>205</v>
      </c>
    </row>
    <row r="64">
      <c r="B64" s="4">
        <v>5504.0</v>
      </c>
      <c r="C64" s="4" t="s">
        <v>41</v>
      </c>
      <c r="D64" s="4">
        <v>37.95</v>
      </c>
      <c r="E64" s="4">
        <v>10.0</v>
      </c>
      <c r="F64" s="4">
        <v>12.66</v>
      </c>
      <c r="G64" s="4">
        <v>20869.0</v>
      </c>
      <c r="H64" s="4">
        <v>24.72</v>
      </c>
      <c r="I64" s="4" t="s">
        <v>202</v>
      </c>
      <c r="J64" s="4" t="s">
        <v>44</v>
      </c>
      <c r="K64" s="4" t="s">
        <v>203</v>
      </c>
      <c r="L64" s="4" t="s">
        <v>206</v>
      </c>
      <c r="M64" s="4" t="s">
        <v>207</v>
      </c>
    </row>
    <row r="65">
      <c r="B65" s="4">
        <v>5505.0</v>
      </c>
      <c r="C65" s="4" t="s">
        <v>41</v>
      </c>
      <c r="D65" s="4">
        <v>37.95</v>
      </c>
      <c r="E65" s="4">
        <v>10.0</v>
      </c>
      <c r="F65" s="4">
        <v>12.68</v>
      </c>
      <c r="G65" s="4">
        <v>25067.0</v>
      </c>
      <c r="H65" s="4">
        <v>29.25</v>
      </c>
      <c r="I65" s="4" t="s">
        <v>202</v>
      </c>
      <c r="J65" s="4" t="s">
        <v>44</v>
      </c>
      <c r="K65" s="4" t="s">
        <v>203</v>
      </c>
      <c r="L65" s="4" t="s">
        <v>206</v>
      </c>
      <c r="M65" s="4" t="s">
        <v>207</v>
      </c>
      <c r="O65" s="46" t="s">
        <v>208</v>
      </c>
    </row>
    <row r="66">
      <c r="B66" s="4">
        <v>5506.0</v>
      </c>
      <c r="C66" s="4" t="s">
        <v>41</v>
      </c>
      <c r="D66" s="4">
        <v>37.95</v>
      </c>
      <c r="E66" s="4">
        <v>10.0</v>
      </c>
      <c r="F66" s="4">
        <v>4.53</v>
      </c>
      <c r="G66" s="4">
        <v>12658.0</v>
      </c>
      <c r="H66" s="4">
        <v>40.84</v>
      </c>
      <c r="I66" s="4" t="s">
        <v>202</v>
      </c>
      <c r="J66" s="4" t="s">
        <v>44</v>
      </c>
      <c r="K66" s="4" t="s">
        <v>203</v>
      </c>
      <c r="L66" s="4" t="s">
        <v>206</v>
      </c>
      <c r="M66" s="4" t="s">
        <v>211</v>
      </c>
    </row>
    <row r="67">
      <c r="B67" s="4">
        <v>5507.0</v>
      </c>
      <c r="C67" s="4" t="s">
        <v>41</v>
      </c>
      <c r="D67" s="4">
        <v>37.95</v>
      </c>
      <c r="E67" s="4">
        <v>10.0</v>
      </c>
      <c r="F67" s="4">
        <v>8.54</v>
      </c>
      <c r="G67" s="4">
        <v>14253.0</v>
      </c>
      <c r="H67" s="4">
        <v>19.95</v>
      </c>
      <c r="I67" s="4" t="s">
        <v>202</v>
      </c>
      <c r="J67" s="4" t="s">
        <v>44</v>
      </c>
      <c r="K67" s="4" t="s">
        <v>203</v>
      </c>
      <c r="L67" s="4" t="s">
        <v>206</v>
      </c>
      <c r="M67" s="4" t="s">
        <v>212</v>
      </c>
      <c r="O67" s="46" t="s">
        <v>214</v>
      </c>
    </row>
    <row r="69">
      <c r="A69" s="4" t="s">
        <v>215</v>
      </c>
    </row>
    <row r="70">
      <c r="A70" s="61" t="s">
        <v>10</v>
      </c>
      <c r="B70" s="7" t="s">
        <v>194</v>
      </c>
      <c r="C70" s="7" t="s">
        <v>195</v>
      </c>
      <c r="D70" s="7" t="s">
        <v>4</v>
      </c>
      <c r="E70" s="7" t="s">
        <v>217</v>
      </c>
      <c r="F70" s="7" t="s">
        <v>14</v>
      </c>
      <c r="G70" s="7" t="s">
        <v>196</v>
      </c>
      <c r="H70" s="7" t="s">
        <v>218</v>
      </c>
      <c r="I70" s="7" t="s">
        <v>21</v>
      </c>
      <c r="J70" s="7" t="s">
        <v>198</v>
      </c>
      <c r="K70" s="7" t="s">
        <v>199</v>
      </c>
      <c r="L70" s="7" t="s">
        <v>200</v>
      </c>
      <c r="M70" s="7" t="s">
        <v>23</v>
      </c>
    </row>
    <row r="71">
      <c r="A71" s="63">
        <v>45385.0</v>
      </c>
      <c r="B71" s="4">
        <v>5508.0</v>
      </c>
      <c r="C71" s="4" t="s">
        <v>220</v>
      </c>
      <c r="D71" s="67">
        <v>37.95</v>
      </c>
      <c r="E71" s="67">
        <v>23.0</v>
      </c>
      <c r="F71" s="4">
        <v>30.0</v>
      </c>
      <c r="G71" s="4">
        <v>20.85</v>
      </c>
      <c r="H71" s="4">
        <v>299302.0</v>
      </c>
      <c r="I71" s="4">
        <v>20.45</v>
      </c>
      <c r="J71" s="4" t="s">
        <v>65</v>
      </c>
      <c r="K71" s="4" t="s">
        <v>53</v>
      </c>
      <c r="L71" s="4" t="s">
        <v>223</v>
      </c>
      <c r="M71" s="65" t="s">
        <v>224</v>
      </c>
      <c r="T71" s="4" t="s">
        <v>227</v>
      </c>
      <c r="X71" s="4" t="s">
        <v>228</v>
      </c>
    </row>
    <row r="72">
      <c r="A72" s="63"/>
      <c r="B72" s="4">
        <v>5509.0</v>
      </c>
      <c r="C72" s="4" t="s">
        <v>220</v>
      </c>
      <c r="D72" s="48">
        <v>37.95</v>
      </c>
      <c r="E72" s="48">
        <v>23.0</v>
      </c>
      <c r="F72" s="4">
        <v>30.0</v>
      </c>
      <c r="G72" s="4">
        <v>18.04</v>
      </c>
      <c r="H72" s="4">
        <v>140571.0</v>
      </c>
      <c r="I72" s="4">
        <v>11.81</v>
      </c>
      <c r="J72" s="4" t="s">
        <v>229</v>
      </c>
      <c r="K72" s="4" t="s">
        <v>53</v>
      </c>
      <c r="L72" s="4" t="s">
        <v>223</v>
      </c>
    </row>
    <row r="73">
      <c r="B73" s="4">
        <v>5510.0</v>
      </c>
      <c r="C73" s="55" t="s">
        <v>220</v>
      </c>
      <c r="D73" s="70">
        <v>37.95</v>
      </c>
      <c r="E73" s="70">
        <v>23.0</v>
      </c>
      <c r="F73" s="4">
        <v>30.0</v>
      </c>
      <c r="G73" s="4">
        <v>6.84</v>
      </c>
      <c r="H73" s="4">
        <v>194876.0</v>
      </c>
      <c r="I73" s="4">
        <v>30.86</v>
      </c>
      <c r="J73" s="4" t="s">
        <v>101</v>
      </c>
      <c r="K73" s="4" t="s">
        <v>53</v>
      </c>
      <c r="L73" s="4" t="s">
        <v>223</v>
      </c>
    </row>
    <row r="74">
      <c r="B74" s="4">
        <v>5511.0</v>
      </c>
      <c r="C74" s="55" t="s">
        <v>220</v>
      </c>
      <c r="D74" s="70">
        <v>37.95</v>
      </c>
      <c r="E74" s="70">
        <v>23.0</v>
      </c>
      <c r="F74" s="4">
        <v>30.0</v>
      </c>
      <c r="G74" s="4">
        <v>17.07</v>
      </c>
      <c r="H74" s="4">
        <v>318404.0</v>
      </c>
      <c r="I74" s="4">
        <v>10.31</v>
      </c>
      <c r="J74" s="4" t="s">
        <v>101</v>
      </c>
      <c r="K74" s="4" t="s">
        <v>53</v>
      </c>
      <c r="L74" s="4" t="s">
        <v>223</v>
      </c>
    </row>
    <row r="75">
      <c r="B75" s="4">
        <v>5512.0</v>
      </c>
      <c r="C75" s="4" t="s">
        <v>190</v>
      </c>
      <c r="D75" s="70">
        <v>37.95</v>
      </c>
      <c r="E75" s="70">
        <v>23.0</v>
      </c>
      <c r="F75" s="4" t="s">
        <v>232</v>
      </c>
      <c r="G75" s="4">
        <v>0.0</v>
      </c>
      <c r="H75" s="4">
        <v>34718.0</v>
      </c>
      <c r="I75" s="4">
        <v>14.24</v>
      </c>
      <c r="J75" s="4" t="s">
        <v>65</v>
      </c>
      <c r="K75" s="4" t="s">
        <v>53</v>
      </c>
      <c r="L75" s="4" t="s">
        <v>223</v>
      </c>
      <c r="M75" s="4" t="s">
        <v>233</v>
      </c>
    </row>
    <row r="76">
      <c r="B76" s="4">
        <v>5513.0</v>
      </c>
      <c r="C76" s="55" t="s">
        <v>220</v>
      </c>
      <c r="D76" s="70">
        <v>37.95</v>
      </c>
      <c r="E76" s="70">
        <v>23.0</v>
      </c>
      <c r="F76" s="4">
        <v>30.0</v>
      </c>
      <c r="G76" s="4">
        <v>39.13</v>
      </c>
      <c r="H76" s="4">
        <v>352041.0</v>
      </c>
      <c r="I76" s="4">
        <v>24.61</v>
      </c>
      <c r="J76" s="4" t="s">
        <v>65</v>
      </c>
      <c r="K76" s="4" t="s">
        <v>53</v>
      </c>
      <c r="L76" s="4" t="s">
        <v>223</v>
      </c>
    </row>
    <row r="77">
      <c r="B77" s="4">
        <v>5514.0</v>
      </c>
      <c r="C77" s="55" t="s">
        <v>220</v>
      </c>
      <c r="D77" s="67">
        <v>36.83</v>
      </c>
      <c r="E77" s="65">
        <v>37.722</v>
      </c>
      <c r="F77" s="4">
        <v>30.0</v>
      </c>
      <c r="G77" s="4">
        <v>41.91</v>
      </c>
      <c r="H77" s="4">
        <v>81098.0</v>
      </c>
      <c r="I77" s="4">
        <v>29.58</v>
      </c>
      <c r="J77" s="4" t="s">
        <v>65</v>
      </c>
      <c r="K77" s="4" t="s">
        <v>53</v>
      </c>
      <c r="L77" s="4" t="s">
        <v>223</v>
      </c>
      <c r="M77" s="65" t="s">
        <v>245</v>
      </c>
      <c r="Q77" s="65" t="s">
        <v>248</v>
      </c>
    </row>
    <row r="78">
      <c r="B78" s="4">
        <v>5515.0</v>
      </c>
      <c r="C78" s="55" t="s">
        <v>220</v>
      </c>
      <c r="D78" s="48">
        <v>36.83</v>
      </c>
      <c r="E78" s="4">
        <v>37.722</v>
      </c>
      <c r="F78" s="4">
        <v>30.0</v>
      </c>
      <c r="G78" s="4">
        <v>42.42</v>
      </c>
      <c r="H78" s="4">
        <v>84307.0</v>
      </c>
      <c r="I78" s="4">
        <v>30.69</v>
      </c>
      <c r="J78" s="4" t="s">
        <v>65</v>
      </c>
      <c r="K78" s="4" t="s">
        <v>53</v>
      </c>
      <c r="L78" s="4" t="s">
        <v>223</v>
      </c>
    </row>
    <row r="79">
      <c r="B79" s="4">
        <v>5516.0</v>
      </c>
      <c r="C79" s="55" t="s">
        <v>220</v>
      </c>
      <c r="D79" s="48">
        <v>36.83</v>
      </c>
      <c r="E79" s="4">
        <v>37.722</v>
      </c>
      <c r="F79" s="4">
        <v>30.0</v>
      </c>
      <c r="G79" s="4">
        <v>51.14</v>
      </c>
      <c r="H79" s="4">
        <v>82469.0</v>
      </c>
      <c r="I79" s="4">
        <v>39.74</v>
      </c>
      <c r="J79" s="4" t="s">
        <v>65</v>
      </c>
      <c r="K79" s="4" t="s">
        <v>53</v>
      </c>
      <c r="L79" s="4" t="s">
        <v>223</v>
      </c>
    </row>
    <row r="80">
      <c r="B80" s="4">
        <v>5517.0</v>
      </c>
      <c r="C80" s="55" t="s">
        <v>220</v>
      </c>
      <c r="D80" s="48">
        <v>36.83</v>
      </c>
      <c r="E80" s="4">
        <v>37.722</v>
      </c>
      <c r="F80" s="4">
        <v>5.0</v>
      </c>
      <c r="G80" s="4">
        <v>7.4</v>
      </c>
      <c r="H80" s="4">
        <v>20500.0</v>
      </c>
      <c r="I80" s="4">
        <v>30.62</v>
      </c>
      <c r="J80" s="4" t="s">
        <v>65</v>
      </c>
      <c r="K80" s="4" t="s">
        <v>53</v>
      </c>
      <c r="L80" s="4" t="s">
        <v>223</v>
      </c>
      <c r="M80" s="4" t="s">
        <v>254</v>
      </c>
      <c r="O80" s="4" t="s">
        <v>255</v>
      </c>
    </row>
    <row r="81">
      <c r="B81" s="4">
        <v>5518.0</v>
      </c>
      <c r="C81" s="55" t="s">
        <v>220</v>
      </c>
      <c r="D81" s="48">
        <v>36.83</v>
      </c>
      <c r="E81" s="4">
        <v>37.722</v>
      </c>
      <c r="F81" s="4">
        <v>5.0</v>
      </c>
      <c r="G81" s="4">
        <v>8.61</v>
      </c>
      <c r="H81" s="4">
        <v>20132.0</v>
      </c>
      <c r="I81" s="4">
        <v>29.8</v>
      </c>
      <c r="J81" s="4" t="s">
        <v>65</v>
      </c>
      <c r="K81" s="4" t="s">
        <v>53</v>
      </c>
      <c r="L81" s="4" t="s">
        <v>223</v>
      </c>
      <c r="M81" s="4" t="s">
        <v>254</v>
      </c>
      <c r="O81" s="4" t="s">
        <v>256</v>
      </c>
    </row>
    <row r="82">
      <c r="B82" s="4">
        <v>5519.0</v>
      </c>
      <c r="C82" s="55" t="s">
        <v>220</v>
      </c>
      <c r="D82" s="48">
        <v>36.83</v>
      </c>
      <c r="E82" s="4">
        <v>37.722</v>
      </c>
      <c r="F82" s="4">
        <v>25.0</v>
      </c>
      <c r="G82" s="4">
        <v>12.23</v>
      </c>
      <c r="H82" s="4">
        <v>29906.0</v>
      </c>
      <c r="I82" s="4">
        <v>9.71</v>
      </c>
      <c r="J82" s="4" t="s">
        <v>229</v>
      </c>
      <c r="K82" s="4" t="s">
        <v>53</v>
      </c>
      <c r="L82" s="4" t="s">
        <v>223</v>
      </c>
      <c r="M82" s="4" t="s">
        <v>258</v>
      </c>
      <c r="O82" s="4" t="s">
        <v>259</v>
      </c>
    </row>
    <row r="83">
      <c r="B83" s="4">
        <v>5520.0</v>
      </c>
      <c r="C83" s="4" t="s">
        <v>190</v>
      </c>
      <c r="D83" s="48">
        <v>36.83</v>
      </c>
      <c r="E83" s="4">
        <v>37.722</v>
      </c>
      <c r="F83" s="4">
        <v>30.0</v>
      </c>
      <c r="G83" s="4">
        <v>0.0</v>
      </c>
      <c r="H83" s="4">
        <v>0.0</v>
      </c>
      <c r="I83" s="4">
        <v>1.0</v>
      </c>
      <c r="J83" s="4" t="s">
        <v>65</v>
      </c>
      <c r="K83" s="4" t="s">
        <v>53</v>
      </c>
      <c r="L83" s="4" t="s">
        <v>223</v>
      </c>
    </row>
    <row r="84">
      <c r="B84" s="4">
        <v>5521.0</v>
      </c>
      <c r="C84" s="55" t="s">
        <v>220</v>
      </c>
      <c r="D84" s="48">
        <v>36.83</v>
      </c>
      <c r="E84" s="4">
        <v>37.722</v>
      </c>
      <c r="F84" s="4">
        <v>15.0</v>
      </c>
      <c r="G84" s="4">
        <v>24.12</v>
      </c>
      <c r="H84" s="4">
        <v>26924.0</v>
      </c>
      <c r="I84" s="4">
        <v>35.21</v>
      </c>
      <c r="J84" s="4" t="s">
        <v>65</v>
      </c>
      <c r="K84" s="4" t="s">
        <v>53</v>
      </c>
      <c r="L84" s="4" t="s">
        <v>223</v>
      </c>
      <c r="M84" s="4" t="s">
        <v>262</v>
      </c>
      <c r="O84" s="4" t="s">
        <v>256</v>
      </c>
    </row>
    <row r="85">
      <c r="B85" s="4">
        <v>5522.0</v>
      </c>
      <c r="C85" s="55" t="s">
        <v>220</v>
      </c>
      <c r="D85" s="48">
        <v>36.83</v>
      </c>
      <c r="E85" s="4">
        <v>37.722</v>
      </c>
      <c r="F85" s="4">
        <v>30.0</v>
      </c>
      <c r="G85" s="4">
        <v>0.0</v>
      </c>
      <c r="H85" s="4">
        <v>0.0</v>
      </c>
      <c r="I85" s="4">
        <v>35.0</v>
      </c>
      <c r="J85" s="4" t="s">
        <v>101</v>
      </c>
      <c r="K85" s="4" t="s">
        <v>53</v>
      </c>
      <c r="L85" s="4" t="s">
        <v>223</v>
      </c>
      <c r="M85" s="4" t="s">
        <v>259</v>
      </c>
      <c r="O85" s="4" t="s">
        <v>263</v>
      </c>
    </row>
    <row r="87">
      <c r="A87" s="63">
        <v>45403.0</v>
      </c>
      <c r="B87" s="4">
        <v>6145.0</v>
      </c>
      <c r="C87" s="4" t="s">
        <v>264</v>
      </c>
      <c r="D87" s="65">
        <v>37.59</v>
      </c>
      <c r="E87" s="77">
        <v>27.795</v>
      </c>
      <c r="F87" s="4" t="s">
        <v>232</v>
      </c>
      <c r="G87" s="4">
        <v>27.72</v>
      </c>
      <c r="H87" s="4">
        <v>190090.0</v>
      </c>
      <c r="I87" s="4">
        <v>77.46</v>
      </c>
      <c r="J87" s="4" t="s">
        <v>265</v>
      </c>
      <c r="K87" s="4" t="s">
        <v>53</v>
      </c>
      <c r="L87" s="4" t="s">
        <v>203</v>
      </c>
      <c r="M87" s="4" t="s">
        <v>266</v>
      </c>
      <c r="S87" s="46" t="s">
        <v>268</v>
      </c>
    </row>
    <row r="89">
      <c r="A89" s="4" t="s">
        <v>271</v>
      </c>
    </row>
    <row r="90">
      <c r="A90" s="63">
        <v>45407.0</v>
      </c>
      <c r="B90" s="4">
        <v>6213.0</v>
      </c>
      <c r="C90" s="4" t="s">
        <v>273</v>
      </c>
      <c r="D90" s="79">
        <v>32.87</v>
      </c>
      <c r="E90" s="79">
        <v>22.935</v>
      </c>
      <c r="F90" s="4">
        <v>30.0</v>
      </c>
      <c r="G90" s="4">
        <v>33.58</v>
      </c>
      <c r="H90" s="4">
        <v>686449.0</v>
      </c>
      <c r="I90" s="4">
        <v>20.5</v>
      </c>
      <c r="J90" s="4" t="s">
        <v>65</v>
      </c>
      <c r="K90" s="4" t="s">
        <v>53</v>
      </c>
      <c r="L90" s="4" t="s">
        <v>203</v>
      </c>
      <c r="M90" s="4" t="s">
        <v>276</v>
      </c>
      <c r="U90" s="46" t="s">
        <v>277</v>
      </c>
      <c r="X90" s="46" t="s">
        <v>280</v>
      </c>
      <c r="AA90" s="46" t="s">
        <v>282</v>
      </c>
    </row>
    <row r="91">
      <c r="B91" s="4" t="s">
        <v>283</v>
      </c>
      <c r="C91" s="4" t="s">
        <v>284</v>
      </c>
      <c r="D91" s="85">
        <v>32.87</v>
      </c>
      <c r="E91" s="52">
        <v>22.935</v>
      </c>
      <c r="F91" s="4">
        <v>30.0</v>
      </c>
      <c r="G91" s="4">
        <v>0.0</v>
      </c>
      <c r="H91" s="4">
        <v>0.0</v>
      </c>
      <c r="I91" s="4">
        <v>0.0</v>
      </c>
      <c r="J91" s="4" t="s">
        <v>65</v>
      </c>
      <c r="K91" s="4" t="s">
        <v>53</v>
      </c>
      <c r="L91" s="4" t="s">
        <v>203</v>
      </c>
      <c r="M91" s="4" t="s">
        <v>285</v>
      </c>
      <c r="O91" s="4" t="s">
        <v>287</v>
      </c>
    </row>
    <row r="92">
      <c r="B92" s="4">
        <v>6214.0</v>
      </c>
      <c r="C92" s="4" t="s">
        <v>288</v>
      </c>
      <c r="D92" s="85">
        <v>32.87</v>
      </c>
      <c r="E92" s="52">
        <v>22.935</v>
      </c>
      <c r="F92" s="4">
        <v>30.0</v>
      </c>
      <c r="G92" s="4">
        <v>0.94</v>
      </c>
      <c r="H92" s="4">
        <v>27620.0</v>
      </c>
      <c r="I92" s="4">
        <v>3.48</v>
      </c>
      <c r="J92" s="4" t="s">
        <v>65</v>
      </c>
      <c r="K92" s="4" t="s">
        <v>53</v>
      </c>
      <c r="L92" s="4" t="s">
        <v>203</v>
      </c>
      <c r="M92" s="4" t="s">
        <v>289</v>
      </c>
      <c r="O92" s="4" t="s">
        <v>287</v>
      </c>
    </row>
    <row r="93">
      <c r="B93" s="4">
        <v>6215.0</v>
      </c>
      <c r="C93" s="4" t="s">
        <v>290</v>
      </c>
      <c r="D93" s="85">
        <v>32.87</v>
      </c>
      <c r="E93" s="52">
        <v>22.935</v>
      </c>
      <c r="F93" s="4">
        <v>30.0</v>
      </c>
      <c r="J93" s="4" t="s">
        <v>65</v>
      </c>
      <c r="K93" s="4" t="s">
        <v>53</v>
      </c>
      <c r="L93" s="4" t="s">
        <v>203</v>
      </c>
      <c r="M93" s="4" t="s">
        <v>291</v>
      </c>
      <c r="O93" s="46" t="s">
        <v>292</v>
      </c>
      <c r="R93" s="46" t="s">
        <v>294</v>
      </c>
    </row>
    <row r="94">
      <c r="B94" s="4">
        <v>6216.0</v>
      </c>
      <c r="C94" s="4" t="s">
        <v>299</v>
      </c>
      <c r="D94" s="85">
        <v>32.87</v>
      </c>
      <c r="E94" s="52">
        <v>22.935</v>
      </c>
      <c r="F94" s="4">
        <v>30.0</v>
      </c>
      <c r="G94" s="4">
        <v>22.58</v>
      </c>
      <c r="H94" s="4">
        <v>496041.0</v>
      </c>
      <c r="I94" s="4">
        <v>21.09</v>
      </c>
      <c r="J94" s="4" t="s">
        <v>65</v>
      </c>
      <c r="K94" s="4" t="s">
        <v>53</v>
      </c>
      <c r="L94" s="4" t="s">
        <v>203</v>
      </c>
      <c r="M94" s="4" t="s">
        <v>303</v>
      </c>
      <c r="O94" s="46" t="s">
        <v>304</v>
      </c>
      <c r="R94" s="46" t="s">
        <v>309</v>
      </c>
    </row>
    <row r="96">
      <c r="B96" s="4">
        <v>6350.0</v>
      </c>
      <c r="C96" s="4" t="s">
        <v>312</v>
      </c>
      <c r="D96" s="79">
        <v>32.867</v>
      </c>
      <c r="E96" s="79">
        <v>22.935</v>
      </c>
      <c r="F96" s="4">
        <v>20.0</v>
      </c>
      <c r="G96" s="4">
        <v>16.49</v>
      </c>
      <c r="H96" s="4">
        <v>359337.0</v>
      </c>
      <c r="I96" s="4">
        <v>13.76</v>
      </c>
      <c r="J96" s="4" t="s">
        <v>65</v>
      </c>
      <c r="K96" s="4" t="s">
        <v>53</v>
      </c>
      <c r="L96" s="4" t="s">
        <v>203</v>
      </c>
      <c r="M96" s="4" t="s">
        <v>318</v>
      </c>
    </row>
    <row r="97">
      <c r="B97" s="4">
        <v>6351.0</v>
      </c>
      <c r="C97" s="4" t="s">
        <v>312</v>
      </c>
      <c r="D97" s="79">
        <v>32.867</v>
      </c>
      <c r="E97" s="79">
        <v>22.935</v>
      </c>
      <c r="F97" s="4">
        <v>10.0</v>
      </c>
      <c r="G97" s="4">
        <v>5.5</v>
      </c>
      <c r="H97" s="4">
        <v>149531.0</v>
      </c>
      <c r="I97" s="4">
        <v>10.87</v>
      </c>
      <c r="J97" s="4" t="s">
        <v>65</v>
      </c>
      <c r="K97" s="4" t="s">
        <v>53</v>
      </c>
      <c r="L97" s="4" t="s">
        <v>203</v>
      </c>
      <c r="M97" s="4" t="s">
        <v>318</v>
      </c>
    </row>
    <row r="98">
      <c r="B98" s="4">
        <v>6352.0</v>
      </c>
      <c r="C98" s="4" t="s">
        <v>299</v>
      </c>
      <c r="D98" s="79">
        <v>32.867</v>
      </c>
      <c r="E98" s="79">
        <v>22.935</v>
      </c>
      <c r="F98" s="4">
        <v>2.0</v>
      </c>
      <c r="G98" s="4">
        <v>2.38</v>
      </c>
      <c r="H98" s="4">
        <v>88387.0</v>
      </c>
      <c r="I98" s="4">
        <v>18.83</v>
      </c>
      <c r="J98" s="4" t="s">
        <v>65</v>
      </c>
      <c r="K98" s="4" t="s">
        <v>53</v>
      </c>
      <c r="L98" s="4" t="s">
        <v>203</v>
      </c>
      <c r="M98" s="4" t="s">
        <v>322</v>
      </c>
    </row>
    <row r="99">
      <c r="B99" s="4">
        <v>6353.0</v>
      </c>
      <c r="C99" s="4" t="s">
        <v>299</v>
      </c>
      <c r="D99" s="79">
        <v>32.867</v>
      </c>
      <c r="E99" s="79">
        <v>22.935</v>
      </c>
      <c r="F99" s="4">
        <v>5.0</v>
      </c>
      <c r="G99" s="4">
        <v>1.9</v>
      </c>
      <c r="H99" s="4">
        <v>52266.0</v>
      </c>
      <c r="I99" s="4">
        <v>6.7</v>
      </c>
      <c r="J99" s="4" t="s">
        <v>65</v>
      </c>
      <c r="K99" s="4" t="s">
        <v>53</v>
      </c>
      <c r="L99" s="4" t="s">
        <v>203</v>
      </c>
      <c r="M99" s="4" t="s">
        <v>322</v>
      </c>
    </row>
    <row r="100">
      <c r="B100" s="4">
        <v>6354.0</v>
      </c>
      <c r="C100" s="4" t="s">
        <v>284</v>
      </c>
      <c r="D100" s="79">
        <v>32.867</v>
      </c>
      <c r="E100" s="79">
        <v>22.935</v>
      </c>
      <c r="F100" s="4">
        <v>5.0</v>
      </c>
      <c r="G100" s="4">
        <v>4.1</v>
      </c>
      <c r="H100" s="4">
        <v>113732.0</v>
      </c>
      <c r="I100" s="4">
        <v>15.13</v>
      </c>
      <c r="J100" s="4" t="s">
        <v>65</v>
      </c>
      <c r="K100" s="4" t="s">
        <v>53</v>
      </c>
      <c r="L100" s="4" t="s">
        <v>203</v>
      </c>
      <c r="M100" s="4" t="s">
        <v>324</v>
      </c>
    </row>
    <row r="101">
      <c r="B101" s="4">
        <v>6355.0</v>
      </c>
      <c r="C101" s="4" t="s">
        <v>284</v>
      </c>
      <c r="D101" s="79">
        <v>32.867</v>
      </c>
      <c r="E101" s="79">
        <v>22.935</v>
      </c>
      <c r="F101" s="4">
        <v>30.0</v>
      </c>
      <c r="G101" s="4">
        <v>23.41</v>
      </c>
      <c r="H101" s="4">
        <v>517220.0</v>
      </c>
      <c r="I101" s="4">
        <v>13.9</v>
      </c>
      <c r="J101" s="4" t="s">
        <v>65</v>
      </c>
      <c r="K101" s="4" t="s">
        <v>53</v>
      </c>
      <c r="L101" s="4" t="s">
        <v>203</v>
      </c>
      <c r="M101" s="4" t="s">
        <v>324</v>
      </c>
    </row>
    <row r="104">
      <c r="A104" s="7" t="s">
        <v>10</v>
      </c>
      <c r="B104" s="7" t="s">
        <v>12</v>
      </c>
      <c r="C104" s="7" t="s">
        <v>13</v>
      </c>
      <c r="D104" s="7" t="s">
        <v>14</v>
      </c>
      <c r="E104" s="52" t="s">
        <v>0</v>
      </c>
      <c r="F104" s="52" t="s">
        <v>3</v>
      </c>
      <c r="G104" s="52" t="s">
        <v>4</v>
      </c>
      <c r="H104" s="52" t="s">
        <v>5</v>
      </c>
      <c r="I104" s="52" t="s">
        <v>6</v>
      </c>
      <c r="J104" s="7" t="s">
        <v>16</v>
      </c>
      <c r="K104" s="7" t="s">
        <v>17</v>
      </c>
      <c r="L104" s="52" t="s">
        <v>8</v>
      </c>
      <c r="M104" s="7" t="s">
        <v>18</v>
      </c>
      <c r="N104" s="7" t="s">
        <v>20</v>
      </c>
      <c r="O104" s="7" t="s">
        <v>21</v>
      </c>
      <c r="P104" s="7" t="s">
        <v>22</v>
      </c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</row>
    <row r="105">
      <c r="A105" s="90">
        <v>45421.0</v>
      </c>
      <c r="B105" s="52">
        <v>6702.0</v>
      </c>
      <c r="C105" s="91" t="s">
        <v>325</v>
      </c>
      <c r="D105" s="52">
        <v>30.0</v>
      </c>
      <c r="E105" s="91">
        <v>-4.042</v>
      </c>
      <c r="F105" s="92">
        <v>24.43</v>
      </c>
      <c r="G105" s="52">
        <v>37.505</v>
      </c>
      <c r="H105" s="76">
        <f t="shared" ref="H105:H111" si="2">G105-16.3</f>
        <v>21.205</v>
      </c>
      <c r="I105" s="52" t="s">
        <v>328</v>
      </c>
      <c r="J105" s="52" t="s">
        <v>65</v>
      </c>
      <c r="K105" s="52">
        <v>3.0</v>
      </c>
      <c r="L105" s="52" t="s">
        <v>329</v>
      </c>
      <c r="M105" s="52" t="s">
        <v>53</v>
      </c>
      <c r="N105" s="52">
        <v>291484.0</v>
      </c>
      <c r="O105" s="4">
        <v>36.93</v>
      </c>
      <c r="P105" s="52">
        <v>40.52</v>
      </c>
      <c r="Q105" s="93" t="s">
        <v>330</v>
      </c>
      <c r="R105" s="76"/>
      <c r="S105" s="52" t="s">
        <v>331</v>
      </c>
      <c r="T105" s="76"/>
      <c r="U105" s="76"/>
      <c r="V105" s="76"/>
      <c r="W105" s="76"/>
      <c r="X105" s="76"/>
      <c r="Y105" s="76"/>
      <c r="Z105" s="76"/>
      <c r="AA105" s="76"/>
    </row>
    <row r="106">
      <c r="B106" s="52">
        <v>6703.0</v>
      </c>
      <c r="C106" s="91" t="s">
        <v>325</v>
      </c>
      <c r="D106" s="52">
        <v>30.0</v>
      </c>
      <c r="E106" s="91">
        <v>-4.042</v>
      </c>
      <c r="F106" s="94">
        <v>24.855</v>
      </c>
      <c r="G106" s="52">
        <v>37.505</v>
      </c>
      <c r="H106" s="76">
        <f t="shared" si="2"/>
        <v>21.205</v>
      </c>
      <c r="I106" s="52" t="s">
        <v>328</v>
      </c>
      <c r="J106" s="52" t="s">
        <v>65</v>
      </c>
      <c r="K106" s="52">
        <v>3.0</v>
      </c>
      <c r="L106" s="52" t="s">
        <v>329</v>
      </c>
      <c r="M106" s="52" t="s">
        <v>53</v>
      </c>
      <c r="N106" s="52">
        <v>304584.0</v>
      </c>
      <c r="O106" s="4">
        <v>39.85</v>
      </c>
      <c r="P106" s="4">
        <v>57.54</v>
      </c>
      <c r="Q106" s="93" t="s">
        <v>330</v>
      </c>
    </row>
    <row r="107">
      <c r="B107" s="52">
        <v>6704.0</v>
      </c>
      <c r="C107" s="91" t="s">
        <v>325</v>
      </c>
      <c r="D107" s="52">
        <v>20.0</v>
      </c>
      <c r="E107" s="91">
        <v>-4.042</v>
      </c>
      <c r="F107" s="4">
        <v>24.855</v>
      </c>
      <c r="G107" s="52">
        <v>37.505</v>
      </c>
      <c r="H107" s="76">
        <f t="shared" si="2"/>
        <v>21.205</v>
      </c>
      <c r="I107" s="52" t="s">
        <v>328</v>
      </c>
      <c r="J107" s="52" t="s">
        <v>229</v>
      </c>
      <c r="K107" s="52">
        <v>3.0</v>
      </c>
      <c r="L107" s="52" t="s">
        <v>329</v>
      </c>
      <c r="M107" s="52" t="s">
        <v>53</v>
      </c>
      <c r="N107" s="52">
        <v>9805.0</v>
      </c>
      <c r="O107" s="4">
        <v>2.86</v>
      </c>
      <c r="P107" s="4">
        <v>1.09</v>
      </c>
      <c r="Q107" s="93" t="s">
        <v>330</v>
      </c>
    </row>
    <row r="108">
      <c r="B108" s="52">
        <v>6705.0</v>
      </c>
      <c r="C108" s="91" t="s">
        <v>325</v>
      </c>
      <c r="D108" s="52">
        <v>20.0</v>
      </c>
      <c r="E108" s="91">
        <v>-4.042</v>
      </c>
      <c r="F108" s="4">
        <v>24.855</v>
      </c>
      <c r="G108" s="52">
        <v>37.505</v>
      </c>
      <c r="H108" s="76">
        <f t="shared" si="2"/>
        <v>21.205</v>
      </c>
      <c r="I108" s="52" t="s">
        <v>328</v>
      </c>
      <c r="J108" s="52" t="s">
        <v>229</v>
      </c>
      <c r="K108" s="52">
        <v>3.0</v>
      </c>
      <c r="L108" s="52" t="s">
        <v>329</v>
      </c>
      <c r="M108" s="52" t="s">
        <v>53</v>
      </c>
      <c r="N108" s="52">
        <v>106427.0</v>
      </c>
      <c r="O108" s="4">
        <v>20.65</v>
      </c>
      <c r="P108" s="4">
        <v>21.49</v>
      </c>
    </row>
    <row r="109">
      <c r="B109" s="52">
        <v>6706.0</v>
      </c>
      <c r="C109" s="91" t="s">
        <v>325</v>
      </c>
      <c r="D109" s="52">
        <v>30.0</v>
      </c>
      <c r="E109" s="91">
        <v>-4.042</v>
      </c>
      <c r="F109" s="4">
        <v>24.855</v>
      </c>
      <c r="G109" s="52">
        <v>37.505</v>
      </c>
      <c r="H109" s="76">
        <f t="shared" si="2"/>
        <v>21.205</v>
      </c>
      <c r="I109" s="52" t="s">
        <v>328</v>
      </c>
      <c r="J109" s="52" t="s">
        <v>65</v>
      </c>
      <c r="K109" s="52">
        <v>3.0</v>
      </c>
      <c r="L109" s="52" t="s">
        <v>329</v>
      </c>
      <c r="M109" s="52" t="s">
        <v>53</v>
      </c>
      <c r="N109" s="52">
        <v>245623.0</v>
      </c>
      <c r="O109" s="4">
        <v>30.02</v>
      </c>
      <c r="P109" s="4">
        <v>48.96</v>
      </c>
    </row>
    <row r="110">
      <c r="B110" s="52">
        <v>6707.0</v>
      </c>
      <c r="C110" s="91" t="s">
        <v>325</v>
      </c>
      <c r="D110" s="52">
        <v>20.0</v>
      </c>
      <c r="E110" s="91">
        <v>-4.042</v>
      </c>
      <c r="F110" s="4">
        <v>24.855</v>
      </c>
      <c r="G110" s="52">
        <v>37.505</v>
      </c>
      <c r="H110" s="76">
        <f t="shared" si="2"/>
        <v>21.205</v>
      </c>
      <c r="I110" s="52" t="s">
        <v>328</v>
      </c>
      <c r="J110" s="52" t="s">
        <v>101</v>
      </c>
      <c r="K110" s="52">
        <v>3.0</v>
      </c>
      <c r="L110" s="52" t="s">
        <v>329</v>
      </c>
      <c r="M110" s="52" t="s">
        <v>53</v>
      </c>
      <c r="N110" s="52">
        <v>176816.0</v>
      </c>
      <c r="O110" s="4">
        <v>18.93</v>
      </c>
      <c r="P110" s="4">
        <v>19.27</v>
      </c>
    </row>
    <row r="111">
      <c r="B111" s="52">
        <v>6708.0</v>
      </c>
      <c r="C111" s="91" t="s">
        <v>325</v>
      </c>
      <c r="D111" s="52">
        <v>30.0</v>
      </c>
      <c r="E111" s="91">
        <v>-4.042</v>
      </c>
      <c r="F111" s="65">
        <v>23.287</v>
      </c>
      <c r="G111" s="52">
        <v>37.505</v>
      </c>
      <c r="H111" s="76">
        <f t="shared" si="2"/>
        <v>21.205</v>
      </c>
      <c r="I111" s="52" t="s">
        <v>328</v>
      </c>
      <c r="J111" s="52" t="s">
        <v>65</v>
      </c>
      <c r="K111" s="52">
        <v>3.0</v>
      </c>
      <c r="L111" s="52" t="s">
        <v>329</v>
      </c>
      <c r="M111" s="52" t="s">
        <v>53</v>
      </c>
      <c r="N111" s="52">
        <v>185456.0</v>
      </c>
      <c r="O111" s="4">
        <v>16.4</v>
      </c>
      <c r="P111" s="4">
        <v>13.23</v>
      </c>
    </row>
    <row r="112">
      <c r="B112" s="52"/>
      <c r="C112" s="91"/>
    </row>
    <row r="113">
      <c r="A113" s="1">
        <v>45425.0</v>
      </c>
      <c r="B113" s="52">
        <v>6828.0</v>
      </c>
      <c r="C113" s="91" t="s">
        <v>325</v>
      </c>
      <c r="D113" s="52">
        <v>20.0</v>
      </c>
      <c r="E113" s="91">
        <v>-4.042</v>
      </c>
      <c r="F113" s="79">
        <v>24.86</v>
      </c>
      <c r="G113" s="52">
        <v>37.5</v>
      </c>
      <c r="H113" s="76">
        <f t="shared" ref="H113:H128" si="3">G113-16.3</f>
        <v>21.2</v>
      </c>
      <c r="I113" s="52" t="s">
        <v>328</v>
      </c>
      <c r="J113" s="52" t="s">
        <v>65</v>
      </c>
      <c r="K113" s="52">
        <v>3.0</v>
      </c>
      <c r="L113" s="52" t="s">
        <v>329</v>
      </c>
      <c r="M113" s="52" t="s">
        <v>53</v>
      </c>
      <c r="N113" s="52">
        <v>184254.0</v>
      </c>
      <c r="O113" s="52">
        <v>32.72</v>
      </c>
      <c r="P113" s="52">
        <v>32.87</v>
      </c>
      <c r="Q113" s="52" t="s">
        <v>343</v>
      </c>
    </row>
    <row r="114">
      <c r="B114" s="52">
        <v>6829.0</v>
      </c>
      <c r="C114" s="91" t="s">
        <v>325</v>
      </c>
      <c r="D114" s="52">
        <v>20.0</v>
      </c>
      <c r="E114" s="91">
        <v>-4.042</v>
      </c>
      <c r="F114" s="52">
        <v>24.86</v>
      </c>
      <c r="G114" s="52">
        <v>37.5</v>
      </c>
      <c r="H114" s="76">
        <f t="shared" si="3"/>
        <v>21.2</v>
      </c>
      <c r="I114" s="52" t="s">
        <v>328</v>
      </c>
      <c r="J114" s="52" t="s">
        <v>65</v>
      </c>
      <c r="K114" s="52">
        <v>3.0</v>
      </c>
      <c r="L114" s="52" t="s">
        <v>329</v>
      </c>
      <c r="M114" s="52" t="s">
        <v>53</v>
      </c>
      <c r="N114" s="52">
        <v>190845.0</v>
      </c>
      <c r="O114" s="52">
        <v>31.51</v>
      </c>
      <c r="P114" s="52">
        <v>35.98</v>
      </c>
      <c r="Q114" s="52" t="s">
        <v>343</v>
      </c>
    </row>
    <row r="115">
      <c r="B115" s="52">
        <v>6830.0</v>
      </c>
      <c r="C115" s="91" t="s">
        <v>325</v>
      </c>
      <c r="D115" s="52">
        <v>20.0</v>
      </c>
      <c r="E115" s="91">
        <v>-4.042</v>
      </c>
      <c r="F115" s="52">
        <v>24.86</v>
      </c>
      <c r="G115" s="52">
        <v>37.5</v>
      </c>
      <c r="H115" s="76">
        <f t="shared" si="3"/>
        <v>21.2</v>
      </c>
      <c r="I115" s="52" t="s">
        <v>328</v>
      </c>
      <c r="J115" s="52" t="s">
        <v>65</v>
      </c>
      <c r="K115" s="52">
        <v>3.0</v>
      </c>
      <c r="L115" s="52" t="s">
        <v>329</v>
      </c>
      <c r="M115" s="52" t="s">
        <v>53</v>
      </c>
      <c r="N115" s="52">
        <v>202179.0</v>
      </c>
      <c r="O115" s="52">
        <v>34.28</v>
      </c>
      <c r="P115" s="52">
        <v>37.72</v>
      </c>
      <c r="Q115" s="52" t="s">
        <v>343</v>
      </c>
    </row>
    <row r="116">
      <c r="B116" s="52">
        <v>6831.0</v>
      </c>
      <c r="C116" s="91" t="s">
        <v>325</v>
      </c>
      <c r="D116" s="52">
        <v>20.0</v>
      </c>
      <c r="E116" s="91">
        <v>-4.042</v>
      </c>
      <c r="F116" s="52">
        <v>24.86</v>
      </c>
      <c r="G116" s="52">
        <v>37.5</v>
      </c>
      <c r="H116" s="76">
        <f t="shared" si="3"/>
        <v>21.2</v>
      </c>
      <c r="I116" s="52" t="s">
        <v>328</v>
      </c>
      <c r="J116" s="52" t="s">
        <v>65</v>
      </c>
      <c r="K116" s="52">
        <v>3.0</v>
      </c>
      <c r="L116" s="52" t="s">
        <v>329</v>
      </c>
      <c r="M116" s="52" t="s">
        <v>53</v>
      </c>
      <c r="N116" s="52">
        <v>215411.0</v>
      </c>
      <c r="O116" s="52">
        <v>36.3</v>
      </c>
      <c r="P116" s="52">
        <v>38.54</v>
      </c>
      <c r="Q116" s="52" t="s">
        <v>345</v>
      </c>
    </row>
    <row r="117">
      <c r="B117" s="52">
        <v>6832.0</v>
      </c>
      <c r="C117" s="91" t="s">
        <v>325</v>
      </c>
      <c r="D117" s="52">
        <v>20.0</v>
      </c>
      <c r="E117" s="91">
        <v>-4.042</v>
      </c>
      <c r="F117" s="52">
        <v>24.86</v>
      </c>
      <c r="G117" s="52">
        <v>37.5</v>
      </c>
      <c r="H117" s="76">
        <f t="shared" si="3"/>
        <v>21.2</v>
      </c>
      <c r="I117" s="52" t="s">
        <v>328</v>
      </c>
      <c r="J117" s="52" t="s">
        <v>65</v>
      </c>
      <c r="K117" s="52">
        <v>3.0</v>
      </c>
      <c r="L117" s="52" t="s">
        <v>329</v>
      </c>
      <c r="M117" s="52" t="s">
        <v>53</v>
      </c>
      <c r="N117" s="52">
        <v>184798.0</v>
      </c>
      <c r="O117" s="52">
        <v>30.75</v>
      </c>
      <c r="P117" s="52">
        <v>33.23</v>
      </c>
      <c r="Q117" s="52" t="s">
        <v>345</v>
      </c>
    </row>
    <row r="118">
      <c r="B118" s="52">
        <v>6833.0</v>
      </c>
      <c r="C118" s="91" t="s">
        <v>325</v>
      </c>
      <c r="D118" s="52">
        <v>20.0</v>
      </c>
      <c r="E118" s="91">
        <v>-4.042</v>
      </c>
      <c r="F118" s="52">
        <v>24.86</v>
      </c>
      <c r="G118" s="52">
        <v>37.5</v>
      </c>
      <c r="H118" s="76">
        <f t="shared" si="3"/>
        <v>21.2</v>
      </c>
      <c r="I118" s="52" t="s">
        <v>328</v>
      </c>
      <c r="J118" s="52" t="s">
        <v>65</v>
      </c>
      <c r="K118" s="52">
        <v>3.0</v>
      </c>
      <c r="L118" s="52" t="s">
        <v>329</v>
      </c>
      <c r="M118" s="52" t="s">
        <v>53</v>
      </c>
      <c r="N118" s="52">
        <v>180565.0</v>
      </c>
      <c r="O118" s="52">
        <v>30.94</v>
      </c>
      <c r="P118" s="52">
        <v>32.04</v>
      </c>
      <c r="Q118" s="52" t="s">
        <v>345</v>
      </c>
    </row>
    <row r="119">
      <c r="B119" s="52">
        <v>6834.0</v>
      </c>
      <c r="C119" s="91" t="s">
        <v>325</v>
      </c>
      <c r="D119" s="52">
        <v>20.0</v>
      </c>
      <c r="E119" s="91">
        <v>-4.042</v>
      </c>
      <c r="F119" s="52">
        <v>24.86</v>
      </c>
      <c r="G119" s="52">
        <v>37.5</v>
      </c>
      <c r="H119" s="76">
        <f t="shared" si="3"/>
        <v>21.2</v>
      </c>
      <c r="I119" s="52" t="s">
        <v>328</v>
      </c>
      <c r="J119" s="52" t="s">
        <v>65</v>
      </c>
      <c r="K119" s="52">
        <v>3.0</v>
      </c>
      <c r="L119" s="52" t="s">
        <v>329</v>
      </c>
      <c r="M119" s="52" t="s">
        <v>53</v>
      </c>
      <c r="N119" s="52">
        <v>246946.0</v>
      </c>
      <c r="O119" s="52">
        <v>40.85</v>
      </c>
      <c r="P119" s="52">
        <v>45.13</v>
      </c>
      <c r="Q119" s="52" t="s">
        <v>349</v>
      </c>
    </row>
    <row r="120">
      <c r="B120" s="52">
        <v>6835.0</v>
      </c>
      <c r="C120" s="91" t="s">
        <v>325</v>
      </c>
      <c r="D120" s="52">
        <v>20.0</v>
      </c>
      <c r="E120" s="91">
        <v>-4.042</v>
      </c>
      <c r="F120" s="52">
        <v>24.86</v>
      </c>
      <c r="G120" s="52">
        <v>37.5</v>
      </c>
      <c r="H120" s="76">
        <f t="shared" si="3"/>
        <v>21.2</v>
      </c>
      <c r="I120" s="52" t="s">
        <v>328</v>
      </c>
      <c r="J120" s="52" t="s">
        <v>65</v>
      </c>
      <c r="K120" s="52">
        <v>3.0</v>
      </c>
      <c r="L120" s="52" t="s">
        <v>329</v>
      </c>
      <c r="M120" s="52" t="s">
        <v>53</v>
      </c>
      <c r="N120" s="52">
        <v>172759.0</v>
      </c>
      <c r="O120" s="52">
        <v>29.92</v>
      </c>
      <c r="P120" s="52">
        <v>30.95</v>
      </c>
      <c r="Q120" s="52" t="s">
        <v>349</v>
      </c>
    </row>
    <row r="121">
      <c r="B121" s="52">
        <v>6836.0</v>
      </c>
      <c r="C121" s="91" t="s">
        <v>325</v>
      </c>
      <c r="D121" s="52">
        <v>20.0</v>
      </c>
      <c r="E121" s="91">
        <v>-4.042</v>
      </c>
      <c r="F121" s="52">
        <v>24.86</v>
      </c>
      <c r="G121" s="52">
        <v>37.5</v>
      </c>
      <c r="H121" s="76">
        <f t="shared" si="3"/>
        <v>21.2</v>
      </c>
      <c r="I121" s="52" t="s">
        <v>328</v>
      </c>
      <c r="J121" s="52" t="s">
        <v>65</v>
      </c>
      <c r="K121" s="52">
        <v>3.0</v>
      </c>
      <c r="L121" s="52" t="s">
        <v>329</v>
      </c>
      <c r="M121" s="52" t="s">
        <v>53</v>
      </c>
      <c r="N121" s="52">
        <v>210810.0</v>
      </c>
      <c r="O121" s="52">
        <v>33.27</v>
      </c>
      <c r="P121" s="52">
        <v>40.14</v>
      </c>
      <c r="Q121" s="52" t="s">
        <v>349</v>
      </c>
    </row>
    <row r="122">
      <c r="B122" s="52">
        <v>6837.0</v>
      </c>
      <c r="C122" s="91" t="s">
        <v>325</v>
      </c>
      <c r="D122" s="52">
        <v>20.0</v>
      </c>
      <c r="E122" s="91">
        <v>-4.042</v>
      </c>
      <c r="F122" s="52">
        <v>24.86</v>
      </c>
      <c r="G122" s="52">
        <v>37.5</v>
      </c>
      <c r="H122" s="76">
        <f t="shared" si="3"/>
        <v>21.2</v>
      </c>
      <c r="I122" s="52" t="s">
        <v>328</v>
      </c>
      <c r="J122" s="52" t="s">
        <v>65</v>
      </c>
      <c r="K122" s="52">
        <v>3.0</v>
      </c>
      <c r="L122" s="52" t="s">
        <v>329</v>
      </c>
      <c r="M122" s="52" t="s">
        <v>53</v>
      </c>
      <c r="N122" s="4">
        <v>31967.0</v>
      </c>
      <c r="O122" s="4">
        <v>4.49</v>
      </c>
      <c r="P122" s="4">
        <v>5.51</v>
      </c>
      <c r="Q122" s="4" t="s">
        <v>363</v>
      </c>
    </row>
    <row r="123">
      <c r="B123" s="52">
        <v>6838.0</v>
      </c>
      <c r="C123" s="91" t="s">
        <v>325</v>
      </c>
      <c r="D123" s="52">
        <v>20.0</v>
      </c>
      <c r="E123" s="91">
        <v>-4.042</v>
      </c>
      <c r="F123" s="52">
        <v>24.86</v>
      </c>
      <c r="G123" s="52">
        <v>37.5</v>
      </c>
      <c r="H123" s="76">
        <f t="shared" si="3"/>
        <v>21.2</v>
      </c>
      <c r="I123" s="52" t="s">
        <v>328</v>
      </c>
      <c r="J123" s="52" t="s">
        <v>65</v>
      </c>
      <c r="K123" s="52">
        <v>3.0</v>
      </c>
      <c r="L123" s="52" t="s">
        <v>329</v>
      </c>
      <c r="M123" s="52" t="s">
        <v>53</v>
      </c>
      <c r="N123" s="4">
        <v>237590.0</v>
      </c>
      <c r="O123" s="4">
        <v>37.63</v>
      </c>
      <c r="P123" s="4">
        <v>38.9</v>
      </c>
      <c r="Q123" s="4" t="s">
        <v>363</v>
      </c>
    </row>
    <row r="124">
      <c r="B124" s="52">
        <v>6839.0</v>
      </c>
      <c r="C124" s="91" t="s">
        <v>325</v>
      </c>
      <c r="D124" s="52">
        <v>20.0</v>
      </c>
      <c r="E124" s="91">
        <v>-4.042</v>
      </c>
      <c r="F124" s="52">
        <v>24.86</v>
      </c>
      <c r="G124" s="52">
        <v>37.5</v>
      </c>
      <c r="H124" s="76">
        <f t="shared" si="3"/>
        <v>21.2</v>
      </c>
      <c r="I124" s="52" t="s">
        <v>328</v>
      </c>
      <c r="J124" s="52" t="s">
        <v>65</v>
      </c>
      <c r="K124" s="52">
        <v>3.0</v>
      </c>
      <c r="L124" s="52" t="s">
        <v>329</v>
      </c>
      <c r="M124" s="52" t="s">
        <v>53</v>
      </c>
      <c r="N124" s="4">
        <v>199617.0</v>
      </c>
      <c r="O124" s="4">
        <v>29.91</v>
      </c>
      <c r="P124" s="4">
        <v>33.94</v>
      </c>
      <c r="Q124" s="4" t="s">
        <v>363</v>
      </c>
    </row>
    <row r="125">
      <c r="B125" s="52">
        <v>6840.0</v>
      </c>
      <c r="C125" s="91" t="s">
        <v>325</v>
      </c>
      <c r="D125" s="52">
        <v>20.0</v>
      </c>
      <c r="E125" s="91">
        <v>-4.042</v>
      </c>
      <c r="F125" s="52">
        <v>24.86</v>
      </c>
      <c r="G125" s="52">
        <v>37.5</v>
      </c>
      <c r="H125" s="76">
        <f t="shared" si="3"/>
        <v>21.2</v>
      </c>
      <c r="I125" s="52" t="s">
        <v>328</v>
      </c>
      <c r="J125" s="52" t="s">
        <v>65</v>
      </c>
      <c r="K125" s="52">
        <v>3.0</v>
      </c>
      <c r="L125" s="52" t="s">
        <v>329</v>
      </c>
      <c r="M125" s="52" t="s">
        <v>53</v>
      </c>
      <c r="N125" s="4">
        <v>200551.0</v>
      </c>
      <c r="O125" s="4">
        <v>29.62</v>
      </c>
      <c r="P125" s="4">
        <v>34.09</v>
      </c>
      <c r="Q125" s="4" t="s">
        <v>363</v>
      </c>
    </row>
    <row r="126">
      <c r="B126" s="4">
        <v>6841.0</v>
      </c>
      <c r="C126" s="91" t="s">
        <v>325</v>
      </c>
      <c r="D126" s="4">
        <v>20.0</v>
      </c>
      <c r="E126" s="4">
        <v>-2.638</v>
      </c>
      <c r="F126" s="65">
        <v>37.714</v>
      </c>
      <c r="G126" s="67">
        <v>36.83</v>
      </c>
      <c r="H126" s="50">
        <f t="shared" si="3"/>
        <v>20.53</v>
      </c>
      <c r="I126" s="52" t="s">
        <v>328</v>
      </c>
      <c r="J126" s="52" t="s">
        <v>65</v>
      </c>
      <c r="K126" s="52">
        <v>3.0</v>
      </c>
      <c r="L126" s="52" t="s">
        <v>329</v>
      </c>
      <c r="M126" s="52" t="s">
        <v>53</v>
      </c>
      <c r="N126" s="4">
        <v>174513.0</v>
      </c>
      <c r="O126" s="4">
        <v>63.02</v>
      </c>
      <c r="P126" s="4">
        <v>66.84</v>
      </c>
      <c r="Q126" s="4" t="s">
        <v>363</v>
      </c>
      <c r="R126" s="4" t="s">
        <v>370</v>
      </c>
    </row>
    <row r="127">
      <c r="B127" s="4">
        <v>6842.0</v>
      </c>
      <c r="C127" s="91" t="s">
        <v>325</v>
      </c>
      <c r="D127" s="4">
        <v>20.0</v>
      </c>
      <c r="E127" s="4">
        <v>-2.638</v>
      </c>
      <c r="F127" s="4">
        <v>37.714</v>
      </c>
      <c r="G127" s="48">
        <v>36.83</v>
      </c>
      <c r="H127" s="50">
        <f t="shared" si="3"/>
        <v>20.53</v>
      </c>
      <c r="I127" s="52" t="s">
        <v>328</v>
      </c>
      <c r="J127" s="4" t="s">
        <v>229</v>
      </c>
      <c r="K127" s="52">
        <v>3.0</v>
      </c>
      <c r="L127" s="52" t="s">
        <v>329</v>
      </c>
      <c r="M127" s="52" t="s">
        <v>53</v>
      </c>
      <c r="N127" s="4">
        <v>45780.0</v>
      </c>
      <c r="O127" s="4">
        <v>15.66</v>
      </c>
      <c r="P127" s="4">
        <v>18.61</v>
      </c>
      <c r="Q127" s="4" t="s">
        <v>363</v>
      </c>
      <c r="R127" s="4" t="s">
        <v>370</v>
      </c>
    </row>
    <row r="128">
      <c r="B128" s="4">
        <v>6843.0</v>
      </c>
      <c r="C128" s="91" t="s">
        <v>325</v>
      </c>
      <c r="D128" s="4">
        <v>20.0</v>
      </c>
      <c r="E128" s="4">
        <v>-2.638</v>
      </c>
      <c r="F128" s="4">
        <v>37.714</v>
      </c>
      <c r="G128" s="48">
        <v>36.83</v>
      </c>
      <c r="H128" s="50">
        <f t="shared" si="3"/>
        <v>20.53</v>
      </c>
      <c r="I128" s="52" t="s">
        <v>328</v>
      </c>
      <c r="J128" s="4" t="s">
        <v>101</v>
      </c>
      <c r="K128" s="52">
        <v>3.0</v>
      </c>
      <c r="L128" s="52" t="s">
        <v>329</v>
      </c>
      <c r="M128" s="52" t="s">
        <v>53</v>
      </c>
      <c r="N128" s="4">
        <v>93774.0</v>
      </c>
      <c r="O128" s="4">
        <v>29.46</v>
      </c>
      <c r="P128" s="4">
        <v>35.13</v>
      </c>
      <c r="Q128" s="4" t="s">
        <v>363</v>
      </c>
      <c r="R128" s="4" t="s">
        <v>370</v>
      </c>
    </row>
    <row r="129">
      <c r="C129" s="91"/>
    </row>
    <row r="1005">
      <c r="C1005" s="55" t="s">
        <v>220</v>
      </c>
      <c r="D1005" s="48">
        <v>36.83</v>
      </c>
      <c r="E1005" s="4">
        <v>37.722</v>
      </c>
      <c r="F1005" s="4">
        <v>30.0</v>
      </c>
      <c r="O1005" s="4" t="s">
        <v>256</v>
      </c>
    </row>
  </sheetData>
  <conditionalFormatting sqref="A2:AA2">
    <cfRule type="notContainsBlanks" dxfId="0" priority="1">
      <formula>LEN(TRIM(A2))&gt;0</formula>
    </cfRule>
  </conditionalFormatting>
  <hyperlinks>
    <hyperlink r:id="rId1" ref="J3"/>
    <hyperlink r:id="rId2" ref="J4"/>
    <hyperlink r:id="rId3" ref="J7"/>
    <hyperlink r:id="rId4" ref="J8"/>
    <hyperlink r:id="rId5" ref="J9"/>
    <hyperlink r:id="rId6" ref="J10"/>
    <hyperlink r:id="rId7" ref="F17"/>
    <hyperlink r:id="rId8" ref="D62"/>
    <hyperlink r:id="rId9" ref="O65"/>
    <hyperlink r:id="rId10" ref="O67"/>
    <hyperlink r:id="rId11" ref="D71"/>
    <hyperlink r:id="rId12" ref="E71"/>
    <hyperlink r:id="rId13" ref="M71"/>
    <hyperlink r:id="rId14" ref="D77"/>
    <hyperlink r:id="rId15" ref="E77"/>
    <hyperlink r:id="rId16" ref="M77"/>
    <hyperlink r:id="rId17" ref="Q77"/>
    <hyperlink r:id="rId18" ref="D87"/>
    <hyperlink r:id="rId19" ref="E87"/>
    <hyperlink r:id="rId20" ref="S87"/>
    <hyperlink r:id="rId21" ref="D90"/>
    <hyperlink r:id="rId22" ref="E90"/>
    <hyperlink r:id="rId23" ref="U90"/>
    <hyperlink r:id="rId24" ref="X90"/>
    <hyperlink r:id="rId25" ref="AA90"/>
    <hyperlink r:id="rId26" ref="O93"/>
    <hyperlink r:id="rId27" ref="R93"/>
    <hyperlink r:id="rId28" ref="O94"/>
    <hyperlink r:id="rId29" ref="R94"/>
    <hyperlink r:id="rId30" ref="D96"/>
    <hyperlink r:id="rId31" ref="E96"/>
    <hyperlink r:id="rId32" ref="D97"/>
    <hyperlink r:id="rId33" ref="E97"/>
    <hyperlink r:id="rId34" ref="D98"/>
    <hyperlink r:id="rId35" ref="E98"/>
    <hyperlink r:id="rId36" ref="D99"/>
    <hyperlink r:id="rId37" ref="E99"/>
    <hyperlink r:id="rId38" ref="D100"/>
    <hyperlink r:id="rId39" ref="E100"/>
    <hyperlink r:id="rId40" ref="D101"/>
    <hyperlink r:id="rId41" ref="E101"/>
    <hyperlink r:id="rId42" ref="F105"/>
    <hyperlink r:id="rId43" ref="F106"/>
    <hyperlink r:id="rId44" ref="F111"/>
    <hyperlink r:id="rId45" ref="F113"/>
    <hyperlink r:id="rId46" ref="F126"/>
    <hyperlink r:id="rId47" ref="G126"/>
  </hyperlinks>
  <drawing r:id="rId48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3" max="3" width="23.38"/>
    <col customWidth="1" min="4" max="4" width="9.25"/>
    <col customWidth="1" min="5" max="5" width="8.75"/>
    <col customWidth="1" min="6" max="6" width="10.0"/>
    <col customWidth="1" min="7" max="7" width="11.75"/>
    <col customWidth="1" min="8" max="8" width="11.13"/>
    <col customWidth="1" min="9" max="9" width="12.38"/>
    <col customWidth="1" min="10" max="10" width="15.0"/>
    <col customWidth="1" min="11" max="11" width="11.75"/>
    <col customWidth="1" min="12" max="12" width="6.25"/>
    <col customWidth="1" min="13" max="13" width="9.25"/>
    <col customWidth="1" min="14" max="14" width="6.25"/>
    <col customWidth="1" min="15" max="15" width="11.75"/>
    <col customWidth="1" min="16" max="16" width="14.88"/>
    <col customWidth="1" min="17" max="17" width="36.13"/>
  </cols>
  <sheetData>
    <row r="1">
      <c r="E1" s="4" t="s">
        <v>0</v>
      </c>
      <c r="F1" s="4" t="s">
        <v>3</v>
      </c>
      <c r="G1" s="4" t="s">
        <v>4</v>
      </c>
      <c r="H1" s="4" t="s">
        <v>5</v>
      </c>
      <c r="I1" s="4" t="s">
        <v>6</v>
      </c>
      <c r="L1" s="4" t="s">
        <v>8</v>
      </c>
    </row>
    <row r="2">
      <c r="A2" s="7" t="s">
        <v>10</v>
      </c>
      <c r="B2" s="7" t="s">
        <v>12</v>
      </c>
      <c r="C2" s="7" t="s">
        <v>13</v>
      </c>
      <c r="D2" s="7" t="s">
        <v>14</v>
      </c>
      <c r="E2" s="7"/>
      <c r="F2" s="7"/>
      <c r="G2" s="7"/>
      <c r="H2" s="7"/>
      <c r="I2" s="7"/>
      <c r="J2" s="7" t="s">
        <v>16</v>
      </c>
      <c r="K2" s="7" t="s">
        <v>17</v>
      </c>
      <c r="L2" s="7"/>
      <c r="M2" s="7" t="s">
        <v>18</v>
      </c>
      <c r="N2" s="7" t="s">
        <v>20</v>
      </c>
      <c r="O2" s="7" t="s">
        <v>21</v>
      </c>
      <c r="P2" s="7" t="s">
        <v>22</v>
      </c>
      <c r="Q2" s="11" t="s">
        <v>23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">
        <v>45183.0</v>
      </c>
      <c r="B3" s="28">
        <v>1139.0</v>
      </c>
      <c r="C3" s="4" t="s">
        <v>81</v>
      </c>
      <c r="D3" s="4" t="s">
        <v>82</v>
      </c>
      <c r="E3" s="4"/>
      <c r="F3" s="4"/>
      <c r="G3" s="4"/>
      <c r="H3" s="4"/>
      <c r="I3" s="4">
        <v>9.5</v>
      </c>
      <c r="J3" s="4" t="s">
        <v>84</v>
      </c>
      <c r="K3" s="29">
        <v>5.0</v>
      </c>
      <c r="O3" s="29"/>
      <c r="P3" s="29"/>
      <c r="Q3" s="30" t="s">
        <v>87</v>
      </c>
    </row>
    <row r="4">
      <c r="A4" s="1"/>
      <c r="B4" s="31">
        <v>1140.0</v>
      </c>
      <c r="C4" s="4" t="s">
        <v>81</v>
      </c>
      <c r="D4" s="4" t="s">
        <v>82</v>
      </c>
      <c r="E4" s="4"/>
      <c r="F4" s="4"/>
      <c r="G4" s="4"/>
      <c r="H4" s="4"/>
      <c r="I4" s="4">
        <v>9.5</v>
      </c>
      <c r="J4" s="4" t="s">
        <v>84</v>
      </c>
      <c r="K4" s="29">
        <v>5.0</v>
      </c>
      <c r="O4" s="29"/>
      <c r="P4" s="29"/>
      <c r="Q4" s="30" t="s">
        <v>89</v>
      </c>
    </row>
    <row r="5">
      <c r="A5" s="1"/>
      <c r="B5" s="31">
        <v>1141.0</v>
      </c>
      <c r="C5" s="4" t="s">
        <v>81</v>
      </c>
      <c r="D5" s="4" t="s">
        <v>82</v>
      </c>
      <c r="E5" s="4"/>
      <c r="F5" s="4"/>
      <c r="G5" s="4"/>
      <c r="H5" s="4"/>
      <c r="I5" s="4">
        <v>9.5</v>
      </c>
      <c r="J5" s="4" t="s">
        <v>84</v>
      </c>
      <c r="K5" s="29">
        <v>5.0</v>
      </c>
      <c r="O5" s="29"/>
      <c r="P5" s="29"/>
      <c r="Q5" s="33" t="s">
        <v>94</v>
      </c>
    </row>
    <row r="6">
      <c r="A6" s="1"/>
      <c r="B6" s="31">
        <v>1142.0</v>
      </c>
      <c r="C6" s="4" t="s">
        <v>81</v>
      </c>
      <c r="D6" s="4" t="s">
        <v>82</v>
      </c>
      <c r="E6" s="4"/>
      <c r="F6" s="4"/>
      <c r="G6" s="4"/>
      <c r="H6" s="4"/>
      <c r="I6" s="4">
        <v>9.5</v>
      </c>
      <c r="J6" s="4" t="s">
        <v>84</v>
      </c>
      <c r="K6" s="29">
        <v>5.0</v>
      </c>
      <c r="O6" s="29"/>
      <c r="P6" s="29"/>
      <c r="Q6" s="33" t="s">
        <v>96</v>
      </c>
    </row>
    <row r="7">
      <c r="A7" s="1">
        <v>45184.0</v>
      </c>
      <c r="B7" s="28">
        <v>1144.0</v>
      </c>
      <c r="C7" s="4" t="s">
        <v>97</v>
      </c>
      <c r="D7" s="4">
        <v>10.0</v>
      </c>
      <c r="E7" s="4">
        <v>-4.367</v>
      </c>
      <c r="F7" s="4">
        <v>36.2</v>
      </c>
      <c r="G7" s="4">
        <f t="shared" ref="G7:G27" si="1">H7+16.3</f>
        <v>36.3</v>
      </c>
      <c r="H7" s="4">
        <v>20.0</v>
      </c>
      <c r="I7" s="4">
        <v>9.5</v>
      </c>
      <c r="J7" s="4" t="s">
        <v>101</v>
      </c>
      <c r="K7" s="29">
        <v>5.0</v>
      </c>
      <c r="O7" s="29"/>
      <c r="P7" s="29"/>
      <c r="Q7" s="33" t="s">
        <v>102</v>
      </c>
    </row>
    <row r="8">
      <c r="A8" s="1"/>
      <c r="B8" s="28">
        <v>1145.0</v>
      </c>
      <c r="C8" s="4" t="s">
        <v>97</v>
      </c>
      <c r="D8" s="4">
        <v>10.0</v>
      </c>
      <c r="E8" s="4">
        <v>-4.367</v>
      </c>
      <c r="F8" s="4">
        <v>36.2</v>
      </c>
      <c r="G8" s="4">
        <f t="shared" si="1"/>
        <v>36.3</v>
      </c>
      <c r="H8" s="4">
        <v>20.0</v>
      </c>
      <c r="I8" s="4">
        <v>9.5</v>
      </c>
      <c r="J8" s="4" t="s">
        <v>101</v>
      </c>
      <c r="K8" s="29">
        <v>5.0</v>
      </c>
      <c r="O8" s="29"/>
      <c r="P8" s="29"/>
      <c r="Q8" s="33" t="s">
        <v>102</v>
      </c>
    </row>
    <row r="9">
      <c r="A9" s="1"/>
      <c r="B9" s="28">
        <v>1146.0</v>
      </c>
      <c r="C9" s="4" t="s">
        <v>105</v>
      </c>
      <c r="D9" s="4">
        <v>10.0</v>
      </c>
      <c r="E9" s="4">
        <v>-4.367</v>
      </c>
      <c r="F9" s="4">
        <v>36.2</v>
      </c>
      <c r="G9" s="4">
        <f t="shared" si="1"/>
        <v>36.3</v>
      </c>
      <c r="H9" s="4">
        <v>20.0</v>
      </c>
      <c r="I9" s="4">
        <v>9.5</v>
      </c>
      <c r="J9" s="4" t="s">
        <v>101</v>
      </c>
      <c r="K9" s="29">
        <v>5.0</v>
      </c>
      <c r="O9" s="29"/>
      <c r="P9" s="29"/>
      <c r="Q9" s="33" t="s">
        <v>102</v>
      </c>
    </row>
    <row r="10">
      <c r="A10" s="1"/>
      <c r="B10" s="31">
        <v>1147.0</v>
      </c>
      <c r="C10" s="35" t="s">
        <v>105</v>
      </c>
      <c r="D10" s="4">
        <v>10.0</v>
      </c>
      <c r="E10" s="4">
        <v>-4.367</v>
      </c>
      <c r="F10" s="4">
        <v>36.2</v>
      </c>
      <c r="G10" s="4">
        <f t="shared" si="1"/>
        <v>36.3</v>
      </c>
      <c r="H10" s="4">
        <v>20.0</v>
      </c>
      <c r="I10" s="4">
        <v>9.5</v>
      </c>
      <c r="J10" s="4" t="s">
        <v>101</v>
      </c>
      <c r="K10" s="29">
        <v>5.0</v>
      </c>
      <c r="O10" s="29"/>
      <c r="P10" s="29"/>
      <c r="Q10" s="33" t="s">
        <v>102</v>
      </c>
    </row>
    <row r="11">
      <c r="A11" s="1"/>
      <c r="B11" s="31">
        <v>1148.0</v>
      </c>
      <c r="C11" s="4" t="s">
        <v>107</v>
      </c>
      <c r="D11" s="4">
        <v>10.0</v>
      </c>
      <c r="E11" s="4">
        <v>-4.367</v>
      </c>
      <c r="F11" s="4">
        <v>36.2</v>
      </c>
      <c r="G11" s="4">
        <f t="shared" si="1"/>
        <v>36.3</v>
      </c>
      <c r="H11" s="4">
        <v>20.0</v>
      </c>
      <c r="I11" s="4">
        <v>9.5</v>
      </c>
      <c r="J11" s="4" t="s">
        <v>101</v>
      </c>
      <c r="K11" s="29">
        <v>5.0</v>
      </c>
      <c r="O11" s="29"/>
      <c r="P11" s="29"/>
      <c r="Q11" s="36"/>
    </row>
    <row r="12">
      <c r="A12" s="1"/>
      <c r="B12" s="31">
        <v>1149.0</v>
      </c>
      <c r="C12" s="4" t="s">
        <v>108</v>
      </c>
      <c r="D12" s="4">
        <v>10.0</v>
      </c>
      <c r="E12" s="4">
        <v>-4.367</v>
      </c>
      <c r="F12" s="4">
        <v>36.2</v>
      </c>
      <c r="G12" s="4">
        <f t="shared" si="1"/>
        <v>36.3</v>
      </c>
      <c r="H12" s="4">
        <v>20.0</v>
      </c>
      <c r="I12" s="4">
        <v>9.5</v>
      </c>
      <c r="J12" s="4" t="s">
        <v>101</v>
      </c>
      <c r="K12" s="29">
        <v>5.0</v>
      </c>
      <c r="O12" s="29"/>
      <c r="P12" s="29"/>
      <c r="Q12" s="33"/>
    </row>
    <row r="13">
      <c r="A13" s="1"/>
      <c r="B13" s="31">
        <v>1150.0</v>
      </c>
      <c r="C13" s="4" t="s">
        <v>109</v>
      </c>
      <c r="D13" s="4">
        <v>10.0</v>
      </c>
      <c r="E13" s="4">
        <v>-4.367</v>
      </c>
      <c r="F13" s="4">
        <v>36.2</v>
      </c>
      <c r="G13" s="4">
        <f t="shared" si="1"/>
        <v>36.3</v>
      </c>
      <c r="H13" s="4">
        <v>20.0</v>
      </c>
      <c r="I13" s="4">
        <v>9.5</v>
      </c>
      <c r="J13" s="4" t="s">
        <v>101</v>
      </c>
      <c r="K13" s="29">
        <v>5.0</v>
      </c>
      <c r="O13" s="29"/>
      <c r="P13" s="29"/>
      <c r="Q13" s="40" t="s">
        <v>110</v>
      </c>
    </row>
    <row r="14">
      <c r="A14" s="1"/>
      <c r="B14" s="31">
        <v>1151.0</v>
      </c>
      <c r="C14" s="4" t="s">
        <v>115</v>
      </c>
      <c r="D14" s="4">
        <v>10.0</v>
      </c>
      <c r="E14" s="4">
        <v>-4.367</v>
      </c>
      <c r="F14" s="4">
        <v>36.2</v>
      </c>
      <c r="G14" s="4">
        <f t="shared" si="1"/>
        <v>36.3</v>
      </c>
      <c r="H14" s="4">
        <v>20.0</v>
      </c>
      <c r="I14" s="4">
        <v>9.5</v>
      </c>
      <c r="J14" s="4" t="s">
        <v>101</v>
      </c>
      <c r="K14" s="29">
        <v>5.0</v>
      </c>
      <c r="O14" s="29"/>
      <c r="P14" s="29"/>
      <c r="Q14" s="36"/>
    </row>
    <row r="15">
      <c r="A15" s="1"/>
      <c r="B15" s="31" t="s">
        <v>117</v>
      </c>
      <c r="C15" s="4" t="s">
        <v>118</v>
      </c>
      <c r="D15" s="4">
        <v>30.0</v>
      </c>
      <c r="E15" s="4">
        <v>-4.367</v>
      </c>
      <c r="F15" s="4">
        <v>36.2</v>
      </c>
      <c r="G15" s="4">
        <f t="shared" si="1"/>
        <v>36.3</v>
      </c>
      <c r="H15" s="4">
        <v>20.0</v>
      </c>
      <c r="I15" s="4">
        <v>9.5</v>
      </c>
      <c r="J15" s="4" t="s">
        <v>119</v>
      </c>
      <c r="K15" s="29">
        <v>5.0</v>
      </c>
      <c r="O15" s="29"/>
      <c r="P15" s="29"/>
      <c r="Q15" s="36"/>
    </row>
    <row r="16">
      <c r="B16" s="31">
        <v>1166.0</v>
      </c>
      <c r="C16" s="4" t="s">
        <v>120</v>
      </c>
      <c r="D16" s="4">
        <v>5.0</v>
      </c>
      <c r="E16" s="4">
        <v>-6.8</v>
      </c>
      <c r="F16" s="4">
        <v>12.49</v>
      </c>
      <c r="G16" s="4">
        <f t="shared" si="1"/>
        <v>37.1</v>
      </c>
      <c r="H16" s="4">
        <v>20.8</v>
      </c>
      <c r="I16" s="4">
        <v>9.5</v>
      </c>
      <c r="J16" s="4" t="s">
        <v>119</v>
      </c>
      <c r="K16" s="4">
        <v>5.0</v>
      </c>
      <c r="O16" s="4"/>
      <c r="P16" s="4"/>
      <c r="Q16" s="4" t="s">
        <v>122</v>
      </c>
    </row>
    <row r="17">
      <c r="B17" s="31" t="s">
        <v>124</v>
      </c>
      <c r="C17" s="4" t="s">
        <v>120</v>
      </c>
      <c r="D17" s="4">
        <v>5.0</v>
      </c>
      <c r="E17" s="4">
        <v>-6.8</v>
      </c>
      <c r="F17" s="4">
        <v>12.49</v>
      </c>
      <c r="G17" s="4">
        <f t="shared" si="1"/>
        <v>37.1</v>
      </c>
      <c r="H17" s="4">
        <v>20.8</v>
      </c>
      <c r="I17" s="4">
        <v>9.5</v>
      </c>
      <c r="J17" s="4" t="s">
        <v>101</v>
      </c>
      <c r="K17" s="4">
        <v>5.0</v>
      </c>
      <c r="O17" s="4"/>
      <c r="P17" s="4"/>
      <c r="Q17" s="4" t="s">
        <v>122</v>
      </c>
    </row>
    <row r="18">
      <c r="A18" s="14">
        <v>45186.0</v>
      </c>
      <c r="B18" s="31" t="s">
        <v>125</v>
      </c>
      <c r="C18" s="4" t="s">
        <v>120</v>
      </c>
      <c r="D18" s="4">
        <v>5.0</v>
      </c>
      <c r="E18" s="4">
        <f>4.036</f>
        <v>4.036</v>
      </c>
      <c r="F18" s="4">
        <v>30.14</v>
      </c>
      <c r="G18" s="4">
        <f t="shared" si="1"/>
        <v>33.19</v>
      </c>
      <c r="H18" s="4">
        <v>16.89</v>
      </c>
      <c r="I18" s="4">
        <v>9.5</v>
      </c>
      <c r="J18" s="4" t="s">
        <v>101</v>
      </c>
      <c r="K18" s="4">
        <v>5.0</v>
      </c>
      <c r="O18" s="4"/>
      <c r="P18" s="4"/>
      <c r="Q18" s="4" t="s">
        <v>129</v>
      </c>
    </row>
    <row r="19">
      <c r="B19" s="31" t="s">
        <v>130</v>
      </c>
      <c r="C19" s="4" t="s">
        <v>131</v>
      </c>
      <c r="D19" s="4">
        <v>30.0</v>
      </c>
      <c r="E19" s="4">
        <v>-6.117</v>
      </c>
      <c r="F19" s="4">
        <v>12.373</v>
      </c>
      <c r="G19" s="4">
        <f t="shared" si="1"/>
        <v>37</v>
      </c>
      <c r="H19" s="4">
        <v>20.7</v>
      </c>
      <c r="I19" s="4">
        <v>9.5</v>
      </c>
      <c r="J19" s="4" t="s">
        <v>119</v>
      </c>
      <c r="K19" s="4">
        <v>5.0</v>
      </c>
      <c r="O19" s="4"/>
      <c r="P19" s="4"/>
      <c r="Q19" s="46" t="s">
        <v>132</v>
      </c>
    </row>
    <row r="20">
      <c r="B20" s="31" t="s">
        <v>135</v>
      </c>
      <c r="C20" s="4" t="s">
        <v>136</v>
      </c>
      <c r="D20" s="4">
        <v>5.0</v>
      </c>
      <c r="E20" s="20">
        <f t="shared" ref="E20:E30" si="2">4.036</f>
        <v>4.036</v>
      </c>
      <c r="F20" s="4">
        <v>30.14</v>
      </c>
      <c r="G20" s="4">
        <f t="shared" si="1"/>
        <v>30.9</v>
      </c>
      <c r="H20" s="20">
        <f t="shared" ref="H20:H28" si="3">30.9-16.3</f>
        <v>14.6</v>
      </c>
      <c r="I20" s="4">
        <v>9.5</v>
      </c>
      <c r="J20" s="4" t="s">
        <v>65</v>
      </c>
      <c r="K20" s="4">
        <v>5.0</v>
      </c>
      <c r="O20" s="4"/>
      <c r="P20" s="4"/>
      <c r="Q20" s="4" t="s">
        <v>138</v>
      </c>
    </row>
    <row r="21">
      <c r="A21" s="14"/>
      <c r="B21" s="31">
        <v>1215.0</v>
      </c>
      <c r="C21" s="4" t="s">
        <v>141</v>
      </c>
      <c r="D21" s="4">
        <v>5.0</v>
      </c>
      <c r="E21" s="20">
        <f t="shared" si="2"/>
        <v>4.036</v>
      </c>
      <c r="F21" s="4">
        <v>30.14</v>
      </c>
      <c r="G21" s="4">
        <f t="shared" si="1"/>
        <v>30.9</v>
      </c>
      <c r="H21" s="20">
        <f t="shared" si="3"/>
        <v>14.6</v>
      </c>
      <c r="I21" s="4">
        <v>9.5</v>
      </c>
      <c r="J21" s="4" t="s">
        <v>65</v>
      </c>
      <c r="K21" s="4">
        <v>5.0</v>
      </c>
      <c r="O21" s="4"/>
      <c r="P21" s="4"/>
      <c r="Q21" s="4" t="s">
        <v>138</v>
      </c>
      <c r="R21" s="51" t="s">
        <v>151</v>
      </c>
    </row>
    <row r="22">
      <c r="A22" s="14"/>
      <c r="B22" s="31">
        <v>1216.0</v>
      </c>
      <c r="C22" s="4" t="s">
        <v>141</v>
      </c>
      <c r="D22" s="4">
        <v>5.0</v>
      </c>
      <c r="E22" s="20">
        <f t="shared" si="2"/>
        <v>4.036</v>
      </c>
      <c r="F22" s="4">
        <v>30.14</v>
      </c>
      <c r="G22" s="4">
        <f t="shared" si="1"/>
        <v>30.9</v>
      </c>
      <c r="H22" s="20">
        <f t="shared" si="3"/>
        <v>14.6</v>
      </c>
      <c r="I22" s="4">
        <v>9.5</v>
      </c>
      <c r="J22" s="4" t="s">
        <v>65</v>
      </c>
      <c r="K22" s="4">
        <v>5.0</v>
      </c>
      <c r="O22" s="4"/>
      <c r="P22" s="4"/>
      <c r="Q22" s="4" t="s">
        <v>138</v>
      </c>
      <c r="R22" s="51" t="s">
        <v>156</v>
      </c>
    </row>
    <row r="23">
      <c r="A23" s="14"/>
      <c r="B23" s="31">
        <v>1217.0</v>
      </c>
      <c r="C23" s="4" t="s">
        <v>141</v>
      </c>
      <c r="D23" s="4">
        <v>5.0</v>
      </c>
      <c r="E23" s="20">
        <f t="shared" si="2"/>
        <v>4.036</v>
      </c>
      <c r="F23" s="4">
        <v>30.14</v>
      </c>
      <c r="G23" s="4">
        <f t="shared" si="1"/>
        <v>30.9</v>
      </c>
      <c r="H23" s="20">
        <f t="shared" si="3"/>
        <v>14.6</v>
      </c>
      <c r="I23" s="4">
        <v>9.5</v>
      </c>
      <c r="J23" s="4" t="s">
        <v>65</v>
      </c>
      <c r="K23" s="4">
        <v>5.0</v>
      </c>
      <c r="O23" s="4"/>
      <c r="P23" s="4"/>
      <c r="Q23" s="4" t="s">
        <v>138</v>
      </c>
      <c r="R23" s="51" t="s">
        <v>165</v>
      </c>
    </row>
    <row r="24">
      <c r="A24" s="14"/>
      <c r="B24" s="31">
        <v>1218.0</v>
      </c>
      <c r="C24" s="4" t="s">
        <v>169</v>
      </c>
      <c r="D24" s="4">
        <v>5.0</v>
      </c>
      <c r="E24" s="20">
        <f t="shared" si="2"/>
        <v>4.036</v>
      </c>
      <c r="F24" s="4">
        <v>30.14</v>
      </c>
      <c r="G24" s="4">
        <f t="shared" si="1"/>
        <v>30.9</v>
      </c>
      <c r="H24" s="20">
        <f t="shared" si="3"/>
        <v>14.6</v>
      </c>
      <c r="I24" s="4">
        <v>9.5</v>
      </c>
      <c r="J24" s="4" t="s">
        <v>65</v>
      </c>
      <c r="K24" s="4">
        <v>5.0</v>
      </c>
      <c r="O24" s="4"/>
      <c r="P24" s="4"/>
      <c r="Q24" s="4" t="s">
        <v>138</v>
      </c>
      <c r="R24" s="51" t="s">
        <v>173</v>
      </c>
    </row>
    <row r="25">
      <c r="A25" s="14"/>
      <c r="B25" s="31">
        <v>1219.0</v>
      </c>
      <c r="C25" s="4" t="s">
        <v>169</v>
      </c>
      <c r="D25" s="4">
        <v>5.0</v>
      </c>
      <c r="E25" s="20">
        <f t="shared" si="2"/>
        <v>4.036</v>
      </c>
      <c r="F25" s="4">
        <v>30.14</v>
      </c>
      <c r="G25" s="4">
        <f t="shared" si="1"/>
        <v>30.9</v>
      </c>
      <c r="H25" s="20">
        <f t="shared" si="3"/>
        <v>14.6</v>
      </c>
      <c r="I25" s="4">
        <v>9.5</v>
      </c>
      <c r="J25" s="4" t="s">
        <v>65</v>
      </c>
      <c r="K25" s="4">
        <v>5.0</v>
      </c>
      <c r="O25" s="4"/>
      <c r="P25" s="4"/>
      <c r="Q25" s="4" t="s">
        <v>138</v>
      </c>
      <c r="R25" s="51" t="s">
        <v>176</v>
      </c>
    </row>
    <row r="26">
      <c r="A26" s="14"/>
      <c r="B26" s="31">
        <v>1220.0</v>
      </c>
      <c r="C26" s="4" t="s">
        <v>169</v>
      </c>
      <c r="D26" s="4">
        <v>5.0</v>
      </c>
      <c r="E26" s="20">
        <f t="shared" si="2"/>
        <v>4.036</v>
      </c>
      <c r="F26" s="4">
        <v>30.14</v>
      </c>
      <c r="G26" s="4">
        <f t="shared" si="1"/>
        <v>30.9</v>
      </c>
      <c r="H26" s="20">
        <f t="shared" si="3"/>
        <v>14.6</v>
      </c>
      <c r="I26" s="4">
        <v>9.5</v>
      </c>
      <c r="J26" s="4" t="s">
        <v>65</v>
      </c>
      <c r="K26" s="4">
        <v>5.0</v>
      </c>
      <c r="O26" s="4"/>
      <c r="P26" s="4"/>
      <c r="Q26" s="4" t="s">
        <v>138</v>
      </c>
      <c r="R26" s="51" t="s">
        <v>183</v>
      </c>
    </row>
    <row r="27">
      <c r="A27" s="59"/>
      <c r="B27" s="60">
        <v>1221.0</v>
      </c>
      <c r="C27" s="55" t="s">
        <v>169</v>
      </c>
      <c r="D27" s="54">
        <v>5.0</v>
      </c>
      <c r="E27" s="54">
        <f t="shared" si="2"/>
        <v>4.036</v>
      </c>
      <c r="F27" s="54">
        <v>30.14</v>
      </c>
      <c r="G27" s="54">
        <f t="shared" si="1"/>
        <v>30.9</v>
      </c>
      <c r="H27" s="54">
        <f t="shared" si="3"/>
        <v>14.6</v>
      </c>
      <c r="I27" s="54">
        <v>9.5</v>
      </c>
      <c r="J27" s="55" t="s">
        <v>65</v>
      </c>
      <c r="K27" s="4">
        <v>5.0</v>
      </c>
      <c r="L27" s="55"/>
      <c r="M27" s="55"/>
      <c r="N27" s="55"/>
      <c r="O27" s="4"/>
      <c r="P27" s="4"/>
      <c r="Q27" s="4" t="s">
        <v>138</v>
      </c>
      <c r="R27" s="62" t="s">
        <v>193</v>
      </c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</row>
    <row r="28">
      <c r="B28" s="64" t="s">
        <v>201</v>
      </c>
      <c r="C28" s="55" t="s">
        <v>169</v>
      </c>
      <c r="D28" s="4">
        <v>5.0</v>
      </c>
      <c r="E28" s="4">
        <f t="shared" si="2"/>
        <v>4.036</v>
      </c>
      <c r="F28" s="4">
        <v>30.14</v>
      </c>
      <c r="G28" s="66">
        <v>30.9</v>
      </c>
      <c r="H28" s="54">
        <f t="shared" si="3"/>
        <v>14.6</v>
      </c>
      <c r="I28" s="4">
        <v>9.5</v>
      </c>
      <c r="J28" s="4" t="s">
        <v>65</v>
      </c>
      <c r="K28" s="4">
        <v>5.0</v>
      </c>
      <c r="O28" s="4"/>
      <c r="P28" s="4"/>
      <c r="Q28" s="4" t="s">
        <v>138</v>
      </c>
    </row>
    <row r="29">
      <c r="B29" s="4">
        <v>1238.0</v>
      </c>
      <c r="C29" s="55" t="s">
        <v>169</v>
      </c>
      <c r="D29" s="4">
        <v>5.0</v>
      </c>
      <c r="E29" s="4">
        <f t="shared" si="2"/>
        <v>4.036</v>
      </c>
      <c r="F29" s="4">
        <v>30.14</v>
      </c>
      <c r="G29" s="4">
        <v>32.05</v>
      </c>
      <c r="H29" s="20">
        <f t="shared" ref="H29:H30" si="4">G29-16.3</f>
        <v>15.75</v>
      </c>
      <c r="I29" s="4">
        <v>9.5</v>
      </c>
      <c r="J29" s="4" t="s">
        <v>65</v>
      </c>
      <c r="K29" s="4">
        <v>5.0</v>
      </c>
      <c r="L29" s="4"/>
      <c r="M29" s="4"/>
      <c r="N29" s="4" t="s">
        <v>209</v>
      </c>
      <c r="O29" s="4"/>
      <c r="P29" s="4"/>
      <c r="Q29" s="4" t="s">
        <v>210</v>
      </c>
    </row>
    <row r="30">
      <c r="B30" s="4">
        <v>1239.0</v>
      </c>
      <c r="C30" s="55" t="s">
        <v>169</v>
      </c>
      <c r="D30" s="4">
        <v>5.0</v>
      </c>
      <c r="E30" s="4">
        <f t="shared" si="2"/>
        <v>4.036</v>
      </c>
      <c r="F30" s="4">
        <v>30.14</v>
      </c>
      <c r="G30" s="4">
        <v>33.19</v>
      </c>
      <c r="H30" s="20">
        <f t="shared" si="4"/>
        <v>16.89</v>
      </c>
      <c r="I30" s="4">
        <v>9.5</v>
      </c>
      <c r="J30" s="4" t="s">
        <v>65</v>
      </c>
      <c r="K30" s="4">
        <v>5.0</v>
      </c>
      <c r="L30" s="4"/>
      <c r="M30" s="4"/>
      <c r="N30" s="4" t="s">
        <v>213</v>
      </c>
      <c r="O30" s="4"/>
      <c r="P30" s="4"/>
      <c r="Q30" s="4" t="s">
        <v>129</v>
      </c>
    </row>
    <row r="31">
      <c r="B31" s="31">
        <v>1240.0</v>
      </c>
      <c r="D31" s="4">
        <v>30.0</v>
      </c>
      <c r="E31" s="4">
        <v>-6.117</v>
      </c>
      <c r="F31" s="4">
        <v>12.373</v>
      </c>
      <c r="G31" s="4">
        <f>H31+16.3</f>
        <v>37</v>
      </c>
      <c r="H31" s="4">
        <v>20.7</v>
      </c>
      <c r="I31" s="4">
        <v>9.5</v>
      </c>
      <c r="J31" s="4" t="s">
        <v>65</v>
      </c>
      <c r="K31" s="4">
        <v>5.0</v>
      </c>
      <c r="O31" s="4"/>
      <c r="P31" s="4"/>
      <c r="Q31" s="4" t="s">
        <v>216</v>
      </c>
    </row>
    <row r="33">
      <c r="A33" s="55"/>
      <c r="B33" s="55"/>
      <c r="C33" s="55"/>
      <c r="D33" s="55"/>
      <c r="E33" s="55"/>
      <c r="F33" s="56" t="s">
        <v>219</v>
      </c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6" t="s">
        <v>221</v>
      </c>
    </row>
    <row r="34">
      <c r="A34" s="68">
        <v>45187.0</v>
      </c>
      <c r="B34" s="54">
        <v>1241.0</v>
      </c>
      <c r="C34" s="55" t="s">
        <v>222</v>
      </c>
      <c r="D34" s="54">
        <v>10.0</v>
      </c>
      <c r="E34" s="69">
        <v>-6.117</v>
      </c>
      <c r="F34" s="54">
        <v>12.38</v>
      </c>
      <c r="G34" s="54">
        <v>37.3</v>
      </c>
      <c r="H34" s="54">
        <f t="shared" ref="H34:H39" si="5">37.3-16.3</f>
        <v>21</v>
      </c>
      <c r="I34" s="54">
        <v>9.5</v>
      </c>
      <c r="J34" s="56" t="s">
        <v>225</v>
      </c>
      <c r="K34" s="54">
        <v>5.0</v>
      </c>
      <c r="L34" s="55"/>
      <c r="M34" s="55"/>
      <c r="N34" s="55"/>
      <c r="O34" s="54"/>
      <c r="P34" s="54"/>
      <c r="Q34" s="55" t="s">
        <v>226</v>
      </c>
      <c r="R34" s="55"/>
    </row>
    <row r="35">
      <c r="A35" s="55"/>
      <c r="B35" s="54">
        <v>1242.0</v>
      </c>
      <c r="C35" s="55" t="s">
        <v>222</v>
      </c>
      <c r="D35" s="54">
        <v>30.0</v>
      </c>
      <c r="E35" s="69">
        <v>-6.117</v>
      </c>
      <c r="F35" s="54">
        <v>12.38</v>
      </c>
      <c r="G35" s="54">
        <v>37.3</v>
      </c>
      <c r="H35" s="54">
        <f t="shared" si="5"/>
        <v>21</v>
      </c>
      <c r="I35" s="54">
        <v>9.5</v>
      </c>
      <c r="J35" s="56" t="s">
        <v>225</v>
      </c>
      <c r="K35" s="54">
        <v>5.0</v>
      </c>
      <c r="L35" s="55"/>
      <c r="M35" s="55"/>
      <c r="N35" s="55"/>
      <c r="O35" s="54"/>
      <c r="P35" s="54"/>
      <c r="Q35" s="55" t="s">
        <v>226</v>
      </c>
      <c r="R35" s="55"/>
    </row>
    <row r="36">
      <c r="A36" s="55"/>
      <c r="B36" s="54">
        <v>1243.0</v>
      </c>
      <c r="C36" s="55" t="s">
        <v>222</v>
      </c>
      <c r="D36" s="54">
        <v>30.0</v>
      </c>
      <c r="E36" s="69">
        <v>-6.117</v>
      </c>
      <c r="F36" s="54">
        <v>12.38</v>
      </c>
      <c r="G36" s="54">
        <v>37.3</v>
      </c>
      <c r="H36" s="54">
        <f t="shared" si="5"/>
        <v>21</v>
      </c>
      <c r="I36" s="54">
        <v>9.5</v>
      </c>
      <c r="J36" s="56" t="s">
        <v>225</v>
      </c>
      <c r="K36" s="54">
        <v>5.0</v>
      </c>
      <c r="L36" s="55"/>
      <c r="M36" s="55"/>
      <c r="N36" s="55"/>
      <c r="O36" s="54"/>
      <c r="P36" s="54"/>
      <c r="Q36" s="55" t="s">
        <v>226</v>
      </c>
      <c r="R36" s="71" t="s">
        <v>230</v>
      </c>
    </row>
    <row r="37">
      <c r="A37" s="55"/>
      <c r="B37" s="54">
        <v>1244.0</v>
      </c>
      <c r="C37" s="55" t="s">
        <v>222</v>
      </c>
      <c r="D37" s="54">
        <v>30.0</v>
      </c>
      <c r="E37" s="69">
        <v>-6.117</v>
      </c>
      <c r="F37" s="54">
        <v>12.38</v>
      </c>
      <c r="G37" s="54">
        <v>37.3</v>
      </c>
      <c r="H37" s="54">
        <f t="shared" si="5"/>
        <v>21</v>
      </c>
      <c r="I37" s="54">
        <v>9.5</v>
      </c>
      <c r="J37" s="56" t="s">
        <v>225</v>
      </c>
      <c r="K37" s="54">
        <v>5.0</v>
      </c>
      <c r="L37" s="55"/>
      <c r="M37" s="55"/>
      <c r="N37" s="55"/>
      <c r="O37" s="54"/>
      <c r="P37" s="54"/>
      <c r="Q37" s="55" t="s">
        <v>226</v>
      </c>
      <c r="R37" s="71" t="s">
        <v>230</v>
      </c>
    </row>
    <row r="38">
      <c r="A38" s="68">
        <v>45188.0</v>
      </c>
      <c r="B38" s="54">
        <v>1245.0</v>
      </c>
      <c r="C38" s="55" t="s">
        <v>222</v>
      </c>
      <c r="D38" s="54">
        <v>30.0</v>
      </c>
      <c r="E38" s="69">
        <v>-6.117</v>
      </c>
      <c r="F38" s="54">
        <v>12.38</v>
      </c>
      <c r="G38" s="54">
        <v>37.3</v>
      </c>
      <c r="H38" s="54">
        <f t="shared" si="5"/>
        <v>21</v>
      </c>
      <c r="I38" s="54">
        <v>9.5</v>
      </c>
      <c r="J38" s="56" t="s">
        <v>235</v>
      </c>
      <c r="K38" s="54">
        <v>5.0</v>
      </c>
      <c r="L38" s="55"/>
      <c r="M38" s="55"/>
      <c r="N38" s="55"/>
      <c r="O38" s="54"/>
      <c r="P38" s="54"/>
      <c r="Q38" s="55" t="s">
        <v>226</v>
      </c>
      <c r="R38" s="71" t="s">
        <v>237</v>
      </c>
    </row>
    <row r="39">
      <c r="A39" s="59"/>
      <c r="B39" s="54">
        <v>1246.0</v>
      </c>
      <c r="C39" s="55" t="s">
        <v>222</v>
      </c>
      <c r="D39" s="54">
        <v>30.0</v>
      </c>
      <c r="E39" s="69">
        <v>-6.117</v>
      </c>
      <c r="F39" s="54">
        <v>12.38</v>
      </c>
      <c r="G39" s="54">
        <v>37.3</v>
      </c>
      <c r="H39" s="54">
        <f t="shared" si="5"/>
        <v>21</v>
      </c>
      <c r="I39" s="54">
        <v>9.5</v>
      </c>
      <c r="J39" s="56" t="s">
        <v>225</v>
      </c>
      <c r="K39" s="54">
        <v>5.0</v>
      </c>
      <c r="L39" s="55"/>
      <c r="M39" s="55"/>
      <c r="N39" s="55"/>
      <c r="O39" s="54"/>
      <c r="P39" s="54"/>
      <c r="Q39" s="55" t="s">
        <v>226</v>
      </c>
      <c r="R39" s="71" t="s">
        <v>238</v>
      </c>
    </row>
    <row r="40">
      <c r="A40" s="55"/>
      <c r="B40" s="54">
        <v>1247.0</v>
      </c>
      <c r="C40" s="56" t="s">
        <v>239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>
      <c r="A41" s="55"/>
      <c r="B41" s="54">
        <v>1248.0</v>
      </c>
      <c r="C41" s="55" t="s">
        <v>222</v>
      </c>
      <c r="D41" s="54">
        <v>30.0</v>
      </c>
      <c r="E41" s="69">
        <v>-6.117</v>
      </c>
      <c r="F41" s="54">
        <v>12.38</v>
      </c>
      <c r="G41" s="54">
        <v>37.3</v>
      </c>
      <c r="H41" s="54">
        <f t="shared" ref="H41:H62" si="6">37.3-16.3</f>
        <v>21</v>
      </c>
      <c r="I41" s="54">
        <v>9.5</v>
      </c>
      <c r="J41" s="71" t="s">
        <v>246</v>
      </c>
      <c r="K41" s="54">
        <v>5.0</v>
      </c>
      <c r="L41" s="55"/>
      <c r="M41" s="55"/>
      <c r="N41" s="55"/>
      <c r="O41" s="54"/>
      <c r="P41" s="54"/>
      <c r="Q41" s="55" t="s">
        <v>226</v>
      </c>
      <c r="R41" s="71" t="s">
        <v>247</v>
      </c>
    </row>
    <row r="42">
      <c r="A42" s="55"/>
      <c r="B42" s="54">
        <v>1249.0</v>
      </c>
      <c r="C42" s="55" t="s">
        <v>222</v>
      </c>
      <c r="D42" s="54">
        <v>30.0</v>
      </c>
      <c r="E42" s="69">
        <v>-6.117</v>
      </c>
      <c r="F42" s="54">
        <v>12.38</v>
      </c>
      <c r="G42" s="54">
        <v>37.3</v>
      </c>
      <c r="H42" s="54">
        <f t="shared" si="6"/>
        <v>21</v>
      </c>
      <c r="I42" s="54">
        <v>9.5</v>
      </c>
      <c r="J42" s="55" t="s">
        <v>65</v>
      </c>
      <c r="K42" s="54">
        <v>5.0</v>
      </c>
      <c r="L42" s="55"/>
      <c r="M42" s="55"/>
      <c r="N42" s="55"/>
      <c r="O42" s="54"/>
      <c r="P42" s="54"/>
      <c r="Q42" s="55" t="s">
        <v>226</v>
      </c>
      <c r="R42" s="71" t="s">
        <v>250</v>
      </c>
    </row>
    <row r="43">
      <c r="A43" s="55"/>
      <c r="B43" s="54">
        <v>1250.0</v>
      </c>
      <c r="C43" s="55" t="s">
        <v>222</v>
      </c>
      <c r="D43" s="54">
        <v>30.0</v>
      </c>
      <c r="E43" s="69">
        <v>-6.117</v>
      </c>
      <c r="F43" s="69">
        <v>19.26</v>
      </c>
      <c r="G43" s="54">
        <v>37.3</v>
      </c>
      <c r="H43" s="54">
        <f t="shared" si="6"/>
        <v>21</v>
      </c>
      <c r="I43" s="54">
        <v>9.5</v>
      </c>
      <c r="J43" s="55" t="s">
        <v>65</v>
      </c>
      <c r="K43" s="54">
        <v>5.0</v>
      </c>
      <c r="L43" s="55"/>
      <c r="M43" s="55"/>
      <c r="N43" s="55"/>
      <c r="O43" s="54"/>
      <c r="P43" s="54"/>
      <c r="Q43" s="55" t="s">
        <v>226</v>
      </c>
      <c r="R43" s="71" t="s">
        <v>250</v>
      </c>
    </row>
    <row r="44">
      <c r="A44" s="55"/>
      <c r="B44" s="54">
        <v>1251.0</v>
      </c>
      <c r="C44" s="55" t="s">
        <v>222</v>
      </c>
      <c r="D44" s="54">
        <v>30.0</v>
      </c>
      <c r="E44" s="69">
        <v>-6.117</v>
      </c>
      <c r="F44" s="69">
        <v>20.7</v>
      </c>
      <c r="G44" s="54">
        <v>37.3</v>
      </c>
      <c r="H44" s="54">
        <f t="shared" si="6"/>
        <v>21</v>
      </c>
      <c r="I44" s="54">
        <v>9.5</v>
      </c>
      <c r="J44" s="55" t="s">
        <v>65</v>
      </c>
      <c r="K44" s="54">
        <v>5.0</v>
      </c>
      <c r="L44" s="55"/>
      <c r="M44" s="55"/>
      <c r="N44" s="55"/>
      <c r="O44" s="54"/>
      <c r="P44" s="54"/>
      <c r="Q44" s="55" t="s">
        <v>226</v>
      </c>
      <c r="R44" s="71" t="s">
        <v>250</v>
      </c>
    </row>
    <row r="45">
      <c r="A45" s="55"/>
      <c r="B45" s="54">
        <v>1252.0</v>
      </c>
      <c r="C45" s="55" t="s">
        <v>222</v>
      </c>
      <c r="D45" s="54">
        <v>30.0</v>
      </c>
      <c r="E45" s="69">
        <v>-6.117</v>
      </c>
      <c r="F45" s="69">
        <v>20.7</v>
      </c>
      <c r="G45" s="54">
        <v>37.3</v>
      </c>
      <c r="H45" s="54">
        <f t="shared" si="6"/>
        <v>21</v>
      </c>
      <c r="I45" s="54">
        <v>9.5</v>
      </c>
      <c r="J45" s="55" t="s">
        <v>65</v>
      </c>
      <c r="K45" s="54">
        <v>5.0</v>
      </c>
      <c r="L45" s="55"/>
      <c r="M45" s="55"/>
      <c r="N45" s="55"/>
      <c r="O45" s="54"/>
      <c r="P45" s="54"/>
      <c r="Q45" s="55" t="s">
        <v>226</v>
      </c>
      <c r="R45" s="71" t="s">
        <v>250</v>
      </c>
    </row>
    <row r="46">
      <c r="A46" s="55"/>
      <c r="B46" s="54">
        <v>1253.0</v>
      </c>
      <c r="C46" s="55" t="s">
        <v>222</v>
      </c>
      <c r="D46" s="54">
        <v>30.0</v>
      </c>
      <c r="E46" s="69">
        <v>-6.117</v>
      </c>
      <c r="F46" s="69">
        <v>20.7</v>
      </c>
      <c r="G46" s="54">
        <v>37.3</v>
      </c>
      <c r="H46" s="54">
        <f t="shared" si="6"/>
        <v>21</v>
      </c>
      <c r="I46" s="54">
        <v>9.5</v>
      </c>
      <c r="J46" s="55" t="s">
        <v>65</v>
      </c>
      <c r="K46" s="54">
        <v>5.0</v>
      </c>
      <c r="L46" s="55"/>
      <c r="M46" s="55"/>
      <c r="N46" s="55"/>
      <c r="O46" s="54"/>
      <c r="P46" s="54"/>
      <c r="Q46" s="55" t="s">
        <v>226</v>
      </c>
      <c r="R46" s="71" t="s">
        <v>250</v>
      </c>
    </row>
    <row r="47">
      <c r="A47" s="55"/>
      <c r="B47" s="54">
        <v>1254.0</v>
      </c>
      <c r="C47" s="74" t="s">
        <v>257</v>
      </c>
      <c r="D47" s="54">
        <v>30.0</v>
      </c>
      <c r="E47" s="54">
        <v>-6.117</v>
      </c>
      <c r="F47" s="69">
        <v>22.12</v>
      </c>
      <c r="G47" s="54">
        <v>37.3</v>
      </c>
      <c r="H47" s="54">
        <f t="shared" si="6"/>
        <v>21</v>
      </c>
      <c r="I47" s="54">
        <v>9.5</v>
      </c>
      <c r="J47" s="55" t="s">
        <v>65</v>
      </c>
      <c r="K47" s="54">
        <v>5.0</v>
      </c>
      <c r="L47" s="55"/>
      <c r="M47" s="55"/>
      <c r="N47" s="55"/>
      <c r="O47" s="54"/>
      <c r="P47" s="54"/>
      <c r="Q47" s="55" t="s">
        <v>260</v>
      </c>
      <c r="R47" s="71" t="s">
        <v>261</v>
      </c>
    </row>
    <row r="48">
      <c r="A48" s="55"/>
      <c r="B48" s="54">
        <v>1255.0</v>
      </c>
      <c r="C48" s="74" t="s">
        <v>257</v>
      </c>
      <c r="D48" s="54">
        <v>30.0</v>
      </c>
      <c r="E48" s="54">
        <v>-6.117</v>
      </c>
      <c r="F48" s="69">
        <v>22.12</v>
      </c>
      <c r="G48" s="54">
        <v>37.3</v>
      </c>
      <c r="H48" s="54">
        <f t="shared" si="6"/>
        <v>21</v>
      </c>
      <c r="I48" s="54">
        <v>9.5</v>
      </c>
      <c r="J48" s="55" t="s">
        <v>65</v>
      </c>
      <c r="K48" s="54">
        <v>5.0</v>
      </c>
      <c r="L48" s="55"/>
      <c r="M48" s="55"/>
      <c r="N48" s="55"/>
      <c r="O48" s="54"/>
      <c r="P48" s="54"/>
      <c r="Q48" s="55" t="s">
        <v>260</v>
      </c>
      <c r="R48" s="71" t="s">
        <v>261</v>
      </c>
    </row>
    <row r="49">
      <c r="A49" s="55"/>
      <c r="B49" s="54">
        <v>1256.0</v>
      </c>
      <c r="C49" s="74" t="s">
        <v>257</v>
      </c>
      <c r="D49" s="54">
        <v>30.0</v>
      </c>
      <c r="E49" s="54">
        <v>-6.117</v>
      </c>
      <c r="F49" s="69">
        <v>22.12</v>
      </c>
      <c r="G49" s="54">
        <v>37.3</v>
      </c>
      <c r="H49" s="54">
        <f t="shared" si="6"/>
        <v>21</v>
      </c>
      <c r="I49" s="54">
        <v>9.5</v>
      </c>
      <c r="J49" s="55" t="s">
        <v>65</v>
      </c>
      <c r="K49" s="54">
        <v>5.0</v>
      </c>
      <c r="L49" s="55"/>
      <c r="M49" s="55"/>
      <c r="N49" s="55"/>
      <c r="O49" s="54"/>
      <c r="P49" s="54"/>
      <c r="Q49" s="55" t="s">
        <v>260</v>
      </c>
      <c r="R49" s="71" t="s">
        <v>261</v>
      </c>
    </row>
    <row r="50">
      <c r="A50" s="55"/>
      <c r="B50" s="54">
        <v>1257.0</v>
      </c>
      <c r="C50" s="74" t="s">
        <v>257</v>
      </c>
      <c r="D50" s="54">
        <v>30.0</v>
      </c>
      <c r="E50" s="54">
        <v>-6.117</v>
      </c>
      <c r="F50" s="69">
        <v>22.12</v>
      </c>
      <c r="G50" s="54">
        <v>37.3</v>
      </c>
      <c r="H50" s="54">
        <f t="shared" si="6"/>
        <v>21</v>
      </c>
      <c r="I50" s="54">
        <v>9.5</v>
      </c>
      <c r="J50" s="55" t="s">
        <v>65</v>
      </c>
      <c r="K50" s="54">
        <v>5.0</v>
      </c>
      <c r="L50" s="55"/>
      <c r="M50" s="55"/>
      <c r="N50" s="55"/>
      <c r="O50" s="54"/>
      <c r="P50" s="54"/>
      <c r="Q50" s="55" t="s">
        <v>260</v>
      </c>
      <c r="R50" s="71" t="s">
        <v>261</v>
      </c>
    </row>
    <row r="51">
      <c r="A51" s="55"/>
      <c r="B51" s="54">
        <v>1258.0</v>
      </c>
      <c r="C51" s="74" t="s">
        <v>257</v>
      </c>
      <c r="D51" s="54">
        <v>30.0</v>
      </c>
      <c r="E51" s="54">
        <v>-6.117</v>
      </c>
      <c r="F51" s="69">
        <v>22.12</v>
      </c>
      <c r="G51" s="54">
        <v>37.3</v>
      </c>
      <c r="H51" s="54">
        <f t="shared" si="6"/>
        <v>21</v>
      </c>
      <c r="I51" s="54">
        <v>9.5</v>
      </c>
      <c r="J51" s="55" t="s">
        <v>65</v>
      </c>
      <c r="K51" s="54">
        <v>5.0</v>
      </c>
      <c r="L51" s="55"/>
      <c r="M51" s="55"/>
      <c r="N51" s="55"/>
      <c r="O51" s="54"/>
      <c r="P51" s="54"/>
      <c r="Q51" s="55" t="s">
        <v>260</v>
      </c>
      <c r="R51" s="71" t="s">
        <v>261</v>
      </c>
    </row>
    <row r="52">
      <c r="A52" s="55"/>
      <c r="B52" s="54">
        <v>1259.0</v>
      </c>
      <c r="C52" s="74" t="s">
        <v>257</v>
      </c>
      <c r="D52" s="54">
        <v>30.0</v>
      </c>
      <c r="E52" s="54">
        <v>-6.117</v>
      </c>
      <c r="F52" s="69">
        <v>22.12</v>
      </c>
      <c r="G52" s="54">
        <v>37.3</v>
      </c>
      <c r="H52" s="54">
        <f t="shared" si="6"/>
        <v>21</v>
      </c>
      <c r="I52" s="54">
        <v>9.5</v>
      </c>
      <c r="J52" s="55" t="s">
        <v>65</v>
      </c>
      <c r="K52" s="54">
        <v>5.0</v>
      </c>
      <c r="L52" s="55"/>
      <c r="M52" s="55"/>
      <c r="N52" s="55"/>
      <c r="O52" s="54"/>
      <c r="P52" s="54"/>
      <c r="Q52" s="55" t="s">
        <v>260</v>
      </c>
      <c r="R52" s="71" t="s">
        <v>261</v>
      </c>
    </row>
    <row r="53">
      <c r="A53" s="55"/>
      <c r="B53" s="54">
        <v>1260.0</v>
      </c>
      <c r="C53" s="55" t="s">
        <v>222</v>
      </c>
      <c r="D53" s="54">
        <v>30.0</v>
      </c>
      <c r="E53" s="54">
        <v>-5.639</v>
      </c>
      <c r="F53" s="69">
        <v>15.33</v>
      </c>
      <c r="G53" s="54">
        <v>37.3</v>
      </c>
      <c r="H53" s="54">
        <f t="shared" si="6"/>
        <v>21</v>
      </c>
      <c r="I53" s="54">
        <v>9.5</v>
      </c>
      <c r="J53" s="71" t="s">
        <v>225</v>
      </c>
      <c r="K53" s="54">
        <v>5.0</v>
      </c>
      <c r="L53" s="55"/>
      <c r="M53" s="55"/>
      <c r="N53" s="55"/>
      <c r="O53" s="54"/>
      <c r="P53" s="54"/>
      <c r="Q53" s="55" t="s">
        <v>226</v>
      </c>
      <c r="R53" s="71" t="s">
        <v>250</v>
      </c>
    </row>
    <row r="54">
      <c r="A54" s="55"/>
      <c r="B54" s="54">
        <v>1261.0</v>
      </c>
      <c r="C54" s="55" t="s">
        <v>222</v>
      </c>
      <c r="D54" s="54">
        <v>30.0</v>
      </c>
      <c r="E54" s="54">
        <v>-5.639</v>
      </c>
      <c r="F54" s="54">
        <v>12.37</v>
      </c>
      <c r="G54" s="54">
        <v>37.3</v>
      </c>
      <c r="H54" s="54">
        <f t="shared" si="6"/>
        <v>21</v>
      </c>
      <c r="I54" s="54">
        <v>9.5</v>
      </c>
      <c r="J54" s="71" t="s">
        <v>225</v>
      </c>
      <c r="K54" s="54">
        <v>5.0</v>
      </c>
      <c r="L54" s="55"/>
      <c r="M54" s="55"/>
      <c r="N54" s="55"/>
      <c r="O54" s="54"/>
      <c r="P54" s="54"/>
      <c r="Q54" s="55" t="s">
        <v>226</v>
      </c>
      <c r="R54" s="71" t="s">
        <v>250</v>
      </c>
    </row>
    <row r="55">
      <c r="A55" s="55"/>
      <c r="B55" s="54">
        <v>1262.0</v>
      </c>
      <c r="C55" s="55" t="s">
        <v>222</v>
      </c>
      <c r="D55" s="54">
        <v>30.0</v>
      </c>
      <c r="E55" s="54">
        <v>-5.639</v>
      </c>
      <c r="F55" s="54">
        <v>12.37</v>
      </c>
      <c r="G55" s="54">
        <v>37.3</v>
      </c>
      <c r="H55" s="54">
        <f t="shared" si="6"/>
        <v>21</v>
      </c>
      <c r="I55" s="54">
        <v>9.5</v>
      </c>
      <c r="J55" s="71" t="s">
        <v>225</v>
      </c>
      <c r="K55" s="54">
        <v>5.0</v>
      </c>
      <c r="L55" s="55"/>
      <c r="M55" s="55"/>
      <c r="N55" s="55"/>
      <c r="O55" s="54"/>
      <c r="P55" s="54"/>
      <c r="Q55" s="55" t="s">
        <v>226</v>
      </c>
      <c r="R55" s="71" t="s">
        <v>250</v>
      </c>
    </row>
    <row r="56">
      <c r="A56" s="55"/>
      <c r="B56" s="54">
        <v>1263.0</v>
      </c>
      <c r="C56" s="55" t="s">
        <v>222</v>
      </c>
      <c r="D56" s="54">
        <v>30.0</v>
      </c>
      <c r="E56" s="54">
        <v>-5.639</v>
      </c>
      <c r="F56" s="54">
        <v>12.37</v>
      </c>
      <c r="G56" s="54">
        <v>37.3</v>
      </c>
      <c r="H56" s="54">
        <f t="shared" si="6"/>
        <v>21</v>
      </c>
      <c r="I56" s="54">
        <v>9.5</v>
      </c>
      <c r="J56" s="56" t="s">
        <v>235</v>
      </c>
      <c r="K56" s="54">
        <v>5.0</v>
      </c>
      <c r="L56" s="55"/>
      <c r="M56" s="55"/>
      <c r="N56" s="55"/>
      <c r="O56" s="54"/>
      <c r="P56" s="54"/>
      <c r="Q56" s="55" t="s">
        <v>226</v>
      </c>
      <c r="R56" s="71" t="s">
        <v>274</v>
      </c>
    </row>
    <row r="57">
      <c r="A57" s="55"/>
      <c r="B57" s="54">
        <v>1264.0</v>
      </c>
      <c r="C57" s="55" t="s">
        <v>222</v>
      </c>
      <c r="D57" s="54">
        <v>30.0</v>
      </c>
      <c r="E57" s="54">
        <v>-5.639</v>
      </c>
      <c r="F57" s="54">
        <v>12.37</v>
      </c>
      <c r="G57" s="54">
        <v>37.3</v>
      </c>
      <c r="H57" s="54">
        <f t="shared" si="6"/>
        <v>21</v>
      </c>
      <c r="I57" s="54">
        <v>9.5</v>
      </c>
      <c r="J57" s="71" t="s">
        <v>225</v>
      </c>
      <c r="K57" s="54">
        <v>5.0</v>
      </c>
      <c r="L57" s="55"/>
      <c r="M57" s="55"/>
      <c r="N57" s="55"/>
      <c r="O57" s="54"/>
      <c r="P57" s="54"/>
      <c r="Q57" s="55" t="s">
        <v>226</v>
      </c>
      <c r="R57" s="71" t="s">
        <v>275</v>
      </c>
    </row>
    <row r="58">
      <c r="A58" s="55"/>
      <c r="B58" s="54">
        <v>1265.0</v>
      </c>
      <c r="C58" s="55" t="s">
        <v>222</v>
      </c>
      <c r="D58" s="54">
        <v>30.0</v>
      </c>
      <c r="E58" s="54">
        <v>-5.639</v>
      </c>
      <c r="F58" s="54">
        <v>12.37</v>
      </c>
      <c r="G58" s="54">
        <v>37.3</v>
      </c>
      <c r="H58" s="54">
        <f t="shared" si="6"/>
        <v>21</v>
      </c>
      <c r="I58" s="54">
        <v>9.5</v>
      </c>
      <c r="J58" s="71" t="s">
        <v>246</v>
      </c>
      <c r="K58" s="54">
        <v>5.0</v>
      </c>
      <c r="L58" s="55"/>
      <c r="M58" s="55"/>
      <c r="N58" s="55"/>
      <c r="O58" s="54"/>
      <c r="P58" s="54"/>
      <c r="Q58" s="55" t="s">
        <v>226</v>
      </c>
      <c r="R58" s="71" t="s">
        <v>278</v>
      </c>
    </row>
    <row r="59">
      <c r="A59" s="55"/>
      <c r="B59" s="54">
        <v>1266.0</v>
      </c>
      <c r="C59" s="55" t="s">
        <v>222</v>
      </c>
      <c r="D59" s="54">
        <v>30.0</v>
      </c>
      <c r="E59" s="54">
        <v>-5.639</v>
      </c>
      <c r="F59" s="54">
        <v>12.37</v>
      </c>
      <c r="G59" s="54">
        <v>37.3</v>
      </c>
      <c r="H59" s="54">
        <f t="shared" si="6"/>
        <v>21</v>
      </c>
      <c r="I59" s="54">
        <v>9.5</v>
      </c>
      <c r="J59" s="71" t="s">
        <v>279</v>
      </c>
      <c r="K59" s="54">
        <v>5.0</v>
      </c>
      <c r="L59" s="55"/>
      <c r="M59" s="55"/>
      <c r="N59" s="55"/>
      <c r="O59" s="54"/>
      <c r="P59" s="54"/>
      <c r="Q59" s="55" t="s">
        <v>226</v>
      </c>
      <c r="R59" s="82" t="s">
        <v>281</v>
      </c>
    </row>
    <row r="60">
      <c r="A60" s="55"/>
      <c r="B60" s="54">
        <v>1267.0</v>
      </c>
      <c r="C60" s="55" t="s">
        <v>222</v>
      </c>
      <c r="D60" s="54">
        <v>30.0</v>
      </c>
      <c r="E60" s="54">
        <v>-5.639</v>
      </c>
      <c r="F60" s="54">
        <v>12.37</v>
      </c>
      <c r="G60" s="54">
        <v>37.3</v>
      </c>
      <c r="H60" s="54">
        <f t="shared" si="6"/>
        <v>21</v>
      </c>
      <c r="I60" s="54">
        <v>9.5</v>
      </c>
      <c r="J60" s="71" t="s">
        <v>279</v>
      </c>
      <c r="K60" s="54">
        <v>5.0</v>
      </c>
      <c r="L60" s="55"/>
      <c r="M60" s="55"/>
      <c r="N60" s="55"/>
      <c r="O60" s="54"/>
      <c r="P60" s="54"/>
      <c r="Q60" s="55" t="s">
        <v>226</v>
      </c>
      <c r="R60" s="82" t="s">
        <v>281</v>
      </c>
    </row>
    <row r="61">
      <c r="A61" s="68">
        <v>45189.0</v>
      </c>
      <c r="B61" s="54">
        <v>1268.0</v>
      </c>
      <c r="C61" s="55" t="s">
        <v>222</v>
      </c>
      <c r="D61" s="54">
        <v>30.0</v>
      </c>
      <c r="E61" s="54">
        <v>-5.639</v>
      </c>
      <c r="F61" s="84">
        <v>22.7</v>
      </c>
      <c r="G61" s="54">
        <v>37.3</v>
      </c>
      <c r="H61" s="54">
        <f t="shared" si="6"/>
        <v>21</v>
      </c>
      <c r="I61" s="54">
        <v>9.5</v>
      </c>
      <c r="J61" s="71" t="s">
        <v>279</v>
      </c>
      <c r="K61" s="54">
        <v>5.0</v>
      </c>
      <c r="L61" s="55"/>
      <c r="M61" s="55"/>
      <c r="N61" s="55"/>
      <c r="O61" s="54"/>
      <c r="P61" s="54"/>
      <c r="Q61" s="55" t="s">
        <v>226</v>
      </c>
      <c r="R61" s="71" t="s">
        <v>286</v>
      </c>
    </row>
    <row r="62">
      <c r="A62" s="55"/>
      <c r="B62" s="54">
        <v>1269.0</v>
      </c>
      <c r="C62" s="55" t="s">
        <v>222</v>
      </c>
      <c r="D62" s="54">
        <v>30.0</v>
      </c>
      <c r="E62" s="54">
        <v>-5.639</v>
      </c>
      <c r="F62" s="84">
        <v>24.3</v>
      </c>
      <c r="G62" s="54">
        <v>37.3</v>
      </c>
      <c r="H62" s="54">
        <f t="shared" si="6"/>
        <v>21</v>
      </c>
      <c r="I62" s="54">
        <v>9.5</v>
      </c>
      <c r="J62" s="71" t="s">
        <v>279</v>
      </c>
      <c r="K62" s="54">
        <v>5.0</v>
      </c>
      <c r="L62" s="55"/>
      <c r="M62" s="55"/>
      <c r="N62" s="55"/>
      <c r="O62" s="54"/>
      <c r="P62" s="54"/>
      <c r="Q62" s="55" t="s">
        <v>226</v>
      </c>
      <c r="R62" s="71" t="s">
        <v>286</v>
      </c>
    </row>
    <row r="63">
      <c r="A63" s="55"/>
      <c r="B63" s="54">
        <v>1270.0</v>
      </c>
      <c r="C63" s="55" t="s">
        <v>222</v>
      </c>
      <c r="D63" s="54">
        <v>30.0</v>
      </c>
      <c r="E63" s="54">
        <v>-6.8</v>
      </c>
      <c r="F63" s="84">
        <v>24.3</v>
      </c>
      <c r="G63" s="54">
        <v>36.88</v>
      </c>
      <c r="H63" s="54">
        <f>(36.88-21)</f>
        <v>15.88</v>
      </c>
      <c r="I63" s="54">
        <v>9.5</v>
      </c>
      <c r="J63" s="71" t="s">
        <v>279</v>
      </c>
      <c r="K63" s="54">
        <v>5.0</v>
      </c>
      <c r="L63" s="55"/>
      <c r="M63" s="55"/>
      <c r="N63" s="55"/>
      <c r="O63" s="54"/>
      <c r="P63" s="54"/>
      <c r="Q63" s="55" t="s">
        <v>226</v>
      </c>
      <c r="R63" s="71" t="s">
        <v>286</v>
      </c>
    </row>
    <row r="64">
      <c r="A64" s="55"/>
      <c r="B64" s="55" t="s">
        <v>297</v>
      </c>
      <c r="C64" s="55" t="s">
        <v>298</v>
      </c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>
      <c r="A65" s="55"/>
      <c r="B65" s="55" t="s">
        <v>305</v>
      </c>
      <c r="C65" s="55" t="s">
        <v>306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>
      <c r="A66" s="55"/>
      <c r="B66" s="87">
        <v>1289.0</v>
      </c>
      <c r="C66" s="87" t="s">
        <v>36</v>
      </c>
      <c r="D66" s="87">
        <v>0.0</v>
      </c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>
      <c r="A67" s="55"/>
      <c r="B67" s="87">
        <v>1290.0</v>
      </c>
      <c r="C67" s="87" t="s">
        <v>36</v>
      </c>
      <c r="D67" s="87">
        <v>0.0</v>
      </c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>
      <c r="A68" s="55"/>
      <c r="B68" s="87">
        <v>1291.0</v>
      </c>
      <c r="C68" s="87" t="s">
        <v>36</v>
      </c>
      <c r="D68" s="87">
        <v>0.0</v>
      </c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>
      <c r="A69" s="55"/>
      <c r="B69" s="87">
        <v>1297.0</v>
      </c>
      <c r="C69" s="87" t="s">
        <v>36</v>
      </c>
      <c r="D69" s="87">
        <v>0.0</v>
      </c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87" t="s">
        <v>319</v>
      </c>
      <c r="R69" s="55"/>
    </row>
    <row r="70">
      <c r="A70" s="55"/>
      <c r="B70" s="88">
        <v>1302.0</v>
      </c>
      <c r="C70" s="87" t="s">
        <v>36</v>
      </c>
      <c r="D70" s="87">
        <v>0.0</v>
      </c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>
      <c r="A71" s="55"/>
      <c r="B71" s="87">
        <v>1303.0</v>
      </c>
      <c r="C71" s="87" t="s">
        <v>36</v>
      </c>
      <c r="D71" s="87">
        <v>0.0</v>
      </c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>
      <c r="A72" s="55"/>
      <c r="B72" s="87">
        <v>1304.0</v>
      </c>
      <c r="C72" s="87" t="s">
        <v>36</v>
      </c>
      <c r="D72" s="87">
        <v>0.0</v>
      </c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>
      <c r="A73" s="55"/>
      <c r="B73" s="87">
        <v>1305.0</v>
      </c>
      <c r="C73" s="87" t="s">
        <v>36</v>
      </c>
      <c r="D73" s="87">
        <v>0.0</v>
      </c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>
      <c r="A74" s="55"/>
      <c r="B74" s="87">
        <v>1306.0</v>
      </c>
      <c r="C74" s="87" t="s">
        <v>36</v>
      </c>
      <c r="D74" s="87">
        <v>0.0</v>
      </c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>
      <c r="A75" s="55"/>
      <c r="B75" s="87">
        <v>1307.0</v>
      </c>
      <c r="C75" s="87" t="s">
        <v>36</v>
      </c>
      <c r="D75" s="87">
        <v>0.0</v>
      </c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>
      <c r="A76" s="55"/>
      <c r="B76" s="87">
        <v>1308.0</v>
      </c>
      <c r="C76" s="87" t="s">
        <v>36</v>
      </c>
      <c r="D76" s="87">
        <v>0.0</v>
      </c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>
      <c r="A77" s="55"/>
      <c r="B77" s="87">
        <v>1309.0</v>
      </c>
      <c r="C77" s="87" t="s">
        <v>36</v>
      </c>
      <c r="D77" s="87">
        <v>0.0</v>
      </c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>
      <c r="A78" s="55"/>
      <c r="B78" s="87">
        <v>1310.0</v>
      </c>
      <c r="C78" s="87" t="s">
        <v>36</v>
      </c>
      <c r="D78" s="87">
        <v>0.0</v>
      </c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>
      <c r="B80" s="4">
        <v>1309.0</v>
      </c>
      <c r="C80" s="4" t="s">
        <v>333</v>
      </c>
    </row>
    <row r="81">
      <c r="A81" s="52" t="s">
        <v>10</v>
      </c>
      <c r="B81" s="52" t="s">
        <v>12</v>
      </c>
      <c r="C81" s="52" t="s">
        <v>13</v>
      </c>
      <c r="D81" s="52" t="s">
        <v>14</v>
      </c>
      <c r="E81" s="4" t="s">
        <v>0</v>
      </c>
      <c r="F81" s="4" t="s">
        <v>3</v>
      </c>
      <c r="G81" s="4" t="s">
        <v>4</v>
      </c>
      <c r="H81" s="4" t="s">
        <v>5</v>
      </c>
      <c r="I81" s="4" t="s">
        <v>6</v>
      </c>
      <c r="J81" s="52" t="s">
        <v>16</v>
      </c>
      <c r="K81" s="52" t="s">
        <v>17</v>
      </c>
      <c r="L81" s="52"/>
      <c r="M81" s="52"/>
      <c r="N81" s="52" t="s">
        <v>20</v>
      </c>
      <c r="O81" s="52" t="s">
        <v>21</v>
      </c>
      <c r="P81" s="52"/>
      <c r="Q81" s="4" t="s">
        <v>23</v>
      </c>
    </row>
    <row r="82">
      <c r="A82" s="14">
        <v>45190.0</v>
      </c>
      <c r="B82" s="66">
        <v>1313.0</v>
      </c>
      <c r="C82" s="4" t="s">
        <v>334</v>
      </c>
      <c r="D82" s="8">
        <v>45076.0</v>
      </c>
      <c r="E82" s="4">
        <v>-4.0872</v>
      </c>
      <c r="F82" s="4">
        <v>29.86</v>
      </c>
      <c r="G82" s="4">
        <v>33.47</v>
      </c>
      <c r="H82" s="20">
        <f t="shared" ref="H82:H96" si="7">G82-16.3</f>
        <v>17.17</v>
      </c>
      <c r="I82" s="4">
        <v>9.5</v>
      </c>
      <c r="J82" s="4" t="s">
        <v>65</v>
      </c>
      <c r="Q82" s="4" t="s">
        <v>335</v>
      </c>
    </row>
    <row r="83">
      <c r="B83" s="4">
        <v>1314.0</v>
      </c>
      <c r="C83" s="4" t="s">
        <v>334</v>
      </c>
      <c r="D83" s="4">
        <v>30.0</v>
      </c>
      <c r="E83" s="4">
        <v>-4.0872</v>
      </c>
      <c r="F83" s="4">
        <v>29.86</v>
      </c>
      <c r="G83" s="4">
        <v>33.47</v>
      </c>
      <c r="H83" s="20">
        <f t="shared" si="7"/>
        <v>17.17</v>
      </c>
      <c r="I83" s="4">
        <v>9.5</v>
      </c>
      <c r="J83" s="4" t="s">
        <v>65</v>
      </c>
      <c r="Q83" s="4" t="s">
        <v>336</v>
      </c>
    </row>
    <row r="84">
      <c r="B84" s="4">
        <v>1315.0</v>
      </c>
      <c r="C84" s="4" t="s">
        <v>334</v>
      </c>
      <c r="D84" s="4">
        <v>30.0</v>
      </c>
      <c r="E84" s="4">
        <v>-4.0872</v>
      </c>
      <c r="F84" s="4">
        <v>29.86</v>
      </c>
      <c r="G84" s="4">
        <v>33.47</v>
      </c>
      <c r="H84" s="20">
        <f t="shared" si="7"/>
        <v>17.17</v>
      </c>
      <c r="I84" s="4">
        <v>9.5</v>
      </c>
      <c r="J84" s="4" t="s">
        <v>65</v>
      </c>
      <c r="Q84" s="4" t="s">
        <v>337</v>
      </c>
    </row>
    <row r="85">
      <c r="B85" s="4">
        <v>1316.0</v>
      </c>
      <c r="C85" s="4" t="s">
        <v>334</v>
      </c>
      <c r="D85" s="4">
        <v>30.0</v>
      </c>
      <c r="E85" s="4">
        <v>-4.0872</v>
      </c>
      <c r="F85" s="4">
        <v>29.86</v>
      </c>
      <c r="G85" s="4">
        <v>33.47</v>
      </c>
      <c r="H85" s="20">
        <f t="shared" si="7"/>
        <v>17.17</v>
      </c>
      <c r="I85" s="4">
        <v>9.5</v>
      </c>
      <c r="J85" s="4" t="s">
        <v>65</v>
      </c>
      <c r="Q85" s="4" t="s">
        <v>338</v>
      </c>
    </row>
    <row r="86">
      <c r="B86" s="4">
        <v>1317.0</v>
      </c>
      <c r="C86" s="4" t="s">
        <v>334</v>
      </c>
      <c r="D86" s="4">
        <v>30.0</v>
      </c>
      <c r="E86" s="4">
        <v>-4.0872</v>
      </c>
      <c r="F86" s="4">
        <v>29.86</v>
      </c>
      <c r="G86" s="4">
        <v>33.47</v>
      </c>
      <c r="H86" s="20">
        <f t="shared" si="7"/>
        <v>17.17</v>
      </c>
      <c r="I86" s="4">
        <v>9.5</v>
      </c>
      <c r="J86" s="4" t="s">
        <v>65</v>
      </c>
      <c r="Q86" s="4" t="s">
        <v>339</v>
      </c>
    </row>
    <row r="87">
      <c r="B87" s="4">
        <v>1318.0</v>
      </c>
      <c r="C87" s="4" t="s">
        <v>334</v>
      </c>
      <c r="D87" s="4">
        <v>30.0</v>
      </c>
      <c r="E87" s="4">
        <v>-4.0872</v>
      </c>
      <c r="F87" s="4">
        <v>29.86</v>
      </c>
      <c r="G87" s="4">
        <v>33.47</v>
      </c>
      <c r="H87" s="20">
        <f t="shared" si="7"/>
        <v>17.17</v>
      </c>
      <c r="I87" s="4">
        <v>9.5</v>
      </c>
      <c r="J87" s="4" t="s">
        <v>65</v>
      </c>
      <c r="Q87" s="4" t="s">
        <v>340</v>
      </c>
    </row>
    <row r="88">
      <c r="B88" s="4">
        <v>1319.0</v>
      </c>
      <c r="C88" s="4" t="s">
        <v>334</v>
      </c>
      <c r="D88" s="4">
        <v>30.0</v>
      </c>
      <c r="E88" s="4">
        <v>-4.0872</v>
      </c>
      <c r="F88" s="4">
        <v>29.86</v>
      </c>
      <c r="G88" s="4">
        <v>33.47</v>
      </c>
      <c r="H88" s="20">
        <f t="shared" si="7"/>
        <v>17.17</v>
      </c>
      <c r="I88" s="4">
        <v>9.5</v>
      </c>
      <c r="J88" s="4" t="s">
        <v>65</v>
      </c>
      <c r="Q88" s="4" t="s">
        <v>341</v>
      </c>
    </row>
    <row r="89">
      <c r="B89" s="4">
        <v>1320.0</v>
      </c>
      <c r="C89" s="4" t="s">
        <v>334</v>
      </c>
      <c r="D89" s="4">
        <v>30.0</v>
      </c>
      <c r="E89" s="4">
        <v>-4.0872</v>
      </c>
      <c r="F89" s="4">
        <v>29.86</v>
      </c>
      <c r="G89" s="4">
        <v>33.47</v>
      </c>
      <c r="H89" s="20">
        <f t="shared" si="7"/>
        <v>17.17</v>
      </c>
      <c r="I89" s="4">
        <v>9.5</v>
      </c>
      <c r="J89" s="4" t="s">
        <v>65</v>
      </c>
      <c r="Q89" s="4" t="s">
        <v>341</v>
      </c>
    </row>
    <row r="90">
      <c r="A90" s="14">
        <v>45191.0</v>
      </c>
      <c r="B90" s="96">
        <v>1321.0</v>
      </c>
      <c r="C90" s="4" t="s">
        <v>342</v>
      </c>
      <c r="D90" s="4">
        <v>30.0</v>
      </c>
      <c r="E90" s="20">
        <f t="shared" ref="E90:E96" si="8">4.0872</f>
        <v>4.0872</v>
      </c>
      <c r="F90" s="4">
        <v>29.86</v>
      </c>
      <c r="G90" s="4">
        <v>33.47</v>
      </c>
      <c r="H90" s="20">
        <f t="shared" si="7"/>
        <v>17.17</v>
      </c>
      <c r="I90" s="4">
        <v>9.5</v>
      </c>
      <c r="J90" s="4" t="s">
        <v>65</v>
      </c>
    </row>
    <row r="91">
      <c r="B91" s="96">
        <v>1322.0</v>
      </c>
      <c r="C91" s="4" t="s">
        <v>342</v>
      </c>
      <c r="D91" s="4">
        <v>30.0</v>
      </c>
      <c r="E91" s="20">
        <f t="shared" si="8"/>
        <v>4.0872</v>
      </c>
      <c r="F91" s="4">
        <v>29.86</v>
      </c>
      <c r="G91" s="4">
        <v>33.47</v>
      </c>
      <c r="H91" s="20">
        <f t="shared" si="7"/>
        <v>17.17</v>
      </c>
      <c r="I91" s="4">
        <v>9.5</v>
      </c>
      <c r="J91" s="4" t="s">
        <v>65</v>
      </c>
    </row>
    <row r="92">
      <c r="B92" s="96">
        <v>1323.0</v>
      </c>
      <c r="C92" s="4" t="s">
        <v>342</v>
      </c>
      <c r="D92" s="4">
        <v>30.0</v>
      </c>
      <c r="E92" s="20">
        <f t="shared" si="8"/>
        <v>4.0872</v>
      </c>
      <c r="F92" s="4">
        <v>29.86</v>
      </c>
      <c r="G92" s="4">
        <v>33.47</v>
      </c>
      <c r="H92" s="20">
        <f t="shared" si="7"/>
        <v>17.17</v>
      </c>
      <c r="I92" s="4">
        <v>9.5</v>
      </c>
      <c r="J92" s="4" t="s">
        <v>344</v>
      </c>
    </row>
    <row r="93">
      <c r="B93" s="96">
        <v>1324.0</v>
      </c>
      <c r="C93" s="4" t="s">
        <v>342</v>
      </c>
      <c r="D93" s="4">
        <v>30.0</v>
      </c>
      <c r="E93" s="20">
        <f t="shared" si="8"/>
        <v>4.0872</v>
      </c>
      <c r="F93" s="4">
        <v>29.86</v>
      </c>
      <c r="G93" s="4">
        <v>33.47</v>
      </c>
      <c r="H93" s="20">
        <f t="shared" si="7"/>
        <v>17.17</v>
      </c>
      <c r="I93" s="4">
        <v>9.5</v>
      </c>
      <c r="J93" s="4" t="s">
        <v>344</v>
      </c>
    </row>
    <row r="94">
      <c r="B94" s="96">
        <v>1325.0</v>
      </c>
      <c r="C94" s="4" t="s">
        <v>342</v>
      </c>
      <c r="D94" s="4">
        <v>30.0</v>
      </c>
      <c r="E94" s="20">
        <f t="shared" si="8"/>
        <v>4.0872</v>
      </c>
      <c r="F94" s="4">
        <v>29.86</v>
      </c>
      <c r="G94" s="4">
        <v>32.28</v>
      </c>
      <c r="H94" s="20">
        <f t="shared" si="7"/>
        <v>15.98</v>
      </c>
      <c r="I94" s="4">
        <v>9.5</v>
      </c>
      <c r="J94" s="4" t="s">
        <v>344</v>
      </c>
    </row>
    <row r="95">
      <c r="B95" s="96">
        <v>1326.0</v>
      </c>
      <c r="C95" s="4" t="s">
        <v>342</v>
      </c>
      <c r="D95" s="4">
        <v>30.0</v>
      </c>
      <c r="E95" s="20">
        <f t="shared" si="8"/>
        <v>4.0872</v>
      </c>
      <c r="F95" s="4">
        <v>29.86</v>
      </c>
      <c r="G95" s="4">
        <v>32.28</v>
      </c>
      <c r="H95" s="20">
        <f t="shared" si="7"/>
        <v>15.98</v>
      </c>
      <c r="I95" s="4">
        <v>9.5</v>
      </c>
      <c r="J95" s="4" t="s">
        <v>65</v>
      </c>
    </row>
    <row r="96">
      <c r="B96" s="96">
        <v>1327.0</v>
      </c>
      <c r="C96" s="4" t="s">
        <v>342</v>
      </c>
      <c r="D96" s="4">
        <v>30.0</v>
      </c>
      <c r="E96" s="20">
        <f t="shared" si="8"/>
        <v>4.0872</v>
      </c>
      <c r="F96" s="4">
        <v>29.86</v>
      </c>
      <c r="G96" s="4">
        <v>32.28</v>
      </c>
      <c r="H96" s="20">
        <f t="shared" si="7"/>
        <v>15.98</v>
      </c>
      <c r="I96" s="4">
        <v>9.5</v>
      </c>
      <c r="J96" s="4" t="s">
        <v>65</v>
      </c>
    </row>
    <row r="97">
      <c r="B97" s="31" t="s">
        <v>346</v>
      </c>
      <c r="C97" s="4" t="s">
        <v>347</v>
      </c>
    </row>
    <row r="98">
      <c r="B98" s="96">
        <v>1341.0</v>
      </c>
      <c r="C98" s="4" t="s">
        <v>342</v>
      </c>
      <c r="D98" s="4">
        <v>30.0</v>
      </c>
      <c r="E98" s="4">
        <v>4.0872</v>
      </c>
      <c r="F98" s="29">
        <v>29.86</v>
      </c>
      <c r="G98" s="4">
        <v>33.47</v>
      </c>
      <c r="H98" s="4">
        <v>17.17</v>
      </c>
      <c r="I98" s="4">
        <v>9.5</v>
      </c>
      <c r="J98" s="66" t="s">
        <v>65</v>
      </c>
      <c r="Q98" s="66" t="s">
        <v>350</v>
      </c>
    </row>
    <row r="99">
      <c r="B99" s="96">
        <v>1342.0</v>
      </c>
      <c r="C99" s="4" t="s">
        <v>342</v>
      </c>
      <c r="D99" s="4">
        <v>30.0</v>
      </c>
      <c r="E99" s="4">
        <v>4.0872</v>
      </c>
      <c r="F99" s="29">
        <v>29.86</v>
      </c>
      <c r="G99" s="4">
        <v>33.47</v>
      </c>
      <c r="H99" s="4">
        <v>17.17</v>
      </c>
      <c r="I99" s="4">
        <v>9.5</v>
      </c>
      <c r="J99" s="66" t="s">
        <v>65</v>
      </c>
      <c r="Q99" s="66" t="s">
        <v>351</v>
      </c>
    </row>
    <row r="100">
      <c r="B100" s="96">
        <v>1343.0</v>
      </c>
      <c r="C100" s="4" t="s">
        <v>342</v>
      </c>
      <c r="D100" s="4">
        <v>30.0</v>
      </c>
      <c r="E100" s="4">
        <v>4.0872</v>
      </c>
      <c r="F100" s="29">
        <v>29.86</v>
      </c>
      <c r="G100" s="4">
        <v>33.47</v>
      </c>
      <c r="H100" s="4">
        <v>17.17</v>
      </c>
      <c r="I100" s="4">
        <v>9.5</v>
      </c>
      <c r="J100" s="66" t="s">
        <v>65</v>
      </c>
      <c r="Q100" s="66" t="s">
        <v>352</v>
      </c>
    </row>
    <row r="101">
      <c r="B101" s="96">
        <v>1344.0</v>
      </c>
      <c r="C101" s="4" t="s">
        <v>342</v>
      </c>
      <c r="D101" s="4">
        <v>30.0</v>
      </c>
      <c r="E101" s="4">
        <v>4.0872</v>
      </c>
      <c r="F101" s="29">
        <v>29.86</v>
      </c>
      <c r="G101" s="4">
        <v>33.47</v>
      </c>
      <c r="H101" s="4">
        <v>17.17</v>
      </c>
      <c r="I101" s="4">
        <v>9.5</v>
      </c>
      <c r="J101" s="4" t="s">
        <v>354</v>
      </c>
      <c r="Q101" s="66" t="s">
        <v>355</v>
      </c>
    </row>
    <row r="102">
      <c r="B102" s="96">
        <v>1345.0</v>
      </c>
      <c r="C102" s="4" t="s">
        <v>342</v>
      </c>
      <c r="D102" s="4">
        <v>30.0</v>
      </c>
      <c r="E102" s="4">
        <v>4.0872</v>
      </c>
      <c r="F102" s="29">
        <v>29.86</v>
      </c>
      <c r="G102" s="4">
        <v>33.47</v>
      </c>
      <c r="H102" s="4">
        <v>17.17</v>
      </c>
      <c r="I102" s="4">
        <v>9.5</v>
      </c>
      <c r="J102" s="4" t="s">
        <v>354</v>
      </c>
      <c r="Q102" s="66" t="s">
        <v>355</v>
      </c>
    </row>
    <row r="103">
      <c r="B103" s="31" t="s">
        <v>357</v>
      </c>
      <c r="C103" s="4" t="s">
        <v>358</v>
      </c>
      <c r="D103" s="4">
        <v>0.0</v>
      </c>
      <c r="E103" s="4">
        <v>4.0872</v>
      </c>
      <c r="F103" s="4">
        <v>29.86</v>
      </c>
      <c r="G103" s="4">
        <v>31.29</v>
      </c>
      <c r="H103" s="20">
        <f>G103-16.3</f>
        <v>14.99</v>
      </c>
      <c r="I103" s="4">
        <v>9.5</v>
      </c>
      <c r="J103" s="4" t="s">
        <v>65</v>
      </c>
      <c r="Q103" s="66" t="s">
        <v>359</v>
      </c>
    </row>
    <row r="104">
      <c r="B104" s="31" t="s">
        <v>360</v>
      </c>
      <c r="C104" s="4" t="s">
        <v>361</v>
      </c>
    </row>
    <row r="105">
      <c r="B105" s="31" t="s">
        <v>362</v>
      </c>
      <c r="C105" s="4" t="s">
        <v>342</v>
      </c>
      <c r="D105" s="4">
        <v>30.0</v>
      </c>
      <c r="E105" s="4">
        <v>4.0872</v>
      </c>
      <c r="F105" s="4">
        <v>29.86</v>
      </c>
      <c r="G105" s="4">
        <v>31.29</v>
      </c>
      <c r="H105" s="4">
        <v>14.99</v>
      </c>
      <c r="I105" s="4">
        <v>9.5</v>
      </c>
      <c r="J105" s="4" t="s">
        <v>65</v>
      </c>
      <c r="Q105" s="66" t="s">
        <v>364</v>
      </c>
    </row>
    <row r="106">
      <c r="B106" s="31" t="s">
        <v>365</v>
      </c>
      <c r="C106" s="4" t="s">
        <v>366</v>
      </c>
    </row>
    <row r="107">
      <c r="B107" s="31" t="s">
        <v>367</v>
      </c>
      <c r="C107" s="4" t="s">
        <v>368</v>
      </c>
    </row>
    <row r="109">
      <c r="A109" s="52" t="s">
        <v>10</v>
      </c>
      <c r="B109" s="52" t="s">
        <v>12</v>
      </c>
      <c r="C109" s="52" t="s">
        <v>13</v>
      </c>
      <c r="D109" s="52" t="s">
        <v>14</v>
      </c>
      <c r="E109" s="4" t="s">
        <v>0</v>
      </c>
      <c r="F109" s="4" t="s">
        <v>3</v>
      </c>
      <c r="G109" s="4" t="s">
        <v>4</v>
      </c>
      <c r="H109" s="4" t="s">
        <v>5</v>
      </c>
      <c r="I109" s="4" t="s">
        <v>6</v>
      </c>
      <c r="J109" s="52" t="s">
        <v>16</v>
      </c>
      <c r="K109" s="52" t="s">
        <v>17</v>
      </c>
      <c r="L109" s="52"/>
      <c r="M109" s="52"/>
      <c r="N109" s="52" t="s">
        <v>20</v>
      </c>
      <c r="O109" s="52" t="s">
        <v>21</v>
      </c>
      <c r="P109" s="52"/>
      <c r="Q109" s="4" t="s">
        <v>23</v>
      </c>
    </row>
    <row r="110">
      <c r="A110" s="14">
        <v>45194.0</v>
      </c>
      <c r="B110" s="96">
        <v>1413.0</v>
      </c>
      <c r="C110" s="4" t="s">
        <v>342</v>
      </c>
      <c r="D110" s="4">
        <v>30.0</v>
      </c>
      <c r="E110" s="4">
        <v>4.0872</v>
      </c>
      <c r="F110" s="4">
        <v>29.86</v>
      </c>
      <c r="G110" s="20">
        <f>H110+16.3</f>
        <v>31.19</v>
      </c>
      <c r="H110" s="4">
        <v>14.89</v>
      </c>
      <c r="I110" s="4">
        <v>9.5</v>
      </c>
      <c r="J110" s="4" t="s">
        <v>65</v>
      </c>
      <c r="L110" s="66"/>
      <c r="M110" s="66"/>
      <c r="N110" s="66">
        <v>225721.0</v>
      </c>
      <c r="O110" s="4">
        <v>45.0</v>
      </c>
    </row>
    <row r="111">
      <c r="B111" s="96">
        <v>1414.0</v>
      </c>
      <c r="C111" s="4" t="s">
        <v>342</v>
      </c>
      <c r="D111" s="4">
        <v>30.0</v>
      </c>
      <c r="E111" s="4">
        <v>4.0872</v>
      </c>
      <c r="F111" s="4">
        <v>29.86</v>
      </c>
      <c r="G111" s="4">
        <v>31.19</v>
      </c>
      <c r="H111" s="4">
        <v>14.89</v>
      </c>
      <c r="I111" s="4">
        <v>9.5</v>
      </c>
      <c r="J111" s="4" t="s">
        <v>65</v>
      </c>
      <c r="L111" s="66"/>
      <c r="M111" s="66"/>
      <c r="N111" s="66">
        <v>291531.0</v>
      </c>
      <c r="O111" s="4">
        <v>60.0</v>
      </c>
    </row>
    <row r="112">
      <c r="B112" s="96">
        <v>1415.0</v>
      </c>
      <c r="C112" s="4" t="s">
        <v>342</v>
      </c>
      <c r="D112" s="4">
        <v>30.0</v>
      </c>
      <c r="E112" s="4">
        <v>4.0872</v>
      </c>
      <c r="F112" s="4">
        <v>29.86</v>
      </c>
      <c r="G112" s="4">
        <v>32.28</v>
      </c>
      <c r="H112" s="20">
        <f>G112-16.3</f>
        <v>15.98</v>
      </c>
      <c r="I112" s="4">
        <v>9.5</v>
      </c>
      <c r="J112" s="4" t="s">
        <v>65</v>
      </c>
    </row>
    <row r="113">
      <c r="B113" s="96">
        <v>1416.0</v>
      </c>
      <c r="C113" s="4" t="s">
        <v>342</v>
      </c>
      <c r="D113" s="4">
        <v>30.0</v>
      </c>
      <c r="E113" s="4">
        <v>4.0872</v>
      </c>
      <c r="F113" s="66">
        <v>29.86</v>
      </c>
      <c r="G113" s="66">
        <v>32.28</v>
      </c>
      <c r="H113" s="4">
        <v>15.98</v>
      </c>
      <c r="I113" s="4">
        <v>9.5</v>
      </c>
      <c r="J113" s="4" t="s">
        <v>65</v>
      </c>
    </row>
    <row r="114">
      <c r="B114" s="96">
        <v>1417.0</v>
      </c>
      <c r="C114" s="4" t="s">
        <v>342</v>
      </c>
      <c r="D114" s="4">
        <v>30.0</v>
      </c>
      <c r="E114" s="4">
        <v>4.0872</v>
      </c>
      <c r="F114" s="4">
        <v>29.86</v>
      </c>
      <c r="G114" s="4">
        <v>33.48</v>
      </c>
      <c r="H114" s="4">
        <v>17.18</v>
      </c>
      <c r="I114" s="4">
        <v>9.5</v>
      </c>
      <c r="J114" s="4" t="s">
        <v>65</v>
      </c>
    </row>
    <row r="115">
      <c r="B115" s="96">
        <v>1418.0</v>
      </c>
      <c r="C115" s="4" t="s">
        <v>342</v>
      </c>
      <c r="D115" s="4">
        <v>30.0</v>
      </c>
      <c r="E115" s="4">
        <v>4.0872</v>
      </c>
      <c r="F115" s="4">
        <v>29.86</v>
      </c>
      <c r="G115" s="4">
        <v>33.48</v>
      </c>
      <c r="H115" s="4">
        <v>17.18</v>
      </c>
      <c r="I115" s="4">
        <v>9.5</v>
      </c>
      <c r="J115" s="4" t="s">
        <v>65</v>
      </c>
    </row>
    <row r="116">
      <c r="B116" s="96">
        <v>1419.0</v>
      </c>
      <c r="C116" s="4" t="s">
        <v>342</v>
      </c>
      <c r="D116" s="4">
        <v>30.0</v>
      </c>
      <c r="E116" s="4">
        <v>4.0872</v>
      </c>
      <c r="F116" s="4">
        <v>29.86</v>
      </c>
      <c r="G116" s="66">
        <v>32.28</v>
      </c>
      <c r="H116" s="4">
        <v>15.98</v>
      </c>
      <c r="I116" s="4">
        <v>9.5</v>
      </c>
      <c r="J116" s="4" t="s">
        <v>65</v>
      </c>
    </row>
    <row r="117">
      <c r="B117" s="96">
        <v>1420.0</v>
      </c>
      <c r="C117" s="4" t="s">
        <v>342</v>
      </c>
      <c r="D117" s="4">
        <v>30.0</v>
      </c>
      <c r="E117" s="4">
        <v>4.0872</v>
      </c>
      <c r="F117" s="4">
        <v>29.86</v>
      </c>
      <c r="G117" s="4">
        <v>31.19</v>
      </c>
      <c r="H117" s="4">
        <v>14.89</v>
      </c>
      <c r="I117" s="4">
        <v>9.5</v>
      </c>
      <c r="J117" s="4" t="s">
        <v>65</v>
      </c>
    </row>
    <row r="118">
      <c r="B118" s="96">
        <v>1421.0</v>
      </c>
      <c r="C118" s="4" t="s">
        <v>342</v>
      </c>
      <c r="D118" s="4">
        <v>30.0</v>
      </c>
      <c r="E118" s="4">
        <v>4.0872</v>
      </c>
      <c r="F118" s="4">
        <v>29.86</v>
      </c>
      <c r="G118" s="4">
        <v>31.19</v>
      </c>
      <c r="H118" s="4">
        <v>14.89</v>
      </c>
      <c r="I118" s="4">
        <v>9.5</v>
      </c>
      <c r="J118" s="4" t="s">
        <v>65</v>
      </c>
    </row>
    <row r="119">
      <c r="B119" s="96">
        <v>1422.0</v>
      </c>
      <c r="C119" s="4" t="s">
        <v>264</v>
      </c>
    </row>
    <row r="120">
      <c r="B120" s="97" t="s">
        <v>373</v>
      </c>
      <c r="C120" s="4" t="s">
        <v>374</v>
      </c>
      <c r="D120" s="4">
        <v>30.0</v>
      </c>
      <c r="E120" s="4">
        <v>4.0872</v>
      </c>
      <c r="F120" s="4">
        <v>29.86</v>
      </c>
      <c r="G120" s="66">
        <v>32.28</v>
      </c>
      <c r="H120" s="4">
        <v>15.98</v>
      </c>
      <c r="I120" s="4">
        <v>9.5</v>
      </c>
      <c r="J120" s="4" t="s">
        <v>65</v>
      </c>
      <c r="Q120" s="66" t="s">
        <v>375</v>
      </c>
    </row>
    <row r="121">
      <c r="B121" s="97" t="s">
        <v>376</v>
      </c>
      <c r="C121" s="4" t="s">
        <v>374</v>
      </c>
      <c r="D121" s="4">
        <v>30.0</v>
      </c>
      <c r="E121" s="4">
        <v>4.0872</v>
      </c>
      <c r="F121" s="4">
        <v>29.86</v>
      </c>
      <c r="G121" s="4">
        <v>31.19</v>
      </c>
      <c r="H121" s="4">
        <v>14.89</v>
      </c>
      <c r="I121" s="4">
        <v>9.5</v>
      </c>
      <c r="J121" s="4" t="s">
        <v>65</v>
      </c>
      <c r="Q121" s="66" t="s">
        <v>377</v>
      </c>
    </row>
    <row r="122">
      <c r="B122" s="96">
        <v>1438.0</v>
      </c>
      <c r="C122" s="4" t="s">
        <v>374</v>
      </c>
      <c r="D122" s="4">
        <v>30.0</v>
      </c>
      <c r="E122" s="4">
        <v>4.0872</v>
      </c>
      <c r="F122" s="4">
        <v>29.86</v>
      </c>
      <c r="G122" s="4">
        <v>32.28</v>
      </c>
      <c r="H122" s="4">
        <v>15.98</v>
      </c>
      <c r="I122" s="4">
        <v>9.5</v>
      </c>
      <c r="J122" s="4" t="s">
        <v>65</v>
      </c>
      <c r="Q122" s="66" t="s">
        <v>378</v>
      </c>
    </row>
    <row r="123">
      <c r="B123" s="96">
        <v>1439.0</v>
      </c>
      <c r="C123" s="4" t="s">
        <v>374</v>
      </c>
      <c r="D123" s="4">
        <v>30.0</v>
      </c>
      <c r="E123" s="4">
        <v>4.0872</v>
      </c>
      <c r="F123" s="4">
        <v>29.86</v>
      </c>
      <c r="G123" s="4">
        <v>33.48</v>
      </c>
      <c r="H123" s="4">
        <v>17.18</v>
      </c>
      <c r="I123" s="4">
        <v>9.5</v>
      </c>
      <c r="J123" s="4" t="s">
        <v>65</v>
      </c>
      <c r="Q123" s="66" t="s">
        <v>379</v>
      </c>
    </row>
    <row r="124">
      <c r="B124" s="96">
        <v>1440.0</v>
      </c>
      <c r="C124" s="4" t="s">
        <v>342</v>
      </c>
      <c r="D124" s="4">
        <v>30.0</v>
      </c>
      <c r="E124" s="4">
        <v>4.0872</v>
      </c>
      <c r="F124" s="4">
        <v>29.86</v>
      </c>
      <c r="G124" s="4">
        <v>33.48</v>
      </c>
      <c r="H124" s="4">
        <v>17.18</v>
      </c>
      <c r="I124" s="4">
        <v>9.5</v>
      </c>
      <c r="J124" s="4" t="s">
        <v>65</v>
      </c>
    </row>
    <row r="125">
      <c r="B125" s="96">
        <v>1441.0</v>
      </c>
      <c r="C125" s="4" t="s">
        <v>342</v>
      </c>
      <c r="D125" s="4">
        <v>30.0</v>
      </c>
      <c r="E125" s="4">
        <v>4.0872</v>
      </c>
      <c r="F125" s="4">
        <v>29.86</v>
      </c>
      <c r="G125" s="4">
        <v>32.28</v>
      </c>
      <c r="H125" s="4">
        <v>15.98</v>
      </c>
      <c r="I125" s="4">
        <v>9.5</v>
      </c>
      <c r="J125" s="4" t="s">
        <v>65</v>
      </c>
      <c r="Q125" s="66" t="s">
        <v>380</v>
      </c>
    </row>
    <row r="126">
      <c r="B126" s="96">
        <v>1442.0</v>
      </c>
      <c r="C126" s="4" t="s">
        <v>342</v>
      </c>
      <c r="D126" s="4">
        <v>30.0</v>
      </c>
      <c r="E126" s="4">
        <v>4.0872</v>
      </c>
      <c r="F126" s="4">
        <v>29.86</v>
      </c>
      <c r="G126" s="4">
        <v>31.19</v>
      </c>
      <c r="H126" s="4">
        <v>14.89</v>
      </c>
      <c r="I126" s="4">
        <v>9.5</v>
      </c>
      <c r="J126" s="4" t="s">
        <v>65</v>
      </c>
    </row>
    <row r="127">
      <c r="A127" s="52" t="s">
        <v>381</v>
      </c>
      <c r="B127" s="98">
        <v>1461.0</v>
      </c>
      <c r="C127" s="4" t="s">
        <v>342</v>
      </c>
      <c r="D127" s="4">
        <v>30.0</v>
      </c>
      <c r="E127" s="4">
        <v>4.0872</v>
      </c>
      <c r="F127" s="4">
        <v>29.86</v>
      </c>
      <c r="G127" s="20">
        <f t="shared" ref="G127:G156" si="9">H127+16.3</f>
        <v>31.19</v>
      </c>
      <c r="H127" s="54">
        <v>14.89</v>
      </c>
      <c r="I127" s="4">
        <v>9.5</v>
      </c>
      <c r="J127" s="4" t="s">
        <v>65</v>
      </c>
      <c r="L127" s="99"/>
      <c r="M127" s="99"/>
      <c r="N127" s="99">
        <v>308911.0</v>
      </c>
      <c r="O127" s="100">
        <v>65.0</v>
      </c>
    </row>
    <row r="128">
      <c r="B128" s="98">
        <v>1462.0</v>
      </c>
      <c r="C128" s="4" t="s">
        <v>342</v>
      </c>
      <c r="D128" s="4">
        <v>30.0</v>
      </c>
      <c r="E128" s="4">
        <v>4.0872</v>
      </c>
      <c r="F128" s="4">
        <v>29.86</v>
      </c>
      <c r="G128" s="20">
        <f t="shared" si="9"/>
        <v>31.19</v>
      </c>
      <c r="H128" s="54">
        <v>14.89</v>
      </c>
      <c r="I128" s="4">
        <v>9.5</v>
      </c>
      <c r="J128" s="4" t="s">
        <v>65</v>
      </c>
      <c r="L128" s="99"/>
      <c r="M128" s="99"/>
      <c r="N128" s="99">
        <v>173217.0</v>
      </c>
      <c r="O128" s="100">
        <v>38.0</v>
      </c>
    </row>
    <row r="129">
      <c r="B129" s="98">
        <v>1463.0</v>
      </c>
      <c r="C129" s="4" t="s">
        <v>342</v>
      </c>
      <c r="D129" s="4">
        <v>30.0</v>
      </c>
      <c r="E129" s="4">
        <v>4.0872</v>
      </c>
      <c r="F129" s="4">
        <v>29.86</v>
      </c>
      <c r="G129" s="20">
        <f t="shared" si="9"/>
        <v>31.19</v>
      </c>
      <c r="H129" s="54">
        <v>14.89</v>
      </c>
      <c r="I129" s="4">
        <v>9.5</v>
      </c>
      <c r="J129" s="4" t="s">
        <v>65</v>
      </c>
      <c r="L129" s="99"/>
      <c r="M129" s="99"/>
      <c r="N129" s="99">
        <v>111630.0</v>
      </c>
      <c r="O129" s="100">
        <v>22.0</v>
      </c>
    </row>
    <row r="130">
      <c r="B130" s="98">
        <v>1464.0</v>
      </c>
      <c r="C130" s="4" t="s">
        <v>342</v>
      </c>
      <c r="D130" s="4">
        <v>30.0</v>
      </c>
      <c r="E130" s="4">
        <v>4.0872</v>
      </c>
      <c r="F130" s="4">
        <v>29.86</v>
      </c>
      <c r="G130" s="20">
        <f t="shared" si="9"/>
        <v>32.28</v>
      </c>
      <c r="H130" s="54">
        <v>15.98</v>
      </c>
      <c r="I130" s="4">
        <v>9.5</v>
      </c>
      <c r="J130" s="4" t="s">
        <v>65</v>
      </c>
      <c r="L130" s="99"/>
      <c r="M130" s="99"/>
      <c r="N130" s="99">
        <v>279246.0</v>
      </c>
      <c r="O130" s="100">
        <v>60.0</v>
      </c>
    </row>
    <row r="131">
      <c r="B131" s="98">
        <v>1467.0</v>
      </c>
      <c r="C131" s="4" t="s">
        <v>342</v>
      </c>
      <c r="D131" s="4">
        <v>30.0</v>
      </c>
      <c r="E131" s="4">
        <v>4.0872</v>
      </c>
      <c r="F131" s="4">
        <v>29.86</v>
      </c>
      <c r="G131" s="20">
        <f t="shared" si="9"/>
        <v>32.28</v>
      </c>
      <c r="H131" s="54">
        <v>15.98</v>
      </c>
      <c r="I131" s="4">
        <v>9.5</v>
      </c>
      <c r="J131" s="4" t="s">
        <v>65</v>
      </c>
      <c r="L131" s="99"/>
      <c r="M131" s="99"/>
      <c r="N131" s="99">
        <v>294181.0</v>
      </c>
      <c r="O131" s="100">
        <v>61.0</v>
      </c>
    </row>
    <row r="132">
      <c r="B132" s="98">
        <v>1468.0</v>
      </c>
      <c r="C132" s="4" t="s">
        <v>342</v>
      </c>
      <c r="D132" s="4">
        <v>30.0</v>
      </c>
      <c r="E132" s="4">
        <v>4.0872</v>
      </c>
      <c r="F132" s="4">
        <v>29.86</v>
      </c>
      <c r="G132" s="20">
        <f t="shared" si="9"/>
        <v>32.28</v>
      </c>
      <c r="H132" s="54">
        <v>15.98</v>
      </c>
      <c r="I132" s="4">
        <v>9.5</v>
      </c>
      <c r="J132" s="4" t="s">
        <v>65</v>
      </c>
      <c r="L132" s="99"/>
      <c r="M132" s="99"/>
      <c r="N132" s="99">
        <v>143076.0</v>
      </c>
      <c r="O132" s="100">
        <v>30.0</v>
      </c>
    </row>
    <row r="133">
      <c r="A133" s="52" t="s">
        <v>385</v>
      </c>
      <c r="B133" s="98">
        <v>1494.0</v>
      </c>
      <c r="C133" s="4" t="s">
        <v>342</v>
      </c>
      <c r="D133" s="4">
        <v>30.0</v>
      </c>
      <c r="E133" s="4">
        <v>4.0872</v>
      </c>
      <c r="F133" s="4">
        <v>29.86</v>
      </c>
      <c r="G133" s="20">
        <f t="shared" si="9"/>
        <v>33.48</v>
      </c>
      <c r="H133" s="54">
        <v>17.18</v>
      </c>
      <c r="I133" s="4">
        <v>9.5</v>
      </c>
      <c r="J133" s="4" t="s">
        <v>65</v>
      </c>
      <c r="L133" s="99"/>
      <c r="M133" s="99"/>
      <c r="N133" s="99">
        <v>421940.0</v>
      </c>
      <c r="O133" s="100">
        <v>86.0</v>
      </c>
    </row>
    <row r="134">
      <c r="B134" s="98">
        <v>1495.0</v>
      </c>
      <c r="C134" s="4" t="s">
        <v>342</v>
      </c>
      <c r="D134" s="4">
        <v>30.0</v>
      </c>
      <c r="E134" s="4">
        <v>4.0872</v>
      </c>
      <c r="F134" s="4">
        <v>29.86</v>
      </c>
      <c r="G134" s="20">
        <f t="shared" si="9"/>
        <v>33.48</v>
      </c>
      <c r="H134" s="54">
        <v>17.18</v>
      </c>
      <c r="I134" s="4">
        <v>9.5</v>
      </c>
      <c r="J134" s="4" t="s">
        <v>65</v>
      </c>
      <c r="L134" s="99"/>
      <c r="M134" s="99"/>
      <c r="N134" s="99">
        <v>392669.0</v>
      </c>
      <c r="O134" s="100">
        <v>74.0</v>
      </c>
    </row>
    <row r="135">
      <c r="B135" s="98">
        <v>1496.0</v>
      </c>
      <c r="C135" s="4" t="s">
        <v>342</v>
      </c>
      <c r="D135" s="4">
        <v>30.0</v>
      </c>
      <c r="E135" s="4">
        <v>4.0872</v>
      </c>
      <c r="F135" s="4">
        <v>29.86</v>
      </c>
      <c r="G135" s="20">
        <f t="shared" si="9"/>
        <v>33.48</v>
      </c>
      <c r="H135" s="54">
        <v>17.18</v>
      </c>
      <c r="I135" s="4">
        <v>9.5</v>
      </c>
      <c r="J135" s="4" t="s">
        <v>65</v>
      </c>
      <c r="L135" s="99"/>
      <c r="M135" s="99"/>
      <c r="N135" s="99">
        <v>359514.0</v>
      </c>
      <c r="O135" s="100">
        <v>65.0</v>
      </c>
    </row>
    <row r="136">
      <c r="A136" s="102" t="s">
        <v>386</v>
      </c>
      <c r="B136" s="98">
        <v>1497.0</v>
      </c>
      <c r="C136" s="4" t="s">
        <v>342</v>
      </c>
      <c r="D136" s="4">
        <v>30.0</v>
      </c>
      <c r="E136" s="4">
        <v>4.0872</v>
      </c>
      <c r="F136" s="4">
        <v>29.86</v>
      </c>
      <c r="G136" s="20">
        <f t="shared" si="9"/>
        <v>33.48</v>
      </c>
      <c r="H136" s="54">
        <v>17.18</v>
      </c>
      <c r="I136" s="4">
        <v>9.5</v>
      </c>
      <c r="J136" s="4" t="s">
        <v>65</v>
      </c>
      <c r="L136" s="99"/>
      <c r="M136" s="99"/>
      <c r="N136" s="99">
        <v>52531.0</v>
      </c>
      <c r="O136" s="100">
        <v>32.0</v>
      </c>
    </row>
    <row r="137">
      <c r="B137" s="98">
        <v>1498.0</v>
      </c>
      <c r="C137" s="4" t="s">
        <v>342</v>
      </c>
      <c r="D137" s="4">
        <v>30.0</v>
      </c>
      <c r="E137" s="4">
        <v>4.0872</v>
      </c>
      <c r="F137" s="4">
        <v>29.86</v>
      </c>
      <c r="G137" s="20">
        <f t="shared" si="9"/>
        <v>33.48</v>
      </c>
      <c r="H137" s="54">
        <v>17.18</v>
      </c>
      <c r="I137" s="4">
        <v>9.5</v>
      </c>
      <c r="J137" s="4" t="s">
        <v>65</v>
      </c>
      <c r="L137" s="99"/>
      <c r="M137" s="99"/>
      <c r="N137" s="99">
        <v>37761.0</v>
      </c>
      <c r="O137" s="100">
        <v>23.0</v>
      </c>
    </row>
    <row r="138">
      <c r="B138" s="98">
        <v>1504.0</v>
      </c>
      <c r="C138" s="4" t="s">
        <v>342</v>
      </c>
      <c r="D138" s="4">
        <v>30.0</v>
      </c>
      <c r="E138" s="4">
        <v>4.0872</v>
      </c>
      <c r="F138" s="4">
        <v>29.86</v>
      </c>
      <c r="G138" s="20">
        <f t="shared" si="9"/>
        <v>32.28</v>
      </c>
      <c r="H138" s="54">
        <v>15.98</v>
      </c>
      <c r="I138" s="4">
        <v>9.5</v>
      </c>
      <c r="J138" s="4" t="s">
        <v>65</v>
      </c>
      <c r="L138" s="99"/>
      <c r="M138" s="99"/>
      <c r="N138" s="99">
        <v>306362.0</v>
      </c>
      <c r="O138" s="100">
        <v>65.0</v>
      </c>
    </row>
    <row r="139">
      <c r="B139" s="98">
        <v>1505.0</v>
      </c>
      <c r="C139" s="4" t="s">
        <v>342</v>
      </c>
      <c r="D139" s="4">
        <v>30.0</v>
      </c>
      <c r="E139" s="4">
        <v>4.0872</v>
      </c>
      <c r="F139" s="4">
        <v>29.86</v>
      </c>
      <c r="G139" s="20">
        <f t="shared" si="9"/>
        <v>32.28</v>
      </c>
      <c r="H139" s="54">
        <v>15.98</v>
      </c>
      <c r="I139" s="4">
        <v>9.5</v>
      </c>
      <c r="J139" s="4" t="s">
        <v>65</v>
      </c>
      <c r="L139" s="99"/>
      <c r="M139" s="99"/>
      <c r="N139" s="99">
        <v>137421.0</v>
      </c>
      <c r="O139" s="100">
        <v>51.0</v>
      </c>
    </row>
    <row r="140">
      <c r="B140" s="98">
        <v>1507.0</v>
      </c>
      <c r="C140" s="4" t="s">
        <v>342</v>
      </c>
      <c r="D140" s="4">
        <v>30.0</v>
      </c>
      <c r="E140" s="4">
        <v>4.0872</v>
      </c>
      <c r="F140" s="4">
        <v>29.86</v>
      </c>
      <c r="G140" s="20">
        <f t="shared" si="9"/>
        <v>32.28</v>
      </c>
      <c r="H140" s="54">
        <v>15.98</v>
      </c>
      <c r="I140" s="4">
        <v>9.5</v>
      </c>
      <c r="J140" s="4" t="s">
        <v>65</v>
      </c>
      <c r="L140" s="99"/>
      <c r="M140" s="99"/>
      <c r="N140" s="99">
        <v>360314.0</v>
      </c>
      <c r="O140" s="100">
        <v>110.0</v>
      </c>
    </row>
    <row r="141">
      <c r="B141" s="98">
        <v>1508.0</v>
      </c>
      <c r="C141" s="4" t="s">
        <v>342</v>
      </c>
      <c r="D141" s="4">
        <v>30.0</v>
      </c>
      <c r="E141" s="4">
        <v>4.0872</v>
      </c>
      <c r="F141" s="4">
        <v>29.86</v>
      </c>
      <c r="G141" s="20">
        <f t="shared" si="9"/>
        <v>31.19</v>
      </c>
      <c r="H141" s="54">
        <v>14.89</v>
      </c>
      <c r="I141" s="4">
        <v>9.5</v>
      </c>
      <c r="J141" s="4" t="s">
        <v>65</v>
      </c>
      <c r="L141" s="99"/>
      <c r="M141" s="99"/>
      <c r="N141" s="99">
        <v>312398.0</v>
      </c>
      <c r="O141" s="100">
        <v>277.0</v>
      </c>
    </row>
    <row r="142">
      <c r="A142" s="52" t="s">
        <v>389</v>
      </c>
      <c r="B142" s="98">
        <v>1510.0</v>
      </c>
      <c r="C142" s="4" t="s">
        <v>342</v>
      </c>
      <c r="D142" s="4">
        <v>30.0</v>
      </c>
      <c r="E142" s="4">
        <v>4.0872</v>
      </c>
      <c r="F142" s="4">
        <v>29.86</v>
      </c>
      <c r="G142" s="20">
        <f t="shared" si="9"/>
        <v>31.19</v>
      </c>
      <c r="H142" s="54">
        <v>14.89</v>
      </c>
      <c r="I142" s="4">
        <v>9.5</v>
      </c>
      <c r="J142" s="4" t="s">
        <v>65</v>
      </c>
      <c r="L142" s="99"/>
      <c r="M142" s="99"/>
      <c r="N142" s="99">
        <v>383281.0</v>
      </c>
      <c r="O142" s="100">
        <v>77.0</v>
      </c>
    </row>
    <row r="143">
      <c r="B143" s="98">
        <v>1511.0</v>
      </c>
      <c r="C143" s="4" t="s">
        <v>342</v>
      </c>
      <c r="D143" s="4">
        <v>30.0</v>
      </c>
      <c r="E143" s="4">
        <v>4.0872</v>
      </c>
      <c r="F143" s="4">
        <v>29.86</v>
      </c>
      <c r="G143" s="20">
        <f t="shared" si="9"/>
        <v>33.48</v>
      </c>
      <c r="H143" s="54">
        <v>17.18</v>
      </c>
      <c r="I143" s="4">
        <v>9.5</v>
      </c>
      <c r="J143" s="4" t="s">
        <v>65</v>
      </c>
      <c r="L143" s="99"/>
      <c r="M143" s="99"/>
      <c r="N143" s="99">
        <v>359473.0</v>
      </c>
      <c r="O143" s="100">
        <v>67.0</v>
      </c>
    </row>
    <row r="144">
      <c r="B144" s="98">
        <v>1512.0</v>
      </c>
      <c r="C144" s="4" t="s">
        <v>342</v>
      </c>
      <c r="D144" s="4">
        <v>30.0</v>
      </c>
      <c r="E144" s="4">
        <v>4.0872</v>
      </c>
      <c r="F144" s="4">
        <v>29.86</v>
      </c>
      <c r="G144" s="20">
        <f t="shared" si="9"/>
        <v>33.48</v>
      </c>
      <c r="H144" s="54">
        <v>17.18</v>
      </c>
      <c r="I144" s="4">
        <v>9.5</v>
      </c>
      <c r="J144" s="4" t="s">
        <v>65</v>
      </c>
      <c r="L144" s="99"/>
      <c r="M144" s="99"/>
      <c r="N144" s="99">
        <v>331486.0</v>
      </c>
      <c r="O144" s="100">
        <v>65.0</v>
      </c>
    </row>
    <row r="145">
      <c r="B145" s="98">
        <v>1549.0</v>
      </c>
      <c r="C145" s="4" t="s">
        <v>342</v>
      </c>
      <c r="D145" s="4">
        <v>30.0</v>
      </c>
      <c r="E145" s="4">
        <v>4.0872</v>
      </c>
      <c r="F145" s="4">
        <v>29.86</v>
      </c>
      <c r="G145" s="20">
        <f t="shared" si="9"/>
        <v>32.28</v>
      </c>
      <c r="H145" s="54">
        <v>15.98</v>
      </c>
      <c r="I145" s="4">
        <v>9.5</v>
      </c>
      <c r="J145" s="4" t="s">
        <v>65</v>
      </c>
      <c r="L145" s="99"/>
      <c r="M145" s="99"/>
      <c r="N145" s="99">
        <v>343277.0</v>
      </c>
      <c r="O145" s="100">
        <v>66.0</v>
      </c>
    </row>
    <row r="146">
      <c r="B146" s="98">
        <v>1550.0</v>
      </c>
      <c r="C146" s="4" t="s">
        <v>342</v>
      </c>
      <c r="D146" s="4">
        <v>30.0</v>
      </c>
      <c r="E146" s="4">
        <v>4.0872</v>
      </c>
      <c r="F146" s="4">
        <v>29.86</v>
      </c>
      <c r="G146" s="20">
        <f t="shared" si="9"/>
        <v>32.28</v>
      </c>
      <c r="H146" s="54">
        <v>15.98</v>
      </c>
      <c r="I146" s="4">
        <v>9.5</v>
      </c>
      <c r="J146" s="4" t="s">
        <v>65</v>
      </c>
      <c r="L146" s="99"/>
      <c r="M146" s="99"/>
      <c r="N146" s="99">
        <v>352380.0</v>
      </c>
      <c r="O146" s="100">
        <v>85.0</v>
      </c>
    </row>
    <row r="147">
      <c r="B147" s="98">
        <v>1551.0</v>
      </c>
      <c r="C147" s="4" t="s">
        <v>342</v>
      </c>
      <c r="D147" s="4">
        <v>30.0</v>
      </c>
      <c r="E147" s="4">
        <v>4.0872</v>
      </c>
      <c r="F147" s="4">
        <v>29.86</v>
      </c>
      <c r="G147" s="20">
        <f t="shared" si="9"/>
        <v>31.19</v>
      </c>
      <c r="H147" s="54">
        <v>14.89</v>
      </c>
      <c r="I147" s="4">
        <v>9.5</v>
      </c>
      <c r="J147" s="4" t="s">
        <v>65</v>
      </c>
      <c r="L147" s="99"/>
      <c r="M147" s="99"/>
      <c r="N147" s="99">
        <v>337891.0</v>
      </c>
      <c r="O147" s="100">
        <v>68.0</v>
      </c>
    </row>
    <row r="148">
      <c r="B148" s="98">
        <v>1552.0</v>
      </c>
      <c r="C148" s="4" t="s">
        <v>342</v>
      </c>
      <c r="D148" s="4">
        <v>30.0</v>
      </c>
      <c r="E148" s="4">
        <v>4.0872</v>
      </c>
      <c r="F148" s="4">
        <v>29.86</v>
      </c>
      <c r="G148" s="20">
        <f t="shared" si="9"/>
        <v>31.19</v>
      </c>
      <c r="H148" s="54">
        <v>14.89</v>
      </c>
      <c r="I148" s="4">
        <v>9.5</v>
      </c>
      <c r="J148" s="4" t="s">
        <v>65</v>
      </c>
      <c r="L148" s="99"/>
      <c r="M148" s="99"/>
      <c r="N148" s="99">
        <v>343233.0</v>
      </c>
      <c r="O148" s="100">
        <v>76.0</v>
      </c>
    </row>
    <row r="149">
      <c r="B149" s="98">
        <v>1553.0</v>
      </c>
      <c r="C149" s="4" t="s">
        <v>342</v>
      </c>
      <c r="D149" s="4">
        <v>30.0</v>
      </c>
      <c r="E149" s="4">
        <v>4.0872</v>
      </c>
      <c r="F149" s="4">
        <v>29.86</v>
      </c>
      <c r="G149" s="20">
        <f t="shared" si="9"/>
        <v>33.48</v>
      </c>
      <c r="H149" s="54">
        <v>17.18</v>
      </c>
      <c r="I149" s="4">
        <v>9.5</v>
      </c>
      <c r="J149" s="4" t="s">
        <v>65</v>
      </c>
      <c r="L149" s="99"/>
      <c r="M149" s="99"/>
      <c r="N149" s="99">
        <v>344709.0</v>
      </c>
      <c r="O149" s="100">
        <v>66.0</v>
      </c>
    </row>
    <row r="150">
      <c r="B150" s="98">
        <v>1554.0</v>
      </c>
      <c r="C150" s="4" t="s">
        <v>342</v>
      </c>
      <c r="D150" s="4">
        <v>30.0</v>
      </c>
      <c r="E150" s="4">
        <v>4.0872</v>
      </c>
      <c r="F150" s="4">
        <v>29.86</v>
      </c>
      <c r="G150" s="20">
        <f t="shared" si="9"/>
        <v>33.48</v>
      </c>
      <c r="H150" s="54">
        <v>17.18</v>
      </c>
      <c r="I150" s="4">
        <v>9.5</v>
      </c>
      <c r="J150" s="4" t="s">
        <v>65</v>
      </c>
      <c r="L150" s="55"/>
      <c r="M150" s="55"/>
      <c r="N150" s="55"/>
      <c r="O150" s="106" t="s">
        <v>394</v>
      </c>
    </row>
    <row r="151">
      <c r="B151" s="98">
        <v>1555.0</v>
      </c>
      <c r="C151" s="4" t="s">
        <v>342</v>
      </c>
      <c r="D151" s="4">
        <v>30.0</v>
      </c>
      <c r="E151" s="4">
        <v>4.0872</v>
      </c>
      <c r="F151" s="4">
        <v>29.86</v>
      </c>
      <c r="G151" s="20">
        <f t="shared" si="9"/>
        <v>33.48</v>
      </c>
      <c r="H151" s="54">
        <v>17.18</v>
      </c>
      <c r="I151" s="4">
        <v>9.5</v>
      </c>
      <c r="J151" s="4" t="s">
        <v>65</v>
      </c>
      <c r="L151" s="55"/>
      <c r="M151" s="55"/>
      <c r="N151" s="55"/>
      <c r="O151" s="106" t="s">
        <v>395</v>
      </c>
    </row>
    <row r="152">
      <c r="B152" s="98">
        <v>1556.0</v>
      </c>
      <c r="C152" s="4" t="s">
        <v>342</v>
      </c>
      <c r="D152" s="4">
        <v>30.0</v>
      </c>
      <c r="E152" s="4">
        <v>4.0872</v>
      </c>
      <c r="F152" s="4">
        <v>29.86</v>
      </c>
      <c r="G152" s="20">
        <f t="shared" si="9"/>
        <v>33.48</v>
      </c>
      <c r="H152" s="54">
        <v>17.18</v>
      </c>
      <c r="I152" s="4">
        <v>9.5</v>
      </c>
      <c r="J152" s="4" t="s">
        <v>65</v>
      </c>
      <c r="L152" s="99"/>
      <c r="M152" s="99"/>
      <c r="N152" s="99">
        <v>349301.0</v>
      </c>
      <c r="O152" s="100">
        <v>69.0</v>
      </c>
    </row>
    <row r="153">
      <c r="B153" s="98">
        <v>1557.0</v>
      </c>
      <c r="C153" s="4" t="s">
        <v>342</v>
      </c>
      <c r="D153" s="4">
        <v>30.0</v>
      </c>
      <c r="E153" s="4">
        <v>4.0872</v>
      </c>
      <c r="F153" s="4">
        <v>29.86</v>
      </c>
      <c r="G153" s="20">
        <f t="shared" si="9"/>
        <v>32.28</v>
      </c>
      <c r="H153" s="54">
        <v>15.98</v>
      </c>
      <c r="I153" s="4">
        <v>9.5</v>
      </c>
      <c r="J153" s="4" t="s">
        <v>65</v>
      </c>
      <c r="L153" s="99"/>
      <c r="M153" s="99"/>
      <c r="N153" s="99">
        <v>350094.0</v>
      </c>
      <c r="O153" s="100">
        <v>66.0</v>
      </c>
    </row>
    <row r="154">
      <c r="B154" s="98">
        <v>1558.0</v>
      </c>
      <c r="C154" s="4" t="s">
        <v>342</v>
      </c>
      <c r="D154" s="4">
        <v>30.0</v>
      </c>
      <c r="E154" s="4">
        <v>4.0872</v>
      </c>
      <c r="F154" s="4">
        <v>29.86</v>
      </c>
      <c r="G154" s="20">
        <f t="shared" si="9"/>
        <v>32.28</v>
      </c>
      <c r="H154" s="54">
        <v>15.98</v>
      </c>
      <c r="I154" s="4">
        <v>9.5</v>
      </c>
      <c r="J154" s="4" t="s">
        <v>65</v>
      </c>
      <c r="L154" s="55"/>
      <c r="M154" s="55"/>
      <c r="N154" s="55"/>
      <c r="O154" s="106" t="s">
        <v>397</v>
      </c>
    </row>
    <row r="155">
      <c r="B155" s="98">
        <v>1559.0</v>
      </c>
      <c r="C155" s="4" t="s">
        <v>342</v>
      </c>
      <c r="D155" s="4">
        <v>30.0</v>
      </c>
      <c r="E155" s="4">
        <v>4.0872</v>
      </c>
      <c r="F155" s="4">
        <v>29.86</v>
      </c>
      <c r="G155" s="20">
        <f t="shared" si="9"/>
        <v>31.19</v>
      </c>
      <c r="H155" s="54">
        <v>14.89</v>
      </c>
      <c r="I155" s="4">
        <v>9.5</v>
      </c>
      <c r="J155" s="4" t="s">
        <v>65</v>
      </c>
      <c r="L155" s="55"/>
      <c r="M155" s="55"/>
      <c r="N155" s="55"/>
      <c r="O155" s="106" t="s">
        <v>398</v>
      </c>
    </row>
    <row r="156">
      <c r="B156" s="98">
        <v>1560.0</v>
      </c>
      <c r="C156" s="4" t="s">
        <v>342</v>
      </c>
      <c r="D156" s="4">
        <v>30.0</v>
      </c>
      <c r="E156" s="4">
        <v>4.0872</v>
      </c>
      <c r="F156" s="4">
        <v>29.86</v>
      </c>
      <c r="G156" s="20">
        <f t="shared" si="9"/>
        <v>31.19</v>
      </c>
      <c r="H156" s="54">
        <v>14.89</v>
      </c>
      <c r="I156" s="4">
        <v>9.5</v>
      </c>
      <c r="J156" s="4" t="s">
        <v>65</v>
      </c>
      <c r="L156" s="99"/>
      <c r="M156" s="99"/>
      <c r="N156" s="99">
        <v>354698.0</v>
      </c>
      <c r="O156" s="100">
        <v>77.0</v>
      </c>
    </row>
    <row r="157">
      <c r="A157" s="14"/>
    </row>
    <row r="158">
      <c r="A158" s="14"/>
      <c r="M158" s="108"/>
      <c r="N158" s="108"/>
    </row>
    <row r="159">
      <c r="A159" s="14">
        <v>45218.0</v>
      </c>
      <c r="B159" s="4">
        <v>1969.0</v>
      </c>
      <c r="C159" s="4" t="s">
        <v>342</v>
      </c>
      <c r="D159" s="4">
        <v>30.0</v>
      </c>
      <c r="E159" s="4">
        <v>4.087</v>
      </c>
      <c r="F159" s="4">
        <v>29.86</v>
      </c>
      <c r="G159" s="4">
        <v>32.28</v>
      </c>
      <c r="H159" s="4">
        <v>16.01</v>
      </c>
      <c r="I159" s="4">
        <v>9.5</v>
      </c>
      <c r="J159" s="4" t="s">
        <v>65</v>
      </c>
      <c r="M159" s="108"/>
      <c r="N159" s="108">
        <v>407303.0</v>
      </c>
      <c r="O159" s="4">
        <v>61.0</v>
      </c>
    </row>
    <row r="160">
      <c r="B160" s="4">
        <v>1970.0</v>
      </c>
      <c r="C160" s="4" t="s">
        <v>342</v>
      </c>
      <c r="D160" s="4">
        <v>30.0</v>
      </c>
      <c r="E160" s="4">
        <v>4.087</v>
      </c>
      <c r="F160" s="4">
        <v>29.86</v>
      </c>
      <c r="G160" s="4">
        <v>32.28</v>
      </c>
      <c r="H160" s="4">
        <v>16.01</v>
      </c>
      <c r="I160" s="4">
        <v>9.5</v>
      </c>
      <c r="J160" s="4" t="s">
        <v>65</v>
      </c>
      <c r="M160" s="108"/>
      <c r="N160" s="108">
        <v>157738.0</v>
      </c>
      <c r="O160" s="4">
        <v>25.0</v>
      </c>
    </row>
    <row r="161">
      <c r="B161" s="4">
        <v>1971.0</v>
      </c>
      <c r="C161" s="4" t="s">
        <v>342</v>
      </c>
      <c r="D161" s="4">
        <v>30.0</v>
      </c>
      <c r="E161" s="4">
        <v>4.087</v>
      </c>
      <c r="F161" s="4">
        <v>29.86</v>
      </c>
      <c r="G161" s="4">
        <v>32.28</v>
      </c>
      <c r="H161" s="4">
        <v>16.01</v>
      </c>
      <c r="I161" s="4">
        <v>9.5</v>
      </c>
      <c r="J161" s="4" t="s">
        <v>65</v>
      </c>
      <c r="M161" s="108"/>
      <c r="N161" s="108">
        <v>91836.0</v>
      </c>
      <c r="O161" s="4">
        <v>31.0</v>
      </c>
    </row>
    <row r="162">
      <c r="B162" s="4">
        <v>1972.0</v>
      </c>
      <c r="C162" s="4" t="s">
        <v>342</v>
      </c>
      <c r="D162" s="4">
        <v>30.0</v>
      </c>
      <c r="E162" s="4">
        <v>4.087</v>
      </c>
      <c r="F162" s="4">
        <v>29.86</v>
      </c>
      <c r="G162" s="4">
        <v>31.19</v>
      </c>
      <c r="H162" s="4">
        <v>14.92</v>
      </c>
      <c r="I162" s="4">
        <v>9.5</v>
      </c>
      <c r="J162" s="4" t="s">
        <v>65</v>
      </c>
      <c r="M162" s="108"/>
      <c r="N162" s="108">
        <v>86668.0</v>
      </c>
      <c r="O162" s="4">
        <v>28.0</v>
      </c>
    </row>
    <row r="163">
      <c r="B163" s="4">
        <v>1973.0</v>
      </c>
      <c r="C163" s="4" t="s">
        <v>342</v>
      </c>
      <c r="D163" s="4">
        <v>30.0</v>
      </c>
      <c r="E163" s="4">
        <v>4.087</v>
      </c>
      <c r="F163" s="4">
        <v>29.86</v>
      </c>
      <c r="G163" s="4">
        <v>33.48</v>
      </c>
      <c r="H163" s="4">
        <v>17.21</v>
      </c>
      <c r="I163" s="4">
        <v>9.5</v>
      </c>
      <c r="J163" s="4" t="s">
        <v>65</v>
      </c>
      <c r="M163" s="108"/>
      <c r="N163" s="108">
        <v>92247.0</v>
      </c>
      <c r="O163" s="4">
        <v>31.0</v>
      </c>
    </row>
    <row r="164">
      <c r="B164" s="4">
        <v>1974.0</v>
      </c>
      <c r="C164" s="4" t="s">
        <v>342</v>
      </c>
      <c r="D164" s="4">
        <v>30.0</v>
      </c>
      <c r="E164" s="4">
        <v>4.087</v>
      </c>
      <c r="F164" s="4">
        <v>29.86</v>
      </c>
      <c r="G164" s="4">
        <v>33.48</v>
      </c>
      <c r="H164" s="4">
        <v>17.21</v>
      </c>
      <c r="I164" s="4">
        <v>9.5</v>
      </c>
      <c r="J164" s="4" t="s">
        <v>65</v>
      </c>
      <c r="M164" s="108"/>
      <c r="N164" s="108">
        <v>222568.0</v>
      </c>
      <c r="O164" s="4">
        <v>77.0</v>
      </c>
    </row>
    <row r="165">
      <c r="B165" s="4">
        <v>1975.0</v>
      </c>
      <c r="C165" s="4" t="s">
        <v>342</v>
      </c>
      <c r="D165" s="4">
        <v>30.0</v>
      </c>
      <c r="E165" s="4">
        <v>4.087</v>
      </c>
      <c r="F165" s="4">
        <v>29.86</v>
      </c>
      <c r="G165" s="4">
        <v>33.48</v>
      </c>
      <c r="H165" s="4">
        <v>17.21</v>
      </c>
      <c r="I165" s="4">
        <v>9.5</v>
      </c>
      <c r="J165" s="4" t="s">
        <v>65</v>
      </c>
      <c r="M165" s="108"/>
      <c r="N165" s="108">
        <v>173996.0</v>
      </c>
      <c r="O165" s="4">
        <v>59.0</v>
      </c>
    </row>
    <row r="166">
      <c r="B166" s="4">
        <v>1976.0</v>
      </c>
      <c r="C166" s="4" t="s">
        <v>342</v>
      </c>
      <c r="D166" s="4">
        <v>30.0</v>
      </c>
      <c r="E166" s="4">
        <v>4.087</v>
      </c>
      <c r="F166" s="4">
        <v>29.86</v>
      </c>
      <c r="G166" s="4">
        <v>33.48</v>
      </c>
      <c r="H166" s="4">
        <v>17.21</v>
      </c>
      <c r="I166" s="4">
        <v>9.5</v>
      </c>
      <c r="J166" s="4" t="s">
        <v>65</v>
      </c>
      <c r="M166" s="4"/>
      <c r="N166" s="4">
        <v>179424.0</v>
      </c>
      <c r="O166" s="4">
        <v>65.0</v>
      </c>
    </row>
    <row r="167">
      <c r="A167" s="14">
        <v>45219.0</v>
      </c>
      <c r="B167" s="4">
        <v>1977.0</v>
      </c>
      <c r="C167" s="4" t="s">
        <v>342</v>
      </c>
      <c r="D167" s="4">
        <v>30.0</v>
      </c>
      <c r="G167" s="4">
        <v>32.28</v>
      </c>
      <c r="H167" s="4">
        <v>16.01</v>
      </c>
      <c r="I167" s="4">
        <v>9.5</v>
      </c>
      <c r="J167" s="4" t="s">
        <v>65</v>
      </c>
      <c r="M167" s="108"/>
      <c r="N167" s="108">
        <v>152139.0</v>
      </c>
      <c r="O167" s="4">
        <v>50.0</v>
      </c>
    </row>
    <row r="168">
      <c r="B168" s="4">
        <v>1978.0</v>
      </c>
      <c r="C168" s="4" t="s">
        <v>342</v>
      </c>
      <c r="D168" s="4">
        <v>30.0</v>
      </c>
      <c r="E168" s="4">
        <v>4.087</v>
      </c>
      <c r="F168" s="4">
        <v>29.86</v>
      </c>
      <c r="G168" s="4">
        <v>32.28</v>
      </c>
      <c r="H168" s="4">
        <v>16.01</v>
      </c>
      <c r="I168" s="4">
        <v>9.5</v>
      </c>
      <c r="J168" s="4" t="s">
        <v>65</v>
      </c>
      <c r="M168" s="108"/>
      <c r="N168" s="108">
        <v>151175.0</v>
      </c>
      <c r="O168" s="4">
        <v>50.0</v>
      </c>
    </row>
    <row r="169">
      <c r="B169" s="4">
        <v>1979.0</v>
      </c>
      <c r="C169" s="4" t="s">
        <v>342</v>
      </c>
      <c r="D169" s="4">
        <v>30.0</v>
      </c>
      <c r="E169" s="4">
        <v>4.087</v>
      </c>
      <c r="F169" s="4">
        <v>29.86</v>
      </c>
      <c r="G169" s="4">
        <v>32.28</v>
      </c>
      <c r="H169" s="4">
        <v>16.01</v>
      </c>
      <c r="I169" s="4">
        <v>9.5</v>
      </c>
      <c r="J169" s="4" t="s">
        <v>65</v>
      </c>
      <c r="M169" s="108"/>
      <c r="N169" s="108">
        <v>168171.0</v>
      </c>
      <c r="O169" s="4">
        <v>58.0</v>
      </c>
    </row>
    <row r="170">
      <c r="B170" s="4">
        <v>1980.0</v>
      </c>
      <c r="C170" s="4" t="s">
        <v>342</v>
      </c>
      <c r="D170" s="4">
        <v>30.0</v>
      </c>
      <c r="E170" s="4">
        <v>4.087</v>
      </c>
      <c r="F170" s="4">
        <v>29.86</v>
      </c>
      <c r="G170" s="4">
        <v>31.19</v>
      </c>
      <c r="H170" s="4">
        <v>14.92</v>
      </c>
      <c r="I170" s="4">
        <v>9.5</v>
      </c>
      <c r="J170" s="4" t="s">
        <v>65</v>
      </c>
      <c r="M170" s="108"/>
      <c r="N170" s="108">
        <v>160763.0</v>
      </c>
      <c r="O170" s="4">
        <v>53.0</v>
      </c>
    </row>
    <row r="171">
      <c r="B171" s="4">
        <v>1981.0</v>
      </c>
      <c r="C171" s="4" t="s">
        <v>342</v>
      </c>
      <c r="D171" s="4">
        <v>30.0</v>
      </c>
      <c r="E171" s="4">
        <v>4.087</v>
      </c>
      <c r="F171" s="4">
        <v>29.86</v>
      </c>
      <c r="G171" s="4">
        <v>31.19</v>
      </c>
      <c r="H171" s="4">
        <v>14.92</v>
      </c>
      <c r="I171" s="4">
        <v>9.5</v>
      </c>
      <c r="J171" s="4" t="s">
        <v>65</v>
      </c>
      <c r="M171" s="108"/>
      <c r="N171" s="108">
        <v>150945.0</v>
      </c>
      <c r="O171" s="4">
        <v>50.0</v>
      </c>
    </row>
    <row r="172">
      <c r="B172" s="4">
        <v>1982.0</v>
      </c>
      <c r="C172" s="4" t="s">
        <v>342</v>
      </c>
      <c r="D172" s="4">
        <v>30.0</v>
      </c>
      <c r="E172" s="4">
        <v>4.087</v>
      </c>
      <c r="F172" s="4">
        <v>29.86</v>
      </c>
      <c r="G172" s="4">
        <v>31.19</v>
      </c>
      <c r="H172" s="4">
        <v>14.92</v>
      </c>
      <c r="I172" s="4">
        <v>9.5</v>
      </c>
      <c r="J172" s="4" t="s">
        <v>65</v>
      </c>
      <c r="M172" s="108"/>
      <c r="N172" s="108">
        <v>163204.0</v>
      </c>
      <c r="O172" s="4">
        <v>55.0</v>
      </c>
    </row>
    <row r="174">
      <c r="A174" s="14">
        <v>45241.0</v>
      </c>
      <c r="B174" s="4">
        <v>2855.0</v>
      </c>
      <c r="C174" s="4" t="s">
        <v>342</v>
      </c>
      <c r="D174" s="4">
        <v>40.0</v>
      </c>
      <c r="E174" s="4">
        <v>4.0782</v>
      </c>
      <c r="F174" s="4">
        <v>29.855</v>
      </c>
      <c r="G174" s="4">
        <v>32.88</v>
      </c>
      <c r="H174" s="20">
        <f t="shared" ref="H174:H204" si="10">G174-16.3</f>
        <v>16.58</v>
      </c>
      <c r="I174" s="4">
        <v>9.5</v>
      </c>
      <c r="J174" s="4" t="s">
        <v>65</v>
      </c>
      <c r="K174" s="4">
        <v>5.0</v>
      </c>
      <c r="L174" s="4" t="s">
        <v>42</v>
      </c>
      <c r="M174" s="4" t="s">
        <v>44</v>
      </c>
      <c r="N174" s="4">
        <v>521219.0</v>
      </c>
      <c r="O174" s="4">
        <v>60.42</v>
      </c>
      <c r="P174" s="4">
        <v>118.72</v>
      </c>
      <c r="Q174" s="4" t="s">
        <v>404</v>
      </c>
    </row>
    <row r="175">
      <c r="B175" s="4">
        <v>2856.0</v>
      </c>
      <c r="C175" s="4" t="s">
        <v>342</v>
      </c>
      <c r="D175" s="4">
        <v>40.0</v>
      </c>
      <c r="E175" s="4">
        <v>4.0782</v>
      </c>
      <c r="F175" s="4">
        <v>29.855</v>
      </c>
      <c r="G175" s="4">
        <v>32.88</v>
      </c>
      <c r="H175" s="20">
        <f t="shared" si="10"/>
        <v>16.58</v>
      </c>
      <c r="I175" s="4">
        <v>9.5</v>
      </c>
      <c r="J175" s="4" t="s">
        <v>65</v>
      </c>
      <c r="K175" s="4">
        <v>5.0</v>
      </c>
      <c r="L175" s="4" t="s">
        <v>42</v>
      </c>
      <c r="M175" s="4" t="s">
        <v>68</v>
      </c>
      <c r="N175" s="4">
        <v>231150.0</v>
      </c>
      <c r="O175" s="4">
        <v>69.86</v>
      </c>
      <c r="P175" s="4">
        <v>151.54</v>
      </c>
      <c r="Q175" s="4" t="s">
        <v>404</v>
      </c>
    </row>
    <row r="176">
      <c r="B176" s="4">
        <v>2857.0</v>
      </c>
      <c r="C176" s="4" t="s">
        <v>342</v>
      </c>
      <c r="D176" s="4">
        <v>40.0</v>
      </c>
      <c r="E176" s="4">
        <v>4.0782</v>
      </c>
      <c r="F176" s="4">
        <v>29.855</v>
      </c>
      <c r="G176" s="4">
        <v>31.845</v>
      </c>
      <c r="H176" s="20">
        <f t="shared" si="10"/>
        <v>15.545</v>
      </c>
      <c r="I176" s="4">
        <v>9.5</v>
      </c>
      <c r="J176" s="4" t="s">
        <v>65</v>
      </c>
      <c r="K176" s="4">
        <v>5.0</v>
      </c>
      <c r="L176" s="4" t="s">
        <v>42</v>
      </c>
      <c r="M176" s="4" t="s">
        <v>68</v>
      </c>
      <c r="N176" s="4">
        <v>104988.0</v>
      </c>
      <c r="O176" s="4">
        <v>31.21</v>
      </c>
      <c r="P176" s="4">
        <v>66.97</v>
      </c>
      <c r="Q176" s="4" t="s">
        <v>404</v>
      </c>
    </row>
    <row r="177">
      <c r="B177" s="4">
        <v>2858.0</v>
      </c>
      <c r="C177" s="4" t="s">
        <v>342</v>
      </c>
      <c r="D177" s="4">
        <v>40.0</v>
      </c>
      <c r="E177" s="4">
        <v>4.0782</v>
      </c>
      <c r="F177" s="4">
        <v>29.855</v>
      </c>
      <c r="G177" s="4">
        <v>31.845</v>
      </c>
      <c r="H177" s="20">
        <f t="shared" si="10"/>
        <v>15.545</v>
      </c>
      <c r="I177" s="4">
        <v>9.5</v>
      </c>
      <c r="J177" s="4" t="s">
        <v>65</v>
      </c>
      <c r="K177" s="4">
        <v>5.0</v>
      </c>
      <c r="L177" s="4" t="s">
        <v>42</v>
      </c>
      <c r="M177" s="4" t="s">
        <v>68</v>
      </c>
      <c r="N177" s="108">
        <v>100040.0</v>
      </c>
      <c r="O177" s="4">
        <v>29.54</v>
      </c>
      <c r="P177" s="4">
        <v>64.66</v>
      </c>
      <c r="Q177" s="4" t="s">
        <v>404</v>
      </c>
    </row>
    <row r="178">
      <c r="B178" s="4">
        <v>2859.0</v>
      </c>
      <c r="C178" s="4" t="s">
        <v>342</v>
      </c>
      <c r="D178" s="4">
        <v>40.0</v>
      </c>
      <c r="E178" s="4">
        <v>4.0782</v>
      </c>
      <c r="F178" s="4">
        <v>29.855</v>
      </c>
      <c r="G178" s="4">
        <v>31.845</v>
      </c>
      <c r="H178" s="20">
        <f t="shared" si="10"/>
        <v>15.545</v>
      </c>
      <c r="I178" s="4">
        <v>9.5</v>
      </c>
      <c r="J178" s="4" t="s">
        <v>65</v>
      </c>
      <c r="K178" s="4">
        <v>5.0</v>
      </c>
      <c r="L178" s="4" t="s">
        <v>42</v>
      </c>
      <c r="M178" s="4" t="s">
        <v>68</v>
      </c>
      <c r="N178" s="4">
        <v>231270.0</v>
      </c>
      <c r="O178" s="4">
        <v>69.31</v>
      </c>
      <c r="P178" s="4">
        <v>143.68</v>
      </c>
      <c r="Q178" s="4" t="s">
        <v>404</v>
      </c>
    </row>
    <row r="179">
      <c r="B179" s="4">
        <v>2860.0</v>
      </c>
      <c r="C179" s="4" t="s">
        <v>342</v>
      </c>
      <c r="D179" s="4">
        <v>40.0</v>
      </c>
      <c r="E179" s="4">
        <v>4.0782</v>
      </c>
      <c r="F179" s="4">
        <v>29.855</v>
      </c>
      <c r="G179" s="4">
        <v>30.828</v>
      </c>
      <c r="H179" s="20">
        <f t="shared" si="10"/>
        <v>14.528</v>
      </c>
      <c r="I179" s="4">
        <v>9.5</v>
      </c>
      <c r="J179" s="4" t="s">
        <v>65</v>
      </c>
      <c r="K179" s="4">
        <v>5.0</v>
      </c>
      <c r="L179" s="4" t="s">
        <v>42</v>
      </c>
      <c r="M179" s="4" t="s">
        <v>68</v>
      </c>
      <c r="N179" s="4">
        <v>207581.0</v>
      </c>
      <c r="O179" s="4">
        <v>62.42</v>
      </c>
      <c r="P179" s="4">
        <v>134.43</v>
      </c>
      <c r="Q179" s="4" t="s">
        <v>404</v>
      </c>
    </row>
    <row r="180">
      <c r="B180" s="4">
        <v>2861.0</v>
      </c>
      <c r="C180" s="4" t="s">
        <v>342</v>
      </c>
      <c r="D180" s="4">
        <v>40.0</v>
      </c>
      <c r="E180" s="4">
        <v>4.0782</v>
      </c>
      <c r="F180" s="4">
        <v>29.855</v>
      </c>
      <c r="G180" s="4">
        <v>30.828</v>
      </c>
      <c r="H180" s="20">
        <f t="shared" si="10"/>
        <v>14.528</v>
      </c>
      <c r="I180" s="4">
        <v>9.5</v>
      </c>
      <c r="J180" s="4" t="s">
        <v>65</v>
      </c>
      <c r="K180" s="4">
        <v>5.0</v>
      </c>
      <c r="L180" s="4" t="s">
        <v>42</v>
      </c>
      <c r="M180" s="4" t="s">
        <v>68</v>
      </c>
      <c r="N180" s="4">
        <v>226777.0</v>
      </c>
      <c r="O180" s="4">
        <v>69.97</v>
      </c>
      <c r="P180" s="4">
        <v>138.06</v>
      </c>
      <c r="Q180" s="4" t="s">
        <v>404</v>
      </c>
    </row>
    <row r="181">
      <c r="B181" s="4">
        <v>2862.0</v>
      </c>
      <c r="C181" s="4" t="s">
        <v>342</v>
      </c>
      <c r="D181" s="4">
        <v>40.0</v>
      </c>
      <c r="E181" s="4">
        <v>4.0782</v>
      </c>
      <c r="F181" s="4">
        <v>29.855</v>
      </c>
      <c r="G181" s="4">
        <v>32.882</v>
      </c>
      <c r="H181" s="20">
        <f t="shared" si="10"/>
        <v>16.582</v>
      </c>
      <c r="I181" s="4">
        <v>9.5</v>
      </c>
      <c r="J181" s="4" t="s">
        <v>65</v>
      </c>
      <c r="K181" s="4">
        <v>5.0</v>
      </c>
      <c r="L181" s="4" t="s">
        <v>42</v>
      </c>
      <c r="M181" s="4" t="s">
        <v>68</v>
      </c>
      <c r="N181" s="4">
        <v>220790.0</v>
      </c>
      <c r="O181" s="4">
        <v>67.25</v>
      </c>
      <c r="P181" s="4">
        <v>144.03</v>
      </c>
      <c r="Q181" s="4" t="s">
        <v>404</v>
      </c>
    </row>
    <row r="182">
      <c r="B182" s="4">
        <v>2863.0</v>
      </c>
      <c r="C182" s="4" t="s">
        <v>342</v>
      </c>
      <c r="D182" s="4">
        <v>40.0</v>
      </c>
      <c r="E182" s="4">
        <v>4.0782</v>
      </c>
      <c r="F182" s="4">
        <v>29.855</v>
      </c>
      <c r="G182" s="4">
        <v>32.882</v>
      </c>
      <c r="H182" s="20">
        <f t="shared" si="10"/>
        <v>16.582</v>
      </c>
      <c r="I182" s="4">
        <v>9.5</v>
      </c>
      <c r="J182" s="4" t="s">
        <v>65</v>
      </c>
      <c r="K182" s="4">
        <v>5.0</v>
      </c>
      <c r="L182" s="4" t="s">
        <v>42</v>
      </c>
      <c r="M182" s="4" t="s">
        <v>68</v>
      </c>
      <c r="N182" s="4">
        <v>139020.0</v>
      </c>
      <c r="O182" s="4">
        <v>46.02</v>
      </c>
      <c r="P182" s="4">
        <v>67.9</v>
      </c>
      <c r="Q182" s="4" t="s">
        <v>404</v>
      </c>
    </row>
    <row r="183">
      <c r="B183" s="4">
        <v>2864.0</v>
      </c>
      <c r="C183" s="4" t="s">
        <v>342</v>
      </c>
      <c r="D183" s="4">
        <v>40.0</v>
      </c>
      <c r="E183" s="4">
        <v>4.0782</v>
      </c>
      <c r="F183" s="4">
        <v>29.855</v>
      </c>
      <c r="G183" s="4">
        <v>32.882</v>
      </c>
      <c r="H183" s="20">
        <f t="shared" si="10"/>
        <v>16.582</v>
      </c>
      <c r="I183" s="4">
        <v>9.5</v>
      </c>
      <c r="J183" s="4" t="s">
        <v>65</v>
      </c>
      <c r="K183" s="4">
        <v>5.0</v>
      </c>
      <c r="L183" s="4" t="s">
        <v>42</v>
      </c>
      <c r="M183" s="4" t="s">
        <v>68</v>
      </c>
      <c r="N183" s="4">
        <v>118190.0</v>
      </c>
      <c r="O183" s="4">
        <v>36.34</v>
      </c>
      <c r="P183" s="4">
        <v>75.13</v>
      </c>
      <c r="Q183" s="4" t="s">
        <v>404</v>
      </c>
    </row>
    <row r="184">
      <c r="B184" s="4">
        <v>2865.0</v>
      </c>
      <c r="C184" s="4" t="s">
        <v>342</v>
      </c>
      <c r="D184" s="4">
        <v>40.0</v>
      </c>
      <c r="E184" s="4">
        <v>4.0782</v>
      </c>
      <c r="F184" s="4">
        <v>29.855</v>
      </c>
      <c r="G184" s="4">
        <v>31.845</v>
      </c>
      <c r="H184" s="20">
        <f t="shared" si="10"/>
        <v>15.545</v>
      </c>
      <c r="I184" s="4">
        <v>9.5</v>
      </c>
      <c r="J184" s="4" t="s">
        <v>65</v>
      </c>
      <c r="K184" s="4">
        <v>5.0</v>
      </c>
      <c r="L184" s="4" t="s">
        <v>42</v>
      </c>
      <c r="M184" s="4" t="s">
        <v>68</v>
      </c>
      <c r="N184" s="4">
        <v>259651.0</v>
      </c>
      <c r="O184" s="4">
        <v>82.31</v>
      </c>
      <c r="P184" s="4">
        <v>134.81</v>
      </c>
      <c r="Q184" s="4" t="s">
        <v>404</v>
      </c>
    </row>
    <row r="185">
      <c r="B185" s="4">
        <v>2866.0</v>
      </c>
      <c r="C185" s="4" t="s">
        <v>342</v>
      </c>
      <c r="D185" s="4">
        <v>40.0</v>
      </c>
      <c r="E185" s="4">
        <v>4.0782</v>
      </c>
      <c r="F185" s="4">
        <v>29.855</v>
      </c>
      <c r="G185" s="4">
        <v>31.845</v>
      </c>
      <c r="H185" s="20">
        <f t="shared" si="10"/>
        <v>15.545</v>
      </c>
      <c r="I185" s="4">
        <v>9.5</v>
      </c>
      <c r="J185" s="4" t="s">
        <v>65</v>
      </c>
      <c r="K185" s="4">
        <v>5.0</v>
      </c>
      <c r="L185" s="4" t="s">
        <v>42</v>
      </c>
      <c r="M185" s="4" t="s">
        <v>68</v>
      </c>
      <c r="N185" s="4">
        <v>198155.0</v>
      </c>
      <c r="O185" s="4">
        <v>60.91</v>
      </c>
      <c r="P185" s="4">
        <v>113.69</v>
      </c>
      <c r="Q185" s="4" t="s">
        <v>404</v>
      </c>
    </row>
    <row r="186">
      <c r="A186" s="14">
        <v>45242.0</v>
      </c>
      <c r="B186" s="4">
        <v>2867.0</v>
      </c>
      <c r="C186" s="4" t="s">
        <v>342</v>
      </c>
      <c r="D186" s="4">
        <v>40.0</v>
      </c>
      <c r="E186" s="4">
        <v>4.0782</v>
      </c>
      <c r="F186" s="4">
        <v>29.855</v>
      </c>
      <c r="G186" s="4">
        <v>31.845</v>
      </c>
      <c r="H186" s="20">
        <f t="shared" si="10"/>
        <v>15.545</v>
      </c>
      <c r="I186" s="4">
        <v>9.5</v>
      </c>
      <c r="J186" s="4" t="s">
        <v>65</v>
      </c>
      <c r="K186" s="4">
        <v>5.0</v>
      </c>
      <c r="L186" s="4" t="s">
        <v>42</v>
      </c>
      <c r="M186" s="4" t="s">
        <v>68</v>
      </c>
      <c r="N186" s="4">
        <v>223675.0</v>
      </c>
      <c r="O186" s="4">
        <v>66.23</v>
      </c>
      <c r="P186" s="4">
        <v>141.74</v>
      </c>
      <c r="Q186" s="4" t="s">
        <v>404</v>
      </c>
    </row>
    <row r="187">
      <c r="B187" s="4">
        <v>2868.0</v>
      </c>
      <c r="C187" s="4" t="s">
        <v>342</v>
      </c>
      <c r="D187" s="4">
        <v>40.0</v>
      </c>
      <c r="E187" s="4">
        <v>4.0782</v>
      </c>
      <c r="F187" s="4">
        <v>29.855</v>
      </c>
      <c r="G187" s="4">
        <v>30.828</v>
      </c>
      <c r="H187" s="20">
        <f t="shared" si="10"/>
        <v>14.528</v>
      </c>
      <c r="I187" s="4">
        <v>9.5</v>
      </c>
      <c r="J187" s="4" t="s">
        <v>65</v>
      </c>
      <c r="K187" s="4">
        <v>5.0</v>
      </c>
      <c r="L187" s="4" t="s">
        <v>42</v>
      </c>
      <c r="M187" s="4" t="s">
        <v>68</v>
      </c>
      <c r="N187" s="4">
        <v>42094.0</v>
      </c>
      <c r="O187" s="4">
        <v>14.63</v>
      </c>
      <c r="P187" s="4">
        <v>14.83</v>
      </c>
      <c r="Q187" s="4" t="s">
        <v>404</v>
      </c>
    </row>
    <row r="188">
      <c r="B188" s="4">
        <v>2869.0</v>
      </c>
      <c r="C188" s="4" t="s">
        <v>342</v>
      </c>
      <c r="D188" s="4">
        <v>40.0</v>
      </c>
      <c r="E188" s="4">
        <v>4.0782</v>
      </c>
      <c r="F188" s="4">
        <v>29.855</v>
      </c>
      <c r="G188" s="4">
        <v>30.828</v>
      </c>
      <c r="H188" s="20">
        <f t="shared" si="10"/>
        <v>14.528</v>
      </c>
      <c r="I188" s="4">
        <v>9.5</v>
      </c>
      <c r="J188" s="4" t="s">
        <v>65</v>
      </c>
      <c r="K188" s="4">
        <v>5.0</v>
      </c>
      <c r="L188" s="4" t="s">
        <v>42</v>
      </c>
      <c r="M188" s="4" t="s">
        <v>68</v>
      </c>
      <c r="N188" s="4">
        <v>112774.0</v>
      </c>
      <c r="O188" s="4">
        <v>37.01</v>
      </c>
      <c r="P188" s="4">
        <v>54.56</v>
      </c>
      <c r="Q188" s="4" t="s">
        <v>404</v>
      </c>
    </row>
    <row r="189">
      <c r="B189" s="4">
        <v>2870.0</v>
      </c>
      <c r="C189" s="4" t="s">
        <v>342</v>
      </c>
      <c r="D189" s="4">
        <v>40.0</v>
      </c>
      <c r="E189" s="4">
        <v>4.0782</v>
      </c>
      <c r="F189" s="4">
        <v>29.855</v>
      </c>
      <c r="G189" s="4">
        <v>30.828</v>
      </c>
      <c r="H189" s="20">
        <f t="shared" si="10"/>
        <v>14.528</v>
      </c>
      <c r="I189" s="4">
        <v>9.5</v>
      </c>
      <c r="J189" s="4" t="s">
        <v>65</v>
      </c>
      <c r="K189" s="4">
        <v>5.0</v>
      </c>
      <c r="L189" s="4" t="s">
        <v>42</v>
      </c>
      <c r="M189" s="4" t="s">
        <v>68</v>
      </c>
      <c r="N189" s="4">
        <v>108589.0</v>
      </c>
      <c r="O189" s="4">
        <v>32.76</v>
      </c>
      <c r="P189" s="4">
        <v>71.57</v>
      </c>
      <c r="Q189" s="4" t="s">
        <v>404</v>
      </c>
    </row>
    <row r="190">
      <c r="B190" s="4">
        <v>2871.0</v>
      </c>
      <c r="C190" s="4" t="s">
        <v>342</v>
      </c>
      <c r="D190" s="4">
        <v>40.0</v>
      </c>
      <c r="E190" s="4">
        <v>4.0782</v>
      </c>
      <c r="F190" s="4">
        <v>29.855</v>
      </c>
      <c r="G190" s="4">
        <v>30.828</v>
      </c>
      <c r="H190" s="20">
        <f t="shared" si="10"/>
        <v>14.528</v>
      </c>
      <c r="I190" s="4">
        <v>9.5</v>
      </c>
      <c r="J190" s="4" t="s">
        <v>65</v>
      </c>
      <c r="K190" s="4">
        <v>5.0</v>
      </c>
      <c r="L190" s="4" t="s">
        <v>42</v>
      </c>
      <c r="M190" s="4" t="s">
        <v>68</v>
      </c>
      <c r="N190" s="4">
        <v>207122.0</v>
      </c>
      <c r="O190" s="4">
        <v>62.75</v>
      </c>
      <c r="P190" s="4">
        <v>131.42</v>
      </c>
      <c r="Q190" s="4" t="s">
        <v>404</v>
      </c>
    </row>
    <row r="191">
      <c r="B191" s="4">
        <v>2872.0</v>
      </c>
      <c r="C191" s="4" t="s">
        <v>412</v>
      </c>
      <c r="D191" s="4">
        <v>36.0</v>
      </c>
      <c r="E191" s="4">
        <v>4.637</v>
      </c>
      <c r="F191" s="4">
        <v>16.433</v>
      </c>
      <c r="G191" s="4">
        <v>28.414</v>
      </c>
      <c r="H191" s="20">
        <f t="shared" si="10"/>
        <v>12.114</v>
      </c>
      <c r="I191" s="4">
        <v>9.5</v>
      </c>
      <c r="J191" s="4" t="s">
        <v>65</v>
      </c>
      <c r="K191" s="4">
        <v>5.0</v>
      </c>
      <c r="L191" s="4" t="s">
        <v>42</v>
      </c>
      <c r="M191" s="4" t="s">
        <v>164</v>
      </c>
      <c r="N191" s="4">
        <v>915003.0</v>
      </c>
      <c r="O191" s="4">
        <v>69.46</v>
      </c>
      <c r="P191" s="4">
        <v>125.07</v>
      </c>
      <c r="Q191" s="4" t="s">
        <v>413</v>
      </c>
    </row>
    <row r="192">
      <c r="B192" s="4">
        <v>2873.0</v>
      </c>
      <c r="C192" s="4" t="s">
        <v>412</v>
      </c>
      <c r="D192" s="4">
        <v>21.0</v>
      </c>
      <c r="E192" s="4">
        <v>4.637</v>
      </c>
      <c r="F192" s="4">
        <v>16.433</v>
      </c>
      <c r="G192" s="4">
        <v>28.414</v>
      </c>
      <c r="H192" s="20">
        <f t="shared" si="10"/>
        <v>12.114</v>
      </c>
      <c r="I192" s="4">
        <v>9.5</v>
      </c>
      <c r="J192" s="4" t="s">
        <v>101</v>
      </c>
      <c r="K192" s="4">
        <v>5.0</v>
      </c>
      <c r="L192" s="4" t="s">
        <v>42</v>
      </c>
      <c r="M192" s="4" t="s">
        <v>164</v>
      </c>
      <c r="N192" s="4">
        <v>415864.0</v>
      </c>
      <c r="O192" s="4">
        <v>22.15</v>
      </c>
      <c r="P192" s="4">
        <v>12.61</v>
      </c>
      <c r="Q192" s="4" t="s">
        <v>413</v>
      </c>
    </row>
    <row r="193">
      <c r="B193" s="4">
        <v>2874.0</v>
      </c>
      <c r="C193" s="4" t="s">
        <v>412</v>
      </c>
      <c r="D193" s="4">
        <v>21.0</v>
      </c>
      <c r="E193" s="4">
        <v>4.637</v>
      </c>
      <c r="F193" s="4">
        <v>16.433</v>
      </c>
      <c r="G193" s="4">
        <v>28.414</v>
      </c>
      <c r="H193" s="20">
        <f t="shared" si="10"/>
        <v>12.114</v>
      </c>
      <c r="I193" s="4">
        <v>9.5</v>
      </c>
      <c r="J193" s="4" t="s">
        <v>101</v>
      </c>
      <c r="K193" s="4">
        <v>5.0</v>
      </c>
      <c r="L193" s="4" t="s">
        <v>42</v>
      </c>
      <c r="M193" s="4" t="s">
        <v>164</v>
      </c>
      <c r="N193" s="4">
        <v>1788284.0</v>
      </c>
      <c r="O193" s="4">
        <v>49.3</v>
      </c>
      <c r="P193" s="4">
        <v>54.11</v>
      </c>
      <c r="Q193" s="4" t="s">
        <v>413</v>
      </c>
    </row>
    <row r="194">
      <c r="B194" s="4">
        <v>2875.0</v>
      </c>
      <c r="C194" s="4" t="s">
        <v>342</v>
      </c>
      <c r="D194" s="4">
        <v>40.0</v>
      </c>
      <c r="E194" s="4">
        <v>4.0872</v>
      </c>
      <c r="F194" s="4">
        <v>29.855</v>
      </c>
      <c r="G194" s="4">
        <v>32.885</v>
      </c>
      <c r="H194" s="20">
        <f t="shared" si="10"/>
        <v>16.585</v>
      </c>
      <c r="I194" s="4">
        <v>9.5</v>
      </c>
      <c r="J194" s="4" t="s">
        <v>65</v>
      </c>
      <c r="K194" s="4">
        <v>5.0</v>
      </c>
      <c r="L194" s="4" t="s">
        <v>42</v>
      </c>
      <c r="M194" s="4" t="s">
        <v>68</v>
      </c>
      <c r="N194" s="4">
        <v>192631.0</v>
      </c>
      <c r="O194" s="4">
        <v>58.96</v>
      </c>
      <c r="P194" s="4">
        <v>117.56</v>
      </c>
      <c r="Q194" s="4" t="s">
        <v>416</v>
      </c>
    </row>
    <row r="195">
      <c r="B195" s="4">
        <v>2876.0</v>
      </c>
      <c r="C195" s="4" t="s">
        <v>342</v>
      </c>
      <c r="D195" s="4">
        <v>40.0</v>
      </c>
      <c r="E195" s="4">
        <v>4.0872</v>
      </c>
      <c r="F195" s="4">
        <v>29.855</v>
      </c>
      <c r="G195" s="4">
        <v>32.885</v>
      </c>
      <c r="H195" s="20">
        <f t="shared" si="10"/>
        <v>16.585</v>
      </c>
      <c r="I195" s="4">
        <v>9.5</v>
      </c>
      <c r="J195" s="4" t="s">
        <v>65</v>
      </c>
      <c r="K195" s="4">
        <v>5.0</v>
      </c>
      <c r="L195" s="4" t="s">
        <v>42</v>
      </c>
      <c r="M195" s="4" t="s">
        <v>68</v>
      </c>
      <c r="N195" s="4">
        <v>221123.0</v>
      </c>
      <c r="O195" s="4">
        <v>67.49</v>
      </c>
      <c r="P195" s="4">
        <v>139.55</v>
      </c>
      <c r="Q195" s="4" t="s">
        <v>416</v>
      </c>
    </row>
    <row r="196">
      <c r="B196" s="4">
        <v>2877.0</v>
      </c>
      <c r="C196" s="4" t="s">
        <v>342</v>
      </c>
      <c r="D196" s="4">
        <v>40.0</v>
      </c>
      <c r="E196" s="4">
        <v>4.0872</v>
      </c>
      <c r="F196" s="4">
        <v>29.855</v>
      </c>
      <c r="G196" s="4">
        <v>31.855</v>
      </c>
      <c r="H196" s="20">
        <f t="shared" si="10"/>
        <v>15.555</v>
      </c>
      <c r="I196" s="4">
        <v>9.5</v>
      </c>
      <c r="J196" s="4" t="s">
        <v>65</v>
      </c>
      <c r="K196" s="4">
        <v>5.0</v>
      </c>
      <c r="L196" s="4" t="s">
        <v>42</v>
      </c>
      <c r="M196" s="4" t="s">
        <v>68</v>
      </c>
      <c r="N196" s="4">
        <v>193400.0</v>
      </c>
      <c r="O196" s="4">
        <v>61.37</v>
      </c>
      <c r="P196" s="4">
        <v>94.08</v>
      </c>
      <c r="Q196" s="4" t="s">
        <v>416</v>
      </c>
    </row>
    <row r="197">
      <c r="B197" s="4">
        <v>2878.0</v>
      </c>
      <c r="C197" s="4" t="s">
        <v>342</v>
      </c>
      <c r="D197" s="4">
        <v>40.0</v>
      </c>
      <c r="E197" s="4">
        <v>4.0872</v>
      </c>
      <c r="F197" s="4">
        <v>29.855</v>
      </c>
      <c r="G197" s="4">
        <v>31.855</v>
      </c>
      <c r="H197" s="20">
        <f t="shared" si="10"/>
        <v>15.555</v>
      </c>
      <c r="I197" s="4">
        <v>9.5</v>
      </c>
      <c r="J197" s="4" t="s">
        <v>65</v>
      </c>
      <c r="K197" s="4">
        <v>5.0</v>
      </c>
      <c r="L197" s="4" t="s">
        <v>42</v>
      </c>
      <c r="M197" s="4" t="s">
        <v>68</v>
      </c>
      <c r="N197" s="4">
        <v>277520.0</v>
      </c>
      <c r="O197" s="4">
        <v>76.98</v>
      </c>
      <c r="P197" s="4">
        <v>172.52</v>
      </c>
      <c r="Q197" s="4" t="s">
        <v>416</v>
      </c>
    </row>
    <row r="198">
      <c r="B198" s="4">
        <v>2879.0</v>
      </c>
      <c r="C198" s="4" t="s">
        <v>342</v>
      </c>
      <c r="D198" s="4">
        <v>40.0</v>
      </c>
      <c r="E198" s="4">
        <v>4.0872</v>
      </c>
      <c r="F198" s="4">
        <v>29.855</v>
      </c>
      <c r="G198" s="4">
        <v>30.835</v>
      </c>
      <c r="H198" s="20">
        <f t="shared" si="10"/>
        <v>14.535</v>
      </c>
      <c r="I198" s="4">
        <v>9.5</v>
      </c>
      <c r="J198" s="4" t="s">
        <v>65</v>
      </c>
      <c r="K198" s="4">
        <v>5.0</v>
      </c>
      <c r="L198" s="4" t="s">
        <v>42</v>
      </c>
      <c r="M198" s="4" t="s">
        <v>68</v>
      </c>
      <c r="N198" s="4">
        <v>221323.0</v>
      </c>
      <c r="O198" s="4">
        <v>65.57</v>
      </c>
      <c r="P198" s="4">
        <v>136.65</v>
      </c>
      <c r="Q198" s="4" t="s">
        <v>416</v>
      </c>
    </row>
    <row r="199">
      <c r="B199" s="4">
        <v>2880.0</v>
      </c>
      <c r="C199" s="4" t="s">
        <v>342</v>
      </c>
      <c r="D199" s="4">
        <v>40.0</v>
      </c>
      <c r="E199" s="4">
        <v>4.0872</v>
      </c>
      <c r="F199" s="4">
        <v>29.855</v>
      </c>
      <c r="G199" s="4">
        <v>30.835</v>
      </c>
      <c r="H199" s="20">
        <f t="shared" si="10"/>
        <v>14.535</v>
      </c>
      <c r="I199" s="4">
        <v>9.5</v>
      </c>
      <c r="J199" s="4" t="s">
        <v>65</v>
      </c>
      <c r="K199" s="4">
        <v>5.0</v>
      </c>
      <c r="L199" s="4" t="s">
        <v>42</v>
      </c>
      <c r="M199" s="4" t="s">
        <v>68</v>
      </c>
      <c r="N199" s="4">
        <v>160544.0</v>
      </c>
      <c r="O199" s="4">
        <v>46.02</v>
      </c>
      <c r="P199" s="4">
        <v>98.24</v>
      </c>
      <c r="Q199" s="4" t="s">
        <v>416</v>
      </c>
    </row>
    <row r="200">
      <c r="A200" s="14">
        <v>45243.0</v>
      </c>
      <c r="B200" s="4">
        <v>2881.0</v>
      </c>
      <c r="C200" s="4" t="s">
        <v>342</v>
      </c>
      <c r="D200" s="4">
        <v>40.0</v>
      </c>
      <c r="E200" s="4">
        <v>4.0872</v>
      </c>
      <c r="F200" s="4">
        <v>29.855</v>
      </c>
      <c r="G200" s="4">
        <v>30.835</v>
      </c>
      <c r="H200" s="20">
        <f t="shared" si="10"/>
        <v>14.535</v>
      </c>
      <c r="I200" s="4">
        <v>9.5</v>
      </c>
      <c r="J200" s="4" t="s">
        <v>65</v>
      </c>
      <c r="K200" s="4">
        <v>5.0</v>
      </c>
      <c r="L200" s="4" t="s">
        <v>42</v>
      </c>
      <c r="M200" s="4" t="s">
        <v>68</v>
      </c>
      <c r="N200" s="4">
        <v>75000.0</v>
      </c>
      <c r="O200" s="4">
        <v>22.78</v>
      </c>
      <c r="P200" s="4">
        <v>41.46</v>
      </c>
      <c r="Q200" s="4" t="s">
        <v>422</v>
      </c>
    </row>
    <row r="201">
      <c r="B201" s="4">
        <v>2882.0</v>
      </c>
      <c r="C201" s="4" t="s">
        <v>342</v>
      </c>
      <c r="D201" s="4">
        <v>40.0</v>
      </c>
      <c r="E201" s="4">
        <v>4.0872</v>
      </c>
      <c r="F201" s="4">
        <v>29.855</v>
      </c>
      <c r="G201" s="4">
        <v>31.851</v>
      </c>
      <c r="H201" s="20">
        <f t="shared" si="10"/>
        <v>15.551</v>
      </c>
      <c r="I201" s="4">
        <v>9.5</v>
      </c>
      <c r="J201" s="4" t="s">
        <v>65</v>
      </c>
      <c r="K201" s="4">
        <v>5.0</v>
      </c>
      <c r="L201" s="4" t="s">
        <v>42</v>
      </c>
      <c r="M201" s="4" t="s">
        <v>68</v>
      </c>
      <c r="N201" s="4">
        <v>232106.0</v>
      </c>
      <c r="O201" s="4">
        <v>70.49</v>
      </c>
      <c r="P201" s="4">
        <v>125.21</v>
      </c>
      <c r="Q201" s="4" t="s">
        <v>424</v>
      </c>
    </row>
    <row r="202">
      <c r="B202" s="4">
        <v>2883.0</v>
      </c>
      <c r="C202" s="4" t="s">
        <v>342</v>
      </c>
      <c r="D202" s="4">
        <v>40.0</v>
      </c>
      <c r="E202" s="4">
        <v>4.0872</v>
      </c>
      <c r="F202" s="4">
        <v>29.855</v>
      </c>
      <c r="G202" s="4">
        <v>31.851</v>
      </c>
      <c r="H202" s="20">
        <f t="shared" si="10"/>
        <v>15.551</v>
      </c>
      <c r="I202" s="4">
        <v>9.5</v>
      </c>
      <c r="J202" s="4" t="s">
        <v>65</v>
      </c>
      <c r="K202" s="4">
        <v>5.0</v>
      </c>
      <c r="L202" s="4" t="s">
        <v>42</v>
      </c>
      <c r="M202" s="4" t="s">
        <v>68</v>
      </c>
      <c r="N202" s="4">
        <v>204153.0</v>
      </c>
      <c r="O202" s="4">
        <v>59.49</v>
      </c>
      <c r="P202" s="4">
        <v>126.29</v>
      </c>
      <c r="Q202" s="4" t="s">
        <v>424</v>
      </c>
    </row>
    <row r="203">
      <c r="B203" s="4">
        <v>2884.0</v>
      </c>
      <c r="C203" s="4" t="s">
        <v>342</v>
      </c>
      <c r="D203" s="4">
        <v>40.0</v>
      </c>
      <c r="E203" s="4">
        <v>4.0872</v>
      </c>
      <c r="F203" s="4">
        <v>29.855</v>
      </c>
      <c r="G203" s="4">
        <v>32.877</v>
      </c>
      <c r="H203" s="20">
        <f t="shared" si="10"/>
        <v>16.577</v>
      </c>
      <c r="I203" s="4">
        <v>9.5</v>
      </c>
      <c r="J203" s="4" t="s">
        <v>65</v>
      </c>
      <c r="K203" s="4">
        <v>5.0</v>
      </c>
      <c r="L203" s="4" t="s">
        <v>42</v>
      </c>
      <c r="M203" s="4" t="s">
        <v>68</v>
      </c>
      <c r="N203" s="4">
        <v>193647.0</v>
      </c>
      <c r="O203" s="4">
        <v>58.94</v>
      </c>
      <c r="P203" s="4">
        <v>119.68</v>
      </c>
      <c r="Q203" s="4" t="s">
        <v>424</v>
      </c>
    </row>
    <row r="204">
      <c r="B204" s="4">
        <v>2885.0</v>
      </c>
      <c r="C204" s="4" t="s">
        <v>342</v>
      </c>
      <c r="D204" s="4">
        <v>40.0</v>
      </c>
      <c r="E204" s="4">
        <v>4.0872</v>
      </c>
      <c r="F204" s="4">
        <v>29.855</v>
      </c>
      <c r="G204" s="4">
        <v>32.877</v>
      </c>
      <c r="H204" s="20">
        <f t="shared" si="10"/>
        <v>16.577</v>
      </c>
      <c r="I204" s="4">
        <v>9.5</v>
      </c>
      <c r="J204" s="4" t="s">
        <v>65</v>
      </c>
      <c r="K204" s="4">
        <v>5.0</v>
      </c>
      <c r="L204" s="4" t="s">
        <v>42</v>
      </c>
      <c r="M204" s="4" t="s">
        <v>68</v>
      </c>
      <c r="N204" s="4">
        <v>842461.0</v>
      </c>
      <c r="O204" s="4">
        <v>24.59</v>
      </c>
      <c r="P204" s="4">
        <v>52.33</v>
      </c>
      <c r="Q204" s="4" t="s">
        <v>424</v>
      </c>
    </row>
    <row r="205">
      <c r="R205" s="20">
        <f>SUM(P174:P204)/1000</f>
        <v>3.1831</v>
      </c>
    </row>
    <row r="206">
      <c r="A206" s="63">
        <v>45316.0</v>
      </c>
      <c r="B206" s="4">
        <v>3883.0</v>
      </c>
      <c r="C206" s="4" t="s">
        <v>342</v>
      </c>
      <c r="D206" s="4">
        <v>40.0</v>
      </c>
      <c r="E206" s="4">
        <v>4.0782</v>
      </c>
      <c r="F206" s="4">
        <v>29.845</v>
      </c>
      <c r="G206" s="4">
        <v>32.875</v>
      </c>
      <c r="H206" s="20">
        <f t="shared" ref="H206:H221" si="11">G206-16.3</f>
        <v>16.575</v>
      </c>
      <c r="I206" s="4">
        <v>9.5</v>
      </c>
      <c r="J206" s="4" t="s">
        <v>65</v>
      </c>
      <c r="K206" s="4">
        <v>5.0</v>
      </c>
      <c r="L206" s="4" t="s">
        <v>42</v>
      </c>
      <c r="M206" s="4" t="s">
        <v>68</v>
      </c>
      <c r="N206" s="125">
        <v>61171.0</v>
      </c>
      <c r="O206" s="66">
        <v>62.34</v>
      </c>
      <c r="P206" s="66">
        <v>106.18</v>
      </c>
      <c r="Q206" s="4" t="s">
        <v>427</v>
      </c>
    </row>
    <row r="207">
      <c r="B207" s="4">
        <v>3884.0</v>
      </c>
      <c r="C207" s="4" t="s">
        <v>342</v>
      </c>
      <c r="D207" s="4">
        <v>40.0</v>
      </c>
      <c r="E207" s="4">
        <v>4.0782</v>
      </c>
      <c r="F207" s="4">
        <v>29.845</v>
      </c>
      <c r="G207" s="4">
        <v>31.845</v>
      </c>
      <c r="H207" s="20">
        <f t="shared" si="11"/>
        <v>15.545</v>
      </c>
      <c r="I207" s="4">
        <v>9.5</v>
      </c>
      <c r="J207" s="4" t="s">
        <v>65</v>
      </c>
      <c r="K207" s="4">
        <v>5.0</v>
      </c>
      <c r="L207" s="4" t="s">
        <v>42</v>
      </c>
      <c r="M207" s="4" t="s">
        <v>68</v>
      </c>
      <c r="N207" s="125">
        <v>71191.0</v>
      </c>
      <c r="O207" s="4">
        <v>60.05</v>
      </c>
      <c r="P207" s="4">
        <v>119.33</v>
      </c>
      <c r="Q207" s="4" t="s">
        <v>427</v>
      </c>
    </row>
    <row r="208">
      <c r="B208" s="4">
        <v>3885.0</v>
      </c>
      <c r="C208" s="4" t="s">
        <v>342</v>
      </c>
      <c r="D208" s="4">
        <v>40.0</v>
      </c>
      <c r="E208" s="4">
        <v>4.0782</v>
      </c>
      <c r="F208" s="4">
        <v>29.845</v>
      </c>
      <c r="G208" s="4">
        <v>31.055</v>
      </c>
      <c r="H208" s="20">
        <f t="shared" si="11"/>
        <v>14.755</v>
      </c>
      <c r="I208" s="4">
        <v>9.5</v>
      </c>
      <c r="J208" s="4" t="s">
        <v>65</v>
      </c>
      <c r="K208" s="4">
        <v>5.0</v>
      </c>
      <c r="L208" s="4" t="s">
        <v>42</v>
      </c>
      <c r="M208" s="4" t="s">
        <v>68</v>
      </c>
      <c r="N208" s="125">
        <v>75536.0</v>
      </c>
      <c r="O208" s="4">
        <v>62.46</v>
      </c>
      <c r="P208" s="4">
        <v>128.84</v>
      </c>
      <c r="Q208" s="4" t="s">
        <v>427</v>
      </c>
    </row>
    <row r="209">
      <c r="B209" s="4">
        <v>3886.0</v>
      </c>
      <c r="C209" s="4" t="s">
        <v>342</v>
      </c>
      <c r="D209" s="4">
        <v>40.0</v>
      </c>
      <c r="E209" s="4">
        <v>4.0782</v>
      </c>
      <c r="F209" s="4">
        <v>29.845</v>
      </c>
      <c r="G209" s="4">
        <v>33.455</v>
      </c>
      <c r="H209" s="20">
        <f t="shared" si="11"/>
        <v>17.155</v>
      </c>
      <c r="I209" s="4">
        <v>9.5</v>
      </c>
      <c r="J209" s="4" t="s">
        <v>65</v>
      </c>
      <c r="K209" s="4">
        <v>5.0</v>
      </c>
      <c r="L209" s="4" t="s">
        <v>42</v>
      </c>
      <c r="M209" s="4" t="s">
        <v>68</v>
      </c>
      <c r="N209" s="125">
        <v>58183.0</v>
      </c>
      <c r="O209" s="4">
        <v>57.78</v>
      </c>
      <c r="P209" s="4">
        <v>109.15</v>
      </c>
      <c r="Q209" s="4" t="s">
        <v>427</v>
      </c>
    </row>
    <row r="210">
      <c r="B210" s="4">
        <v>3887.0</v>
      </c>
      <c r="C210" s="4" t="s">
        <v>342</v>
      </c>
      <c r="D210" s="4">
        <v>40.0</v>
      </c>
      <c r="E210" s="4">
        <v>4.0782</v>
      </c>
      <c r="F210" s="4">
        <v>29.845</v>
      </c>
      <c r="G210" s="4">
        <v>32.255</v>
      </c>
      <c r="H210" s="20">
        <f t="shared" si="11"/>
        <v>15.955</v>
      </c>
      <c r="I210" s="4">
        <v>9.5</v>
      </c>
      <c r="J210" s="4" t="s">
        <v>65</v>
      </c>
      <c r="K210" s="4">
        <v>5.0</v>
      </c>
      <c r="L210" s="4" t="s">
        <v>42</v>
      </c>
      <c r="M210" s="4" t="s">
        <v>68</v>
      </c>
      <c r="N210" s="125">
        <v>63753.0</v>
      </c>
      <c r="O210" s="4">
        <v>59.67</v>
      </c>
      <c r="P210" s="4">
        <v>109.5</v>
      </c>
      <c r="Q210" s="4" t="s">
        <v>427</v>
      </c>
    </row>
    <row r="211">
      <c r="B211" s="4">
        <v>3888.0</v>
      </c>
      <c r="C211" s="4" t="s">
        <v>342</v>
      </c>
      <c r="D211" s="4">
        <v>40.0</v>
      </c>
      <c r="E211" s="4">
        <v>4.0782</v>
      </c>
      <c r="F211" s="4">
        <v>29.845</v>
      </c>
      <c r="G211" s="4">
        <v>31.055</v>
      </c>
      <c r="H211" s="20">
        <f t="shared" si="11"/>
        <v>14.755</v>
      </c>
      <c r="I211" s="4">
        <v>9.5</v>
      </c>
      <c r="J211" s="4" t="s">
        <v>65</v>
      </c>
      <c r="K211" s="4">
        <v>5.0</v>
      </c>
      <c r="L211" s="4" t="s">
        <v>42</v>
      </c>
      <c r="M211" s="4" t="s">
        <v>68</v>
      </c>
      <c r="N211" s="125">
        <v>74337.0</v>
      </c>
      <c r="O211" s="4">
        <v>61.79</v>
      </c>
      <c r="P211" s="4">
        <v>128.09</v>
      </c>
      <c r="Q211" s="4" t="s">
        <v>427</v>
      </c>
    </row>
    <row r="212">
      <c r="B212" s="4">
        <v>3889.0</v>
      </c>
      <c r="C212" s="4" t="s">
        <v>342</v>
      </c>
      <c r="D212" s="4">
        <v>40.0</v>
      </c>
      <c r="E212" s="4">
        <v>4.0782</v>
      </c>
      <c r="F212" s="4">
        <v>29.845</v>
      </c>
      <c r="G212" s="130">
        <v>33.468</v>
      </c>
      <c r="H212" s="20">
        <f t="shared" si="11"/>
        <v>17.168</v>
      </c>
      <c r="I212" s="4">
        <v>9.5</v>
      </c>
      <c r="J212" s="4" t="s">
        <v>65</v>
      </c>
      <c r="K212" s="4">
        <v>5.0</v>
      </c>
      <c r="L212" s="4" t="s">
        <v>42</v>
      </c>
      <c r="M212" s="4" t="s">
        <v>68</v>
      </c>
      <c r="N212" s="125">
        <v>63165.0</v>
      </c>
      <c r="O212" s="4">
        <v>65.23</v>
      </c>
      <c r="P212" s="4">
        <v>116.81</v>
      </c>
      <c r="Q212" s="4" t="s">
        <v>429</v>
      </c>
    </row>
    <row r="213">
      <c r="B213" s="4">
        <v>3890.0</v>
      </c>
      <c r="C213" s="4" t="s">
        <v>190</v>
      </c>
      <c r="D213" s="4">
        <v>40.0</v>
      </c>
      <c r="E213" s="4">
        <v>4.0782</v>
      </c>
      <c r="F213" s="4">
        <v>29.845</v>
      </c>
      <c r="G213" s="4">
        <v>32.255</v>
      </c>
      <c r="H213" s="20">
        <f t="shared" si="11"/>
        <v>15.955</v>
      </c>
      <c r="I213" s="4">
        <v>9.5</v>
      </c>
      <c r="J213" s="4" t="s">
        <v>65</v>
      </c>
      <c r="K213" s="4">
        <v>5.0</v>
      </c>
      <c r="L213" s="4" t="s">
        <v>42</v>
      </c>
      <c r="M213" s="4" t="s">
        <v>68</v>
      </c>
      <c r="N213" s="4">
        <v>9695.0</v>
      </c>
      <c r="O213" s="4">
        <v>9.21</v>
      </c>
      <c r="P213" s="4">
        <v>16.18</v>
      </c>
      <c r="Q213" s="4" t="s">
        <v>429</v>
      </c>
    </row>
    <row r="214">
      <c r="B214" s="4">
        <v>3891.0</v>
      </c>
      <c r="C214" s="4" t="s">
        <v>342</v>
      </c>
      <c r="D214" s="4">
        <v>40.0</v>
      </c>
      <c r="E214" s="4">
        <v>4.0782</v>
      </c>
      <c r="F214" s="4">
        <v>29.845</v>
      </c>
      <c r="G214" s="4">
        <v>32.255</v>
      </c>
      <c r="H214" s="20">
        <f t="shared" si="11"/>
        <v>15.955</v>
      </c>
      <c r="I214" s="4">
        <v>9.5</v>
      </c>
      <c r="J214" s="4" t="s">
        <v>65</v>
      </c>
      <c r="K214" s="4">
        <v>5.0</v>
      </c>
      <c r="L214" s="4" t="s">
        <v>42</v>
      </c>
      <c r="M214" s="4" t="s">
        <v>68</v>
      </c>
      <c r="N214" s="4">
        <v>0.0</v>
      </c>
      <c r="O214" s="4">
        <v>60.0</v>
      </c>
      <c r="P214" s="17">
        <v>110.0</v>
      </c>
      <c r="Q214" s="4" t="s">
        <v>429</v>
      </c>
      <c r="R214" s="4" t="s">
        <v>430</v>
      </c>
    </row>
    <row r="215">
      <c r="B215" s="4">
        <v>3892.0</v>
      </c>
      <c r="C215" s="4" t="s">
        <v>342</v>
      </c>
      <c r="D215" s="4">
        <v>40.0</v>
      </c>
      <c r="E215" s="4">
        <v>4.0782</v>
      </c>
      <c r="F215" s="4">
        <v>29.845</v>
      </c>
      <c r="G215" s="4">
        <v>31.055</v>
      </c>
      <c r="H215" s="20">
        <f t="shared" si="11"/>
        <v>14.755</v>
      </c>
      <c r="I215" s="4">
        <v>9.5</v>
      </c>
      <c r="J215" s="4" t="s">
        <v>65</v>
      </c>
      <c r="K215" s="4">
        <v>5.0</v>
      </c>
      <c r="L215" s="4" t="s">
        <v>42</v>
      </c>
      <c r="M215" s="4" t="s">
        <v>68</v>
      </c>
      <c r="N215" s="4">
        <v>71685.0</v>
      </c>
      <c r="O215" s="4">
        <v>59.47</v>
      </c>
      <c r="P215" s="4">
        <v>121.53</v>
      </c>
      <c r="Q215" s="4" t="s">
        <v>429</v>
      </c>
    </row>
    <row r="216">
      <c r="B216" s="4">
        <v>3893.0</v>
      </c>
      <c r="C216" s="4" t="s">
        <v>342</v>
      </c>
      <c r="D216" s="4">
        <v>40.0</v>
      </c>
      <c r="E216" s="4">
        <v>4.0782</v>
      </c>
      <c r="F216" s="4">
        <v>29.845</v>
      </c>
      <c r="G216" s="4">
        <v>33.469</v>
      </c>
      <c r="H216" s="20">
        <f t="shared" si="11"/>
        <v>17.169</v>
      </c>
      <c r="I216" s="4">
        <v>9.5</v>
      </c>
      <c r="J216" s="4" t="s">
        <v>65</v>
      </c>
      <c r="K216" s="4">
        <v>5.0</v>
      </c>
      <c r="L216" s="4" t="s">
        <v>42</v>
      </c>
      <c r="M216" s="4" t="s">
        <v>68</v>
      </c>
      <c r="N216" s="4">
        <v>68928.0</v>
      </c>
      <c r="O216" s="4">
        <v>59.17</v>
      </c>
      <c r="P216" s="4">
        <v>127.07</v>
      </c>
      <c r="Q216" s="4" t="s">
        <v>434</v>
      </c>
      <c r="R216" s="4" t="s">
        <v>435</v>
      </c>
    </row>
    <row r="217">
      <c r="B217" s="4">
        <v>3894.0</v>
      </c>
      <c r="C217" s="4" t="s">
        <v>342</v>
      </c>
      <c r="D217" s="4">
        <v>40.0</v>
      </c>
      <c r="E217" s="4">
        <v>4.0782</v>
      </c>
      <c r="F217" s="4">
        <v>29.845</v>
      </c>
      <c r="G217" s="4">
        <v>33.469</v>
      </c>
      <c r="H217" s="20">
        <f t="shared" si="11"/>
        <v>17.169</v>
      </c>
      <c r="I217" s="4">
        <v>9.5</v>
      </c>
      <c r="J217" s="4" t="s">
        <v>65</v>
      </c>
      <c r="K217" s="4">
        <v>5.0</v>
      </c>
      <c r="L217" s="4" t="s">
        <v>42</v>
      </c>
      <c r="M217" s="4" t="s">
        <v>68</v>
      </c>
      <c r="N217" s="4">
        <v>50959.0</v>
      </c>
      <c r="O217" s="4">
        <v>49.28</v>
      </c>
      <c r="P217" s="4">
        <v>90.92</v>
      </c>
      <c r="Q217" s="4" t="s">
        <v>434</v>
      </c>
    </row>
    <row r="218">
      <c r="B218" s="4">
        <v>3895.0</v>
      </c>
      <c r="C218" s="4" t="s">
        <v>342</v>
      </c>
      <c r="D218" s="4">
        <v>40.0</v>
      </c>
      <c r="E218" s="4">
        <v>4.0782</v>
      </c>
      <c r="F218" s="4">
        <v>29.845</v>
      </c>
      <c r="G218" s="4">
        <v>32.265</v>
      </c>
      <c r="H218" s="20">
        <f t="shared" si="11"/>
        <v>15.965</v>
      </c>
      <c r="I218" s="4">
        <v>9.5</v>
      </c>
      <c r="J218" s="4" t="s">
        <v>65</v>
      </c>
      <c r="K218" s="4">
        <v>5.0</v>
      </c>
      <c r="L218" s="4" t="s">
        <v>42</v>
      </c>
      <c r="M218" s="4" t="s">
        <v>68</v>
      </c>
      <c r="N218" s="4">
        <v>55536.0</v>
      </c>
      <c r="O218" s="4">
        <v>53.99</v>
      </c>
      <c r="P218" s="4">
        <v>85.34</v>
      </c>
      <c r="Q218" s="4" t="s">
        <v>436</v>
      </c>
    </row>
    <row r="219">
      <c r="B219" s="4">
        <v>3896.0</v>
      </c>
      <c r="C219" s="4" t="s">
        <v>342</v>
      </c>
      <c r="D219" s="4">
        <v>40.0</v>
      </c>
      <c r="E219" s="4">
        <v>4.0782</v>
      </c>
      <c r="F219" s="4">
        <v>29.845</v>
      </c>
      <c r="G219" s="4">
        <v>32.265</v>
      </c>
      <c r="H219" s="20">
        <f t="shared" si="11"/>
        <v>15.965</v>
      </c>
      <c r="I219" s="4">
        <v>9.5</v>
      </c>
      <c r="J219" s="4" t="s">
        <v>65</v>
      </c>
      <c r="K219" s="4">
        <v>5.0</v>
      </c>
      <c r="L219" s="4" t="s">
        <v>42</v>
      </c>
      <c r="M219" s="4" t="s">
        <v>68</v>
      </c>
      <c r="N219" s="4">
        <v>66380.0</v>
      </c>
      <c r="O219" s="4">
        <v>54.85</v>
      </c>
      <c r="P219" s="4">
        <v>106.8</v>
      </c>
      <c r="Q219" s="4" t="s">
        <v>436</v>
      </c>
    </row>
    <row r="220">
      <c r="B220" s="4">
        <v>3897.0</v>
      </c>
      <c r="C220" s="4" t="s">
        <v>342</v>
      </c>
      <c r="D220" s="4">
        <v>40.0</v>
      </c>
      <c r="E220" s="4">
        <v>4.0782</v>
      </c>
      <c r="F220" s="4">
        <v>29.845</v>
      </c>
      <c r="G220" s="4">
        <v>31.045</v>
      </c>
      <c r="H220" s="20">
        <f t="shared" si="11"/>
        <v>14.745</v>
      </c>
      <c r="I220" s="4">
        <v>9.5</v>
      </c>
      <c r="J220" s="4" t="s">
        <v>65</v>
      </c>
      <c r="K220" s="4">
        <v>5.0</v>
      </c>
      <c r="L220" s="4" t="s">
        <v>42</v>
      </c>
      <c r="M220" s="4" t="s">
        <v>68</v>
      </c>
      <c r="N220" s="4">
        <v>78880.0</v>
      </c>
      <c r="O220" s="4">
        <v>63.52</v>
      </c>
      <c r="P220" s="4">
        <v>121.5</v>
      </c>
      <c r="Q220" s="4" t="s">
        <v>436</v>
      </c>
      <c r="R220" s="4"/>
    </row>
    <row r="221">
      <c r="B221" s="4">
        <v>3898.0</v>
      </c>
      <c r="C221" s="4" t="s">
        <v>342</v>
      </c>
      <c r="D221" s="4">
        <v>40.0</v>
      </c>
      <c r="E221" s="4">
        <v>4.0782</v>
      </c>
      <c r="F221" s="4">
        <v>29.845</v>
      </c>
      <c r="G221" s="4">
        <v>31.045</v>
      </c>
      <c r="H221" s="20">
        <f t="shared" si="11"/>
        <v>14.745</v>
      </c>
      <c r="I221" s="4">
        <v>9.5</v>
      </c>
      <c r="J221" s="4" t="s">
        <v>65</v>
      </c>
      <c r="K221" s="4">
        <v>5.0</v>
      </c>
      <c r="L221" s="4" t="s">
        <v>42</v>
      </c>
      <c r="M221" s="4" t="s">
        <v>68</v>
      </c>
      <c r="N221" s="4">
        <v>38058.0</v>
      </c>
      <c r="O221" s="4">
        <v>28.84</v>
      </c>
      <c r="P221" s="4">
        <v>59.1</v>
      </c>
      <c r="Q221" s="4" t="s">
        <v>436</v>
      </c>
    </row>
    <row r="223">
      <c r="A223" s="63">
        <v>45340.0</v>
      </c>
      <c r="B223" s="4">
        <v>4469.0</v>
      </c>
      <c r="C223" s="4" t="s">
        <v>342</v>
      </c>
      <c r="D223" s="4">
        <v>40.0</v>
      </c>
      <c r="E223" s="48">
        <v>4.06</v>
      </c>
      <c r="F223" s="4">
        <v>29.98</v>
      </c>
      <c r="G223" s="4">
        <v>31.099</v>
      </c>
      <c r="H223" s="20">
        <f t="shared" ref="H223:H225" si="12">G223-16.3</f>
        <v>14.799</v>
      </c>
      <c r="I223" s="4">
        <v>9.5</v>
      </c>
      <c r="J223" s="4" t="s">
        <v>65</v>
      </c>
      <c r="K223" s="4">
        <v>5.0</v>
      </c>
      <c r="L223" s="4" t="s">
        <v>437</v>
      </c>
      <c r="M223" s="4" t="s">
        <v>68</v>
      </c>
      <c r="N223" s="4">
        <v>63386.0</v>
      </c>
      <c r="O223" s="4">
        <v>62.6</v>
      </c>
      <c r="P223" s="4">
        <v>99.57</v>
      </c>
      <c r="R223" s="4" t="s">
        <v>438</v>
      </c>
    </row>
    <row r="224">
      <c r="B224" s="4">
        <v>4470.0</v>
      </c>
      <c r="C224" s="4" t="s">
        <v>342</v>
      </c>
      <c r="D224" s="4">
        <v>40.0</v>
      </c>
      <c r="E224" s="48">
        <v>4.06</v>
      </c>
      <c r="F224" s="4">
        <v>29.98</v>
      </c>
      <c r="G224" s="4">
        <v>32.185</v>
      </c>
      <c r="H224" s="20">
        <f t="shared" si="12"/>
        <v>15.885</v>
      </c>
      <c r="I224" s="4">
        <v>9.5</v>
      </c>
      <c r="J224" s="4" t="s">
        <v>65</v>
      </c>
      <c r="K224" s="4">
        <v>5.0</v>
      </c>
      <c r="L224" s="4" t="s">
        <v>437</v>
      </c>
      <c r="M224" s="4" t="s">
        <v>68</v>
      </c>
      <c r="N224" s="4">
        <v>58614.0</v>
      </c>
      <c r="O224" s="4">
        <v>64.4</v>
      </c>
      <c r="P224" s="4">
        <v>93.95</v>
      </c>
    </row>
    <row r="225">
      <c r="B225" s="4">
        <v>4471.0</v>
      </c>
      <c r="C225" s="4" t="s">
        <v>342</v>
      </c>
      <c r="D225" s="4">
        <v>40.0</v>
      </c>
      <c r="E225" s="48">
        <v>4.06</v>
      </c>
      <c r="F225" s="4">
        <v>29.98</v>
      </c>
      <c r="G225" s="48">
        <v>33.39</v>
      </c>
      <c r="H225" s="50">
        <f t="shared" si="12"/>
        <v>17.09</v>
      </c>
      <c r="I225" s="4">
        <v>9.5</v>
      </c>
      <c r="J225" s="4" t="s">
        <v>65</v>
      </c>
      <c r="K225" s="4">
        <v>5.0</v>
      </c>
      <c r="L225" s="4" t="s">
        <v>437</v>
      </c>
      <c r="M225" s="4" t="s">
        <v>68</v>
      </c>
      <c r="N225" s="4">
        <v>6465.0</v>
      </c>
      <c r="O225" s="4">
        <v>14.78</v>
      </c>
      <c r="P225" s="4">
        <v>7.86</v>
      </c>
      <c r="R225" s="4" t="s">
        <v>440</v>
      </c>
    </row>
    <row r="227">
      <c r="A227" s="63">
        <v>45361.0</v>
      </c>
      <c r="B227" s="4">
        <v>5183.0</v>
      </c>
      <c r="C227" s="4" t="s">
        <v>342</v>
      </c>
      <c r="D227" s="4">
        <v>30.0</v>
      </c>
      <c r="E227" s="4">
        <v>4.31</v>
      </c>
      <c r="F227" s="4">
        <v>28.67</v>
      </c>
      <c r="G227" s="4">
        <v>31.865</v>
      </c>
      <c r="H227" s="20">
        <f t="shared" ref="H227:H252" si="13">G227-16.3</f>
        <v>15.565</v>
      </c>
      <c r="I227" s="4">
        <v>9.5</v>
      </c>
      <c r="J227" s="4" t="s">
        <v>65</v>
      </c>
      <c r="K227" s="4">
        <v>5.0</v>
      </c>
      <c r="L227" s="4" t="s">
        <v>42</v>
      </c>
      <c r="M227" s="4" t="s">
        <v>68</v>
      </c>
      <c r="N227" s="4">
        <v>90284.0</v>
      </c>
      <c r="O227" s="4">
        <v>31.03</v>
      </c>
      <c r="P227" s="4">
        <v>49.36</v>
      </c>
      <c r="Q227" s="4" t="s">
        <v>442</v>
      </c>
    </row>
    <row r="228">
      <c r="B228" s="4">
        <v>5184.0</v>
      </c>
      <c r="C228" s="4" t="s">
        <v>342</v>
      </c>
      <c r="D228" s="4">
        <v>30.0</v>
      </c>
      <c r="E228" s="4">
        <v>4.31</v>
      </c>
      <c r="F228" s="4">
        <v>28.67</v>
      </c>
      <c r="G228" s="4">
        <v>31.865</v>
      </c>
      <c r="H228" s="20">
        <f t="shared" si="13"/>
        <v>15.565</v>
      </c>
      <c r="I228" s="4">
        <v>9.5</v>
      </c>
      <c r="J228" s="4" t="s">
        <v>65</v>
      </c>
      <c r="K228" s="4">
        <v>5.0</v>
      </c>
      <c r="L228" s="4" t="s">
        <v>42</v>
      </c>
      <c r="M228" s="4" t="s">
        <v>68</v>
      </c>
      <c r="N228" s="4">
        <v>74841.0</v>
      </c>
      <c r="O228" s="4">
        <v>29.43</v>
      </c>
      <c r="P228" s="4">
        <v>50.81</v>
      </c>
    </row>
    <row r="229">
      <c r="B229" s="4">
        <v>5185.0</v>
      </c>
      <c r="C229" s="4" t="s">
        <v>342</v>
      </c>
      <c r="D229" s="4">
        <v>30.0</v>
      </c>
      <c r="E229" s="4">
        <v>4.31</v>
      </c>
      <c r="F229" s="4">
        <v>28.67</v>
      </c>
      <c r="G229" s="4">
        <v>33.16</v>
      </c>
      <c r="H229" s="20">
        <f t="shared" si="13"/>
        <v>16.86</v>
      </c>
      <c r="I229" s="4">
        <v>9.5</v>
      </c>
      <c r="J229" s="4" t="s">
        <v>65</v>
      </c>
      <c r="K229" s="4">
        <v>5.0</v>
      </c>
      <c r="L229" s="4" t="s">
        <v>42</v>
      </c>
      <c r="M229" s="4" t="s">
        <v>68</v>
      </c>
      <c r="N229" s="4">
        <v>73912.0</v>
      </c>
      <c r="O229" s="4">
        <v>29.45</v>
      </c>
      <c r="P229" s="4">
        <v>42.23</v>
      </c>
    </row>
    <row r="230">
      <c r="B230" s="4">
        <v>5186.0</v>
      </c>
      <c r="C230" s="4" t="s">
        <v>342</v>
      </c>
      <c r="D230" s="4">
        <v>30.0</v>
      </c>
      <c r="E230" s="4">
        <v>4.31</v>
      </c>
      <c r="F230" s="4">
        <v>28.67</v>
      </c>
      <c r="G230" s="4">
        <v>33.16</v>
      </c>
      <c r="H230" s="20">
        <f t="shared" si="13"/>
        <v>16.86</v>
      </c>
      <c r="I230" s="4">
        <v>9.5</v>
      </c>
      <c r="J230" s="4" t="s">
        <v>65</v>
      </c>
      <c r="K230" s="4">
        <v>5.0</v>
      </c>
      <c r="L230" s="4" t="s">
        <v>42</v>
      </c>
      <c r="M230" s="4" t="s">
        <v>68</v>
      </c>
      <c r="N230" s="4">
        <v>74670.0</v>
      </c>
      <c r="O230" s="4">
        <v>29.23</v>
      </c>
      <c r="P230" s="4">
        <v>49.13</v>
      </c>
    </row>
    <row r="231">
      <c r="B231" s="4">
        <v>5187.0</v>
      </c>
      <c r="C231" s="4" t="s">
        <v>342</v>
      </c>
      <c r="D231" s="4">
        <v>30.0</v>
      </c>
      <c r="E231" s="4">
        <v>4.31</v>
      </c>
      <c r="F231" s="4">
        <v>28.67</v>
      </c>
      <c r="G231" s="4">
        <v>34.455</v>
      </c>
      <c r="H231" s="20">
        <f t="shared" si="13"/>
        <v>18.155</v>
      </c>
      <c r="I231" s="4">
        <v>9.5</v>
      </c>
      <c r="J231" s="4" t="s">
        <v>65</v>
      </c>
      <c r="K231" s="4">
        <v>5.0</v>
      </c>
      <c r="L231" s="4" t="s">
        <v>42</v>
      </c>
      <c r="M231" s="4" t="s">
        <v>68</v>
      </c>
      <c r="N231" s="4">
        <v>101975.0</v>
      </c>
      <c r="O231" s="4">
        <v>41.31</v>
      </c>
      <c r="P231" s="4">
        <v>41.57</v>
      </c>
    </row>
    <row r="232">
      <c r="B232" s="4">
        <v>5188.0</v>
      </c>
      <c r="C232" s="4" t="s">
        <v>342</v>
      </c>
      <c r="D232" s="4">
        <v>30.0</v>
      </c>
      <c r="E232" s="4">
        <v>4.31</v>
      </c>
      <c r="F232" s="4">
        <v>28.67</v>
      </c>
      <c r="G232" s="4">
        <v>34.455</v>
      </c>
      <c r="H232" s="20">
        <f t="shared" si="13"/>
        <v>18.155</v>
      </c>
      <c r="I232" s="4">
        <v>9.5</v>
      </c>
      <c r="J232" s="4" t="s">
        <v>65</v>
      </c>
      <c r="K232" s="4">
        <v>5.0</v>
      </c>
      <c r="L232" s="4" t="s">
        <v>42</v>
      </c>
      <c r="M232" s="4" t="s">
        <v>68</v>
      </c>
      <c r="N232" s="4">
        <v>78786.0</v>
      </c>
      <c r="O232" s="4">
        <v>31.38</v>
      </c>
      <c r="P232" s="4">
        <v>47.66</v>
      </c>
    </row>
    <row r="233">
      <c r="B233" s="4">
        <v>5189.0</v>
      </c>
      <c r="C233" s="4" t="s">
        <v>342</v>
      </c>
      <c r="D233" s="4">
        <v>30.0</v>
      </c>
      <c r="E233" s="4">
        <v>4.31</v>
      </c>
      <c r="F233" s="4">
        <v>28.67</v>
      </c>
      <c r="G233" s="4">
        <v>31.847</v>
      </c>
      <c r="H233" s="20">
        <f t="shared" si="13"/>
        <v>15.547</v>
      </c>
      <c r="I233" s="4">
        <v>9.5</v>
      </c>
      <c r="J233" s="4" t="s">
        <v>65</v>
      </c>
      <c r="K233" s="4">
        <v>5.0</v>
      </c>
      <c r="L233" s="4" t="s">
        <v>42</v>
      </c>
      <c r="M233" s="4" t="s">
        <v>68</v>
      </c>
      <c r="N233" s="4">
        <v>70644.0</v>
      </c>
      <c r="O233" s="4">
        <v>28.47</v>
      </c>
      <c r="P233" s="4">
        <v>46.46</v>
      </c>
    </row>
    <row r="234">
      <c r="B234" s="4">
        <v>5190.0</v>
      </c>
      <c r="C234" s="4" t="s">
        <v>342</v>
      </c>
      <c r="D234" s="4">
        <v>30.0</v>
      </c>
      <c r="E234" s="4">
        <v>4.31</v>
      </c>
      <c r="F234" s="4">
        <v>28.67</v>
      </c>
      <c r="G234" s="4">
        <v>31.847</v>
      </c>
      <c r="H234" s="20">
        <f t="shared" si="13"/>
        <v>15.547</v>
      </c>
      <c r="I234" s="4">
        <v>9.5</v>
      </c>
      <c r="J234" s="4" t="s">
        <v>65</v>
      </c>
      <c r="K234" s="4">
        <v>5.0</v>
      </c>
      <c r="L234" s="4" t="s">
        <v>42</v>
      </c>
      <c r="M234" s="4" t="s">
        <v>68</v>
      </c>
      <c r="N234" s="4">
        <v>71377.0</v>
      </c>
      <c r="O234" s="4">
        <v>28.39</v>
      </c>
      <c r="P234" s="4">
        <v>45.02</v>
      </c>
    </row>
    <row r="235">
      <c r="B235" s="4">
        <v>5191.0</v>
      </c>
      <c r="C235" s="4" t="s">
        <v>342</v>
      </c>
      <c r="D235" s="4">
        <v>30.0</v>
      </c>
      <c r="E235" s="4">
        <v>4.31</v>
      </c>
      <c r="F235" s="4">
        <v>28.67</v>
      </c>
      <c r="G235" s="4">
        <v>33.165</v>
      </c>
      <c r="H235" s="20">
        <f t="shared" si="13"/>
        <v>16.865</v>
      </c>
      <c r="I235" s="4">
        <v>9.5</v>
      </c>
      <c r="J235" s="4" t="s">
        <v>65</v>
      </c>
      <c r="K235" s="4">
        <v>5.0</v>
      </c>
      <c r="L235" s="4" t="s">
        <v>42</v>
      </c>
      <c r="M235" s="4" t="s">
        <v>68</v>
      </c>
      <c r="N235" s="4">
        <v>57649.0</v>
      </c>
      <c r="O235" s="4">
        <v>23.31</v>
      </c>
      <c r="P235" s="4">
        <v>16.5</v>
      </c>
    </row>
    <row r="236">
      <c r="B236" s="4">
        <v>5192.0</v>
      </c>
      <c r="C236" s="4" t="s">
        <v>342</v>
      </c>
      <c r="D236" s="4">
        <v>30.0</v>
      </c>
      <c r="E236" s="4">
        <v>4.31</v>
      </c>
      <c r="F236" s="4">
        <v>28.67</v>
      </c>
      <c r="G236" s="4">
        <v>33.165</v>
      </c>
      <c r="H236" s="20">
        <f t="shared" si="13"/>
        <v>16.865</v>
      </c>
      <c r="I236" s="4">
        <v>9.5</v>
      </c>
      <c r="J236" s="4" t="s">
        <v>65</v>
      </c>
      <c r="K236" s="4">
        <v>5.0</v>
      </c>
      <c r="L236" s="4" t="s">
        <v>42</v>
      </c>
      <c r="M236" s="4" t="s">
        <v>68</v>
      </c>
      <c r="N236" s="4">
        <v>78095.0</v>
      </c>
      <c r="O236" s="4">
        <v>31.44</v>
      </c>
      <c r="P236" s="4">
        <v>39.45</v>
      </c>
    </row>
    <row r="237">
      <c r="B237" s="4">
        <v>5193.0</v>
      </c>
      <c r="C237" s="4" t="s">
        <v>342</v>
      </c>
      <c r="D237" s="4">
        <v>30.0</v>
      </c>
      <c r="E237" s="4">
        <v>4.31</v>
      </c>
      <c r="F237" s="4">
        <v>28.67</v>
      </c>
      <c r="G237" s="4">
        <v>33.165</v>
      </c>
      <c r="H237" s="20">
        <f t="shared" si="13"/>
        <v>16.865</v>
      </c>
      <c r="I237" s="4">
        <v>9.5</v>
      </c>
      <c r="J237" s="4" t="s">
        <v>65</v>
      </c>
      <c r="K237" s="4">
        <v>5.0</v>
      </c>
      <c r="L237" s="4" t="s">
        <v>42</v>
      </c>
      <c r="M237" s="4" t="s">
        <v>68</v>
      </c>
      <c r="N237" s="4">
        <v>77185.0</v>
      </c>
      <c r="O237" s="4">
        <v>30.59</v>
      </c>
      <c r="P237" s="4">
        <v>49.77</v>
      </c>
    </row>
    <row r="238">
      <c r="B238" s="4">
        <v>5194.0</v>
      </c>
      <c r="C238" s="4" t="s">
        <v>342</v>
      </c>
      <c r="D238" s="4">
        <v>30.0</v>
      </c>
      <c r="E238" s="4">
        <v>4.31</v>
      </c>
      <c r="F238" s="4">
        <v>28.67</v>
      </c>
      <c r="G238" s="4">
        <v>34.46</v>
      </c>
      <c r="H238" s="20">
        <f t="shared" si="13"/>
        <v>18.16</v>
      </c>
      <c r="I238" s="4">
        <v>9.5</v>
      </c>
      <c r="J238" s="4" t="s">
        <v>65</v>
      </c>
      <c r="K238" s="4">
        <v>5.0</v>
      </c>
      <c r="L238" s="4" t="s">
        <v>42</v>
      </c>
      <c r="M238" s="4" t="s">
        <v>68</v>
      </c>
      <c r="N238" s="4">
        <v>79303.0</v>
      </c>
      <c r="O238" s="4">
        <v>31.89</v>
      </c>
      <c r="P238" s="4">
        <v>46.39</v>
      </c>
    </row>
    <row r="239">
      <c r="B239" s="4">
        <v>5195.0</v>
      </c>
      <c r="C239" s="4" t="s">
        <v>342</v>
      </c>
      <c r="D239" s="4">
        <v>30.0</v>
      </c>
      <c r="E239" s="4">
        <v>4.31</v>
      </c>
      <c r="F239" s="4">
        <v>28.67</v>
      </c>
      <c r="G239" s="4">
        <v>34.46</v>
      </c>
      <c r="H239" s="20">
        <f t="shared" si="13"/>
        <v>18.16</v>
      </c>
      <c r="I239" s="4">
        <v>9.5</v>
      </c>
      <c r="J239" s="4" t="s">
        <v>65</v>
      </c>
      <c r="K239" s="4">
        <v>5.0</v>
      </c>
      <c r="L239" s="4" t="s">
        <v>42</v>
      </c>
      <c r="M239" s="4" t="s">
        <v>68</v>
      </c>
      <c r="N239" s="4">
        <v>77268.0</v>
      </c>
      <c r="O239" s="4">
        <v>30.82</v>
      </c>
      <c r="P239" s="4">
        <v>51.5</v>
      </c>
    </row>
    <row r="240">
      <c r="B240" s="4">
        <v>5196.0</v>
      </c>
      <c r="C240" s="4" t="s">
        <v>342</v>
      </c>
      <c r="D240" s="4">
        <v>30.0</v>
      </c>
      <c r="E240" s="4">
        <v>4.31</v>
      </c>
      <c r="F240" s="4">
        <v>28.67</v>
      </c>
      <c r="G240" s="4">
        <v>31.847</v>
      </c>
      <c r="H240" s="20">
        <f t="shared" si="13"/>
        <v>15.547</v>
      </c>
      <c r="I240" s="4">
        <v>9.5</v>
      </c>
      <c r="J240" s="4" t="s">
        <v>65</v>
      </c>
      <c r="K240" s="4">
        <v>5.0</v>
      </c>
      <c r="L240" s="4" t="s">
        <v>42</v>
      </c>
      <c r="M240" s="4" t="s">
        <v>68</v>
      </c>
      <c r="N240" s="4">
        <v>79195.0</v>
      </c>
      <c r="O240" s="4">
        <v>31.54</v>
      </c>
      <c r="P240" s="4">
        <v>45.47</v>
      </c>
    </row>
    <row r="241">
      <c r="B241" s="4">
        <v>5197.0</v>
      </c>
      <c r="C241" s="4" t="s">
        <v>342</v>
      </c>
      <c r="D241" s="4">
        <v>30.0</v>
      </c>
      <c r="E241" s="4">
        <v>4.31</v>
      </c>
      <c r="F241" s="4">
        <v>28.67</v>
      </c>
      <c r="G241" s="4">
        <v>31.847</v>
      </c>
      <c r="H241" s="20">
        <f t="shared" si="13"/>
        <v>15.547</v>
      </c>
      <c r="I241" s="4">
        <v>9.5</v>
      </c>
      <c r="J241" s="4" t="s">
        <v>65</v>
      </c>
      <c r="K241" s="4">
        <v>5.0</v>
      </c>
      <c r="L241" s="4" t="s">
        <v>42</v>
      </c>
      <c r="M241" s="4" t="s">
        <v>68</v>
      </c>
      <c r="N241" s="4">
        <v>73865.0</v>
      </c>
      <c r="O241" s="4">
        <v>29.72</v>
      </c>
      <c r="P241" s="4">
        <v>46.75</v>
      </c>
    </row>
    <row r="242">
      <c r="B242" s="4">
        <v>5198.0</v>
      </c>
      <c r="C242" s="4" t="s">
        <v>342</v>
      </c>
      <c r="D242" s="4">
        <v>30.0</v>
      </c>
      <c r="E242" s="4">
        <v>4.31</v>
      </c>
      <c r="F242" s="4">
        <v>28.67</v>
      </c>
      <c r="G242" s="4">
        <v>33.155</v>
      </c>
      <c r="H242" s="20">
        <f t="shared" si="13"/>
        <v>16.855</v>
      </c>
      <c r="I242" s="4">
        <v>9.5</v>
      </c>
      <c r="J242" s="4" t="s">
        <v>65</v>
      </c>
      <c r="K242" s="4">
        <v>5.0</v>
      </c>
      <c r="L242" s="4" t="s">
        <v>42</v>
      </c>
      <c r="M242" s="4" t="s">
        <v>68</v>
      </c>
      <c r="N242" s="4">
        <v>73820.0</v>
      </c>
      <c r="O242" s="4">
        <v>29.57</v>
      </c>
      <c r="P242" s="4">
        <v>46.56</v>
      </c>
    </row>
    <row r="243">
      <c r="B243" s="4">
        <v>5199.0</v>
      </c>
      <c r="C243" s="4" t="s">
        <v>342</v>
      </c>
      <c r="D243" s="4">
        <v>30.0</v>
      </c>
      <c r="E243" s="4">
        <v>4.31</v>
      </c>
      <c r="F243" s="4">
        <v>28.67</v>
      </c>
      <c r="G243" s="4">
        <v>33.155</v>
      </c>
      <c r="H243" s="20">
        <f t="shared" si="13"/>
        <v>16.855</v>
      </c>
      <c r="I243" s="4">
        <v>9.5</v>
      </c>
      <c r="J243" s="4" t="s">
        <v>65</v>
      </c>
      <c r="K243" s="4">
        <v>5.0</v>
      </c>
      <c r="L243" s="4" t="s">
        <v>42</v>
      </c>
      <c r="M243" s="4" t="s">
        <v>68</v>
      </c>
      <c r="N243" s="4">
        <v>73640.0</v>
      </c>
      <c r="O243" s="4">
        <v>29.28</v>
      </c>
      <c r="P243" s="4">
        <v>40.3</v>
      </c>
    </row>
    <row r="244">
      <c r="B244" s="4">
        <v>5200.0</v>
      </c>
      <c r="C244" s="4" t="s">
        <v>342</v>
      </c>
      <c r="D244" s="4">
        <v>30.0</v>
      </c>
      <c r="E244" s="4">
        <v>4.31</v>
      </c>
      <c r="F244" s="4">
        <v>28.67</v>
      </c>
      <c r="G244" s="4">
        <v>34.453</v>
      </c>
      <c r="H244" s="20">
        <f t="shared" si="13"/>
        <v>18.153</v>
      </c>
      <c r="I244" s="4">
        <v>9.5</v>
      </c>
      <c r="J244" s="4" t="s">
        <v>65</v>
      </c>
      <c r="K244" s="4">
        <v>5.0</v>
      </c>
      <c r="L244" s="4" t="s">
        <v>42</v>
      </c>
      <c r="M244" s="4" t="s">
        <v>68</v>
      </c>
      <c r="N244" s="4">
        <v>78229.0</v>
      </c>
      <c r="O244" s="4">
        <v>31.32</v>
      </c>
      <c r="P244" s="4">
        <v>52.74</v>
      </c>
    </row>
    <row r="245">
      <c r="B245" s="4">
        <v>5201.0</v>
      </c>
      <c r="C245" s="4" t="s">
        <v>342</v>
      </c>
      <c r="D245" s="4">
        <v>30.0</v>
      </c>
      <c r="E245" s="4">
        <v>4.31</v>
      </c>
      <c r="F245" s="4">
        <v>28.67</v>
      </c>
      <c r="G245" s="4">
        <v>34.453</v>
      </c>
      <c r="H245" s="20">
        <f t="shared" si="13"/>
        <v>18.153</v>
      </c>
      <c r="I245" s="4">
        <v>9.5</v>
      </c>
      <c r="J245" s="4" t="s">
        <v>65</v>
      </c>
      <c r="K245" s="4">
        <v>5.0</v>
      </c>
      <c r="L245" s="4" t="s">
        <v>42</v>
      </c>
      <c r="M245" s="4" t="s">
        <v>68</v>
      </c>
      <c r="N245" s="4">
        <v>76295.0</v>
      </c>
      <c r="O245" s="4">
        <v>30.55</v>
      </c>
      <c r="P245" s="4">
        <v>52.5</v>
      </c>
    </row>
    <row r="246">
      <c r="B246" s="4">
        <v>5202.0</v>
      </c>
      <c r="C246" s="4" t="s">
        <v>342</v>
      </c>
      <c r="D246" s="4">
        <v>30.0</v>
      </c>
      <c r="E246" s="4">
        <v>4.31</v>
      </c>
      <c r="F246" s="4">
        <v>28.67</v>
      </c>
      <c r="G246" s="4">
        <v>31.845</v>
      </c>
      <c r="H246" s="20">
        <f t="shared" si="13"/>
        <v>15.545</v>
      </c>
      <c r="I246" s="4">
        <v>9.5</v>
      </c>
      <c r="J246" s="4" t="s">
        <v>65</v>
      </c>
      <c r="K246" s="4">
        <v>5.0</v>
      </c>
      <c r="L246" s="4" t="s">
        <v>42</v>
      </c>
      <c r="M246" s="4" t="s">
        <v>68</v>
      </c>
      <c r="N246" s="4">
        <v>102463.0</v>
      </c>
      <c r="O246" s="4">
        <v>41.46</v>
      </c>
      <c r="P246" s="4">
        <v>40.78</v>
      </c>
    </row>
    <row r="247">
      <c r="B247" s="4">
        <v>5203.0</v>
      </c>
      <c r="C247" s="4" t="s">
        <v>342</v>
      </c>
      <c r="D247" s="4">
        <v>30.0</v>
      </c>
      <c r="E247" s="4">
        <v>4.31</v>
      </c>
      <c r="F247" s="4">
        <v>28.67</v>
      </c>
      <c r="G247" s="4">
        <v>31.845</v>
      </c>
      <c r="H247" s="20">
        <f t="shared" si="13"/>
        <v>15.545</v>
      </c>
      <c r="I247" s="4">
        <v>9.5</v>
      </c>
      <c r="J247" s="4" t="s">
        <v>65</v>
      </c>
      <c r="K247" s="4">
        <v>5.0</v>
      </c>
      <c r="L247" s="4" t="s">
        <v>42</v>
      </c>
      <c r="M247" s="4" t="s">
        <v>68</v>
      </c>
      <c r="N247" s="4">
        <v>75726.0</v>
      </c>
      <c r="O247" s="4">
        <v>30.45</v>
      </c>
      <c r="P247" s="4">
        <v>51.95</v>
      </c>
    </row>
    <row r="248">
      <c r="B248" s="4">
        <v>5204.0</v>
      </c>
      <c r="C248" s="4" t="s">
        <v>342</v>
      </c>
      <c r="D248" s="4">
        <v>30.0</v>
      </c>
      <c r="E248" s="4">
        <v>4.31</v>
      </c>
      <c r="F248" s="4">
        <v>28.67</v>
      </c>
      <c r="G248" s="39">
        <v>33.17</v>
      </c>
      <c r="H248" s="143">
        <f t="shared" si="13"/>
        <v>16.87</v>
      </c>
      <c r="I248" s="4">
        <v>9.5</v>
      </c>
      <c r="J248" s="4" t="s">
        <v>65</v>
      </c>
      <c r="K248" s="4">
        <v>5.0</v>
      </c>
      <c r="L248" s="4" t="s">
        <v>42</v>
      </c>
      <c r="M248" s="4" t="s">
        <v>68</v>
      </c>
      <c r="N248" s="4">
        <v>73637.0</v>
      </c>
      <c r="O248" s="4">
        <v>29.26</v>
      </c>
      <c r="P248" s="4">
        <v>49.28</v>
      </c>
    </row>
    <row r="249">
      <c r="B249" s="4">
        <v>5205.0</v>
      </c>
      <c r="C249" s="4" t="s">
        <v>342</v>
      </c>
      <c r="D249" s="4">
        <v>30.0</v>
      </c>
      <c r="E249" s="4">
        <v>4.31</v>
      </c>
      <c r="F249" s="4">
        <v>28.67</v>
      </c>
      <c r="G249" s="39">
        <v>33.17</v>
      </c>
      <c r="H249" s="143">
        <f t="shared" si="13"/>
        <v>16.87</v>
      </c>
      <c r="I249" s="4">
        <v>9.5</v>
      </c>
      <c r="J249" s="4" t="s">
        <v>65</v>
      </c>
      <c r="K249" s="4">
        <v>5.0</v>
      </c>
      <c r="L249" s="4" t="s">
        <v>42</v>
      </c>
      <c r="M249" s="4" t="s">
        <v>68</v>
      </c>
      <c r="N249" s="4">
        <v>72664.0</v>
      </c>
      <c r="O249" s="4">
        <v>29.08</v>
      </c>
      <c r="P249" s="4">
        <v>49.13</v>
      </c>
    </row>
    <row r="250">
      <c r="B250" s="4">
        <v>5206.0</v>
      </c>
      <c r="C250" s="4" t="s">
        <v>342</v>
      </c>
      <c r="D250" s="4">
        <v>30.0</v>
      </c>
      <c r="E250" s="4">
        <v>4.31</v>
      </c>
      <c r="F250" s="4">
        <v>28.67</v>
      </c>
      <c r="G250" s="39">
        <v>34.47</v>
      </c>
      <c r="H250" s="143">
        <f t="shared" si="13"/>
        <v>18.17</v>
      </c>
      <c r="I250" s="4">
        <v>9.5</v>
      </c>
      <c r="J250" s="4" t="s">
        <v>65</v>
      </c>
      <c r="K250" s="4">
        <v>5.0</v>
      </c>
      <c r="L250" s="4" t="s">
        <v>42</v>
      </c>
      <c r="M250" s="4" t="s">
        <v>68</v>
      </c>
      <c r="N250" s="4">
        <v>52173.0</v>
      </c>
      <c r="O250" s="4">
        <v>21.11</v>
      </c>
      <c r="P250" s="4">
        <v>11.06</v>
      </c>
    </row>
    <row r="251">
      <c r="B251" s="4">
        <v>5207.0</v>
      </c>
      <c r="C251" s="4" t="s">
        <v>342</v>
      </c>
      <c r="D251" s="4">
        <v>30.0</v>
      </c>
      <c r="E251" s="4">
        <v>4.31</v>
      </c>
      <c r="F251" s="4">
        <v>28.67</v>
      </c>
      <c r="G251" s="39">
        <v>34.47</v>
      </c>
      <c r="H251" s="143">
        <f t="shared" si="13"/>
        <v>18.17</v>
      </c>
      <c r="I251" s="4">
        <v>9.5</v>
      </c>
      <c r="J251" s="4" t="s">
        <v>65</v>
      </c>
      <c r="K251" s="4">
        <v>5.0</v>
      </c>
      <c r="L251" s="4" t="s">
        <v>42</v>
      </c>
      <c r="M251" s="4" t="s">
        <v>68</v>
      </c>
      <c r="N251" s="4">
        <v>91354.0</v>
      </c>
      <c r="O251" s="4">
        <v>36.72</v>
      </c>
      <c r="P251" s="4">
        <v>56.11</v>
      </c>
    </row>
    <row r="252">
      <c r="B252" s="4">
        <v>5208.0</v>
      </c>
      <c r="C252" s="4" t="s">
        <v>342</v>
      </c>
      <c r="D252" s="4">
        <v>30.0</v>
      </c>
      <c r="E252" s="4">
        <v>4.31</v>
      </c>
      <c r="F252" s="4">
        <v>28.67</v>
      </c>
      <c r="G252" s="4">
        <v>31.845</v>
      </c>
      <c r="H252" s="20">
        <f t="shared" si="13"/>
        <v>15.545</v>
      </c>
      <c r="I252" s="4">
        <v>9.5</v>
      </c>
      <c r="J252" s="4" t="s">
        <v>65</v>
      </c>
      <c r="K252" s="4">
        <v>5.0</v>
      </c>
      <c r="L252" s="4" t="s">
        <v>42</v>
      </c>
      <c r="M252" s="4" t="s">
        <v>68</v>
      </c>
      <c r="N252" s="4">
        <v>60673.0</v>
      </c>
      <c r="O252" s="4">
        <v>24.53</v>
      </c>
      <c r="P252" s="4">
        <v>35.77</v>
      </c>
    </row>
    <row r="279">
      <c r="C279" s="4" t="s">
        <v>78</v>
      </c>
    </row>
  </sheetData>
  <hyperlinks>
    <hyperlink r:id="rId1" ref="Q13"/>
    <hyperlink r:id="rId2" ref="Q19"/>
    <hyperlink r:id="rId3" ref="B28"/>
    <hyperlink r:id="rId4" ref="B7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3" max="3" width="23.38"/>
    <col customWidth="1" min="4" max="4" width="9.25"/>
    <col customWidth="1" min="5" max="5" width="8.75"/>
    <col customWidth="1" min="6" max="6" width="10.0"/>
    <col customWidth="1" min="7" max="7" width="11.75"/>
    <col customWidth="1" min="8" max="8" width="11.13"/>
    <col customWidth="1" min="9" max="9" width="12.38"/>
    <col customWidth="1" min="10" max="10" width="11.38"/>
    <col customWidth="1" min="11" max="11" width="11.75"/>
    <col customWidth="1" min="12" max="12" width="6.25"/>
    <col customWidth="1" min="13" max="13" width="9.25"/>
    <col customWidth="1" min="14" max="14" width="6.25"/>
    <col customWidth="1" min="15" max="15" width="11.75"/>
    <col customWidth="1" min="16" max="16" width="14.88"/>
    <col customWidth="1" min="17" max="17" width="36.13"/>
  </cols>
  <sheetData>
    <row r="1">
      <c r="E1" s="4" t="s">
        <v>0</v>
      </c>
      <c r="F1" s="4" t="s">
        <v>3</v>
      </c>
      <c r="G1" s="4" t="s">
        <v>4</v>
      </c>
      <c r="H1" s="4" t="s">
        <v>5</v>
      </c>
      <c r="I1" s="4" t="s">
        <v>6</v>
      </c>
      <c r="L1" s="4" t="s">
        <v>8</v>
      </c>
    </row>
    <row r="2">
      <c r="A2" s="7" t="s">
        <v>10</v>
      </c>
      <c r="B2" s="7" t="s">
        <v>12</v>
      </c>
      <c r="C2" s="7" t="s">
        <v>13</v>
      </c>
      <c r="D2" s="7" t="s">
        <v>14</v>
      </c>
      <c r="E2" s="7"/>
      <c r="F2" s="7"/>
      <c r="G2" s="7"/>
      <c r="H2" s="7"/>
      <c r="I2" s="7"/>
      <c r="J2" s="7" t="s">
        <v>16</v>
      </c>
      <c r="K2" s="7" t="s">
        <v>17</v>
      </c>
      <c r="L2" s="7"/>
      <c r="M2" s="7" t="s">
        <v>18</v>
      </c>
      <c r="N2" s="7" t="s">
        <v>20</v>
      </c>
      <c r="O2" s="7" t="s">
        <v>21</v>
      </c>
      <c r="P2" s="7" t="s">
        <v>22</v>
      </c>
      <c r="Q2" s="11" t="s">
        <v>23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4">
        <v>45243.0</v>
      </c>
      <c r="B3" s="4">
        <v>2886.0</v>
      </c>
      <c r="C3" s="4" t="s">
        <v>34</v>
      </c>
      <c r="D3" s="4">
        <v>10.0</v>
      </c>
      <c r="E3" s="4">
        <v>4.12</v>
      </c>
      <c r="F3" s="4">
        <v>27.615</v>
      </c>
      <c r="G3" s="4">
        <v>38.0</v>
      </c>
      <c r="H3" s="20">
        <f t="shared" ref="H3:H26" si="1">G3-16.3</f>
        <v>21.7</v>
      </c>
      <c r="I3" s="4">
        <v>8.0</v>
      </c>
      <c r="J3" s="4" t="s">
        <v>41</v>
      </c>
      <c r="K3" s="4">
        <v>4.0</v>
      </c>
      <c r="L3" s="4" t="s">
        <v>42</v>
      </c>
      <c r="M3" s="4" t="s">
        <v>44</v>
      </c>
      <c r="Q3" s="4" t="s">
        <v>45</v>
      </c>
    </row>
    <row r="4">
      <c r="A4" s="14">
        <v>45244.0</v>
      </c>
      <c r="B4" s="4">
        <v>2898.0</v>
      </c>
      <c r="C4" s="4" t="s">
        <v>34</v>
      </c>
      <c r="D4" s="4">
        <v>10.0</v>
      </c>
      <c r="E4" s="4">
        <v>4.12</v>
      </c>
      <c r="F4" s="4">
        <v>27.615</v>
      </c>
      <c r="G4" s="4">
        <v>38.0</v>
      </c>
      <c r="H4" s="20">
        <f t="shared" si="1"/>
        <v>21.7</v>
      </c>
      <c r="I4" s="4">
        <v>8.0</v>
      </c>
      <c r="J4" s="4" t="s">
        <v>41</v>
      </c>
      <c r="K4" s="4">
        <v>4.0</v>
      </c>
      <c r="L4" s="4" t="s">
        <v>42</v>
      </c>
      <c r="M4" s="4" t="s">
        <v>53</v>
      </c>
      <c r="N4" s="4">
        <v>62834.0</v>
      </c>
      <c r="O4" s="4">
        <v>25.66</v>
      </c>
      <c r="P4" s="4">
        <v>11.0</v>
      </c>
      <c r="Q4" s="4" t="s">
        <v>55</v>
      </c>
    </row>
    <row r="5">
      <c r="B5" s="4">
        <v>2899.0</v>
      </c>
      <c r="C5" s="4" t="s">
        <v>34</v>
      </c>
      <c r="D5" s="4">
        <v>10.0</v>
      </c>
      <c r="E5" s="4">
        <v>4.12</v>
      </c>
      <c r="F5" s="4">
        <v>27.615</v>
      </c>
      <c r="G5" s="4">
        <v>38.0</v>
      </c>
      <c r="H5" s="20">
        <f t="shared" si="1"/>
        <v>21.7</v>
      </c>
      <c r="I5" s="4">
        <v>8.0</v>
      </c>
      <c r="J5" s="4" t="s">
        <v>41</v>
      </c>
      <c r="K5" s="4">
        <v>4.0</v>
      </c>
      <c r="L5" s="4" t="s">
        <v>42</v>
      </c>
      <c r="M5" s="4" t="s">
        <v>44</v>
      </c>
      <c r="N5" s="4">
        <v>63388.0</v>
      </c>
      <c r="O5" s="4">
        <v>22.22</v>
      </c>
      <c r="P5" s="4">
        <v>11.79</v>
      </c>
      <c r="Q5" s="4" t="s">
        <v>60</v>
      </c>
    </row>
    <row r="6">
      <c r="B6" s="4">
        <v>2900.0</v>
      </c>
      <c r="C6" s="4" t="s">
        <v>62</v>
      </c>
      <c r="D6" s="4">
        <v>40.0</v>
      </c>
      <c r="E6" s="4">
        <v>4.12</v>
      </c>
      <c r="F6" s="4">
        <v>27.615</v>
      </c>
      <c r="G6" s="4">
        <v>38.0</v>
      </c>
      <c r="H6" s="20">
        <f t="shared" si="1"/>
        <v>21.7</v>
      </c>
      <c r="I6" s="4">
        <v>8.0</v>
      </c>
      <c r="J6" s="4" t="s">
        <v>65</v>
      </c>
      <c r="K6" s="4">
        <v>4.0</v>
      </c>
      <c r="L6" s="4" t="s">
        <v>42</v>
      </c>
      <c r="M6" s="4" t="s">
        <v>68</v>
      </c>
      <c r="N6" s="4">
        <v>158628.0</v>
      </c>
      <c r="O6" s="4">
        <v>65.26</v>
      </c>
      <c r="P6" s="4">
        <v>118.11</v>
      </c>
      <c r="Q6" s="4" t="s">
        <v>69</v>
      </c>
    </row>
    <row r="7">
      <c r="B7" s="4">
        <v>2901.0</v>
      </c>
      <c r="C7" s="4" t="s">
        <v>62</v>
      </c>
      <c r="D7" s="4">
        <v>40.0</v>
      </c>
      <c r="E7" s="4">
        <v>4.12</v>
      </c>
      <c r="F7" s="4">
        <v>27.615</v>
      </c>
      <c r="G7" s="4">
        <v>38.0</v>
      </c>
      <c r="H7" s="20">
        <f t="shared" si="1"/>
        <v>21.7</v>
      </c>
      <c r="I7" s="4">
        <v>8.0</v>
      </c>
      <c r="J7" s="4" t="s">
        <v>65</v>
      </c>
      <c r="K7" s="4">
        <v>4.0</v>
      </c>
      <c r="L7" s="4" t="s">
        <v>42</v>
      </c>
      <c r="M7" s="4" t="s">
        <v>68</v>
      </c>
      <c r="N7" s="4">
        <v>147642.0</v>
      </c>
      <c r="O7" s="4">
        <v>60.05</v>
      </c>
      <c r="P7" s="4">
        <v>116.68</v>
      </c>
      <c r="Q7" s="4" t="s">
        <v>69</v>
      </c>
    </row>
    <row r="8">
      <c r="B8" s="4">
        <v>2902.0</v>
      </c>
      <c r="C8" s="4" t="s">
        <v>62</v>
      </c>
      <c r="D8" s="4">
        <v>40.0</v>
      </c>
      <c r="E8" s="4">
        <v>4.12</v>
      </c>
      <c r="F8" s="4">
        <v>27.615</v>
      </c>
      <c r="G8" s="4">
        <v>38.0</v>
      </c>
      <c r="H8" s="20">
        <f t="shared" si="1"/>
        <v>21.7</v>
      </c>
      <c r="I8" s="4">
        <v>8.0</v>
      </c>
      <c r="J8" s="4" t="s">
        <v>65</v>
      </c>
      <c r="K8" s="4">
        <v>4.0</v>
      </c>
      <c r="L8" s="4" t="s">
        <v>42</v>
      </c>
      <c r="M8" s="4" t="s">
        <v>68</v>
      </c>
      <c r="N8" s="4">
        <v>4098.0</v>
      </c>
      <c r="O8" s="4">
        <v>13.49</v>
      </c>
      <c r="P8" s="4">
        <v>26.26</v>
      </c>
      <c r="Q8" s="4" t="s">
        <v>69</v>
      </c>
    </row>
    <row r="9">
      <c r="B9" s="4">
        <v>2903.0</v>
      </c>
      <c r="C9" s="4" t="s">
        <v>62</v>
      </c>
      <c r="D9" s="4">
        <v>40.0</v>
      </c>
      <c r="E9" s="4">
        <v>4.12</v>
      </c>
      <c r="F9" s="4">
        <v>27.615</v>
      </c>
      <c r="G9" s="4">
        <v>38.0</v>
      </c>
      <c r="H9" s="20">
        <f t="shared" si="1"/>
        <v>21.7</v>
      </c>
      <c r="I9" s="4">
        <v>8.0</v>
      </c>
      <c r="J9" s="4" t="s">
        <v>65</v>
      </c>
      <c r="K9" s="4">
        <v>4.0</v>
      </c>
      <c r="L9" s="4" t="s">
        <v>42</v>
      </c>
      <c r="M9" s="4" t="s">
        <v>44</v>
      </c>
      <c r="N9" s="4">
        <v>525993.0</v>
      </c>
      <c r="O9" s="4">
        <v>54.21</v>
      </c>
      <c r="P9" s="4">
        <v>114.12</v>
      </c>
      <c r="Q9" s="4" t="s">
        <v>72</v>
      </c>
    </row>
    <row r="10">
      <c r="B10" s="4">
        <v>2904.0</v>
      </c>
      <c r="C10" s="4" t="s">
        <v>62</v>
      </c>
      <c r="D10" s="4">
        <v>40.0</v>
      </c>
      <c r="E10" s="4">
        <v>4.12</v>
      </c>
      <c r="F10" s="4">
        <v>27.615</v>
      </c>
      <c r="G10" s="4">
        <v>38.0</v>
      </c>
      <c r="H10" s="20">
        <f t="shared" si="1"/>
        <v>21.7</v>
      </c>
      <c r="I10" s="4">
        <v>8.0</v>
      </c>
      <c r="J10" s="4" t="s">
        <v>65</v>
      </c>
      <c r="K10" s="4">
        <v>4.0</v>
      </c>
      <c r="L10" s="4" t="s">
        <v>42</v>
      </c>
      <c r="M10" s="4" t="s">
        <v>44</v>
      </c>
      <c r="N10" s="4">
        <v>146004.0</v>
      </c>
      <c r="O10" s="4">
        <v>19.83</v>
      </c>
      <c r="P10" s="4">
        <v>41.03</v>
      </c>
      <c r="Q10" s="4" t="s">
        <v>72</v>
      </c>
    </row>
    <row r="11">
      <c r="B11" s="4">
        <v>2905.0</v>
      </c>
      <c r="C11" s="4" t="s">
        <v>62</v>
      </c>
      <c r="D11" s="4">
        <v>40.0</v>
      </c>
      <c r="E11" s="4">
        <v>4.12</v>
      </c>
      <c r="F11" s="4">
        <v>27.615</v>
      </c>
      <c r="G11" s="4">
        <v>38.0</v>
      </c>
      <c r="H11" s="20">
        <f t="shared" si="1"/>
        <v>21.7</v>
      </c>
      <c r="I11" s="4">
        <v>8.0</v>
      </c>
      <c r="J11" s="4" t="s">
        <v>65</v>
      </c>
      <c r="K11" s="4">
        <v>4.0</v>
      </c>
      <c r="L11" s="4" t="s">
        <v>42</v>
      </c>
      <c r="M11" s="4" t="s">
        <v>44</v>
      </c>
      <c r="N11" s="4">
        <v>458583.0</v>
      </c>
      <c r="O11" s="4">
        <v>68.22</v>
      </c>
      <c r="P11" s="4">
        <v>127.95</v>
      </c>
      <c r="Q11" s="4" t="s">
        <v>79</v>
      </c>
    </row>
    <row r="12">
      <c r="B12" s="4">
        <v>2906.0</v>
      </c>
      <c r="C12" s="4" t="s">
        <v>62</v>
      </c>
      <c r="D12" s="4">
        <v>40.0</v>
      </c>
      <c r="E12" s="4">
        <v>4.12</v>
      </c>
      <c r="F12" s="4">
        <v>27.615</v>
      </c>
      <c r="G12" s="4">
        <v>38.0</v>
      </c>
      <c r="H12" s="20">
        <f t="shared" si="1"/>
        <v>21.7</v>
      </c>
      <c r="I12" s="4">
        <v>8.0</v>
      </c>
      <c r="J12" s="4" t="s">
        <v>65</v>
      </c>
      <c r="K12" s="4">
        <v>4.0</v>
      </c>
      <c r="L12" s="4" t="s">
        <v>42</v>
      </c>
      <c r="M12" s="4" t="s">
        <v>68</v>
      </c>
      <c r="N12" s="4">
        <v>53017.0</v>
      </c>
      <c r="O12" s="4">
        <v>58.42</v>
      </c>
      <c r="P12" s="4">
        <v>112.38</v>
      </c>
      <c r="Q12" s="4" t="s">
        <v>86</v>
      </c>
    </row>
    <row r="13">
      <c r="B13" s="4">
        <v>2907.0</v>
      </c>
      <c r="C13" s="4" t="s">
        <v>62</v>
      </c>
      <c r="D13" s="4">
        <v>40.0</v>
      </c>
      <c r="E13" s="4">
        <v>4.12</v>
      </c>
      <c r="F13" s="4">
        <v>27.615</v>
      </c>
      <c r="G13" s="4">
        <v>36.138</v>
      </c>
      <c r="H13" s="20">
        <f t="shared" si="1"/>
        <v>19.838</v>
      </c>
      <c r="I13" s="4">
        <v>8.0</v>
      </c>
      <c r="J13" s="4" t="s">
        <v>65</v>
      </c>
      <c r="K13" s="4">
        <v>4.0</v>
      </c>
      <c r="L13" s="4" t="s">
        <v>42</v>
      </c>
      <c r="M13" s="4" t="s">
        <v>68</v>
      </c>
      <c r="N13" s="4">
        <v>58318.0</v>
      </c>
      <c r="O13" s="4">
        <v>59.32</v>
      </c>
      <c r="P13" s="4">
        <v>126.99</v>
      </c>
    </row>
    <row r="14">
      <c r="B14" s="4">
        <v>2908.0</v>
      </c>
      <c r="C14" s="4" t="s">
        <v>62</v>
      </c>
      <c r="D14" s="4">
        <v>40.0</v>
      </c>
      <c r="E14" s="4">
        <v>4.12</v>
      </c>
      <c r="F14" s="4">
        <v>27.615</v>
      </c>
      <c r="G14" s="4">
        <v>36.138</v>
      </c>
      <c r="H14" s="20">
        <f t="shared" si="1"/>
        <v>19.838</v>
      </c>
      <c r="I14" s="4">
        <v>8.0</v>
      </c>
      <c r="J14" s="4" t="s">
        <v>65</v>
      </c>
      <c r="K14" s="4">
        <v>4.0</v>
      </c>
      <c r="L14" s="4" t="s">
        <v>42</v>
      </c>
      <c r="M14" s="4" t="s">
        <v>68</v>
      </c>
      <c r="N14" s="4">
        <v>6395.0</v>
      </c>
      <c r="O14" s="4">
        <v>6.07</v>
      </c>
      <c r="P14" s="4">
        <v>14.1</v>
      </c>
      <c r="Q14" s="4" t="s">
        <v>88</v>
      </c>
    </row>
    <row r="15">
      <c r="B15" s="4">
        <v>2909.0</v>
      </c>
      <c r="C15" s="4" t="s">
        <v>62</v>
      </c>
      <c r="D15" s="4">
        <v>40.0</v>
      </c>
      <c r="E15" s="4">
        <v>4.12</v>
      </c>
      <c r="F15" s="4">
        <v>27.615</v>
      </c>
      <c r="G15" s="4">
        <v>36.138</v>
      </c>
      <c r="H15" s="20">
        <f t="shared" si="1"/>
        <v>19.838</v>
      </c>
      <c r="I15" s="4">
        <v>8.0</v>
      </c>
      <c r="J15" s="4" t="s">
        <v>65</v>
      </c>
      <c r="K15" s="4">
        <v>4.0</v>
      </c>
      <c r="L15" s="4" t="s">
        <v>42</v>
      </c>
      <c r="M15" s="4" t="s">
        <v>68</v>
      </c>
      <c r="N15" s="4">
        <v>65066.0</v>
      </c>
      <c r="O15" s="4">
        <v>75.91</v>
      </c>
      <c r="P15" s="4">
        <v>133.88</v>
      </c>
    </row>
    <row r="16">
      <c r="B16" s="4">
        <v>2910.0</v>
      </c>
      <c r="C16" s="4" t="s">
        <v>62</v>
      </c>
      <c r="D16" s="4">
        <v>40.0</v>
      </c>
      <c r="E16" s="4">
        <v>4.12</v>
      </c>
      <c r="F16" s="4">
        <v>27.615</v>
      </c>
      <c r="G16" s="4">
        <v>36.138</v>
      </c>
      <c r="H16" s="20">
        <f t="shared" si="1"/>
        <v>19.838</v>
      </c>
      <c r="I16" s="4">
        <v>8.0</v>
      </c>
      <c r="J16" s="4" t="s">
        <v>65</v>
      </c>
      <c r="K16" s="4">
        <v>4.0</v>
      </c>
      <c r="L16" s="4" t="s">
        <v>42</v>
      </c>
      <c r="M16" s="4" t="s">
        <v>68</v>
      </c>
      <c r="N16" s="4">
        <v>66290.0</v>
      </c>
      <c r="O16" s="4">
        <v>71.94</v>
      </c>
      <c r="P16" s="4">
        <v>142.36</v>
      </c>
    </row>
    <row r="17">
      <c r="B17" s="4">
        <v>2911.0</v>
      </c>
      <c r="C17" s="4" t="s">
        <v>62</v>
      </c>
      <c r="D17" s="4">
        <v>40.0</v>
      </c>
      <c r="E17" s="4">
        <v>4.12</v>
      </c>
      <c r="F17" s="4">
        <v>27.615</v>
      </c>
      <c r="G17" s="4">
        <v>37.997</v>
      </c>
      <c r="H17" s="20">
        <f t="shared" si="1"/>
        <v>21.697</v>
      </c>
      <c r="I17" s="4">
        <v>8.0</v>
      </c>
      <c r="J17" s="4" t="s">
        <v>65</v>
      </c>
      <c r="K17" s="4">
        <v>4.0</v>
      </c>
      <c r="L17" s="4" t="s">
        <v>42</v>
      </c>
      <c r="M17" s="4" t="s">
        <v>68</v>
      </c>
      <c r="N17" s="4">
        <v>67109.0</v>
      </c>
      <c r="O17" s="4">
        <v>71.93</v>
      </c>
      <c r="P17" s="4">
        <v>142.41</v>
      </c>
    </row>
    <row r="18">
      <c r="B18" s="4">
        <v>2912.0</v>
      </c>
      <c r="C18" s="4" t="s">
        <v>62</v>
      </c>
      <c r="D18" s="4">
        <v>40.0</v>
      </c>
      <c r="E18" s="4">
        <v>4.12</v>
      </c>
      <c r="F18" s="4">
        <v>27.615</v>
      </c>
      <c r="G18" s="4">
        <v>37.997</v>
      </c>
      <c r="H18" s="20">
        <f t="shared" si="1"/>
        <v>21.697</v>
      </c>
      <c r="I18" s="4">
        <v>8.0</v>
      </c>
      <c r="J18" s="4" t="s">
        <v>65</v>
      </c>
      <c r="K18" s="4">
        <v>4.0</v>
      </c>
      <c r="L18" s="4" t="s">
        <v>42</v>
      </c>
      <c r="M18" s="4" t="s">
        <v>68</v>
      </c>
      <c r="N18" s="4">
        <v>62406.0</v>
      </c>
      <c r="O18" s="4">
        <v>64.09</v>
      </c>
      <c r="P18" s="4">
        <v>136.09</v>
      </c>
    </row>
    <row r="19">
      <c r="B19" s="4">
        <v>2913.0</v>
      </c>
      <c r="C19" s="4" t="s">
        <v>62</v>
      </c>
      <c r="D19" s="4">
        <v>40.0</v>
      </c>
      <c r="E19" s="4">
        <v>4.12</v>
      </c>
      <c r="F19" s="4">
        <v>27.615</v>
      </c>
      <c r="G19" s="4">
        <v>37.997</v>
      </c>
      <c r="H19" s="20">
        <f t="shared" si="1"/>
        <v>21.697</v>
      </c>
      <c r="I19" s="4">
        <v>8.0</v>
      </c>
      <c r="J19" s="4" t="s">
        <v>65</v>
      </c>
      <c r="K19" s="4">
        <v>4.0</v>
      </c>
      <c r="L19" s="4" t="s">
        <v>42</v>
      </c>
      <c r="M19" s="4" t="s">
        <v>68</v>
      </c>
      <c r="N19" s="4">
        <v>63625.0</v>
      </c>
      <c r="O19" s="4">
        <v>64.97</v>
      </c>
      <c r="P19" s="4">
        <v>138.49</v>
      </c>
    </row>
    <row r="20">
      <c r="B20" s="4">
        <v>2914.0</v>
      </c>
      <c r="C20" s="4" t="s">
        <v>62</v>
      </c>
      <c r="D20" s="4">
        <v>40.0</v>
      </c>
      <c r="E20" s="4">
        <v>4.12</v>
      </c>
      <c r="F20" s="4">
        <v>27.615</v>
      </c>
      <c r="G20" s="4">
        <v>36.141</v>
      </c>
      <c r="H20" s="20">
        <f t="shared" si="1"/>
        <v>19.841</v>
      </c>
      <c r="I20" s="4">
        <v>8.0</v>
      </c>
      <c r="J20" s="4" t="s">
        <v>65</v>
      </c>
      <c r="K20" s="4">
        <v>4.0</v>
      </c>
      <c r="L20" s="4" t="s">
        <v>42</v>
      </c>
      <c r="M20" s="4" t="s">
        <v>68</v>
      </c>
      <c r="N20" s="4">
        <v>61727.0</v>
      </c>
      <c r="O20" s="4">
        <v>62.06</v>
      </c>
      <c r="P20" s="4">
        <v>137.73</v>
      </c>
    </row>
    <row r="21">
      <c r="B21" s="4">
        <v>2915.0</v>
      </c>
      <c r="C21" s="4" t="s">
        <v>62</v>
      </c>
      <c r="D21" s="4">
        <v>40.0</v>
      </c>
      <c r="E21" s="4">
        <v>4.12</v>
      </c>
      <c r="F21" s="4">
        <v>27.615</v>
      </c>
      <c r="G21" s="4">
        <v>36.141</v>
      </c>
      <c r="H21" s="20">
        <f t="shared" si="1"/>
        <v>19.841</v>
      </c>
      <c r="I21" s="4">
        <v>8.0</v>
      </c>
      <c r="J21" s="4" t="s">
        <v>65</v>
      </c>
      <c r="K21" s="4">
        <v>4.0</v>
      </c>
      <c r="L21" s="4" t="s">
        <v>42</v>
      </c>
      <c r="M21" s="4" t="s">
        <v>68</v>
      </c>
      <c r="N21" s="4">
        <v>63018.0</v>
      </c>
      <c r="O21" s="4">
        <v>64.74</v>
      </c>
      <c r="P21" s="4">
        <v>138.2</v>
      </c>
    </row>
    <row r="22">
      <c r="A22" s="14">
        <v>45245.0</v>
      </c>
      <c r="B22" s="4">
        <v>2916.0</v>
      </c>
      <c r="C22" s="4" t="s">
        <v>62</v>
      </c>
      <c r="D22" s="4">
        <v>40.0</v>
      </c>
      <c r="E22" s="4">
        <v>4.12</v>
      </c>
      <c r="F22" s="4">
        <v>27.615</v>
      </c>
      <c r="G22" s="4">
        <v>36.141</v>
      </c>
      <c r="H22" s="20">
        <f t="shared" si="1"/>
        <v>19.841</v>
      </c>
      <c r="I22" s="4">
        <v>8.0</v>
      </c>
      <c r="J22" s="4" t="s">
        <v>65</v>
      </c>
      <c r="K22" s="4">
        <v>4.0</v>
      </c>
      <c r="L22" s="4" t="s">
        <v>42</v>
      </c>
      <c r="M22" s="4" t="s">
        <v>68</v>
      </c>
      <c r="N22" s="4">
        <v>63131.0</v>
      </c>
      <c r="O22" s="4">
        <v>65.89</v>
      </c>
      <c r="P22" s="4">
        <v>138.46</v>
      </c>
    </row>
    <row r="23">
      <c r="B23" s="4">
        <v>2917.0</v>
      </c>
      <c r="C23" s="4" t="s">
        <v>62</v>
      </c>
      <c r="D23" s="4">
        <v>40.0</v>
      </c>
      <c r="E23" s="4">
        <v>4.12</v>
      </c>
      <c r="F23" s="4">
        <v>27.615</v>
      </c>
      <c r="G23" s="4">
        <v>38.002</v>
      </c>
      <c r="H23" s="20">
        <f t="shared" si="1"/>
        <v>21.702</v>
      </c>
      <c r="I23" s="4">
        <v>8.0</v>
      </c>
      <c r="J23" s="4" t="s">
        <v>65</v>
      </c>
      <c r="K23" s="4">
        <v>4.0</v>
      </c>
      <c r="L23" s="4" t="s">
        <v>42</v>
      </c>
      <c r="M23" s="4" t="s">
        <v>68</v>
      </c>
      <c r="N23" s="4">
        <v>62087.0</v>
      </c>
      <c r="O23" s="4">
        <v>65.41</v>
      </c>
      <c r="P23" s="4">
        <v>132.71</v>
      </c>
    </row>
    <row r="24">
      <c r="B24" s="4">
        <v>2918.0</v>
      </c>
      <c r="C24" s="4" t="s">
        <v>62</v>
      </c>
      <c r="D24" s="4">
        <v>40.0</v>
      </c>
      <c r="E24" s="4">
        <v>4.12</v>
      </c>
      <c r="F24" s="4">
        <v>27.615</v>
      </c>
      <c r="G24" s="4">
        <v>38.002</v>
      </c>
      <c r="H24" s="20">
        <f t="shared" si="1"/>
        <v>21.702</v>
      </c>
      <c r="I24" s="4">
        <v>8.0</v>
      </c>
      <c r="J24" s="4" t="s">
        <v>65</v>
      </c>
      <c r="K24" s="4">
        <v>4.0</v>
      </c>
      <c r="L24" s="4" t="s">
        <v>42</v>
      </c>
      <c r="M24" s="4" t="s">
        <v>68</v>
      </c>
      <c r="N24" s="4">
        <v>62012.0</v>
      </c>
      <c r="O24" s="4">
        <v>66.08</v>
      </c>
      <c r="P24" s="4">
        <v>132.9</v>
      </c>
    </row>
    <row r="25">
      <c r="B25" s="4">
        <v>2919.0</v>
      </c>
      <c r="C25" s="4" t="s">
        <v>62</v>
      </c>
      <c r="D25" s="4">
        <v>40.0</v>
      </c>
      <c r="E25" s="4">
        <v>4.12</v>
      </c>
      <c r="F25" s="4">
        <v>27.615</v>
      </c>
      <c r="G25" s="4">
        <v>38.002</v>
      </c>
      <c r="H25" s="20">
        <f t="shared" si="1"/>
        <v>21.702</v>
      </c>
      <c r="I25" s="4">
        <v>8.0</v>
      </c>
      <c r="J25" s="4" t="s">
        <v>65</v>
      </c>
      <c r="K25" s="4">
        <v>4.0</v>
      </c>
      <c r="L25" s="4" t="s">
        <v>42</v>
      </c>
      <c r="M25" s="4" t="s">
        <v>68</v>
      </c>
      <c r="N25" s="4">
        <v>62266.0</v>
      </c>
      <c r="O25" s="4">
        <v>65.07</v>
      </c>
      <c r="P25" s="4">
        <v>136.42</v>
      </c>
    </row>
    <row r="26">
      <c r="B26" s="4">
        <v>2920.0</v>
      </c>
      <c r="C26" s="4" t="s">
        <v>62</v>
      </c>
      <c r="D26" s="4">
        <v>40.0</v>
      </c>
      <c r="E26" s="4">
        <v>4.12</v>
      </c>
      <c r="F26" s="4">
        <v>27.615</v>
      </c>
      <c r="G26" s="4">
        <v>36.143</v>
      </c>
      <c r="H26" s="20">
        <f t="shared" si="1"/>
        <v>19.843</v>
      </c>
      <c r="I26" s="4">
        <v>8.0</v>
      </c>
      <c r="J26" s="4" t="s">
        <v>65</v>
      </c>
      <c r="K26" s="4">
        <v>4.0</v>
      </c>
      <c r="L26" s="4" t="s">
        <v>42</v>
      </c>
      <c r="M26" s="4" t="s">
        <v>68</v>
      </c>
      <c r="N26" s="4">
        <v>61360.0</v>
      </c>
      <c r="O26" s="4">
        <v>67.31</v>
      </c>
      <c r="P26" s="4">
        <v>131.17</v>
      </c>
    </row>
    <row r="27">
      <c r="Q27" s="20">
        <f>SUM(P4:P26)/1000</f>
        <v>2.46123</v>
      </c>
    </row>
    <row r="28">
      <c r="A28" s="14">
        <v>45406.0</v>
      </c>
      <c r="B28" s="4">
        <v>6171.0</v>
      </c>
      <c r="C28" s="4" t="s">
        <v>62</v>
      </c>
      <c r="D28" s="4">
        <v>20.0</v>
      </c>
      <c r="E28" s="4">
        <v>3.1615</v>
      </c>
      <c r="F28" s="4">
        <v>30.765</v>
      </c>
      <c r="G28" s="39">
        <v>36.265</v>
      </c>
      <c r="H28" s="20">
        <f t="shared" ref="H28:H40" si="2">G28-13.3</f>
        <v>22.965</v>
      </c>
      <c r="I28" s="4">
        <v>9.5</v>
      </c>
      <c r="J28" s="4" t="s">
        <v>65</v>
      </c>
      <c r="K28" s="4">
        <v>4.0</v>
      </c>
      <c r="L28" s="4" t="s">
        <v>42</v>
      </c>
      <c r="M28" s="4" t="s">
        <v>68</v>
      </c>
      <c r="N28" s="4">
        <v>24300.0</v>
      </c>
      <c r="O28" s="4">
        <v>32.25</v>
      </c>
      <c r="P28" s="4">
        <v>33.8</v>
      </c>
    </row>
    <row r="29">
      <c r="B29" s="4">
        <v>6172.0</v>
      </c>
      <c r="C29" s="4" t="s">
        <v>62</v>
      </c>
      <c r="D29" s="4">
        <v>20.0</v>
      </c>
      <c r="E29" s="4">
        <v>3.1615</v>
      </c>
      <c r="F29" s="4">
        <v>30.765</v>
      </c>
      <c r="G29" s="39">
        <v>36.265</v>
      </c>
      <c r="H29" s="20">
        <f t="shared" si="2"/>
        <v>22.965</v>
      </c>
      <c r="I29" s="4">
        <v>9.5</v>
      </c>
      <c r="J29" s="4" t="s">
        <v>65</v>
      </c>
      <c r="K29" s="4">
        <v>4.0</v>
      </c>
      <c r="L29" s="4" t="s">
        <v>42</v>
      </c>
      <c r="M29" s="4" t="s">
        <v>68</v>
      </c>
      <c r="N29" s="4">
        <v>21366.0</v>
      </c>
      <c r="O29" s="4">
        <v>31.95</v>
      </c>
      <c r="P29" s="4">
        <v>27.18</v>
      </c>
    </row>
    <row r="30">
      <c r="B30" s="4">
        <v>6173.0</v>
      </c>
      <c r="C30" s="4" t="s">
        <v>62</v>
      </c>
      <c r="D30" s="4">
        <v>20.0</v>
      </c>
      <c r="E30" s="4">
        <v>3.1615</v>
      </c>
      <c r="F30" s="4">
        <v>30.765</v>
      </c>
      <c r="G30" s="39">
        <v>35.06</v>
      </c>
      <c r="H30" s="20">
        <f t="shared" si="2"/>
        <v>21.76</v>
      </c>
      <c r="I30" s="4">
        <v>9.5</v>
      </c>
      <c r="J30" s="4" t="s">
        <v>65</v>
      </c>
      <c r="K30" s="4">
        <v>4.0</v>
      </c>
      <c r="L30" s="4" t="s">
        <v>42</v>
      </c>
      <c r="M30" s="4" t="s">
        <v>68</v>
      </c>
      <c r="N30" s="4">
        <v>24274.0</v>
      </c>
      <c r="O30" s="4">
        <v>34.96</v>
      </c>
      <c r="P30" s="4">
        <v>29.18</v>
      </c>
    </row>
    <row r="31">
      <c r="B31" s="4">
        <v>6174.0</v>
      </c>
      <c r="C31" s="4" t="s">
        <v>62</v>
      </c>
      <c r="D31" s="4">
        <v>20.0</v>
      </c>
      <c r="E31" s="4">
        <v>3.1615</v>
      </c>
      <c r="F31" s="4">
        <v>30.765</v>
      </c>
      <c r="G31" s="39">
        <v>35.06</v>
      </c>
      <c r="H31" s="20">
        <f t="shared" si="2"/>
        <v>21.76</v>
      </c>
      <c r="I31" s="4">
        <v>9.5</v>
      </c>
      <c r="J31" s="4" t="s">
        <v>65</v>
      </c>
      <c r="K31" s="4">
        <v>4.0</v>
      </c>
      <c r="L31" s="4" t="s">
        <v>42</v>
      </c>
      <c r="M31" s="4" t="s">
        <v>68</v>
      </c>
      <c r="N31" s="4">
        <v>24307.0</v>
      </c>
      <c r="O31" s="4">
        <v>31.97</v>
      </c>
      <c r="P31" s="4">
        <v>30.98</v>
      </c>
    </row>
    <row r="32">
      <c r="B32" s="4">
        <v>6175.0</v>
      </c>
      <c r="C32" s="4" t="s">
        <v>62</v>
      </c>
      <c r="D32" s="4">
        <v>20.0</v>
      </c>
      <c r="E32" s="4">
        <v>3.1615</v>
      </c>
      <c r="F32" s="4">
        <v>30.765</v>
      </c>
      <c r="G32" s="39">
        <v>33.855</v>
      </c>
      <c r="H32" s="20">
        <f t="shared" si="2"/>
        <v>20.555</v>
      </c>
      <c r="I32" s="4">
        <v>9.5</v>
      </c>
      <c r="J32" s="4" t="s">
        <v>65</v>
      </c>
      <c r="K32" s="4">
        <v>4.0</v>
      </c>
      <c r="L32" s="4" t="s">
        <v>42</v>
      </c>
      <c r="M32" s="4" t="s">
        <v>68</v>
      </c>
      <c r="N32" s="4">
        <v>23163.0</v>
      </c>
      <c r="O32" s="4">
        <v>32.31</v>
      </c>
      <c r="P32" s="4">
        <v>33.43</v>
      </c>
    </row>
    <row r="33">
      <c r="B33" s="4">
        <v>6176.0</v>
      </c>
      <c r="C33" s="4" t="s">
        <v>62</v>
      </c>
      <c r="D33" s="4">
        <v>20.0</v>
      </c>
      <c r="E33" s="4">
        <v>3.1615</v>
      </c>
      <c r="F33" s="4">
        <v>30.765</v>
      </c>
      <c r="G33" s="39">
        <v>33.855</v>
      </c>
      <c r="H33" s="20">
        <f t="shared" si="2"/>
        <v>20.555</v>
      </c>
      <c r="I33" s="4">
        <v>9.5</v>
      </c>
      <c r="J33" s="4" t="s">
        <v>65</v>
      </c>
      <c r="K33" s="4">
        <v>4.0</v>
      </c>
      <c r="L33" s="4" t="s">
        <v>42</v>
      </c>
      <c r="M33" s="4" t="s">
        <v>68</v>
      </c>
      <c r="N33" s="4">
        <v>20737.0</v>
      </c>
      <c r="O33" s="4">
        <v>29.98</v>
      </c>
      <c r="P33" s="4">
        <v>28.9</v>
      </c>
    </row>
    <row r="34">
      <c r="B34" s="4">
        <v>6177.0</v>
      </c>
      <c r="C34" s="4" t="s">
        <v>62</v>
      </c>
      <c r="D34" s="4">
        <v>20.0</v>
      </c>
      <c r="E34" s="4">
        <v>3.1615</v>
      </c>
      <c r="F34" s="4">
        <v>30.765</v>
      </c>
      <c r="G34" s="4">
        <v>36.262</v>
      </c>
      <c r="H34" s="20">
        <f t="shared" si="2"/>
        <v>22.962</v>
      </c>
      <c r="I34" s="4">
        <v>9.5</v>
      </c>
      <c r="J34" s="4" t="s">
        <v>65</v>
      </c>
      <c r="K34" s="4">
        <v>4.0</v>
      </c>
      <c r="L34" s="4" t="s">
        <v>42</v>
      </c>
      <c r="M34" s="4" t="s">
        <v>68</v>
      </c>
      <c r="N34" s="4">
        <v>21522.0</v>
      </c>
      <c r="O34" s="4">
        <v>31.29</v>
      </c>
      <c r="P34" s="4">
        <v>27.62</v>
      </c>
    </row>
    <row r="35">
      <c r="B35" s="4">
        <v>6178.0</v>
      </c>
      <c r="C35" s="4" t="s">
        <v>62</v>
      </c>
      <c r="D35" s="4">
        <v>20.0</v>
      </c>
      <c r="E35" s="4">
        <v>3.1615</v>
      </c>
      <c r="F35" s="4">
        <v>30.765</v>
      </c>
      <c r="G35" s="4">
        <v>35.058</v>
      </c>
      <c r="H35" s="20">
        <f t="shared" si="2"/>
        <v>21.758</v>
      </c>
      <c r="I35" s="4">
        <v>9.5</v>
      </c>
      <c r="J35" s="4" t="s">
        <v>65</v>
      </c>
      <c r="K35" s="4">
        <v>4.0</v>
      </c>
      <c r="L35" s="4" t="s">
        <v>42</v>
      </c>
      <c r="M35" s="4" t="s">
        <v>68</v>
      </c>
      <c r="N35" s="4">
        <v>22004.0</v>
      </c>
      <c r="O35" s="4">
        <v>23.6</v>
      </c>
      <c r="P35" s="4">
        <v>30.18</v>
      </c>
    </row>
    <row r="36">
      <c r="B36" s="4">
        <v>6179.0</v>
      </c>
      <c r="C36" s="4" t="s">
        <v>62</v>
      </c>
      <c r="D36" s="4">
        <v>30.0</v>
      </c>
      <c r="E36" s="4">
        <v>3.1615</v>
      </c>
      <c r="F36" s="4">
        <v>30.765</v>
      </c>
      <c r="G36" s="48">
        <v>33.85</v>
      </c>
      <c r="H36" s="50">
        <f t="shared" si="2"/>
        <v>20.55</v>
      </c>
      <c r="I36" s="4">
        <v>9.5</v>
      </c>
      <c r="J36" s="4" t="s">
        <v>65</v>
      </c>
      <c r="K36" s="4">
        <v>4.0</v>
      </c>
      <c r="L36" s="4" t="s">
        <v>42</v>
      </c>
      <c r="M36" s="4" t="s">
        <v>68</v>
      </c>
      <c r="N36" s="4">
        <v>35501.0</v>
      </c>
      <c r="O36" s="4">
        <v>30.08</v>
      </c>
      <c r="P36" s="4">
        <v>59.92</v>
      </c>
    </row>
    <row r="37">
      <c r="B37" s="4">
        <v>6180.0</v>
      </c>
      <c r="C37" s="4" t="s">
        <v>62</v>
      </c>
      <c r="D37" s="4">
        <v>38.0</v>
      </c>
      <c r="E37" s="4">
        <v>3.1615</v>
      </c>
      <c r="F37" s="4">
        <v>30.765</v>
      </c>
      <c r="G37" s="48">
        <v>33.85</v>
      </c>
      <c r="H37" s="50">
        <f t="shared" si="2"/>
        <v>20.55</v>
      </c>
      <c r="I37" s="4">
        <v>9.5</v>
      </c>
      <c r="J37" s="4" t="s">
        <v>65</v>
      </c>
      <c r="K37" s="4">
        <v>4.0</v>
      </c>
      <c r="L37" s="4" t="s">
        <v>42</v>
      </c>
      <c r="M37" s="4" t="s">
        <v>68</v>
      </c>
      <c r="N37" s="4">
        <v>46708.0</v>
      </c>
      <c r="O37" s="4">
        <v>45.41</v>
      </c>
      <c r="P37" s="4">
        <v>72.59</v>
      </c>
      <c r="Q37" s="4" t="s">
        <v>152</v>
      </c>
    </row>
    <row r="38">
      <c r="B38" s="4">
        <v>6181.0</v>
      </c>
      <c r="C38" s="4" t="s">
        <v>154</v>
      </c>
      <c r="D38" s="4">
        <v>38.0</v>
      </c>
      <c r="E38" s="4">
        <v>3.1615</v>
      </c>
      <c r="F38" s="4">
        <v>30.765</v>
      </c>
      <c r="G38" s="4">
        <v>35.053</v>
      </c>
      <c r="H38" s="20">
        <f t="shared" si="2"/>
        <v>21.753</v>
      </c>
      <c r="I38" s="4">
        <v>9.5</v>
      </c>
      <c r="J38" s="4" t="s">
        <v>65</v>
      </c>
      <c r="K38" s="4">
        <v>4.0</v>
      </c>
      <c r="L38" s="4" t="s">
        <v>42</v>
      </c>
      <c r="M38" s="4" t="s">
        <v>68</v>
      </c>
      <c r="N38" s="4">
        <v>0.0</v>
      </c>
      <c r="O38" s="4">
        <v>0.0</v>
      </c>
      <c r="P38" s="4">
        <v>0.0</v>
      </c>
      <c r="Q38" s="4" t="s">
        <v>152</v>
      </c>
    </row>
    <row r="39">
      <c r="B39" s="4">
        <v>6182.0</v>
      </c>
      <c r="C39" s="4" t="s">
        <v>62</v>
      </c>
      <c r="D39" s="4">
        <v>38.0</v>
      </c>
      <c r="E39" s="4">
        <v>3.1615</v>
      </c>
      <c r="F39" s="4">
        <v>30.765</v>
      </c>
      <c r="G39" s="4">
        <v>35.053</v>
      </c>
      <c r="H39" s="20">
        <f t="shared" si="2"/>
        <v>21.753</v>
      </c>
      <c r="I39" s="4">
        <v>9.5</v>
      </c>
      <c r="J39" s="4" t="s">
        <v>65</v>
      </c>
      <c r="K39" s="4">
        <v>4.0</v>
      </c>
      <c r="L39" s="4" t="s">
        <v>42</v>
      </c>
      <c r="M39" s="4" t="s">
        <v>68</v>
      </c>
      <c r="N39" s="4">
        <v>55731.0</v>
      </c>
      <c r="O39" s="4">
        <v>44.07</v>
      </c>
      <c r="P39" s="4">
        <v>83.8</v>
      </c>
      <c r="Q39" s="4" t="s">
        <v>152</v>
      </c>
    </row>
    <row r="40">
      <c r="B40" s="4">
        <v>6183.0</v>
      </c>
      <c r="C40" s="4" t="s">
        <v>62</v>
      </c>
      <c r="D40" s="4">
        <v>38.0</v>
      </c>
      <c r="E40" s="4">
        <v>3.1615</v>
      </c>
      <c r="F40" s="4">
        <v>30.765</v>
      </c>
      <c r="G40" s="4">
        <v>36.26</v>
      </c>
      <c r="H40" s="20">
        <f t="shared" si="2"/>
        <v>22.96</v>
      </c>
      <c r="I40" s="4">
        <v>9.5</v>
      </c>
      <c r="J40" s="4" t="s">
        <v>65</v>
      </c>
      <c r="K40" s="4">
        <v>4.0</v>
      </c>
      <c r="L40" s="4" t="s">
        <v>42</v>
      </c>
      <c r="M40" s="4" t="s">
        <v>68</v>
      </c>
      <c r="N40" s="4">
        <v>45624.0</v>
      </c>
      <c r="O40" s="4">
        <v>42.34</v>
      </c>
      <c r="P40" s="4">
        <v>71.42</v>
      </c>
      <c r="Q40" s="4" t="s">
        <v>152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3.5"/>
    <col customWidth="1" min="11" max="12" width="15.25"/>
    <col customWidth="1" min="13" max="13" width="18.5"/>
    <col customWidth="1" min="14" max="14" width="25.75"/>
  </cols>
  <sheetData>
    <row r="1">
      <c r="F1" s="52" t="s">
        <v>0</v>
      </c>
      <c r="G1" s="52" t="s">
        <v>3</v>
      </c>
      <c r="H1" s="52" t="s">
        <v>4</v>
      </c>
      <c r="I1" s="52" t="s">
        <v>5</v>
      </c>
      <c r="J1" s="52"/>
      <c r="K1" s="4"/>
      <c r="L1" s="4" t="s">
        <v>6</v>
      </c>
      <c r="N1" s="4" t="s">
        <v>231</v>
      </c>
    </row>
    <row r="2">
      <c r="A2" s="52" t="s">
        <v>234</v>
      </c>
      <c r="B2" s="72" t="s">
        <v>236</v>
      </c>
      <c r="C2" s="52"/>
      <c r="D2" s="52"/>
      <c r="E2" s="52"/>
      <c r="F2" s="52" t="s">
        <v>240</v>
      </c>
      <c r="G2" s="52" t="s">
        <v>241</v>
      </c>
      <c r="H2" s="52" t="s">
        <v>242</v>
      </c>
      <c r="I2" s="52" t="s">
        <v>243</v>
      </c>
      <c r="J2" s="52"/>
      <c r="K2" s="52"/>
      <c r="L2" s="52" t="s">
        <v>244</v>
      </c>
      <c r="M2" s="52"/>
      <c r="N2" s="52">
        <f>'Totals % Goal'!F16</f>
        <v>3</v>
      </c>
      <c r="O2" s="52"/>
      <c r="P2" s="52"/>
      <c r="Q2" s="4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 t="s">
        <v>249</v>
      </c>
    </row>
    <row r="4">
      <c r="A4" s="7" t="s">
        <v>10</v>
      </c>
      <c r="B4" s="7" t="s">
        <v>194</v>
      </c>
      <c r="C4" s="7" t="s">
        <v>251</v>
      </c>
      <c r="D4" s="7" t="s">
        <v>4</v>
      </c>
      <c r="E4" s="7" t="s">
        <v>14</v>
      </c>
      <c r="F4" s="7" t="s">
        <v>196</v>
      </c>
      <c r="G4" s="7" t="s">
        <v>252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 t="s">
        <v>65</v>
      </c>
      <c r="P4" s="7" t="s">
        <v>101</v>
      </c>
      <c r="Q4" s="11" t="s">
        <v>253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73">
        <v>45202.0</v>
      </c>
      <c r="B5" s="31">
        <v>1572.0</v>
      </c>
      <c r="C5" s="31"/>
      <c r="D5" s="31"/>
      <c r="E5" s="31">
        <v>18.0</v>
      </c>
      <c r="F5" s="52">
        <v>8.99</v>
      </c>
      <c r="G5" s="52">
        <v>1564981.0</v>
      </c>
      <c r="H5" s="52">
        <v>21.0</v>
      </c>
      <c r="I5" s="52" t="s">
        <v>65</v>
      </c>
      <c r="J5" s="52" t="s">
        <v>68</v>
      </c>
      <c r="K5" s="31"/>
      <c r="L5" s="31"/>
      <c r="M5" s="31"/>
      <c r="N5" s="31"/>
      <c r="O5" s="31">
        <f>F5</f>
        <v>8.99</v>
      </c>
      <c r="P5" s="31">
        <v>0.0</v>
      </c>
      <c r="Q5" s="31">
        <v>0.0</v>
      </c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</row>
    <row r="6">
      <c r="B6" s="4">
        <v>1573.0</v>
      </c>
      <c r="C6" s="4" t="s">
        <v>154</v>
      </c>
      <c r="F6" s="76"/>
      <c r="G6" s="76"/>
      <c r="H6" s="76"/>
      <c r="I6" s="52" t="s">
        <v>65</v>
      </c>
      <c r="J6" s="52" t="s">
        <v>68</v>
      </c>
      <c r="O6" s="20">
        <f t="shared" ref="O6:O128" si="1">if($I6="LH2",O5+$F6,O5+0)</f>
        <v>8.99</v>
      </c>
      <c r="P6" s="20">
        <f t="shared" ref="P6:P128" si="2">if($I6="LD2",P5+$F6,P5+0)</f>
        <v>0</v>
      </c>
      <c r="Q6" s="20">
        <f t="shared" ref="Q6:Q128" si="3">if($I6="dummy",Q5+$F6,Q5+0)</f>
        <v>0</v>
      </c>
    </row>
    <row r="7">
      <c r="B7" s="4">
        <v>1574.0</v>
      </c>
      <c r="D7" s="4"/>
      <c r="E7" s="4">
        <v>28.0</v>
      </c>
      <c r="F7" s="52">
        <v>49.79</v>
      </c>
      <c r="G7" s="52">
        <v>7597462.0</v>
      </c>
      <c r="H7" s="52">
        <v>30.0</v>
      </c>
      <c r="I7" s="52" t="s">
        <v>65</v>
      </c>
      <c r="J7" s="52" t="s">
        <v>68</v>
      </c>
      <c r="O7" s="20">
        <f t="shared" si="1"/>
        <v>58.78</v>
      </c>
      <c r="P7" s="20">
        <f t="shared" si="2"/>
        <v>0</v>
      </c>
      <c r="Q7" s="20">
        <f t="shared" si="3"/>
        <v>0</v>
      </c>
    </row>
    <row r="8">
      <c r="B8" s="4">
        <v>1575.0</v>
      </c>
      <c r="D8" s="4"/>
      <c r="E8" s="4">
        <v>19.0</v>
      </c>
      <c r="F8" s="52">
        <v>24.45</v>
      </c>
      <c r="G8" s="52">
        <v>4109623.0</v>
      </c>
      <c r="H8" s="52">
        <v>21.0</v>
      </c>
      <c r="I8" s="52" t="s">
        <v>65</v>
      </c>
      <c r="J8" s="52" t="s">
        <v>68</v>
      </c>
      <c r="O8" s="20">
        <f t="shared" si="1"/>
        <v>83.23</v>
      </c>
      <c r="P8" s="20">
        <f t="shared" si="2"/>
        <v>0</v>
      </c>
      <c r="Q8" s="20">
        <f t="shared" si="3"/>
        <v>0</v>
      </c>
    </row>
    <row r="9">
      <c r="B9" s="4">
        <v>1576.0</v>
      </c>
      <c r="D9" s="4"/>
      <c r="E9" s="4">
        <v>20.0</v>
      </c>
      <c r="F9" s="52">
        <v>31.59</v>
      </c>
      <c r="G9" s="52">
        <v>3464807.0</v>
      </c>
      <c r="H9" s="52">
        <v>28.0</v>
      </c>
      <c r="I9" s="52" t="s">
        <v>65</v>
      </c>
      <c r="J9" s="52" t="s">
        <v>68</v>
      </c>
      <c r="K9" s="4"/>
      <c r="L9" s="4" t="s">
        <v>267</v>
      </c>
      <c r="O9" s="20">
        <f t="shared" si="1"/>
        <v>114.82</v>
      </c>
      <c r="P9" s="20">
        <f t="shared" si="2"/>
        <v>0</v>
      </c>
      <c r="Q9" s="20">
        <f t="shared" si="3"/>
        <v>0</v>
      </c>
    </row>
    <row r="10">
      <c r="B10" s="4">
        <v>1577.0</v>
      </c>
      <c r="D10" s="4"/>
      <c r="E10" s="4">
        <v>20.0</v>
      </c>
      <c r="F10" s="52">
        <v>30.82</v>
      </c>
      <c r="G10" s="52">
        <v>1883667.0</v>
      </c>
      <c r="H10" s="52">
        <v>29.0</v>
      </c>
      <c r="I10" s="52" t="s">
        <v>65</v>
      </c>
      <c r="J10" s="52" t="s">
        <v>68</v>
      </c>
      <c r="K10" s="4"/>
      <c r="L10" s="4" t="s">
        <v>270</v>
      </c>
      <c r="O10" s="20">
        <f t="shared" si="1"/>
        <v>145.64</v>
      </c>
      <c r="P10" s="20">
        <f t="shared" si="2"/>
        <v>0</v>
      </c>
      <c r="Q10" s="20">
        <f t="shared" si="3"/>
        <v>0</v>
      </c>
    </row>
    <row r="11">
      <c r="B11" s="4">
        <v>1578.0</v>
      </c>
      <c r="D11" s="4"/>
      <c r="E11" s="4">
        <v>19.0</v>
      </c>
      <c r="F11" s="52">
        <v>66.37</v>
      </c>
      <c r="G11" s="52">
        <v>4081085.0</v>
      </c>
      <c r="H11" s="52">
        <v>59.0</v>
      </c>
      <c r="I11" s="52" t="s">
        <v>65</v>
      </c>
      <c r="J11" s="52" t="s">
        <v>68</v>
      </c>
      <c r="O11" s="20">
        <f t="shared" si="1"/>
        <v>212.01</v>
      </c>
      <c r="P11" s="20">
        <f t="shared" si="2"/>
        <v>0</v>
      </c>
      <c r="Q11" s="20">
        <f t="shared" si="3"/>
        <v>0</v>
      </c>
    </row>
    <row r="12">
      <c r="A12" s="78"/>
      <c r="B12" s="80">
        <v>1579.0</v>
      </c>
      <c r="C12" s="78"/>
      <c r="D12" s="80"/>
      <c r="E12" s="80">
        <v>19.0</v>
      </c>
      <c r="F12" s="81">
        <v>29.46</v>
      </c>
      <c r="G12" s="81">
        <v>1570531.0</v>
      </c>
      <c r="H12" s="81">
        <v>29.0</v>
      </c>
      <c r="I12" s="81" t="s">
        <v>229</v>
      </c>
      <c r="J12" s="81" t="s">
        <v>68</v>
      </c>
      <c r="K12" s="78"/>
      <c r="L12" s="78"/>
      <c r="M12" s="78"/>
      <c r="N12" s="78"/>
      <c r="O12" s="20">
        <f t="shared" si="1"/>
        <v>212.01</v>
      </c>
      <c r="P12" s="20">
        <f t="shared" si="2"/>
        <v>0</v>
      </c>
      <c r="Q12" s="20">
        <f t="shared" si="3"/>
        <v>29.46</v>
      </c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</row>
    <row r="13">
      <c r="A13" s="23"/>
      <c r="B13" s="45">
        <v>1580.0</v>
      </c>
      <c r="C13" s="23"/>
      <c r="D13" s="45"/>
      <c r="E13" s="45">
        <v>17.0</v>
      </c>
      <c r="F13" s="83">
        <v>18.1</v>
      </c>
      <c r="G13" s="83">
        <v>7294678.0</v>
      </c>
      <c r="H13" s="83">
        <v>17.0</v>
      </c>
      <c r="I13" s="83" t="s">
        <v>101</v>
      </c>
      <c r="J13" s="83" t="s">
        <v>68</v>
      </c>
      <c r="K13" s="23"/>
      <c r="L13" s="23"/>
      <c r="M13" s="23"/>
      <c r="N13" s="23"/>
      <c r="O13" s="20">
        <f t="shared" si="1"/>
        <v>212.01</v>
      </c>
      <c r="P13" s="20">
        <f t="shared" si="2"/>
        <v>18.1</v>
      </c>
      <c r="Q13" s="20">
        <f t="shared" si="3"/>
        <v>29.46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>
      <c r="A14" s="23"/>
      <c r="B14" s="45">
        <v>1581.0</v>
      </c>
      <c r="C14" s="45" t="s">
        <v>154</v>
      </c>
      <c r="D14" s="23"/>
      <c r="E14" s="23"/>
      <c r="F14" s="86"/>
      <c r="G14" s="86"/>
      <c r="H14" s="86"/>
      <c r="I14" s="83" t="s">
        <v>101</v>
      </c>
      <c r="J14" s="83" t="s">
        <v>68</v>
      </c>
      <c r="K14" s="23"/>
      <c r="L14" s="23"/>
      <c r="M14" s="23"/>
      <c r="N14" s="23"/>
      <c r="O14" s="20">
        <f t="shared" si="1"/>
        <v>212.01</v>
      </c>
      <c r="P14" s="20">
        <f t="shared" si="2"/>
        <v>18.1</v>
      </c>
      <c r="Q14" s="20">
        <f t="shared" si="3"/>
        <v>29.46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>
      <c r="A15" s="23"/>
      <c r="B15" s="45">
        <v>1582.0</v>
      </c>
      <c r="C15" s="23"/>
      <c r="D15" s="45"/>
      <c r="E15" s="45">
        <v>10.0</v>
      </c>
      <c r="F15" s="83">
        <v>10.05</v>
      </c>
      <c r="G15" s="83">
        <v>7342543.0</v>
      </c>
      <c r="H15" s="83">
        <v>19.0</v>
      </c>
      <c r="I15" s="83" t="s">
        <v>101</v>
      </c>
      <c r="J15" s="83" t="s">
        <v>68</v>
      </c>
      <c r="K15" s="45"/>
      <c r="L15" s="45" t="s">
        <v>293</v>
      </c>
      <c r="M15" s="23"/>
      <c r="N15" s="23"/>
      <c r="O15" s="20">
        <f t="shared" si="1"/>
        <v>212.01</v>
      </c>
      <c r="P15" s="20">
        <f t="shared" si="2"/>
        <v>28.15</v>
      </c>
      <c r="Q15" s="20">
        <f t="shared" si="3"/>
        <v>29.46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>
      <c r="A16" s="23"/>
      <c r="B16" s="45">
        <v>1583.0</v>
      </c>
      <c r="C16" s="23"/>
      <c r="D16" s="45"/>
      <c r="E16" s="45">
        <v>15.0</v>
      </c>
      <c r="F16" s="83"/>
      <c r="G16" s="83">
        <v>4333615.0</v>
      </c>
      <c r="H16" s="83">
        <v>18.0</v>
      </c>
      <c r="I16" s="83" t="s">
        <v>101</v>
      </c>
      <c r="J16" s="83" t="s">
        <v>68</v>
      </c>
      <c r="K16" s="45"/>
      <c r="L16" s="45" t="s">
        <v>301</v>
      </c>
      <c r="M16" s="45" t="s">
        <v>302</v>
      </c>
      <c r="N16" s="23"/>
      <c r="O16" s="20">
        <f t="shared" si="1"/>
        <v>212.01</v>
      </c>
      <c r="P16" s="20">
        <f t="shared" si="2"/>
        <v>28.15</v>
      </c>
      <c r="Q16" s="20">
        <f t="shared" si="3"/>
        <v>29.46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>
      <c r="A17" s="23"/>
      <c r="B17" s="45">
        <v>1584.0</v>
      </c>
      <c r="C17" s="23"/>
      <c r="D17" s="45"/>
      <c r="E17" s="45">
        <v>15.0</v>
      </c>
      <c r="F17" s="83"/>
      <c r="G17" s="83">
        <v>1.3591086E7</v>
      </c>
      <c r="H17" s="83">
        <v>55.0</v>
      </c>
      <c r="I17" s="83" t="s">
        <v>101</v>
      </c>
      <c r="J17" s="83" t="s">
        <v>164</v>
      </c>
      <c r="K17" s="23"/>
      <c r="L17" s="23"/>
      <c r="M17" s="45" t="s">
        <v>302</v>
      </c>
      <c r="N17" s="23"/>
      <c r="O17" s="20">
        <f t="shared" si="1"/>
        <v>212.01</v>
      </c>
      <c r="P17" s="20">
        <f t="shared" si="2"/>
        <v>28.15</v>
      </c>
      <c r="Q17" s="20">
        <f t="shared" si="3"/>
        <v>29.46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>
      <c r="A18" s="23"/>
      <c r="B18" s="45">
        <v>1585.0</v>
      </c>
      <c r="C18" s="45" t="s">
        <v>314</v>
      </c>
      <c r="D18" s="45"/>
      <c r="E18" s="45">
        <v>20.0</v>
      </c>
      <c r="F18" s="86"/>
      <c r="G18" s="83">
        <v>4370909.0</v>
      </c>
      <c r="H18" s="83">
        <v>34.0</v>
      </c>
      <c r="I18" s="83" t="s">
        <v>101</v>
      </c>
      <c r="J18" s="83" t="s">
        <v>315</v>
      </c>
      <c r="K18" s="23"/>
      <c r="L18" s="23"/>
      <c r="M18" s="45" t="s">
        <v>302</v>
      </c>
      <c r="N18" s="23"/>
      <c r="O18" s="20">
        <f t="shared" si="1"/>
        <v>212.01</v>
      </c>
      <c r="P18" s="20">
        <f t="shared" si="2"/>
        <v>28.15</v>
      </c>
      <c r="Q18" s="20">
        <f t="shared" si="3"/>
        <v>29.46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>
      <c r="A19" s="23"/>
      <c r="B19" s="45">
        <v>1586.0</v>
      </c>
      <c r="C19" s="45" t="s">
        <v>154</v>
      </c>
      <c r="D19" s="45"/>
      <c r="E19" s="45"/>
      <c r="F19" s="86"/>
      <c r="G19" s="86"/>
      <c r="H19" s="86"/>
      <c r="I19" s="83" t="s">
        <v>101</v>
      </c>
      <c r="J19" s="86"/>
      <c r="K19" s="23"/>
      <c r="L19" s="23"/>
      <c r="M19" s="45" t="s">
        <v>302</v>
      </c>
      <c r="N19" s="23"/>
      <c r="O19" s="20">
        <f t="shared" si="1"/>
        <v>212.01</v>
      </c>
      <c r="P19" s="20">
        <f t="shared" si="2"/>
        <v>28.15</v>
      </c>
      <c r="Q19" s="20">
        <f t="shared" si="3"/>
        <v>29.46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>
      <c r="A20" s="23"/>
      <c r="B20" s="45">
        <v>1587.0</v>
      </c>
      <c r="C20" s="45" t="s">
        <v>154</v>
      </c>
      <c r="D20" s="23"/>
      <c r="E20" s="23"/>
      <c r="F20" s="86"/>
      <c r="G20" s="86"/>
      <c r="H20" s="86"/>
      <c r="I20" s="83" t="s">
        <v>101</v>
      </c>
      <c r="J20" s="86"/>
      <c r="K20" s="23"/>
      <c r="L20" s="23"/>
      <c r="M20" s="45" t="s">
        <v>302</v>
      </c>
      <c r="N20" s="23"/>
      <c r="O20" s="20">
        <f t="shared" si="1"/>
        <v>212.01</v>
      </c>
      <c r="P20" s="20">
        <f t="shared" si="2"/>
        <v>28.15</v>
      </c>
      <c r="Q20" s="20">
        <f t="shared" si="3"/>
        <v>29.46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>
      <c r="B21" s="4">
        <v>1588.0</v>
      </c>
      <c r="C21" s="4" t="s">
        <v>314</v>
      </c>
      <c r="D21" s="4"/>
      <c r="E21" s="4">
        <v>30.0</v>
      </c>
      <c r="F21" s="76"/>
      <c r="G21" s="52">
        <v>1536606.0</v>
      </c>
      <c r="H21" s="52">
        <v>28.0</v>
      </c>
      <c r="I21" s="52" t="s">
        <v>65</v>
      </c>
      <c r="J21" s="52" t="s">
        <v>326</v>
      </c>
      <c r="M21" s="4" t="s">
        <v>302</v>
      </c>
      <c r="O21" s="20">
        <f t="shared" si="1"/>
        <v>212.01</v>
      </c>
      <c r="P21" s="20">
        <f t="shared" si="2"/>
        <v>28.15</v>
      </c>
      <c r="Q21" s="20">
        <f t="shared" si="3"/>
        <v>29.46</v>
      </c>
    </row>
    <row r="22">
      <c r="B22" s="4">
        <v>1589.0</v>
      </c>
      <c r="D22" s="4"/>
      <c r="E22" s="4">
        <v>30.0</v>
      </c>
      <c r="F22" s="76"/>
      <c r="G22" s="52">
        <v>6931773.0</v>
      </c>
      <c r="H22" s="52">
        <v>55.0</v>
      </c>
      <c r="I22" s="52" t="s">
        <v>65</v>
      </c>
      <c r="J22" s="52" t="s">
        <v>164</v>
      </c>
      <c r="O22" s="20">
        <f t="shared" si="1"/>
        <v>212.01</v>
      </c>
      <c r="P22" s="20">
        <f t="shared" si="2"/>
        <v>28.15</v>
      </c>
      <c r="Q22" s="20">
        <f t="shared" si="3"/>
        <v>29.46</v>
      </c>
    </row>
    <row r="23">
      <c r="B23" s="4">
        <v>1590.0</v>
      </c>
      <c r="D23" s="4"/>
      <c r="E23" s="4">
        <v>23.0</v>
      </c>
      <c r="F23" s="52">
        <v>6.66</v>
      </c>
      <c r="G23" s="52">
        <v>5156019.0</v>
      </c>
      <c r="H23" s="52">
        <v>9.0</v>
      </c>
      <c r="I23" s="52" t="s">
        <v>65</v>
      </c>
      <c r="J23" s="52" t="s">
        <v>164</v>
      </c>
      <c r="O23" s="20">
        <f t="shared" si="1"/>
        <v>218.67</v>
      </c>
      <c r="P23" s="20">
        <f t="shared" si="2"/>
        <v>28.15</v>
      </c>
      <c r="Q23" s="20">
        <f t="shared" si="3"/>
        <v>29.46</v>
      </c>
    </row>
    <row r="24">
      <c r="B24" s="4">
        <v>1591.0</v>
      </c>
      <c r="D24" s="4"/>
      <c r="E24" s="4">
        <v>30.0</v>
      </c>
      <c r="F24" s="76"/>
      <c r="G24" s="76"/>
      <c r="H24" s="52">
        <v>65.0</v>
      </c>
      <c r="I24" s="52" t="s">
        <v>65</v>
      </c>
      <c r="J24" s="52" t="s">
        <v>164</v>
      </c>
      <c r="M24" s="4" t="s">
        <v>327</v>
      </c>
      <c r="O24" s="20">
        <f t="shared" si="1"/>
        <v>218.67</v>
      </c>
      <c r="P24" s="20">
        <f t="shared" si="2"/>
        <v>28.15</v>
      </c>
      <c r="Q24" s="20">
        <f t="shared" si="3"/>
        <v>29.46</v>
      </c>
    </row>
    <row r="25">
      <c r="B25" s="4">
        <v>1592.0</v>
      </c>
      <c r="C25" s="4" t="s">
        <v>154</v>
      </c>
      <c r="F25" s="76"/>
      <c r="G25" s="76"/>
      <c r="H25" s="76"/>
      <c r="I25" s="52" t="s">
        <v>65</v>
      </c>
      <c r="J25" s="76"/>
      <c r="O25" s="20">
        <f t="shared" si="1"/>
        <v>218.67</v>
      </c>
      <c r="P25" s="20">
        <f t="shared" si="2"/>
        <v>28.15</v>
      </c>
      <c r="Q25" s="20">
        <f t="shared" si="3"/>
        <v>29.46</v>
      </c>
    </row>
    <row r="26">
      <c r="B26" s="4">
        <v>1593.0</v>
      </c>
      <c r="C26" s="4" t="s">
        <v>332</v>
      </c>
      <c r="D26" s="4"/>
      <c r="E26" s="4">
        <v>19.0</v>
      </c>
      <c r="F26" s="52">
        <v>18.44</v>
      </c>
      <c r="G26" s="52">
        <v>1177009.0</v>
      </c>
      <c r="H26" s="52">
        <v>23.0</v>
      </c>
      <c r="I26" s="52" t="s">
        <v>65</v>
      </c>
      <c r="J26" s="52" t="s">
        <v>326</v>
      </c>
      <c r="O26" s="20">
        <f t="shared" si="1"/>
        <v>237.11</v>
      </c>
      <c r="P26" s="20">
        <f t="shared" si="2"/>
        <v>28.15</v>
      </c>
      <c r="Q26" s="20">
        <f t="shared" si="3"/>
        <v>29.46</v>
      </c>
    </row>
    <row r="27">
      <c r="B27" s="4">
        <v>1594.0</v>
      </c>
      <c r="C27" s="4" t="s">
        <v>332</v>
      </c>
      <c r="D27" s="4"/>
      <c r="E27" s="4">
        <v>19.0</v>
      </c>
      <c r="F27" s="52">
        <v>19.78</v>
      </c>
      <c r="G27" s="52">
        <v>1261737.0</v>
      </c>
      <c r="H27" s="52">
        <v>19.0</v>
      </c>
      <c r="I27" s="52" t="s">
        <v>65</v>
      </c>
      <c r="J27" s="52" t="s">
        <v>326</v>
      </c>
      <c r="O27" s="20">
        <f t="shared" si="1"/>
        <v>256.89</v>
      </c>
      <c r="P27" s="20">
        <f t="shared" si="2"/>
        <v>28.15</v>
      </c>
      <c r="Q27" s="20">
        <f t="shared" si="3"/>
        <v>29.46</v>
      </c>
    </row>
    <row r="28">
      <c r="A28" s="78"/>
      <c r="B28" s="80">
        <v>1595.0</v>
      </c>
      <c r="C28" s="78"/>
      <c r="D28" s="80"/>
      <c r="E28" s="80">
        <v>26.0</v>
      </c>
      <c r="F28" s="81">
        <v>51.66</v>
      </c>
      <c r="G28" s="81">
        <v>4277011.0</v>
      </c>
      <c r="H28" s="81">
        <v>33.0</v>
      </c>
      <c r="I28" s="81" t="s">
        <v>229</v>
      </c>
      <c r="J28" s="81" t="s">
        <v>164</v>
      </c>
      <c r="K28" s="78"/>
      <c r="L28" s="78"/>
      <c r="M28" s="78"/>
      <c r="N28" s="78"/>
      <c r="O28" s="20">
        <f t="shared" si="1"/>
        <v>256.89</v>
      </c>
      <c r="P28" s="20">
        <f t="shared" si="2"/>
        <v>28.15</v>
      </c>
      <c r="Q28" s="20">
        <f t="shared" si="3"/>
        <v>81.12</v>
      </c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</row>
    <row r="29">
      <c r="A29" s="95">
        <v>45203.0</v>
      </c>
      <c r="B29" s="45">
        <v>1596.0</v>
      </c>
      <c r="C29" s="23"/>
      <c r="D29" s="45"/>
      <c r="E29" s="45">
        <v>14.0</v>
      </c>
      <c r="F29" s="83">
        <v>19.68</v>
      </c>
      <c r="G29" s="83">
        <v>6436948.0</v>
      </c>
      <c r="H29" s="83">
        <v>33.0</v>
      </c>
      <c r="I29" s="83" t="s">
        <v>101</v>
      </c>
      <c r="J29" s="83" t="s">
        <v>164</v>
      </c>
      <c r="K29" s="23"/>
      <c r="L29" s="23"/>
      <c r="M29" s="23"/>
      <c r="N29" s="23"/>
      <c r="O29" s="20">
        <f t="shared" si="1"/>
        <v>256.89</v>
      </c>
      <c r="P29" s="20">
        <f t="shared" si="2"/>
        <v>47.83</v>
      </c>
      <c r="Q29" s="20">
        <f t="shared" si="3"/>
        <v>81.12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23"/>
      <c r="B30" s="45">
        <v>1597.0</v>
      </c>
      <c r="C30" s="23"/>
      <c r="D30" s="45"/>
      <c r="E30" s="45">
        <v>13.0</v>
      </c>
      <c r="F30" s="83">
        <v>36.23</v>
      </c>
      <c r="G30" s="83">
        <v>1.2165745E7</v>
      </c>
      <c r="H30" s="83">
        <v>58.0</v>
      </c>
      <c r="I30" s="83" t="s">
        <v>101</v>
      </c>
      <c r="J30" s="83" t="s">
        <v>164</v>
      </c>
      <c r="K30" s="23"/>
      <c r="L30" s="23"/>
      <c r="M30" s="23"/>
      <c r="N30" s="23"/>
      <c r="O30" s="20">
        <f t="shared" si="1"/>
        <v>256.89</v>
      </c>
      <c r="P30" s="20">
        <f t="shared" si="2"/>
        <v>84.06</v>
      </c>
      <c r="Q30" s="20">
        <f t="shared" si="3"/>
        <v>81.12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>
      <c r="A31" s="23"/>
      <c r="B31" s="45">
        <v>1598.0</v>
      </c>
      <c r="C31" s="23"/>
      <c r="D31" s="45"/>
      <c r="E31" s="45">
        <v>14.0</v>
      </c>
      <c r="F31" s="83">
        <v>45.8</v>
      </c>
      <c r="G31" s="83">
        <v>1.5126845E7</v>
      </c>
      <c r="H31" s="83">
        <v>63.0</v>
      </c>
      <c r="I31" s="83" t="s">
        <v>101</v>
      </c>
      <c r="J31" s="83" t="s">
        <v>164</v>
      </c>
      <c r="K31" s="23"/>
      <c r="L31" s="23"/>
      <c r="M31" s="23"/>
      <c r="N31" s="23"/>
      <c r="O31" s="20">
        <f t="shared" si="1"/>
        <v>256.89</v>
      </c>
      <c r="P31" s="20">
        <f t="shared" si="2"/>
        <v>129.86</v>
      </c>
      <c r="Q31" s="20">
        <f t="shared" si="3"/>
        <v>81.12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>
      <c r="A32" s="23"/>
      <c r="B32" s="45">
        <v>1599.0</v>
      </c>
      <c r="C32" s="23"/>
      <c r="D32" s="45"/>
      <c r="E32" s="45">
        <v>15.0</v>
      </c>
      <c r="F32" s="86"/>
      <c r="G32" s="83">
        <v>3820866.0</v>
      </c>
      <c r="H32" s="83">
        <v>60.0</v>
      </c>
      <c r="I32" s="83" t="s">
        <v>101</v>
      </c>
      <c r="J32" s="83" t="s">
        <v>164</v>
      </c>
      <c r="K32" s="23"/>
      <c r="L32" s="23"/>
      <c r="M32" s="45" t="s">
        <v>327</v>
      </c>
      <c r="N32" s="23"/>
      <c r="O32" s="20">
        <f t="shared" si="1"/>
        <v>256.89</v>
      </c>
      <c r="P32" s="20">
        <f t="shared" si="2"/>
        <v>129.86</v>
      </c>
      <c r="Q32" s="20">
        <f t="shared" si="3"/>
        <v>81.12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>
      <c r="A33" s="23"/>
      <c r="B33" s="45">
        <v>1600.0</v>
      </c>
      <c r="C33" s="23"/>
      <c r="D33" s="45"/>
      <c r="E33" s="45">
        <v>15.0</v>
      </c>
      <c r="F33" s="86"/>
      <c r="G33" s="86"/>
      <c r="H33" s="83">
        <v>60.0</v>
      </c>
      <c r="I33" s="83" t="s">
        <v>101</v>
      </c>
      <c r="J33" s="83" t="s">
        <v>164</v>
      </c>
      <c r="K33" s="23"/>
      <c r="L33" s="23"/>
      <c r="M33" s="45" t="s">
        <v>348</v>
      </c>
      <c r="N33" s="23"/>
      <c r="O33" s="20">
        <f t="shared" si="1"/>
        <v>256.89</v>
      </c>
      <c r="P33" s="20">
        <f t="shared" si="2"/>
        <v>129.86</v>
      </c>
      <c r="Q33" s="20">
        <f t="shared" si="3"/>
        <v>81.12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>
      <c r="A34" s="23"/>
      <c r="B34" s="45" t="s">
        <v>353</v>
      </c>
      <c r="C34" s="45" t="s">
        <v>154</v>
      </c>
      <c r="D34" s="23"/>
      <c r="E34" s="23"/>
      <c r="F34" s="86"/>
      <c r="G34" s="86"/>
      <c r="H34" s="86"/>
      <c r="I34" s="83" t="s">
        <v>101</v>
      </c>
      <c r="J34" s="83" t="s">
        <v>164</v>
      </c>
      <c r="K34" s="23"/>
      <c r="L34" s="23"/>
      <c r="M34" s="45" t="s">
        <v>356</v>
      </c>
      <c r="N34" s="23"/>
      <c r="O34" s="20">
        <f t="shared" si="1"/>
        <v>256.89</v>
      </c>
      <c r="P34" s="20">
        <f t="shared" si="2"/>
        <v>129.86</v>
      </c>
      <c r="Q34" s="20">
        <f t="shared" si="3"/>
        <v>81.12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>
      <c r="A35" s="23"/>
      <c r="B35" s="45">
        <v>1610.0</v>
      </c>
      <c r="C35" s="45" t="s">
        <v>332</v>
      </c>
      <c r="D35" s="45"/>
      <c r="E35" s="45">
        <v>14.0</v>
      </c>
      <c r="F35" s="83">
        <v>19.9</v>
      </c>
      <c r="G35" s="83">
        <v>6323301.0</v>
      </c>
      <c r="H35" s="83">
        <v>29.0</v>
      </c>
      <c r="I35" s="83" t="s">
        <v>101</v>
      </c>
      <c r="J35" s="83" t="s">
        <v>315</v>
      </c>
      <c r="K35" s="23"/>
      <c r="L35" s="23"/>
      <c r="M35" s="23"/>
      <c r="N35" s="23"/>
      <c r="O35" s="20">
        <f t="shared" si="1"/>
        <v>256.89</v>
      </c>
      <c r="P35" s="20">
        <f t="shared" si="2"/>
        <v>149.76</v>
      </c>
      <c r="Q35" s="20">
        <f t="shared" si="3"/>
        <v>81.12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>
      <c r="A36" s="23"/>
      <c r="B36" s="45">
        <v>1611.0</v>
      </c>
      <c r="C36" s="45" t="s">
        <v>154</v>
      </c>
      <c r="D36" s="23"/>
      <c r="E36" s="23"/>
      <c r="F36" s="86"/>
      <c r="G36" s="86"/>
      <c r="H36" s="86"/>
      <c r="I36" s="83" t="s">
        <v>101</v>
      </c>
      <c r="J36" s="83" t="s">
        <v>164</v>
      </c>
      <c r="K36" s="45"/>
      <c r="L36" s="45" t="s">
        <v>369</v>
      </c>
      <c r="M36" s="23"/>
      <c r="N36" s="23"/>
      <c r="O36" s="20">
        <f t="shared" si="1"/>
        <v>256.89</v>
      </c>
      <c r="P36" s="20">
        <f t="shared" si="2"/>
        <v>149.76</v>
      </c>
      <c r="Q36" s="20">
        <f t="shared" si="3"/>
        <v>81.12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>
      <c r="A37" s="23"/>
      <c r="B37" s="45">
        <v>1612.0</v>
      </c>
      <c r="C37" s="23"/>
      <c r="D37" s="45"/>
      <c r="E37" s="45">
        <v>14.0</v>
      </c>
      <c r="F37" s="83">
        <v>1.19</v>
      </c>
      <c r="G37" s="83">
        <v>211210.0</v>
      </c>
      <c r="H37" s="83">
        <v>2.0</v>
      </c>
      <c r="I37" s="83" t="s">
        <v>101</v>
      </c>
      <c r="J37" s="83" t="s">
        <v>164</v>
      </c>
      <c r="K37" s="23"/>
      <c r="L37" s="23"/>
      <c r="M37" s="23"/>
      <c r="N37" s="23"/>
      <c r="O37" s="20">
        <f t="shared" si="1"/>
        <v>256.89</v>
      </c>
      <c r="P37" s="20">
        <f t="shared" si="2"/>
        <v>150.95</v>
      </c>
      <c r="Q37" s="20">
        <f t="shared" si="3"/>
        <v>81.12</v>
      </c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>
      <c r="A38" s="23"/>
      <c r="B38" s="45">
        <v>1613.0</v>
      </c>
      <c r="C38" s="23"/>
      <c r="D38" s="45"/>
      <c r="E38" s="45">
        <v>14.0</v>
      </c>
      <c r="F38" s="83">
        <v>40.79</v>
      </c>
      <c r="G38" s="83">
        <v>5524224.0</v>
      </c>
      <c r="H38" s="83">
        <v>68.0</v>
      </c>
      <c r="I38" s="83" t="s">
        <v>101</v>
      </c>
      <c r="J38" s="83" t="s">
        <v>164</v>
      </c>
      <c r="K38" s="23"/>
      <c r="L38" s="23"/>
      <c r="M38" s="23"/>
      <c r="N38" s="23"/>
      <c r="O38" s="20">
        <f t="shared" si="1"/>
        <v>256.89</v>
      </c>
      <c r="P38" s="20">
        <f t="shared" si="2"/>
        <v>191.74</v>
      </c>
      <c r="Q38" s="20">
        <f t="shared" si="3"/>
        <v>81.12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>
      <c r="A39" s="23"/>
      <c r="B39" s="45">
        <v>1614.0</v>
      </c>
      <c r="C39" s="45" t="s">
        <v>154</v>
      </c>
      <c r="D39" s="23"/>
      <c r="E39" s="23"/>
      <c r="F39" s="86"/>
      <c r="G39" s="86"/>
      <c r="H39" s="86"/>
      <c r="I39" s="83" t="s">
        <v>101</v>
      </c>
      <c r="J39" s="83" t="s">
        <v>164</v>
      </c>
      <c r="K39" s="45"/>
      <c r="L39" s="45" t="s">
        <v>371</v>
      </c>
      <c r="M39" s="23"/>
      <c r="N39" s="23"/>
      <c r="O39" s="20">
        <f t="shared" si="1"/>
        <v>256.89</v>
      </c>
      <c r="P39" s="20">
        <f t="shared" si="2"/>
        <v>191.74</v>
      </c>
      <c r="Q39" s="20">
        <f t="shared" si="3"/>
        <v>81.12</v>
      </c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>
      <c r="A40" s="23"/>
      <c r="B40" s="45">
        <v>1615.0</v>
      </c>
      <c r="C40" s="45" t="s">
        <v>154</v>
      </c>
      <c r="D40" s="45"/>
      <c r="E40" s="45"/>
      <c r="F40" s="83"/>
      <c r="G40" s="83"/>
      <c r="H40" s="83"/>
      <c r="I40" s="83" t="s">
        <v>101</v>
      </c>
      <c r="J40" s="83" t="s">
        <v>164</v>
      </c>
      <c r="K40" s="23"/>
      <c r="L40" s="23"/>
      <c r="M40" s="23"/>
      <c r="N40" s="23"/>
      <c r="O40" s="20">
        <f t="shared" si="1"/>
        <v>256.89</v>
      </c>
      <c r="P40" s="20">
        <f t="shared" si="2"/>
        <v>191.74</v>
      </c>
      <c r="Q40" s="20">
        <f t="shared" si="3"/>
        <v>81.12</v>
      </c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>
      <c r="A41" s="23"/>
      <c r="B41" s="45">
        <v>1616.0</v>
      </c>
      <c r="C41" s="23"/>
      <c r="D41" s="45"/>
      <c r="E41" s="45">
        <v>14.0</v>
      </c>
      <c r="F41" s="83">
        <v>19.72</v>
      </c>
      <c r="G41" s="83">
        <v>3254024.0</v>
      </c>
      <c r="H41" s="83">
        <v>29.0</v>
      </c>
      <c r="I41" s="83" t="s">
        <v>101</v>
      </c>
      <c r="J41" s="83" t="s">
        <v>164</v>
      </c>
      <c r="K41" s="45"/>
      <c r="L41" s="45" t="s">
        <v>372</v>
      </c>
      <c r="M41" s="23"/>
      <c r="N41" s="23"/>
      <c r="O41" s="20">
        <f t="shared" si="1"/>
        <v>256.89</v>
      </c>
      <c r="P41" s="20">
        <f t="shared" si="2"/>
        <v>211.46</v>
      </c>
      <c r="Q41" s="20">
        <f t="shared" si="3"/>
        <v>81.12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>
      <c r="A42" s="23"/>
      <c r="B42" s="45">
        <v>1617.0</v>
      </c>
      <c r="C42" s="45" t="s">
        <v>314</v>
      </c>
      <c r="D42" s="45"/>
      <c r="E42" s="45">
        <v>14.0</v>
      </c>
      <c r="F42" s="83">
        <v>24.56</v>
      </c>
      <c r="G42" s="83">
        <v>3151916.0</v>
      </c>
      <c r="H42" s="83">
        <v>33.0</v>
      </c>
      <c r="I42" s="83" t="s">
        <v>101</v>
      </c>
      <c r="J42" s="83" t="s">
        <v>315</v>
      </c>
      <c r="K42" s="23"/>
      <c r="L42" s="23"/>
      <c r="M42" s="23"/>
      <c r="N42" s="23"/>
      <c r="O42" s="20">
        <f t="shared" si="1"/>
        <v>256.89</v>
      </c>
      <c r="P42" s="20">
        <f t="shared" si="2"/>
        <v>236.02</v>
      </c>
      <c r="Q42" s="20">
        <f t="shared" si="3"/>
        <v>81.12</v>
      </c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>
      <c r="B43" s="4">
        <v>1618.0</v>
      </c>
      <c r="D43" s="4"/>
      <c r="E43" s="4">
        <v>28.0</v>
      </c>
      <c r="F43" s="52">
        <v>70.49</v>
      </c>
      <c r="G43" s="52">
        <v>2533584.0</v>
      </c>
      <c r="H43" s="52">
        <v>52.0</v>
      </c>
      <c r="I43" s="52" t="s">
        <v>65</v>
      </c>
      <c r="J43" s="52" t="s">
        <v>164</v>
      </c>
      <c r="O43" s="20">
        <f t="shared" si="1"/>
        <v>327.38</v>
      </c>
      <c r="P43" s="20">
        <f t="shared" si="2"/>
        <v>236.02</v>
      </c>
      <c r="Q43" s="20">
        <f t="shared" si="3"/>
        <v>81.12</v>
      </c>
    </row>
    <row r="44">
      <c r="B44" s="4">
        <v>1619.0</v>
      </c>
      <c r="D44" s="4"/>
      <c r="E44" s="4">
        <v>28.0</v>
      </c>
      <c r="F44" s="52">
        <v>46.55</v>
      </c>
      <c r="G44" s="52">
        <v>2095398.0</v>
      </c>
      <c r="H44" s="52">
        <v>31.0</v>
      </c>
      <c r="I44" s="52" t="s">
        <v>65</v>
      </c>
      <c r="J44" s="52" t="s">
        <v>164</v>
      </c>
      <c r="K44" s="4"/>
      <c r="L44" s="4" t="s">
        <v>382</v>
      </c>
      <c r="O44" s="20">
        <f t="shared" si="1"/>
        <v>373.93</v>
      </c>
      <c r="P44" s="20">
        <f t="shared" si="2"/>
        <v>236.02</v>
      </c>
      <c r="Q44" s="20">
        <f t="shared" si="3"/>
        <v>81.12</v>
      </c>
    </row>
    <row r="45">
      <c r="B45" s="4">
        <v>1620.0</v>
      </c>
      <c r="D45" s="4"/>
      <c r="E45" s="4">
        <v>28.0</v>
      </c>
      <c r="F45" s="52">
        <v>91.5</v>
      </c>
      <c r="G45" s="52">
        <v>3161728.0</v>
      </c>
      <c r="H45" s="52">
        <v>58.0</v>
      </c>
      <c r="I45" s="52" t="s">
        <v>65</v>
      </c>
      <c r="J45" s="52" t="s">
        <v>164</v>
      </c>
      <c r="O45" s="20">
        <f t="shared" si="1"/>
        <v>465.43</v>
      </c>
      <c r="P45" s="20">
        <f t="shared" si="2"/>
        <v>236.02</v>
      </c>
      <c r="Q45" s="20">
        <f t="shared" si="3"/>
        <v>81.12</v>
      </c>
    </row>
    <row r="46">
      <c r="B46" s="4">
        <v>1621.0</v>
      </c>
      <c r="C46" s="4" t="s">
        <v>314</v>
      </c>
      <c r="D46" s="4"/>
      <c r="E46" s="4">
        <v>27.0</v>
      </c>
      <c r="F46" s="52">
        <v>41.5</v>
      </c>
      <c r="G46" s="52">
        <v>1461707.0</v>
      </c>
      <c r="H46" s="52">
        <v>32.0</v>
      </c>
      <c r="I46" s="52" t="s">
        <v>65</v>
      </c>
      <c r="J46" s="52" t="s">
        <v>326</v>
      </c>
      <c r="O46" s="20">
        <f t="shared" si="1"/>
        <v>506.93</v>
      </c>
      <c r="P46" s="20">
        <f t="shared" si="2"/>
        <v>236.02</v>
      </c>
      <c r="Q46" s="20">
        <f t="shared" si="3"/>
        <v>81.12</v>
      </c>
    </row>
    <row r="47" ht="16.5" customHeight="1">
      <c r="A47" s="27"/>
      <c r="B47" s="42">
        <v>1622.0</v>
      </c>
      <c r="C47" s="27"/>
      <c r="D47" s="42"/>
      <c r="E47" s="42">
        <v>26.0</v>
      </c>
      <c r="F47" s="43">
        <v>38.0</v>
      </c>
      <c r="G47" s="43">
        <v>1192243.0</v>
      </c>
      <c r="H47" s="43">
        <v>30.0</v>
      </c>
      <c r="I47" s="43" t="s">
        <v>229</v>
      </c>
      <c r="J47" s="43" t="s">
        <v>164</v>
      </c>
      <c r="K47" s="27"/>
      <c r="L47" s="27"/>
      <c r="M47" s="27"/>
      <c r="N47" s="27"/>
      <c r="O47" s="20">
        <f t="shared" si="1"/>
        <v>506.93</v>
      </c>
      <c r="P47" s="20">
        <f t="shared" si="2"/>
        <v>236.02</v>
      </c>
      <c r="Q47" s="20">
        <f t="shared" si="3"/>
        <v>119.12</v>
      </c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>
      <c r="A48" s="23"/>
      <c r="B48" s="45">
        <v>1623.0</v>
      </c>
      <c r="C48" s="23"/>
      <c r="D48" s="45"/>
      <c r="E48" s="45">
        <v>15.0</v>
      </c>
      <c r="F48" s="83">
        <v>37.88</v>
      </c>
      <c r="G48" s="83">
        <v>5034353.0</v>
      </c>
      <c r="H48" s="83">
        <v>57.0</v>
      </c>
      <c r="I48" s="83" t="s">
        <v>101</v>
      </c>
      <c r="J48" s="83" t="s">
        <v>164</v>
      </c>
      <c r="K48" s="23"/>
      <c r="L48" s="23"/>
      <c r="M48" s="23"/>
      <c r="N48" s="23"/>
      <c r="O48" s="20">
        <f t="shared" si="1"/>
        <v>506.93</v>
      </c>
      <c r="P48" s="20">
        <f t="shared" si="2"/>
        <v>273.9</v>
      </c>
      <c r="Q48" s="20">
        <f t="shared" si="3"/>
        <v>119.12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>
      <c r="A49" s="103">
        <v>45204.0</v>
      </c>
      <c r="B49" s="45">
        <v>1624.0</v>
      </c>
      <c r="C49" s="23"/>
      <c r="D49" s="45"/>
      <c r="E49" s="45">
        <v>14.0</v>
      </c>
      <c r="F49" s="83">
        <v>45.5</v>
      </c>
      <c r="G49" s="83">
        <v>5977602.0</v>
      </c>
      <c r="H49" s="83">
        <v>59.0</v>
      </c>
      <c r="I49" s="83" t="s">
        <v>101</v>
      </c>
      <c r="J49" s="83" t="s">
        <v>164</v>
      </c>
      <c r="K49" s="23"/>
      <c r="L49" s="23"/>
      <c r="M49" s="23"/>
      <c r="N49" s="23"/>
      <c r="O49" s="20">
        <f t="shared" si="1"/>
        <v>506.93</v>
      </c>
      <c r="P49" s="20">
        <f t="shared" si="2"/>
        <v>319.4</v>
      </c>
      <c r="Q49" s="20">
        <f t="shared" si="3"/>
        <v>119.12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>
      <c r="A50" s="23"/>
      <c r="B50" s="45">
        <v>1625.0</v>
      </c>
      <c r="C50" s="23"/>
      <c r="D50" s="45"/>
      <c r="E50" s="45">
        <v>14.0</v>
      </c>
      <c r="F50" s="83">
        <v>44.01</v>
      </c>
      <c r="G50" s="83">
        <v>5643722.0</v>
      </c>
      <c r="H50" s="83">
        <v>59.0</v>
      </c>
      <c r="I50" s="83" t="s">
        <v>101</v>
      </c>
      <c r="J50" s="83" t="s">
        <v>164</v>
      </c>
      <c r="K50" s="23"/>
      <c r="L50" s="23"/>
      <c r="M50" s="23"/>
      <c r="N50" s="23"/>
      <c r="O50" s="20">
        <f t="shared" si="1"/>
        <v>506.93</v>
      </c>
      <c r="P50" s="20">
        <f t="shared" si="2"/>
        <v>363.41</v>
      </c>
      <c r="Q50" s="20">
        <f t="shared" si="3"/>
        <v>119.12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>
      <c r="A51" s="23"/>
      <c r="B51" s="45">
        <v>1626.0</v>
      </c>
      <c r="C51" s="23"/>
      <c r="D51" s="45"/>
      <c r="E51" s="45">
        <v>14.0</v>
      </c>
      <c r="F51" s="83">
        <v>43.0</v>
      </c>
      <c r="G51" s="83">
        <v>5467503.0</v>
      </c>
      <c r="H51" s="83">
        <v>59.0</v>
      </c>
      <c r="I51" s="83" t="s">
        <v>101</v>
      </c>
      <c r="J51" s="83" t="s">
        <v>164</v>
      </c>
      <c r="K51" s="23"/>
      <c r="L51" s="23"/>
      <c r="M51" s="23"/>
      <c r="N51" s="23"/>
      <c r="O51" s="20">
        <f t="shared" si="1"/>
        <v>506.93</v>
      </c>
      <c r="P51" s="20">
        <f t="shared" si="2"/>
        <v>406.41</v>
      </c>
      <c r="Q51" s="20">
        <f t="shared" si="3"/>
        <v>119.12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>
      <c r="A52" s="23"/>
      <c r="B52" s="45">
        <v>1627.0</v>
      </c>
      <c r="C52" s="23"/>
      <c r="D52" s="45"/>
      <c r="E52" s="45">
        <v>15.0</v>
      </c>
      <c r="F52" s="86"/>
      <c r="G52" s="86"/>
      <c r="H52" s="83">
        <v>65.0</v>
      </c>
      <c r="I52" s="83" t="s">
        <v>101</v>
      </c>
      <c r="J52" s="83" t="s">
        <v>164</v>
      </c>
      <c r="K52" s="45"/>
      <c r="L52" s="45" t="s">
        <v>390</v>
      </c>
      <c r="M52" s="23"/>
      <c r="N52" s="23"/>
      <c r="O52" s="20">
        <f t="shared" si="1"/>
        <v>506.93</v>
      </c>
      <c r="P52" s="20">
        <f t="shared" si="2"/>
        <v>406.41</v>
      </c>
      <c r="Q52" s="20">
        <f t="shared" si="3"/>
        <v>119.12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>
      <c r="A53" s="23"/>
      <c r="B53" s="45">
        <v>1628.0</v>
      </c>
      <c r="C53" s="23"/>
      <c r="D53" s="45"/>
      <c r="E53" s="45">
        <v>15.0</v>
      </c>
      <c r="F53" s="86"/>
      <c r="G53" s="86"/>
      <c r="H53" s="83">
        <v>65.0</v>
      </c>
      <c r="I53" s="83" t="s">
        <v>101</v>
      </c>
      <c r="J53" s="83" t="s">
        <v>164</v>
      </c>
      <c r="K53" s="45"/>
      <c r="L53" s="45" t="s">
        <v>390</v>
      </c>
      <c r="M53" s="23"/>
      <c r="N53" s="23"/>
      <c r="O53" s="20">
        <f t="shared" si="1"/>
        <v>506.93</v>
      </c>
      <c r="P53" s="20">
        <f t="shared" si="2"/>
        <v>406.41</v>
      </c>
      <c r="Q53" s="20">
        <f t="shared" si="3"/>
        <v>119.12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</row>
    <row r="54">
      <c r="A54" s="23"/>
      <c r="B54" s="45">
        <v>1629.0</v>
      </c>
      <c r="C54" s="45" t="s">
        <v>314</v>
      </c>
      <c r="D54" s="45"/>
      <c r="E54" s="45">
        <v>14.0</v>
      </c>
      <c r="F54" s="83">
        <v>113.77</v>
      </c>
      <c r="G54" s="83">
        <v>2880732.0</v>
      </c>
      <c r="H54" s="83">
        <v>149.0</v>
      </c>
      <c r="I54" s="83" t="s">
        <v>101</v>
      </c>
      <c r="J54" s="83" t="s">
        <v>315</v>
      </c>
      <c r="K54" s="23"/>
      <c r="L54" s="23"/>
      <c r="M54" s="23"/>
      <c r="N54" s="23"/>
      <c r="O54" s="20">
        <f t="shared" si="1"/>
        <v>506.93</v>
      </c>
      <c r="P54" s="20">
        <f t="shared" si="2"/>
        <v>520.18</v>
      </c>
      <c r="Q54" s="20">
        <f t="shared" si="3"/>
        <v>119.12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>
      <c r="B55" s="4">
        <v>1630.0</v>
      </c>
      <c r="D55" s="4"/>
      <c r="E55" s="4">
        <v>28.0</v>
      </c>
      <c r="F55" s="52">
        <v>101.18</v>
      </c>
      <c r="G55" s="52">
        <v>3488898.0</v>
      </c>
      <c r="H55" s="52">
        <v>69.0</v>
      </c>
      <c r="I55" s="52" t="s">
        <v>65</v>
      </c>
      <c r="J55" s="52" t="s">
        <v>164</v>
      </c>
      <c r="O55" s="20">
        <f t="shared" si="1"/>
        <v>608.11</v>
      </c>
      <c r="P55" s="20">
        <f t="shared" si="2"/>
        <v>520.18</v>
      </c>
      <c r="Q55" s="20">
        <f t="shared" si="3"/>
        <v>119.12</v>
      </c>
    </row>
    <row r="56">
      <c r="B56" s="4">
        <v>1631.0</v>
      </c>
      <c r="D56" s="4"/>
      <c r="E56" s="4">
        <v>28.0</v>
      </c>
      <c r="F56" s="52">
        <v>91.37</v>
      </c>
      <c r="G56" s="52">
        <v>3195982.0</v>
      </c>
      <c r="H56" s="52">
        <v>62.0</v>
      </c>
      <c r="I56" s="52" t="s">
        <v>65</v>
      </c>
      <c r="J56" s="52" t="s">
        <v>164</v>
      </c>
      <c r="O56" s="20">
        <f t="shared" si="1"/>
        <v>699.48</v>
      </c>
      <c r="P56" s="20">
        <f t="shared" si="2"/>
        <v>520.18</v>
      </c>
      <c r="Q56" s="20">
        <f t="shared" si="3"/>
        <v>119.12</v>
      </c>
    </row>
    <row r="57">
      <c r="B57" s="4">
        <v>1632.0</v>
      </c>
      <c r="D57" s="4"/>
      <c r="E57" s="4">
        <v>28.0</v>
      </c>
      <c r="F57" s="52">
        <v>52.47</v>
      </c>
      <c r="G57" s="52">
        <v>2519493.0</v>
      </c>
      <c r="H57" s="52">
        <v>39.0</v>
      </c>
      <c r="I57" s="52" t="s">
        <v>65</v>
      </c>
      <c r="J57" s="52" t="s">
        <v>164</v>
      </c>
      <c r="K57" s="66"/>
      <c r="L57" s="66" t="s">
        <v>393</v>
      </c>
      <c r="O57" s="20">
        <f t="shared" si="1"/>
        <v>751.95</v>
      </c>
      <c r="P57" s="20">
        <f t="shared" si="2"/>
        <v>520.18</v>
      </c>
      <c r="Q57" s="20">
        <f t="shared" si="3"/>
        <v>119.12</v>
      </c>
    </row>
    <row r="58">
      <c r="B58" s="4">
        <v>1633.0</v>
      </c>
      <c r="D58" s="4"/>
      <c r="E58" s="4">
        <v>28.0</v>
      </c>
      <c r="F58" s="52">
        <v>55.92</v>
      </c>
      <c r="G58" s="52">
        <v>2122638.0</v>
      </c>
      <c r="H58" s="52">
        <v>45.0</v>
      </c>
      <c r="I58" s="52" t="s">
        <v>65</v>
      </c>
      <c r="J58" s="52" t="s">
        <v>164</v>
      </c>
      <c r="K58" s="66"/>
      <c r="L58" s="66"/>
      <c r="O58" s="20">
        <f t="shared" si="1"/>
        <v>807.87</v>
      </c>
      <c r="P58" s="20">
        <f t="shared" si="2"/>
        <v>520.18</v>
      </c>
      <c r="Q58" s="20">
        <f t="shared" si="3"/>
        <v>119.12</v>
      </c>
    </row>
    <row r="59">
      <c r="B59" s="4">
        <v>1634.0</v>
      </c>
      <c r="D59" s="4"/>
      <c r="E59" s="4">
        <v>28.0</v>
      </c>
      <c r="F59" s="52">
        <v>56.93</v>
      </c>
      <c r="G59" s="52">
        <v>2067992.0</v>
      </c>
      <c r="H59" s="52">
        <v>39.0</v>
      </c>
      <c r="I59" s="52" t="s">
        <v>65</v>
      </c>
      <c r="J59" s="52" t="s">
        <v>164</v>
      </c>
      <c r="O59" s="20">
        <f t="shared" si="1"/>
        <v>864.8</v>
      </c>
      <c r="P59" s="20">
        <f t="shared" si="2"/>
        <v>520.18</v>
      </c>
      <c r="Q59" s="20">
        <f t="shared" si="3"/>
        <v>119.12</v>
      </c>
    </row>
    <row r="60">
      <c r="B60" s="4">
        <v>1635.0</v>
      </c>
      <c r="C60" s="4" t="s">
        <v>314</v>
      </c>
      <c r="D60" s="4"/>
      <c r="E60" s="4">
        <v>28.0</v>
      </c>
      <c r="F60" s="52">
        <v>0.0</v>
      </c>
      <c r="G60" s="52">
        <v>1267563.0</v>
      </c>
      <c r="H60" s="52">
        <v>36.0</v>
      </c>
      <c r="I60" s="52" t="s">
        <v>65</v>
      </c>
      <c r="J60" s="52" t="s">
        <v>326</v>
      </c>
      <c r="K60" s="4"/>
      <c r="L60" s="4" t="s">
        <v>396</v>
      </c>
      <c r="O60" s="20">
        <f t="shared" si="1"/>
        <v>864.8</v>
      </c>
      <c r="P60" s="20">
        <f t="shared" si="2"/>
        <v>520.18</v>
      </c>
      <c r="Q60" s="20">
        <f t="shared" si="3"/>
        <v>119.12</v>
      </c>
    </row>
    <row r="61">
      <c r="A61" s="27"/>
      <c r="B61" s="42">
        <v>1636.0</v>
      </c>
      <c r="C61" s="27"/>
      <c r="D61" s="42"/>
      <c r="E61" s="42">
        <v>28.0</v>
      </c>
      <c r="F61" s="43">
        <v>0.0</v>
      </c>
      <c r="G61" s="43">
        <v>56363.0</v>
      </c>
      <c r="H61" s="43">
        <v>11.0</v>
      </c>
      <c r="I61" s="43" t="s">
        <v>229</v>
      </c>
      <c r="J61" s="43" t="s">
        <v>164</v>
      </c>
      <c r="K61" s="42"/>
      <c r="L61" s="42"/>
      <c r="M61" s="27"/>
      <c r="N61" s="27"/>
      <c r="O61" s="20">
        <f t="shared" si="1"/>
        <v>864.8</v>
      </c>
      <c r="P61" s="20">
        <f t="shared" si="2"/>
        <v>520.18</v>
      </c>
      <c r="Q61" s="20">
        <f t="shared" si="3"/>
        <v>119.12</v>
      </c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</row>
    <row r="62">
      <c r="A62" s="27"/>
      <c r="B62" s="42">
        <v>1637.0</v>
      </c>
      <c r="C62" s="27"/>
      <c r="D62" s="42"/>
      <c r="E62" s="42">
        <v>28.0</v>
      </c>
      <c r="F62" s="43">
        <v>46.3</v>
      </c>
      <c r="G62" s="43">
        <v>1470374.0</v>
      </c>
      <c r="H62" s="43">
        <v>31.0</v>
      </c>
      <c r="I62" s="43" t="s">
        <v>229</v>
      </c>
      <c r="J62" s="43" t="s">
        <v>164</v>
      </c>
      <c r="K62" s="27"/>
      <c r="L62" s="27"/>
      <c r="M62" s="27"/>
      <c r="N62" s="27"/>
      <c r="O62" s="20">
        <f t="shared" si="1"/>
        <v>864.8</v>
      </c>
      <c r="P62" s="20">
        <f t="shared" si="2"/>
        <v>520.18</v>
      </c>
      <c r="Q62" s="20">
        <f t="shared" si="3"/>
        <v>165.42</v>
      </c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>
      <c r="A63" s="103">
        <v>45205.0</v>
      </c>
      <c r="B63" s="45">
        <v>1638.0</v>
      </c>
      <c r="C63" s="23"/>
      <c r="D63" s="45"/>
      <c r="E63" s="45">
        <v>13.0</v>
      </c>
      <c r="F63" s="83">
        <v>33.95</v>
      </c>
      <c r="G63" s="83">
        <v>4600378.0</v>
      </c>
      <c r="H63" s="83">
        <v>65.0</v>
      </c>
      <c r="I63" s="83" t="s">
        <v>101</v>
      </c>
      <c r="J63" s="83" t="s">
        <v>164</v>
      </c>
      <c r="K63" s="23"/>
      <c r="L63" s="23"/>
      <c r="M63" s="23"/>
      <c r="N63" s="23"/>
      <c r="O63" s="20">
        <f t="shared" si="1"/>
        <v>864.8</v>
      </c>
      <c r="P63" s="20">
        <f t="shared" si="2"/>
        <v>554.13</v>
      </c>
      <c r="Q63" s="20">
        <f t="shared" si="3"/>
        <v>165.42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>
      <c r="A64" s="23"/>
      <c r="B64" s="45">
        <v>1639.0</v>
      </c>
      <c r="C64" s="23"/>
      <c r="D64" s="45"/>
      <c r="E64" s="45">
        <v>15.0</v>
      </c>
      <c r="F64" s="86"/>
      <c r="G64" s="86"/>
      <c r="H64" s="83">
        <v>65.0</v>
      </c>
      <c r="I64" s="83" t="s">
        <v>101</v>
      </c>
      <c r="J64" s="83" t="s">
        <v>164</v>
      </c>
      <c r="K64" s="45"/>
      <c r="L64" s="45" t="s">
        <v>390</v>
      </c>
      <c r="M64" s="23"/>
      <c r="N64" s="23"/>
      <c r="O64" s="20">
        <f t="shared" si="1"/>
        <v>864.8</v>
      </c>
      <c r="P64" s="20">
        <f t="shared" si="2"/>
        <v>554.13</v>
      </c>
      <c r="Q64" s="20">
        <f t="shared" si="3"/>
        <v>165.42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>
      <c r="A65" s="23"/>
      <c r="B65" s="45">
        <v>1640.0</v>
      </c>
      <c r="C65" s="23"/>
      <c r="D65" s="45"/>
      <c r="E65" s="45">
        <v>14.0</v>
      </c>
      <c r="F65" s="83">
        <v>50.14</v>
      </c>
      <c r="G65" s="83">
        <v>4067.0</v>
      </c>
      <c r="H65" s="83">
        <v>66.0</v>
      </c>
      <c r="I65" s="83" t="s">
        <v>101</v>
      </c>
      <c r="J65" s="83" t="s">
        <v>164</v>
      </c>
      <c r="K65" s="23"/>
      <c r="L65" s="23"/>
      <c r="M65" s="45" t="s">
        <v>401</v>
      </c>
      <c r="N65" s="23"/>
      <c r="O65" s="20">
        <f t="shared" si="1"/>
        <v>864.8</v>
      </c>
      <c r="P65" s="20">
        <f t="shared" si="2"/>
        <v>604.27</v>
      </c>
      <c r="Q65" s="20">
        <f t="shared" si="3"/>
        <v>165.42</v>
      </c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>
      <c r="A66" s="23"/>
      <c r="B66" s="45">
        <v>1641.0</v>
      </c>
      <c r="C66" s="23"/>
      <c r="D66" s="45"/>
      <c r="E66" s="45">
        <v>14.0</v>
      </c>
      <c r="F66" s="83">
        <v>44.96</v>
      </c>
      <c r="G66" s="83">
        <v>5907249.0</v>
      </c>
      <c r="H66" s="83">
        <v>61.0</v>
      </c>
      <c r="I66" s="83" t="s">
        <v>101</v>
      </c>
      <c r="J66" s="83" t="s">
        <v>164</v>
      </c>
      <c r="K66" s="23"/>
      <c r="L66" s="23"/>
      <c r="M66" s="23"/>
      <c r="N66" s="23"/>
      <c r="O66" s="20">
        <f t="shared" si="1"/>
        <v>864.8</v>
      </c>
      <c r="P66" s="20">
        <f t="shared" si="2"/>
        <v>649.23</v>
      </c>
      <c r="Q66" s="20">
        <f t="shared" si="3"/>
        <v>165.42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>
      <c r="A67" s="23"/>
      <c r="B67" s="45">
        <v>1642.0</v>
      </c>
      <c r="C67" s="23"/>
      <c r="D67" s="45"/>
      <c r="E67" s="45">
        <v>14.0</v>
      </c>
      <c r="F67" s="83">
        <v>23.63</v>
      </c>
      <c r="G67" s="83">
        <v>3087685.0</v>
      </c>
      <c r="H67" s="83">
        <v>30.0</v>
      </c>
      <c r="I67" s="83" t="s">
        <v>101</v>
      </c>
      <c r="J67" s="83" t="s">
        <v>164</v>
      </c>
      <c r="K67" s="23"/>
      <c r="L67" s="23"/>
      <c r="M67" s="23"/>
      <c r="N67" s="23"/>
      <c r="O67" s="20">
        <f t="shared" si="1"/>
        <v>864.8</v>
      </c>
      <c r="P67" s="20">
        <f t="shared" si="2"/>
        <v>672.86</v>
      </c>
      <c r="Q67" s="20">
        <f t="shared" si="3"/>
        <v>165.42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>
      <c r="A68" s="23"/>
      <c r="B68" s="45">
        <v>1643.0</v>
      </c>
      <c r="C68" s="23"/>
      <c r="D68" s="45"/>
      <c r="E68" s="45">
        <v>14.0</v>
      </c>
      <c r="F68" s="83">
        <v>44.89</v>
      </c>
      <c r="G68" s="83">
        <v>5909963.0</v>
      </c>
      <c r="H68" s="83">
        <v>68.0</v>
      </c>
      <c r="I68" s="83" t="s">
        <v>101</v>
      </c>
      <c r="J68" s="83" t="s">
        <v>164</v>
      </c>
      <c r="K68" s="23"/>
      <c r="L68" s="23"/>
      <c r="M68" s="23"/>
      <c r="N68" s="23"/>
      <c r="O68" s="20">
        <f t="shared" si="1"/>
        <v>864.8</v>
      </c>
      <c r="P68" s="20">
        <f t="shared" si="2"/>
        <v>717.75</v>
      </c>
      <c r="Q68" s="20">
        <f t="shared" si="3"/>
        <v>165.42</v>
      </c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>
      <c r="A69" s="23"/>
      <c r="B69" s="45">
        <v>1644.0</v>
      </c>
      <c r="C69" s="23"/>
      <c r="D69" s="45"/>
      <c r="E69" s="45">
        <v>14.0</v>
      </c>
      <c r="F69" s="86"/>
      <c r="G69" s="86"/>
      <c r="H69" s="83">
        <v>65.0</v>
      </c>
      <c r="I69" s="83" t="s">
        <v>101</v>
      </c>
      <c r="J69" s="83" t="s">
        <v>164</v>
      </c>
      <c r="K69" s="45"/>
      <c r="L69" s="45" t="s">
        <v>390</v>
      </c>
      <c r="M69" s="23"/>
      <c r="N69" s="23"/>
      <c r="O69" s="20">
        <f t="shared" si="1"/>
        <v>864.8</v>
      </c>
      <c r="P69" s="20">
        <f t="shared" si="2"/>
        <v>717.75</v>
      </c>
      <c r="Q69" s="20">
        <f t="shared" si="3"/>
        <v>165.42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>
      <c r="A70" s="23"/>
      <c r="B70" s="45">
        <v>1645.0</v>
      </c>
      <c r="C70" s="45"/>
      <c r="D70" s="45"/>
      <c r="E70" s="45">
        <v>14.0</v>
      </c>
      <c r="F70" s="83">
        <v>87.09</v>
      </c>
      <c r="G70" s="83">
        <v>5427542.0</v>
      </c>
      <c r="H70" s="83">
        <v>118.0</v>
      </c>
      <c r="I70" s="83" t="s">
        <v>101</v>
      </c>
      <c r="J70" s="83" t="s">
        <v>164</v>
      </c>
      <c r="K70" s="115"/>
      <c r="L70" s="115" t="s">
        <v>405</v>
      </c>
      <c r="M70" s="23"/>
      <c r="N70" s="23"/>
      <c r="O70" s="20">
        <f t="shared" si="1"/>
        <v>864.8</v>
      </c>
      <c r="P70" s="20">
        <f t="shared" si="2"/>
        <v>804.84</v>
      </c>
      <c r="Q70" s="20">
        <f t="shared" si="3"/>
        <v>165.42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>
      <c r="B71" s="4">
        <v>1646.0</v>
      </c>
      <c r="D71" s="4"/>
      <c r="E71" s="4">
        <v>28.0</v>
      </c>
      <c r="F71" s="52">
        <v>89.2</v>
      </c>
      <c r="G71" s="52">
        <v>3097832.0</v>
      </c>
      <c r="H71" s="52">
        <v>64.0</v>
      </c>
      <c r="I71" s="52" t="s">
        <v>65</v>
      </c>
      <c r="J71" s="52" t="s">
        <v>164</v>
      </c>
      <c r="O71" s="20">
        <f t="shared" si="1"/>
        <v>954</v>
      </c>
      <c r="P71" s="20">
        <f t="shared" si="2"/>
        <v>804.84</v>
      </c>
      <c r="Q71" s="20">
        <f t="shared" si="3"/>
        <v>165.42</v>
      </c>
    </row>
    <row r="72">
      <c r="B72" s="4">
        <v>1647.0</v>
      </c>
      <c r="D72" s="4"/>
      <c r="E72" s="4">
        <v>28.0</v>
      </c>
      <c r="F72" s="52">
        <v>78.31</v>
      </c>
      <c r="G72" s="52">
        <v>2769554.0</v>
      </c>
      <c r="H72" s="52">
        <v>47.0</v>
      </c>
      <c r="I72" s="52" t="s">
        <v>65</v>
      </c>
      <c r="J72" s="52" t="s">
        <v>164</v>
      </c>
      <c r="O72" s="20">
        <f t="shared" si="1"/>
        <v>1032.31</v>
      </c>
      <c r="P72" s="20">
        <f t="shared" si="2"/>
        <v>804.84</v>
      </c>
      <c r="Q72" s="20">
        <f t="shared" si="3"/>
        <v>165.42</v>
      </c>
    </row>
    <row r="73">
      <c r="B73" s="4">
        <v>1648.0</v>
      </c>
      <c r="D73" s="4"/>
      <c r="E73" s="4">
        <v>28.0</v>
      </c>
      <c r="F73" s="52">
        <v>96.51</v>
      </c>
      <c r="G73" s="52">
        <v>3312618.0</v>
      </c>
      <c r="H73" s="52">
        <v>59.0</v>
      </c>
      <c r="I73" s="52" t="s">
        <v>65</v>
      </c>
      <c r="J73" s="52" t="s">
        <v>164</v>
      </c>
      <c r="O73" s="20">
        <f t="shared" si="1"/>
        <v>1128.82</v>
      </c>
      <c r="P73" s="20">
        <f t="shared" si="2"/>
        <v>804.84</v>
      </c>
      <c r="Q73" s="20">
        <f t="shared" si="3"/>
        <v>165.42</v>
      </c>
    </row>
    <row r="74">
      <c r="B74" s="4">
        <v>1649.0</v>
      </c>
      <c r="D74" s="4"/>
      <c r="E74" s="4">
        <v>28.0</v>
      </c>
      <c r="F74" s="52">
        <v>33.21</v>
      </c>
      <c r="G74" s="52">
        <v>1151466.0</v>
      </c>
      <c r="H74" s="52">
        <v>28.0</v>
      </c>
      <c r="I74" s="52" t="s">
        <v>65</v>
      </c>
      <c r="J74" s="52" t="s">
        <v>164</v>
      </c>
      <c r="O74" s="20">
        <f t="shared" si="1"/>
        <v>1162.03</v>
      </c>
      <c r="P74" s="20">
        <f t="shared" si="2"/>
        <v>804.84</v>
      </c>
      <c r="Q74" s="20">
        <f t="shared" si="3"/>
        <v>165.42</v>
      </c>
    </row>
    <row r="75">
      <c r="B75" s="4">
        <v>1650.0</v>
      </c>
      <c r="C75" s="4" t="s">
        <v>154</v>
      </c>
      <c r="D75" s="4"/>
      <c r="E75" s="4">
        <v>30.0</v>
      </c>
      <c r="F75" s="76"/>
      <c r="G75" s="76"/>
      <c r="H75" s="52">
        <v>1.0</v>
      </c>
      <c r="I75" s="52" t="s">
        <v>65</v>
      </c>
      <c r="J75" s="52" t="s">
        <v>164</v>
      </c>
      <c r="O75" s="20">
        <f t="shared" si="1"/>
        <v>1162.03</v>
      </c>
      <c r="P75" s="20">
        <f t="shared" si="2"/>
        <v>804.84</v>
      </c>
      <c r="Q75" s="20">
        <f t="shared" si="3"/>
        <v>165.42</v>
      </c>
    </row>
    <row r="76">
      <c r="B76" s="4">
        <v>1651.0</v>
      </c>
      <c r="C76" s="4" t="s">
        <v>154</v>
      </c>
      <c r="D76" s="4"/>
      <c r="E76" s="4">
        <v>30.0</v>
      </c>
      <c r="F76" s="76"/>
      <c r="G76" s="76"/>
      <c r="H76" s="52">
        <v>1.0</v>
      </c>
      <c r="I76" s="52" t="s">
        <v>65</v>
      </c>
      <c r="J76" s="52" t="s">
        <v>164</v>
      </c>
      <c r="O76" s="20">
        <f t="shared" si="1"/>
        <v>1162.03</v>
      </c>
      <c r="P76" s="20">
        <f t="shared" si="2"/>
        <v>804.84</v>
      </c>
      <c r="Q76" s="20">
        <f t="shared" si="3"/>
        <v>165.42</v>
      </c>
    </row>
    <row r="77">
      <c r="B77" s="4">
        <v>1652.0</v>
      </c>
      <c r="D77" s="4"/>
      <c r="E77" s="4">
        <v>28.0</v>
      </c>
      <c r="F77" s="52">
        <v>42.92</v>
      </c>
      <c r="G77" s="52">
        <v>1506661.0</v>
      </c>
      <c r="H77" s="52">
        <v>31.0</v>
      </c>
      <c r="I77" s="52" t="s">
        <v>65</v>
      </c>
      <c r="J77" s="52" t="s">
        <v>164</v>
      </c>
      <c r="O77" s="20">
        <f t="shared" si="1"/>
        <v>1204.95</v>
      </c>
      <c r="P77" s="20">
        <f t="shared" si="2"/>
        <v>804.84</v>
      </c>
      <c r="Q77" s="20">
        <f t="shared" si="3"/>
        <v>165.42</v>
      </c>
    </row>
    <row r="78">
      <c r="B78" s="4">
        <v>1653.0</v>
      </c>
      <c r="C78" s="4" t="s">
        <v>154</v>
      </c>
      <c r="D78" s="4"/>
      <c r="E78" s="4">
        <v>28.0</v>
      </c>
      <c r="F78" s="76"/>
      <c r="G78" s="76"/>
      <c r="H78" s="52">
        <v>2.0</v>
      </c>
      <c r="I78" s="52" t="s">
        <v>65</v>
      </c>
      <c r="J78" s="52" t="s">
        <v>164</v>
      </c>
      <c r="O78" s="20">
        <f t="shared" si="1"/>
        <v>1204.95</v>
      </c>
      <c r="P78" s="20">
        <f t="shared" si="2"/>
        <v>804.84</v>
      </c>
      <c r="Q78" s="20">
        <f t="shared" si="3"/>
        <v>165.42</v>
      </c>
    </row>
    <row r="79">
      <c r="B79" s="4">
        <v>1654.0</v>
      </c>
      <c r="C79" s="4" t="s">
        <v>154</v>
      </c>
      <c r="D79" s="4"/>
      <c r="E79" s="4">
        <v>28.0</v>
      </c>
      <c r="F79" s="76"/>
      <c r="G79" s="76"/>
      <c r="H79" s="52">
        <v>1.0</v>
      </c>
      <c r="I79" s="52" t="s">
        <v>65</v>
      </c>
      <c r="J79" s="52" t="s">
        <v>164</v>
      </c>
      <c r="O79" s="20">
        <f t="shared" si="1"/>
        <v>1204.95</v>
      </c>
      <c r="P79" s="20">
        <f t="shared" si="2"/>
        <v>804.84</v>
      </c>
      <c r="Q79" s="20">
        <f t="shared" si="3"/>
        <v>165.42</v>
      </c>
    </row>
    <row r="80">
      <c r="B80" s="4">
        <v>1655.0</v>
      </c>
      <c r="C80" s="4" t="s">
        <v>154</v>
      </c>
      <c r="D80" s="4"/>
      <c r="E80" s="4">
        <v>27.0</v>
      </c>
      <c r="F80" s="76"/>
      <c r="G80" s="76"/>
      <c r="H80" s="52">
        <v>1.0</v>
      </c>
      <c r="I80" s="52" t="s">
        <v>65</v>
      </c>
      <c r="J80" s="52" t="s">
        <v>164</v>
      </c>
      <c r="O80" s="20">
        <f t="shared" si="1"/>
        <v>1204.95</v>
      </c>
      <c r="P80" s="20">
        <f t="shared" si="2"/>
        <v>804.84</v>
      </c>
      <c r="Q80" s="20">
        <f t="shared" si="3"/>
        <v>165.42</v>
      </c>
    </row>
    <row r="81">
      <c r="B81" s="4">
        <v>1656.0</v>
      </c>
      <c r="C81" s="4" t="s">
        <v>410</v>
      </c>
      <c r="D81" s="4"/>
      <c r="E81" s="4">
        <v>9.0</v>
      </c>
      <c r="F81" s="52">
        <v>29.25</v>
      </c>
      <c r="G81" s="52">
        <v>996097.0</v>
      </c>
      <c r="H81" s="52">
        <v>59.0</v>
      </c>
      <c r="I81" s="52" t="s">
        <v>65</v>
      </c>
      <c r="J81" s="52" t="s">
        <v>164</v>
      </c>
      <c r="K81" s="4"/>
      <c r="L81" s="4" t="s">
        <v>411</v>
      </c>
      <c r="O81" s="20">
        <f t="shared" si="1"/>
        <v>1234.2</v>
      </c>
      <c r="P81" s="20">
        <f t="shared" si="2"/>
        <v>804.84</v>
      </c>
      <c r="Q81" s="20">
        <f t="shared" si="3"/>
        <v>165.42</v>
      </c>
    </row>
    <row r="82">
      <c r="B82" s="4">
        <v>1657.0</v>
      </c>
      <c r="C82" s="4" t="s">
        <v>314</v>
      </c>
      <c r="D82" s="4"/>
      <c r="E82" s="4">
        <v>9.0</v>
      </c>
      <c r="F82" s="52">
        <v>8.61</v>
      </c>
      <c r="G82" s="52">
        <v>170270.0</v>
      </c>
      <c r="H82" s="52">
        <v>17.0</v>
      </c>
      <c r="I82" s="52" t="s">
        <v>65</v>
      </c>
      <c r="J82" s="52" t="s">
        <v>102</v>
      </c>
      <c r="O82" s="20">
        <f t="shared" si="1"/>
        <v>1242.81</v>
      </c>
      <c r="P82" s="20">
        <f t="shared" si="2"/>
        <v>804.84</v>
      </c>
      <c r="Q82" s="20">
        <f t="shared" si="3"/>
        <v>165.42</v>
      </c>
    </row>
    <row r="83">
      <c r="B83" s="4">
        <v>1658.0</v>
      </c>
      <c r="C83" s="4" t="s">
        <v>314</v>
      </c>
      <c r="D83" s="4"/>
      <c r="E83" s="4">
        <v>27.0</v>
      </c>
      <c r="F83" s="52">
        <v>46.88</v>
      </c>
      <c r="G83" s="52">
        <v>1660101.0</v>
      </c>
      <c r="H83" s="52">
        <v>34.0</v>
      </c>
      <c r="I83" s="52" t="s">
        <v>65</v>
      </c>
      <c r="J83" s="52" t="s">
        <v>326</v>
      </c>
      <c r="O83" s="20">
        <f t="shared" si="1"/>
        <v>1289.69</v>
      </c>
      <c r="P83" s="20">
        <f t="shared" si="2"/>
        <v>804.84</v>
      </c>
      <c r="Q83" s="20">
        <f t="shared" si="3"/>
        <v>165.42</v>
      </c>
    </row>
    <row r="84">
      <c r="A84" s="27"/>
      <c r="B84" s="42">
        <v>1659.0</v>
      </c>
      <c r="C84" s="27"/>
      <c r="D84" s="42"/>
      <c r="E84" s="42">
        <v>25.0</v>
      </c>
      <c r="F84" s="43">
        <v>8.69</v>
      </c>
      <c r="G84" s="43">
        <v>323165.0</v>
      </c>
      <c r="H84" s="43">
        <v>19.0</v>
      </c>
      <c r="I84" s="43" t="s">
        <v>229</v>
      </c>
      <c r="J84" s="43" t="s">
        <v>164</v>
      </c>
      <c r="K84" s="27"/>
      <c r="L84" s="27"/>
      <c r="M84" s="27"/>
      <c r="N84" s="27"/>
      <c r="O84" s="20">
        <f t="shared" si="1"/>
        <v>1289.69</v>
      </c>
      <c r="P84" s="20">
        <f t="shared" si="2"/>
        <v>804.84</v>
      </c>
      <c r="Q84" s="20">
        <f t="shared" si="3"/>
        <v>174.11</v>
      </c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</row>
    <row r="85">
      <c r="A85" s="27"/>
      <c r="B85" s="42">
        <v>1660.0</v>
      </c>
      <c r="C85" s="42" t="s">
        <v>74</v>
      </c>
      <c r="D85" s="42"/>
      <c r="E85" s="42">
        <v>0.0</v>
      </c>
      <c r="F85" s="43">
        <v>0.0</v>
      </c>
      <c r="G85" s="43">
        <v>86009.0</v>
      </c>
      <c r="H85" s="43">
        <v>23.0</v>
      </c>
      <c r="I85" s="43" t="s">
        <v>229</v>
      </c>
      <c r="J85" s="43" t="s">
        <v>414</v>
      </c>
      <c r="K85" s="27"/>
      <c r="L85" s="27"/>
      <c r="M85" s="27"/>
      <c r="N85" s="27"/>
      <c r="O85" s="20">
        <f t="shared" si="1"/>
        <v>1289.69</v>
      </c>
      <c r="P85" s="20">
        <f t="shared" si="2"/>
        <v>804.84</v>
      </c>
      <c r="Q85" s="20">
        <f t="shared" si="3"/>
        <v>174.11</v>
      </c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</row>
    <row r="86">
      <c r="A86" s="27"/>
      <c r="B86" s="42">
        <v>1661.0</v>
      </c>
      <c r="C86" s="27"/>
      <c r="D86" s="42"/>
      <c r="E86" s="42">
        <v>27.0</v>
      </c>
      <c r="F86" s="43">
        <v>45.53</v>
      </c>
      <c r="G86" s="43">
        <v>1370898.0</v>
      </c>
      <c r="H86" s="43">
        <v>31.0</v>
      </c>
      <c r="I86" s="43" t="s">
        <v>229</v>
      </c>
      <c r="J86" s="43" t="s">
        <v>164</v>
      </c>
      <c r="K86" s="27"/>
      <c r="L86" s="27"/>
      <c r="M86" s="27"/>
      <c r="N86" s="27"/>
      <c r="O86" s="20">
        <f t="shared" si="1"/>
        <v>1289.69</v>
      </c>
      <c r="P86" s="20">
        <f t="shared" si="2"/>
        <v>804.84</v>
      </c>
      <c r="Q86" s="20">
        <f t="shared" si="3"/>
        <v>219.64</v>
      </c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</row>
    <row r="87">
      <c r="A87" s="23"/>
      <c r="B87" s="45">
        <v>1662.0</v>
      </c>
      <c r="C87" s="23"/>
      <c r="D87" s="45"/>
      <c r="E87" s="45">
        <v>14.0</v>
      </c>
      <c r="F87" s="83">
        <v>15.4</v>
      </c>
      <c r="G87" s="83">
        <v>2028502.0</v>
      </c>
      <c r="H87" s="83">
        <v>20.0</v>
      </c>
      <c r="I87" s="83" t="s">
        <v>101</v>
      </c>
      <c r="J87" s="83" t="s">
        <v>164</v>
      </c>
      <c r="K87" s="23"/>
      <c r="L87" s="23"/>
      <c r="M87" s="23"/>
      <c r="N87" s="23"/>
      <c r="O87" s="20">
        <f t="shared" si="1"/>
        <v>1289.69</v>
      </c>
      <c r="P87" s="20">
        <f t="shared" si="2"/>
        <v>820.24</v>
      </c>
      <c r="Q87" s="20">
        <f t="shared" si="3"/>
        <v>219.64</v>
      </c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>
      <c r="A88" s="23"/>
      <c r="B88" s="45">
        <v>1663.0</v>
      </c>
      <c r="C88" s="23"/>
      <c r="D88" s="45"/>
      <c r="E88" s="45">
        <v>14.0</v>
      </c>
      <c r="F88" s="83">
        <v>16.49</v>
      </c>
      <c r="G88" s="83">
        <v>2407020.0</v>
      </c>
      <c r="H88" s="83">
        <v>21.0</v>
      </c>
      <c r="I88" s="83" t="s">
        <v>101</v>
      </c>
      <c r="J88" s="83" t="s">
        <v>164</v>
      </c>
      <c r="K88" s="45"/>
      <c r="L88" s="45" t="s">
        <v>417</v>
      </c>
      <c r="M88" s="23"/>
      <c r="N88" s="23"/>
      <c r="O88" s="20">
        <f t="shared" si="1"/>
        <v>1289.69</v>
      </c>
      <c r="P88" s="20">
        <f t="shared" si="2"/>
        <v>836.73</v>
      </c>
      <c r="Q88" s="20">
        <f t="shared" si="3"/>
        <v>219.64</v>
      </c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>
      <c r="A89" s="23"/>
      <c r="B89" s="45">
        <v>1664.0</v>
      </c>
      <c r="C89" s="23"/>
      <c r="D89" s="45"/>
      <c r="E89" s="45">
        <v>14.0</v>
      </c>
      <c r="F89" s="83">
        <v>8.21</v>
      </c>
      <c r="G89" s="83">
        <v>1383823.0</v>
      </c>
      <c r="H89" s="83">
        <v>17.0</v>
      </c>
      <c r="I89" s="83" t="s">
        <v>101</v>
      </c>
      <c r="J89" s="83" t="s">
        <v>164</v>
      </c>
      <c r="K89" s="45"/>
      <c r="L89" s="45" t="s">
        <v>418</v>
      </c>
      <c r="M89" s="23"/>
      <c r="N89" s="23"/>
      <c r="O89" s="20">
        <f t="shared" si="1"/>
        <v>1289.69</v>
      </c>
      <c r="P89" s="20">
        <f t="shared" si="2"/>
        <v>844.94</v>
      </c>
      <c r="Q89" s="20">
        <f t="shared" si="3"/>
        <v>219.64</v>
      </c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</row>
    <row r="90">
      <c r="A90" s="23"/>
      <c r="B90" s="45">
        <v>1665.0</v>
      </c>
      <c r="C90" s="23"/>
      <c r="D90" s="45"/>
      <c r="E90" s="45">
        <v>14.0</v>
      </c>
      <c r="F90" s="86"/>
      <c r="G90" s="83">
        <v>2314342.0</v>
      </c>
      <c r="H90" s="83">
        <v>21.0</v>
      </c>
      <c r="I90" s="83" t="s">
        <v>101</v>
      </c>
      <c r="J90" s="83" t="s">
        <v>164</v>
      </c>
      <c r="K90" s="45"/>
      <c r="L90" s="45" t="s">
        <v>420</v>
      </c>
      <c r="M90" s="23"/>
      <c r="N90" s="23"/>
      <c r="O90" s="20">
        <f t="shared" si="1"/>
        <v>1289.69</v>
      </c>
      <c r="P90" s="20">
        <f t="shared" si="2"/>
        <v>844.94</v>
      </c>
      <c r="Q90" s="20">
        <f t="shared" si="3"/>
        <v>219.64</v>
      </c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>
      <c r="A91" s="23"/>
      <c r="B91" s="45">
        <v>1666.0</v>
      </c>
      <c r="C91" s="45" t="s">
        <v>314</v>
      </c>
      <c r="D91" s="45"/>
      <c r="E91" s="45">
        <v>14.0</v>
      </c>
      <c r="F91" s="86"/>
      <c r="G91" s="83">
        <v>785562.0</v>
      </c>
      <c r="H91" s="83">
        <v>34.0</v>
      </c>
      <c r="I91" s="83" t="s">
        <v>101</v>
      </c>
      <c r="J91" s="83" t="s">
        <v>315</v>
      </c>
      <c r="K91" s="45"/>
      <c r="L91" s="45" t="s">
        <v>421</v>
      </c>
      <c r="M91" s="23"/>
      <c r="N91" s="23"/>
      <c r="O91" s="20">
        <f t="shared" si="1"/>
        <v>1289.69</v>
      </c>
      <c r="P91" s="20">
        <f t="shared" si="2"/>
        <v>844.94</v>
      </c>
      <c r="Q91" s="20">
        <f t="shared" si="3"/>
        <v>219.64</v>
      </c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>
      <c r="A92" s="23"/>
      <c r="B92" s="45">
        <v>1667.0</v>
      </c>
      <c r="C92" s="45" t="s">
        <v>314</v>
      </c>
      <c r="D92" s="45"/>
      <c r="E92" s="45">
        <v>14.0</v>
      </c>
      <c r="F92" s="86"/>
      <c r="G92" s="83">
        <v>586337.0</v>
      </c>
      <c r="H92" s="83">
        <v>8.0</v>
      </c>
      <c r="I92" s="83" t="s">
        <v>101</v>
      </c>
      <c r="J92" s="83" t="s">
        <v>315</v>
      </c>
      <c r="K92" s="45"/>
      <c r="L92" s="45" t="s">
        <v>423</v>
      </c>
      <c r="M92" s="23"/>
      <c r="N92" s="23"/>
      <c r="O92" s="20">
        <f t="shared" si="1"/>
        <v>1289.69</v>
      </c>
      <c r="P92" s="20">
        <f t="shared" si="2"/>
        <v>844.94</v>
      </c>
      <c r="Q92" s="20">
        <f t="shared" si="3"/>
        <v>219.64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>
      <c r="A93" s="23"/>
      <c r="B93" s="45">
        <v>1668.0</v>
      </c>
      <c r="C93" s="45" t="s">
        <v>314</v>
      </c>
      <c r="D93" s="45"/>
      <c r="E93" s="45">
        <v>14.0</v>
      </c>
      <c r="F93" s="86"/>
      <c r="G93" s="83">
        <v>986450.0</v>
      </c>
      <c r="H93" s="83">
        <v>26.0</v>
      </c>
      <c r="I93" s="83" t="s">
        <v>101</v>
      </c>
      <c r="J93" s="83" t="s">
        <v>326</v>
      </c>
      <c r="K93" s="45"/>
      <c r="L93" s="45" t="s">
        <v>421</v>
      </c>
      <c r="M93" s="23"/>
      <c r="N93" s="23"/>
      <c r="O93" s="20">
        <f t="shared" si="1"/>
        <v>1289.69</v>
      </c>
      <c r="P93" s="20">
        <f t="shared" si="2"/>
        <v>844.94</v>
      </c>
      <c r="Q93" s="20">
        <f t="shared" si="3"/>
        <v>219.64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>
      <c r="A94" s="23"/>
      <c r="B94" s="45">
        <v>1669.0</v>
      </c>
      <c r="C94" s="45" t="s">
        <v>314</v>
      </c>
      <c r="D94" s="45"/>
      <c r="E94" s="45">
        <v>14.0</v>
      </c>
      <c r="F94" s="86"/>
      <c r="G94" s="83">
        <v>310785.0</v>
      </c>
      <c r="H94" s="83">
        <v>25.0</v>
      </c>
      <c r="I94" s="83" t="s">
        <v>101</v>
      </c>
      <c r="J94" s="83" t="s">
        <v>425</v>
      </c>
      <c r="K94" s="45"/>
      <c r="L94" s="45" t="s">
        <v>421</v>
      </c>
      <c r="M94" s="23"/>
      <c r="N94" s="23"/>
      <c r="O94" s="20">
        <f t="shared" si="1"/>
        <v>1289.69</v>
      </c>
      <c r="P94" s="20">
        <f t="shared" si="2"/>
        <v>844.94</v>
      </c>
      <c r="Q94" s="20">
        <f t="shared" si="3"/>
        <v>219.64</v>
      </c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>
      <c r="A95" s="23"/>
      <c r="B95" s="45">
        <v>1670.0</v>
      </c>
      <c r="C95" s="45" t="s">
        <v>154</v>
      </c>
      <c r="D95" s="45"/>
      <c r="E95" s="45">
        <v>0.0</v>
      </c>
      <c r="F95" s="86"/>
      <c r="G95" s="83">
        <v>55540.0</v>
      </c>
      <c r="H95" s="83">
        <v>4.0</v>
      </c>
      <c r="I95" s="83" t="s">
        <v>101</v>
      </c>
      <c r="J95" s="83" t="s">
        <v>425</v>
      </c>
      <c r="K95" s="45"/>
      <c r="L95" s="45" t="s">
        <v>421</v>
      </c>
      <c r="M95" s="23"/>
      <c r="N95" s="23"/>
      <c r="O95" s="20">
        <f t="shared" si="1"/>
        <v>1289.69</v>
      </c>
      <c r="P95" s="20">
        <f t="shared" si="2"/>
        <v>844.94</v>
      </c>
      <c r="Q95" s="20">
        <f t="shared" si="3"/>
        <v>219.64</v>
      </c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>
      <c r="A96" s="103">
        <v>45206.0</v>
      </c>
      <c r="B96" s="45">
        <v>1671.0</v>
      </c>
      <c r="C96" s="23"/>
      <c r="D96" s="45"/>
      <c r="E96" s="45">
        <v>14.0</v>
      </c>
      <c r="F96" s="83">
        <v>42.22</v>
      </c>
      <c r="G96" s="83">
        <v>5375761.0</v>
      </c>
      <c r="H96" s="83">
        <v>58.0</v>
      </c>
      <c r="I96" s="83" t="s">
        <v>101</v>
      </c>
      <c r="J96" s="83" t="s">
        <v>164</v>
      </c>
      <c r="K96" s="45"/>
      <c r="L96" s="45" t="s">
        <v>426</v>
      </c>
      <c r="M96" s="23"/>
      <c r="N96" s="23"/>
      <c r="O96" s="20">
        <f t="shared" si="1"/>
        <v>1289.69</v>
      </c>
      <c r="P96" s="20">
        <f t="shared" si="2"/>
        <v>887.16</v>
      </c>
      <c r="Q96" s="20">
        <f t="shared" si="3"/>
        <v>219.64</v>
      </c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>
      <c r="A97" s="23"/>
      <c r="B97" s="45">
        <v>1672.0</v>
      </c>
      <c r="C97" s="23"/>
      <c r="D97" s="45"/>
      <c r="E97" s="45">
        <v>14.0</v>
      </c>
      <c r="F97" s="83">
        <v>47.93</v>
      </c>
      <c r="G97" s="83">
        <v>6033506.0</v>
      </c>
      <c r="H97" s="83">
        <v>58.0</v>
      </c>
      <c r="I97" s="83" t="s">
        <v>101</v>
      </c>
      <c r="J97" s="83" t="s">
        <v>164</v>
      </c>
      <c r="K97" s="23"/>
      <c r="L97" s="23"/>
      <c r="M97" s="23"/>
      <c r="N97" s="23"/>
      <c r="O97" s="20">
        <f t="shared" si="1"/>
        <v>1289.69</v>
      </c>
      <c r="P97" s="20">
        <f t="shared" si="2"/>
        <v>935.09</v>
      </c>
      <c r="Q97" s="20">
        <f t="shared" si="3"/>
        <v>219.64</v>
      </c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>
      <c r="A98" s="23"/>
      <c r="B98" s="45">
        <v>1673.0</v>
      </c>
      <c r="C98" s="23"/>
      <c r="D98" s="45"/>
      <c r="E98" s="45">
        <v>14.0</v>
      </c>
      <c r="F98" s="83">
        <v>45.11</v>
      </c>
      <c r="G98" s="83">
        <v>5595058.0</v>
      </c>
      <c r="H98" s="83">
        <v>58.0</v>
      </c>
      <c r="I98" s="83" t="s">
        <v>101</v>
      </c>
      <c r="J98" s="83" t="s">
        <v>164</v>
      </c>
      <c r="K98" s="23"/>
      <c r="L98" s="23"/>
      <c r="M98" s="23"/>
      <c r="N98" s="23"/>
      <c r="O98" s="20">
        <f t="shared" si="1"/>
        <v>1289.69</v>
      </c>
      <c r="P98" s="20">
        <f t="shared" si="2"/>
        <v>980.2</v>
      </c>
      <c r="Q98" s="20">
        <f t="shared" si="3"/>
        <v>219.64</v>
      </c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>
      <c r="A99" s="23"/>
      <c r="B99" s="45">
        <v>1674.0</v>
      </c>
      <c r="C99" s="23"/>
      <c r="D99" s="45"/>
      <c r="E99" s="45">
        <v>14.0</v>
      </c>
      <c r="F99" s="83">
        <v>53.75</v>
      </c>
      <c r="G99" s="83">
        <v>6599556.0</v>
      </c>
      <c r="H99" s="83">
        <v>66.0</v>
      </c>
      <c r="I99" s="83" t="s">
        <v>101</v>
      </c>
      <c r="J99" s="83" t="s">
        <v>164</v>
      </c>
      <c r="K99" s="23"/>
      <c r="L99" s="23"/>
      <c r="M99" s="23"/>
      <c r="N99" s="23"/>
      <c r="O99" s="20">
        <f t="shared" si="1"/>
        <v>1289.69</v>
      </c>
      <c r="P99" s="20">
        <f t="shared" si="2"/>
        <v>1033.95</v>
      </c>
      <c r="Q99" s="20">
        <f t="shared" si="3"/>
        <v>219.64</v>
      </c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>
      <c r="A100" s="23"/>
      <c r="B100" s="45">
        <v>1675.0</v>
      </c>
      <c r="C100" s="23"/>
      <c r="D100" s="45"/>
      <c r="E100" s="45">
        <v>14.0</v>
      </c>
      <c r="F100" s="83">
        <v>47.67</v>
      </c>
      <c r="G100" s="83">
        <v>5812778.0</v>
      </c>
      <c r="H100" s="83">
        <v>64.0</v>
      </c>
      <c r="I100" s="83" t="s">
        <v>101</v>
      </c>
      <c r="J100" s="83" t="s">
        <v>164</v>
      </c>
      <c r="K100" s="23"/>
      <c r="L100" s="23"/>
      <c r="M100" s="23"/>
      <c r="N100" s="23"/>
      <c r="O100" s="20">
        <f t="shared" si="1"/>
        <v>1289.69</v>
      </c>
      <c r="P100" s="20">
        <f t="shared" si="2"/>
        <v>1081.62</v>
      </c>
      <c r="Q100" s="20">
        <f t="shared" si="3"/>
        <v>219.64</v>
      </c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>
      <c r="B101" s="4">
        <v>1676.0</v>
      </c>
      <c r="D101" s="4"/>
      <c r="E101" s="4">
        <v>30.0</v>
      </c>
      <c r="F101" s="76"/>
      <c r="G101" s="76"/>
      <c r="H101" s="52">
        <v>42.0</v>
      </c>
      <c r="I101" s="52" t="s">
        <v>65</v>
      </c>
      <c r="J101" s="52" t="s">
        <v>164</v>
      </c>
      <c r="K101" s="4"/>
      <c r="L101" s="4" t="s">
        <v>327</v>
      </c>
      <c r="O101" s="20">
        <f t="shared" si="1"/>
        <v>1289.69</v>
      </c>
      <c r="P101" s="20">
        <f t="shared" si="2"/>
        <v>1081.62</v>
      </c>
      <c r="Q101" s="20">
        <f t="shared" si="3"/>
        <v>219.64</v>
      </c>
    </row>
    <row r="102">
      <c r="B102" s="4">
        <v>1677.0</v>
      </c>
      <c r="D102" s="4"/>
      <c r="E102" s="4">
        <v>28.0</v>
      </c>
      <c r="F102" s="52">
        <v>110.6</v>
      </c>
      <c r="G102" s="52">
        <v>3705894.0</v>
      </c>
      <c r="H102" s="52">
        <v>76.0</v>
      </c>
      <c r="I102" s="52" t="s">
        <v>65</v>
      </c>
      <c r="J102" s="52" t="s">
        <v>164</v>
      </c>
      <c r="K102" s="4"/>
      <c r="L102" s="4" t="s">
        <v>433</v>
      </c>
      <c r="O102" s="20">
        <f t="shared" si="1"/>
        <v>1400.29</v>
      </c>
      <c r="P102" s="20">
        <f t="shared" si="2"/>
        <v>1081.62</v>
      </c>
      <c r="Q102" s="20">
        <f t="shared" si="3"/>
        <v>219.64</v>
      </c>
    </row>
    <row r="103">
      <c r="B103" s="4">
        <v>1678.0</v>
      </c>
      <c r="D103" s="4"/>
      <c r="E103" s="4">
        <v>27.0</v>
      </c>
      <c r="F103" s="52">
        <v>75.01</v>
      </c>
      <c r="G103" s="52">
        <v>2494773.0</v>
      </c>
      <c r="H103" s="52">
        <v>58.0</v>
      </c>
      <c r="I103" s="52" t="s">
        <v>65</v>
      </c>
      <c r="J103" s="52" t="s">
        <v>164</v>
      </c>
      <c r="O103" s="20">
        <f t="shared" si="1"/>
        <v>1475.3</v>
      </c>
      <c r="P103" s="20">
        <f t="shared" si="2"/>
        <v>1081.62</v>
      </c>
      <c r="Q103" s="20">
        <f t="shared" si="3"/>
        <v>219.64</v>
      </c>
    </row>
    <row r="104">
      <c r="B104" s="4">
        <v>1679.0</v>
      </c>
      <c r="C104" s="4" t="s">
        <v>314</v>
      </c>
      <c r="D104" s="4"/>
      <c r="E104" s="4">
        <v>28.0</v>
      </c>
      <c r="F104" s="52">
        <v>28.42</v>
      </c>
      <c r="G104" s="52">
        <v>949294.0</v>
      </c>
      <c r="H104" s="52">
        <v>18.0</v>
      </c>
      <c r="I104" s="52" t="s">
        <v>65</v>
      </c>
      <c r="J104" s="52" t="s">
        <v>326</v>
      </c>
      <c r="O104" s="20">
        <f t="shared" si="1"/>
        <v>1503.72</v>
      </c>
      <c r="P104" s="20">
        <f t="shared" si="2"/>
        <v>1081.62</v>
      </c>
      <c r="Q104" s="20">
        <f t="shared" si="3"/>
        <v>219.64</v>
      </c>
    </row>
    <row r="105">
      <c r="B105" s="4">
        <v>1680.0</v>
      </c>
      <c r="C105" s="4" t="s">
        <v>314</v>
      </c>
      <c r="D105" s="4"/>
      <c r="E105" s="4">
        <v>19.0</v>
      </c>
      <c r="F105" s="52">
        <v>24.45</v>
      </c>
      <c r="G105" s="52">
        <v>513653.0</v>
      </c>
      <c r="H105" s="52">
        <v>19.0</v>
      </c>
      <c r="I105" s="7" t="s">
        <v>65</v>
      </c>
      <c r="J105" s="52" t="s">
        <v>326</v>
      </c>
      <c r="O105" s="20">
        <f t="shared" si="1"/>
        <v>1528.17</v>
      </c>
      <c r="P105" s="20">
        <f t="shared" si="2"/>
        <v>1081.62</v>
      </c>
      <c r="Q105" s="20">
        <f t="shared" si="3"/>
        <v>219.64</v>
      </c>
    </row>
    <row r="106">
      <c r="B106" s="4">
        <v>1681.0</v>
      </c>
      <c r="C106" s="4" t="s">
        <v>314</v>
      </c>
      <c r="D106" s="4"/>
      <c r="E106" s="4">
        <v>9.0</v>
      </c>
      <c r="F106" s="52">
        <v>10.36</v>
      </c>
      <c r="G106" s="52">
        <v>195658.0</v>
      </c>
      <c r="H106" s="52">
        <v>19.0</v>
      </c>
      <c r="I106" s="7" t="s">
        <v>65</v>
      </c>
      <c r="J106" s="52" t="s">
        <v>102</v>
      </c>
      <c r="O106" s="20">
        <f t="shared" si="1"/>
        <v>1538.53</v>
      </c>
      <c r="P106" s="20">
        <f t="shared" si="2"/>
        <v>1081.62</v>
      </c>
      <c r="Q106" s="20">
        <f t="shared" si="3"/>
        <v>219.64</v>
      </c>
    </row>
    <row r="107">
      <c r="A107" s="27"/>
      <c r="B107" s="42">
        <v>1682.0</v>
      </c>
      <c r="C107" s="27"/>
      <c r="D107" s="42"/>
      <c r="E107" s="42">
        <v>27.0</v>
      </c>
      <c r="F107" s="43">
        <v>56.34</v>
      </c>
      <c r="G107" s="43">
        <v>1649117.0</v>
      </c>
      <c r="H107" s="43">
        <v>41.0</v>
      </c>
      <c r="I107" s="43" t="s">
        <v>229</v>
      </c>
      <c r="J107" s="43" t="s">
        <v>164</v>
      </c>
      <c r="K107" s="27"/>
      <c r="L107" s="27"/>
      <c r="M107" s="27"/>
      <c r="N107" s="27"/>
      <c r="O107" s="20">
        <f t="shared" si="1"/>
        <v>1538.53</v>
      </c>
      <c r="P107" s="20">
        <f t="shared" si="2"/>
        <v>1081.62</v>
      </c>
      <c r="Q107" s="20">
        <f t="shared" si="3"/>
        <v>275.98</v>
      </c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>
      <c r="A108" s="27"/>
      <c r="B108" s="42">
        <v>1683.0</v>
      </c>
      <c r="C108" s="27"/>
      <c r="D108" s="42"/>
      <c r="E108" s="42">
        <v>28.0</v>
      </c>
      <c r="F108" s="43">
        <v>30.8</v>
      </c>
      <c r="G108" s="43">
        <v>882070.0</v>
      </c>
      <c r="H108" s="43">
        <v>19.0</v>
      </c>
      <c r="I108" s="43" t="s">
        <v>229</v>
      </c>
      <c r="J108" s="43" t="s">
        <v>439</v>
      </c>
      <c r="K108" s="27"/>
      <c r="L108" s="27"/>
      <c r="M108" s="27"/>
      <c r="N108" s="27"/>
      <c r="O108" s="20">
        <f t="shared" si="1"/>
        <v>1538.53</v>
      </c>
      <c r="P108" s="20">
        <f t="shared" si="2"/>
        <v>1081.62</v>
      </c>
      <c r="Q108" s="20">
        <f t="shared" si="3"/>
        <v>306.78</v>
      </c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</row>
    <row r="109">
      <c r="A109" s="27"/>
      <c r="B109" s="42">
        <v>1684.0</v>
      </c>
      <c r="C109" s="42" t="s">
        <v>154</v>
      </c>
      <c r="D109" s="42"/>
      <c r="E109" s="42">
        <v>20.0</v>
      </c>
      <c r="F109" s="139"/>
      <c r="G109" s="139"/>
      <c r="H109" s="43">
        <v>4.0</v>
      </c>
      <c r="I109" s="43" t="s">
        <v>229</v>
      </c>
      <c r="J109" s="43" t="s">
        <v>439</v>
      </c>
      <c r="K109" s="42"/>
      <c r="L109" s="42" t="s">
        <v>441</v>
      </c>
      <c r="M109" s="27"/>
      <c r="N109" s="27"/>
      <c r="O109" s="20">
        <f t="shared" si="1"/>
        <v>1538.53</v>
      </c>
      <c r="P109" s="20">
        <f t="shared" si="2"/>
        <v>1081.62</v>
      </c>
      <c r="Q109" s="20">
        <f t="shared" si="3"/>
        <v>306.78</v>
      </c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</row>
    <row r="110">
      <c r="A110" s="27"/>
      <c r="B110" s="42">
        <v>1685.0</v>
      </c>
      <c r="C110" s="42" t="s">
        <v>314</v>
      </c>
      <c r="D110" s="42"/>
      <c r="E110" s="42">
        <v>19.0</v>
      </c>
      <c r="F110" s="43">
        <v>20.15</v>
      </c>
      <c r="G110" s="43">
        <v>400911.0</v>
      </c>
      <c r="H110" s="43">
        <v>19.0</v>
      </c>
      <c r="I110" s="43" t="s">
        <v>229</v>
      </c>
      <c r="J110" s="43" t="s">
        <v>425</v>
      </c>
      <c r="K110" s="27"/>
      <c r="L110" s="27"/>
      <c r="M110" s="27"/>
      <c r="N110" s="27"/>
      <c r="O110" s="20">
        <f t="shared" si="1"/>
        <v>1538.53</v>
      </c>
      <c r="P110" s="20">
        <f t="shared" si="2"/>
        <v>1081.62</v>
      </c>
      <c r="Q110" s="20">
        <f t="shared" si="3"/>
        <v>326.93</v>
      </c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</row>
    <row r="111">
      <c r="A111" s="27"/>
      <c r="B111" s="42">
        <v>1686.0</v>
      </c>
      <c r="C111" s="42" t="s">
        <v>314</v>
      </c>
      <c r="D111" s="42"/>
      <c r="E111" s="42">
        <v>9.0</v>
      </c>
      <c r="F111" s="43">
        <v>10.52</v>
      </c>
      <c r="G111" s="43">
        <v>159963.0</v>
      </c>
      <c r="H111" s="43">
        <v>19.0</v>
      </c>
      <c r="I111" s="43" t="s">
        <v>229</v>
      </c>
      <c r="J111" s="43" t="s">
        <v>102</v>
      </c>
      <c r="K111" s="27"/>
      <c r="L111" s="27"/>
      <c r="M111" s="27"/>
      <c r="N111" s="27"/>
      <c r="O111" s="20">
        <f t="shared" si="1"/>
        <v>1538.53</v>
      </c>
      <c r="P111" s="20">
        <f t="shared" si="2"/>
        <v>1081.62</v>
      </c>
      <c r="Q111" s="20">
        <f t="shared" si="3"/>
        <v>337.45</v>
      </c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</row>
    <row r="112">
      <c r="A112" s="23"/>
      <c r="B112" s="45">
        <v>1687.0</v>
      </c>
      <c r="C112" s="23"/>
      <c r="D112" s="45"/>
      <c r="E112" s="45">
        <v>14.0</v>
      </c>
      <c r="F112" s="83">
        <v>33.99</v>
      </c>
      <c r="G112" s="83">
        <v>4140778.0</v>
      </c>
      <c r="H112" s="83">
        <v>44.0</v>
      </c>
      <c r="I112" s="83" t="s">
        <v>101</v>
      </c>
      <c r="J112" s="83" t="s">
        <v>164</v>
      </c>
      <c r="K112" s="23"/>
      <c r="L112" s="23"/>
      <c r="M112" s="23"/>
      <c r="N112" s="23"/>
      <c r="O112" s="20">
        <f t="shared" si="1"/>
        <v>1538.53</v>
      </c>
      <c r="P112" s="20">
        <f t="shared" si="2"/>
        <v>1115.61</v>
      </c>
      <c r="Q112" s="20">
        <f t="shared" si="3"/>
        <v>337.45</v>
      </c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>
      <c r="A113" s="23"/>
      <c r="B113" s="45">
        <v>1688.0</v>
      </c>
      <c r="C113" s="23"/>
      <c r="D113" s="45"/>
      <c r="E113" s="45">
        <v>14.0</v>
      </c>
      <c r="F113" s="83">
        <v>35.89</v>
      </c>
      <c r="G113" s="83">
        <v>3709684.0</v>
      </c>
      <c r="H113" s="83">
        <v>45.0</v>
      </c>
      <c r="I113" s="83" t="s">
        <v>101</v>
      </c>
      <c r="J113" s="83" t="s">
        <v>164</v>
      </c>
      <c r="K113" s="45"/>
      <c r="L113" s="45" t="s">
        <v>443</v>
      </c>
      <c r="M113" s="23"/>
      <c r="N113" s="23"/>
      <c r="O113" s="20">
        <f t="shared" si="1"/>
        <v>1538.53</v>
      </c>
      <c r="P113" s="20">
        <f t="shared" si="2"/>
        <v>1151.5</v>
      </c>
      <c r="Q113" s="20">
        <f t="shared" si="3"/>
        <v>337.45</v>
      </c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>
      <c r="A114" s="23"/>
      <c r="B114" s="45">
        <v>1689.0</v>
      </c>
      <c r="C114" s="45" t="s">
        <v>154</v>
      </c>
      <c r="D114" s="45"/>
      <c r="E114" s="45">
        <v>14.0</v>
      </c>
      <c r="F114" s="83">
        <v>1.38</v>
      </c>
      <c r="G114" s="83">
        <v>111456.0</v>
      </c>
      <c r="H114" s="83">
        <v>2.0</v>
      </c>
      <c r="I114" s="83" t="s">
        <v>101</v>
      </c>
      <c r="J114" s="83" t="s">
        <v>164</v>
      </c>
      <c r="K114" s="23"/>
      <c r="L114" s="23"/>
      <c r="M114" s="23"/>
      <c r="N114" s="23"/>
      <c r="O114" s="20">
        <f t="shared" si="1"/>
        <v>1538.53</v>
      </c>
      <c r="P114" s="20">
        <f t="shared" si="2"/>
        <v>1152.88</v>
      </c>
      <c r="Q114" s="20">
        <f t="shared" si="3"/>
        <v>337.45</v>
      </c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>
      <c r="A115" s="23"/>
      <c r="B115" s="45">
        <v>1690.0</v>
      </c>
      <c r="C115" s="23"/>
      <c r="D115" s="45"/>
      <c r="E115" s="45">
        <v>14.0</v>
      </c>
      <c r="F115" s="83">
        <v>33.42</v>
      </c>
      <c r="G115" s="83">
        <v>2765304.0</v>
      </c>
      <c r="H115" s="83">
        <v>45.0</v>
      </c>
      <c r="I115" s="83" t="s">
        <v>101</v>
      </c>
      <c r="J115" s="83" t="s">
        <v>164</v>
      </c>
      <c r="K115" s="45"/>
      <c r="L115" s="45" t="s">
        <v>444</v>
      </c>
      <c r="M115" s="23"/>
      <c r="N115" s="23"/>
      <c r="O115" s="20">
        <f t="shared" si="1"/>
        <v>1538.53</v>
      </c>
      <c r="P115" s="20">
        <f t="shared" si="2"/>
        <v>1186.3</v>
      </c>
      <c r="Q115" s="20">
        <f t="shared" si="3"/>
        <v>337.45</v>
      </c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</row>
    <row r="116">
      <c r="A116" s="23"/>
      <c r="B116" s="45">
        <v>1691.0</v>
      </c>
      <c r="C116" s="23"/>
      <c r="D116" s="45"/>
      <c r="E116" s="45">
        <v>14.0</v>
      </c>
      <c r="F116" s="83">
        <v>33.42</v>
      </c>
      <c r="G116" s="83">
        <v>2800288.0</v>
      </c>
      <c r="H116" s="83">
        <v>48.0</v>
      </c>
      <c r="I116" s="83" t="s">
        <v>101</v>
      </c>
      <c r="J116" s="83" t="s">
        <v>164</v>
      </c>
      <c r="K116" s="23"/>
      <c r="L116" s="23"/>
      <c r="M116" s="23"/>
      <c r="N116" s="23"/>
      <c r="O116" s="20">
        <f t="shared" si="1"/>
        <v>1538.53</v>
      </c>
      <c r="P116" s="20">
        <f t="shared" si="2"/>
        <v>1219.72</v>
      </c>
      <c r="Q116" s="20">
        <f t="shared" si="3"/>
        <v>337.45</v>
      </c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>
      <c r="A117" s="23"/>
      <c r="B117" s="45">
        <v>1692.0</v>
      </c>
      <c r="C117" s="45" t="s">
        <v>314</v>
      </c>
      <c r="D117" s="45"/>
      <c r="E117" s="45">
        <v>14.0</v>
      </c>
      <c r="F117" s="83">
        <v>28.86</v>
      </c>
      <c r="G117" s="83">
        <v>2421425.0</v>
      </c>
      <c r="H117" s="83">
        <v>48.0</v>
      </c>
      <c r="I117" s="83" t="s">
        <v>101</v>
      </c>
      <c r="J117" s="83" t="s">
        <v>315</v>
      </c>
      <c r="K117" s="23"/>
      <c r="L117" s="23"/>
      <c r="M117" s="23"/>
      <c r="N117" s="23"/>
      <c r="O117" s="20">
        <f t="shared" si="1"/>
        <v>1538.53</v>
      </c>
      <c r="P117" s="20">
        <f t="shared" si="2"/>
        <v>1248.58</v>
      </c>
      <c r="Q117" s="20">
        <f t="shared" si="3"/>
        <v>337.45</v>
      </c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</row>
    <row r="118">
      <c r="A118" s="23"/>
      <c r="B118" s="45">
        <v>1693.0</v>
      </c>
      <c r="C118" s="23"/>
      <c r="D118" s="45"/>
      <c r="E118" s="45">
        <v>13.0</v>
      </c>
      <c r="F118" s="83">
        <v>35.07</v>
      </c>
      <c r="G118" s="83">
        <v>2948587.0</v>
      </c>
      <c r="H118" s="83">
        <v>63.0</v>
      </c>
      <c r="I118" s="83" t="s">
        <v>101</v>
      </c>
      <c r="J118" s="83" t="s">
        <v>164</v>
      </c>
      <c r="K118" s="45"/>
      <c r="L118" s="45" t="s">
        <v>445</v>
      </c>
      <c r="M118" s="23"/>
      <c r="N118" s="23"/>
      <c r="O118" s="20">
        <f t="shared" si="1"/>
        <v>1538.53</v>
      </c>
      <c r="P118" s="20">
        <f t="shared" si="2"/>
        <v>1283.65</v>
      </c>
      <c r="Q118" s="20">
        <f t="shared" si="3"/>
        <v>337.45</v>
      </c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>
      <c r="A119" s="23"/>
      <c r="B119" s="45">
        <v>1694.0</v>
      </c>
      <c r="C119" s="23"/>
      <c r="D119" s="45"/>
      <c r="E119" s="45">
        <v>13.0</v>
      </c>
      <c r="F119" s="83">
        <v>38.18</v>
      </c>
      <c r="G119" s="83">
        <v>3166234.0</v>
      </c>
      <c r="H119" s="83">
        <v>55.0</v>
      </c>
      <c r="I119" s="83" t="s">
        <v>101</v>
      </c>
      <c r="J119" s="83" t="s">
        <v>164</v>
      </c>
      <c r="K119" s="23"/>
      <c r="L119" s="23"/>
      <c r="M119" s="23"/>
      <c r="N119" s="23"/>
      <c r="O119" s="20">
        <f t="shared" si="1"/>
        <v>1538.53</v>
      </c>
      <c r="P119" s="20">
        <f t="shared" si="2"/>
        <v>1321.83</v>
      </c>
      <c r="Q119" s="20">
        <f t="shared" si="3"/>
        <v>337.45</v>
      </c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>
      <c r="A120" s="23"/>
      <c r="B120" s="45">
        <v>1695.0</v>
      </c>
      <c r="C120" s="23"/>
      <c r="D120" s="45"/>
      <c r="E120" s="45">
        <v>14.0</v>
      </c>
      <c r="F120" s="83">
        <v>23.15</v>
      </c>
      <c r="G120" s="83">
        <v>1905416.0</v>
      </c>
      <c r="H120" s="83">
        <v>34.0</v>
      </c>
      <c r="I120" s="83" t="s">
        <v>101</v>
      </c>
      <c r="J120" s="83" t="s">
        <v>164</v>
      </c>
      <c r="K120" s="23"/>
      <c r="L120" s="23"/>
      <c r="M120" s="23"/>
      <c r="N120" s="23"/>
      <c r="O120" s="20">
        <f t="shared" si="1"/>
        <v>1538.53</v>
      </c>
      <c r="P120" s="20">
        <f t="shared" si="2"/>
        <v>1344.98</v>
      </c>
      <c r="Q120" s="20">
        <f t="shared" si="3"/>
        <v>337.45</v>
      </c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>
      <c r="A121" s="23"/>
      <c r="B121" s="45">
        <v>1696.0</v>
      </c>
      <c r="C121" s="23"/>
      <c r="D121" s="45"/>
      <c r="E121" s="45">
        <v>14.0</v>
      </c>
      <c r="F121" s="83">
        <v>49.61</v>
      </c>
      <c r="G121" s="83">
        <v>4053950.0</v>
      </c>
      <c r="H121" s="83">
        <v>69.0</v>
      </c>
      <c r="I121" s="83" t="s">
        <v>101</v>
      </c>
      <c r="J121" s="83" t="s">
        <v>164</v>
      </c>
      <c r="K121" s="23"/>
      <c r="L121" s="23"/>
      <c r="M121" s="23"/>
      <c r="N121" s="23"/>
      <c r="O121" s="20">
        <f t="shared" si="1"/>
        <v>1538.53</v>
      </c>
      <c r="P121" s="20">
        <f t="shared" si="2"/>
        <v>1394.59</v>
      </c>
      <c r="Q121" s="20">
        <f t="shared" si="3"/>
        <v>337.45</v>
      </c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</row>
    <row r="122">
      <c r="B122" s="4">
        <v>1697.0</v>
      </c>
      <c r="D122" s="4"/>
      <c r="E122" s="4">
        <v>26.0</v>
      </c>
      <c r="F122" s="52">
        <v>56.05</v>
      </c>
      <c r="G122" s="52">
        <v>1419791.0</v>
      </c>
      <c r="H122" s="52">
        <v>56.0</v>
      </c>
      <c r="I122" s="52" t="s">
        <v>65</v>
      </c>
      <c r="J122" s="52" t="s">
        <v>164</v>
      </c>
      <c r="O122" s="20">
        <f t="shared" si="1"/>
        <v>1594.58</v>
      </c>
      <c r="P122" s="20">
        <f t="shared" si="2"/>
        <v>1394.59</v>
      </c>
      <c r="Q122" s="20">
        <f t="shared" si="3"/>
        <v>337.45</v>
      </c>
    </row>
    <row r="123">
      <c r="B123" s="4">
        <v>1698.0</v>
      </c>
      <c r="D123" s="4"/>
      <c r="E123" s="4">
        <v>22.0</v>
      </c>
      <c r="F123" s="52">
        <v>17.54</v>
      </c>
      <c r="G123" s="52">
        <v>458301.0</v>
      </c>
      <c r="H123" s="52">
        <v>21.0</v>
      </c>
      <c r="I123" s="52" t="s">
        <v>65</v>
      </c>
      <c r="J123" s="52" t="s">
        <v>164</v>
      </c>
      <c r="O123" s="20">
        <f t="shared" si="1"/>
        <v>1612.12</v>
      </c>
      <c r="P123" s="20">
        <f t="shared" si="2"/>
        <v>1394.59</v>
      </c>
      <c r="Q123" s="20">
        <f t="shared" si="3"/>
        <v>337.45</v>
      </c>
    </row>
    <row r="124">
      <c r="A124" s="63">
        <v>45207.0</v>
      </c>
      <c r="B124" s="4">
        <v>1699.0</v>
      </c>
      <c r="D124" s="4"/>
      <c r="E124" s="4">
        <v>25.0</v>
      </c>
      <c r="F124" s="52">
        <v>55.12</v>
      </c>
      <c r="G124" s="52">
        <v>1437087.0</v>
      </c>
      <c r="H124" s="52">
        <v>65.0</v>
      </c>
      <c r="I124" s="52" t="s">
        <v>65</v>
      </c>
      <c r="J124" s="52" t="s">
        <v>164</v>
      </c>
      <c r="O124" s="20">
        <f t="shared" si="1"/>
        <v>1667.24</v>
      </c>
      <c r="P124" s="20">
        <f t="shared" si="2"/>
        <v>1394.59</v>
      </c>
      <c r="Q124" s="20">
        <f t="shared" si="3"/>
        <v>337.45</v>
      </c>
    </row>
    <row r="125">
      <c r="B125" s="4">
        <v>1700.0</v>
      </c>
      <c r="D125" s="4"/>
      <c r="E125" s="4">
        <v>27.0</v>
      </c>
      <c r="F125" s="52">
        <v>70.22</v>
      </c>
      <c r="G125" s="52">
        <v>1838818.0</v>
      </c>
      <c r="H125" s="52">
        <v>51.0</v>
      </c>
      <c r="I125" s="52" t="s">
        <v>65</v>
      </c>
      <c r="J125" s="52" t="s">
        <v>164</v>
      </c>
      <c r="O125" s="20">
        <f t="shared" si="1"/>
        <v>1737.46</v>
      </c>
      <c r="P125" s="20">
        <f t="shared" si="2"/>
        <v>1394.59</v>
      </c>
      <c r="Q125" s="20">
        <f t="shared" si="3"/>
        <v>337.45</v>
      </c>
    </row>
    <row r="126">
      <c r="B126" s="4">
        <v>1701.0</v>
      </c>
      <c r="D126" s="4"/>
      <c r="E126" s="4">
        <v>28.0</v>
      </c>
      <c r="F126" s="52">
        <v>72.78</v>
      </c>
      <c r="G126" s="52">
        <v>1867712.0</v>
      </c>
      <c r="H126" s="52">
        <v>47.0</v>
      </c>
      <c r="I126" s="52" t="s">
        <v>65</v>
      </c>
      <c r="J126" s="52" t="s">
        <v>164</v>
      </c>
      <c r="O126" s="20">
        <f t="shared" si="1"/>
        <v>1810.24</v>
      </c>
      <c r="P126" s="20">
        <f t="shared" si="2"/>
        <v>1394.59</v>
      </c>
      <c r="Q126" s="20">
        <f t="shared" si="3"/>
        <v>337.45</v>
      </c>
    </row>
    <row r="127">
      <c r="B127" s="4">
        <v>1702.0</v>
      </c>
      <c r="C127" s="4" t="s">
        <v>154</v>
      </c>
      <c r="F127" s="52">
        <v>0.0</v>
      </c>
      <c r="G127" s="76"/>
      <c r="H127" s="76"/>
      <c r="I127" s="52" t="s">
        <v>65</v>
      </c>
      <c r="J127" s="52" t="s">
        <v>164</v>
      </c>
      <c r="K127" s="4"/>
      <c r="L127" s="4" t="s">
        <v>446</v>
      </c>
      <c r="O127" s="20">
        <f t="shared" si="1"/>
        <v>1810.24</v>
      </c>
      <c r="P127" s="20">
        <f t="shared" si="2"/>
        <v>1394.59</v>
      </c>
      <c r="Q127" s="20">
        <f t="shared" si="3"/>
        <v>337.45</v>
      </c>
    </row>
    <row r="128">
      <c r="B128" s="4" t="s">
        <v>447</v>
      </c>
      <c r="F128" s="76"/>
      <c r="G128" s="76"/>
      <c r="H128" s="76"/>
      <c r="I128" s="76"/>
      <c r="J128" s="76"/>
      <c r="K128" s="4"/>
      <c r="L128" s="4" t="s">
        <v>448</v>
      </c>
      <c r="O128" s="20">
        <f t="shared" si="1"/>
        <v>1810.24</v>
      </c>
      <c r="P128" s="20">
        <f t="shared" si="2"/>
        <v>1394.59</v>
      </c>
      <c r="Q128" s="20">
        <f t="shared" si="3"/>
        <v>337.45</v>
      </c>
    </row>
    <row r="129">
      <c r="A129" s="103">
        <v>45208.0</v>
      </c>
      <c r="B129" s="45">
        <v>1721.0</v>
      </c>
      <c r="C129" s="45" t="s">
        <v>154</v>
      </c>
      <c r="D129" s="45"/>
      <c r="E129" s="45">
        <v>13.0</v>
      </c>
      <c r="F129" s="83">
        <v>10.83</v>
      </c>
      <c r="G129" s="83">
        <v>332966.0</v>
      </c>
      <c r="H129" s="83">
        <v>20.0</v>
      </c>
      <c r="I129" s="83" t="s">
        <v>101</v>
      </c>
      <c r="J129" s="83" t="s">
        <v>164</v>
      </c>
      <c r="K129" s="45"/>
      <c r="L129" s="45" t="s">
        <v>449</v>
      </c>
      <c r="M129" s="23"/>
      <c r="N129" s="23"/>
      <c r="O129" s="20">
        <f t="shared" ref="O129:O131" si="4">if($I129="LH2",$O128+$F129,$O128+0)</f>
        <v>1810.24</v>
      </c>
      <c r="P129" s="20">
        <f t="shared" ref="P129:P131" si="5">if($I129="LD2",$P128+$F129,$P128+0)</f>
        <v>1405.42</v>
      </c>
      <c r="Q129" s="20">
        <f t="shared" ref="Q129:Q131" si="6">if($I129="dummy",$Q128+$F129,$Q128+0)</f>
        <v>337.45</v>
      </c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>
      <c r="A130" s="23"/>
      <c r="B130" s="45">
        <v>1722.0</v>
      </c>
      <c r="C130" s="45" t="s">
        <v>154</v>
      </c>
      <c r="D130" s="45"/>
      <c r="E130" s="45">
        <v>25.0</v>
      </c>
      <c r="F130" s="83">
        <v>22.56</v>
      </c>
      <c r="G130" s="83">
        <v>1245230.0</v>
      </c>
      <c r="H130" s="83">
        <v>18.0</v>
      </c>
      <c r="I130" s="83" t="s">
        <v>101</v>
      </c>
      <c r="J130" s="83" t="s">
        <v>164</v>
      </c>
      <c r="K130" s="45"/>
      <c r="L130" s="45" t="s">
        <v>449</v>
      </c>
      <c r="M130" s="23"/>
      <c r="N130" s="23"/>
      <c r="O130" s="20">
        <f t="shared" si="4"/>
        <v>1810.24</v>
      </c>
      <c r="P130" s="20">
        <f t="shared" si="5"/>
        <v>1427.98</v>
      </c>
      <c r="Q130" s="20">
        <f t="shared" si="6"/>
        <v>337.45</v>
      </c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>
      <c r="A131" s="23"/>
      <c r="B131" s="45">
        <v>1723.0</v>
      </c>
      <c r="C131" s="23"/>
      <c r="D131" s="45"/>
      <c r="E131" s="45">
        <v>14.0</v>
      </c>
      <c r="F131" s="83">
        <v>36.13</v>
      </c>
      <c r="G131" s="83">
        <v>3843681.0</v>
      </c>
      <c r="H131" s="83">
        <v>54.0</v>
      </c>
      <c r="I131" s="83" t="s">
        <v>101</v>
      </c>
      <c r="J131" s="83" t="s">
        <v>164</v>
      </c>
      <c r="K131" s="45"/>
      <c r="L131" s="45" t="s">
        <v>450</v>
      </c>
      <c r="M131" s="23"/>
      <c r="N131" s="23"/>
      <c r="O131" s="20">
        <f t="shared" si="4"/>
        <v>1810.24</v>
      </c>
      <c r="P131" s="20">
        <f t="shared" si="5"/>
        <v>1464.11</v>
      </c>
      <c r="Q131" s="20">
        <f t="shared" si="6"/>
        <v>337.45</v>
      </c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>
      <c r="A132" s="23"/>
      <c r="B132" s="45">
        <v>1724.0</v>
      </c>
      <c r="C132" s="23"/>
      <c r="D132" s="45"/>
      <c r="E132" s="45">
        <v>9.0</v>
      </c>
      <c r="F132" s="83">
        <v>23.52</v>
      </c>
      <c r="G132" s="83">
        <v>1653596.0</v>
      </c>
      <c r="H132" s="83">
        <v>45.0</v>
      </c>
      <c r="I132" s="83" t="s">
        <v>101</v>
      </c>
      <c r="J132" s="83" t="s">
        <v>164</v>
      </c>
      <c r="K132" s="23"/>
      <c r="L132" s="23"/>
      <c r="M132" s="23"/>
      <c r="N132" s="23"/>
      <c r="O132" s="20">
        <f t="shared" ref="O132:O206" si="7">if($I132="LH2",O131+$F132,O131+0)</f>
        <v>1810.24</v>
      </c>
      <c r="P132" s="20">
        <f t="shared" ref="P132:P206" si="8">if($I132="LD2",P131+$F132,P131+0)</f>
        <v>1487.63</v>
      </c>
      <c r="Q132" s="20">
        <f t="shared" ref="Q132:Q206" si="9">if($I132="dummy",Q131+$F132,Q131+0)</f>
        <v>337.45</v>
      </c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>
      <c r="A133" s="23"/>
      <c r="B133" s="45">
        <v>1725.0</v>
      </c>
      <c r="C133" s="23"/>
      <c r="D133" s="45"/>
      <c r="E133" s="45">
        <v>5.0</v>
      </c>
      <c r="F133" s="83">
        <v>10.21</v>
      </c>
      <c r="G133" s="83">
        <v>468032.0</v>
      </c>
      <c r="H133" s="83">
        <v>43.0</v>
      </c>
      <c r="I133" s="83" t="s">
        <v>101</v>
      </c>
      <c r="J133" s="83" t="s">
        <v>164</v>
      </c>
      <c r="K133" s="23"/>
      <c r="L133" s="23"/>
      <c r="M133" s="23"/>
      <c r="N133" s="23"/>
      <c r="O133" s="20">
        <f t="shared" si="7"/>
        <v>1810.24</v>
      </c>
      <c r="P133" s="20">
        <f t="shared" si="8"/>
        <v>1497.84</v>
      </c>
      <c r="Q133" s="20">
        <f t="shared" si="9"/>
        <v>337.45</v>
      </c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>
      <c r="A134" s="23"/>
      <c r="B134" s="45">
        <v>1726.0</v>
      </c>
      <c r="C134" s="23"/>
      <c r="D134" s="45"/>
      <c r="E134" s="45">
        <v>5.0</v>
      </c>
      <c r="F134" s="83">
        <v>2.77</v>
      </c>
      <c r="G134" s="83">
        <v>131072.0</v>
      </c>
      <c r="H134" s="83">
        <v>13.0</v>
      </c>
      <c r="I134" s="83" t="s">
        <v>101</v>
      </c>
      <c r="J134" s="83" t="s">
        <v>164</v>
      </c>
      <c r="K134" s="23"/>
      <c r="L134" s="23"/>
      <c r="M134" s="23"/>
      <c r="N134" s="23"/>
      <c r="O134" s="20">
        <f t="shared" si="7"/>
        <v>1810.24</v>
      </c>
      <c r="P134" s="20">
        <f t="shared" si="8"/>
        <v>1500.61</v>
      </c>
      <c r="Q134" s="20">
        <f t="shared" si="9"/>
        <v>337.45</v>
      </c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>
      <c r="B135" s="4">
        <v>1727.0</v>
      </c>
      <c r="D135" s="4"/>
      <c r="E135" s="4">
        <v>27.0</v>
      </c>
      <c r="F135" s="52">
        <v>56.82</v>
      </c>
      <c r="G135" s="52">
        <v>1688567.0</v>
      </c>
      <c r="H135" s="52">
        <v>40.0</v>
      </c>
      <c r="I135" s="52" t="s">
        <v>65</v>
      </c>
      <c r="J135" s="52" t="s">
        <v>164</v>
      </c>
      <c r="O135" s="20">
        <f t="shared" si="7"/>
        <v>1867.06</v>
      </c>
      <c r="P135" s="20">
        <f t="shared" si="8"/>
        <v>1500.61</v>
      </c>
      <c r="Q135" s="20">
        <f t="shared" si="9"/>
        <v>337.45</v>
      </c>
    </row>
    <row r="136">
      <c r="A136" s="8">
        <v>45209.0</v>
      </c>
      <c r="B136" s="4">
        <v>1728.0</v>
      </c>
      <c r="D136" s="4"/>
      <c r="E136" s="4">
        <v>19.0</v>
      </c>
      <c r="F136" s="52">
        <v>19.65</v>
      </c>
      <c r="G136" s="52">
        <v>426773.0</v>
      </c>
      <c r="H136" s="52">
        <v>23.0</v>
      </c>
      <c r="I136" s="52" t="s">
        <v>65</v>
      </c>
      <c r="J136" s="52" t="s">
        <v>164</v>
      </c>
      <c r="O136" s="20">
        <f t="shared" si="7"/>
        <v>1886.71</v>
      </c>
      <c r="P136" s="20">
        <f t="shared" si="8"/>
        <v>1500.61</v>
      </c>
      <c r="Q136" s="20">
        <f t="shared" si="9"/>
        <v>337.45</v>
      </c>
    </row>
    <row r="137">
      <c r="B137" s="4">
        <v>1729.0</v>
      </c>
      <c r="D137" s="4"/>
      <c r="E137" s="4">
        <v>19.0</v>
      </c>
      <c r="F137" s="52">
        <v>10.58</v>
      </c>
      <c r="G137" s="52">
        <v>255381.0</v>
      </c>
      <c r="H137" s="52">
        <v>21.0</v>
      </c>
      <c r="I137" s="52" t="s">
        <v>65</v>
      </c>
      <c r="J137" s="52" t="s">
        <v>164</v>
      </c>
      <c r="O137" s="20">
        <f t="shared" si="7"/>
        <v>1897.29</v>
      </c>
      <c r="P137" s="20">
        <f t="shared" si="8"/>
        <v>1500.61</v>
      </c>
      <c r="Q137" s="20">
        <f t="shared" si="9"/>
        <v>337.45</v>
      </c>
    </row>
    <row r="138">
      <c r="B138" s="4">
        <v>1730.0</v>
      </c>
      <c r="D138" s="4"/>
      <c r="E138" s="4">
        <v>18.0</v>
      </c>
      <c r="F138" s="52">
        <v>18.89</v>
      </c>
      <c r="G138" s="52">
        <v>409586.0</v>
      </c>
      <c r="H138" s="52">
        <v>19.0</v>
      </c>
      <c r="I138" s="52" t="s">
        <v>65</v>
      </c>
      <c r="J138" s="52" t="s">
        <v>164</v>
      </c>
      <c r="O138" s="20">
        <f t="shared" si="7"/>
        <v>1916.18</v>
      </c>
      <c r="P138" s="20">
        <f t="shared" si="8"/>
        <v>1500.61</v>
      </c>
      <c r="Q138" s="20">
        <f t="shared" si="9"/>
        <v>337.45</v>
      </c>
    </row>
    <row r="139">
      <c r="B139" s="4">
        <v>1731.0</v>
      </c>
      <c r="D139" s="4"/>
      <c r="E139" s="4">
        <v>9.0</v>
      </c>
      <c r="F139" s="52">
        <v>22.07</v>
      </c>
      <c r="G139" s="52">
        <v>358915.0</v>
      </c>
      <c r="H139" s="52">
        <v>41.0</v>
      </c>
      <c r="I139" s="52" t="s">
        <v>65</v>
      </c>
      <c r="J139" s="52" t="s">
        <v>164</v>
      </c>
      <c r="O139" s="20">
        <f t="shared" si="7"/>
        <v>1938.25</v>
      </c>
      <c r="P139" s="20">
        <f t="shared" si="8"/>
        <v>1500.61</v>
      </c>
      <c r="Q139" s="20">
        <f t="shared" si="9"/>
        <v>337.45</v>
      </c>
    </row>
    <row r="140">
      <c r="B140" s="4">
        <v>1732.0</v>
      </c>
      <c r="D140" s="4"/>
      <c r="E140" s="4">
        <v>9.0</v>
      </c>
      <c r="F140" s="52">
        <v>5.42</v>
      </c>
      <c r="G140" s="52">
        <v>87804.0</v>
      </c>
      <c r="H140" s="52">
        <v>10.0</v>
      </c>
      <c r="I140" s="52" t="s">
        <v>65</v>
      </c>
      <c r="J140" s="52" t="s">
        <v>164</v>
      </c>
      <c r="K140" s="4"/>
      <c r="L140" s="4" t="s">
        <v>452</v>
      </c>
      <c r="O140" s="20">
        <f t="shared" si="7"/>
        <v>1943.67</v>
      </c>
      <c r="P140" s="20">
        <f t="shared" si="8"/>
        <v>1500.61</v>
      </c>
      <c r="Q140" s="20">
        <f t="shared" si="9"/>
        <v>337.45</v>
      </c>
    </row>
    <row r="141">
      <c r="B141" s="4">
        <v>1733.0</v>
      </c>
      <c r="C141" s="4" t="s">
        <v>314</v>
      </c>
      <c r="D141" s="4"/>
      <c r="E141" s="4">
        <v>9.0</v>
      </c>
      <c r="F141" s="52">
        <v>10.56</v>
      </c>
      <c r="G141" s="52">
        <v>174929.0</v>
      </c>
      <c r="H141" s="52">
        <v>20.0</v>
      </c>
      <c r="I141" s="52" t="s">
        <v>65</v>
      </c>
      <c r="J141" s="52" t="s">
        <v>326</v>
      </c>
      <c r="O141" s="20">
        <f t="shared" si="7"/>
        <v>1954.23</v>
      </c>
      <c r="P141" s="20">
        <f t="shared" si="8"/>
        <v>1500.61</v>
      </c>
      <c r="Q141" s="20">
        <f t="shared" si="9"/>
        <v>337.45</v>
      </c>
    </row>
    <row r="142">
      <c r="A142" s="27"/>
      <c r="B142" s="42">
        <v>1734.0</v>
      </c>
      <c r="C142" s="27"/>
      <c r="D142" s="42"/>
      <c r="E142" s="42">
        <v>27.0</v>
      </c>
      <c r="F142" s="43">
        <v>35.3</v>
      </c>
      <c r="G142" s="43">
        <v>933278.0</v>
      </c>
      <c r="H142" s="43">
        <v>36.0</v>
      </c>
      <c r="I142" s="43" t="s">
        <v>229</v>
      </c>
      <c r="J142" s="43" t="s">
        <v>164</v>
      </c>
      <c r="K142" s="27"/>
      <c r="L142" s="27"/>
      <c r="M142" s="27"/>
      <c r="N142" s="27"/>
      <c r="O142" s="27">
        <f t="shared" si="7"/>
        <v>1954.23</v>
      </c>
      <c r="P142" s="27">
        <f t="shared" si="8"/>
        <v>1500.61</v>
      </c>
      <c r="Q142" s="27">
        <f t="shared" si="9"/>
        <v>372.75</v>
      </c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>
      <c r="A143" s="23"/>
      <c r="B143" s="45">
        <v>1735.0</v>
      </c>
      <c r="C143" s="23"/>
      <c r="D143" s="45"/>
      <c r="E143" s="45">
        <v>14.0</v>
      </c>
      <c r="F143" s="83">
        <v>31.07</v>
      </c>
      <c r="G143" s="83">
        <v>3445725.0</v>
      </c>
      <c r="H143" s="83">
        <v>40.0</v>
      </c>
      <c r="I143" s="83" t="s">
        <v>101</v>
      </c>
      <c r="J143" s="83" t="s">
        <v>164</v>
      </c>
      <c r="K143" s="23"/>
      <c r="L143" s="23"/>
      <c r="M143" s="23"/>
      <c r="N143" s="23"/>
      <c r="O143" s="23">
        <f t="shared" si="7"/>
        <v>1954.23</v>
      </c>
      <c r="P143" s="23">
        <f t="shared" si="8"/>
        <v>1531.68</v>
      </c>
      <c r="Q143" s="23">
        <f t="shared" si="9"/>
        <v>372.75</v>
      </c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</row>
    <row r="144">
      <c r="A144" s="23"/>
      <c r="B144" s="45">
        <v>1736.0</v>
      </c>
      <c r="C144" s="23"/>
      <c r="D144" s="45"/>
      <c r="E144" s="45">
        <v>14.0</v>
      </c>
      <c r="F144" s="83">
        <v>30.88</v>
      </c>
      <c r="G144" s="83">
        <v>6146011.0</v>
      </c>
      <c r="H144" s="83">
        <v>40.0</v>
      </c>
      <c r="I144" s="83" t="s">
        <v>101</v>
      </c>
      <c r="J144" s="83" t="s">
        <v>164</v>
      </c>
      <c r="K144" s="45"/>
      <c r="L144" s="45" t="s">
        <v>454</v>
      </c>
      <c r="M144" s="23"/>
      <c r="N144" s="23"/>
      <c r="O144" s="23">
        <f t="shared" si="7"/>
        <v>1954.23</v>
      </c>
      <c r="P144" s="23">
        <f t="shared" si="8"/>
        <v>1562.56</v>
      </c>
      <c r="Q144" s="23">
        <f t="shared" si="9"/>
        <v>372.75</v>
      </c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</row>
    <row r="145">
      <c r="A145" s="23"/>
      <c r="B145" s="45">
        <v>1737.0</v>
      </c>
      <c r="C145" s="23"/>
      <c r="D145" s="45"/>
      <c r="E145" s="45">
        <v>14.0</v>
      </c>
      <c r="F145" s="83">
        <v>30.53</v>
      </c>
      <c r="G145" s="83">
        <v>6050692.0</v>
      </c>
      <c r="H145" s="83">
        <v>41.0</v>
      </c>
      <c r="I145" s="83" t="s">
        <v>101</v>
      </c>
      <c r="J145" s="83" t="s">
        <v>164</v>
      </c>
      <c r="K145" s="45"/>
      <c r="L145" s="45" t="s">
        <v>454</v>
      </c>
      <c r="M145" s="23"/>
      <c r="N145" s="23"/>
      <c r="O145" s="23">
        <f t="shared" si="7"/>
        <v>1954.23</v>
      </c>
      <c r="P145" s="23">
        <f t="shared" si="8"/>
        <v>1593.09</v>
      </c>
      <c r="Q145" s="23">
        <f t="shared" si="9"/>
        <v>372.75</v>
      </c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</row>
    <row r="146">
      <c r="A146" s="23"/>
      <c r="B146" s="45">
        <v>1738.0</v>
      </c>
      <c r="C146" s="23"/>
      <c r="D146" s="45"/>
      <c r="E146" s="45">
        <v>14.0</v>
      </c>
      <c r="F146" s="83">
        <v>35.56</v>
      </c>
      <c r="G146" s="83">
        <v>6329738.0</v>
      </c>
      <c r="H146" s="83">
        <v>43.0</v>
      </c>
      <c r="I146" s="83" t="s">
        <v>101</v>
      </c>
      <c r="J146" s="83" t="s">
        <v>164</v>
      </c>
      <c r="K146" s="45"/>
      <c r="L146" s="45" t="s">
        <v>454</v>
      </c>
      <c r="M146" s="23"/>
      <c r="N146" s="23"/>
      <c r="O146" s="23">
        <f t="shared" si="7"/>
        <v>1954.23</v>
      </c>
      <c r="P146" s="23">
        <f t="shared" si="8"/>
        <v>1628.65</v>
      </c>
      <c r="Q146" s="23">
        <f t="shared" si="9"/>
        <v>372.75</v>
      </c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</row>
    <row r="147">
      <c r="A147" s="23"/>
      <c r="B147" s="45">
        <v>1739.0</v>
      </c>
      <c r="C147" s="45" t="s">
        <v>314</v>
      </c>
      <c r="D147" s="45"/>
      <c r="E147" s="45">
        <v>14.0</v>
      </c>
      <c r="F147" s="83">
        <v>16.75</v>
      </c>
      <c r="G147" s="83">
        <v>3288997.0</v>
      </c>
      <c r="H147" s="83">
        <v>21.0</v>
      </c>
      <c r="I147" s="83" t="s">
        <v>101</v>
      </c>
      <c r="J147" s="83" t="s">
        <v>315</v>
      </c>
      <c r="K147" s="45"/>
      <c r="L147" s="45" t="s">
        <v>454</v>
      </c>
      <c r="M147" s="23"/>
      <c r="N147" s="23"/>
      <c r="O147" s="23">
        <f t="shared" si="7"/>
        <v>1954.23</v>
      </c>
      <c r="P147" s="23">
        <f t="shared" si="8"/>
        <v>1645.4</v>
      </c>
      <c r="Q147" s="23">
        <f t="shared" si="9"/>
        <v>372.75</v>
      </c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</row>
    <row r="148">
      <c r="A148" s="23"/>
      <c r="B148" s="45">
        <v>1740.0</v>
      </c>
      <c r="C148" s="45" t="s">
        <v>154</v>
      </c>
      <c r="D148" s="45"/>
      <c r="E148" s="45">
        <v>14.0</v>
      </c>
      <c r="F148" s="83">
        <v>1.28</v>
      </c>
      <c r="G148" s="83">
        <v>241946.0</v>
      </c>
      <c r="H148" s="83">
        <v>2.0</v>
      </c>
      <c r="I148" s="83" t="s">
        <v>101</v>
      </c>
      <c r="J148" s="83" t="s">
        <v>164</v>
      </c>
      <c r="K148" s="45"/>
      <c r="L148" s="45" t="s">
        <v>454</v>
      </c>
      <c r="M148" s="23"/>
      <c r="N148" s="23"/>
      <c r="O148" s="23">
        <f t="shared" si="7"/>
        <v>1954.23</v>
      </c>
      <c r="P148" s="23">
        <f t="shared" si="8"/>
        <v>1646.68</v>
      </c>
      <c r="Q148" s="23">
        <f t="shared" si="9"/>
        <v>372.75</v>
      </c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</row>
    <row r="149">
      <c r="A149" s="23"/>
      <c r="B149" s="45">
        <v>1741.0</v>
      </c>
      <c r="C149" s="45" t="s">
        <v>391</v>
      </c>
      <c r="D149" s="45"/>
      <c r="E149" s="45">
        <v>14.0</v>
      </c>
      <c r="F149" s="83">
        <v>9.36</v>
      </c>
      <c r="G149" s="83">
        <v>1765327.0</v>
      </c>
      <c r="H149" s="83">
        <v>11.85</v>
      </c>
      <c r="I149" s="83" t="s">
        <v>101</v>
      </c>
      <c r="J149" s="83" t="s">
        <v>400</v>
      </c>
      <c r="K149" s="45"/>
      <c r="L149" s="45" t="s">
        <v>455</v>
      </c>
      <c r="M149" s="23"/>
      <c r="N149" s="23"/>
      <c r="O149" s="23">
        <f t="shared" si="7"/>
        <v>1954.23</v>
      </c>
      <c r="P149" s="23">
        <f t="shared" si="8"/>
        <v>1656.04</v>
      </c>
      <c r="Q149" s="23">
        <f t="shared" si="9"/>
        <v>372.75</v>
      </c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</row>
    <row r="150">
      <c r="B150" s="4">
        <v>1742.0</v>
      </c>
      <c r="C150" s="4" t="s">
        <v>391</v>
      </c>
      <c r="D150" s="4"/>
      <c r="E150" s="4">
        <v>26.8</v>
      </c>
      <c r="F150" s="52">
        <v>19.46</v>
      </c>
      <c r="G150" s="52">
        <v>928018.0</v>
      </c>
      <c r="H150" s="52">
        <v>12.77</v>
      </c>
      <c r="I150" s="52" t="s">
        <v>65</v>
      </c>
      <c r="J150" s="52" t="s">
        <v>400</v>
      </c>
      <c r="K150" s="4"/>
      <c r="L150" s="4" t="s">
        <v>456</v>
      </c>
      <c r="M150" s="4" t="s">
        <v>457</v>
      </c>
      <c r="N150" s="4" t="s">
        <v>458</v>
      </c>
      <c r="O150" s="20">
        <f t="shared" si="7"/>
        <v>1973.69</v>
      </c>
      <c r="P150" s="20">
        <f t="shared" si="8"/>
        <v>1656.04</v>
      </c>
      <c r="Q150" s="20">
        <f t="shared" si="9"/>
        <v>372.75</v>
      </c>
    </row>
    <row r="151">
      <c r="B151" s="4">
        <v>1743.0</v>
      </c>
      <c r="C151" s="4" t="s">
        <v>391</v>
      </c>
      <c r="D151" s="4"/>
      <c r="E151" s="4">
        <v>28.0</v>
      </c>
      <c r="F151" s="52">
        <v>70.0</v>
      </c>
      <c r="G151" s="52">
        <v>3454066.0</v>
      </c>
      <c r="H151" s="52">
        <v>46.0</v>
      </c>
      <c r="I151" s="52" t="s">
        <v>65</v>
      </c>
      <c r="J151" s="52" t="s">
        <v>164</v>
      </c>
      <c r="K151" s="4"/>
      <c r="L151" s="4" t="s">
        <v>459</v>
      </c>
      <c r="O151" s="20">
        <f t="shared" si="7"/>
        <v>2043.69</v>
      </c>
      <c r="P151" s="20">
        <f t="shared" si="8"/>
        <v>1656.04</v>
      </c>
      <c r="Q151" s="20">
        <f t="shared" si="9"/>
        <v>372.75</v>
      </c>
    </row>
    <row r="152">
      <c r="B152" s="4">
        <v>1744.0</v>
      </c>
      <c r="C152" s="4" t="s">
        <v>391</v>
      </c>
      <c r="D152" s="4"/>
      <c r="E152" s="4">
        <v>27.58</v>
      </c>
      <c r="F152" s="52">
        <v>47.19</v>
      </c>
      <c r="G152" s="52">
        <v>2307146.0</v>
      </c>
      <c r="H152" s="52">
        <v>33.62</v>
      </c>
      <c r="I152" s="52" t="s">
        <v>65</v>
      </c>
      <c r="J152" s="52" t="s">
        <v>164</v>
      </c>
      <c r="K152" s="4"/>
      <c r="L152" s="4" t="s">
        <v>454</v>
      </c>
      <c r="O152" s="20">
        <f t="shared" si="7"/>
        <v>2090.88</v>
      </c>
      <c r="P152" s="20">
        <f t="shared" si="8"/>
        <v>1656.04</v>
      </c>
      <c r="Q152" s="20">
        <f t="shared" si="9"/>
        <v>372.75</v>
      </c>
    </row>
    <row r="153">
      <c r="B153" s="4">
        <v>1745.0</v>
      </c>
      <c r="C153" s="4" t="s">
        <v>190</v>
      </c>
      <c r="D153" s="4"/>
      <c r="E153" s="4">
        <v>28.73</v>
      </c>
      <c r="F153" s="52">
        <v>0.64</v>
      </c>
      <c r="G153" s="52">
        <v>69536.0</v>
      </c>
      <c r="H153" s="52">
        <v>9.78</v>
      </c>
      <c r="I153" s="52" t="s">
        <v>65</v>
      </c>
      <c r="J153" s="52" t="s">
        <v>164</v>
      </c>
      <c r="K153" s="4"/>
      <c r="L153" s="4" t="s">
        <v>454</v>
      </c>
      <c r="O153" s="20">
        <f t="shared" si="7"/>
        <v>2091.52</v>
      </c>
      <c r="P153" s="20">
        <f t="shared" si="8"/>
        <v>1656.04</v>
      </c>
      <c r="Q153" s="20">
        <f t="shared" si="9"/>
        <v>372.75</v>
      </c>
    </row>
    <row r="154">
      <c r="B154" s="4">
        <v>1746.0</v>
      </c>
      <c r="C154" s="4" t="s">
        <v>391</v>
      </c>
      <c r="D154" s="4"/>
      <c r="E154" s="4">
        <v>26.63</v>
      </c>
      <c r="F154" s="52">
        <v>28.28</v>
      </c>
      <c r="G154" s="52">
        <v>1364621.0</v>
      </c>
      <c r="H154" s="52">
        <v>21.16</v>
      </c>
      <c r="I154" s="52" t="s">
        <v>65</v>
      </c>
      <c r="J154" s="52" t="s">
        <v>164</v>
      </c>
      <c r="K154" s="4"/>
      <c r="L154" s="4" t="s">
        <v>454</v>
      </c>
      <c r="O154" s="20">
        <f t="shared" si="7"/>
        <v>2119.8</v>
      </c>
      <c r="P154" s="20">
        <f t="shared" si="8"/>
        <v>1656.04</v>
      </c>
      <c r="Q154" s="20">
        <f t="shared" si="9"/>
        <v>372.75</v>
      </c>
    </row>
    <row r="155">
      <c r="B155" s="4">
        <v>1747.0</v>
      </c>
      <c r="C155" s="4" t="s">
        <v>460</v>
      </c>
      <c r="D155" s="4"/>
      <c r="E155" s="4">
        <v>17.71</v>
      </c>
      <c r="F155" s="52">
        <v>10.02</v>
      </c>
      <c r="G155" s="52">
        <v>320608.0</v>
      </c>
      <c r="H155" s="52">
        <v>11.63</v>
      </c>
      <c r="I155" s="52" t="s">
        <v>65</v>
      </c>
      <c r="J155" s="52" t="s">
        <v>164</v>
      </c>
      <c r="K155" s="4"/>
      <c r="L155" s="4" t="s">
        <v>461</v>
      </c>
      <c r="O155" s="20">
        <f t="shared" si="7"/>
        <v>2129.82</v>
      </c>
      <c r="P155" s="20">
        <f t="shared" si="8"/>
        <v>1656.04</v>
      </c>
      <c r="Q155" s="20">
        <f t="shared" si="9"/>
        <v>372.75</v>
      </c>
    </row>
    <row r="156">
      <c r="B156" s="4">
        <v>1748.0</v>
      </c>
      <c r="C156" s="4" t="s">
        <v>460</v>
      </c>
      <c r="D156" s="4"/>
      <c r="E156" s="4">
        <v>18.41</v>
      </c>
      <c r="F156" s="52">
        <v>11.98</v>
      </c>
      <c r="G156" s="52">
        <v>330477.0</v>
      </c>
      <c r="H156" s="52">
        <v>11.58</v>
      </c>
      <c r="I156" s="52" t="s">
        <v>65</v>
      </c>
      <c r="J156" s="52" t="s">
        <v>164</v>
      </c>
      <c r="K156" s="4"/>
      <c r="L156" s="4" t="s">
        <v>462</v>
      </c>
      <c r="O156" s="20">
        <f t="shared" si="7"/>
        <v>2141.8</v>
      </c>
      <c r="P156" s="20">
        <f t="shared" si="8"/>
        <v>1656.04</v>
      </c>
      <c r="Q156" s="20">
        <f t="shared" si="9"/>
        <v>372.75</v>
      </c>
    </row>
    <row r="157">
      <c r="B157" s="4">
        <v>1749.0</v>
      </c>
      <c r="C157" s="4" t="s">
        <v>391</v>
      </c>
      <c r="D157" s="4"/>
      <c r="E157" s="4">
        <v>18.58</v>
      </c>
      <c r="F157" s="52">
        <v>46.24</v>
      </c>
      <c r="G157" s="52">
        <v>1496615.0</v>
      </c>
      <c r="H157" s="52">
        <v>46.34</v>
      </c>
      <c r="I157" s="52" t="s">
        <v>65</v>
      </c>
      <c r="J157" s="52" t="s">
        <v>164</v>
      </c>
      <c r="K157" s="4"/>
      <c r="L157" s="4" t="s">
        <v>463</v>
      </c>
      <c r="O157" s="20">
        <f t="shared" si="7"/>
        <v>2188.04</v>
      </c>
      <c r="P157" s="20">
        <f t="shared" si="8"/>
        <v>1656.04</v>
      </c>
      <c r="Q157" s="20">
        <f t="shared" si="9"/>
        <v>372.75</v>
      </c>
    </row>
    <row r="158">
      <c r="B158" s="4">
        <v>1750.0</v>
      </c>
      <c r="C158" s="4" t="s">
        <v>391</v>
      </c>
      <c r="D158" s="4"/>
      <c r="E158" s="4">
        <v>18.09</v>
      </c>
      <c r="F158" s="52">
        <v>3.97</v>
      </c>
      <c r="G158" s="52">
        <v>126207.0</v>
      </c>
      <c r="H158" s="52">
        <v>4.19</v>
      </c>
      <c r="I158" s="52" t="s">
        <v>65</v>
      </c>
      <c r="J158" s="52" t="s">
        <v>164</v>
      </c>
      <c r="K158" s="4"/>
      <c r="L158" s="4" t="s">
        <v>454</v>
      </c>
      <c r="O158" s="20">
        <f t="shared" si="7"/>
        <v>2192.01</v>
      </c>
      <c r="P158" s="20">
        <f t="shared" si="8"/>
        <v>1656.04</v>
      </c>
      <c r="Q158" s="20">
        <f t="shared" si="9"/>
        <v>372.75</v>
      </c>
    </row>
    <row r="159">
      <c r="B159" s="4">
        <v>1751.0</v>
      </c>
      <c r="C159" s="4" t="s">
        <v>391</v>
      </c>
      <c r="D159" s="4"/>
      <c r="E159" s="4">
        <v>9.34</v>
      </c>
      <c r="F159" s="52">
        <v>24.57</v>
      </c>
      <c r="G159" s="52">
        <v>510133.0</v>
      </c>
      <c r="H159" s="52">
        <v>50.76</v>
      </c>
      <c r="I159" s="52" t="s">
        <v>65</v>
      </c>
      <c r="J159" s="52" t="s">
        <v>164</v>
      </c>
      <c r="K159" s="4"/>
      <c r="L159" s="4" t="s">
        <v>454</v>
      </c>
      <c r="O159" s="20">
        <f t="shared" si="7"/>
        <v>2216.58</v>
      </c>
      <c r="P159" s="20">
        <f t="shared" si="8"/>
        <v>1656.04</v>
      </c>
      <c r="Q159" s="20">
        <f t="shared" si="9"/>
        <v>372.75</v>
      </c>
    </row>
    <row r="160">
      <c r="B160" s="4">
        <v>1752.0</v>
      </c>
      <c r="C160" s="4" t="s">
        <v>314</v>
      </c>
      <c r="D160" s="4"/>
      <c r="E160" s="4">
        <v>9.03</v>
      </c>
      <c r="F160" s="52">
        <v>10.24</v>
      </c>
      <c r="G160" s="52">
        <v>253682.0</v>
      </c>
      <c r="H160" s="52">
        <v>35.0</v>
      </c>
      <c r="I160" s="52" t="s">
        <v>65</v>
      </c>
      <c r="J160" s="52" t="s">
        <v>44</v>
      </c>
      <c r="K160" s="4"/>
      <c r="L160" s="4" t="s">
        <v>454</v>
      </c>
      <c r="O160" s="20">
        <f t="shared" si="7"/>
        <v>2226.82</v>
      </c>
      <c r="P160" s="20">
        <f t="shared" si="8"/>
        <v>1656.04</v>
      </c>
      <c r="Q160" s="20">
        <f t="shared" si="9"/>
        <v>372.75</v>
      </c>
    </row>
    <row r="161">
      <c r="A161" s="150">
        <v>45428.0</v>
      </c>
      <c r="B161" s="151">
        <v>6891.0</v>
      </c>
      <c r="C161" s="151" t="s">
        <v>464</v>
      </c>
      <c r="D161" s="152">
        <v>36.875</v>
      </c>
      <c r="E161" s="151">
        <v>5.0</v>
      </c>
      <c r="F161" s="153">
        <v>0.99</v>
      </c>
      <c r="G161" s="153">
        <v>86822.0</v>
      </c>
      <c r="H161" s="153">
        <v>9.69</v>
      </c>
      <c r="I161" s="153" t="s">
        <v>464</v>
      </c>
      <c r="J161" s="153" t="s">
        <v>53</v>
      </c>
      <c r="K161" s="151" t="s">
        <v>203</v>
      </c>
      <c r="L161" s="152">
        <v>12.495</v>
      </c>
      <c r="M161" s="151" t="s">
        <v>468</v>
      </c>
      <c r="N161" s="154"/>
      <c r="O161" s="154">
        <f t="shared" si="7"/>
        <v>2226.82</v>
      </c>
      <c r="P161" s="154">
        <f t="shared" si="8"/>
        <v>1656.04</v>
      </c>
      <c r="Q161" s="154">
        <f t="shared" si="9"/>
        <v>372.75</v>
      </c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</row>
    <row r="162">
      <c r="A162" s="154"/>
      <c r="B162" s="151">
        <v>6892.0</v>
      </c>
      <c r="C162" s="151" t="s">
        <v>154</v>
      </c>
      <c r="D162" s="151">
        <v>36.875</v>
      </c>
      <c r="E162" s="151">
        <v>20.0</v>
      </c>
      <c r="F162" s="153">
        <v>0.0</v>
      </c>
      <c r="G162" s="153">
        <v>0.0</v>
      </c>
      <c r="H162" s="153">
        <v>0.0</v>
      </c>
      <c r="I162" s="153" t="s">
        <v>229</v>
      </c>
      <c r="J162" s="153" t="s">
        <v>53</v>
      </c>
      <c r="K162" s="151" t="s">
        <v>203</v>
      </c>
      <c r="L162" s="154"/>
      <c r="M162" s="154"/>
      <c r="N162" s="154"/>
      <c r="O162" s="154">
        <f t="shared" si="7"/>
        <v>2226.82</v>
      </c>
      <c r="P162" s="154">
        <f t="shared" si="8"/>
        <v>1656.04</v>
      </c>
      <c r="Q162" s="154">
        <f t="shared" si="9"/>
        <v>372.75</v>
      </c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</row>
    <row r="163">
      <c r="A163" s="154"/>
      <c r="B163" s="151">
        <v>6893.0</v>
      </c>
      <c r="C163" s="151" t="s">
        <v>391</v>
      </c>
      <c r="D163" s="151">
        <v>36.875</v>
      </c>
      <c r="E163" s="151">
        <v>20.0</v>
      </c>
      <c r="F163" s="153">
        <v>0.7</v>
      </c>
      <c r="G163" s="153">
        <v>269489.0</v>
      </c>
      <c r="H163" s="153">
        <v>1.17</v>
      </c>
      <c r="I163" s="153" t="s">
        <v>229</v>
      </c>
      <c r="J163" s="153" t="s">
        <v>469</v>
      </c>
      <c r="K163" s="151" t="s">
        <v>203</v>
      </c>
      <c r="L163" s="154"/>
      <c r="M163" s="154"/>
      <c r="N163" s="154"/>
      <c r="O163" s="154">
        <f t="shared" si="7"/>
        <v>2226.82</v>
      </c>
      <c r="P163" s="154">
        <f t="shared" si="8"/>
        <v>1656.04</v>
      </c>
      <c r="Q163" s="154">
        <f t="shared" si="9"/>
        <v>373.45</v>
      </c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</row>
    <row r="164">
      <c r="A164" s="154"/>
      <c r="B164" s="151">
        <v>6894.0</v>
      </c>
      <c r="C164" s="151" t="s">
        <v>391</v>
      </c>
      <c r="D164" s="151">
        <v>36.875</v>
      </c>
      <c r="E164" s="151">
        <v>20.0</v>
      </c>
      <c r="F164" s="153">
        <v>24.42</v>
      </c>
      <c r="G164" s="153">
        <v>9852459.0</v>
      </c>
      <c r="H164" s="153">
        <v>28.49</v>
      </c>
      <c r="I164" s="153" t="s">
        <v>229</v>
      </c>
      <c r="J164" s="153" t="s">
        <v>469</v>
      </c>
      <c r="K164" s="151" t="s">
        <v>203</v>
      </c>
      <c r="L164" s="154"/>
      <c r="M164" s="154"/>
      <c r="N164" s="154"/>
      <c r="O164" s="154">
        <f t="shared" si="7"/>
        <v>2226.82</v>
      </c>
      <c r="P164" s="154">
        <f t="shared" si="8"/>
        <v>1656.04</v>
      </c>
      <c r="Q164" s="154">
        <f t="shared" si="9"/>
        <v>397.87</v>
      </c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</row>
    <row r="165">
      <c r="A165" s="154"/>
      <c r="B165" s="151">
        <v>6895.0</v>
      </c>
      <c r="C165" s="151" t="s">
        <v>154</v>
      </c>
      <c r="D165" s="151">
        <v>36.875</v>
      </c>
      <c r="E165" s="151">
        <v>20.0</v>
      </c>
      <c r="F165" s="153">
        <v>0.0</v>
      </c>
      <c r="G165" s="153">
        <v>0.0</v>
      </c>
      <c r="H165" s="153">
        <v>0.0</v>
      </c>
      <c r="I165" s="153" t="s">
        <v>101</v>
      </c>
      <c r="J165" s="153" t="s">
        <v>469</v>
      </c>
      <c r="K165" s="151" t="s">
        <v>203</v>
      </c>
      <c r="L165" s="154"/>
      <c r="M165" s="154"/>
      <c r="N165" s="154"/>
      <c r="O165" s="154">
        <f t="shared" si="7"/>
        <v>2226.82</v>
      </c>
      <c r="P165" s="154">
        <f t="shared" si="8"/>
        <v>1656.04</v>
      </c>
      <c r="Q165" s="154">
        <f t="shared" si="9"/>
        <v>397.87</v>
      </c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</row>
    <row r="166">
      <c r="A166" s="154"/>
      <c r="B166" s="151">
        <v>6896.0</v>
      </c>
      <c r="C166" s="151" t="s">
        <v>154</v>
      </c>
      <c r="D166" s="151">
        <v>36.875</v>
      </c>
      <c r="E166" s="151">
        <v>20.0</v>
      </c>
      <c r="F166" s="153">
        <v>0.0</v>
      </c>
      <c r="G166" s="153">
        <v>0.0</v>
      </c>
      <c r="H166" s="153">
        <v>0.0</v>
      </c>
      <c r="I166" s="153" t="s">
        <v>101</v>
      </c>
      <c r="J166" s="153" t="s">
        <v>453</v>
      </c>
      <c r="K166" s="151" t="s">
        <v>203</v>
      </c>
      <c r="L166" s="154"/>
      <c r="M166" s="154"/>
      <c r="N166" s="154"/>
      <c r="O166" s="154">
        <f t="shared" si="7"/>
        <v>2226.82</v>
      </c>
      <c r="P166" s="154">
        <f t="shared" si="8"/>
        <v>1656.04</v>
      </c>
      <c r="Q166" s="154">
        <f t="shared" si="9"/>
        <v>397.87</v>
      </c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  <c r="AF166" s="154"/>
    </row>
    <row r="167">
      <c r="A167" s="154"/>
      <c r="B167" s="151">
        <v>6897.0</v>
      </c>
      <c r="C167" s="151" t="s">
        <v>154</v>
      </c>
      <c r="D167" s="151">
        <v>36.875</v>
      </c>
      <c r="E167" s="151">
        <v>20.0</v>
      </c>
      <c r="F167" s="153">
        <v>0.0</v>
      </c>
      <c r="G167" s="153">
        <v>0.0</v>
      </c>
      <c r="H167" s="153">
        <v>0.0</v>
      </c>
      <c r="I167" s="153" t="s">
        <v>101</v>
      </c>
      <c r="J167" s="153" t="s">
        <v>453</v>
      </c>
      <c r="K167" s="151" t="s">
        <v>203</v>
      </c>
      <c r="L167" s="154"/>
      <c r="M167" s="154"/>
      <c r="N167" s="154"/>
      <c r="O167" s="154">
        <f t="shared" si="7"/>
        <v>2226.82</v>
      </c>
      <c r="P167" s="154">
        <f t="shared" si="8"/>
        <v>1656.04</v>
      </c>
      <c r="Q167" s="154">
        <f t="shared" si="9"/>
        <v>397.87</v>
      </c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  <c r="AF167" s="154"/>
    </row>
    <row r="168">
      <c r="A168" s="154"/>
      <c r="B168" s="151">
        <v>6898.0</v>
      </c>
      <c r="C168" s="151" t="s">
        <v>154</v>
      </c>
      <c r="D168" s="151">
        <v>36.875</v>
      </c>
      <c r="E168" s="151">
        <v>20.0</v>
      </c>
      <c r="F168" s="153">
        <v>0.0</v>
      </c>
      <c r="G168" s="153">
        <v>0.0</v>
      </c>
      <c r="H168" s="153">
        <v>0.0</v>
      </c>
      <c r="I168" s="153" t="s">
        <v>101</v>
      </c>
      <c r="J168" s="153" t="s">
        <v>472</v>
      </c>
      <c r="K168" s="151" t="s">
        <v>203</v>
      </c>
      <c r="L168" s="154"/>
      <c r="M168" s="154"/>
      <c r="N168" s="154"/>
      <c r="O168" s="154">
        <f t="shared" si="7"/>
        <v>2226.82</v>
      </c>
      <c r="P168" s="154">
        <f t="shared" si="8"/>
        <v>1656.04</v>
      </c>
      <c r="Q168" s="154">
        <f t="shared" si="9"/>
        <v>397.87</v>
      </c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  <c r="AF168" s="154"/>
    </row>
    <row r="169">
      <c r="A169" s="154"/>
      <c r="B169" s="151">
        <v>6899.0</v>
      </c>
      <c r="C169" s="151" t="s">
        <v>391</v>
      </c>
      <c r="D169" s="151">
        <v>36.875</v>
      </c>
      <c r="E169" s="151">
        <v>20.0</v>
      </c>
      <c r="F169" s="153">
        <v>28.77</v>
      </c>
      <c r="G169" s="153">
        <v>3.2720933E7</v>
      </c>
      <c r="H169" s="153">
        <v>28.79</v>
      </c>
      <c r="I169" s="153" t="s">
        <v>101</v>
      </c>
      <c r="J169" s="153" t="s">
        <v>473</v>
      </c>
      <c r="K169" s="151" t="s">
        <v>203</v>
      </c>
      <c r="L169" s="154"/>
      <c r="M169" s="154"/>
      <c r="N169" s="154"/>
      <c r="O169" s="154">
        <f t="shared" si="7"/>
        <v>2226.82</v>
      </c>
      <c r="P169" s="154">
        <f t="shared" si="8"/>
        <v>1684.81</v>
      </c>
      <c r="Q169" s="154">
        <f t="shared" si="9"/>
        <v>397.87</v>
      </c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</row>
    <row r="170">
      <c r="A170" s="154"/>
      <c r="B170" s="151">
        <v>6900.0</v>
      </c>
      <c r="C170" s="151" t="s">
        <v>391</v>
      </c>
      <c r="D170" s="151">
        <v>36.875</v>
      </c>
      <c r="E170" s="151">
        <v>14.0</v>
      </c>
      <c r="F170" s="153">
        <v>15.82</v>
      </c>
      <c r="G170" s="153">
        <v>1.8272133E7</v>
      </c>
      <c r="H170" s="153">
        <v>27.45</v>
      </c>
      <c r="I170" s="153" t="s">
        <v>101</v>
      </c>
      <c r="J170" s="153" t="s">
        <v>453</v>
      </c>
      <c r="K170" s="151" t="s">
        <v>203</v>
      </c>
      <c r="L170" s="154"/>
      <c r="M170" s="154"/>
      <c r="N170" s="154"/>
      <c r="O170" s="154">
        <f t="shared" si="7"/>
        <v>2226.82</v>
      </c>
      <c r="P170" s="154">
        <f t="shared" si="8"/>
        <v>1700.63</v>
      </c>
      <c r="Q170" s="154">
        <f t="shared" si="9"/>
        <v>397.87</v>
      </c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</row>
    <row r="171">
      <c r="A171" s="154"/>
      <c r="B171" s="151">
        <v>6901.0</v>
      </c>
      <c r="C171" s="151" t="s">
        <v>391</v>
      </c>
      <c r="D171" s="151">
        <v>36.875</v>
      </c>
      <c r="E171" s="151">
        <v>14.0</v>
      </c>
      <c r="F171" s="153">
        <v>17.45</v>
      </c>
      <c r="G171" s="153">
        <v>2.0819084E7</v>
      </c>
      <c r="H171" s="153">
        <v>25.89</v>
      </c>
      <c r="I171" s="153" t="s">
        <v>101</v>
      </c>
      <c r="J171" s="153" t="s">
        <v>453</v>
      </c>
      <c r="K171" s="151" t="s">
        <v>203</v>
      </c>
      <c r="L171" s="154"/>
      <c r="M171" s="154"/>
      <c r="N171" s="154"/>
      <c r="O171" s="154">
        <f t="shared" si="7"/>
        <v>2226.82</v>
      </c>
      <c r="P171" s="154">
        <f t="shared" si="8"/>
        <v>1718.08</v>
      </c>
      <c r="Q171" s="154">
        <f t="shared" si="9"/>
        <v>397.87</v>
      </c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</row>
    <row r="172">
      <c r="A172" s="154"/>
      <c r="B172" s="151">
        <v>6902.0</v>
      </c>
      <c r="C172" s="151" t="s">
        <v>391</v>
      </c>
      <c r="D172" s="151">
        <v>36.875</v>
      </c>
      <c r="E172" s="151">
        <v>25.0</v>
      </c>
      <c r="F172" s="153">
        <v>36.33</v>
      </c>
      <c r="G172" s="153">
        <v>2.228215E7</v>
      </c>
      <c r="H172" s="153">
        <v>27.41</v>
      </c>
      <c r="I172" s="153" t="s">
        <v>65</v>
      </c>
      <c r="J172" s="153" t="s">
        <v>453</v>
      </c>
      <c r="K172" s="151" t="s">
        <v>203</v>
      </c>
      <c r="L172" s="154"/>
      <c r="M172" s="154"/>
      <c r="N172" s="154"/>
      <c r="O172" s="154">
        <f t="shared" si="7"/>
        <v>2263.15</v>
      </c>
      <c r="P172" s="154">
        <f t="shared" si="8"/>
        <v>1718.08</v>
      </c>
      <c r="Q172" s="154">
        <f t="shared" si="9"/>
        <v>397.87</v>
      </c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</row>
    <row r="173">
      <c r="A173" s="154"/>
      <c r="B173" s="151">
        <v>6903.0</v>
      </c>
      <c r="C173" s="151" t="s">
        <v>391</v>
      </c>
      <c r="D173" s="151">
        <v>36.875</v>
      </c>
      <c r="E173" s="151">
        <v>25.0</v>
      </c>
      <c r="F173" s="153">
        <v>0.0</v>
      </c>
      <c r="G173" s="153">
        <v>0.0</v>
      </c>
      <c r="H173" s="153">
        <v>0.0</v>
      </c>
      <c r="I173" s="153" t="s">
        <v>65</v>
      </c>
      <c r="J173" s="153" t="s">
        <v>453</v>
      </c>
      <c r="K173" s="151" t="s">
        <v>203</v>
      </c>
      <c r="L173" s="151" t="s">
        <v>474</v>
      </c>
      <c r="M173" s="154"/>
      <c r="N173" s="154"/>
      <c r="O173" s="154">
        <f t="shared" si="7"/>
        <v>2263.15</v>
      </c>
      <c r="P173" s="154">
        <f t="shared" si="8"/>
        <v>1718.08</v>
      </c>
      <c r="Q173" s="154">
        <f t="shared" si="9"/>
        <v>397.87</v>
      </c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</row>
    <row r="174">
      <c r="A174" s="154"/>
      <c r="B174" s="151">
        <v>6904.0</v>
      </c>
      <c r="C174" s="151" t="s">
        <v>391</v>
      </c>
      <c r="D174" s="151">
        <v>36.875</v>
      </c>
      <c r="E174" s="151">
        <v>25.0</v>
      </c>
      <c r="F174" s="153">
        <v>37.3</v>
      </c>
      <c r="G174" s="153">
        <v>2.2083423E7</v>
      </c>
      <c r="H174" s="153">
        <v>28.43</v>
      </c>
      <c r="I174" s="153" t="s">
        <v>65</v>
      </c>
      <c r="J174" s="153" t="s">
        <v>453</v>
      </c>
      <c r="K174" s="151" t="s">
        <v>203</v>
      </c>
      <c r="L174" s="154"/>
      <c r="M174" s="154"/>
      <c r="N174" s="154"/>
      <c r="O174" s="154">
        <f t="shared" si="7"/>
        <v>2300.45</v>
      </c>
      <c r="P174" s="154">
        <f t="shared" si="8"/>
        <v>1718.08</v>
      </c>
      <c r="Q174" s="154">
        <f t="shared" si="9"/>
        <v>397.87</v>
      </c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</row>
    <row r="175">
      <c r="A175" s="150">
        <v>45429.0</v>
      </c>
      <c r="B175" s="151">
        <v>6963.0</v>
      </c>
      <c r="C175" s="151" t="s">
        <v>391</v>
      </c>
      <c r="D175" s="152">
        <v>36.885</v>
      </c>
      <c r="E175" s="151">
        <v>5.0</v>
      </c>
      <c r="F175" s="153">
        <v>6.9</v>
      </c>
      <c r="G175" s="153">
        <v>2723530.0</v>
      </c>
      <c r="H175" s="153">
        <v>29.21</v>
      </c>
      <c r="I175" s="153" t="s">
        <v>229</v>
      </c>
      <c r="J175" s="153" t="s">
        <v>53</v>
      </c>
      <c r="K175" s="151" t="s">
        <v>203</v>
      </c>
      <c r="L175" s="152" t="s">
        <v>476</v>
      </c>
      <c r="M175" s="154"/>
      <c r="N175" s="154"/>
      <c r="O175" s="154">
        <f t="shared" si="7"/>
        <v>2300.45</v>
      </c>
      <c r="P175" s="154">
        <f t="shared" si="8"/>
        <v>1718.08</v>
      </c>
      <c r="Q175" s="154">
        <f t="shared" si="9"/>
        <v>404.77</v>
      </c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</row>
    <row r="176">
      <c r="A176" s="154"/>
      <c r="B176" s="151">
        <v>6964.0</v>
      </c>
      <c r="C176" s="151" t="s">
        <v>391</v>
      </c>
      <c r="D176" s="151">
        <v>36.885</v>
      </c>
      <c r="E176" s="151">
        <v>5.0</v>
      </c>
      <c r="F176" s="153">
        <v>6.17</v>
      </c>
      <c r="G176" s="153">
        <v>6636949.0</v>
      </c>
      <c r="H176" s="153">
        <v>22.05</v>
      </c>
      <c r="I176" s="153" t="s">
        <v>101</v>
      </c>
      <c r="J176" s="153" t="s">
        <v>469</v>
      </c>
      <c r="K176" s="151" t="s">
        <v>203</v>
      </c>
      <c r="L176" s="154"/>
      <c r="M176" s="154"/>
      <c r="N176" s="154"/>
      <c r="O176" s="154">
        <f t="shared" si="7"/>
        <v>2300.45</v>
      </c>
      <c r="P176" s="154">
        <f t="shared" si="8"/>
        <v>1724.25</v>
      </c>
      <c r="Q176" s="154">
        <f t="shared" si="9"/>
        <v>404.77</v>
      </c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</row>
    <row r="177">
      <c r="A177" s="154"/>
      <c r="B177" s="151">
        <v>6965.0</v>
      </c>
      <c r="C177" s="151" t="s">
        <v>391</v>
      </c>
      <c r="D177" s="151">
        <v>36.885</v>
      </c>
      <c r="E177" s="151">
        <v>5.0</v>
      </c>
      <c r="F177" s="153">
        <v>8.17</v>
      </c>
      <c r="G177" s="153">
        <v>8739724.0</v>
      </c>
      <c r="H177" s="153">
        <v>29.04</v>
      </c>
      <c r="I177" s="153" t="s">
        <v>101</v>
      </c>
      <c r="J177" s="153" t="s">
        <v>469</v>
      </c>
      <c r="K177" s="151" t="s">
        <v>203</v>
      </c>
      <c r="L177" s="154"/>
      <c r="M177" s="154"/>
      <c r="N177" s="154"/>
      <c r="O177" s="154">
        <f t="shared" si="7"/>
        <v>2300.45</v>
      </c>
      <c r="P177" s="154">
        <f t="shared" si="8"/>
        <v>1732.42</v>
      </c>
      <c r="Q177" s="154">
        <f t="shared" si="9"/>
        <v>404.77</v>
      </c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</row>
    <row r="178">
      <c r="A178" s="154"/>
      <c r="B178" s="151">
        <v>6966.0</v>
      </c>
      <c r="C178" s="151" t="s">
        <v>391</v>
      </c>
      <c r="D178" s="151">
        <v>36.885</v>
      </c>
      <c r="E178" s="151">
        <v>5.0</v>
      </c>
      <c r="F178" s="153">
        <v>0.25</v>
      </c>
      <c r="G178" s="153">
        <v>264211.0</v>
      </c>
      <c r="H178" s="153">
        <v>3.27</v>
      </c>
      <c r="I178" s="153" t="s">
        <v>101</v>
      </c>
      <c r="J178" s="153" t="s">
        <v>469</v>
      </c>
      <c r="K178" s="151" t="s">
        <v>203</v>
      </c>
      <c r="L178" s="151" t="s">
        <v>478</v>
      </c>
      <c r="M178" s="154"/>
      <c r="N178" s="154"/>
      <c r="O178" s="154">
        <f t="shared" si="7"/>
        <v>2300.45</v>
      </c>
      <c r="P178" s="154">
        <f t="shared" si="8"/>
        <v>1732.67</v>
      </c>
      <c r="Q178" s="154">
        <f t="shared" si="9"/>
        <v>404.77</v>
      </c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</row>
    <row r="179">
      <c r="A179" s="154"/>
      <c r="B179" s="151">
        <v>6967.0</v>
      </c>
      <c r="C179" s="151" t="s">
        <v>154</v>
      </c>
      <c r="D179" s="151">
        <v>36.885</v>
      </c>
      <c r="E179" s="151" t="s">
        <v>232</v>
      </c>
      <c r="F179" s="153">
        <v>0.0</v>
      </c>
      <c r="G179" s="153">
        <v>0.0</v>
      </c>
      <c r="H179" s="153">
        <v>0.0</v>
      </c>
      <c r="I179" s="153" t="s">
        <v>74</v>
      </c>
      <c r="J179" s="153" t="s">
        <v>53</v>
      </c>
      <c r="K179" s="151" t="s">
        <v>203</v>
      </c>
      <c r="L179" s="154"/>
      <c r="M179" s="154"/>
      <c r="N179" s="154"/>
      <c r="O179" s="154">
        <f t="shared" si="7"/>
        <v>2300.45</v>
      </c>
      <c r="P179" s="154">
        <f t="shared" si="8"/>
        <v>1732.67</v>
      </c>
      <c r="Q179" s="154">
        <f t="shared" si="9"/>
        <v>404.77</v>
      </c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</row>
    <row r="180">
      <c r="A180" s="154"/>
      <c r="B180" s="151">
        <v>6968.0</v>
      </c>
      <c r="C180" s="151" t="s">
        <v>154</v>
      </c>
      <c r="D180" s="151">
        <v>36.885</v>
      </c>
      <c r="E180" s="151" t="s">
        <v>232</v>
      </c>
      <c r="F180" s="153">
        <v>0.0</v>
      </c>
      <c r="G180" s="153">
        <v>0.0</v>
      </c>
      <c r="H180" s="153">
        <v>0.0</v>
      </c>
      <c r="I180" s="153" t="s">
        <v>74</v>
      </c>
      <c r="J180" s="153" t="s">
        <v>53</v>
      </c>
      <c r="K180" s="151" t="s">
        <v>203</v>
      </c>
      <c r="L180" s="154"/>
      <c r="M180" s="154"/>
      <c r="N180" s="154"/>
      <c r="O180" s="154">
        <f t="shared" si="7"/>
        <v>2300.45</v>
      </c>
      <c r="P180" s="154">
        <f t="shared" si="8"/>
        <v>1732.67</v>
      </c>
      <c r="Q180" s="154">
        <f t="shared" si="9"/>
        <v>404.77</v>
      </c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</row>
    <row r="181">
      <c r="A181" s="154"/>
      <c r="B181" s="151">
        <v>6969.0</v>
      </c>
      <c r="C181" s="151" t="s">
        <v>154</v>
      </c>
      <c r="D181" s="151">
        <v>36.885</v>
      </c>
      <c r="E181" s="151" t="s">
        <v>232</v>
      </c>
      <c r="F181" s="153">
        <v>0.0</v>
      </c>
      <c r="G181" s="153">
        <v>0.0</v>
      </c>
      <c r="H181" s="153">
        <v>0.0</v>
      </c>
      <c r="I181" s="153" t="s">
        <v>74</v>
      </c>
      <c r="J181" s="153" t="s">
        <v>414</v>
      </c>
      <c r="K181" s="151" t="s">
        <v>203</v>
      </c>
      <c r="L181" s="154"/>
      <c r="M181" s="154"/>
      <c r="N181" s="154"/>
      <c r="O181" s="154">
        <f t="shared" si="7"/>
        <v>2300.45</v>
      </c>
      <c r="P181" s="154">
        <f t="shared" si="8"/>
        <v>1732.67</v>
      </c>
      <c r="Q181" s="154">
        <f t="shared" si="9"/>
        <v>404.77</v>
      </c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</row>
    <row r="182">
      <c r="A182" s="154"/>
      <c r="B182" s="151">
        <v>6970.0</v>
      </c>
      <c r="C182" s="151" t="s">
        <v>74</v>
      </c>
      <c r="D182" s="151">
        <v>36.885</v>
      </c>
      <c r="E182" s="151" t="s">
        <v>232</v>
      </c>
      <c r="F182" s="153">
        <v>0.0</v>
      </c>
      <c r="G182" s="153">
        <v>1.8992939E7</v>
      </c>
      <c r="H182" s="153">
        <v>44.64</v>
      </c>
      <c r="I182" s="153" t="s">
        <v>74</v>
      </c>
      <c r="J182" s="153" t="s">
        <v>414</v>
      </c>
      <c r="K182" s="151" t="s">
        <v>203</v>
      </c>
      <c r="L182" s="151" t="s">
        <v>479</v>
      </c>
      <c r="M182" s="154"/>
      <c r="N182" s="154"/>
      <c r="O182" s="154">
        <f t="shared" si="7"/>
        <v>2300.45</v>
      </c>
      <c r="P182" s="154">
        <f t="shared" si="8"/>
        <v>1732.67</v>
      </c>
      <c r="Q182" s="154">
        <f t="shared" si="9"/>
        <v>404.77</v>
      </c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</row>
    <row r="183">
      <c r="A183" s="154"/>
      <c r="B183" s="151">
        <v>6971.0</v>
      </c>
      <c r="C183" s="151" t="s">
        <v>74</v>
      </c>
      <c r="D183" s="151">
        <v>36.885</v>
      </c>
      <c r="E183" s="151" t="s">
        <v>232</v>
      </c>
      <c r="F183" s="153">
        <v>0.0</v>
      </c>
      <c r="G183" s="153">
        <v>1.9005889E7</v>
      </c>
      <c r="H183" s="153">
        <v>44.15</v>
      </c>
      <c r="I183" s="153" t="s">
        <v>74</v>
      </c>
      <c r="J183" s="153" t="s">
        <v>414</v>
      </c>
      <c r="K183" s="151" t="s">
        <v>203</v>
      </c>
      <c r="L183" s="151" t="s">
        <v>481</v>
      </c>
      <c r="M183" s="154"/>
      <c r="N183" s="154"/>
      <c r="O183" s="154">
        <f t="shared" si="7"/>
        <v>2300.45</v>
      </c>
      <c r="P183" s="154">
        <f t="shared" si="8"/>
        <v>1732.67</v>
      </c>
      <c r="Q183" s="154">
        <f t="shared" si="9"/>
        <v>404.77</v>
      </c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</row>
    <row r="184">
      <c r="A184" s="154"/>
      <c r="B184" s="151">
        <v>6972.0</v>
      </c>
      <c r="C184" s="151" t="s">
        <v>154</v>
      </c>
      <c r="D184" s="151">
        <v>36.885</v>
      </c>
      <c r="E184" s="151" t="s">
        <v>232</v>
      </c>
      <c r="F184" s="153">
        <v>0.0</v>
      </c>
      <c r="G184" s="153">
        <v>0.0</v>
      </c>
      <c r="H184" s="153">
        <v>0.0</v>
      </c>
      <c r="I184" s="153" t="s">
        <v>101</v>
      </c>
      <c r="J184" s="153" t="s">
        <v>469</v>
      </c>
      <c r="K184" s="151" t="s">
        <v>203</v>
      </c>
      <c r="L184" s="151" t="s">
        <v>482</v>
      </c>
      <c r="M184" s="154"/>
      <c r="N184" s="154"/>
      <c r="O184" s="154">
        <f t="shared" si="7"/>
        <v>2300.45</v>
      </c>
      <c r="P184" s="154">
        <f t="shared" si="8"/>
        <v>1732.67</v>
      </c>
      <c r="Q184" s="154">
        <f t="shared" si="9"/>
        <v>404.77</v>
      </c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</row>
    <row r="185">
      <c r="A185" s="154"/>
      <c r="B185" s="151">
        <v>6973.0</v>
      </c>
      <c r="C185" s="151" t="s">
        <v>154</v>
      </c>
      <c r="D185" s="151">
        <v>36.885</v>
      </c>
      <c r="E185" s="151" t="s">
        <v>232</v>
      </c>
      <c r="F185" s="153">
        <v>0.0</v>
      </c>
      <c r="G185" s="153">
        <v>0.0</v>
      </c>
      <c r="H185" s="153">
        <v>0.0</v>
      </c>
      <c r="I185" s="153" t="s">
        <v>101</v>
      </c>
      <c r="J185" s="153" t="s">
        <v>469</v>
      </c>
      <c r="K185" s="151" t="s">
        <v>203</v>
      </c>
      <c r="L185" s="151" t="s">
        <v>482</v>
      </c>
      <c r="M185" s="154"/>
      <c r="N185" s="154"/>
      <c r="O185" s="154">
        <f t="shared" si="7"/>
        <v>2300.45</v>
      </c>
      <c r="P185" s="154">
        <f t="shared" si="8"/>
        <v>1732.67</v>
      </c>
      <c r="Q185" s="154">
        <f t="shared" si="9"/>
        <v>404.77</v>
      </c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</row>
    <row r="186">
      <c r="A186" s="150">
        <v>45430.0</v>
      </c>
      <c r="B186" s="151">
        <v>6974.0</v>
      </c>
      <c r="C186" s="151" t="s">
        <v>391</v>
      </c>
      <c r="D186" s="151">
        <v>36.885</v>
      </c>
      <c r="E186" s="151">
        <v>5.0</v>
      </c>
      <c r="F186" s="151">
        <v>4.04</v>
      </c>
      <c r="G186" s="151">
        <v>4365509.0</v>
      </c>
      <c r="H186" s="151">
        <v>19.54</v>
      </c>
      <c r="I186" s="153" t="s">
        <v>101</v>
      </c>
      <c r="J186" s="153" t="s">
        <v>469</v>
      </c>
      <c r="K186" s="151" t="s">
        <v>203</v>
      </c>
      <c r="L186" s="154"/>
      <c r="M186" s="154"/>
      <c r="N186" s="154"/>
      <c r="O186" s="154">
        <f t="shared" si="7"/>
        <v>2300.45</v>
      </c>
      <c r="P186" s="154">
        <f t="shared" si="8"/>
        <v>1736.71</v>
      </c>
      <c r="Q186" s="154">
        <f t="shared" si="9"/>
        <v>404.77</v>
      </c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</row>
    <row r="187">
      <c r="A187" s="154"/>
      <c r="B187" s="151">
        <v>6975.0</v>
      </c>
      <c r="C187" s="151" t="s">
        <v>391</v>
      </c>
      <c r="D187" s="151">
        <v>36.885</v>
      </c>
      <c r="E187" s="151">
        <v>5.0</v>
      </c>
      <c r="F187" s="151">
        <v>4.12</v>
      </c>
      <c r="G187" s="151">
        <v>4551620.0</v>
      </c>
      <c r="H187" s="151">
        <v>16.16</v>
      </c>
      <c r="I187" s="153" t="s">
        <v>101</v>
      </c>
      <c r="J187" s="153" t="s">
        <v>469</v>
      </c>
      <c r="K187" s="151" t="s">
        <v>203</v>
      </c>
      <c r="L187" s="154"/>
      <c r="M187" s="154"/>
      <c r="N187" s="154"/>
      <c r="O187" s="154">
        <f t="shared" si="7"/>
        <v>2300.45</v>
      </c>
      <c r="P187" s="154">
        <f t="shared" si="8"/>
        <v>1740.83</v>
      </c>
      <c r="Q187" s="154">
        <f t="shared" si="9"/>
        <v>404.77</v>
      </c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</row>
    <row r="188">
      <c r="A188" s="154"/>
      <c r="B188" s="151">
        <v>6976.0</v>
      </c>
      <c r="C188" s="151" t="s">
        <v>391</v>
      </c>
      <c r="D188" s="151">
        <v>36.885</v>
      </c>
      <c r="E188" s="151">
        <v>10.0</v>
      </c>
      <c r="F188" s="151">
        <v>15.56</v>
      </c>
      <c r="G188" s="151">
        <v>9040520.0</v>
      </c>
      <c r="H188" s="151">
        <v>29.1</v>
      </c>
      <c r="I188" s="153" t="s">
        <v>65</v>
      </c>
      <c r="J188" s="153" t="s">
        <v>469</v>
      </c>
      <c r="K188" s="151" t="s">
        <v>203</v>
      </c>
      <c r="L188" s="154"/>
      <c r="M188" s="154"/>
      <c r="N188" s="154"/>
      <c r="O188" s="154">
        <f t="shared" si="7"/>
        <v>2316.01</v>
      </c>
      <c r="P188" s="154">
        <f t="shared" si="8"/>
        <v>1740.83</v>
      </c>
      <c r="Q188" s="154">
        <f t="shared" si="9"/>
        <v>404.77</v>
      </c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</row>
    <row r="189">
      <c r="A189" s="154"/>
      <c r="B189" s="151">
        <v>6977.0</v>
      </c>
      <c r="C189" s="151" t="s">
        <v>154</v>
      </c>
      <c r="D189" s="151">
        <v>36.885</v>
      </c>
      <c r="E189" s="151">
        <v>10.0</v>
      </c>
      <c r="F189" s="153">
        <v>0.0</v>
      </c>
      <c r="G189" s="153">
        <v>0.0</v>
      </c>
      <c r="H189" s="153">
        <v>0.0</v>
      </c>
      <c r="I189" s="153" t="s">
        <v>65</v>
      </c>
      <c r="J189" s="153" t="s">
        <v>469</v>
      </c>
      <c r="K189" s="151" t="s">
        <v>203</v>
      </c>
      <c r="L189" s="151" t="s">
        <v>483</v>
      </c>
      <c r="M189" s="154"/>
      <c r="N189" s="154"/>
      <c r="O189" s="154">
        <f t="shared" si="7"/>
        <v>2316.01</v>
      </c>
      <c r="P189" s="154">
        <f t="shared" si="8"/>
        <v>1740.83</v>
      </c>
      <c r="Q189" s="154">
        <f t="shared" si="9"/>
        <v>404.77</v>
      </c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</row>
    <row r="190">
      <c r="A190" s="154"/>
      <c r="B190" s="151">
        <v>6978.0</v>
      </c>
      <c r="C190" s="151" t="s">
        <v>391</v>
      </c>
      <c r="D190" s="151">
        <v>36.885</v>
      </c>
      <c r="E190" s="151">
        <v>10.0</v>
      </c>
      <c r="F190" s="151">
        <v>6.22</v>
      </c>
      <c r="G190" s="151">
        <v>3684663.0</v>
      </c>
      <c r="H190" s="151">
        <v>16.8</v>
      </c>
      <c r="I190" s="153" t="s">
        <v>65</v>
      </c>
      <c r="J190" s="153" t="s">
        <v>469</v>
      </c>
      <c r="K190" s="151" t="s">
        <v>203</v>
      </c>
      <c r="L190" s="154"/>
      <c r="M190" s="154"/>
      <c r="N190" s="154"/>
      <c r="O190" s="154">
        <f t="shared" si="7"/>
        <v>2322.23</v>
      </c>
      <c r="P190" s="154">
        <f t="shared" si="8"/>
        <v>1740.83</v>
      </c>
      <c r="Q190" s="154">
        <f t="shared" si="9"/>
        <v>404.77</v>
      </c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</row>
    <row r="191">
      <c r="A191" s="154"/>
      <c r="B191" s="151">
        <v>6979.0</v>
      </c>
      <c r="C191" s="151" t="s">
        <v>391</v>
      </c>
      <c r="D191" s="151">
        <v>36.885</v>
      </c>
      <c r="E191" s="151">
        <v>10.0</v>
      </c>
      <c r="F191" s="151">
        <v>15.55</v>
      </c>
      <c r="G191" s="151">
        <v>9021192.0</v>
      </c>
      <c r="H191" s="151">
        <v>31.49</v>
      </c>
      <c r="I191" s="153" t="s">
        <v>65</v>
      </c>
      <c r="J191" s="153" t="s">
        <v>469</v>
      </c>
      <c r="K191" s="151" t="s">
        <v>203</v>
      </c>
      <c r="L191" s="154"/>
      <c r="M191" s="154"/>
      <c r="N191" s="154"/>
      <c r="O191" s="154">
        <f t="shared" si="7"/>
        <v>2337.78</v>
      </c>
      <c r="P191" s="154">
        <f t="shared" si="8"/>
        <v>1740.83</v>
      </c>
      <c r="Q191" s="154">
        <f t="shared" si="9"/>
        <v>404.77</v>
      </c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</row>
    <row r="192">
      <c r="A192" s="154"/>
      <c r="B192" s="151">
        <v>6980.0</v>
      </c>
      <c r="C192" s="151" t="s">
        <v>391</v>
      </c>
      <c r="D192" s="151">
        <v>36.885</v>
      </c>
      <c r="E192" s="151">
        <v>10.0</v>
      </c>
      <c r="F192" s="151">
        <v>17.69</v>
      </c>
      <c r="G192" s="151">
        <v>1.0238544E7</v>
      </c>
      <c r="H192" s="151">
        <v>33.34</v>
      </c>
      <c r="I192" s="153" t="s">
        <v>65</v>
      </c>
      <c r="J192" s="153" t="s">
        <v>469</v>
      </c>
      <c r="K192" s="151" t="s">
        <v>203</v>
      </c>
      <c r="L192" s="154"/>
      <c r="M192" s="154"/>
      <c r="N192" s="154"/>
      <c r="O192" s="154">
        <f t="shared" si="7"/>
        <v>2355.47</v>
      </c>
      <c r="P192" s="154">
        <f t="shared" si="8"/>
        <v>1740.83</v>
      </c>
      <c r="Q192" s="154">
        <f t="shared" si="9"/>
        <v>404.77</v>
      </c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</row>
    <row r="193">
      <c r="A193" s="154"/>
      <c r="B193" s="151">
        <v>6981.0</v>
      </c>
      <c r="C193" s="151" t="s">
        <v>391</v>
      </c>
      <c r="D193" s="151">
        <v>36.885</v>
      </c>
      <c r="E193" s="151">
        <v>10.0</v>
      </c>
      <c r="F193" s="151">
        <v>8.28</v>
      </c>
      <c r="G193" s="151">
        <v>905935.0</v>
      </c>
      <c r="H193" s="151">
        <v>14.71</v>
      </c>
      <c r="I193" s="153" t="s">
        <v>484</v>
      </c>
      <c r="J193" s="153" t="s">
        <v>53</v>
      </c>
      <c r="K193" s="151" t="s">
        <v>203</v>
      </c>
      <c r="L193" s="154"/>
      <c r="M193" s="154"/>
      <c r="N193" s="154"/>
      <c r="O193" s="154">
        <f t="shared" si="7"/>
        <v>2355.47</v>
      </c>
      <c r="P193" s="154">
        <f t="shared" si="8"/>
        <v>1740.83</v>
      </c>
      <c r="Q193" s="154">
        <f t="shared" si="9"/>
        <v>404.77</v>
      </c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</row>
    <row r="194">
      <c r="A194" s="154"/>
      <c r="B194" s="151">
        <v>6982.0</v>
      </c>
      <c r="C194" s="151" t="s">
        <v>391</v>
      </c>
      <c r="D194" s="151">
        <v>36.885</v>
      </c>
      <c r="E194" s="151">
        <v>10.0</v>
      </c>
      <c r="F194" s="151">
        <v>4.72</v>
      </c>
      <c r="G194" s="151">
        <v>521738.0</v>
      </c>
      <c r="H194" s="151">
        <v>17.54</v>
      </c>
      <c r="I194" s="153" t="s">
        <v>484</v>
      </c>
      <c r="J194" s="153" t="s">
        <v>53</v>
      </c>
      <c r="K194" s="151" t="s">
        <v>203</v>
      </c>
      <c r="L194" s="154"/>
      <c r="M194" s="154"/>
      <c r="N194" s="154"/>
      <c r="O194" s="154">
        <f t="shared" si="7"/>
        <v>2355.47</v>
      </c>
      <c r="P194" s="154">
        <f t="shared" si="8"/>
        <v>1740.83</v>
      </c>
      <c r="Q194" s="154">
        <f t="shared" si="9"/>
        <v>404.77</v>
      </c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</row>
    <row r="195">
      <c r="A195" s="154"/>
      <c r="B195" s="151">
        <v>6983.0</v>
      </c>
      <c r="C195" s="151" t="s">
        <v>486</v>
      </c>
      <c r="D195" s="151">
        <v>36.885</v>
      </c>
      <c r="E195" s="151">
        <v>10.0</v>
      </c>
      <c r="F195" s="151">
        <v>9.44</v>
      </c>
      <c r="G195" s="151">
        <v>74510.0</v>
      </c>
      <c r="H195" s="151">
        <v>19.78</v>
      </c>
      <c r="I195" s="153" t="s">
        <v>487</v>
      </c>
      <c r="J195" s="153" t="s">
        <v>53</v>
      </c>
      <c r="K195" s="151" t="s">
        <v>203</v>
      </c>
      <c r="L195" s="151" t="s">
        <v>488</v>
      </c>
      <c r="M195" s="154"/>
      <c r="N195" s="154"/>
      <c r="O195" s="154">
        <f t="shared" si="7"/>
        <v>2355.47</v>
      </c>
      <c r="P195" s="154">
        <f t="shared" si="8"/>
        <v>1740.83</v>
      </c>
      <c r="Q195" s="154">
        <f t="shared" si="9"/>
        <v>404.77</v>
      </c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</row>
    <row r="196">
      <c r="A196" s="154"/>
      <c r="B196" s="151">
        <v>6984.0</v>
      </c>
      <c r="C196" s="151" t="s">
        <v>486</v>
      </c>
      <c r="D196" s="151">
        <v>36.885</v>
      </c>
      <c r="E196" s="151">
        <v>30.0</v>
      </c>
      <c r="F196" s="151">
        <v>28.78</v>
      </c>
      <c r="G196" s="151">
        <v>138680.0</v>
      </c>
      <c r="H196" s="151">
        <v>24.96</v>
      </c>
      <c r="I196" s="153" t="s">
        <v>487</v>
      </c>
      <c r="J196" s="153" t="s">
        <v>53</v>
      </c>
      <c r="K196" s="151" t="s">
        <v>203</v>
      </c>
      <c r="L196" s="151" t="s">
        <v>488</v>
      </c>
      <c r="M196" s="154"/>
      <c r="N196" s="154"/>
      <c r="O196" s="154">
        <f t="shared" si="7"/>
        <v>2355.47</v>
      </c>
      <c r="P196" s="154">
        <f t="shared" si="8"/>
        <v>1740.83</v>
      </c>
      <c r="Q196" s="154">
        <f t="shared" si="9"/>
        <v>404.77</v>
      </c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</row>
    <row r="197">
      <c r="A197" s="154"/>
      <c r="B197" s="151">
        <v>6985.0</v>
      </c>
      <c r="C197" s="151" t="s">
        <v>486</v>
      </c>
      <c r="D197" s="151">
        <v>36.885</v>
      </c>
      <c r="E197" s="151">
        <v>30.0</v>
      </c>
      <c r="F197" s="151">
        <v>48.02</v>
      </c>
      <c r="G197" s="151">
        <v>199379.0</v>
      </c>
      <c r="H197" s="151">
        <v>30.08</v>
      </c>
      <c r="I197" s="153" t="s">
        <v>489</v>
      </c>
      <c r="J197" s="153" t="s">
        <v>53</v>
      </c>
      <c r="K197" s="151" t="s">
        <v>203</v>
      </c>
      <c r="L197" s="151" t="s">
        <v>490</v>
      </c>
      <c r="M197" s="154"/>
      <c r="N197" s="154"/>
      <c r="O197" s="154">
        <f t="shared" si="7"/>
        <v>2355.47</v>
      </c>
      <c r="P197" s="154">
        <f t="shared" si="8"/>
        <v>1740.83</v>
      </c>
      <c r="Q197" s="154">
        <f t="shared" si="9"/>
        <v>404.77</v>
      </c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</row>
    <row r="198">
      <c r="F198" s="76"/>
      <c r="G198" s="76"/>
      <c r="H198" s="76"/>
      <c r="I198" s="76"/>
      <c r="J198" s="76"/>
      <c r="O198" s="154">
        <f t="shared" si="7"/>
        <v>2355.47</v>
      </c>
      <c r="P198" s="154">
        <f t="shared" si="8"/>
        <v>1740.83</v>
      </c>
      <c r="Q198" s="154">
        <f t="shared" si="9"/>
        <v>404.77</v>
      </c>
    </row>
    <row r="199">
      <c r="F199" s="76"/>
      <c r="G199" s="76"/>
      <c r="H199" s="76"/>
      <c r="I199" s="76"/>
      <c r="J199" s="76"/>
      <c r="O199" s="154">
        <f t="shared" si="7"/>
        <v>2355.47</v>
      </c>
      <c r="P199" s="154">
        <f t="shared" si="8"/>
        <v>1740.83</v>
      </c>
      <c r="Q199" s="154">
        <f t="shared" si="9"/>
        <v>404.77</v>
      </c>
    </row>
    <row r="200">
      <c r="F200" s="76"/>
      <c r="G200" s="76"/>
      <c r="H200" s="76"/>
      <c r="I200" s="76"/>
      <c r="J200" s="76"/>
      <c r="O200" s="154">
        <f t="shared" si="7"/>
        <v>2355.47</v>
      </c>
      <c r="P200" s="154">
        <f t="shared" si="8"/>
        <v>1740.83</v>
      </c>
      <c r="Q200" s="154">
        <f t="shared" si="9"/>
        <v>404.77</v>
      </c>
    </row>
    <row r="201">
      <c r="F201" s="76"/>
      <c r="G201" s="76"/>
      <c r="H201" s="76"/>
      <c r="I201" s="76"/>
      <c r="J201" s="76"/>
      <c r="O201" s="154">
        <f t="shared" si="7"/>
        <v>2355.47</v>
      </c>
      <c r="P201" s="154">
        <f t="shared" si="8"/>
        <v>1740.83</v>
      </c>
      <c r="Q201" s="154">
        <f t="shared" si="9"/>
        <v>404.77</v>
      </c>
    </row>
    <row r="202">
      <c r="F202" s="76"/>
      <c r="G202" s="76"/>
      <c r="H202" s="76"/>
      <c r="I202" s="76"/>
      <c r="J202" s="76"/>
      <c r="O202" s="154">
        <f t="shared" si="7"/>
        <v>2355.47</v>
      </c>
      <c r="P202" s="154">
        <f t="shared" si="8"/>
        <v>1740.83</v>
      </c>
      <c r="Q202" s="154">
        <f t="shared" si="9"/>
        <v>404.77</v>
      </c>
    </row>
    <row r="203">
      <c r="F203" s="76"/>
      <c r="G203" s="76"/>
      <c r="H203" s="76"/>
      <c r="I203" s="76"/>
      <c r="J203" s="76"/>
      <c r="O203" s="154">
        <f t="shared" si="7"/>
        <v>2355.47</v>
      </c>
      <c r="P203" s="154">
        <f t="shared" si="8"/>
        <v>1740.83</v>
      </c>
      <c r="Q203" s="154">
        <f t="shared" si="9"/>
        <v>404.77</v>
      </c>
    </row>
    <row r="204">
      <c r="F204" s="76"/>
      <c r="G204" s="76"/>
      <c r="H204" s="76"/>
      <c r="I204" s="76"/>
      <c r="J204" s="76"/>
      <c r="O204" s="154">
        <f t="shared" si="7"/>
        <v>2355.47</v>
      </c>
      <c r="P204" s="154">
        <f t="shared" si="8"/>
        <v>1740.83</v>
      </c>
      <c r="Q204" s="154">
        <f t="shared" si="9"/>
        <v>404.77</v>
      </c>
    </row>
    <row r="205">
      <c r="F205" s="76"/>
      <c r="G205" s="76"/>
      <c r="H205" s="76"/>
      <c r="I205" s="76"/>
      <c r="J205" s="76"/>
      <c r="O205" s="154">
        <f t="shared" si="7"/>
        <v>2355.47</v>
      </c>
      <c r="P205" s="154">
        <f t="shared" si="8"/>
        <v>1740.83</v>
      </c>
      <c r="Q205" s="154">
        <f t="shared" si="9"/>
        <v>404.77</v>
      </c>
    </row>
    <row r="206">
      <c r="F206" s="76"/>
      <c r="G206" s="76"/>
      <c r="H206" s="76"/>
      <c r="I206" s="76"/>
      <c r="J206" s="76"/>
      <c r="O206" s="154">
        <f t="shared" si="7"/>
        <v>2355.47</v>
      </c>
      <c r="P206" s="154">
        <f t="shared" si="8"/>
        <v>1740.83</v>
      </c>
      <c r="Q206" s="154">
        <f t="shared" si="9"/>
        <v>404.77</v>
      </c>
    </row>
    <row r="207">
      <c r="F207" s="76"/>
      <c r="G207" s="76"/>
      <c r="H207" s="76"/>
      <c r="I207" s="76"/>
      <c r="J207" s="76"/>
    </row>
    <row r="208">
      <c r="F208" s="76"/>
      <c r="G208" s="76"/>
      <c r="H208" s="76"/>
      <c r="I208" s="76"/>
      <c r="J208" s="76"/>
    </row>
    <row r="209">
      <c r="F209" s="76"/>
      <c r="G209" s="76"/>
      <c r="H209" s="76"/>
      <c r="I209" s="76"/>
      <c r="J209" s="76"/>
    </row>
    <row r="210">
      <c r="F210" s="76"/>
      <c r="G210" s="76"/>
      <c r="H210" s="76"/>
      <c r="I210" s="76"/>
      <c r="J210" s="76"/>
    </row>
    <row r="211">
      <c r="F211" s="76"/>
      <c r="G211" s="76"/>
      <c r="H211" s="76"/>
      <c r="I211" s="76"/>
      <c r="J211" s="76"/>
    </row>
    <row r="212">
      <c r="F212" s="76"/>
      <c r="G212" s="76"/>
      <c r="H212" s="76"/>
      <c r="I212" s="76"/>
      <c r="J212" s="76"/>
    </row>
    <row r="213">
      <c r="F213" s="76"/>
      <c r="G213" s="76"/>
      <c r="H213" s="76"/>
      <c r="I213" s="76"/>
      <c r="J213" s="76"/>
    </row>
    <row r="214">
      <c r="F214" s="76"/>
      <c r="G214" s="76"/>
      <c r="H214" s="76"/>
      <c r="I214" s="76"/>
      <c r="J214" s="76"/>
    </row>
    <row r="215">
      <c r="F215" s="76"/>
      <c r="G215" s="76"/>
      <c r="H215" s="76"/>
      <c r="I215" s="76"/>
      <c r="J215" s="76"/>
    </row>
    <row r="216">
      <c r="F216" s="76"/>
      <c r="G216" s="76"/>
      <c r="H216" s="76"/>
      <c r="I216" s="76"/>
      <c r="J216" s="76"/>
    </row>
    <row r="217">
      <c r="F217" s="76"/>
      <c r="G217" s="76"/>
      <c r="H217" s="76"/>
      <c r="I217" s="76"/>
      <c r="J217" s="76"/>
    </row>
    <row r="218">
      <c r="F218" s="76"/>
      <c r="G218" s="76"/>
      <c r="H218" s="76"/>
      <c r="I218" s="76"/>
      <c r="J218" s="76"/>
    </row>
    <row r="219">
      <c r="F219" s="76"/>
      <c r="G219" s="76"/>
      <c r="H219" s="76"/>
      <c r="I219" s="76"/>
      <c r="J219" s="76"/>
    </row>
    <row r="220">
      <c r="F220" s="76"/>
      <c r="G220" s="76"/>
      <c r="H220" s="76"/>
      <c r="I220" s="76"/>
      <c r="J220" s="76"/>
    </row>
    <row r="221">
      <c r="F221" s="76"/>
      <c r="G221" s="76"/>
      <c r="H221" s="76"/>
      <c r="I221" s="76"/>
      <c r="J221" s="76"/>
    </row>
    <row r="222">
      <c r="F222" s="76"/>
      <c r="G222" s="76"/>
      <c r="H222" s="76"/>
      <c r="I222" s="76"/>
      <c r="J222" s="76"/>
    </row>
    <row r="223">
      <c r="F223" s="76"/>
      <c r="G223" s="76"/>
      <c r="H223" s="76"/>
      <c r="I223" s="76"/>
      <c r="J223" s="76"/>
    </row>
    <row r="224">
      <c r="F224" s="76"/>
      <c r="G224" s="76"/>
      <c r="H224" s="76"/>
      <c r="I224" s="76"/>
      <c r="J224" s="76"/>
    </row>
    <row r="225">
      <c r="F225" s="76"/>
      <c r="G225" s="76"/>
      <c r="H225" s="76"/>
      <c r="I225" s="76"/>
      <c r="J225" s="76"/>
    </row>
    <row r="226">
      <c r="F226" s="76"/>
      <c r="G226" s="76"/>
      <c r="H226" s="76"/>
      <c r="I226" s="76"/>
      <c r="J226" s="76"/>
    </row>
    <row r="227">
      <c r="F227" s="76"/>
      <c r="G227" s="76"/>
      <c r="H227" s="76"/>
      <c r="I227" s="76"/>
      <c r="J227" s="76"/>
    </row>
    <row r="228">
      <c r="F228" s="76"/>
      <c r="G228" s="76"/>
      <c r="H228" s="76"/>
      <c r="I228" s="76"/>
      <c r="J228" s="76"/>
    </row>
    <row r="229">
      <c r="F229" s="76"/>
      <c r="G229" s="76"/>
      <c r="H229" s="76"/>
      <c r="I229" s="76"/>
      <c r="J229" s="76"/>
    </row>
    <row r="230">
      <c r="F230" s="76"/>
      <c r="G230" s="76"/>
      <c r="H230" s="76"/>
      <c r="I230" s="76"/>
      <c r="J230" s="76"/>
    </row>
    <row r="231">
      <c r="F231" s="76"/>
      <c r="G231" s="76"/>
      <c r="H231" s="76"/>
      <c r="I231" s="76"/>
      <c r="J231" s="76"/>
    </row>
    <row r="232">
      <c r="F232" s="76"/>
      <c r="G232" s="76"/>
      <c r="H232" s="76"/>
      <c r="I232" s="76"/>
      <c r="J232" s="76"/>
    </row>
    <row r="233">
      <c r="F233" s="76"/>
      <c r="G233" s="76"/>
      <c r="H233" s="76"/>
      <c r="I233" s="76"/>
      <c r="J233" s="76"/>
    </row>
    <row r="234">
      <c r="F234" s="76"/>
      <c r="G234" s="76"/>
      <c r="H234" s="76"/>
      <c r="I234" s="76"/>
      <c r="J234" s="76"/>
    </row>
    <row r="235">
      <c r="F235" s="76"/>
      <c r="G235" s="76"/>
      <c r="H235" s="76"/>
      <c r="I235" s="76"/>
      <c r="J235" s="76"/>
    </row>
    <row r="236">
      <c r="F236" s="76"/>
      <c r="G236" s="76"/>
      <c r="H236" s="76"/>
      <c r="I236" s="76"/>
      <c r="J236" s="76"/>
    </row>
    <row r="237">
      <c r="F237" s="76"/>
      <c r="G237" s="76"/>
      <c r="H237" s="76"/>
      <c r="I237" s="76"/>
      <c r="J237" s="76"/>
    </row>
    <row r="238">
      <c r="F238" s="76"/>
      <c r="G238" s="76"/>
      <c r="H238" s="76"/>
      <c r="I238" s="76"/>
      <c r="J238" s="76"/>
    </row>
    <row r="239">
      <c r="F239" s="76"/>
      <c r="G239" s="76"/>
      <c r="H239" s="76"/>
      <c r="I239" s="76"/>
      <c r="J239" s="76"/>
    </row>
    <row r="240">
      <c r="F240" s="76"/>
      <c r="G240" s="76"/>
      <c r="H240" s="76"/>
      <c r="I240" s="76"/>
      <c r="J240" s="76"/>
    </row>
    <row r="241">
      <c r="F241" s="76"/>
      <c r="G241" s="76"/>
      <c r="H241" s="76"/>
      <c r="I241" s="76"/>
      <c r="J241" s="76"/>
    </row>
    <row r="242">
      <c r="F242" s="76"/>
      <c r="G242" s="76"/>
      <c r="H242" s="76"/>
      <c r="I242" s="76"/>
      <c r="J242" s="76"/>
    </row>
    <row r="243">
      <c r="F243" s="76"/>
      <c r="G243" s="76"/>
      <c r="H243" s="76"/>
      <c r="I243" s="76"/>
      <c r="J243" s="76"/>
    </row>
    <row r="244">
      <c r="F244" s="76"/>
      <c r="G244" s="76"/>
      <c r="H244" s="76"/>
      <c r="I244" s="76"/>
      <c r="J244" s="76"/>
    </row>
    <row r="245">
      <c r="F245" s="76"/>
      <c r="G245" s="76"/>
      <c r="H245" s="76"/>
      <c r="I245" s="76"/>
      <c r="J245" s="76"/>
    </row>
    <row r="246">
      <c r="F246" s="76"/>
      <c r="G246" s="76"/>
      <c r="H246" s="76"/>
      <c r="I246" s="76"/>
      <c r="J246" s="76"/>
    </row>
    <row r="247">
      <c r="F247" s="76"/>
      <c r="G247" s="76"/>
      <c r="H247" s="76"/>
      <c r="I247" s="76"/>
      <c r="J247" s="76"/>
    </row>
    <row r="248">
      <c r="F248" s="76"/>
      <c r="G248" s="76"/>
      <c r="H248" s="76"/>
      <c r="I248" s="76"/>
      <c r="J248" s="76"/>
    </row>
    <row r="249">
      <c r="F249" s="76"/>
      <c r="G249" s="76"/>
      <c r="H249" s="76"/>
      <c r="I249" s="76"/>
      <c r="J249" s="76"/>
    </row>
    <row r="250">
      <c r="F250" s="76"/>
      <c r="G250" s="76"/>
      <c r="H250" s="76"/>
      <c r="I250" s="76"/>
      <c r="J250" s="76"/>
    </row>
    <row r="251">
      <c r="F251" s="76"/>
      <c r="G251" s="76"/>
      <c r="H251" s="76"/>
      <c r="I251" s="76"/>
      <c r="J251" s="76"/>
    </row>
    <row r="252">
      <c r="F252" s="76"/>
      <c r="G252" s="76"/>
      <c r="H252" s="76"/>
      <c r="I252" s="76"/>
      <c r="J252" s="76"/>
    </row>
    <row r="253">
      <c r="F253" s="76"/>
      <c r="G253" s="76"/>
      <c r="H253" s="76"/>
      <c r="I253" s="76"/>
      <c r="J253" s="76"/>
    </row>
    <row r="254">
      <c r="F254" s="76"/>
      <c r="G254" s="76"/>
      <c r="H254" s="76"/>
      <c r="I254" s="76"/>
      <c r="J254" s="76"/>
    </row>
    <row r="255">
      <c r="F255" s="76"/>
      <c r="G255" s="76"/>
      <c r="H255" s="76"/>
      <c r="I255" s="76"/>
      <c r="J255" s="76"/>
    </row>
    <row r="256">
      <c r="F256" s="76"/>
      <c r="G256" s="76"/>
      <c r="H256" s="76"/>
      <c r="I256" s="76"/>
      <c r="J256" s="76"/>
    </row>
    <row r="257">
      <c r="F257" s="76"/>
      <c r="G257" s="76"/>
      <c r="H257" s="76"/>
      <c r="I257" s="76"/>
      <c r="J257" s="76"/>
    </row>
    <row r="258">
      <c r="F258" s="76"/>
      <c r="G258" s="76"/>
      <c r="H258" s="76"/>
      <c r="I258" s="76"/>
      <c r="J258" s="76"/>
    </row>
    <row r="259">
      <c r="F259" s="76"/>
      <c r="G259" s="76"/>
      <c r="H259" s="76"/>
      <c r="I259" s="76"/>
      <c r="J259" s="76"/>
    </row>
    <row r="260">
      <c r="F260" s="76"/>
      <c r="G260" s="76"/>
      <c r="H260" s="76"/>
      <c r="I260" s="76"/>
      <c r="J260" s="76"/>
    </row>
    <row r="261">
      <c r="F261" s="76"/>
      <c r="G261" s="76"/>
      <c r="H261" s="76"/>
      <c r="I261" s="76"/>
      <c r="J261" s="76"/>
    </row>
    <row r="262">
      <c r="F262" s="76"/>
      <c r="G262" s="76"/>
      <c r="H262" s="76"/>
      <c r="I262" s="76"/>
      <c r="J262" s="76"/>
    </row>
    <row r="263">
      <c r="F263" s="76"/>
      <c r="G263" s="76"/>
      <c r="H263" s="76"/>
      <c r="I263" s="76"/>
      <c r="J263" s="76"/>
    </row>
    <row r="264">
      <c r="F264" s="76"/>
      <c r="G264" s="76"/>
      <c r="H264" s="76"/>
      <c r="I264" s="76"/>
      <c r="J264" s="76"/>
    </row>
    <row r="265">
      <c r="F265" s="76"/>
      <c r="G265" s="76"/>
      <c r="H265" s="76"/>
      <c r="I265" s="76"/>
      <c r="J265" s="76"/>
    </row>
    <row r="266">
      <c r="F266" s="76"/>
      <c r="G266" s="76"/>
      <c r="H266" s="76"/>
      <c r="I266" s="76"/>
      <c r="J266" s="76"/>
    </row>
    <row r="267">
      <c r="F267" s="76"/>
      <c r="G267" s="76"/>
      <c r="H267" s="76"/>
      <c r="I267" s="76"/>
      <c r="J267" s="76"/>
    </row>
    <row r="268">
      <c r="F268" s="76"/>
      <c r="G268" s="76"/>
      <c r="H268" s="76"/>
      <c r="I268" s="76"/>
      <c r="J268" s="76"/>
    </row>
    <row r="269">
      <c r="F269" s="76"/>
      <c r="G269" s="76"/>
      <c r="H269" s="76"/>
      <c r="I269" s="76"/>
      <c r="J269" s="76"/>
    </row>
    <row r="270">
      <c r="F270" s="76"/>
      <c r="G270" s="76"/>
      <c r="H270" s="76"/>
      <c r="I270" s="76"/>
      <c r="J270" s="76"/>
    </row>
    <row r="271">
      <c r="F271" s="76"/>
      <c r="G271" s="76"/>
      <c r="H271" s="76"/>
      <c r="I271" s="76"/>
      <c r="J271" s="76"/>
    </row>
    <row r="272">
      <c r="F272" s="76"/>
      <c r="G272" s="76"/>
      <c r="H272" s="76"/>
      <c r="I272" s="76"/>
      <c r="J272" s="76"/>
    </row>
    <row r="273">
      <c r="F273" s="76"/>
      <c r="G273" s="76"/>
      <c r="H273" s="76"/>
      <c r="I273" s="76"/>
      <c r="J273" s="76"/>
    </row>
    <row r="274">
      <c r="F274" s="76"/>
      <c r="G274" s="76"/>
      <c r="H274" s="76"/>
      <c r="I274" s="76"/>
      <c r="J274" s="76"/>
    </row>
    <row r="275">
      <c r="F275" s="76"/>
      <c r="G275" s="76"/>
      <c r="H275" s="76"/>
      <c r="I275" s="76"/>
      <c r="J275" s="76"/>
    </row>
    <row r="276">
      <c r="F276" s="76"/>
      <c r="G276" s="76"/>
      <c r="H276" s="76"/>
      <c r="I276" s="76"/>
      <c r="J276" s="76"/>
    </row>
    <row r="277">
      <c r="F277" s="76"/>
      <c r="G277" s="76"/>
      <c r="H277" s="76"/>
      <c r="I277" s="76"/>
      <c r="J277" s="76"/>
    </row>
    <row r="278">
      <c r="F278" s="76"/>
      <c r="G278" s="76"/>
      <c r="H278" s="76"/>
      <c r="I278" s="76"/>
      <c r="J278" s="76"/>
    </row>
    <row r="279">
      <c r="F279" s="76"/>
      <c r="G279" s="76"/>
      <c r="H279" s="76"/>
      <c r="I279" s="76"/>
      <c r="J279" s="76"/>
    </row>
    <row r="280">
      <c r="F280" s="76"/>
      <c r="G280" s="76"/>
      <c r="H280" s="76"/>
      <c r="I280" s="76"/>
      <c r="J280" s="76"/>
    </row>
    <row r="281">
      <c r="F281" s="76"/>
      <c r="G281" s="76"/>
      <c r="H281" s="76"/>
      <c r="I281" s="76"/>
      <c r="J281" s="76"/>
    </row>
    <row r="282">
      <c r="F282" s="76"/>
      <c r="G282" s="76"/>
      <c r="H282" s="76"/>
      <c r="I282" s="76"/>
      <c r="J282" s="76"/>
    </row>
    <row r="283">
      <c r="F283" s="76"/>
      <c r="G283" s="76"/>
      <c r="H283" s="76"/>
      <c r="I283" s="76"/>
      <c r="J283" s="76"/>
    </row>
    <row r="284">
      <c r="F284" s="76"/>
      <c r="G284" s="76"/>
      <c r="H284" s="76"/>
      <c r="I284" s="76"/>
      <c r="J284" s="76"/>
    </row>
    <row r="285">
      <c r="F285" s="76"/>
      <c r="G285" s="76"/>
      <c r="H285" s="76"/>
      <c r="I285" s="76"/>
      <c r="J285" s="76"/>
    </row>
    <row r="286">
      <c r="F286" s="76"/>
      <c r="G286" s="76"/>
      <c r="H286" s="76"/>
      <c r="I286" s="76"/>
      <c r="J286" s="76"/>
    </row>
    <row r="287">
      <c r="F287" s="76"/>
      <c r="G287" s="76"/>
      <c r="H287" s="76"/>
      <c r="I287" s="76"/>
      <c r="J287" s="76"/>
    </row>
    <row r="288">
      <c r="F288" s="76"/>
      <c r="G288" s="76"/>
      <c r="H288" s="76"/>
      <c r="I288" s="76"/>
      <c r="J288" s="76"/>
    </row>
    <row r="289">
      <c r="F289" s="76"/>
      <c r="G289" s="76"/>
      <c r="H289" s="76"/>
      <c r="I289" s="76"/>
      <c r="J289" s="76"/>
    </row>
    <row r="290">
      <c r="F290" s="76"/>
      <c r="G290" s="76"/>
      <c r="H290" s="76"/>
      <c r="I290" s="76"/>
      <c r="J290" s="76"/>
    </row>
    <row r="291">
      <c r="F291" s="76"/>
      <c r="G291" s="76"/>
      <c r="H291" s="76"/>
      <c r="I291" s="76"/>
      <c r="J291" s="76"/>
    </row>
    <row r="292">
      <c r="F292" s="76"/>
      <c r="G292" s="76"/>
      <c r="H292" s="76"/>
      <c r="I292" s="76"/>
      <c r="J292" s="76"/>
    </row>
    <row r="293">
      <c r="F293" s="76"/>
      <c r="G293" s="76"/>
      <c r="H293" s="76"/>
      <c r="I293" s="76"/>
      <c r="J293" s="76"/>
    </row>
    <row r="294">
      <c r="F294" s="76"/>
      <c r="G294" s="76"/>
      <c r="H294" s="76"/>
      <c r="I294" s="76"/>
      <c r="J294" s="76"/>
    </row>
    <row r="295">
      <c r="F295" s="76"/>
      <c r="G295" s="76"/>
      <c r="H295" s="76"/>
      <c r="I295" s="76"/>
      <c r="J295" s="76"/>
    </row>
    <row r="296">
      <c r="F296" s="76"/>
      <c r="G296" s="76"/>
      <c r="H296" s="76"/>
      <c r="I296" s="76"/>
      <c r="J296" s="76"/>
    </row>
    <row r="297">
      <c r="F297" s="76"/>
      <c r="G297" s="76"/>
      <c r="H297" s="76"/>
      <c r="I297" s="76"/>
      <c r="J297" s="76"/>
    </row>
    <row r="298">
      <c r="F298" s="76"/>
      <c r="G298" s="76"/>
      <c r="H298" s="76"/>
      <c r="I298" s="76"/>
      <c r="J298" s="76"/>
    </row>
    <row r="299">
      <c r="F299" s="76"/>
      <c r="G299" s="76"/>
      <c r="H299" s="76"/>
      <c r="I299" s="76"/>
      <c r="J299" s="76"/>
    </row>
    <row r="300">
      <c r="F300" s="76"/>
      <c r="G300" s="76"/>
      <c r="H300" s="76"/>
      <c r="I300" s="76"/>
      <c r="J300" s="76"/>
    </row>
    <row r="301">
      <c r="F301" s="76"/>
      <c r="G301" s="76"/>
      <c r="H301" s="76"/>
      <c r="I301" s="76"/>
      <c r="J301" s="76"/>
    </row>
    <row r="302">
      <c r="F302" s="76"/>
      <c r="G302" s="76"/>
      <c r="H302" s="76"/>
      <c r="I302" s="76"/>
      <c r="J302" s="76"/>
    </row>
    <row r="303">
      <c r="F303" s="76"/>
      <c r="G303" s="76"/>
      <c r="H303" s="76"/>
      <c r="I303" s="76"/>
      <c r="J303" s="76"/>
    </row>
    <row r="304">
      <c r="F304" s="76"/>
      <c r="G304" s="76"/>
      <c r="H304" s="76"/>
      <c r="I304" s="76"/>
      <c r="J304" s="76"/>
    </row>
    <row r="305">
      <c r="F305" s="76"/>
      <c r="G305" s="76"/>
      <c r="H305" s="76"/>
      <c r="I305" s="76"/>
      <c r="J305" s="76"/>
    </row>
    <row r="306">
      <c r="F306" s="76"/>
      <c r="G306" s="76"/>
      <c r="H306" s="76"/>
      <c r="I306" s="76"/>
      <c r="J306" s="76"/>
    </row>
    <row r="307">
      <c r="F307" s="76"/>
      <c r="G307" s="76"/>
      <c r="H307" s="76"/>
      <c r="I307" s="76"/>
      <c r="J307" s="76"/>
    </row>
    <row r="308">
      <c r="F308" s="76"/>
      <c r="G308" s="76"/>
      <c r="H308" s="76"/>
      <c r="I308" s="76"/>
      <c r="J308" s="76"/>
    </row>
    <row r="309">
      <c r="F309" s="76"/>
      <c r="G309" s="76"/>
      <c r="H309" s="76"/>
      <c r="I309" s="76"/>
      <c r="J309" s="76"/>
    </row>
    <row r="310">
      <c r="F310" s="76"/>
      <c r="G310" s="76"/>
      <c r="H310" s="76"/>
      <c r="I310" s="76"/>
      <c r="J310" s="76"/>
    </row>
    <row r="311">
      <c r="F311" s="76"/>
      <c r="G311" s="76"/>
      <c r="H311" s="76"/>
      <c r="I311" s="76"/>
      <c r="J311" s="76"/>
    </row>
    <row r="312">
      <c r="F312" s="76"/>
      <c r="G312" s="76"/>
      <c r="H312" s="76"/>
      <c r="I312" s="76"/>
      <c r="J312" s="76"/>
    </row>
    <row r="313">
      <c r="F313" s="76"/>
      <c r="G313" s="76"/>
      <c r="H313" s="76"/>
      <c r="I313" s="76"/>
      <c r="J313" s="76"/>
    </row>
    <row r="314">
      <c r="F314" s="76"/>
      <c r="G314" s="76"/>
      <c r="H314" s="76"/>
      <c r="I314" s="76"/>
      <c r="J314" s="76"/>
    </row>
    <row r="315">
      <c r="F315" s="76"/>
      <c r="G315" s="76"/>
      <c r="H315" s="76"/>
      <c r="I315" s="76"/>
      <c r="J315" s="76"/>
    </row>
    <row r="316">
      <c r="F316" s="76"/>
      <c r="G316" s="76"/>
      <c r="H316" s="76"/>
      <c r="I316" s="76"/>
      <c r="J316" s="76"/>
    </row>
    <row r="317">
      <c r="F317" s="76"/>
      <c r="G317" s="76"/>
      <c r="H317" s="76"/>
      <c r="I317" s="76"/>
      <c r="J317" s="76"/>
    </row>
    <row r="318">
      <c r="F318" s="76"/>
      <c r="G318" s="76"/>
      <c r="H318" s="76"/>
      <c r="I318" s="76"/>
      <c r="J318" s="76"/>
    </row>
    <row r="319">
      <c r="F319" s="76"/>
      <c r="G319" s="76"/>
      <c r="H319" s="76"/>
      <c r="I319" s="76"/>
      <c r="J319" s="76"/>
    </row>
    <row r="320">
      <c r="F320" s="76"/>
      <c r="G320" s="76"/>
      <c r="H320" s="76"/>
      <c r="I320" s="76"/>
      <c r="J320" s="76"/>
    </row>
    <row r="321">
      <c r="F321" s="76"/>
      <c r="G321" s="76"/>
      <c r="H321" s="76"/>
      <c r="I321" s="76"/>
      <c r="J321" s="76"/>
    </row>
    <row r="322">
      <c r="F322" s="76"/>
      <c r="G322" s="76"/>
      <c r="H322" s="76"/>
      <c r="I322" s="76"/>
      <c r="J322" s="76"/>
    </row>
    <row r="323">
      <c r="F323" s="76"/>
      <c r="G323" s="76"/>
      <c r="H323" s="76"/>
      <c r="I323" s="76"/>
      <c r="J323" s="76"/>
    </row>
    <row r="324">
      <c r="F324" s="76"/>
      <c r="G324" s="76"/>
      <c r="H324" s="76"/>
      <c r="I324" s="76"/>
      <c r="J324" s="76"/>
    </row>
    <row r="325">
      <c r="F325" s="76"/>
      <c r="G325" s="76"/>
      <c r="H325" s="76"/>
      <c r="I325" s="76"/>
      <c r="J325" s="76"/>
    </row>
    <row r="326">
      <c r="F326" s="76"/>
      <c r="G326" s="76"/>
      <c r="H326" s="76"/>
      <c r="I326" s="76"/>
      <c r="J326" s="76"/>
    </row>
    <row r="327">
      <c r="F327" s="76"/>
      <c r="G327" s="76"/>
      <c r="H327" s="76"/>
      <c r="I327" s="76"/>
      <c r="J327" s="76"/>
    </row>
    <row r="328">
      <c r="F328" s="76"/>
      <c r="G328" s="76"/>
      <c r="H328" s="76"/>
      <c r="I328" s="76"/>
      <c r="J328" s="76"/>
    </row>
    <row r="329">
      <c r="F329" s="76"/>
      <c r="G329" s="76"/>
      <c r="H329" s="76"/>
      <c r="I329" s="76"/>
      <c r="J329" s="76"/>
    </row>
    <row r="330">
      <c r="F330" s="76"/>
      <c r="G330" s="76"/>
      <c r="H330" s="76"/>
      <c r="I330" s="76"/>
      <c r="J330" s="76"/>
    </row>
    <row r="331">
      <c r="F331" s="76"/>
      <c r="G331" s="76"/>
      <c r="H331" s="76"/>
      <c r="I331" s="76"/>
      <c r="J331" s="76"/>
    </row>
    <row r="332">
      <c r="F332" s="76"/>
      <c r="G332" s="76"/>
      <c r="H332" s="76"/>
      <c r="I332" s="76"/>
      <c r="J332" s="76"/>
    </row>
    <row r="333">
      <c r="F333" s="76"/>
      <c r="G333" s="76"/>
      <c r="H333" s="76"/>
      <c r="I333" s="76"/>
      <c r="J333" s="76"/>
    </row>
    <row r="334">
      <c r="F334" s="76"/>
      <c r="G334" s="76"/>
      <c r="H334" s="76"/>
      <c r="I334" s="76"/>
      <c r="J334" s="76"/>
    </row>
    <row r="335">
      <c r="F335" s="76"/>
      <c r="G335" s="76"/>
      <c r="H335" s="76"/>
      <c r="I335" s="76"/>
      <c r="J335" s="76"/>
    </row>
    <row r="336">
      <c r="F336" s="76"/>
      <c r="G336" s="76"/>
      <c r="H336" s="76"/>
      <c r="I336" s="76"/>
      <c r="J336" s="76"/>
    </row>
    <row r="337">
      <c r="F337" s="76"/>
      <c r="G337" s="76"/>
      <c r="H337" s="76"/>
      <c r="I337" s="76"/>
      <c r="J337" s="76"/>
    </row>
    <row r="338">
      <c r="F338" s="76"/>
      <c r="G338" s="76"/>
      <c r="H338" s="76"/>
      <c r="I338" s="76"/>
      <c r="J338" s="76"/>
    </row>
    <row r="339">
      <c r="F339" s="76"/>
      <c r="G339" s="76"/>
      <c r="H339" s="76"/>
      <c r="I339" s="76"/>
      <c r="J339" s="76"/>
    </row>
    <row r="340">
      <c r="F340" s="76"/>
      <c r="G340" s="76"/>
      <c r="H340" s="76"/>
      <c r="I340" s="76"/>
      <c r="J340" s="76"/>
    </row>
    <row r="341">
      <c r="F341" s="76"/>
      <c r="G341" s="76"/>
      <c r="H341" s="76"/>
      <c r="I341" s="76"/>
      <c r="J341" s="76"/>
    </row>
    <row r="342">
      <c r="F342" s="76"/>
      <c r="G342" s="76"/>
      <c r="H342" s="76"/>
      <c r="I342" s="76"/>
      <c r="J342" s="76"/>
    </row>
    <row r="343">
      <c r="F343" s="76"/>
      <c r="G343" s="76"/>
      <c r="H343" s="76"/>
      <c r="I343" s="76"/>
      <c r="J343" s="76"/>
    </row>
    <row r="344">
      <c r="F344" s="76"/>
      <c r="G344" s="76"/>
      <c r="H344" s="76"/>
      <c r="I344" s="76"/>
      <c r="J344" s="76"/>
    </row>
    <row r="345">
      <c r="F345" s="76"/>
      <c r="G345" s="76"/>
      <c r="H345" s="76"/>
      <c r="I345" s="76"/>
      <c r="J345" s="76"/>
    </row>
    <row r="346">
      <c r="F346" s="76"/>
      <c r="G346" s="76"/>
      <c r="H346" s="76"/>
      <c r="I346" s="76"/>
      <c r="J346" s="76"/>
    </row>
    <row r="347">
      <c r="F347" s="76"/>
      <c r="G347" s="76"/>
      <c r="H347" s="76"/>
      <c r="I347" s="76"/>
      <c r="J347" s="76"/>
    </row>
    <row r="348">
      <c r="F348" s="76"/>
      <c r="G348" s="76"/>
      <c r="H348" s="76"/>
      <c r="I348" s="76"/>
      <c r="J348" s="76"/>
    </row>
    <row r="349">
      <c r="F349" s="76"/>
      <c r="G349" s="76"/>
      <c r="H349" s="76"/>
      <c r="I349" s="76"/>
      <c r="J349" s="76"/>
    </row>
    <row r="350">
      <c r="F350" s="76"/>
      <c r="G350" s="76"/>
      <c r="H350" s="76"/>
      <c r="I350" s="76"/>
      <c r="J350" s="76"/>
    </row>
    <row r="351">
      <c r="F351" s="76"/>
      <c r="G351" s="76"/>
      <c r="H351" s="76"/>
      <c r="I351" s="76"/>
      <c r="J351" s="76"/>
    </row>
    <row r="352">
      <c r="F352" s="76"/>
      <c r="G352" s="76"/>
      <c r="H352" s="76"/>
      <c r="I352" s="76"/>
      <c r="J352" s="76"/>
    </row>
    <row r="353">
      <c r="F353" s="76"/>
      <c r="G353" s="76"/>
      <c r="H353" s="76"/>
      <c r="I353" s="76"/>
      <c r="J353" s="76"/>
    </row>
    <row r="354">
      <c r="F354" s="76"/>
      <c r="G354" s="76"/>
      <c r="H354" s="76"/>
      <c r="I354" s="76"/>
      <c r="J354" s="76"/>
    </row>
    <row r="355">
      <c r="F355" s="76"/>
      <c r="G355" s="76"/>
      <c r="H355" s="76"/>
      <c r="I355" s="76"/>
      <c r="J355" s="76"/>
    </row>
    <row r="356">
      <c r="F356" s="76"/>
      <c r="G356" s="76"/>
      <c r="H356" s="76"/>
      <c r="I356" s="76"/>
      <c r="J356" s="76"/>
    </row>
    <row r="357">
      <c r="F357" s="76"/>
      <c r="G357" s="76"/>
      <c r="H357" s="76"/>
      <c r="I357" s="76"/>
      <c r="J357" s="76"/>
    </row>
    <row r="358">
      <c r="F358" s="76"/>
      <c r="G358" s="76"/>
      <c r="H358" s="76"/>
      <c r="I358" s="76"/>
      <c r="J358" s="76"/>
    </row>
    <row r="359">
      <c r="F359" s="76"/>
      <c r="G359" s="76"/>
      <c r="H359" s="76"/>
      <c r="I359" s="76"/>
      <c r="J359" s="76"/>
    </row>
    <row r="360">
      <c r="F360" s="76"/>
      <c r="G360" s="76"/>
      <c r="H360" s="76"/>
      <c r="I360" s="76"/>
      <c r="J360" s="76"/>
    </row>
    <row r="361">
      <c r="F361" s="76"/>
      <c r="G361" s="76"/>
      <c r="H361" s="76"/>
      <c r="I361" s="76"/>
      <c r="J361" s="76"/>
    </row>
    <row r="362">
      <c r="F362" s="76"/>
      <c r="G362" s="76"/>
      <c r="H362" s="76"/>
      <c r="I362" s="76"/>
      <c r="J362" s="76"/>
    </row>
    <row r="363">
      <c r="F363" s="76"/>
      <c r="G363" s="76"/>
      <c r="H363" s="76"/>
      <c r="I363" s="76"/>
      <c r="J363" s="76"/>
    </row>
    <row r="364">
      <c r="F364" s="76"/>
      <c r="G364" s="76"/>
      <c r="H364" s="76"/>
      <c r="I364" s="76"/>
      <c r="J364" s="76"/>
    </row>
    <row r="365">
      <c r="F365" s="76"/>
      <c r="G365" s="76"/>
      <c r="H365" s="76"/>
      <c r="I365" s="76"/>
      <c r="J365" s="76"/>
    </row>
    <row r="366">
      <c r="F366" s="76"/>
      <c r="G366" s="76"/>
      <c r="H366" s="76"/>
      <c r="I366" s="76"/>
      <c r="J366" s="76"/>
    </row>
    <row r="367">
      <c r="F367" s="76"/>
      <c r="G367" s="76"/>
      <c r="H367" s="76"/>
      <c r="I367" s="76"/>
      <c r="J367" s="76"/>
    </row>
    <row r="368">
      <c r="F368" s="76"/>
      <c r="G368" s="76"/>
      <c r="H368" s="76"/>
      <c r="I368" s="76"/>
      <c r="J368" s="76"/>
    </row>
    <row r="369">
      <c r="F369" s="76"/>
      <c r="G369" s="76"/>
      <c r="H369" s="76"/>
      <c r="I369" s="76"/>
      <c r="J369" s="76"/>
    </row>
    <row r="370">
      <c r="F370" s="76"/>
      <c r="G370" s="76"/>
      <c r="H370" s="76"/>
      <c r="I370" s="76"/>
      <c r="J370" s="76"/>
    </row>
    <row r="371">
      <c r="F371" s="76"/>
      <c r="G371" s="76"/>
      <c r="H371" s="76"/>
      <c r="I371" s="76"/>
      <c r="J371" s="76"/>
    </row>
    <row r="372">
      <c r="F372" s="76"/>
      <c r="G372" s="76"/>
      <c r="H372" s="76"/>
      <c r="I372" s="76"/>
      <c r="J372" s="76"/>
    </row>
    <row r="373">
      <c r="F373" s="76"/>
      <c r="G373" s="76"/>
      <c r="H373" s="76"/>
      <c r="I373" s="76"/>
      <c r="J373" s="76"/>
    </row>
    <row r="374">
      <c r="F374" s="76"/>
      <c r="G374" s="76"/>
      <c r="H374" s="76"/>
      <c r="I374" s="76"/>
      <c r="J374" s="76"/>
    </row>
    <row r="375">
      <c r="F375" s="76"/>
      <c r="G375" s="76"/>
      <c r="H375" s="76"/>
      <c r="I375" s="76"/>
      <c r="J375" s="76"/>
    </row>
    <row r="376">
      <c r="F376" s="76"/>
      <c r="G376" s="76"/>
      <c r="H376" s="76"/>
      <c r="I376" s="76"/>
      <c r="J376" s="76"/>
    </row>
    <row r="377">
      <c r="F377" s="76"/>
      <c r="G377" s="76"/>
      <c r="H377" s="76"/>
      <c r="I377" s="76"/>
      <c r="J377" s="76"/>
    </row>
    <row r="378">
      <c r="F378" s="76"/>
      <c r="G378" s="76"/>
      <c r="H378" s="76"/>
      <c r="I378" s="76"/>
      <c r="J378" s="76"/>
    </row>
    <row r="379">
      <c r="F379" s="76"/>
      <c r="G379" s="76"/>
      <c r="H379" s="76"/>
      <c r="I379" s="76"/>
      <c r="J379" s="76"/>
    </row>
    <row r="380">
      <c r="F380" s="76"/>
      <c r="G380" s="76"/>
      <c r="H380" s="76"/>
      <c r="I380" s="76"/>
      <c r="J380" s="76"/>
    </row>
    <row r="381">
      <c r="F381" s="76"/>
      <c r="G381" s="76"/>
      <c r="H381" s="76"/>
      <c r="I381" s="76"/>
      <c r="J381" s="76"/>
    </row>
    <row r="382">
      <c r="F382" s="76"/>
      <c r="G382" s="76"/>
      <c r="H382" s="76"/>
      <c r="I382" s="76"/>
      <c r="J382" s="76"/>
    </row>
    <row r="383">
      <c r="F383" s="76"/>
      <c r="G383" s="76"/>
      <c r="H383" s="76"/>
      <c r="I383" s="76"/>
      <c r="J383" s="76"/>
    </row>
    <row r="384">
      <c r="F384" s="76"/>
      <c r="G384" s="76"/>
      <c r="H384" s="76"/>
      <c r="I384" s="76"/>
      <c r="J384" s="76"/>
    </row>
    <row r="385">
      <c r="F385" s="76"/>
      <c r="G385" s="76"/>
      <c r="H385" s="76"/>
      <c r="I385" s="76"/>
      <c r="J385" s="76"/>
    </row>
    <row r="386">
      <c r="F386" s="76"/>
      <c r="G386" s="76"/>
      <c r="H386" s="76"/>
      <c r="I386" s="76"/>
      <c r="J386" s="76"/>
    </row>
    <row r="387">
      <c r="F387" s="76"/>
      <c r="G387" s="76"/>
      <c r="H387" s="76"/>
      <c r="I387" s="76"/>
      <c r="J387" s="76"/>
    </row>
    <row r="388">
      <c r="F388" s="76"/>
      <c r="G388" s="76"/>
      <c r="H388" s="76"/>
      <c r="I388" s="76"/>
      <c r="J388" s="76"/>
    </row>
    <row r="389">
      <c r="F389" s="76"/>
      <c r="G389" s="76"/>
      <c r="H389" s="76"/>
      <c r="I389" s="76"/>
      <c r="J389" s="76"/>
    </row>
    <row r="390">
      <c r="F390" s="76"/>
      <c r="G390" s="76"/>
      <c r="H390" s="76"/>
      <c r="I390" s="76"/>
      <c r="J390" s="76"/>
    </row>
    <row r="391">
      <c r="F391" s="76"/>
      <c r="G391" s="76"/>
      <c r="H391" s="76"/>
      <c r="I391" s="76"/>
      <c r="J391" s="76"/>
    </row>
    <row r="392">
      <c r="F392" s="76"/>
      <c r="G392" s="76"/>
      <c r="H392" s="76"/>
      <c r="I392" s="76"/>
      <c r="J392" s="76"/>
    </row>
    <row r="393">
      <c r="F393" s="76"/>
      <c r="G393" s="76"/>
      <c r="H393" s="76"/>
      <c r="I393" s="76"/>
      <c r="J393" s="76"/>
    </row>
    <row r="394">
      <c r="F394" s="76"/>
      <c r="G394" s="76"/>
      <c r="H394" s="76"/>
      <c r="I394" s="76"/>
      <c r="J394" s="76"/>
    </row>
    <row r="395">
      <c r="F395" s="76"/>
      <c r="G395" s="76"/>
      <c r="H395" s="76"/>
      <c r="I395" s="76"/>
      <c r="J395" s="76"/>
    </row>
    <row r="396">
      <c r="F396" s="76"/>
      <c r="G396" s="76"/>
      <c r="H396" s="76"/>
      <c r="I396" s="76"/>
      <c r="J396" s="76"/>
    </row>
    <row r="397">
      <c r="F397" s="76"/>
      <c r="G397" s="76"/>
      <c r="H397" s="76"/>
      <c r="I397" s="76"/>
      <c r="J397" s="76"/>
    </row>
    <row r="398">
      <c r="F398" s="76"/>
      <c r="G398" s="76"/>
      <c r="H398" s="76"/>
      <c r="I398" s="76"/>
      <c r="J398" s="76"/>
    </row>
    <row r="399">
      <c r="F399" s="76"/>
      <c r="G399" s="76"/>
      <c r="H399" s="76"/>
      <c r="I399" s="76"/>
      <c r="J399" s="76"/>
    </row>
    <row r="400">
      <c r="F400" s="76"/>
      <c r="G400" s="76"/>
      <c r="H400" s="76"/>
      <c r="I400" s="76"/>
      <c r="J400" s="76"/>
    </row>
    <row r="401">
      <c r="F401" s="76"/>
      <c r="G401" s="76"/>
      <c r="H401" s="76"/>
      <c r="I401" s="76"/>
      <c r="J401" s="76"/>
    </row>
    <row r="402">
      <c r="F402" s="76"/>
      <c r="G402" s="76"/>
      <c r="H402" s="76"/>
      <c r="I402" s="76"/>
      <c r="J402" s="76"/>
    </row>
    <row r="403">
      <c r="F403" s="76"/>
      <c r="G403" s="76"/>
      <c r="H403" s="76"/>
      <c r="I403" s="76"/>
      <c r="J403" s="76"/>
    </row>
    <row r="404">
      <c r="F404" s="76"/>
      <c r="G404" s="76"/>
      <c r="H404" s="76"/>
      <c r="I404" s="76"/>
      <c r="J404" s="76"/>
    </row>
    <row r="405">
      <c r="F405" s="76"/>
      <c r="G405" s="76"/>
      <c r="H405" s="76"/>
      <c r="I405" s="76"/>
      <c r="J405" s="76"/>
    </row>
    <row r="406">
      <c r="F406" s="76"/>
      <c r="G406" s="76"/>
      <c r="H406" s="76"/>
      <c r="I406" s="76"/>
      <c r="J406" s="76"/>
    </row>
    <row r="407">
      <c r="F407" s="76"/>
      <c r="G407" s="76"/>
      <c r="H407" s="76"/>
      <c r="I407" s="76"/>
      <c r="J407" s="76"/>
    </row>
    <row r="408">
      <c r="F408" s="76"/>
      <c r="G408" s="76"/>
      <c r="H408" s="76"/>
      <c r="I408" s="76"/>
      <c r="J408" s="76"/>
    </row>
    <row r="409">
      <c r="F409" s="76"/>
      <c r="G409" s="76"/>
      <c r="H409" s="76"/>
      <c r="I409" s="76"/>
      <c r="J409" s="76"/>
    </row>
    <row r="410">
      <c r="F410" s="76"/>
      <c r="G410" s="76"/>
      <c r="H410" s="76"/>
      <c r="I410" s="76"/>
      <c r="J410" s="76"/>
    </row>
    <row r="411">
      <c r="F411" s="76"/>
      <c r="G411" s="76"/>
      <c r="H411" s="76"/>
      <c r="I411" s="76"/>
      <c r="J411" s="76"/>
    </row>
    <row r="412">
      <c r="F412" s="76"/>
      <c r="G412" s="76"/>
      <c r="H412" s="76"/>
      <c r="I412" s="76"/>
      <c r="J412" s="76"/>
    </row>
    <row r="413">
      <c r="F413" s="76"/>
      <c r="G413" s="76"/>
      <c r="H413" s="76"/>
      <c r="I413" s="76"/>
      <c r="J413" s="76"/>
    </row>
    <row r="414">
      <c r="F414" s="76"/>
      <c r="G414" s="76"/>
      <c r="H414" s="76"/>
      <c r="I414" s="76"/>
      <c r="J414" s="76"/>
    </row>
    <row r="415">
      <c r="F415" s="76"/>
      <c r="G415" s="76"/>
      <c r="H415" s="76"/>
      <c r="I415" s="76"/>
      <c r="J415" s="76"/>
    </row>
    <row r="416">
      <c r="F416" s="76"/>
      <c r="G416" s="76"/>
      <c r="H416" s="76"/>
      <c r="I416" s="76"/>
      <c r="J416" s="76"/>
    </row>
    <row r="417">
      <c r="F417" s="76"/>
      <c r="G417" s="76"/>
      <c r="H417" s="76"/>
      <c r="I417" s="76"/>
      <c r="J417" s="76"/>
    </row>
    <row r="418">
      <c r="F418" s="76"/>
      <c r="G418" s="76"/>
      <c r="H418" s="76"/>
      <c r="I418" s="76"/>
      <c r="J418" s="76"/>
    </row>
    <row r="419">
      <c r="F419" s="76"/>
      <c r="G419" s="76"/>
      <c r="H419" s="76"/>
      <c r="I419" s="76"/>
      <c r="J419" s="76"/>
    </row>
    <row r="420">
      <c r="F420" s="76"/>
      <c r="G420" s="76"/>
      <c r="H420" s="76"/>
      <c r="I420" s="76"/>
      <c r="J420" s="76"/>
    </row>
    <row r="421">
      <c r="F421" s="76"/>
      <c r="G421" s="76"/>
      <c r="H421" s="76"/>
      <c r="I421" s="76"/>
      <c r="J421" s="76"/>
    </row>
    <row r="422">
      <c r="F422" s="76"/>
      <c r="G422" s="76"/>
      <c r="H422" s="76"/>
      <c r="I422" s="76"/>
      <c r="J422" s="76"/>
    </row>
    <row r="423">
      <c r="F423" s="76"/>
      <c r="G423" s="76"/>
      <c r="H423" s="76"/>
      <c r="I423" s="76"/>
      <c r="J423" s="76"/>
    </row>
    <row r="424">
      <c r="F424" s="76"/>
      <c r="G424" s="76"/>
      <c r="H424" s="76"/>
      <c r="I424" s="76"/>
      <c r="J424" s="76"/>
    </row>
    <row r="425">
      <c r="F425" s="76"/>
      <c r="G425" s="76"/>
      <c r="H425" s="76"/>
      <c r="I425" s="76"/>
      <c r="J425" s="76"/>
    </row>
    <row r="426">
      <c r="F426" s="76"/>
      <c r="G426" s="76"/>
      <c r="H426" s="76"/>
      <c r="I426" s="76"/>
      <c r="J426" s="76"/>
    </row>
    <row r="427">
      <c r="F427" s="76"/>
      <c r="G427" s="76"/>
      <c r="H427" s="76"/>
      <c r="I427" s="76"/>
      <c r="J427" s="76"/>
    </row>
    <row r="428">
      <c r="F428" s="76"/>
      <c r="G428" s="76"/>
      <c r="H428" s="76"/>
      <c r="I428" s="76"/>
      <c r="J428" s="76"/>
    </row>
    <row r="429">
      <c r="F429" s="76"/>
      <c r="G429" s="76"/>
      <c r="H429" s="76"/>
      <c r="I429" s="76"/>
      <c r="J429" s="76"/>
    </row>
    <row r="430">
      <c r="F430" s="76"/>
      <c r="G430" s="76"/>
      <c r="H430" s="76"/>
      <c r="I430" s="76"/>
      <c r="J430" s="76"/>
    </row>
    <row r="431">
      <c r="F431" s="76"/>
      <c r="G431" s="76"/>
      <c r="H431" s="76"/>
      <c r="I431" s="76"/>
      <c r="J431" s="76"/>
    </row>
    <row r="432">
      <c r="F432" s="76"/>
      <c r="G432" s="76"/>
      <c r="H432" s="76"/>
      <c r="I432" s="76"/>
      <c r="J432" s="76"/>
    </row>
    <row r="433">
      <c r="F433" s="76"/>
      <c r="G433" s="76"/>
      <c r="H433" s="76"/>
      <c r="I433" s="76"/>
      <c r="J433" s="76"/>
    </row>
    <row r="434">
      <c r="F434" s="76"/>
      <c r="G434" s="76"/>
      <c r="H434" s="76"/>
      <c r="I434" s="76"/>
      <c r="J434" s="76"/>
    </row>
    <row r="435">
      <c r="F435" s="76"/>
      <c r="G435" s="76"/>
      <c r="H435" s="76"/>
      <c r="I435" s="76"/>
      <c r="J435" s="76"/>
    </row>
    <row r="436">
      <c r="F436" s="76"/>
      <c r="G436" s="76"/>
      <c r="H436" s="76"/>
      <c r="I436" s="76"/>
      <c r="J436" s="76"/>
    </row>
    <row r="437">
      <c r="F437" s="76"/>
      <c r="G437" s="76"/>
      <c r="H437" s="76"/>
      <c r="I437" s="76"/>
      <c r="J437" s="76"/>
    </row>
    <row r="438">
      <c r="F438" s="76"/>
      <c r="G438" s="76"/>
      <c r="H438" s="76"/>
      <c r="I438" s="76"/>
      <c r="J438" s="76"/>
    </row>
    <row r="439">
      <c r="F439" s="76"/>
      <c r="G439" s="76"/>
      <c r="H439" s="76"/>
      <c r="I439" s="76"/>
      <c r="J439" s="76"/>
    </row>
    <row r="440">
      <c r="F440" s="76"/>
      <c r="G440" s="76"/>
      <c r="H440" s="76"/>
      <c r="I440" s="76"/>
      <c r="J440" s="76"/>
    </row>
    <row r="441">
      <c r="F441" s="76"/>
      <c r="G441" s="76"/>
      <c r="H441" s="76"/>
      <c r="I441" s="76"/>
      <c r="J441" s="76"/>
    </row>
    <row r="442">
      <c r="F442" s="76"/>
      <c r="G442" s="76"/>
      <c r="H442" s="76"/>
      <c r="I442" s="76"/>
      <c r="J442" s="76"/>
    </row>
    <row r="443">
      <c r="F443" s="76"/>
      <c r="G443" s="76"/>
      <c r="H443" s="76"/>
      <c r="I443" s="76"/>
      <c r="J443" s="76"/>
    </row>
    <row r="444">
      <c r="F444" s="76"/>
      <c r="G444" s="76"/>
      <c r="H444" s="76"/>
      <c r="I444" s="76"/>
      <c r="J444" s="76"/>
    </row>
    <row r="445">
      <c r="F445" s="76"/>
      <c r="G445" s="76"/>
      <c r="H445" s="76"/>
      <c r="I445" s="76"/>
      <c r="J445" s="76"/>
    </row>
    <row r="446">
      <c r="F446" s="76"/>
      <c r="G446" s="76"/>
      <c r="H446" s="76"/>
      <c r="I446" s="76"/>
      <c r="J446" s="76"/>
    </row>
    <row r="447">
      <c r="F447" s="76"/>
      <c r="G447" s="76"/>
      <c r="H447" s="76"/>
      <c r="I447" s="76"/>
      <c r="J447" s="76"/>
    </row>
    <row r="448">
      <c r="F448" s="76"/>
      <c r="G448" s="76"/>
      <c r="H448" s="76"/>
      <c r="I448" s="76"/>
      <c r="J448" s="76"/>
    </row>
    <row r="449">
      <c r="F449" s="76"/>
      <c r="G449" s="76"/>
      <c r="H449" s="76"/>
      <c r="I449" s="76"/>
      <c r="J449" s="76"/>
    </row>
    <row r="450">
      <c r="F450" s="76"/>
      <c r="G450" s="76"/>
      <c r="H450" s="76"/>
      <c r="I450" s="76"/>
      <c r="J450" s="76"/>
    </row>
    <row r="451">
      <c r="F451" s="76"/>
      <c r="G451" s="76"/>
      <c r="H451" s="76"/>
      <c r="I451" s="76"/>
      <c r="J451" s="76"/>
    </row>
    <row r="452">
      <c r="F452" s="76"/>
      <c r="G452" s="76"/>
      <c r="H452" s="76"/>
      <c r="I452" s="76"/>
      <c r="J452" s="76"/>
    </row>
    <row r="453">
      <c r="F453" s="76"/>
      <c r="G453" s="76"/>
      <c r="H453" s="76"/>
      <c r="I453" s="76"/>
      <c r="J453" s="76"/>
    </row>
    <row r="454">
      <c r="F454" s="76"/>
      <c r="G454" s="76"/>
      <c r="H454" s="76"/>
      <c r="I454" s="76"/>
      <c r="J454" s="76"/>
    </row>
    <row r="455">
      <c r="F455" s="76"/>
      <c r="G455" s="76"/>
      <c r="H455" s="76"/>
      <c r="I455" s="76"/>
      <c r="J455" s="76"/>
    </row>
    <row r="456">
      <c r="F456" s="76"/>
      <c r="G456" s="76"/>
      <c r="H456" s="76"/>
      <c r="I456" s="76"/>
      <c r="J456" s="76"/>
    </row>
    <row r="457">
      <c r="F457" s="76"/>
      <c r="G457" s="76"/>
      <c r="H457" s="76"/>
      <c r="I457" s="76"/>
      <c r="J457" s="76"/>
    </row>
    <row r="458">
      <c r="F458" s="76"/>
      <c r="G458" s="76"/>
      <c r="H458" s="76"/>
      <c r="I458" s="76"/>
      <c r="J458" s="76"/>
    </row>
    <row r="459">
      <c r="F459" s="76"/>
      <c r="G459" s="76"/>
      <c r="H459" s="76"/>
      <c r="I459" s="76"/>
      <c r="J459" s="76"/>
    </row>
    <row r="460">
      <c r="F460" s="76"/>
      <c r="G460" s="76"/>
      <c r="H460" s="76"/>
      <c r="I460" s="76"/>
      <c r="J460" s="76"/>
    </row>
    <row r="461">
      <c r="F461" s="76"/>
      <c r="G461" s="76"/>
      <c r="H461" s="76"/>
      <c r="I461" s="76"/>
      <c r="J461" s="76"/>
    </row>
    <row r="462">
      <c r="F462" s="76"/>
      <c r="G462" s="76"/>
      <c r="H462" s="76"/>
      <c r="I462" s="76"/>
      <c r="J462" s="76"/>
    </row>
    <row r="463">
      <c r="F463" s="76"/>
      <c r="G463" s="76"/>
      <c r="H463" s="76"/>
      <c r="I463" s="76"/>
      <c r="J463" s="76"/>
    </row>
    <row r="464">
      <c r="F464" s="76"/>
      <c r="G464" s="76"/>
      <c r="H464" s="76"/>
      <c r="I464" s="76"/>
      <c r="J464" s="76"/>
    </row>
    <row r="465">
      <c r="F465" s="76"/>
      <c r="G465" s="76"/>
      <c r="H465" s="76"/>
      <c r="I465" s="76"/>
      <c r="J465" s="76"/>
    </row>
    <row r="466">
      <c r="F466" s="76"/>
      <c r="G466" s="76"/>
      <c r="H466" s="76"/>
      <c r="I466" s="76"/>
      <c r="J466" s="76"/>
    </row>
    <row r="467">
      <c r="F467" s="76"/>
      <c r="G467" s="76"/>
      <c r="H467" s="76"/>
      <c r="I467" s="76"/>
      <c r="J467" s="76"/>
    </row>
    <row r="468">
      <c r="F468" s="76"/>
      <c r="G468" s="76"/>
      <c r="H468" s="76"/>
      <c r="I468" s="76"/>
      <c r="J468" s="76"/>
    </row>
    <row r="469">
      <c r="F469" s="76"/>
      <c r="G469" s="76"/>
      <c r="H469" s="76"/>
      <c r="I469" s="76"/>
      <c r="J469" s="76"/>
    </row>
    <row r="470">
      <c r="F470" s="76"/>
      <c r="G470" s="76"/>
      <c r="H470" s="76"/>
      <c r="I470" s="76"/>
      <c r="J470" s="76"/>
    </row>
    <row r="471">
      <c r="F471" s="76"/>
      <c r="G471" s="76"/>
      <c r="H471" s="76"/>
      <c r="I471" s="76"/>
      <c r="J471" s="76"/>
    </row>
    <row r="472">
      <c r="F472" s="76"/>
      <c r="G472" s="76"/>
      <c r="H472" s="76"/>
      <c r="I472" s="76"/>
      <c r="J472" s="76"/>
    </row>
    <row r="473">
      <c r="F473" s="76"/>
      <c r="G473" s="76"/>
      <c r="H473" s="76"/>
      <c r="I473" s="76"/>
      <c r="J473" s="76"/>
    </row>
    <row r="474">
      <c r="F474" s="76"/>
      <c r="G474" s="76"/>
      <c r="H474" s="76"/>
      <c r="I474" s="76"/>
      <c r="J474" s="76"/>
    </row>
    <row r="475">
      <c r="F475" s="76"/>
      <c r="G475" s="76"/>
      <c r="H475" s="76"/>
      <c r="I475" s="76"/>
      <c r="J475" s="76"/>
    </row>
    <row r="476">
      <c r="F476" s="76"/>
      <c r="G476" s="76"/>
      <c r="H476" s="76"/>
      <c r="I476" s="76"/>
      <c r="J476" s="76"/>
    </row>
    <row r="477">
      <c r="F477" s="76"/>
      <c r="G477" s="76"/>
      <c r="H477" s="76"/>
      <c r="I477" s="76"/>
      <c r="J477" s="76"/>
    </row>
    <row r="478">
      <c r="F478" s="76"/>
      <c r="G478" s="76"/>
      <c r="H478" s="76"/>
      <c r="I478" s="76"/>
      <c r="J478" s="76"/>
    </row>
    <row r="479">
      <c r="F479" s="76"/>
      <c r="G479" s="76"/>
      <c r="H479" s="76"/>
      <c r="I479" s="76"/>
      <c r="J479" s="76"/>
    </row>
    <row r="480">
      <c r="F480" s="76"/>
      <c r="G480" s="76"/>
      <c r="H480" s="76"/>
      <c r="I480" s="76"/>
      <c r="J480" s="76"/>
    </row>
    <row r="481">
      <c r="F481" s="76"/>
      <c r="G481" s="76"/>
      <c r="H481" s="76"/>
      <c r="I481" s="76"/>
      <c r="J481" s="76"/>
    </row>
    <row r="482">
      <c r="F482" s="76"/>
      <c r="G482" s="76"/>
      <c r="H482" s="76"/>
      <c r="I482" s="76"/>
      <c r="J482" s="76"/>
    </row>
    <row r="483">
      <c r="F483" s="76"/>
      <c r="G483" s="76"/>
      <c r="H483" s="76"/>
      <c r="I483" s="76"/>
      <c r="J483" s="76"/>
    </row>
    <row r="484">
      <c r="F484" s="76"/>
      <c r="G484" s="76"/>
      <c r="H484" s="76"/>
      <c r="I484" s="76"/>
      <c r="J484" s="76"/>
    </row>
    <row r="485">
      <c r="F485" s="76"/>
      <c r="G485" s="76"/>
      <c r="H485" s="76"/>
      <c r="I485" s="76"/>
      <c r="J485" s="76"/>
    </row>
    <row r="486">
      <c r="F486" s="76"/>
      <c r="G486" s="76"/>
      <c r="H486" s="76"/>
      <c r="I486" s="76"/>
      <c r="J486" s="76"/>
    </row>
    <row r="487">
      <c r="F487" s="76"/>
      <c r="G487" s="76"/>
      <c r="H487" s="76"/>
      <c r="I487" s="76"/>
      <c r="J487" s="76"/>
    </row>
    <row r="488">
      <c r="F488" s="76"/>
      <c r="G488" s="76"/>
      <c r="H488" s="76"/>
      <c r="I488" s="76"/>
      <c r="J488" s="76"/>
    </row>
    <row r="489">
      <c r="F489" s="76"/>
      <c r="G489" s="76"/>
      <c r="H489" s="76"/>
      <c r="I489" s="76"/>
      <c r="J489" s="76"/>
    </row>
    <row r="490">
      <c r="F490" s="76"/>
      <c r="G490" s="76"/>
      <c r="H490" s="76"/>
      <c r="I490" s="76"/>
      <c r="J490" s="76"/>
    </row>
    <row r="491">
      <c r="F491" s="76"/>
      <c r="G491" s="76"/>
      <c r="H491" s="76"/>
      <c r="I491" s="76"/>
      <c r="J491" s="76"/>
    </row>
    <row r="492">
      <c r="F492" s="76"/>
      <c r="G492" s="76"/>
      <c r="H492" s="76"/>
      <c r="I492" s="76"/>
      <c r="J492" s="76"/>
    </row>
    <row r="493">
      <c r="F493" s="76"/>
      <c r="G493" s="76"/>
      <c r="H493" s="76"/>
      <c r="I493" s="76"/>
      <c r="J493" s="76"/>
    </row>
    <row r="494">
      <c r="F494" s="76"/>
      <c r="G494" s="76"/>
      <c r="H494" s="76"/>
      <c r="I494" s="76"/>
      <c r="J494" s="76"/>
    </row>
    <row r="495">
      <c r="F495" s="76"/>
      <c r="G495" s="76"/>
      <c r="H495" s="76"/>
      <c r="I495" s="76"/>
      <c r="J495" s="76"/>
    </row>
    <row r="496">
      <c r="F496" s="76"/>
      <c r="G496" s="76"/>
      <c r="H496" s="76"/>
      <c r="I496" s="76"/>
      <c r="J496" s="76"/>
    </row>
    <row r="497">
      <c r="F497" s="76"/>
      <c r="G497" s="76"/>
      <c r="H497" s="76"/>
      <c r="I497" s="76"/>
      <c r="J497" s="76"/>
    </row>
    <row r="498">
      <c r="F498" s="76"/>
      <c r="G498" s="76"/>
      <c r="H498" s="76"/>
      <c r="I498" s="76"/>
      <c r="J498" s="76"/>
    </row>
    <row r="499">
      <c r="F499" s="76"/>
      <c r="G499" s="76"/>
      <c r="H499" s="76"/>
      <c r="I499" s="76"/>
      <c r="J499" s="76"/>
    </row>
    <row r="500">
      <c r="F500" s="76"/>
      <c r="G500" s="76"/>
      <c r="H500" s="76"/>
      <c r="I500" s="76"/>
      <c r="J500" s="76"/>
    </row>
    <row r="501">
      <c r="F501" s="76"/>
      <c r="G501" s="76"/>
      <c r="H501" s="76"/>
      <c r="I501" s="76"/>
      <c r="J501" s="76"/>
    </row>
    <row r="502">
      <c r="F502" s="76"/>
      <c r="G502" s="76"/>
      <c r="H502" s="76"/>
      <c r="I502" s="76"/>
      <c r="J502" s="76"/>
    </row>
    <row r="503">
      <c r="F503" s="76"/>
      <c r="G503" s="76"/>
      <c r="H503" s="76"/>
      <c r="I503" s="76"/>
      <c r="J503" s="76"/>
    </row>
    <row r="504">
      <c r="F504" s="76"/>
      <c r="G504" s="76"/>
      <c r="H504" s="76"/>
      <c r="I504" s="76"/>
      <c r="J504" s="76"/>
    </row>
    <row r="505">
      <c r="F505" s="76"/>
      <c r="G505" s="76"/>
      <c r="H505" s="76"/>
      <c r="I505" s="76"/>
      <c r="J505" s="76"/>
    </row>
    <row r="506">
      <c r="F506" s="76"/>
      <c r="G506" s="76"/>
      <c r="H506" s="76"/>
      <c r="I506" s="76"/>
      <c r="J506" s="76"/>
    </row>
    <row r="507">
      <c r="F507" s="76"/>
      <c r="G507" s="76"/>
      <c r="H507" s="76"/>
      <c r="I507" s="76"/>
      <c r="J507" s="76"/>
    </row>
    <row r="508">
      <c r="F508" s="76"/>
      <c r="G508" s="76"/>
      <c r="H508" s="76"/>
      <c r="I508" s="76"/>
      <c r="J508" s="76"/>
    </row>
    <row r="509">
      <c r="F509" s="76"/>
      <c r="G509" s="76"/>
      <c r="H509" s="76"/>
      <c r="I509" s="76"/>
      <c r="J509" s="76"/>
    </row>
    <row r="510">
      <c r="F510" s="76"/>
      <c r="G510" s="76"/>
      <c r="H510" s="76"/>
      <c r="I510" s="76"/>
      <c r="J510" s="76"/>
    </row>
    <row r="511">
      <c r="F511" s="76"/>
      <c r="G511" s="76"/>
      <c r="H511" s="76"/>
      <c r="I511" s="76"/>
      <c r="J511" s="76"/>
    </row>
    <row r="512">
      <c r="F512" s="76"/>
      <c r="G512" s="76"/>
      <c r="H512" s="76"/>
      <c r="I512" s="76"/>
      <c r="J512" s="76"/>
    </row>
    <row r="513">
      <c r="F513" s="76"/>
      <c r="G513" s="76"/>
      <c r="H513" s="76"/>
      <c r="I513" s="76"/>
      <c r="J513" s="76"/>
    </row>
    <row r="514">
      <c r="F514" s="76"/>
      <c r="G514" s="76"/>
      <c r="H514" s="76"/>
      <c r="I514" s="76"/>
      <c r="J514" s="76"/>
    </row>
    <row r="515">
      <c r="F515" s="76"/>
      <c r="G515" s="76"/>
      <c r="H515" s="76"/>
      <c r="I515" s="76"/>
      <c r="J515" s="76"/>
    </row>
    <row r="516">
      <c r="F516" s="76"/>
      <c r="G516" s="76"/>
      <c r="H516" s="76"/>
      <c r="I516" s="76"/>
      <c r="J516" s="76"/>
    </row>
    <row r="517">
      <c r="F517" s="76"/>
      <c r="G517" s="76"/>
      <c r="H517" s="76"/>
      <c r="I517" s="76"/>
      <c r="J517" s="76"/>
    </row>
    <row r="518">
      <c r="F518" s="76"/>
      <c r="G518" s="76"/>
      <c r="H518" s="76"/>
      <c r="I518" s="76"/>
      <c r="J518" s="76"/>
    </row>
    <row r="519">
      <c r="F519" s="76"/>
      <c r="G519" s="76"/>
      <c r="H519" s="76"/>
      <c r="I519" s="76"/>
      <c r="J519" s="76"/>
    </row>
    <row r="520">
      <c r="F520" s="76"/>
      <c r="G520" s="76"/>
      <c r="H520" s="76"/>
      <c r="I520" s="76"/>
      <c r="J520" s="76"/>
    </row>
    <row r="521">
      <c r="F521" s="76"/>
      <c r="G521" s="76"/>
      <c r="H521" s="76"/>
      <c r="I521" s="76"/>
      <c r="J521" s="76"/>
    </row>
    <row r="522">
      <c r="F522" s="76"/>
      <c r="G522" s="76"/>
      <c r="H522" s="76"/>
      <c r="I522" s="76"/>
      <c r="J522" s="76"/>
    </row>
    <row r="523">
      <c r="F523" s="76"/>
      <c r="G523" s="76"/>
      <c r="H523" s="76"/>
      <c r="I523" s="76"/>
      <c r="J523" s="76"/>
    </row>
    <row r="524">
      <c r="F524" s="76"/>
      <c r="G524" s="76"/>
      <c r="H524" s="76"/>
      <c r="I524" s="76"/>
      <c r="J524" s="76"/>
    </row>
    <row r="525">
      <c r="F525" s="76"/>
      <c r="G525" s="76"/>
      <c r="H525" s="76"/>
      <c r="I525" s="76"/>
      <c r="J525" s="76"/>
    </row>
    <row r="526">
      <c r="F526" s="76"/>
      <c r="G526" s="76"/>
      <c r="H526" s="76"/>
      <c r="I526" s="76"/>
      <c r="J526" s="76"/>
    </row>
    <row r="527">
      <c r="F527" s="76"/>
      <c r="G527" s="76"/>
      <c r="H527" s="76"/>
      <c r="I527" s="76"/>
      <c r="J527" s="76"/>
    </row>
    <row r="528">
      <c r="F528" s="76"/>
      <c r="G528" s="76"/>
      <c r="H528" s="76"/>
      <c r="I528" s="76"/>
      <c r="J528" s="76"/>
    </row>
    <row r="529">
      <c r="F529" s="76"/>
      <c r="G529" s="76"/>
      <c r="H529" s="76"/>
      <c r="I529" s="76"/>
      <c r="J529" s="76"/>
    </row>
    <row r="530">
      <c r="F530" s="76"/>
      <c r="G530" s="76"/>
      <c r="H530" s="76"/>
      <c r="I530" s="76"/>
      <c r="J530" s="76"/>
    </row>
    <row r="531">
      <c r="F531" s="76"/>
      <c r="G531" s="76"/>
      <c r="H531" s="76"/>
      <c r="I531" s="76"/>
      <c r="J531" s="76"/>
    </row>
    <row r="532">
      <c r="F532" s="76"/>
      <c r="G532" s="76"/>
      <c r="H532" s="76"/>
      <c r="I532" s="76"/>
      <c r="J532" s="76"/>
    </row>
    <row r="533">
      <c r="F533" s="76"/>
      <c r="G533" s="76"/>
      <c r="H533" s="76"/>
      <c r="I533" s="76"/>
      <c r="J533" s="76"/>
    </row>
    <row r="534">
      <c r="F534" s="76"/>
      <c r="G534" s="76"/>
      <c r="H534" s="76"/>
      <c r="I534" s="76"/>
      <c r="J534" s="76"/>
    </row>
    <row r="535">
      <c r="F535" s="76"/>
      <c r="G535" s="76"/>
      <c r="H535" s="76"/>
      <c r="I535" s="76"/>
      <c r="J535" s="76"/>
    </row>
    <row r="536">
      <c r="F536" s="76"/>
      <c r="G536" s="76"/>
      <c r="H536" s="76"/>
      <c r="I536" s="76"/>
      <c r="J536" s="76"/>
    </row>
    <row r="537">
      <c r="F537" s="76"/>
      <c r="G537" s="76"/>
      <c r="H537" s="76"/>
      <c r="I537" s="76"/>
      <c r="J537" s="76"/>
    </row>
    <row r="538">
      <c r="F538" s="76"/>
      <c r="G538" s="76"/>
      <c r="H538" s="76"/>
      <c r="I538" s="76"/>
      <c r="J538" s="76"/>
    </row>
    <row r="539">
      <c r="F539" s="76"/>
      <c r="G539" s="76"/>
      <c r="H539" s="76"/>
      <c r="I539" s="76"/>
      <c r="J539" s="76"/>
    </row>
    <row r="540">
      <c r="F540" s="76"/>
      <c r="G540" s="76"/>
      <c r="H540" s="76"/>
      <c r="I540" s="76"/>
      <c r="J540" s="76"/>
    </row>
    <row r="541">
      <c r="F541" s="76"/>
      <c r="G541" s="76"/>
      <c r="H541" s="76"/>
      <c r="I541" s="76"/>
      <c r="J541" s="76"/>
    </row>
    <row r="542">
      <c r="F542" s="76"/>
      <c r="G542" s="76"/>
      <c r="H542" s="76"/>
      <c r="I542" s="76"/>
      <c r="J542" s="76"/>
    </row>
    <row r="543">
      <c r="F543" s="76"/>
      <c r="G543" s="76"/>
      <c r="H543" s="76"/>
      <c r="I543" s="76"/>
      <c r="J543" s="76"/>
    </row>
    <row r="544">
      <c r="F544" s="76"/>
      <c r="G544" s="76"/>
      <c r="H544" s="76"/>
      <c r="I544" s="76"/>
      <c r="J544" s="76"/>
    </row>
    <row r="545">
      <c r="F545" s="76"/>
      <c r="G545" s="76"/>
      <c r="H545" s="76"/>
      <c r="I545" s="76"/>
      <c r="J545" s="76"/>
    </row>
    <row r="546">
      <c r="F546" s="76"/>
      <c r="G546" s="76"/>
      <c r="H546" s="76"/>
      <c r="I546" s="76"/>
      <c r="J546" s="76"/>
    </row>
    <row r="547">
      <c r="F547" s="76"/>
      <c r="G547" s="76"/>
      <c r="H547" s="76"/>
      <c r="I547" s="76"/>
      <c r="J547" s="76"/>
    </row>
    <row r="548">
      <c r="F548" s="76"/>
      <c r="G548" s="76"/>
      <c r="H548" s="76"/>
      <c r="I548" s="76"/>
      <c r="J548" s="76"/>
    </row>
    <row r="549">
      <c r="F549" s="76"/>
      <c r="G549" s="76"/>
      <c r="H549" s="76"/>
      <c r="I549" s="76"/>
      <c r="J549" s="76"/>
    </row>
    <row r="550">
      <c r="F550" s="76"/>
      <c r="G550" s="76"/>
      <c r="H550" s="76"/>
      <c r="I550" s="76"/>
      <c r="J550" s="76"/>
    </row>
    <row r="551">
      <c r="F551" s="76"/>
      <c r="G551" s="76"/>
      <c r="H551" s="76"/>
      <c r="I551" s="76"/>
      <c r="J551" s="76"/>
    </row>
    <row r="552">
      <c r="F552" s="76"/>
      <c r="G552" s="76"/>
      <c r="H552" s="76"/>
      <c r="I552" s="76"/>
      <c r="J552" s="76"/>
    </row>
    <row r="553">
      <c r="F553" s="76"/>
      <c r="G553" s="76"/>
      <c r="H553" s="76"/>
      <c r="I553" s="76"/>
      <c r="J553" s="76"/>
    </row>
    <row r="554">
      <c r="F554" s="76"/>
      <c r="G554" s="76"/>
      <c r="H554" s="76"/>
      <c r="I554" s="76"/>
      <c r="J554" s="76"/>
    </row>
    <row r="555">
      <c r="F555" s="76"/>
      <c r="G555" s="76"/>
      <c r="H555" s="76"/>
      <c r="I555" s="76"/>
      <c r="J555" s="76"/>
    </row>
    <row r="556">
      <c r="F556" s="76"/>
      <c r="G556" s="76"/>
      <c r="H556" s="76"/>
      <c r="I556" s="76"/>
      <c r="J556" s="76"/>
    </row>
    <row r="557">
      <c r="F557" s="76"/>
      <c r="G557" s="76"/>
      <c r="H557" s="76"/>
      <c r="I557" s="76"/>
      <c r="J557" s="76"/>
    </row>
    <row r="558">
      <c r="F558" s="76"/>
      <c r="G558" s="76"/>
      <c r="H558" s="76"/>
      <c r="I558" s="76"/>
      <c r="J558" s="76"/>
    </row>
    <row r="559">
      <c r="F559" s="76"/>
      <c r="G559" s="76"/>
      <c r="H559" s="76"/>
      <c r="I559" s="76"/>
      <c r="J559" s="76"/>
    </row>
    <row r="560">
      <c r="F560" s="76"/>
      <c r="G560" s="76"/>
      <c r="H560" s="76"/>
      <c r="I560" s="76"/>
      <c r="J560" s="76"/>
    </row>
    <row r="561">
      <c r="F561" s="76"/>
      <c r="G561" s="76"/>
      <c r="H561" s="76"/>
      <c r="I561" s="76"/>
      <c r="J561" s="76"/>
    </row>
    <row r="562">
      <c r="F562" s="76"/>
      <c r="G562" s="76"/>
      <c r="H562" s="76"/>
      <c r="I562" s="76"/>
      <c r="J562" s="76"/>
    </row>
    <row r="563">
      <c r="F563" s="76"/>
      <c r="G563" s="76"/>
      <c r="H563" s="76"/>
      <c r="I563" s="76"/>
      <c r="J563" s="76"/>
    </row>
    <row r="564">
      <c r="F564" s="76"/>
      <c r="G564" s="76"/>
      <c r="H564" s="76"/>
      <c r="I564" s="76"/>
      <c r="J564" s="76"/>
    </row>
    <row r="565">
      <c r="F565" s="76"/>
      <c r="G565" s="76"/>
      <c r="H565" s="76"/>
      <c r="I565" s="76"/>
      <c r="J565" s="76"/>
    </row>
    <row r="566">
      <c r="F566" s="76"/>
      <c r="G566" s="76"/>
      <c r="H566" s="76"/>
      <c r="I566" s="76"/>
      <c r="J566" s="76"/>
    </row>
    <row r="567">
      <c r="F567" s="76"/>
      <c r="G567" s="76"/>
      <c r="H567" s="76"/>
      <c r="I567" s="76"/>
      <c r="J567" s="76"/>
    </row>
    <row r="568">
      <c r="F568" s="76"/>
      <c r="G568" s="76"/>
      <c r="H568" s="76"/>
      <c r="I568" s="76"/>
      <c r="J568" s="76"/>
    </row>
    <row r="569">
      <c r="F569" s="76"/>
      <c r="G569" s="76"/>
      <c r="H569" s="76"/>
      <c r="I569" s="76"/>
      <c r="J569" s="76"/>
    </row>
    <row r="570">
      <c r="F570" s="76"/>
      <c r="G570" s="76"/>
      <c r="H570" s="76"/>
      <c r="I570" s="76"/>
      <c r="J570" s="76"/>
    </row>
    <row r="571">
      <c r="F571" s="76"/>
      <c r="G571" s="76"/>
      <c r="H571" s="76"/>
      <c r="I571" s="76"/>
      <c r="J571" s="76"/>
    </row>
    <row r="572">
      <c r="F572" s="76"/>
      <c r="G572" s="76"/>
      <c r="H572" s="76"/>
      <c r="I572" s="76"/>
      <c r="J572" s="76"/>
    </row>
    <row r="573">
      <c r="F573" s="76"/>
      <c r="G573" s="76"/>
      <c r="H573" s="76"/>
      <c r="I573" s="76"/>
      <c r="J573" s="76"/>
    </row>
    <row r="574">
      <c r="F574" s="76"/>
      <c r="G574" s="76"/>
      <c r="H574" s="76"/>
      <c r="I574" s="76"/>
      <c r="J574" s="76"/>
    </row>
    <row r="575">
      <c r="F575" s="76"/>
      <c r="G575" s="76"/>
      <c r="H575" s="76"/>
      <c r="I575" s="76"/>
      <c r="J575" s="76"/>
    </row>
    <row r="576">
      <c r="F576" s="76"/>
      <c r="G576" s="76"/>
      <c r="H576" s="76"/>
      <c r="I576" s="76"/>
      <c r="J576" s="76"/>
    </row>
    <row r="577">
      <c r="F577" s="76"/>
      <c r="G577" s="76"/>
      <c r="H577" s="76"/>
      <c r="I577" s="76"/>
      <c r="J577" s="76"/>
    </row>
    <row r="578">
      <c r="F578" s="76"/>
      <c r="G578" s="76"/>
      <c r="H578" s="76"/>
      <c r="I578" s="76"/>
      <c r="J578" s="76"/>
    </row>
    <row r="579">
      <c r="F579" s="76"/>
      <c r="G579" s="76"/>
      <c r="H579" s="76"/>
      <c r="I579" s="76"/>
      <c r="J579" s="76"/>
    </row>
    <row r="580">
      <c r="F580" s="76"/>
      <c r="G580" s="76"/>
      <c r="H580" s="76"/>
      <c r="I580" s="76"/>
      <c r="J580" s="76"/>
    </row>
    <row r="581">
      <c r="F581" s="76"/>
      <c r="G581" s="76"/>
      <c r="H581" s="76"/>
      <c r="I581" s="76"/>
      <c r="J581" s="76"/>
    </row>
    <row r="582">
      <c r="F582" s="76"/>
      <c r="G582" s="76"/>
      <c r="H582" s="76"/>
      <c r="I582" s="76"/>
      <c r="J582" s="76"/>
    </row>
    <row r="583">
      <c r="F583" s="76"/>
      <c r="G583" s="76"/>
      <c r="H583" s="76"/>
      <c r="I583" s="76"/>
      <c r="J583" s="76"/>
    </row>
    <row r="584">
      <c r="F584" s="76"/>
      <c r="G584" s="76"/>
      <c r="H584" s="76"/>
      <c r="I584" s="76"/>
      <c r="J584" s="76"/>
    </row>
    <row r="585">
      <c r="F585" s="76"/>
      <c r="G585" s="76"/>
      <c r="H585" s="76"/>
      <c r="I585" s="76"/>
      <c r="J585" s="76"/>
    </row>
    <row r="586">
      <c r="F586" s="76"/>
      <c r="G586" s="76"/>
      <c r="H586" s="76"/>
      <c r="I586" s="76"/>
      <c r="J586" s="76"/>
    </row>
    <row r="587">
      <c r="F587" s="76"/>
      <c r="G587" s="76"/>
      <c r="H587" s="76"/>
      <c r="I587" s="76"/>
      <c r="J587" s="76"/>
    </row>
    <row r="588">
      <c r="F588" s="76"/>
      <c r="G588" s="76"/>
      <c r="H588" s="76"/>
      <c r="I588" s="76"/>
      <c r="J588" s="76"/>
    </row>
    <row r="589">
      <c r="F589" s="76"/>
      <c r="G589" s="76"/>
      <c r="H589" s="76"/>
      <c r="I589" s="76"/>
      <c r="J589" s="76"/>
    </row>
    <row r="590">
      <c r="F590" s="76"/>
      <c r="G590" s="76"/>
      <c r="H590" s="76"/>
      <c r="I590" s="76"/>
      <c r="J590" s="76"/>
    </row>
    <row r="591">
      <c r="F591" s="76"/>
      <c r="G591" s="76"/>
      <c r="H591" s="76"/>
      <c r="I591" s="76"/>
      <c r="J591" s="76"/>
    </row>
    <row r="592">
      <c r="F592" s="76"/>
      <c r="G592" s="76"/>
      <c r="H592" s="76"/>
      <c r="I592" s="76"/>
      <c r="J592" s="76"/>
    </row>
    <row r="593">
      <c r="F593" s="76"/>
      <c r="G593" s="76"/>
      <c r="H593" s="76"/>
      <c r="I593" s="76"/>
      <c r="J593" s="76"/>
    </row>
    <row r="594">
      <c r="F594" s="76"/>
      <c r="G594" s="76"/>
      <c r="H594" s="76"/>
      <c r="I594" s="76"/>
      <c r="J594" s="76"/>
    </row>
    <row r="595">
      <c r="F595" s="76"/>
      <c r="G595" s="76"/>
      <c r="H595" s="76"/>
      <c r="I595" s="76"/>
      <c r="J595" s="76"/>
    </row>
    <row r="596">
      <c r="F596" s="76"/>
      <c r="G596" s="76"/>
      <c r="H596" s="76"/>
      <c r="I596" s="76"/>
      <c r="J596" s="76"/>
    </row>
    <row r="597">
      <c r="F597" s="76"/>
      <c r="G597" s="76"/>
      <c r="H597" s="76"/>
      <c r="I597" s="76"/>
      <c r="J597" s="76"/>
    </row>
    <row r="598">
      <c r="F598" s="76"/>
      <c r="G598" s="76"/>
      <c r="H598" s="76"/>
      <c r="I598" s="76"/>
      <c r="J598" s="76"/>
    </row>
    <row r="599">
      <c r="F599" s="76"/>
      <c r="G599" s="76"/>
      <c r="H599" s="76"/>
      <c r="I599" s="76"/>
      <c r="J599" s="76"/>
    </row>
    <row r="600">
      <c r="F600" s="76"/>
      <c r="G600" s="76"/>
      <c r="H600" s="76"/>
      <c r="I600" s="76"/>
      <c r="J600" s="76"/>
    </row>
    <row r="601">
      <c r="F601" s="76"/>
      <c r="G601" s="76"/>
      <c r="H601" s="76"/>
      <c r="I601" s="76"/>
      <c r="J601" s="76"/>
    </row>
    <row r="602">
      <c r="F602" s="76"/>
      <c r="G602" s="76"/>
      <c r="H602" s="76"/>
      <c r="I602" s="76"/>
      <c r="J602" s="76"/>
    </row>
    <row r="603">
      <c r="F603" s="76"/>
      <c r="G603" s="76"/>
      <c r="H603" s="76"/>
      <c r="I603" s="76"/>
      <c r="J603" s="76"/>
    </row>
    <row r="604">
      <c r="F604" s="76"/>
      <c r="G604" s="76"/>
      <c r="H604" s="76"/>
      <c r="I604" s="76"/>
      <c r="J604" s="76"/>
    </row>
    <row r="605">
      <c r="F605" s="76"/>
      <c r="G605" s="76"/>
      <c r="H605" s="76"/>
      <c r="I605" s="76"/>
      <c r="J605" s="76"/>
    </row>
    <row r="606">
      <c r="F606" s="76"/>
      <c r="G606" s="76"/>
      <c r="H606" s="76"/>
      <c r="I606" s="76"/>
      <c r="J606" s="76"/>
    </row>
    <row r="607">
      <c r="F607" s="76"/>
      <c r="G607" s="76"/>
      <c r="H607" s="76"/>
      <c r="I607" s="76"/>
      <c r="J607" s="76"/>
    </row>
    <row r="608">
      <c r="F608" s="76"/>
      <c r="G608" s="76"/>
      <c r="H608" s="76"/>
      <c r="I608" s="76"/>
      <c r="J608" s="76"/>
    </row>
    <row r="609">
      <c r="F609" s="76"/>
      <c r="G609" s="76"/>
      <c r="H609" s="76"/>
      <c r="I609" s="76"/>
      <c r="J609" s="76"/>
    </row>
    <row r="610">
      <c r="F610" s="76"/>
      <c r="G610" s="76"/>
      <c r="H610" s="76"/>
      <c r="I610" s="76"/>
      <c r="J610" s="76"/>
    </row>
    <row r="611">
      <c r="F611" s="76"/>
      <c r="G611" s="76"/>
      <c r="H611" s="76"/>
      <c r="I611" s="76"/>
      <c r="J611" s="76"/>
    </row>
    <row r="612">
      <c r="F612" s="76"/>
      <c r="G612" s="76"/>
      <c r="H612" s="76"/>
      <c r="I612" s="76"/>
      <c r="J612" s="76"/>
    </row>
    <row r="613">
      <c r="F613" s="76"/>
      <c r="G613" s="76"/>
      <c r="H613" s="76"/>
      <c r="I613" s="76"/>
      <c r="J613" s="76"/>
    </row>
    <row r="614">
      <c r="F614" s="76"/>
      <c r="G614" s="76"/>
      <c r="H614" s="76"/>
      <c r="I614" s="76"/>
      <c r="J614" s="76"/>
    </row>
    <row r="615">
      <c r="F615" s="76"/>
      <c r="G615" s="76"/>
      <c r="H615" s="76"/>
      <c r="I615" s="76"/>
      <c r="J615" s="76"/>
    </row>
    <row r="616">
      <c r="F616" s="76"/>
      <c r="G616" s="76"/>
      <c r="H616" s="76"/>
      <c r="I616" s="76"/>
      <c r="J616" s="76"/>
    </row>
    <row r="617">
      <c r="F617" s="76"/>
      <c r="G617" s="76"/>
      <c r="H617" s="76"/>
      <c r="I617" s="76"/>
      <c r="J617" s="76"/>
    </row>
    <row r="618">
      <c r="F618" s="76"/>
      <c r="G618" s="76"/>
      <c r="H618" s="76"/>
      <c r="I618" s="76"/>
      <c r="J618" s="76"/>
    </row>
    <row r="619">
      <c r="F619" s="76"/>
      <c r="G619" s="76"/>
      <c r="H619" s="76"/>
      <c r="I619" s="76"/>
      <c r="J619" s="76"/>
    </row>
    <row r="620">
      <c r="F620" s="76"/>
      <c r="G620" s="76"/>
      <c r="H620" s="76"/>
      <c r="I620" s="76"/>
      <c r="J620" s="76"/>
    </row>
    <row r="621">
      <c r="F621" s="76"/>
      <c r="G621" s="76"/>
      <c r="H621" s="76"/>
      <c r="I621" s="76"/>
      <c r="J621" s="76"/>
    </row>
    <row r="622">
      <c r="F622" s="76"/>
      <c r="G622" s="76"/>
      <c r="H622" s="76"/>
      <c r="I622" s="76"/>
      <c r="J622" s="76"/>
    </row>
    <row r="623">
      <c r="F623" s="76"/>
      <c r="G623" s="76"/>
      <c r="H623" s="76"/>
      <c r="I623" s="76"/>
      <c r="J623" s="76"/>
    </row>
    <row r="624">
      <c r="F624" s="76"/>
      <c r="G624" s="76"/>
      <c r="H624" s="76"/>
      <c r="I624" s="76"/>
      <c r="J624" s="76"/>
    </row>
    <row r="625">
      <c r="F625" s="76"/>
      <c r="G625" s="76"/>
      <c r="H625" s="76"/>
      <c r="I625" s="76"/>
      <c r="J625" s="76"/>
    </row>
    <row r="626">
      <c r="F626" s="76"/>
      <c r="G626" s="76"/>
      <c r="H626" s="76"/>
      <c r="I626" s="76"/>
      <c r="J626" s="76"/>
    </row>
    <row r="627">
      <c r="F627" s="76"/>
      <c r="G627" s="76"/>
      <c r="H627" s="76"/>
      <c r="I627" s="76"/>
      <c r="J627" s="76"/>
    </row>
    <row r="628">
      <c r="F628" s="76"/>
      <c r="G628" s="76"/>
      <c r="H628" s="76"/>
      <c r="I628" s="76"/>
      <c r="J628" s="76"/>
    </row>
    <row r="629">
      <c r="F629" s="76"/>
      <c r="G629" s="76"/>
      <c r="H629" s="76"/>
      <c r="I629" s="76"/>
      <c r="J629" s="76"/>
    </row>
    <row r="630">
      <c r="F630" s="76"/>
      <c r="G630" s="76"/>
      <c r="H630" s="76"/>
      <c r="I630" s="76"/>
      <c r="J630" s="76"/>
    </row>
    <row r="631">
      <c r="F631" s="76"/>
      <c r="G631" s="76"/>
      <c r="H631" s="76"/>
      <c r="I631" s="76"/>
      <c r="J631" s="76"/>
    </row>
    <row r="632">
      <c r="F632" s="76"/>
      <c r="G632" s="76"/>
      <c r="H632" s="76"/>
      <c r="I632" s="76"/>
      <c r="J632" s="76"/>
    </row>
    <row r="633">
      <c r="F633" s="76"/>
      <c r="G633" s="76"/>
      <c r="H633" s="76"/>
      <c r="I633" s="76"/>
      <c r="J633" s="76"/>
    </row>
    <row r="634">
      <c r="F634" s="76"/>
      <c r="G634" s="76"/>
      <c r="H634" s="76"/>
      <c r="I634" s="76"/>
      <c r="J634" s="76"/>
    </row>
    <row r="635">
      <c r="F635" s="76"/>
      <c r="G635" s="76"/>
      <c r="H635" s="76"/>
      <c r="I635" s="76"/>
      <c r="J635" s="76"/>
    </row>
    <row r="636">
      <c r="F636" s="76"/>
      <c r="G636" s="76"/>
      <c r="H636" s="76"/>
      <c r="I636" s="76"/>
      <c r="J636" s="76"/>
    </row>
    <row r="637">
      <c r="F637" s="76"/>
      <c r="G637" s="76"/>
      <c r="H637" s="76"/>
      <c r="I637" s="76"/>
      <c r="J637" s="76"/>
    </row>
    <row r="638">
      <c r="F638" s="76"/>
      <c r="G638" s="76"/>
      <c r="H638" s="76"/>
      <c r="I638" s="76"/>
      <c r="J638" s="76"/>
    </row>
    <row r="639">
      <c r="F639" s="76"/>
      <c r="G639" s="76"/>
      <c r="H639" s="76"/>
      <c r="I639" s="76"/>
      <c r="J639" s="76"/>
    </row>
    <row r="640">
      <c r="F640" s="76"/>
      <c r="G640" s="76"/>
      <c r="H640" s="76"/>
      <c r="I640" s="76"/>
      <c r="J640" s="76"/>
    </row>
    <row r="641">
      <c r="F641" s="76"/>
      <c r="G641" s="76"/>
      <c r="H641" s="76"/>
      <c r="I641" s="76"/>
      <c r="J641" s="76"/>
    </row>
    <row r="642">
      <c r="F642" s="76"/>
      <c r="G642" s="76"/>
      <c r="H642" s="76"/>
      <c r="I642" s="76"/>
      <c r="J642" s="76"/>
    </row>
    <row r="643">
      <c r="F643" s="76"/>
      <c r="G643" s="76"/>
      <c r="H643" s="76"/>
      <c r="I643" s="76"/>
      <c r="J643" s="76"/>
    </row>
    <row r="644">
      <c r="F644" s="76"/>
      <c r="G644" s="76"/>
      <c r="H644" s="76"/>
      <c r="I644" s="76"/>
      <c r="J644" s="76"/>
    </row>
    <row r="645">
      <c r="F645" s="76"/>
      <c r="G645" s="76"/>
      <c r="H645" s="76"/>
      <c r="I645" s="76"/>
      <c r="J645" s="76"/>
    </row>
    <row r="646">
      <c r="F646" s="76"/>
      <c r="G646" s="76"/>
      <c r="H646" s="76"/>
      <c r="I646" s="76"/>
      <c r="J646" s="76"/>
    </row>
    <row r="647">
      <c r="F647" s="76"/>
      <c r="G647" s="76"/>
      <c r="H647" s="76"/>
      <c r="I647" s="76"/>
      <c r="J647" s="76"/>
    </row>
    <row r="648">
      <c r="F648" s="76"/>
      <c r="G648" s="76"/>
      <c r="H648" s="76"/>
      <c r="I648" s="76"/>
      <c r="J648" s="76"/>
    </row>
    <row r="649">
      <c r="F649" s="76"/>
      <c r="G649" s="76"/>
      <c r="H649" s="76"/>
      <c r="I649" s="76"/>
      <c r="J649" s="76"/>
    </row>
    <row r="650">
      <c r="F650" s="76"/>
      <c r="G650" s="76"/>
      <c r="H650" s="76"/>
      <c r="I650" s="76"/>
      <c r="J650" s="76"/>
    </row>
    <row r="651">
      <c r="F651" s="76"/>
      <c r="G651" s="76"/>
      <c r="H651" s="76"/>
      <c r="I651" s="76"/>
      <c r="J651" s="76"/>
    </row>
    <row r="652">
      <c r="F652" s="76"/>
      <c r="G652" s="76"/>
      <c r="H652" s="76"/>
      <c r="I652" s="76"/>
      <c r="J652" s="76"/>
    </row>
    <row r="653">
      <c r="F653" s="76"/>
      <c r="G653" s="76"/>
      <c r="H653" s="76"/>
      <c r="I653" s="76"/>
      <c r="J653" s="76"/>
    </row>
    <row r="654">
      <c r="F654" s="76"/>
      <c r="G654" s="76"/>
      <c r="H654" s="76"/>
      <c r="I654" s="76"/>
      <c r="J654" s="76"/>
    </row>
    <row r="655">
      <c r="F655" s="76"/>
      <c r="G655" s="76"/>
      <c r="H655" s="76"/>
      <c r="I655" s="76"/>
      <c r="J655" s="76"/>
    </row>
    <row r="656">
      <c r="F656" s="76"/>
      <c r="G656" s="76"/>
      <c r="H656" s="76"/>
      <c r="I656" s="76"/>
      <c r="J656" s="76"/>
    </row>
    <row r="657">
      <c r="F657" s="76"/>
      <c r="G657" s="76"/>
      <c r="H657" s="76"/>
      <c r="I657" s="76"/>
      <c r="J657" s="76"/>
    </row>
    <row r="658">
      <c r="F658" s="76"/>
      <c r="G658" s="76"/>
      <c r="H658" s="76"/>
      <c r="I658" s="76"/>
      <c r="J658" s="76"/>
    </row>
    <row r="659">
      <c r="F659" s="76"/>
      <c r="G659" s="76"/>
      <c r="H659" s="76"/>
      <c r="I659" s="76"/>
      <c r="J659" s="76"/>
    </row>
    <row r="660">
      <c r="F660" s="76"/>
      <c r="G660" s="76"/>
      <c r="H660" s="76"/>
      <c r="I660" s="76"/>
      <c r="J660" s="76"/>
    </row>
    <row r="661">
      <c r="F661" s="76"/>
      <c r="G661" s="76"/>
      <c r="H661" s="76"/>
      <c r="I661" s="76"/>
      <c r="J661" s="76"/>
    </row>
    <row r="662">
      <c r="F662" s="76"/>
      <c r="G662" s="76"/>
      <c r="H662" s="76"/>
      <c r="I662" s="76"/>
      <c r="J662" s="76"/>
    </row>
    <row r="663">
      <c r="F663" s="76"/>
      <c r="G663" s="76"/>
      <c r="H663" s="76"/>
      <c r="I663" s="76"/>
      <c r="J663" s="76"/>
    </row>
    <row r="664">
      <c r="F664" s="76"/>
      <c r="G664" s="76"/>
      <c r="H664" s="76"/>
      <c r="I664" s="76"/>
      <c r="J664" s="76"/>
    </row>
    <row r="665">
      <c r="F665" s="76"/>
      <c r="G665" s="76"/>
      <c r="H665" s="76"/>
      <c r="I665" s="76"/>
      <c r="J665" s="76"/>
    </row>
    <row r="666">
      <c r="F666" s="76"/>
      <c r="G666" s="76"/>
      <c r="H666" s="76"/>
      <c r="I666" s="76"/>
      <c r="J666" s="76"/>
    </row>
    <row r="667">
      <c r="F667" s="76"/>
      <c r="G667" s="76"/>
      <c r="H667" s="76"/>
      <c r="I667" s="76"/>
      <c r="J667" s="76"/>
    </row>
    <row r="668">
      <c r="F668" s="76"/>
      <c r="G668" s="76"/>
      <c r="H668" s="76"/>
      <c r="I668" s="76"/>
      <c r="J668" s="76"/>
    </row>
    <row r="669">
      <c r="F669" s="76"/>
      <c r="G669" s="76"/>
      <c r="H669" s="76"/>
      <c r="I669" s="76"/>
      <c r="J669" s="76"/>
    </row>
    <row r="670">
      <c r="F670" s="76"/>
      <c r="G670" s="76"/>
      <c r="H670" s="76"/>
      <c r="I670" s="76"/>
      <c r="J670" s="76"/>
    </row>
    <row r="671">
      <c r="F671" s="76"/>
      <c r="G671" s="76"/>
      <c r="H671" s="76"/>
      <c r="I671" s="76"/>
      <c r="J671" s="76"/>
    </row>
    <row r="672">
      <c r="F672" s="76"/>
      <c r="G672" s="76"/>
      <c r="H672" s="76"/>
      <c r="I672" s="76"/>
      <c r="J672" s="76"/>
    </row>
    <row r="673">
      <c r="F673" s="76"/>
      <c r="G673" s="76"/>
      <c r="H673" s="76"/>
      <c r="I673" s="76"/>
      <c r="J673" s="76"/>
    </row>
    <row r="674">
      <c r="F674" s="76"/>
      <c r="G674" s="76"/>
      <c r="H674" s="76"/>
      <c r="I674" s="76"/>
      <c r="J674" s="76"/>
    </row>
    <row r="675">
      <c r="F675" s="76"/>
      <c r="G675" s="76"/>
      <c r="H675" s="76"/>
      <c r="I675" s="76"/>
      <c r="J675" s="76"/>
    </row>
    <row r="676">
      <c r="F676" s="76"/>
      <c r="G676" s="76"/>
      <c r="H676" s="76"/>
      <c r="I676" s="76"/>
      <c r="J676" s="76"/>
    </row>
    <row r="677">
      <c r="F677" s="76"/>
      <c r="G677" s="76"/>
      <c r="H677" s="76"/>
      <c r="I677" s="76"/>
      <c r="J677" s="76"/>
    </row>
    <row r="678">
      <c r="F678" s="76"/>
      <c r="G678" s="76"/>
      <c r="H678" s="76"/>
      <c r="I678" s="76"/>
      <c r="J678" s="76"/>
    </row>
    <row r="679">
      <c r="F679" s="76"/>
      <c r="G679" s="76"/>
      <c r="H679" s="76"/>
      <c r="I679" s="76"/>
      <c r="J679" s="76"/>
    </row>
    <row r="680">
      <c r="F680" s="76"/>
      <c r="G680" s="76"/>
      <c r="H680" s="76"/>
      <c r="I680" s="76"/>
      <c r="J680" s="76"/>
    </row>
    <row r="681">
      <c r="F681" s="76"/>
      <c r="G681" s="76"/>
      <c r="H681" s="76"/>
      <c r="I681" s="76"/>
      <c r="J681" s="76"/>
    </row>
    <row r="682">
      <c r="F682" s="76"/>
      <c r="G682" s="76"/>
      <c r="H682" s="76"/>
      <c r="I682" s="76"/>
      <c r="J682" s="76"/>
    </row>
    <row r="683">
      <c r="F683" s="76"/>
      <c r="G683" s="76"/>
      <c r="H683" s="76"/>
      <c r="I683" s="76"/>
      <c r="J683" s="76"/>
    </row>
    <row r="684">
      <c r="F684" s="76"/>
      <c r="G684" s="76"/>
      <c r="H684" s="76"/>
      <c r="I684" s="76"/>
      <c r="J684" s="76"/>
    </row>
    <row r="685">
      <c r="F685" s="76"/>
      <c r="G685" s="76"/>
      <c r="H685" s="76"/>
      <c r="I685" s="76"/>
      <c r="J685" s="76"/>
    </row>
    <row r="686">
      <c r="F686" s="76"/>
      <c r="G686" s="76"/>
      <c r="H686" s="76"/>
      <c r="I686" s="76"/>
      <c r="J686" s="76"/>
    </row>
    <row r="687">
      <c r="F687" s="76"/>
      <c r="G687" s="76"/>
      <c r="H687" s="76"/>
      <c r="I687" s="76"/>
      <c r="J687" s="76"/>
    </row>
    <row r="688">
      <c r="F688" s="76"/>
      <c r="G688" s="76"/>
      <c r="H688" s="76"/>
      <c r="I688" s="76"/>
      <c r="J688" s="76"/>
    </row>
    <row r="689">
      <c r="F689" s="76"/>
      <c r="G689" s="76"/>
      <c r="H689" s="76"/>
      <c r="I689" s="76"/>
      <c r="J689" s="76"/>
    </row>
    <row r="690">
      <c r="F690" s="76"/>
      <c r="G690" s="76"/>
      <c r="H690" s="76"/>
      <c r="I690" s="76"/>
      <c r="J690" s="76"/>
    </row>
    <row r="691">
      <c r="F691" s="76"/>
      <c r="G691" s="76"/>
      <c r="H691" s="76"/>
      <c r="I691" s="76"/>
      <c r="J691" s="76"/>
    </row>
    <row r="692">
      <c r="F692" s="76"/>
      <c r="G692" s="76"/>
      <c r="H692" s="76"/>
      <c r="I692" s="76"/>
      <c r="J692" s="76"/>
    </row>
    <row r="693">
      <c r="F693" s="76"/>
      <c r="G693" s="76"/>
      <c r="H693" s="76"/>
      <c r="I693" s="76"/>
      <c r="J693" s="76"/>
    </row>
    <row r="694">
      <c r="F694" s="76"/>
      <c r="G694" s="76"/>
      <c r="H694" s="76"/>
      <c r="I694" s="76"/>
      <c r="J694" s="76"/>
    </row>
    <row r="695">
      <c r="F695" s="76"/>
      <c r="G695" s="76"/>
      <c r="H695" s="76"/>
      <c r="I695" s="76"/>
      <c r="J695" s="76"/>
    </row>
    <row r="696">
      <c r="F696" s="76"/>
      <c r="G696" s="76"/>
      <c r="H696" s="76"/>
      <c r="I696" s="76"/>
      <c r="J696" s="76"/>
    </row>
    <row r="697">
      <c r="F697" s="76"/>
      <c r="G697" s="76"/>
      <c r="H697" s="76"/>
      <c r="I697" s="76"/>
      <c r="J697" s="76"/>
    </row>
    <row r="698">
      <c r="F698" s="76"/>
      <c r="G698" s="76"/>
      <c r="H698" s="76"/>
      <c r="I698" s="76"/>
      <c r="J698" s="76"/>
    </row>
    <row r="699">
      <c r="F699" s="76"/>
      <c r="G699" s="76"/>
      <c r="H699" s="76"/>
      <c r="I699" s="76"/>
      <c r="J699" s="76"/>
    </row>
    <row r="700">
      <c r="F700" s="76"/>
      <c r="G700" s="76"/>
      <c r="H700" s="76"/>
      <c r="I700" s="76"/>
      <c r="J700" s="76"/>
    </row>
    <row r="701">
      <c r="F701" s="76"/>
      <c r="G701" s="76"/>
      <c r="H701" s="76"/>
      <c r="I701" s="76"/>
      <c r="J701" s="76"/>
    </row>
    <row r="702">
      <c r="F702" s="76"/>
      <c r="G702" s="76"/>
      <c r="H702" s="76"/>
      <c r="I702" s="76"/>
      <c r="J702" s="76"/>
    </row>
    <row r="703">
      <c r="F703" s="76"/>
      <c r="G703" s="76"/>
      <c r="H703" s="76"/>
      <c r="I703" s="76"/>
      <c r="J703" s="76"/>
    </row>
    <row r="704">
      <c r="F704" s="76"/>
      <c r="G704" s="76"/>
      <c r="H704" s="76"/>
      <c r="I704" s="76"/>
      <c r="J704" s="76"/>
    </row>
    <row r="705">
      <c r="F705" s="76"/>
      <c r="G705" s="76"/>
      <c r="H705" s="76"/>
      <c r="I705" s="76"/>
      <c r="J705" s="76"/>
    </row>
    <row r="706">
      <c r="F706" s="76"/>
      <c r="G706" s="76"/>
      <c r="H706" s="76"/>
      <c r="I706" s="76"/>
      <c r="J706" s="76"/>
    </row>
    <row r="707">
      <c r="F707" s="76"/>
      <c r="G707" s="76"/>
      <c r="H707" s="76"/>
      <c r="I707" s="76"/>
      <c r="J707" s="76"/>
    </row>
    <row r="708">
      <c r="F708" s="76"/>
      <c r="G708" s="76"/>
      <c r="H708" s="76"/>
      <c r="I708" s="76"/>
      <c r="J708" s="76"/>
    </row>
    <row r="709">
      <c r="F709" s="76"/>
      <c r="G709" s="76"/>
      <c r="H709" s="76"/>
      <c r="I709" s="76"/>
      <c r="J709" s="76"/>
    </row>
    <row r="710">
      <c r="F710" s="76"/>
      <c r="G710" s="76"/>
      <c r="H710" s="76"/>
      <c r="I710" s="76"/>
      <c r="J710" s="76"/>
    </row>
    <row r="711">
      <c r="F711" s="76"/>
      <c r="G711" s="76"/>
      <c r="H711" s="76"/>
      <c r="I711" s="76"/>
      <c r="J711" s="76"/>
    </row>
    <row r="712">
      <c r="F712" s="76"/>
      <c r="G712" s="76"/>
      <c r="H712" s="76"/>
      <c r="I712" s="76"/>
      <c r="J712" s="76"/>
    </row>
    <row r="713">
      <c r="F713" s="76"/>
      <c r="G713" s="76"/>
      <c r="H713" s="76"/>
      <c r="I713" s="76"/>
      <c r="J713" s="76"/>
    </row>
    <row r="714">
      <c r="F714" s="76"/>
      <c r="G714" s="76"/>
      <c r="H714" s="76"/>
      <c r="I714" s="76"/>
      <c r="J714" s="76"/>
    </row>
    <row r="715">
      <c r="F715" s="76"/>
      <c r="G715" s="76"/>
      <c r="H715" s="76"/>
      <c r="I715" s="76"/>
      <c r="J715" s="76"/>
    </row>
    <row r="716">
      <c r="F716" s="76"/>
      <c r="G716" s="76"/>
      <c r="H716" s="76"/>
      <c r="I716" s="76"/>
      <c r="J716" s="76"/>
    </row>
    <row r="717">
      <c r="F717" s="76"/>
      <c r="G717" s="76"/>
      <c r="H717" s="76"/>
      <c r="I717" s="76"/>
      <c r="J717" s="76"/>
    </row>
    <row r="718">
      <c r="F718" s="76"/>
      <c r="G718" s="76"/>
      <c r="H718" s="76"/>
      <c r="I718" s="76"/>
      <c r="J718" s="76"/>
    </row>
    <row r="719">
      <c r="F719" s="76"/>
      <c r="G719" s="76"/>
      <c r="H719" s="76"/>
      <c r="I719" s="76"/>
      <c r="J719" s="76"/>
    </row>
    <row r="720">
      <c r="F720" s="76"/>
      <c r="G720" s="76"/>
      <c r="H720" s="76"/>
      <c r="I720" s="76"/>
      <c r="J720" s="76"/>
    </row>
    <row r="721">
      <c r="F721" s="76"/>
      <c r="G721" s="76"/>
      <c r="H721" s="76"/>
      <c r="I721" s="76"/>
      <c r="J721" s="76"/>
    </row>
    <row r="722">
      <c r="F722" s="76"/>
      <c r="G722" s="76"/>
      <c r="H722" s="76"/>
      <c r="I722" s="76"/>
      <c r="J722" s="76"/>
    </row>
    <row r="723">
      <c r="F723" s="76"/>
      <c r="G723" s="76"/>
      <c r="H723" s="76"/>
      <c r="I723" s="76"/>
      <c r="J723" s="76"/>
    </row>
    <row r="724">
      <c r="F724" s="76"/>
      <c r="G724" s="76"/>
      <c r="H724" s="76"/>
      <c r="I724" s="76"/>
      <c r="J724" s="76"/>
    </row>
    <row r="725">
      <c r="F725" s="76"/>
      <c r="G725" s="76"/>
      <c r="H725" s="76"/>
      <c r="I725" s="76"/>
      <c r="J725" s="76"/>
    </row>
    <row r="726">
      <c r="F726" s="76"/>
      <c r="G726" s="76"/>
      <c r="H726" s="76"/>
      <c r="I726" s="76"/>
      <c r="J726" s="76"/>
    </row>
    <row r="727">
      <c r="F727" s="76"/>
      <c r="G727" s="76"/>
      <c r="H727" s="76"/>
      <c r="I727" s="76"/>
      <c r="J727" s="76"/>
    </row>
    <row r="728">
      <c r="F728" s="76"/>
      <c r="G728" s="76"/>
      <c r="H728" s="76"/>
      <c r="I728" s="76"/>
      <c r="J728" s="76"/>
    </row>
    <row r="729">
      <c r="F729" s="76"/>
      <c r="G729" s="76"/>
      <c r="H729" s="76"/>
      <c r="I729" s="76"/>
      <c r="J729" s="76"/>
    </row>
    <row r="730">
      <c r="F730" s="76"/>
      <c r="G730" s="76"/>
      <c r="H730" s="76"/>
      <c r="I730" s="76"/>
      <c r="J730" s="76"/>
    </row>
    <row r="731">
      <c r="F731" s="76"/>
      <c r="G731" s="76"/>
      <c r="H731" s="76"/>
      <c r="I731" s="76"/>
      <c r="J731" s="76"/>
    </row>
    <row r="732">
      <c r="F732" s="76"/>
      <c r="G732" s="76"/>
      <c r="H732" s="76"/>
      <c r="I732" s="76"/>
      <c r="J732" s="76"/>
    </row>
    <row r="733">
      <c r="F733" s="76"/>
      <c r="G733" s="76"/>
      <c r="H733" s="76"/>
      <c r="I733" s="76"/>
      <c r="J733" s="76"/>
    </row>
    <row r="734">
      <c r="F734" s="76"/>
      <c r="G734" s="76"/>
      <c r="H734" s="76"/>
      <c r="I734" s="76"/>
      <c r="J734" s="76"/>
    </row>
    <row r="735">
      <c r="F735" s="76"/>
      <c r="G735" s="76"/>
      <c r="H735" s="76"/>
      <c r="I735" s="76"/>
      <c r="J735" s="76"/>
    </row>
    <row r="736">
      <c r="F736" s="76"/>
      <c r="G736" s="76"/>
      <c r="H736" s="76"/>
      <c r="I736" s="76"/>
      <c r="J736" s="76"/>
    </row>
    <row r="737">
      <c r="F737" s="76"/>
      <c r="G737" s="76"/>
      <c r="H737" s="76"/>
      <c r="I737" s="76"/>
      <c r="J737" s="76"/>
    </row>
    <row r="738">
      <c r="F738" s="76"/>
      <c r="G738" s="76"/>
      <c r="H738" s="76"/>
      <c r="I738" s="76"/>
      <c r="J738" s="76"/>
    </row>
    <row r="739">
      <c r="F739" s="76"/>
      <c r="G739" s="76"/>
      <c r="H739" s="76"/>
      <c r="I739" s="76"/>
      <c r="J739" s="76"/>
    </row>
    <row r="740">
      <c r="F740" s="76"/>
      <c r="G740" s="76"/>
      <c r="H740" s="76"/>
      <c r="I740" s="76"/>
      <c r="J740" s="76"/>
    </row>
    <row r="741">
      <c r="F741" s="76"/>
      <c r="G741" s="76"/>
      <c r="H741" s="76"/>
      <c r="I741" s="76"/>
      <c r="J741" s="76"/>
    </row>
    <row r="742">
      <c r="F742" s="76"/>
      <c r="G742" s="76"/>
      <c r="H742" s="76"/>
      <c r="I742" s="76"/>
      <c r="J742" s="76"/>
    </row>
    <row r="743">
      <c r="F743" s="76"/>
      <c r="G743" s="76"/>
      <c r="H743" s="76"/>
      <c r="I743" s="76"/>
      <c r="J743" s="76"/>
    </row>
    <row r="744">
      <c r="F744" s="76"/>
      <c r="G744" s="76"/>
      <c r="H744" s="76"/>
      <c r="I744" s="76"/>
      <c r="J744" s="76"/>
    </row>
    <row r="745">
      <c r="F745" s="76"/>
      <c r="G745" s="76"/>
      <c r="H745" s="76"/>
      <c r="I745" s="76"/>
      <c r="J745" s="76"/>
    </row>
    <row r="746">
      <c r="F746" s="76"/>
      <c r="G746" s="76"/>
      <c r="H746" s="76"/>
      <c r="I746" s="76"/>
      <c r="J746" s="76"/>
    </row>
    <row r="747">
      <c r="F747" s="76"/>
      <c r="G747" s="76"/>
      <c r="H747" s="76"/>
      <c r="I747" s="76"/>
      <c r="J747" s="76"/>
    </row>
    <row r="748">
      <c r="F748" s="76"/>
      <c r="G748" s="76"/>
      <c r="H748" s="76"/>
      <c r="I748" s="76"/>
      <c r="J748" s="76"/>
    </row>
    <row r="749">
      <c r="F749" s="76"/>
      <c r="G749" s="76"/>
      <c r="H749" s="76"/>
      <c r="I749" s="76"/>
      <c r="J749" s="76"/>
    </row>
    <row r="750">
      <c r="F750" s="76"/>
      <c r="G750" s="76"/>
      <c r="H750" s="76"/>
      <c r="I750" s="76"/>
      <c r="J750" s="76"/>
    </row>
    <row r="751">
      <c r="F751" s="76"/>
      <c r="G751" s="76"/>
      <c r="H751" s="76"/>
      <c r="I751" s="76"/>
      <c r="J751" s="76"/>
    </row>
    <row r="752">
      <c r="F752" s="76"/>
      <c r="G752" s="76"/>
      <c r="H752" s="76"/>
      <c r="I752" s="76"/>
      <c r="J752" s="76"/>
    </row>
    <row r="753">
      <c r="F753" s="76"/>
      <c r="G753" s="76"/>
      <c r="H753" s="76"/>
      <c r="I753" s="76"/>
      <c r="J753" s="76"/>
    </row>
    <row r="754">
      <c r="F754" s="76"/>
      <c r="G754" s="76"/>
      <c r="H754" s="76"/>
      <c r="I754" s="76"/>
      <c r="J754" s="76"/>
    </row>
    <row r="755">
      <c r="F755" s="76"/>
      <c r="G755" s="76"/>
      <c r="H755" s="76"/>
      <c r="I755" s="76"/>
      <c r="J755" s="76"/>
    </row>
    <row r="756">
      <c r="F756" s="76"/>
      <c r="G756" s="76"/>
      <c r="H756" s="76"/>
      <c r="I756" s="76"/>
      <c r="J756" s="76"/>
    </row>
    <row r="757">
      <c r="F757" s="76"/>
      <c r="G757" s="76"/>
      <c r="H757" s="76"/>
      <c r="I757" s="76"/>
      <c r="J757" s="76"/>
    </row>
    <row r="758">
      <c r="F758" s="76"/>
      <c r="G758" s="76"/>
      <c r="H758" s="76"/>
      <c r="I758" s="76"/>
      <c r="J758" s="76"/>
    </row>
    <row r="759">
      <c r="F759" s="76"/>
      <c r="G759" s="76"/>
      <c r="H759" s="76"/>
      <c r="I759" s="76"/>
      <c r="J759" s="76"/>
    </row>
    <row r="760">
      <c r="F760" s="76"/>
      <c r="G760" s="76"/>
      <c r="H760" s="76"/>
      <c r="I760" s="76"/>
      <c r="J760" s="76"/>
    </row>
    <row r="761">
      <c r="F761" s="76"/>
      <c r="G761" s="76"/>
      <c r="H761" s="76"/>
      <c r="I761" s="76"/>
      <c r="J761" s="76"/>
    </row>
    <row r="762">
      <c r="F762" s="76"/>
      <c r="G762" s="76"/>
      <c r="H762" s="76"/>
      <c r="I762" s="76"/>
      <c r="J762" s="76"/>
    </row>
    <row r="763">
      <c r="F763" s="76"/>
      <c r="G763" s="76"/>
      <c r="H763" s="76"/>
      <c r="I763" s="76"/>
      <c r="J763" s="76"/>
    </row>
    <row r="764">
      <c r="F764" s="76"/>
      <c r="G764" s="76"/>
      <c r="H764" s="76"/>
      <c r="I764" s="76"/>
      <c r="J764" s="76"/>
    </row>
    <row r="765">
      <c r="F765" s="76"/>
      <c r="G765" s="76"/>
      <c r="H765" s="76"/>
      <c r="I765" s="76"/>
      <c r="J765" s="76"/>
    </row>
    <row r="766">
      <c r="F766" s="76"/>
      <c r="G766" s="76"/>
      <c r="H766" s="76"/>
      <c r="I766" s="76"/>
      <c r="J766" s="76"/>
    </row>
    <row r="767">
      <c r="F767" s="76"/>
      <c r="G767" s="76"/>
      <c r="H767" s="76"/>
      <c r="I767" s="76"/>
      <c r="J767" s="76"/>
    </row>
    <row r="768">
      <c r="F768" s="76"/>
      <c r="G768" s="76"/>
      <c r="H768" s="76"/>
      <c r="I768" s="76"/>
      <c r="J768" s="76"/>
    </row>
    <row r="769">
      <c r="F769" s="76"/>
      <c r="G769" s="76"/>
      <c r="H769" s="76"/>
      <c r="I769" s="76"/>
      <c r="J769" s="76"/>
    </row>
    <row r="770">
      <c r="F770" s="76"/>
      <c r="G770" s="76"/>
      <c r="H770" s="76"/>
      <c r="I770" s="76"/>
      <c r="J770" s="76"/>
    </row>
    <row r="771">
      <c r="F771" s="76"/>
      <c r="G771" s="76"/>
      <c r="H771" s="76"/>
      <c r="I771" s="76"/>
      <c r="J771" s="76"/>
    </row>
    <row r="772">
      <c r="F772" s="76"/>
      <c r="G772" s="76"/>
      <c r="H772" s="76"/>
      <c r="I772" s="76"/>
      <c r="J772" s="76"/>
    </row>
    <row r="773">
      <c r="F773" s="76"/>
      <c r="G773" s="76"/>
      <c r="H773" s="76"/>
      <c r="I773" s="76"/>
      <c r="J773" s="76"/>
    </row>
    <row r="774">
      <c r="F774" s="76"/>
      <c r="G774" s="76"/>
      <c r="H774" s="76"/>
      <c r="I774" s="76"/>
      <c r="J774" s="76"/>
    </row>
    <row r="775">
      <c r="F775" s="76"/>
      <c r="G775" s="76"/>
      <c r="H775" s="76"/>
      <c r="I775" s="76"/>
      <c r="J775" s="76"/>
    </row>
    <row r="776">
      <c r="F776" s="76"/>
      <c r="G776" s="76"/>
      <c r="H776" s="76"/>
      <c r="I776" s="76"/>
      <c r="J776" s="76"/>
    </row>
    <row r="777">
      <c r="F777" s="76"/>
      <c r="G777" s="76"/>
      <c r="H777" s="76"/>
      <c r="I777" s="76"/>
      <c r="J777" s="76"/>
    </row>
    <row r="778">
      <c r="F778" s="76"/>
      <c r="G778" s="76"/>
      <c r="H778" s="76"/>
      <c r="I778" s="76"/>
      <c r="J778" s="76"/>
    </row>
    <row r="779">
      <c r="F779" s="76"/>
      <c r="G779" s="76"/>
      <c r="H779" s="76"/>
      <c r="I779" s="76"/>
      <c r="J779" s="76"/>
    </row>
    <row r="780">
      <c r="F780" s="76"/>
      <c r="G780" s="76"/>
      <c r="H780" s="76"/>
      <c r="I780" s="76"/>
      <c r="J780" s="76"/>
    </row>
    <row r="781">
      <c r="F781" s="76"/>
      <c r="G781" s="76"/>
      <c r="H781" s="76"/>
      <c r="I781" s="76"/>
      <c r="J781" s="76"/>
    </row>
    <row r="782">
      <c r="F782" s="76"/>
      <c r="G782" s="76"/>
      <c r="H782" s="76"/>
      <c r="I782" s="76"/>
      <c r="J782" s="76"/>
    </row>
    <row r="783">
      <c r="F783" s="76"/>
      <c r="G783" s="76"/>
      <c r="H783" s="76"/>
      <c r="I783" s="76"/>
      <c r="J783" s="76"/>
    </row>
    <row r="784">
      <c r="F784" s="76"/>
      <c r="G784" s="76"/>
      <c r="H784" s="76"/>
      <c r="I784" s="76"/>
      <c r="J784" s="76"/>
    </row>
    <row r="785">
      <c r="F785" s="76"/>
      <c r="G785" s="76"/>
      <c r="H785" s="76"/>
      <c r="I785" s="76"/>
      <c r="J785" s="76"/>
    </row>
    <row r="786">
      <c r="F786" s="76"/>
      <c r="G786" s="76"/>
      <c r="H786" s="76"/>
      <c r="I786" s="76"/>
      <c r="J786" s="76"/>
    </row>
    <row r="787">
      <c r="F787" s="76"/>
      <c r="G787" s="76"/>
      <c r="H787" s="76"/>
      <c r="I787" s="76"/>
      <c r="J787" s="76"/>
    </row>
    <row r="788">
      <c r="F788" s="76"/>
      <c r="G788" s="76"/>
      <c r="H788" s="76"/>
      <c r="I788" s="76"/>
      <c r="J788" s="76"/>
    </row>
    <row r="789">
      <c r="F789" s="76"/>
      <c r="G789" s="76"/>
      <c r="H789" s="76"/>
      <c r="I789" s="76"/>
      <c r="J789" s="76"/>
    </row>
    <row r="790">
      <c r="F790" s="76"/>
      <c r="G790" s="76"/>
      <c r="H790" s="76"/>
      <c r="I790" s="76"/>
      <c r="J790" s="76"/>
    </row>
    <row r="791">
      <c r="F791" s="76"/>
      <c r="G791" s="76"/>
      <c r="H791" s="76"/>
      <c r="I791" s="76"/>
      <c r="J791" s="76"/>
    </row>
    <row r="792">
      <c r="F792" s="76"/>
      <c r="G792" s="76"/>
      <c r="H792" s="76"/>
      <c r="I792" s="76"/>
      <c r="J792" s="76"/>
    </row>
    <row r="793">
      <c r="F793" s="76"/>
      <c r="G793" s="76"/>
      <c r="H793" s="76"/>
      <c r="I793" s="76"/>
      <c r="J793" s="76"/>
    </row>
    <row r="794">
      <c r="F794" s="76"/>
      <c r="G794" s="76"/>
      <c r="H794" s="76"/>
      <c r="I794" s="76"/>
      <c r="J794" s="76"/>
    </row>
    <row r="795">
      <c r="F795" s="76"/>
      <c r="G795" s="76"/>
      <c r="H795" s="76"/>
      <c r="I795" s="76"/>
      <c r="J795" s="76"/>
    </row>
    <row r="796">
      <c r="F796" s="76"/>
      <c r="G796" s="76"/>
      <c r="H796" s="76"/>
      <c r="I796" s="76"/>
      <c r="J796" s="76"/>
    </row>
    <row r="797">
      <c r="F797" s="76"/>
      <c r="G797" s="76"/>
      <c r="H797" s="76"/>
      <c r="I797" s="76"/>
      <c r="J797" s="76"/>
    </row>
    <row r="798">
      <c r="F798" s="76"/>
      <c r="G798" s="76"/>
      <c r="H798" s="76"/>
      <c r="I798" s="76"/>
      <c r="J798" s="76"/>
    </row>
    <row r="799">
      <c r="F799" s="76"/>
      <c r="G799" s="76"/>
      <c r="H799" s="76"/>
      <c r="I799" s="76"/>
      <c r="J799" s="76"/>
    </row>
    <row r="800">
      <c r="F800" s="76"/>
      <c r="G800" s="76"/>
      <c r="H800" s="76"/>
      <c r="I800" s="76"/>
      <c r="J800" s="76"/>
    </row>
    <row r="801">
      <c r="F801" s="76"/>
      <c r="G801" s="76"/>
      <c r="H801" s="76"/>
      <c r="I801" s="76"/>
      <c r="J801" s="76"/>
    </row>
    <row r="802">
      <c r="F802" s="76"/>
      <c r="G802" s="76"/>
      <c r="H802" s="76"/>
      <c r="I802" s="76"/>
      <c r="J802" s="76"/>
    </row>
    <row r="803">
      <c r="F803" s="76"/>
      <c r="G803" s="76"/>
      <c r="H803" s="76"/>
      <c r="I803" s="76"/>
      <c r="J803" s="76"/>
    </row>
    <row r="804">
      <c r="F804" s="76"/>
      <c r="G804" s="76"/>
      <c r="H804" s="76"/>
      <c r="I804" s="76"/>
      <c r="J804" s="76"/>
    </row>
    <row r="805">
      <c r="F805" s="76"/>
      <c r="G805" s="76"/>
      <c r="H805" s="76"/>
      <c r="I805" s="76"/>
      <c r="J805" s="76"/>
    </row>
    <row r="806">
      <c r="F806" s="76"/>
      <c r="G806" s="76"/>
      <c r="H806" s="76"/>
      <c r="I806" s="76"/>
      <c r="J806" s="76"/>
    </row>
    <row r="807">
      <c r="F807" s="76"/>
      <c r="G807" s="76"/>
      <c r="H807" s="76"/>
      <c r="I807" s="76"/>
      <c r="J807" s="76"/>
    </row>
    <row r="808">
      <c r="F808" s="76"/>
      <c r="G808" s="76"/>
      <c r="H808" s="76"/>
      <c r="I808" s="76"/>
      <c r="J808" s="76"/>
    </row>
    <row r="809">
      <c r="F809" s="76"/>
      <c r="G809" s="76"/>
      <c r="H809" s="76"/>
      <c r="I809" s="76"/>
      <c r="J809" s="76"/>
    </row>
    <row r="810">
      <c r="F810" s="76"/>
      <c r="G810" s="76"/>
      <c r="H810" s="76"/>
      <c r="I810" s="76"/>
      <c r="J810" s="76"/>
    </row>
    <row r="811">
      <c r="F811" s="76"/>
      <c r="G811" s="76"/>
      <c r="H811" s="76"/>
      <c r="I811" s="76"/>
      <c r="J811" s="76"/>
    </row>
    <row r="812">
      <c r="F812" s="76"/>
      <c r="G812" s="76"/>
      <c r="H812" s="76"/>
      <c r="I812" s="76"/>
      <c r="J812" s="76"/>
    </row>
    <row r="813">
      <c r="F813" s="76"/>
      <c r="G813" s="76"/>
      <c r="H813" s="76"/>
      <c r="I813" s="76"/>
      <c r="J813" s="76"/>
    </row>
    <row r="814">
      <c r="F814" s="76"/>
      <c r="G814" s="76"/>
      <c r="H814" s="76"/>
      <c r="I814" s="76"/>
      <c r="J814" s="76"/>
    </row>
    <row r="815">
      <c r="F815" s="76"/>
      <c r="G815" s="76"/>
      <c r="H815" s="76"/>
      <c r="I815" s="76"/>
      <c r="J815" s="76"/>
    </row>
    <row r="816">
      <c r="F816" s="76"/>
      <c r="G816" s="76"/>
      <c r="H816" s="76"/>
      <c r="I816" s="76"/>
      <c r="J816" s="76"/>
    </row>
    <row r="817">
      <c r="F817" s="76"/>
      <c r="G817" s="76"/>
      <c r="H817" s="76"/>
      <c r="I817" s="76"/>
      <c r="J817" s="76"/>
    </row>
    <row r="818">
      <c r="F818" s="76"/>
      <c r="G818" s="76"/>
      <c r="H818" s="76"/>
      <c r="I818" s="76"/>
      <c r="J818" s="76"/>
    </row>
    <row r="819">
      <c r="F819" s="76"/>
      <c r="G819" s="76"/>
      <c r="H819" s="76"/>
      <c r="I819" s="76"/>
      <c r="J819" s="76"/>
    </row>
    <row r="820">
      <c r="F820" s="76"/>
      <c r="G820" s="76"/>
      <c r="H820" s="76"/>
      <c r="I820" s="76"/>
      <c r="J820" s="76"/>
    </row>
    <row r="821">
      <c r="F821" s="76"/>
      <c r="G821" s="76"/>
      <c r="H821" s="76"/>
      <c r="I821" s="76"/>
      <c r="J821" s="76"/>
    </row>
    <row r="822">
      <c r="F822" s="76"/>
      <c r="G822" s="76"/>
      <c r="H822" s="76"/>
      <c r="I822" s="76"/>
      <c r="J822" s="76"/>
    </row>
    <row r="823">
      <c r="F823" s="76"/>
      <c r="G823" s="76"/>
      <c r="H823" s="76"/>
      <c r="I823" s="76"/>
      <c r="J823" s="76"/>
    </row>
    <row r="824">
      <c r="F824" s="76"/>
      <c r="G824" s="76"/>
      <c r="H824" s="76"/>
      <c r="I824" s="76"/>
      <c r="J824" s="76"/>
    </row>
    <row r="825">
      <c r="F825" s="76"/>
      <c r="G825" s="76"/>
      <c r="H825" s="76"/>
      <c r="I825" s="76"/>
      <c r="J825" s="76"/>
    </row>
    <row r="826">
      <c r="F826" s="76"/>
      <c r="G826" s="76"/>
      <c r="H826" s="76"/>
      <c r="I826" s="76"/>
      <c r="J826" s="76"/>
    </row>
    <row r="827">
      <c r="F827" s="76"/>
      <c r="G827" s="76"/>
      <c r="H827" s="76"/>
      <c r="I827" s="76"/>
      <c r="J827" s="76"/>
    </row>
    <row r="828">
      <c r="F828" s="76"/>
      <c r="G828" s="76"/>
      <c r="H828" s="76"/>
      <c r="I828" s="76"/>
      <c r="J828" s="76"/>
    </row>
    <row r="829">
      <c r="F829" s="76"/>
      <c r="G829" s="76"/>
      <c r="H829" s="76"/>
      <c r="I829" s="76"/>
      <c r="J829" s="76"/>
    </row>
    <row r="830">
      <c r="F830" s="76"/>
      <c r="G830" s="76"/>
      <c r="H830" s="76"/>
      <c r="I830" s="76"/>
      <c r="J830" s="76"/>
    </row>
    <row r="831">
      <c r="F831" s="76"/>
      <c r="G831" s="76"/>
      <c r="H831" s="76"/>
      <c r="I831" s="76"/>
      <c r="J831" s="76"/>
    </row>
    <row r="832">
      <c r="F832" s="76"/>
      <c r="G832" s="76"/>
      <c r="H832" s="76"/>
      <c r="I832" s="76"/>
      <c r="J832" s="76"/>
    </row>
    <row r="833">
      <c r="F833" s="76"/>
      <c r="G833" s="76"/>
      <c r="H833" s="76"/>
      <c r="I833" s="76"/>
      <c r="J833" s="76"/>
    </row>
    <row r="834">
      <c r="F834" s="76"/>
      <c r="G834" s="76"/>
      <c r="H834" s="76"/>
      <c r="I834" s="76"/>
      <c r="J834" s="76"/>
    </row>
    <row r="835">
      <c r="F835" s="76"/>
      <c r="G835" s="76"/>
      <c r="H835" s="76"/>
      <c r="I835" s="76"/>
      <c r="J835" s="76"/>
    </row>
    <row r="836">
      <c r="F836" s="76"/>
      <c r="G836" s="76"/>
      <c r="H836" s="76"/>
      <c r="I836" s="76"/>
      <c r="J836" s="76"/>
    </row>
    <row r="837">
      <c r="F837" s="76"/>
      <c r="G837" s="76"/>
      <c r="H837" s="76"/>
      <c r="I837" s="76"/>
      <c r="J837" s="76"/>
    </row>
    <row r="838">
      <c r="F838" s="76"/>
      <c r="G838" s="76"/>
      <c r="H838" s="76"/>
      <c r="I838" s="76"/>
      <c r="J838" s="76"/>
    </row>
    <row r="839">
      <c r="F839" s="76"/>
      <c r="G839" s="76"/>
      <c r="H839" s="76"/>
      <c r="I839" s="76"/>
      <c r="J839" s="76"/>
    </row>
    <row r="840">
      <c r="F840" s="76"/>
      <c r="G840" s="76"/>
      <c r="H840" s="76"/>
      <c r="I840" s="76"/>
      <c r="J840" s="76"/>
    </row>
    <row r="841">
      <c r="F841" s="76"/>
      <c r="G841" s="76"/>
      <c r="H841" s="76"/>
      <c r="I841" s="76"/>
      <c r="J841" s="76"/>
    </row>
    <row r="842">
      <c r="F842" s="76"/>
      <c r="G842" s="76"/>
      <c r="H842" s="76"/>
      <c r="I842" s="76"/>
      <c r="J842" s="76"/>
    </row>
    <row r="843">
      <c r="F843" s="76"/>
      <c r="G843" s="76"/>
      <c r="H843" s="76"/>
      <c r="I843" s="76"/>
      <c r="J843" s="76"/>
    </row>
    <row r="844">
      <c r="F844" s="76"/>
      <c r="G844" s="76"/>
      <c r="H844" s="76"/>
      <c r="I844" s="76"/>
      <c r="J844" s="76"/>
    </row>
    <row r="845">
      <c r="F845" s="76"/>
      <c r="G845" s="76"/>
      <c r="H845" s="76"/>
      <c r="I845" s="76"/>
      <c r="J845" s="76"/>
    </row>
    <row r="846">
      <c r="F846" s="76"/>
      <c r="G846" s="76"/>
      <c r="H846" s="76"/>
      <c r="I846" s="76"/>
      <c r="J846" s="76"/>
    </row>
    <row r="847">
      <c r="F847" s="76"/>
      <c r="G847" s="76"/>
      <c r="H847" s="76"/>
      <c r="I847" s="76"/>
      <c r="J847" s="76"/>
    </row>
    <row r="848">
      <c r="F848" s="76"/>
      <c r="G848" s="76"/>
      <c r="H848" s="76"/>
      <c r="I848" s="76"/>
      <c r="J848" s="76"/>
    </row>
    <row r="849">
      <c r="F849" s="76"/>
      <c r="G849" s="76"/>
      <c r="H849" s="76"/>
      <c r="I849" s="76"/>
      <c r="J849" s="76"/>
    </row>
    <row r="850">
      <c r="F850" s="76"/>
      <c r="G850" s="76"/>
      <c r="H850" s="76"/>
      <c r="I850" s="76"/>
      <c r="J850" s="76"/>
    </row>
    <row r="851">
      <c r="F851" s="76"/>
      <c r="G851" s="76"/>
      <c r="H851" s="76"/>
      <c r="I851" s="76"/>
      <c r="J851" s="76"/>
    </row>
    <row r="852">
      <c r="F852" s="76"/>
      <c r="G852" s="76"/>
      <c r="H852" s="76"/>
      <c r="I852" s="76"/>
      <c r="J852" s="76"/>
    </row>
    <row r="853">
      <c r="F853" s="76"/>
      <c r="G853" s="76"/>
      <c r="H853" s="76"/>
      <c r="I853" s="76"/>
      <c r="J853" s="76"/>
    </row>
    <row r="854">
      <c r="F854" s="76"/>
      <c r="G854" s="76"/>
      <c r="H854" s="76"/>
      <c r="I854" s="76"/>
      <c r="J854" s="76"/>
    </row>
    <row r="855">
      <c r="F855" s="76"/>
      <c r="G855" s="76"/>
      <c r="H855" s="76"/>
      <c r="I855" s="76"/>
      <c r="J855" s="76"/>
    </row>
    <row r="856">
      <c r="F856" s="76"/>
      <c r="G856" s="76"/>
      <c r="H856" s="76"/>
      <c r="I856" s="76"/>
      <c r="J856" s="76"/>
    </row>
    <row r="857">
      <c r="F857" s="76"/>
      <c r="G857" s="76"/>
      <c r="H857" s="76"/>
      <c r="I857" s="76"/>
      <c r="J857" s="76"/>
    </row>
    <row r="858">
      <c r="F858" s="76"/>
      <c r="G858" s="76"/>
      <c r="H858" s="76"/>
      <c r="I858" s="76"/>
      <c r="J858" s="76"/>
    </row>
    <row r="859">
      <c r="F859" s="76"/>
      <c r="G859" s="76"/>
      <c r="H859" s="76"/>
      <c r="I859" s="76"/>
      <c r="J859" s="76"/>
    </row>
    <row r="860">
      <c r="F860" s="76"/>
      <c r="G860" s="76"/>
      <c r="H860" s="76"/>
      <c r="I860" s="76"/>
      <c r="J860" s="76"/>
    </row>
    <row r="861">
      <c r="F861" s="76"/>
      <c r="G861" s="76"/>
      <c r="H861" s="76"/>
      <c r="I861" s="76"/>
      <c r="J861" s="76"/>
    </row>
    <row r="862">
      <c r="F862" s="76"/>
      <c r="G862" s="76"/>
      <c r="H862" s="76"/>
      <c r="I862" s="76"/>
      <c r="J862" s="76"/>
    </row>
    <row r="863">
      <c r="F863" s="76"/>
      <c r="G863" s="76"/>
      <c r="H863" s="76"/>
      <c r="I863" s="76"/>
      <c r="J863" s="76"/>
    </row>
    <row r="864">
      <c r="F864" s="76"/>
      <c r="G864" s="76"/>
      <c r="H864" s="76"/>
      <c r="I864" s="76"/>
      <c r="J864" s="76"/>
    </row>
    <row r="865">
      <c r="F865" s="76"/>
      <c r="G865" s="76"/>
      <c r="H865" s="76"/>
      <c r="I865" s="76"/>
      <c r="J865" s="76"/>
    </row>
    <row r="866">
      <c r="F866" s="76"/>
      <c r="G866" s="76"/>
      <c r="H866" s="76"/>
      <c r="I866" s="76"/>
      <c r="J866" s="76"/>
    </row>
    <row r="867">
      <c r="F867" s="76"/>
      <c r="G867" s="76"/>
      <c r="H867" s="76"/>
      <c r="I867" s="76"/>
      <c r="J867" s="76"/>
    </row>
    <row r="868">
      <c r="F868" s="76"/>
      <c r="G868" s="76"/>
      <c r="H868" s="76"/>
      <c r="I868" s="76"/>
      <c r="J868" s="76"/>
    </row>
    <row r="869">
      <c r="F869" s="76"/>
      <c r="G869" s="76"/>
      <c r="H869" s="76"/>
      <c r="I869" s="76"/>
      <c r="J869" s="76"/>
    </row>
    <row r="870">
      <c r="F870" s="76"/>
      <c r="G870" s="76"/>
      <c r="H870" s="76"/>
      <c r="I870" s="76"/>
      <c r="J870" s="76"/>
    </row>
    <row r="871">
      <c r="F871" s="76"/>
      <c r="G871" s="76"/>
      <c r="H871" s="76"/>
      <c r="I871" s="76"/>
      <c r="J871" s="76"/>
    </row>
    <row r="872">
      <c r="F872" s="76"/>
      <c r="G872" s="76"/>
      <c r="H872" s="76"/>
      <c r="I872" s="76"/>
      <c r="J872" s="76"/>
    </row>
    <row r="873">
      <c r="F873" s="76"/>
      <c r="G873" s="76"/>
      <c r="H873" s="76"/>
      <c r="I873" s="76"/>
      <c r="J873" s="76"/>
    </row>
    <row r="874">
      <c r="F874" s="76"/>
      <c r="G874" s="76"/>
      <c r="H874" s="76"/>
      <c r="I874" s="76"/>
      <c r="J874" s="76"/>
    </row>
    <row r="875">
      <c r="F875" s="76"/>
      <c r="G875" s="76"/>
      <c r="H875" s="76"/>
      <c r="I875" s="76"/>
      <c r="J875" s="76"/>
    </row>
    <row r="876">
      <c r="F876" s="76"/>
      <c r="G876" s="76"/>
      <c r="H876" s="76"/>
      <c r="I876" s="76"/>
      <c r="J876" s="76"/>
    </row>
    <row r="877">
      <c r="F877" s="76"/>
      <c r="G877" s="76"/>
      <c r="H877" s="76"/>
      <c r="I877" s="76"/>
      <c r="J877" s="76"/>
    </row>
    <row r="878">
      <c r="F878" s="76"/>
      <c r="G878" s="76"/>
      <c r="H878" s="76"/>
      <c r="I878" s="76"/>
      <c r="J878" s="76"/>
    </row>
    <row r="879">
      <c r="F879" s="76"/>
      <c r="G879" s="76"/>
      <c r="H879" s="76"/>
      <c r="I879" s="76"/>
      <c r="J879" s="76"/>
    </row>
    <row r="880">
      <c r="F880" s="76"/>
      <c r="G880" s="76"/>
      <c r="H880" s="76"/>
      <c r="I880" s="76"/>
      <c r="J880" s="76"/>
    </row>
    <row r="881">
      <c r="F881" s="76"/>
      <c r="G881" s="76"/>
      <c r="H881" s="76"/>
      <c r="I881" s="76"/>
      <c r="J881" s="76"/>
    </row>
    <row r="882">
      <c r="F882" s="76"/>
      <c r="G882" s="76"/>
      <c r="H882" s="76"/>
      <c r="I882" s="76"/>
      <c r="J882" s="76"/>
    </row>
    <row r="883">
      <c r="F883" s="76"/>
      <c r="G883" s="76"/>
      <c r="H883" s="76"/>
      <c r="I883" s="76"/>
      <c r="J883" s="76"/>
    </row>
    <row r="884">
      <c r="F884" s="76"/>
      <c r="G884" s="76"/>
      <c r="H884" s="76"/>
      <c r="I884" s="76"/>
      <c r="J884" s="76"/>
    </row>
    <row r="885">
      <c r="F885" s="76"/>
      <c r="G885" s="76"/>
      <c r="H885" s="76"/>
      <c r="I885" s="76"/>
      <c r="J885" s="76"/>
    </row>
    <row r="886">
      <c r="F886" s="76"/>
      <c r="G886" s="76"/>
      <c r="H886" s="76"/>
      <c r="I886" s="76"/>
      <c r="J886" s="76"/>
    </row>
    <row r="887">
      <c r="F887" s="76"/>
      <c r="G887" s="76"/>
      <c r="H887" s="76"/>
      <c r="I887" s="76"/>
      <c r="J887" s="76"/>
    </row>
    <row r="888">
      <c r="F888" s="76"/>
      <c r="G888" s="76"/>
      <c r="H888" s="76"/>
      <c r="I888" s="76"/>
      <c r="J888" s="76"/>
    </row>
    <row r="889">
      <c r="F889" s="76"/>
      <c r="G889" s="76"/>
      <c r="H889" s="76"/>
      <c r="I889" s="76"/>
      <c r="J889" s="76"/>
    </row>
    <row r="890">
      <c r="F890" s="76"/>
      <c r="G890" s="76"/>
      <c r="H890" s="76"/>
      <c r="I890" s="76"/>
      <c r="J890" s="76"/>
    </row>
    <row r="891">
      <c r="F891" s="76"/>
      <c r="G891" s="76"/>
      <c r="H891" s="76"/>
      <c r="I891" s="76"/>
      <c r="J891" s="76"/>
    </row>
    <row r="892">
      <c r="F892" s="76"/>
      <c r="G892" s="76"/>
      <c r="H892" s="76"/>
      <c r="I892" s="76"/>
      <c r="J892" s="76"/>
    </row>
    <row r="893">
      <c r="F893" s="76"/>
      <c r="G893" s="76"/>
      <c r="H893" s="76"/>
      <c r="I893" s="76"/>
      <c r="J893" s="76"/>
    </row>
    <row r="894">
      <c r="F894" s="76"/>
      <c r="G894" s="76"/>
      <c r="H894" s="76"/>
      <c r="I894" s="76"/>
      <c r="J894" s="76"/>
    </row>
    <row r="895">
      <c r="F895" s="76"/>
      <c r="G895" s="76"/>
      <c r="H895" s="76"/>
      <c r="I895" s="76"/>
      <c r="J895" s="76"/>
    </row>
    <row r="896">
      <c r="F896" s="76"/>
      <c r="G896" s="76"/>
      <c r="H896" s="76"/>
      <c r="I896" s="76"/>
      <c r="J896" s="76"/>
    </row>
    <row r="897">
      <c r="F897" s="76"/>
      <c r="G897" s="76"/>
      <c r="H897" s="76"/>
      <c r="I897" s="76"/>
      <c r="J897" s="76"/>
    </row>
    <row r="898">
      <c r="F898" s="76"/>
      <c r="G898" s="76"/>
      <c r="H898" s="76"/>
      <c r="I898" s="76"/>
      <c r="J898" s="76"/>
    </row>
    <row r="899">
      <c r="F899" s="76"/>
      <c r="G899" s="76"/>
      <c r="H899" s="76"/>
      <c r="I899" s="76"/>
      <c r="J899" s="76"/>
    </row>
    <row r="900">
      <c r="F900" s="76"/>
      <c r="G900" s="76"/>
      <c r="H900" s="76"/>
      <c r="I900" s="76"/>
      <c r="J900" s="76"/>
    </row>
    <row r="901">
      <c r="F901" s="76"/>
      <c r="G901" s="76"/>
      <c r="H901" s="76"/>
      <c r="I901" s="76"/>
      <c r="J901" s="76"/>
    </row>
    <row r="902">
      <c r="F902" s="76"/>
      <c r="G902" s="76"/>
      <c r="H902" s="76"/>
      <c r="I902" s="76"/>
      <c r="J902" s="76"/>
    </row>
    <row r="903">
      <c r="F903" s="76"/>
      <c r="G903" s="76"/>
      <c r="H903" s="76"/>
      <c r="I903" s="76"/>
      <c r="J903" s="76"/>
    </row>
    <row r="904">
      <c r="F904" s="76"/>
      <c r="G904" s="76"/>
      <c r="H904" s="76"/>
      <c r="I904" s="76"/>
      <c r="J904" s="76"/>
    </row>
    <row r="905">
      <c r="F905" s="76"/>
      <c r="G905" s="76"/>
      <c r="H905" s="76"/>
      <c r="I905" s="76"/>
      <c r="J905" s="76"/>
    </row>
    <row r="906">
      <c r="F906" s="76"/>
      <c r="G906" s="76"/>
      <c r="H906" s="76"/>
      <c r="I906" s="76"/>
      <c r="J906" s="76"/>
    </row>
    <row r="907">
      <c r="F907" s="76"/>
      <c r="G907" s="76"/>
      <c r="H907" s="76"/>
      <c r="I907" s="76"/>
      <c r="J907" s="76"/>
    </row>
    <row r="908">
      <c r="F908" s="76"/>
      <c r="G908" s="76"/>
      <c r="H908" s="76"/>
      <c r="I908" s="76"/>
      <c r="J908" s="76"/>
    </row>
    <row r="909">
      <c r="F909" s="76"/>
      <c r="G909" s="76"/>
      <c r="H909" s="76"/>
      <c r="I909" s="76"/>
      <c r="J909" s="76"/>
    </row>
    <row r="910">
      <c r="F910" s="76"/>
      <c r="G910" s="76"/>
      <c r="H910" s="76"/>
      <c r="I910" s="76"/>
      <c r="J910" s="76"/>
    </row>
    <row r="911">
      <c r="F911" s="76"/>
      <c r="G911" s="76"/>
      <c r="H911" s="76"/>
      <c r="I911" s="76"/>
      <c r="J911" s="76"/>
    </row>
    <row r="912">
      <c r="F912" s="76"/>
      <c r="G912" s="76"/>
      <c r="H912" s="76"/>
      <c r="I912" s="76"/>
      <c r="J912" s="76"/>
    </row>
    <row r="913">
      <c r="F913" s="76"/>
      <c r="G913" s="76"/>
      <c r="H913" s="76"/>
      <c r="I913" s="76"/>
      <c r="J913" s="76"/>
    </row>
    <row r="914">
      <c r="F914" s="76"/>
      <c r="G914" s="76"/>
      <c r="H914" s="76"/>
      <c r="I914" s="76"/>
      <c r="J914" s="76"/>
    </row>
    <row r="915">
      <c r="F915" s="76"/>
      <c r="G915" s="76"/>
      <c r="H915" s="76"/>
      <c r="I915" s="76"/>
      <c r="J915" s="76"/>
    </row>
    <row r="916">
      <c r="F916" s="76"/>
      <c r="G916" s="76"/>
      <c r="H916" s="76"/>
      <c r="I916" s="76"/>
      <c r="J916" s="76"/>
    </row>
    <row r="917">
      <c r="F917" s="76"/>
      <c r="G917" s="76"/>
      <c r="H917" s="76"/>
      <c r="I917" s="76"/>
      <c r="J917" s="76"/>
    </row>
    <row r="918">
      <c r="F918" s="76"/>
      <c r="G918" s="76"/>
      <c r="H918" s="76"/>
      <c r="I918" s="76"/>
      <c r="J918" s="76"/>
    </row>
    <row r="919">
      <c r="F919" s="76"/>
      <c r="G919" s="76"/>
      <c r="H919" s="76"/>
      <c r="I919" s="76"/>
      <c r="J919" s="76"/>
    </row>
    <row r="920">
      <c r="F920" s="76"/>
      <c r="G920" s="76"/>
      <c r="H920" s="76"/>
      <c r="I920" s="76"/>
      <c r="J920" s="76"/>
    </row>
    <row r="921">
      <c r="F921" s="76"/>
      <c r="G921" s="76"/>
      <c r="H921" s="76"/>
      <c r="I921" s="76"/>
      <c r="J921" s="76"/>
    </row>
    <row r="922">
      <c r="F922" s="76"/>
      <c r="G922" s="76"/>
      <c r="H922" s="76"/>
      <c r="I922" s="76"/>
      <c r="J922" s="76"/>
    </row>
    <row r="923">
      <c r="F923" s="76"/>
      <c r="G923" s="76"/>
      <c r="H923" s="76"/>
      <c r="I923" s="76"/>
      <c r="J923" s="76"/>
    </row>
    <row r="924">
      <c r="F924" s="76"/>
      <c r="G924" s="76"/>
      <c r="H924" s="76"/>
      <c r="I924" s="76"/>
      <c r="J924" s="76"/>
    </row>
    <row r="925">
      <c r="F925" s="76"/>
      <c r="G925" s="76"/>
      <c r="H925" s="76"/>
      <c r="I925" s="76"/>
      <c r="J925" s="76"/>
    </row>
    <row r="926">
      <c r="F926" s="76"/>
      <c r="G926" s="76"/>
      <c r="H926" s="76"/>
      <c r="I926" s="76"/>
      <c r="J926" s="76"/>
    </row>
    <row r="927">
      <c r="F927" s="76"/>
      <c r="G927" s="76"/>
      <c r="H927" s="76"/>
      <c r="I927" s="76"/>
      <c r="J927" s="76"/>
    </row>
    <row r="928">
      <c r="F928" s="76"/>
      <c r="G928" s="76"/>
      <c r="H928" s="76"/>
      <c r="I928" s="76"/>
      <c r="J928" s="76"/>
    </row>
    <row r="929">
      <c r="F929" s="76"/>
      <c r="G929" s="76"/>
      <c r="H929" s="76"/>
      <c r="I929" s="76"/>
      <c r="J929" s="76"/>
    </row>
    <row r="930">
      <c r="F930" s="76"/>
      <c r="G930" s="76"/>
      <c r="H930" s="76"/>
      <c r="I930" s="76"/>
      <c r="J930" s="76"/>
    </row>
    <row r="931">
      <c r="F931" s="76"/>
      <c r="G931" s="76"/>
      <c r="H931" s="76"/>
      <c r="I931" s="76"/>
      <c r="J931" s="76"/>
    </row>
    <row r="932">
      <c r="F932" s="76"/>
      <c r="G932" s="76"/>
      <c r="H932" s="76"/>
      <c r="I932" s="76"/>
      <c r="J932" s="76"/>
    </row>
    <row r="933">
      <c r="F933" s="76"/>
      <c r="G933" s="76"/>
      <c r="H933" s="76"/>
      <c r="I933" s="76"/>
      <c r="J933" s="76"/>
    </row>
    <row r="934">
      <c r="F934" s="76"/>
      <c r="G934" s="76"/>
      <c r="H934" s="76"/>
      <c r="I934" s="76"/>
      <c r="J934" s="76"/>
    </row>
    <row r="935">
      <c r="F935" s="76"/>
      <c r="G935" s="76"/>
      <c r="H935" s="76"/>
      <c r="I935" s="76"/>
      <c r="J935" s="76"/>
    </row>
    <row r="936">
      <c r="F936" s="76"/>
      <c r="G936" s="76"/>
      <c r="H936" s="76"/>
      <c r="I936" s="76"/>
      <c r="J936" s="76"/>
    </row>
    <row r="937">
      <c r="F937" s="76"/>
      <c r="G937" s="76"/>
      <c r="H937" s="76"/>
      <c r="I937" s="76"/>
      <c r="J937" s="76"/>
    </row>
    <row r="938">
      <c r="F938" s="76"/>
      <c r="G938" s="76"/>
      <c r="H938" s="76"/>
      <c r="I938" s="76"/>
      <c r="J938" s="76"/>
    </row>
    <row r="939">
      <c r="F939" s="76"/>
      <c r="G939" s="76"/>
      <c r="H939" s="76"/>
      <c r="I939" s="76"/>
      <c r="J939" s="76"/>
    </row>
    <row r="940">
      <c r="F940" s="76"/>
      <c r="G940" s="76"/>
      <c r="H940" s="76"/>
      <c r="I940" s="76"/>
      <c r="J940" s="76"/>
    </row>
    <row r="941">
      <c r="F941" s="76"/>
      <c r="G941" s="76"/>
      <c r="H941" s="76"/>
      <c r="I941" s="76"/>
      <c r="J941" s="76"/>
    </row>
    <row r="942">
      <c r="F942" s="76"/>
      <c r="G942" s="76"/>
      <c r="H942" s="76"/>
      <c r="I942" s="76"/>
      <c r="J942" s="76"/>
    </row>
    <row r="943">
      <c r="F943" s="76"/>
      <c r="G943" s="76"/>
      <c r="H943" s="76"/>
      <c r="I943" s="76"/>
      <c r="J943" s="76"/>
    </row>
    <row r="944">
      <c r="F944" s="76"/>
      <c r="G944" s="76"/>
      <c r="H944" s="76"/>
      <c r="I944" s="76"/>
      <c r="J944" s="76"/>
    </row>
    <row r="945">
      <c r="F945" s="76"/>
      <c r="G945" s="76"/>
      <c r="H945" s="76"/>
      <c r="I945" s="76"/>
      <c r="J945" s="76"/>
    </row>
    <row r="946">
      <c r="F946" s="76"/>
      <c r="G946" s="76"/>
      <c r="H946" s="76"/>
      <c r="I946" s="76"/>
      <c r="J946" s="76"/>
    </row>
    <row r="947">
      <c r="F947" s="76"/>
      <c r="G947" s="76"/>
      <c r="H947" s="76"/>
      <c r="I947" s="76"/>
      <c r="J947" s="76"/>
    </row>
    <row r="948">
      <c r="F948" s="76"/>
      <c r="G948" s="76"/>
      <c r="H948" s="76"/>
      <c r="I948" s="76"/>
      <c r="J948" s="76"/>
    </row>
    <row r="949">
      <c r="F949" s="76"/>
      <c r="G949" s="76"/>
      <c r="H949" s="76"/>
      <c r="I949" s="76"/>
      <c r="J949" s="76"/>
    </row>
    <row r="950">
      <c r="F950" s="76"/>
      <c r="G950" s="76"/>
      <c r="H950" s="76"/>
      <c r="I950" s="76"/>
      <c r="J950" s="76"/>
    </row>
    <row r="951">
      <c r="F951" s="76"/>
      <c r="G951" s="76"/>
      <c r="H951" s="76"/>
      <c r="I951" s="76"/>
      <c r="J951" s="76"/>
    </row>
    <row r="952">
      <c r="F952" s="76"/>
      <c r="G952" s="76"/>
      <c r="H952" s="76"/>
      <c r="I952" s="76"/>
      <c r="J952" s="76"/>
    </row>
    <row r="953">
      <c r="F953" s="76"/>
      <c r="G953" s="76"/>
      <c r="H953" s="76"/>
      <c r="I953" s="76"/>
      <c r="J953" s="76"/>
    </row>
    <row r="954">
      <c r="F954" s="76"/>
      <c r="G954" s="76"/>
      <c r="H954" s="76"/>
      <c r="I954" s="76"/>
      <c r="J954" s="76"/>
    </row>
    <row r="955">
      <c r="F955" s="76"/>
      <c r="G955" s="76"/>
      <c r="H955" s="76"/>
      <c r="I955" s="76"/>
      <c r="J955" s="76"/>
    </row>
    <row r="956">
      <c r="F956" s="76"/>
      <c r="G956" s="76"/>
      <c r="H956" s="76"/>
      <c r="I956" s="76"/>
      <c r="J956" s="76"/>
    </row>
    <row r="957">
      <c r="F957" s="76"/>
      <c r="G957" s="76"/>
      <c r="H957" s="76"/>
      <c r="I957" s="76"/>
      <c r="J957" s="76"/>
    </row>
    <row r="958">
      <c r="F958" s="76"/>
      <c r="G958" s="76"/>
      <c r="H958" s="76"/>
      <c r="I958" s="76"/>
      <c r="J958" s="76"/>
    </row>
    <row r="959">
      <c r="F959" s="76"/>
      <c r="G959" s="76"/>
      <c r="H959" s="76"/>
      <c r="I959" s="76"/>
      <c r="J959" s="76"/>
    </row>
    <row r="960">
      <c r="F960" s="76"/>
      <c r="G960" s="76"/>
      <c r="H960" s="76"/>
      <c r="I960" s="76"/>
      <c r="J960" s="76"/>
    </row>
    <row r="961">
      <c r="F961" s="76"/>
      <c r="G961" s="76"/>
      <c r="H961" s="76"/>
      <c r="I961" s="76"/>
      <c r="J961" s="76"/>
    </row>
    <row r="962">
      <c r="F962" s="76"/>
      <c r="G962" s="76"/>
      <c r="H962" s="76"/>
      <c r="I962" s="76"/>
      <c r="J962" s="76"/>
    </row>
    <row r="963">
      <c r="F963" s="76"/>
      <c r="G963" s="76"/>
      <c r="H963" s="76"/>
      <c r="I963" s="76"/>
      <c r="J963" s="76"/>
    </row>
    <row r="964">
      <c r="F964" s="76"/>
      <c r="G964" s="76"/>
      <c r="H964" s="76"/>
      <c r="I964" s="76"/>
      <c r="J964" s="76"/>
    </row>
    <row r="965">
      <c r="F965" s="76"/>
      <c r="G965" s="76"/>
      <c r="H965" s="76"/>
      <c r="I965" s="76"/>
      <c r="J965" s="76"/>
    </row>
    <row r="966">
      <c r="F966" s="76"/>
      <c r="G966" s="76"/>
      <c r="H966" s="76"/>
      <c r="I966" s="76"/>
      <c r="J966" s="76"/>
    </row>
    <row r="967">
      <c r="F967" s="76"/>
      <c r="G967" s="76"/>
      <c r="H967" s="76"/>
      <c r="I967" s="76"/>
      <c r="J967" s="76"/>
    </row>
    <row r="968">
      <c r="F968" s="76"/>
      <c r="G968" s="76"/>
      <c r="H968" s="76"/>
      <c r="I968" s="76"/>
      <c r="J968" s="76"/>
    </row>
    <row r="969">
      <c r="F969" s="76"/>
      <c r="G969" s="76"/>
      <c r="H969" s="76"/>
      <c r="I969" s="76"/>
      <c r="J969" s="76"/>
    </row>
    <row r="970">
      <c r="F970" s="76"/>
      <c r="G970" s="76"/>
      <c r="H970" s="76"/>
      <c r="I970" s="76"/>
      <c r="J970" s="76"/>
    </row>
    <row r="971">
      <c r="F971" s="76"/>
      <c r="G971" s="76"/>
      <c r="H971" s="76"/>
      <c r="I971" s="76"/>
      <c r="J971" s="76"/>
    </row>
    <row r="972">
      <c r="F972" s="76"/>
      <c r="G972" s="76"/>
      <c r="H972" s="76"/>
      <c r="I972" s="76"/>
      <c r="J972" s="76"/>
    </row>
    <row r="973">
      <c r="F973" s="76"/>
      <c r="G973" s="76"/>
      <c r="H973" s="76"/>
      <c r="I973" s="76"/>
      <c r="J973" s="76"/>
    </row>
    <row r="974">
      <c r="F974" s="76"/>
      <c r="G974" s="76"/>
      <c r="H974" s="76"/>
      <c r="I974" s="76"/>
      <c r="J974" s="76"/>
    </row>
    <row r="975">
      <c r="F975" s="76"/>
      <c r="G975" s="76"/>
      <c r="H975" s="76"/>
      <c r="I975" s="76"/>
      <c r="J975" s="76"/>
    </row>
    <row r="976">
      <c r="F976" s="76"/>
      <c r="G976" s="76"/>
      <c r="H976" s="76"/>
      <c r="I976" s="76"/>
      <c r="J976" s="76"/>
    </row>
    <row r="977">
      <c r="F977" s="76"/>
      <c r="G977" s="76"/>
      <c r="H977" s="76"/>
      <c r="I977" s="76"/>
      <c r="J977" s="76"/>
    </row>
    <row r="978">
      <c r="F978" s="76"/>
      <c r="G978" s="76"/>
      <c r="H978" s="76"/>
      <c r="I978" s="76"/>
      <c r="J978" s="76"/>
    </row>
    <row r="979">
      <c r="F979" s="76"/>
      <c r="G979" s="76"/>
      <c r="H979" s="76"/>
      <c r="I979" s="76"/>
      <c r="J979" s="76"/>
    </row>
    <row r="980">
      <c r="F980" s="76"/>
      <c r="G980" s="76"/>
      <c r="H980" s="76"/>
      <c r="I980" s="76"/>
      <c r="J980" s="76"/>
    </row>
    <row r="981">
      <c r="F981" s="76"/>
      <c r="G981" s="76"/>
      <c r="H981" s="76"/>
      <c r="I981" s="76"/>
      <c r="J981" s="76"/>
    </row>
    <row r="982">
      <c r="F982" s="76"/>
      <c r="G982" s="76"/>
      <c r="H982" s="76"/>
      <c r="I982" s="76"/>
      <c r="J982" s="76"/>
    </row>
    <row r="983">
      <c r="F983" s="76"/>
      <c r="G983" s="76"/>
      <c r="H983" s="76"/>
      <c r="I983" s="76"/>
      <c r="J983" s="76"/>
    </row>
    <row r="984">
      <c r="F984" s="76"/>
      <c r="G984" s="76"/>
      <c r="H984" s="76"/>
      <c r="I984" s="76"/>
      <c r="J984" s="76"/>
    </row>
    <row r="985">
      <c r="F985" s="76"/>
      <c r="G985" s="76"/>
      <c r="H985" s="76"/>
      <c r="I985" s="76"/>
      <c r="J985" s="76"/>
    </row>
    <row r="986">
      <c r="F986" s="76"/>
      <c r="G986" s="76"/>
      <c r="H986" s="76"/>
      <c r="I986" s="76"/>
      <c r="J986" s="76"/>
    </row>
    <row r="987">
      <c r="F987" s="76"/>
      <c r="G987" s="76"/>
      <c r="H987" s="76"/>
      <c r="I987" s="76"/>
      <c r="J987" s="76"/>
    </row>
    <row r="988">
      <c r="F988" s="76"/>
      <c r="G988" s="76"/>
      <c r="H988" s="76"/>
      <c r="I988" s="76"/>
      <c r="J988" s="76"/>
    </row>
    <row r="989">
      <c r="F989" s="76"/>
      <c r="G989" s="76"/>
      <c r="H989" s="76"/>
      <c r="I989" s="76"/>
      <c r="J989" s="76"/>
    </row>
    <row r="990">
      <c r="F990" s="76"/>
      <c r="G990" s="76"/>
      <c r="H990" s="76"/>
      <c r="I990" s="76"/>
      <c r="J990" s="76"/>
    </row>
    <row r="991">
      <c r="F991" s="76"/>
      <c r="G991" s="76"/>
      <c r="H991" s="76"/>
      <c r="I991" s="76"/>
      <c r="J991" s="76"/>
    </row>
    <row r="992">
      <c r="F992" s="76"/>
      <c r="G992" s="76"/>
      <c r="H992" s="76"/>
      <c r="I992" s="76"/>
      <c r="J992" s="76"/>
    </row>
    <row r="993">
      <c r="F993" s="76"/>
      <c r="G993" s="76"/>
      <c r="H993" s="76"/>
      <c r="I993" s="76"/>
      <c r="J993" s="76"/>
    </row>
    <row r="994">
      <c r="F994" s="76"/>
      <c r="G994" s="76"/>
      <c r="H994" s="76"/>
      <c r="I994" s="76"/>
      <c r="J994" s="76"/>
    </row>
    <row r="995">
      <c r="F995" s="76"/>
      <c r="G995" s="76"/>
      <c r="H995" s="76"/>
      <c r="I995" s="76"/>
      <c r="J995" s="76"/>
    </row>
    <row r="996">
      <c r="F996" s="76"/>
      <c r="G996" s="76"/>
      <c r="H996" s="76"/>
      <c r="I996" s="76"/>
      <c r="J996" s="76"/>
    </row>
    <row r="997">
      <c r="F997" s="76"/>
      <c r="G997" s="76"/>
      <c r="H997" s="76"/>
      <c r="I997" s="76"/>
      <c r="J997" s="76"/>
    </row>
  </sheetData>
  <autoFilter ref="$A$4:$Q$197"/>
  <mergeCells count="1">
    <mergeCell ref="O3:Q3"/>
  </mergeCells>
  <hyperlinks>
    <hyperlink r:id="rId1" ref="B2"/>
    <hyperlink r:id="rId2" ref="D161"/>
    <hyperlink r:id="rId3" ref="L161"/>
    <hyperlink r:id="rId4" ref="D175"/>
    <hyperlink r:id="rId5" ref="L175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88"/>
    <col customWidth="1" min="3" max="3" width="23.38"/>
    <col customWidth="1" min="4" max="5" width="9.25"/>
    <col customWidth="1" min="6" max="6" width="10.0"/>
    <col customWidth="1" min="7" max="7" width="11.75"/>
    <col customWidth="1" min="8" max="8" width="11.13"/>
    <col customWidth="1" min="9" max="9" width="12.38"/>
    <col customWidth="1" min="10" max="10" width="8.5"/>
    <col customWidth="1" min="11" max="11" width="11.75"/>
    <col customWidth="1" min="12" max="12" width="8.75"/>
    <col customWidth="1" min="13" max="13" width="9.25"/>
    <col customWidth="1" min="14" max="14" width="6.25"/>
    <col customWidth="1" min="15" max="15" width="15.13"/>
    <col customWidth="1" min="16" max="16" width="18.0"/>
    <col customWidth="1" min="17" max="17" width="36.13"/>
  </cols>
  <sheetData>
    <row r="1">
      <c r="E1" s="4" t="s">
        <v>0</v>
      </c>
      <c r="F1" s="4" t="s">
        <v>3</v>
      </c>
      <c r="G1" s="4" t="s">
        <v>4</v>
      </c>
      <c r="H1" s="4" t="s">
        <v>5</v>
      </c>
      <c r="I1" s="4" t="s">
        <v>6</v>
      </c>
      <c r="L1" s="4" t="s">
        <v>8</v>
      </c>
    </row>
    <row r="2">
      <c r="A2" s="7" t="s">
        <v>10</v>
      </c>
      <c r="B2" s="7" t="s">
        <v>12</v>
      </c>
      <c r="C2" s="7" t="s">
        <v>13</v>
      </c>
      <c r="D2" s="7" t="s">
        <v>14</v>
      </c>
      <c r="E2" s="7"/>
      <c r="F2" s="7"/>
      <c r="G2" s="7"/>
      <c r="H2" s="7"/>
      <c r="I2" s="7"/>
      <c r="J2" s="7" t="s">
        <v>16</v>
      </c>
      <c r="K2" s="7" t="s">
        <v>17</v>
      </c>
      <c r="L2" s="7"/>
      <c r="M2" s="7" t="s">
        <v>18</v>
      </c>
      <c r="N2" s="7" t="s">
        <v>20</v>
      </c>
      <c r="O2" s="7" t="s">
        <v>21</v>
      </c>
      <c r="P2" s="7" t="s">
        <v>22</v>
      </c>
      <c r="Q2" s="11" t="s">
        <v>23</v>
      </c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4">
        <v>45362.0</v>
      </c>
      <c r="B3" s="4">
        <v>5217.0</v>
      </c>
      <c r="C3" s="4" t="s">
        <v>62</v>
      </c>
      <c r="D3" s="4">
        <v>30.0</v>
      </c>
      <c r="E3" s="4">
        <v>2.639</v>
      </c>
      <c r="F3" s="48">
        <v>35.96</v>
      </c>
      <c r="G3" s="4">
        <v>34.846</v>
      </c>
      <c r="H3" s="20">
        <f t="shared" ref="H3:H22" si="1">G3-16.3</f>
        <v>18.546</v>
      </c>
      <c r="I3" s="4">
        <v>9.5</v>
      </c>
      <c r="J3" s="4" t="s">
        <v>65</v>
      </c>
      <c r="K3" s="4">
        <v>3.0</v>
      </c>
      <c r="L3" s="4" t="s">
        <v>42</v>
      </c>
      <c r="M3" s="4" t="s">
        <v>68</v>
      </c>
      <c r="N3" s="4">
        <v>81532.0</v>
      </c>
      <c r="O3" s="4">
        <v>30.0</v>
      </c>
      <c r="P3" s="4">
        <v>48.76</v>
      </c>
    </row>
    <row r="4">
      <c r="A4" s="14"/>
      <c r="B4" s="4">
        <v>5218.0</v>
      </c>
      <c r="C4" s="4" t="s">
        <v>62</v>
      </c>
      <c r="D4" s="4">
        <v>30.0</v>
      </c>
      <c r="E4" s="4">
        <v>2.639</v>
      </c>
      <c r="F4" s="48">
        <v>35.96</v>
      </c>
      <c r="G4" s="4">
        <v>34.846</v>
      </c>
      <c r="H4" s="20">
        <f t="shared" si="1"/>
        <v>18.546</v>
      </c>
      <c r="I4" s="4">
        <v>9.5</v>
      </c>
      <c r="J4" s="4" t="s">
        <v>65</v>
      </c>
      <c r="K4" s="4">
        <v>3.0</v>
      </c>
      <c r="L4" s="4" t="s">
        <v>42</v>
      </c>
      <c r="M4" s="4" t="s">
        <v>68</v>
      </c>
      <c r="N4" s="4">
        <v>0.0</v>
      </c>
      <c r="O4" s="4">
        <v>11.27</v>
      </c>
      <c r="P4" s="4">
        <v>0.0</v>
      </c>
      <c r="Q4" s="4" t="s">
        <v>154</v>
      </c>
    </row>
    <row r="5">
      <c r="B5" s="4">
        <v>5219.0</v>
      </c>
      <c r="C5" s="4" t="s">
        <v>62</v>
      </c>
      <c r="D5" s="4">
        <v>30.0</v>
      </c>
      <c r="E5" s="4">
        <v>2.639</v>
      </c>
      <c r="F5" s="48">
        <v>35.96</v>
      </c>
      <c r="G5" s="4">
        <v>34.846</v>
      </c>
      <c r="H5" s="20">
        <f t="shared" si="1"/>
        <v>18.546</v>
      </c>
      <c r="I5" s="4">
        <v>9.5</v>
      </c>
      <c r="J5" s="4" t="s">
        <v>65</v>
      </c>
      <c r="K5" s="4">
        <v>3.0</v>
      </c>
      <c r="L5" s="4" t="s">
        <v>42</v>
      </c>
      <c r="M5" s="4" t="s">
        <v>68</v>
      </c>
      <c r="N5" s="4">
        <v>78066.0</v>
      </c>
      <c r="O5" s="4">
        <v>39.48</v>
      </c>
      <c r="P5" s="4">
        <v>46.69</v>
      </c>
    </row>
    <row r="6">
      <c r="B6" s="4">
        <v>5220.0</v>
      </c>
      <c r="C6" s="4" t="s">
        <v>62</v>
      </c>
      <c r="D6" s="4">
        <v>30.0</v>
      </c>
      <c r="E6" s="4">
        <v>2.639</v>
      </c>
      <c r="F6" s="48">
        <v>35.96</v>
      </c>
      <c r="G6" s="4">
        <v>36.158</v>
      </c>
      <c r="H6" s="20">
        <f t="shared" si="1"/>
        <v>19.858</v>
      </c>
      <c r="I6" s="4">
        <v>9.5</v>
      </c>
      <c r="J6" s="4" t="s">
        <v>65</v>
      </c>
      <c r="K6" s="4">
        <v>3.0</v>
      </c>
      <c r="L6" s="4" t="s">
        <v>42</v>
      </c>
      <c r="M6" s="4" t="s">
        <v>68</v>
      </c>
      <c r="N6" s="4">
        <v>93392.0</v>
      </c>
      <c r="O6" s="4">
        <v>28.54</v>
      </c>
      <c r="P6" s="4">
        <v>42.99</v>
      </c>
    </row>
    <row r="7">
      <c r="B7" s="4">
        <v>5221.0</v>
      </c>
      <c r="C7" s="4" t="s">
        <v>62</v>
      </c>
      <c r="D7" s="4">
        <v>30.0</v>
      </c>
      <c r="E7" s="4">
        <v>2.639</v>
      </c>
      <c r="F7" s="48">
        <v>35.96</v>
      </c>
      <c r="G7" s="4">
        <v>36.158</v>
      </c>
      <c r="H7" s="20">
        <f t="shared" si="1"/>
        <v>19.858</v>
      </c>
      <c r="I7" s="4">
        <v>9.5</v>
      </c>
      <c r="J7" s="4" t="s">
        <v>65</v>
      </c>
      <c r="K7" s="4">
        <v>3.0</v>
      </c>
      <c r="L7" s="4" t="s">
        <v>42</v>
      </c>
      <c r="M7" s="4" t="s">
        <v>68</v>
      </c>
      <c r="N7" s="4">
        <v>76805.0</v>
      </c>
      <c r="O7" s="4">
        <v>34.99</v>
      </c>
      <c r="P7" s="4">
        <v>35.86</v>
      </c>
    </row>
    <row r="8">
      <c r="B8" s="4">
        <v>5222.0</v>
      </c>
      <c r="C8" s="4" t="s">
        <v>62</v>
      </c>
      <c r="D8" s="4">
        <v>30.0</v>
      </c>
      <c r="E8" s="4">
        <v>2.639</v>
      </c>
      <c r="F8" s="48">
        <v>35.96</v>
      </c>
      <c r="G8" s="4">
        <v>37.465</v>
      </c>
      <c r="H8" s="20">
        <f t="shared" si="1"/>
        <v>21.165</v>
      </c>
      <c r="I8" s="4">
        <v>9.5</v>
      </c>
      <c r="J8" s="4" t="s">
        <v>65</v>
      </c>
      <c r="K8" s="4">
        <v>3.0</v>
      </c>
      <c r="L8" s="4" t="s">
        <v>42</v>
      </c>
      <c r="M8" s="4" t="s">
        <v>68</v>
      </c>
      <c r="N8" s="4">
        <v>89498.0</v>
      </c>
      <c r="O8" s="4">
        <v>29.14</v>
      </c>
      <c r="P8" s="4">
        <v>45.95</v>
      </c>
      <c r="Q8" s="4" t="s">
        <v>269</v>
      </c>
    </row>
    <row r="9">
      <c r="B9" s="4">
        <v>5223.0</v>
      </c>
      <c r="C9" s="4" t="s">
        <v>62</v>
      </c>
      <c r="D9" s="4">
        <v>30.0</v>
      </c>
      <c r="E9" s="4">
        <v>2.639</v>
      </c>
      <c r="F9" s="48">
        <v>35.96</v>
      </c>
      <c r="G9" s="4">
        <v>37.465</v>
      </c>
      <c r="H9" s="20">
        <f t="shared" si="1"/>
        <v>21.165</v>
      </c>
      <c r="I9" s="4">
        <v>9.5</v>
      </c>
      <c r="J9" s="4" t="s">
        <v>65</v>
      </c>
      <c r="K9" s="4">
        <v>3.0</v>
      </c>
      <c r="L9" s="4" t="s">
        <v>42</v>
      </c>
      <c r="M9" s="4" t="s">
        <v>68</v>
      </c>
      <c r="N9" s="4">
        <v>86300.0</v>
      </c>
      <c r="O9" s="4">
        <v>29.59</v>
      </c>
      <c r="P9" s="4">
        <v>44.67</v>
      </c>
    </row>
    <row r="10">
      <c r="B10" s="4">
        <v>5224.0</v>
      </c>
      <c r="C10" s="4" t="s">
        <v>62</v>
      </c>
      <c r="D10" s="4">
        <v>30.0</v>
      </c>
      <c r="E10" s="4">
        <v>2.639</v>
      </c>
      <c r="F10" s="48">
        <v>35.96</v>
      </c>
      <c r="G10" s="4">
        <v>37.465</v>
      </c>
      <c r="H10" s="20">
        <f t="shared" si="1"/>
        <v>21.165</v>
      </c>
      <c r="I10" s="4">
        <v>9.5</v>
      </c>
      <c r="J10" s="4" t="s">
        <v>65</v>
      </c>
      <c r="K10" s="4">
        <v>3.0</v>
      </c>
      <c r="L10" s="4" t="s">
        <v>42</v>
      </c>
      <c r="M10" s="4" t="s">
        <v>68</v>
      </c>
      <c r="N10" s="4">
        <v>12897.0</v>
      </c>
      <c r="O10" s="4">
        <v>11.0</v>
      </c>
      <c r="P10" s="4">
        <v>6.72</v>
      </c>
      <c r="Q10" s="4" t="s">
        <v>272</v>
      </c>
    </row>
    <row r="11">
      <c r="B11" s="4">
        <v>5225.0</v>
      </c>
      <c r="C11" s="4" t="s">
        <v>62</v>
      </c>
      <c r="D11" s="4">
        <v>30.0</v>
      </c>
      <c r="E11" s="4">
        <v>2.639</v>
      </c>
      <c r="F11" s="48">
        <v>35.96</v>
      </c>
      <c r="G11" s="4">
        <v>37.465</v>
      </c>
      <c r="H11" s="20">
        <f t="shared" si="1"/>
        <v>21.165</v>
      </c>
      <c r="I11" s="4">
        <v>9.5</v>
      </c>
      <c r="J11" s="4" t="s">
        <v>65</v>
      </c>
      <c r="K11" s="4">
        <v>3.0</v>
      </c>
      <c r="L11" s="4" t="s">
        <v>42</v>
      </c>
      <c r="M11" s="4" t="s">
        <v>68</v>
      </c>
      <c r="N11" s="4">
        <v>72898.0</v>
      </c>
      <c r="O11" s="4">
        <v>23.93</v>
      </c>
      <c r="P11" s="4">
        <v>37.92</v>
      </c>
    </row>
    <row r="12">
      <c r="B12" s="4">
        <v>5226.0</v>
      </c>
      <c r="C12" s="4" t="s">
        <v>62</v>
      </c>
      <c r="D12" s="4">
        <v>30.0</v>
      </c>
      <c r="E12" s="4">
        <v>2.639</v>
      </c>
      <c r="F12" s="48">
        <v>35.96</v>
      </c>
      <c r="G12" s="48">
        <v>34.86</v>
      </c>
      <c r="H12" s="50">
        <f t="shared" si="1"/>
        <v>18.56</v>
      </c>
      <c r="I12" s="4">
        <v>9.5</v>
      </c>
      <c r="J12" s="4" t="s">
        <v>65</v>
      </c>
      <c r="K12" s="4">
        <v>3.0</v>
      </c>
      <c r="L12" s="4" t="s">
        <v>42</v>
      </c>
      <c r="M12" s="4" t="s">
        <v>68</v>
      </c>
      <c r="N12" s="4">
        <v>80111.0</v>
      </c>
      <c r="O12" s="4">
        <v>32.59</v>
      </c>
      <c r="P12" s="4">
        <v>47.31</v>
      </c>
    </row>
    <row r="13">
      <c r="B13" s="4">
        <v>5227.0</v>
      </c>
      <c r="C13" s="4" t="s">
        <v>62</v>
      </c>
      <c r="D13" s="4">
        <v>30.0</v>
      </c>
      <c r="E13" s="4">
        <v>2.639</v>
      </c>
      <c r="F13" s="48">
        <v>35.96</v>
      </c>
      <c r="G13" s="48">
        <v>34.86</v>
      </c>
      <c r="H13" s="50">
        <f t="shared" si="1"/>
        <v>18.56</v>
      </c>
      <c r="I13" s="4">
        <v>9.5</v>
      </c>
      <c r="J13" s="4" t="s">
        <v>65</v>
      </c>
      <c r="K13" s="4">
        <v>3.0</v>
      </c>
      <c r="L13" s="4" t="s">
        <v>42</v>
      </c>
      <c r="M13" s="4" t="s">
        <v>68</v>
      </c>
      <c r="N13" s="4">
        <v>95010.0</v>
      </c>
      <c r="O13" s="4">
        <v>34.09</v>
      </c>
      <c r="P13" s="4">
        <v>56.5</v>
      </c>
    </row>
    <row r="14">
      <c r="B14" s="4">
        <v>5228.0</v>
      </c>
      <c r="C14" s="4" t="s">
        <v>62</v>
      </c>
      <c r="D14" s="4">
        <v>30.0</v>
      </c>
      <c r="E14" s="4">
        <v>2.639</v>
      </c>
      <c r="F14" s="48">
        <v>35.96</v>
      </c>
      <c r="G14" s="4">
        <v>36.155</v>
      </c>
      <c r="H14" s="20">
        <f t="shared" si="1"/>
        <v>19.855</v>
      </c>
      <c r="I14" s="4">
        <v>9.5</v>
      </c>
      <c r="J14" s="4" t="s">
        <v>65</v>
      </c>
      <c r="K14" s="4">
        <v>3.0</v>
      </c>
      <c r="L14" s="4" t="s">
        <v>42</v>
      </c>
      <c r="M14" s="4" t="s">
        <v>68</v>
      </c>
      <c r="N14" s="4">
        <v>94876.0</v>
      </c>
      <c r="O14" s="4">
        <v>29.88</v>
      </c>
      <c r="P14" s="4">
        <v>44.14</v>
      </c>
    </row>
    <row r="15">
      <c r="B15" s="4">
        <v>5229.0</v>
      </c>
      <c r="C15" s="4" t="s">
        <v>62</v>
      </c>
      <c r="D15" s="4">
        <v>30.0</v>
      </c>
      <c r="E15" s="4">
        <v>2.639</v>
      </c>
      <c r="F15" s="48">
        <v>35.96</v>
      </c>
      <c r="G15" s="4">
        <v>36.155</v>
      </c>
      <c r="H15" s="20">
        <f t="shared" si="1"/>
        <v>19.855</v>
      </c>
      <c r="I15" s="4">
        <v>9.5</v>
      </c>
      <c r="J15" s="4" t="s">
        <v>65</v>
      </c>
      <c r="K15" s="4">
        <v>3.0</v>
      </c>
      <c r="L15" s="4" t="s">
        <v>42</v>
      </c>
      <c r="M15" s="4" t="s">
        <v>68</v>
      </c>
      <c r="N15" s="4">
        <v>31573.0</v>
      </c>
      <c r="O15" s="4">
        <v>12.88</v>
      </c>
      <c r="P15" s="4">
        <v>14.62</v>
      </c>
    </row>
    <row r="16">
      <c r="B16" s="4">
        <v>5230.0</v>
      </c>
      <c r="C16" s="4" t="s">
        <v>62</v>
      </c>
      <c r="D16" s="4">
        <v>30.0</v>
      </c>
      <c r="E16" s="4">
        <v>2.639</v>
      </c>
      <c r="F16" s="48">
        <v>35.96</v>
      </c>
      <c r="G16" s="4">
        <v>36.155</v>
      </c>
      <c r="H16" s="20">
        <f t="shared" si="1"/>
        <v>19.855</v>
      </c>
      <c r="I16" s="4">
        <v>9.5</v>
      </c>
      <c r="J16" s="4" t="s">
        <v>65</v>
      </c>
      <c r="K16" s="4">
        <v>3.0</v>
      </c>
      <c r="L16" s="4" t="s">
        <v>42</v>
      </c>
      <c r="M16" s="4" t="s">
        <v>68</v>
      </c>
      <c r="N16" s="4">
        <v>64668.0</v>
      </c>
      <c r="O16" s="4">
        <v>18.64</v>
      </c>
      <c r="P16" s="4">
        <v>30.06</v>
      </c>
    </row>
    <row r="17">
      <c r="B17" s="4">
        <v>5231.0</v>
      </c>
      <c r="C17" s="4" t="s">
        <v>62</v>
      </c>
      <c r="D17" s="4">
        <v>30.0</v>
      </c>
      <c r="E17" s="4">
        <v>2.639</v>
      </c>
      <c r="F17" s="48">
        <v>35.96</v>
      </c>
      <c r="G17" s="48">
        <v>37.46</v>
      </c>
      <c r="H17" s="50">
        <f t="shared" si="1"/>
        <v>21.16</v>
      </c>
      <c r="I17" s="4">
        <v>9.5</v>
      </c>
      <c r="J17" s="4" t="s">
        <v>65</v>
      </c>
      <c r="K17" s="4">
        <v>3.0</v>
      </c>
      <c r="L17" s="4" t="s">
        <v>42</v>
      </c>
      <c r="M17" s="4" t="s">
        <v>68</v>
      </c>
      <c r="N17" s="4">
        <v>93637.0</v>
      </c>
      <c r="O17" s="4">
        <v>28.97</v>
      </c>
      <c r="P17" s="4">
        <v>47.91</v>
      </c>
    </row>
    <row r="18">
      <c r="B18" s="4">
        <v>5232.0</v>
      </c>
      <c r="C18" s="4" t="s">
        <v>62</v>
      </c>
      <c r="D18" s="4">
        <v>30.0</v>
      </c>
      <c r="E18" s="4">
        <v>2.639</v>
      </c>
      <c r="F18" s="48">
        <v>35.96</v>
      </c>
      <c r="G18" s="48">
        <v>37.46</v>
      </c>
      <c r="H18" s="50">
        <f t="shared" si="1"/>
        <v>21.16</v>
      </c>
      <c r="I18" s="4">
        <v>9.5</v>
      </c>
      <c r="J18" s="4" t="s">
        <v>65</v>
      </c>
      <c r="K18" s="4">
        <v>3.0</v>
      </c>
      <c r="L18" s="4" t="s">
        <v>42</v>
      </c>
      <c r="M18" s="4" t="s">
        <v>68</v>
      </c>
      <c r="N18" s="4">
        <v>86276.0</v>
      </c>
      <c r="O18" s="4">
        <v>46.01</v>
      </c>
      <c r="P18" s="4">
        <v>43.53</v>
      </c>
    </row>
    <row r="19">
      <c r="B19" s="4">
        <v>5233.0</v>
      </c>
      <c r="C19" s="4" t="s">
        <v>62</v>
      </c>
      <c r="D19" s="4">
        <v>30.0</v>
      </c>
      <c r="E19" s="4">
        <v>2.639</v>
      </c>
      <c r="F19" s="48">
        <v>35.96</v>
      </c>
      <c r="G19" s="4">
        <v>34.855</v>
      </c>
      <c r="H19" s="20">
        <f t="shared" si="1"/>
        <v>18.555</v>
      </c>
      <c r="I19" s="4">
        <v>9.5</v>
      </c>
      <c r="J19" s="4" t="s">
        <v>65</v>
      </c>
      <c r="K19" s="4">
        <v>3.0</v>
      </c>
      <c r="L19" s="4" t="s">
        <v>42</v>
      </c>
      <c r="M19" s="4" t="s">
        <v>68</v>
      </c>
      <c r="N19" s="4">
        <v>81166.0</v>
      </c>
      <c r="O19" s="4">
        <v>29.02</v>
      </c>
      <c r="P19" s="4">
        <v>47.61</v>
      </c>
    </row>
    <row r="20">
      <c r="B20" s="4">
        <v>5234.0</v>
      </c>
      <c r="C20" s="4" t="s">
        <v>62</v>
      </c>
      <c r="D20" s="4">
        <v>30.0</v>
      </c>
      <c r="E20" s="4">
        <v>2.639</v>
      </c>
      <c r="F20" s="48">
        <v>35.96</v>
      </c>
      <c r="G20" s="4">
        <v>34.855</v>
      </c>
      <c r="H20" s="20">
        <f t="shared" si="1"/>
        <v>18.555</v>
      </c>
      <c r="I20" s="4">
        <v>9.5</v>
      </c>
      <c r="J20" s="4" t="s">
        <v>65</v>
      </c>
      <c r="K20" s="4">
        <v>3.0</v>
      </c>
      <c r="L20" s="4" t="s">
        <v>42</v>
      </c>
      <c r="M20" s="4" t="s">
        <v>68</v>
      </c>
      <c r="N20" s="4">
        <v>77803.0</v>
      </c>
      <c r="O20" s="4">
        <v>29.64</v>
      </c>
      <c r="P20" s="4">
        <v>45.96</v>
      </c>
    </row>
    <row r="21">
      <c r="B21" s="4">
        <v>5235.0</v>
      </c>
      <c r="C21" s="4" t="s">
        <v>62</v>
      </c>
      <c r="D21" s="4">
        <v>30.0</v>
      </c>
      <c r="E21" s="4">
        <v>2.639</v>
      </c>
      <c r="F21" s="48">
        <v>35.96</v>
      </c>
      <c r="G21" s="4">
        <v>36.155</v>
      </c>
      <c r="H21" s="20">
        <f t="shared" si="1"/>
        <v>19.855</v>
      </c>
      <c r="I21" s="4">
        <v>9.5</v>
      </c>
      <c r="J21" s="4" t="s">
        <v>65</v>
      </c>
      <c r="K21" s="4">
        <v>3.0</v>
      </c>
      <c r="L21" s="4" t="s">
        <v>42</v>
      </c>
      <c r="M21" s="4" t="s">
        <v>68</v>
      </c>
      <c r="N21" s="4">
        <v>97749.0</v>
      </c>
      <c r="O21" s="4">
        <v>26.98</v>
      </c>
      <c r="P21" s="4">
        <v>45.31</v>
      </c>
    </row>
    <row r="22">
      <c r="A22" s="14"/>
      <c r="B22" s="4">
        <v>5236.0</v>
      </c>
      <c r="C22" s="4" t="s">
        <v>62</v>
      </c>
      <c r="D22" s="4">
        <v>30.0</v>
      </c>
      <c r="E22" s="4">
        <v>2.639</v>
      </c>
      <c r="F22" s="48">
        <v>35.96</v>
      </c>
      <c r="G22" s="4">
        <v>36.155</v>
      </c>
      <c r="H22" s="20">
        <f t="shared" si="1"/>
        <v>19.855</v>
      </c>
      <c r="I22" s="4">
        <v>9.5</v>
      </c>
      <c r="J22" s="4" t="s">
        <v>65</v>
      </c>
      <c r="K22" s="4">
        <v>3.0</v>
      </c>
      <c r="L22" s="4" t="s">
        <v>42</v>
      </c>
      <c r="M22" s="4" t="s">
        <v>68</v>
      </c>
      <c r="N22" s="4">
        <v>85369.0</v>
      </c>
      <c r="O22" s="4">
        <v>25.15</v>
      </c>
      <c r="P22" s="4">
        <v>39.1</v>
      </c>
    </row>
    <row r="24">
      <c r="A24" s="14">
        <v>45404.0</v>
      </c>
      <c r="B24" s="4">
        <v>6151.0</v>
      </c>
      <c r="C24" s="4" t="s">
        <v>62</v>
      </c>
      <c r="D24" s="4">
        <v>25.0</v>
      </c>
      <c r="E24" s="4">
        <v>2.639</v>
      </c>
      <c r="F24" s="4">
        <v>35.965</v>
      </c>
      <c r="G24" s="4">
        <v>37.47</v>
      </c>
      <c r="H24" s="20">
        <f t="shared" ref="H24:H41" si="2">G24-16.55</f>
        <v>20.92</v>
      </c>
      <c r="I24" s="4">
        <v>9.5</v>
      </c>
      <c r="J24" s="4" t="s">
        <v>65</v>
      </c>
      <c r="K24" s="4">
        <v>3.0</v>
      </c>
      <c r="L24" s="4" t="s">
        <v>42</v>
      </c>
      <c r="M24" s="4" t="s">
        <v>68</v>
      </c>
      <c r="N24" s="4">
        <v>155820.0</v>
      </c>
      <c r="O24" s="4">
        <v>37.79</v>
      </c>
      <c r="P24" s="4">
        <v>35.61</v>
      </c>
    </row>
    <row r="25">
      <c r="B25" s="4">
        <v>6152.0</v>
      </c>
      <c r="C25" s="4" t="s">
        <v>62</v>
      </c>
      <c r="D25" s="4">
        <v>25.0</v>
      </c>
      <c r="E25" s="4">
        <v>2.639</v>
      </c>
      <c r="F25" s="4">
        <v>35.965</v>
      </c>
      <c r="G25" s="4">
        <v>37.47</v>
      </c>
      <c r="H25" s="20">
        <f t="shared" si="2"/>
        <v>20.92</v>
      </c>
      <c r="I25" s="4">
        <v>9.5</v>
      </c>
      <c r="J25" s="4" t="s">
        <v>65</v>
      </c>
      <c r="K25" s="4">
        <v>3.0</v>
      </c>
      <c r="L25" s="4" t="s">
        <v>42</v>
      </c>
      <c r="M25" s="4" t="s">
        <v>68</v>
      </c>
      <c r="N25" s="4">
        <v>143383.0</v>
      </c>
      <c r="O25" s="4">
        <v>29.26</v>
      </c>
      <c r="P25" s="4">
        <v>40.0</v>
      </c>
    </row>
    <row r="26">
      <c r="B26" s="4">
        <v>6153.0</v>
      </c>
      <c r="C26" s="4" t="s">
        <v>62</v>
      </c>
      <c r="D26" s="4">
        <v>25.0</v>
      </c>
      <c r="E26" s="4">
        <v>2.639</v>
      </c>
      <c r="F26" s="4">
        <v>35.965</v>
      </c>
      <c r="G26" s="4">
        <v>36.17</v>
      </c>
      <c r="H26" s="20">
        <f t="shared" si="2"/>
        <v>19.62</v>
      </c>
      <c r="I26" s="4">
        <v>9.5</v>
      </c>
      <c r="J26" s="4" t="s">
        <v>295</v>
      </c>
      <c r="K26" s="4">
        <v>3.0</v>
      </c>
      <c r="L26" s="4" t="s">
        <v>42</v>
      </c>
      <c r="M26" s="4" t="s">
        <v>68</v>
      </c>
      <c r="N26" s="4">
        <v>161322.0</v>
      </c>
      <c r="O26" s="4">
        <v>30.6</v>
      </c>
      <c r="P26" s="4">
        <v>43.05</v>
      </c>
    </row>
    <row r="27">
      <c r="A27" s="14">
        <v>45405.0</v>
      </c>
      <c r="B27" s="4">
        <v>6154.0</v>
      </c>
      <c r="C27" s="4" t="s">
        <v>62</v>
      </c>
      <c r="D27" s="4">
        <v>25.0</v>
      </c>
      <c r="E27" s="4">
        <v>2.639</v>
      </c>
      <c r="F27" s="4">
        <v>35.965</v>
      </c>
      <c r="G27" s="4">
        <v>36.17</v>
      </c>
      <c r="H27" s="20">
        <f t="shared" si="2"/>
        <v>19.62</v>
      </c>
      <c r="I27" s="4">
        <v>9.5</v>
      </c>
      <c r="J27" s="4" t="s">
        <v>296</v>
      </c>
      <c r="K27" s="4">
        <v>3.0</v>
      </c>
      <c r="L27" s="4" t="s">
        <v>42</v>
      </c>
      <c r="M27" s="4" t="s">
        <v>68</v>
      </c>
      <c r="N27" s="4">
        <v>171834.0</v>
      </c>
      <c r="O27" s="4">
        <v>31.56</v>
      </c>
      <c r="P27" s="4">
        <v>46.2</v>
      </c>
    </row>
    <row r="28">
      <c r="B28" s="4">
        <v>6155.0</v>
      </c>
      <c r="C28" s="4" t="s">
        <v>62</v>
      </c>
      <c r="D28" s="4">
        <v>25.0</v>
      </c>
      <c r="E28" s="4">
        <v>2.639</v>
      </c>
      <c r="F28" s="4">
        <v>35.965</v>
      </c>
      <c r="G28" s="4">
        <v>34.86</v>
      </c>
      <c r="H28" s="20">
        <f t="shared" si="2"/>
        <v>18.31</v>
      </c>
      <c r="I28" s="4">
        <v>9.5</v>
      </c>
      <c r="J28" s="4" t="s">
        <v>300</v>
      </c>
      <c r="K28" s="4">
        <v>3.0</v>
      </c>
      <c r="L28" s="4" t="s">
        <v>42</v>
      </c>
      <c r="M28" s="4" t="s">
        <v>68</v>
      </c>
      <c r="N28" s="4">
        <v>159684.0</v>
      </c>
      <c r="O28" s="4">
        <v>35.82</v>
      </c>
      <c r="P28" s="4">
        <v>44.19</v>
      </c>
    </row>
    <row r="29">
      <c r="B29" s="4">
        <v>6156.0</v>
      </c>
      <c r="C29" s="4" t="s">
        <v>62</v>
      </c>
      <c r="D29" s="4">
        <v>25.0</v>
      </c>
      <c r="E29" s="4">
        <v>2.639</v>
      </c>
      <c r="F29" s="4">
        <v>35.965</v>
      </c>
      <c r="G29" s="4">
        <v>34.86</v>
      </c>
      <c r="H29" s="20">
        <f t="shared" si="2"/>
        <v>18.31</v>
      </c>
      <c r="I29" s="4">
        <v>9.5</v>
      </c>
      <c r="J29" s="4" t="s">
        <v>307</v>
      </c>
      <c r="K29" s="4">
        <v>3.0</v>
      </c>
      <c r="L29" s="4" t="s">
        <v>42</v>
      </c>
      <c r="M29" s="4" t="s">
        <v>68</v>
      </c>
      <c r="N29" s="4">
        <v>149979.0</v>
      </c>
      <c r="O29" s="4">
        <v>32.14</v>
      </c>
      <c r="P29" s="4">
        <v>44.99</v>
      </c>
    </row>
    <row r="30">
      <c r="B30" s="4">
        <v>6157.0</v>
      </c>
      <c r="C30" s="4" t="s">
        <v>62</v>
      </c>
      <c r="D30" s="4">
        <v>25.0</v>
      </c>
      <c r="E30" s="4">
        <v>2.639</v>
      </c>
      <c r="F30" s="4">
        <v>35.965</v>
      </c>
      <c r="G30" s="4">
        <v>37.47</v>
      </c>
      <c r="H30" s="20">
        <f t="shared" si="2"/>
        <v>20.92</v>
      </c>
      <c r="I30" s="4">
        <v>9.5</v>
      </c>
      <c r="J30" s="4" t="s">
        <v>308</v>
      </c>
      <c r="K30" s="4">
        <v>3.0</v>
      </c>
      <c r="L30" s="4" t="s">
        <v>42</v>
      </c>
      <c r="M30" s="4" t="s">
        <v>68</v>
      </c>
      <c r="N30" s="4">
        <v>150337.0</v>
      </c>
      <c r="O30" s="4">
        <v>29.46</v>
      </c>
      <c r="P30" s="4">
        <v>43.03</v>
      </c>
    </row>
    <row r="31">
      <c r="B31" s="4">
        <v>6158.0</v>
      </c>
      <c r="C31" s="4" t="s">
        <v>62</v>
      </c>
      <c r="D31" s="4">
        <v>25.0</v>
      </c>
      <c r="E31" s="4">
        <v>2.639</v>
      </c>
      <c r="F31" s="4">
        <v>35.965</v>
      </c>
      <c r="G31" s="4">
        <v>37.47</v>
      </c>
      <c r="H31" s="20">
        <f t="shared" si="2"/>
        <v>20.92</v>
      </c>
      <c r="I31" s="4">
        <v>9.5</v>
      </c>
      <c r="J31" s="4" t="s">
        <v>310</v>
      </c>
      <c r="K31" s="4">
        <v>3.0</v>
      </c>
      <c r="L31" s="4" t="s">
        <v>42</v>
      </c>
      <c r="M31" s="4" t="s">
        <v>68</v>
      </c>
      <c r="N31" s="4">
        <v>149041.0</v>
      </c>
      <c r="O31" s="4">
        <v>30.04</v>
      </c>
      <c r="P31" s="4">
        <v>41.27</v>
      </c>
    </row>
    <row r="32">
      <c r="B32" s="4">
        <v>6159.0</v>
      </c>
      <c r="C32" s="4" t="s">
        <v>62</v>
      </c>
      <c r="D32" s="4">
        <v>25.0</v>
      </c>
      <c r="E32" s="4">
        <v>2.639</v>
      </c>
      <c r="F32" s="4">
        <v>35.965</v>
      </c>
      <c r="G32" s="4">
        <v>36.17</v>
      </c>
      <c r="H32" s="20">
        <f t="shared" si="2"/>
        <v>19.62</v>
      </c>
      <c r="I32" s="4">
        <v>9.5</v>
      </c>
      <c r="J32" s="4" t="s">
        <v>311</v>
      </c>
      <c r="K32" s="4">
        <v>3.0</v>
      </c>
      <c r="L32" s="4" t="s">
        <v>42</v>
      </c>
      <c r="M32" s="4" t="s">
        <v>68</v>
      </c>
      <c r="N32" s="4">
        <v>160994.0</v>
      </c>
      <c r="O32" s="4">
        <v>31.95</v>
      </c>
      <c r="P32" s="4">
        <v>41.03</v>
      </c>
    </row>
    <row r="33">
      <c r="B33" s="4">
        <v>6160.0</v>
      </c>
      <c r="C33" s="4" t="s">
        <v>62</v>
      </c>
      <c r="D33" s="4">
        <v>25.0</v>
      </c>
      <c r="E33" s="4">
        <v>2.639</v>
      </c>
      <c r="F33" s="4">
        <v>35.965</v>
      </c>
      <c r="G33" s="4">
        <v>36.17</v>
      </c>
      <c r="H33" s="20">
        <f t="shared" si="2"/>
        <v>19.62</v>
      </c>
      <c r="I33" s="4">
        <v>9.5</v>
      </c>
      <c r="J33" s="4" t="s">
        <v>313</v>
      </c>
      <c r="K33" s="4">
        <v>3.0</v>
      </c>
      <c r="L33" s="4" t="s">
        <v>42</v>
      </c>
      <c r="M33" s="4" t="s">
        <v>68</v>
      </c>
      <c r="N33" s="4">
        <v>167315.0</v>
      </c>
      <c r="O33" s="4">
        <v>32.49</v>
      </c>
      <c r="P33" s="4">
        <v>43.02</v>
      </c>
    </row>
    <row r="34">
      <c r="B34" s="4">
        <v>6161.0</v>
      </c>
      <c r="C34" s="4" t="s">
        <v>62</v>
      </c>
      <c r="D34" s="4">
        <v>25.0</v>
      </c>
      <c r="E34" s="4">
        <v>2.639</v>
      </c>
      <c r="F34" s="4">
        <v>35.965</v>
      </c>
      <c r="G34" s="4">
        <v>34.86</v>
      </c>
      <c r="H34" s="20">
        <f t="shared" si="2"/>
        <v>18.31</v>
      </c>
      <c r="I34" s="4">
        <v>9.5</v>
      </c>
      <c r="J34" s="4" t="s">
        <v>316</v>
      </c>
      <c r="K34" s="4">
        <v>3.0</v>
      </c>
      <c r="L34" s="4" t="s">
        <v>42</v>
      </c>
      <c r="M34" s="4" t="s">
        <v>68</v>
      </c>
      <c r="N34" s="4">
        <v>166122.0</v>
      </c>
      <c r="O34" s="4">
        <v>34.4</v>
      </c>
      <c r="P34" s="4">
        <v>51.06</v>
      </c>
    </row>
    <row r="35">
      <c r="B35" s="4">
        <v>6162.0</v>
      </c>
      <c r="C35" s="4" t="s">
        <v>62</v>
      </c>
      <c r="D35" s="4">
        <v>25.0</v>
      </c>
      <c r="E35" s="4">
        <v>2.639</v>
      </c>
      <c r="F35" s="4">
        <v>35.965</v>
      </c>
      <c r="G35" s="4">
        <v>34.86</v>
      </c>
      <c r="H35" s="20">
        <f t="shared" si="2"/>
        <v>18.31</v>
      </c>
      <c r="I35" s="4">
        <v>9.5</v>
      </c>
      <c r="J35" s="4" t="s">
        <v>317</v>
      </c>
      <c r="K35" s="4">
        <v>3.0</v>
      </c>
      <c r="L35" s="4" t="s">
        <v>42</v>
      </c>
      <c r="M35" s="4" t="s">
        <v>68</v>
      </c>
      <c r="N35" s="4">
        <v>152260.0</v>
      </c>
      <c r="O35" s="4">
        <v>31.57</v>
      </c>
      <c r="P35" s="4">
        <v>46.96</v>
      </c>
    </row>
    <row r="36">
      <c r="B36" s="4">
        <v>6163.0</v>
      </c>
      <c r="C36" s="4" t="s">
        <v>62</v>
      </c>
      <c r="D36" s="4">
        <v>25.0</v>
      </c>
      <c r="E36" s="4">
        <v>2.639</v>
      </c>
      <c r="F36" s="4">
        <v>35.965</v>
      </c>
      <c r="G36" s="4">
        <v>37.47</v>
      </c>
      <c r="H36" s="20">
        <f t="shared" si="2"/>
        <v>20.92</v>
      </c>
      <c r="I36" s="4">
        <v>9.5</v>
      </c>
      <c r="J36" s="4" t="s">
        <v>320</v>
      </c>
      <c r="K36" s="4">
        <v>3.0</v>
      </c>
      <c r="L36" s="4" t="s">
        <v>42</v>
      </c>
      <c r="M36" s="4" t="s">
        <v>68</v>
      </c>
      <c r="N36" s="4">
        <v>124207.0</v>
      </c>
      <c r="O36" s="4">
        <v>26.02</v>
      </c>
      <c r="P36" s="4">
        <v>33.58</v>
      </c>
    </row>
    <row r="37">
      <c r="B37" s="4">
        <v>6164.0</v>
      </c>
      <c r="C37" s="4" t="s">
        <v>62</v>
      </c>
      <c r="D37" s="4">
        <v>25.0</v>
      </c>
      <c r="E37" s="4">
        <v>2.639</v>
      </c>
      <c r="F37" s="4">
        <v>35.965</v>
      </c>
      <c r="G37" s="4">
        <v>37.47</v>
      </c>
      <c r="H37" s="20">
        <f t="shared" si="2"/>
        <v>20.92</v>
      </c>
      <c r="I37" s="4">
        <v>9.5</v>
      </c>
      <c r="J37" s="4" t="s">
        <v>321</v>
      </c>
      <c r="K37" s="4">
        <v>3.0</v>
      </c>
      <c r="L37" s="4" t="s">
        <v>42</v>
      </c>
      <c r="M37" s="4" t="s">
        <v>68</v>
      </c>
      <c r="N37" s="4">
        <v>175646.0</v>
      </c>
      <c r="O37" s="4">
        <v>36.45</v>
      </c>
      <c r="P37" s="4">
        <v>47.98</v>
      </c>
    </row>
    <row r="38">
      <c r="B38" s="4">
        <v>6165.0</v>
      </c>
      <c r="C38" s="4" t="s">
        <v>62</v>
      </c>
      <c r="D38" s="4">
        <v>25.0</v>
      </c>
      <c r="E38" s="4">
        <v>2.639</v>
      </c>
      <c r="F38" s="4">
        <v>35.965</v>
      </c>
      <c r="G38" s="4">
        <v>36.17</v>
      </c>
      <c r="H38" s="20">
        <f t="shared" si="2"/>
        <v>19.62</v>
      </c>
      <c r="I38" s="4">
        <v>9.5</v>
      </c>
      <c r="J38" s="4" t="s">
        <v>323</v>
      </c>
      <c r="K38" s="4">
        <v>3.0</v>
      </c>
      <c r="L38" s="4" t="s">
        <v>42</v>
      </c>
      <c r="M38" s="4" t="s">
        <v>68</v>
      </c>
      <c r="N38" s="4">
        <v>161712.0</v>
      </c>
      <c r="O38" s="4">
        <v>31.45</v>
      </c>
      <c r="P38" s="4">
        <v>42.28</v>
      </c>
    </row>
    <row r="39">
      <c r="B39" s="4">
        <v>6166.0</v>
      </c>
      <c r="C39" s="4" t="s">
        <v>62</v>
      </c>
      <c r="D39" s="4">
        <v>25.0</v>
      </c>
      <c r="E39" s="4">
        <v>2.639</v>
      </c>
      <c r="F39" s="4">
        <v>35.965</v>
      </c>
      <c r="G39" s="4">
        <v>36.17</v>
      </c>
      <c r="H39" s="20">
        <f t="shared" si="2"/>
        <v>19.62</v>
      </c>
      <c r="I39" s="4">
        <v>9.5</v>
      </c>
      <c r="J39" s="4" t="s">
        <v>323</v>
      </c>
      <c r="K39" s="4">
        <v>3.0</v>
      </c>
      <c r="L39" s="4" t="s">
        <v>42</v>
      </c>
      <c r="M39" s="4" t="s">
        <v>68</v>
      </c>
      <c r="N39" s="4">
        <v>170832.0</v>
      </c>
      <c r="O39" s="4">
        <v>31.36</v>
      </c>
      <c r="P39" s="4">
        <v>46.39</v>
      </c>
    </row>
    <row r="40">
      <c r="B40" s="4">
        <v>6167.0</v>
      </c>
      <c r="C40" s="4" t="s">
        <v>62</v>
      </c>
      <c r="D40" s="4">
        <v>25.0</v>
      </c>
      <c r="E40" s="4">
        <v>2.639</v>
      </c>
      <c r="F40" s="4">
        <v>35.965</v>
      </c>
      <c r="G40" s="4">
        <v>34.86</v>
      </c>
      <c r="H40" s="20">
        <f t="shared" si="2"/>
        <v>18.31</v>
      </c>
      <c r="I40" s="4">
        <v>9.5</v>
      </c>
      <c r="J40" s="4" t="s">
        <v>323</v>
      </c>
      <c r="K40" s="4">
        <v>3.0</v>
      </c>
      <c r="L40" s="4" t="s">
        <v>42</v>
      </c>
      <c r="M40" s="4" t="s">
        <v>68</v>
      </c>
      <c r="N40" s="4">
        <v>110718.0</v>
      </c>
      <c r="O40" s="4">
        <v>23.11</v>
      </c>
      <c r="P40" s="4">
        <v>33.79</v>
      </c>
    </row>
    <row r="41">
      <c r="B41" s="4">
        <v>6168.0</v>
      </c>
      <c r="C41" s="4" t="s">
        <v>62</v>
      </c>
      <c r="D41" s="4">
        <v>25.0</v>
      </c>
      <c r="E41" s="4">
        <v>2.639</v>
      </c>
      <c r="F41" s="4">
        <v>35.965</v>
      </c>
      <c r="G41" s="4">
        <v>34.86</v>
      </c>
      <c r="H41" s="20">
        <f t="shared" si="2"/>
        <v>18.31</v>
      </c>
      <c r="I41" s="4">
        <v>9.5</v>
      </c>
      <c r="J41" s="4" t="s">
        <v>323</v>
      </c>
      <c r="K41" s="4">
        <v>3.0</v>
      </c>
      <c r="L41" s="4" t="s">
        <v>42</v>
      </c>
      <c r="M41" s="4" t="s">
        <v>68</v>
      </c>
      <c r="N41" s="4">
        <v>82420.0</v>
      </c>
      <c r="O41" s="4">
        <v>18.18</v>
      </c>
      <c r="P41" s="4">
        <v>24.04</v>
      </c>
    </row>
    <row r="43">
      <c r="A43" s="1">
        <v>45421.0</v>
      </c>
      <c r="C43" s="89" t="s">
        <v>325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3.5"/>
    <col customWidth="1" min="11" max="11" width="15.25"/>
    <col customWidth="1" min="12" max="12" width="11.63"/>
    <col customWidth="1" min="13" max="13" width="18.5"/>
    <col customWidth="1" min="14" max="14" width="25.63"/>
    <col hidden="1" min="15" max="16" width="12.63"/>
  </cols>
  <sheetData>
    <row r="1">
      <c r="C1" s="76"/>
      <c r="F1" s="4" t="s">
        <v>0</v>
      </c>
      <c r="G1" s="4" t="s">
        <v>3</v>
      </c>
      <c r="H1" s="4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52"/>
      <c r="B2" s="52"/>
      <c r="C2" s="52"/>
      <c r="D2" s="52"/>
      <c r="E2" s="52"/>
      <c r="F2" s="52" t="s">
        <v>240</v>
      </c>
      <c r="G2" s="52" t="s">
        <v>241</v>
      </c>
      <c r="H2" s="52">
        <v>35.446</v>
      </c>
      <c r="I2" s="85">
        <v>19.146</v>
      </c>
      <c r="J2" s="52"/>
      <c r="K2" s="52"/>
      <c r="L2" s="52" t="s">
        <v>384</v>
      </c>
      <c r="M2" s="52"/>
      <c r="N2" s="52">
        <f>'Totals % Goal'!F17</f>
        <v>0.7</v>
      </c>
      <c r="O2" s="52"/>
      <c r="P2" s="52"/>
      <c r="Q2" s="101">
        <f>MAX(Q5:Q997)/(N2*1000)</f>
        <v>0.9013428571</v>
      </c>
      <c r="R2" s="101">
        <f>MAX(R5:R997)/(N2*1000)</f>
        <v>0.7403428571</v>
      </c>
      <c r="S2" s="101">
        <f>MAX(S5:S997)/MAX(Q5:Q997)</f>
        <v>0.1239896028</v>
      </c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31" t="s">
        <v>249</v>
      </c>
    </row>
    <row r="4">
      <c r="A4" s="7" t="s">
        <v>10</v>
      </c>
      <c r="B4" s="7" t="s">
        <v>12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252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 t="s">
        <v>387</v>
      </c>
      <c r="P4" s="7" t="s">
        <v>388</v>
      </c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04">
        <v>45313.0</v>
      </c>
      <c r="B5" s="31">
        <v>3783.0</v>
      </c>
      <c r="C5" s="52" t="s">
        <v>154</v>
      </c>
      <c r="D5" s="64">
        <v>35.441</v>
      </c>
      <c r="E5" s="31">
        <v>35.0</v>
      </c>
      <c r="F5" s="4">
        <v>0.0</v>
      </c>
      <c r="G5" s="4">
        <v>49484.0</v>
      </c>
      <c r="H5" s="31">
        <v>0.34</v>
      </c>
      <c r="I5" s="52" t="s">
        <v>65</v>
      </c>
      <c r="J5" s="52" t="s">
        <v>164</v>
      </c>
      <c r="K5" s="52" t="s">
        <v>203</v>
      </c>
      <c r="L5" s="52"/>
      <c r="M5" s="52"/>
      <c r="N5" s="52"/>
      <c r="O5" s="105" t="str">
        <f t="shared" ref="O5:O168" si="1">if(K5="low","140MeV","750MeV")</f>
        <v>750MeV</v>
      </c>
      <c r="P5" s="52" t="str">
        <f t="shared" ref="P5:P168" si="2">if(K5="low","140MeV","650MeV")</f>
        <v>650MeV</v>
      </c>
      <c r="Q5" s="31">
        <f>if($I5="LH2",0+$F5,0)</f>
        <v>0</v>
      </c>
      <c r="R5" s="31">
        <v>0.0</v>
      </c>
      <c r="S5" s="31">
        <v>0.0</v>
      </c>
    </row>
    <row r="6">
      <c r="B6" s="4">
        <v>3784.0</v>
      </c>
      <c r="C6" s="52" t="s">
        <v>391</v>
      </c>
      <c r="D6" s="4">
        <v>35.441</v>
      </c>
      <c r="E6" s="4">
        <v>35.0</v>
      </c>
      <c r="F6" s="17">
        <v>100.0</v>
      </c>
      <c r="G6" s="4">
        <v>0.0</v>
      </c>
      <c r="H6" s="4">
        <v>60.0</v>
      </c>
      <c r="I6" s="52" t="s">
        <v>65</v>
      </c>
      <c r="J6" s="52" t="s">
        <v>164</v>
      </c>
      <c r="K6" s="52" t="s">
        <v>203</v>
      </c>
      <c r="L6" s="4" t="s">
        <v>392</v>
      </c>
      <c r="O6" s="105" t="str">
        <f t="shared" si="1"/>
        <v>750MeV</v>
      </c>
      <c r="P6" s="52" t="str">
        <f t="shared" si="2"/>
        <v>650MeV</v>
      </c>
      <c r="Q6" s="75">
        <f t="shared" ref="Q6:Q39" si="3">if($I6="LH2",Q5+$F6,Q5+0)</f>
        <v>100</v>
      </c>
      <c r="R6" s="75">
        <f t="shared" ref="R6:R29" si="4">if($I6="LD2",R5+$F6,R5+0)</f>
        <v>0</v>
      </c>
      <c r="S6" s="75">
        <f t="shared" ref="S6:S29" si="5">if($I6="dummy",S5+$F6,S5+0)</f>
        <v>0</v>
      </c>
    </row>
    <row r="7">
      <c r="B7" s="31">
        <v>3785.0</v>
      </c>
      <c r="C7" s="52" t="s">
        <v>391</v>
      </c>
      <c r="D7" s="4">
        <v>35.441</v>
      </c>
      <c r="E7" s="4">
        <v>35.0</v>
      </c>
      <c r="F7" s="4">
        <v>102.1</v>
      </c>
      <c r="G7" s="4">
        <v>1.0850314E7</v>
      </c>
      <c r="H7" s="4">
        <v>74.85</v>
      </c>
      <c r="I7" s="52" t="s">
        <v>65</v>
      </c>
      <c r="J7" s="52" t="s">
        <v>164</v>
      </c>
      <c r="K7" s="52" t="s">
        <v>203</v>
      </c>
      <c r="O7" s="105" t="str">
        <f t="shared" si="1"/>
        <v>750MeV</v>
      </c>
      <c r="P7" s="52" t="str">
        <f t="shared" si="2"/>
        <v>650MeV</v>
      </c>
      <c r="Q7" s="75">
        <f t="shared" si="3"/>
        <v>202.1</v>
      </c>
      <c r="R7" s="75">
        <f t="shared" si="4"/>
        <v>0</v>
      </c>
      <c r="S7" s="75">
        <f t="shared" si="5"/>
        <v>0</v>
      </c>
    </row>
    <row r="8">
      <c r="B8" s="96">
        <v>3786.0</v>
      </c>
      <c r="C8" s="107" t="s">
        <v>391</v>
      </c>
      <c r="D8" s="96">
        <v>35.441</v>
      </c>
      <c r="E8" s="96">
        <v>20.0</v>
      </c>
      <c r="F8" s="96">
        <v>23.73</v>
      </c>
      <c r="G8" s="96">
        <v>1407225.0</v>
      </c>
      <c r="H8" s="96">
        <v>20.56</v>
      </c>
      <c r="I8" s="107" t="s">
        <v>65</v>
      </c>
      <c r="J8" s="107" t="s">
        <v>164</v>
      </c>
      <c r="K8" s="107" t="s">
        <v>203</v>
      </c>
      <c r="O8" s="105" t="str">
        <f t="shared" si="1"/>
        <v>750MeV</v>
      </c>
      <c r="P8" s="52" t="str">
        <f t="shared" si="2"/>
        <v>650MeV</v>
      </c>
      <c r="Q8" s="75">
        <f t="shared" si="3"/>
        <v>225.83</v>
      </c>
      <c r="R8" s="75">
        <f t="shared" si="4"/>
        <v>0</v>
      </c>
      <c r="S8" s="75">
        <f t="shared" si="5"/>
        <v>0</v>
      </c>
    </row>
    <row r="9">
      <c r="B9" s="31">
        <v>3787.0</v>
      </c>
      <c r="C9" s="52" t="s">
        <v>391</v>
      </c>
      <c r="D9" s="4">
        <v>35.441</v>
      </c>
      <c r="E9" s="4">
        <v>10.0</v>
      </c>
      <c r="F9" s="4">
        <v>22.92</v>
      </c>
      <c r="G9" s="4">
        <v>752480.0</v>
      </c>
      <c r="H9" s="4">
        <v>38.88</v>
      </c>
      <c r="I9" s="52" t="s">
        <v>65</v>
      </c>
      <c r="J9" s="52" t="s">
        <v>164</v>
      </c>
      <c r="K9" s="52" t="s">
        <v>203</v>
      </c>
      <c r="O9" s="105" t="str">
        <f t="shared" si="1"/>
        <v>750MeV</v>
      </c>
      <c r="P9" s="52" t="str">
        <f t="shared" si="2"/>
        <v>650MeV</v>
      </c>
      <c r="Q9" s="75">
        <f t="shared" si="3"/>
        <v>248.75</v>
      </c>
      <c r="R9" s="75">
        <f t="shared" si="4"/>
        <v>0</v>
      </c>
      <c r="S9" s="75">
        <f t="shared" si="5"/>
        <v>0</v>
      </c>
    </row>
    <row r="10">
      <c r="B10" s="96">
        <v>3788.0</v>
      </c>
      <c r="C10" s="107" t="s">
        <v>314</v>
      </c>
      <c r="D10" s="96">
        <v>35.441</v>
      </c>
      <c r="E10" s="96">
        <v>20.0</v>
      </c>
      <c r="F10" s="96">
        <v>23.68</v>
      </c>
      <c r="G10" s="96">
        <v>1451933.0</v>
      </c>
      <c r="H10" s="96">
        <v>20.11</v>
      </c>
      <c r="I10" s="107" t="s">
        <v>65</v>
      </c>
      <c r="J10" s="107" t="s">
        <v>53</v>
      </c>
      <c r="K10" s="107" t="s">
        <v>203</v>
      </c>
      <c r="O10" s="105" t="str">
        <f t="shared" si="1"/>
        <v>750MeV</v>
      </c>
      <c r="P10" s="52" t="str">
        <f t="shared" si="2"/>
        <v>650MeV</v>
      </c>
      <c r="Q10" s="75">
        <f t="shared" si="3"/>
        <v>272.43</v>
      </c>
      <c r="R10" s="75">
        <f t="shared" si="4"/>
        <v>0</v>
      </c>
      <c r="S10" s="75">
        <f t="shared" si="5"/>
        <v>0</v>
      </c>
    </row>
    <row r="11">
      <c r="B11" s="31">
        <v>3789.0</v>
      </c>
      <c r="C11" s="52" t="s">
        <v>154</v>
      </c>
      <c r="D11" s="4">
        <v>35.441</v>
      </c>
      <c r="E11" s="4">
        <v>35.0</v>
      </c>
      <c r="F11" s="4">
        <v>0.0</v>
      </c>
      <c r="G11" s="4">
        <v>112853.0</v>
      </c>
      <c r="H11" s="4">
        <v>0.56</v>
      </c>
      <c r="I11" s="52" t="s">
        <v>65</v>
      </c>
      <c r="J11" s="52" t="s">
        <v>399</v>
      </c>
      <c r="K11" s="52" t="s">
        <v>223</v>
      </c>
      <c r="O11" s="105" t="str">
        <f t="shared" si="1"/>
        <v>750MeV</v>
      </c>
      <c r="P11" s="52" t="str">
        <f t="shared" si="2"/>
        <v>650MeV</v>
      </c>
      <c r="Q11" s="75">
        <f t="shared" si="3"/>
        <v>272.43</v>
      </c>
      <c r="R11" s="75">
        <f t="shared" si="4"/>
        <v>0</v>
      </c>
      <c r="S11" s="75">
        <f t="shared" si="5"/>
        <v>0</v>
      </c>
    </row>
    <row r="12">
      <c r="B12" s="4">
        <v>3790.0</v>
      </c>
      <c r="C12" s="52" t="s">
        <v>391</v>
      </c>
      <c r="D12" s="4">
        <v>35.441</v>
      </c>
      <c r="E12" s="4">
        <v>35.0</v>
      </c>
      <c r="F12" s="4">
        <v>27.67</v>
      </c>
      <c r="G12" s="4">
        <v>2540927.0</v>
      </c>
      <c r="H12" s="4">
        <v>14.33</v>
      </c>
      <c r="I12" s="52" t="s">
        <v>65</v>
      </c>
      <c r="J12" s="52" t="s">
        <v>400</v>
      </c>
      <c r="K12" s="52" t="s">
        <v>223</v>
      </c>
      <c r="O12" s="105" t="str">
        <f t="shared" si="1"/>
        <v>750MeV</v>
      </c>
      <c r="P12" s="52" t="str">
        <f t="shared" si="2"/>
        <v>650MeV</v>
      </c>
      <c r="Q12" s="75">
        <f t="shared" si="3"/>
        <v>300.1</v>
      </c>
      <c r="R12" s="75">
        <f t="shared" si="4"/>
        <v>0</v>
      </c>
      <c r="S12" s="75">
        <f t="shared" si="5"/>
        <v>0</v>
      </c>
    </row>
    <row r="13">
      <c r="A13" s="27"/>
      <c r="B13" s="109">
        <v>3791.0</v>
      </c>
      <c r="C13" s="43" t="s">
        <v>391</v>
      </c>
      <c r="D13" s="42">
        <v>35.441</v>
      </c>
      <c r="E13" s="42">
        <v>30.0</v>
      </c>
      <c r="F13" s="42">
        <v>25.94</v>
      </c>
      <c r="G13" s="42">
        <v>2497587.0</v>
      </c>
      <c r="H13" s="42">
        <v>14.38</v>
      </c>
      <c r="I13" s="43" t="s">
        <v>229</v>
      </c>
      <c r="J13" s="43" t="s">
        <v>164</v>
      </c>
      <c r="K13" s="43" t="s">
        <v>203</v>
      </c>
      <c r="L13" s="27"/>
      <c r="M13" s="27"/>
      <c r="N13" s="27"/>
      <c r="O13" s="110" t="str">
        <f t="shared" si="1"/>
        <v>750MeV</v>
      </c>
      <c r="P13" s="43" t="str">
        <f t="shared" si="2"/>
        <v>650MeV</v>
      </c>
      <c r="Q13" s="111">
        <f t="shared" si="3"/>
        <v>300.1</v>
      </c>
      <c r="R13" s="111">
        <f t="shared" si="4"/>
        <v>0</v>
      </c>
      <c r="S13" s="111">
        <f t="shared" si="5"/>
        <v>25.94</v>
      </c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>
      <c r="A14" s="27"/>
      <c r="B14" s="42">
        <v>3792.0</v>
      </c>
      <c r="C14" s="43" t="s">
        <v>154</v>
      </c>
      <c r="D14" s="42">
        <v>35.441</v>
      </c>
      <c r="E14" s="42">
        <v>30.0</v>
      </c>
      <c r="F14" s="42">
        <v>0.0</v>
      </c>
      <c r="G14" s="42">
        <v>1192.0</v>
      </c>
      <c r="H14" s="42">
        <v>0.5</v>
      </c>
      <c r="I14" s="43" t="s">
        <v>229</v>
      </c>
      <c r="J14" s="43" t="s">
        <v>164</v>
      </c>
      <c r="K14" s="43" t="s">
        <v>203</v>
      </c>
      <c r="L14" s="27"/>
      <c r="M14" s="27"/>
      <c r="N14" s="27"/>
      <c r="O14" s="110" t="str">
        <f t="shared" si="1"/>
        <v>750MeV</v>
      </c>
      <c r="P14" s="43" t="str">
        <f t="shared" si="2"/>
        <v>650MeV</v>
      </c>
      <c r="Q14" s="111">
        <f t="shared" si="3"/>
        <v>300.1</v>
      </c>
      <c r="R14" s="111">
        <f t="shared" si="4"/>
        <v>0</v>
      </c>
      <c r="S14" s="111">
        <f t="shared" si="5"/>
        <v>25.94</v>
      </c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>
      <c r="A15" s="103"/>
      <c r="B15" s="112">
        <v>3793.0</v>
      </c>
      <c r="C15" s="83" t="s">
        <v>391</v>
      </c>
      <c r="D15" s="45">
        <v>35.441</v>
      </c>
      <c r="E15" s="45">
        <v>20.0</v>
      </c>
      <c r="F15" s="45">
        <v>24.0</v>
      </c>
      <c r="G15" s="45">
        <v>1430258.0</v>
      </c>
      <c r="H15" s="45">
        <v>22.57</v>
      </c>
      <c r="I15" s="83" t="s">
        <v>101</v>
      </c>
      <c r="J15" s="83" t="s">
        <v>164</v>
      </c>
      <c r="K15" s="83" t="s">
        <v>203</v>
      </c>
      <c r="L15" s="45"/>
      <c r="M15" s="23"/>
      <c r="N15" s="23"/>
      <c r="O15" s="113" t="str">
        <f t="shared" si="1"/>
        <v>750MeV</v>
      </c>
      <c r="P15" s="83" t="str">
        <f t="shared" si="2"/>
        <v>650MeV</v>
      </c>
      <c r="Q15" s="114">
        <f t="shared" si="3"/>
        <v>300.1</v>
      </c>
      <c r="R15" s="114">
        <f t="shared" si="4"/>
        <v>24</v>
      </c>
      <c r="S15" s="114">
        <f t="shared" si="5"/>
        <v>25.94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>
      <c r="A16" s="23"/>
      <c r="B16" s="45">
        <v>3794.0</v>
      </c>
      <c r="C16" s="83" t="s">
        <v>391</v>
      </c>
      <c r="D16" s="45">
        <v>35.441</v>
      </c>
      <c r="E16" s="45">
        <v>20.0</v>
      </c>
      <c r="F16" s="45">
        <v>10.19</v>
      </c>
      <c r="G16" s="45">
        <v>4130667.0</v>
      </c>
      <c r="H16" s="45">
        <v>11.51</v>
      </c>
      <c r="I16" s="83" t="s">
        <v>101</v>
      </c>
      <c r="J16" s="83" t="s">
        <v>164</v>
      </c>
      <c r="K16" s="83" t="s">
        <v>203</v>
      </c>
      <c r="L16" s="45"/>
      <c r="M16" s="45"/>
      <c r="N16" s="23"/>
      <c r="O16" s="113" t="str">
        <f t="shared" si="1"/>
        <v>750MeV</v>
      </c>
      <c r="P16" s="83" t="str">
        <f t="shared" si="2"/>
        <v>650MeV</v>
      </c>
      <c r="Q16" s="114">
        <f t="shared" si="3"/>
        <v>300.1</v>
      </c>
      <c r="R16" s="114">
        <f t="shared" si="4"/>
        <v>34.19</v>
      </c>
      <c r="S16" s="114">
        <f t="shared" si="5"/>
        <v>25.94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>
      <c r="A17" s="23"/>
      <c r="B17" s="112">
        <v>3795.0</v>
      </c>
      <c r="C17" s="83" t="s">
        <v>154</v>
      </c>
      <c r="D17" s="45">
        <v>35.441</v>
      </c>
      <c r="E17" s="45">
        <v>20.0</v>
      </c>
      <c r="F17" s="45">
        <v>0.0</v>
      </c>
      <c r="G17" s="45">
        <v>0.0</v>
      </c>
      <c r="H17" s="45">
        <v>27.0</v>
      </c>
      <c r="I17" s="83" t="s">
        <v>101</v>
      </c>
      <c r="J17" s="83" t="s">
        <v>164</v>
      </c>
      <c r="K17" s="83" t="s">
        <v>203</v>
      </c>
      <c r="L17" s="45" t="s">
        <v>403</v>
      </c>
      <c r="M17" s="45"/>
      <c r="N17" s="23"/>
      <c r="O17" s="113" t="str">
        <f t="shared" si="1"/>
        <v>750MeV</v>
      </c>
      <c r="P17" s="83" t="str">
        <f t="shared" si="2"/>
        <v>650MeV</v>
      </c>
      <c r="Q17" s="114">
        <f t="shared" si="3"/>
        <v>300.1</v>
      </c>
      <c r="R17" s="114">
        <f t="shared" si="4"/>
        <v>34.19</v>
      </c>
      <c r="S17" s="114">
        <f t="shared" si="5"/>
        <v>25.94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>
      <c r="A18" s="23"/>
      <c r="B18" s="45">
        <v>3796.0</v>
      </c>
      <c r="C18" s="83" t="s">
        <v>391</v>
      </c>
      <c r="D18" s="45">
        <v>35.441</v>
      </c>
      <c r="E18" s="45">
        <v>20.0</v>
      </c>
      <c r="F18" s="45">
        <v>39.15</v>
      </c>
      <c r="G18" s="45">
        <v>1.1560022E7</v>
      </c>
      <c r="H18" s="45">
        <v>57.1</v>
      </c>
      <c r="I18" s="83" t="s">
        <v>101</v>
      </c>
      <c r="J18" s="83" t="s">
        <v>164</v>
      </c>
      <c r="K18" s="83" t="s">
        <v>203</v>
      </c>
      <c r="L18" s="23"/>
      <c r="M18" s="45"/>
      <c r="N18" s="23"/>
      <c r="O18" s="113" t="str">
        <f t="shared" si="1"/>
        <v>750MeV</v>
      </c>
      <c r="P18" s="83" t="str">
        <f t="shared" si="2"/>
        <v>650MeV</v>
      </c>
      <c r="Q18" s="114">
        <f t="shared" si="3"/>
        <v>300.1</v>
      </c>
      <c r="R18" s="114">
        <f t="shared" si="4"/>
        <v>73.34</v>
      </c>
      <c r="S18" s="114">
        <f t="shared" si="5"/>
        <v>25.94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>
      <c r="A19" s="23"/>
      <c r="B19" s="112">
        <v>3797.0</v>
      </c>
      <c r="C19" s="83" t="s">
        <v>391</v>
      </c>
      <c r="D19" s="45">
        <v>35.441</v>
      </c>
      <c r="E19" s="45">
        <v>12.0</v>
      </c>
      <c r="F19" s="45">
        <v>39.56</v>
      </c>
      <c r="G19" s="45">
        <v>1.168436E7</v>
      </c>
      <c r="H19" s="45">
        <v>58.38</v>
      </c>
      <c r="I19" s="83" t="s">
        <v>101</v>
      </c>
      <c r="J19" s="83" t="s">
        <v>164</v>
      </c>
      <c r="K19" s="83" t="s">
        <v>203</v>
      </c>
      <c r="L19" s="23"/>
      <c r="M19" s="45"/>
      <c r="N19" s="23"/>
      <c r="O19" s="113" t="str">
        <f t="shared" si="1"/>
        <v>750MeV</v>
      </c>
      <c r="P19" s="83" t="str">
        <f t="shared" si="2"/>
        <v>650MeV</v>
      </c>
      <c r="Q19" s="114">
        <f t="shared" si="3"/>
        <v>300.1</v>
      </c>
      <c r="R19" s="114">
        <f t="shared" si="4"/>
        <v>112.9</v>
      </c>
      <c r="S19" s="114">
        <f t="shared" si="5"/>
        <v>25.94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>
      <c r="A20" s="23"/>
      <c r="B20" s="45">
        <v>3798.0</v>
      </c>
      <c r="C20" s="83" t="s">
        <v>391</v>
      </c>
      <c r="D20" s="45">
        <v>35.441</v>
      </c>
      <c r="E20" s="45">
        <v>12.0</v>
      </c>
      <c r="F20" s="45">
        <v>41.85</v>
      </c>
      <c r="G20" s="45">
        <v>1.2269246E7</v>
      </c>
      <c r="H20" s="45">
        <v>61.11</v>
      </c>
      <c r="I20" s="83" t="s">
        <v>101</v>
      </c>
      <c r="J20" s="83" t="s">
        <v>164</v>
      </c>
      <c r="K20" s="83" t="s">
        <v>203</v>
      </c>
      <c r="L20" s="23"/>
      <c r="M20" s="45"/>
      <c r="N20" s="23"/>
      <c r="O20" s="113" t="str">
        <f t="shared" si="1"/>
        <v>750MeV</v>
      </c>
      <c r="P20" s="83" t="str">
        <f t="shared" si="2"/>
        <v>650MeV</v>
      </c>
      <c r="Q20" s="114">
        <f t="shared" si="3"/>
        <v>300.1</v>
      </c>
      <c r="R20" s="114">
        <f t="shared" si="4"/>
        <v>154.75</v>
      </c>
      <c r="S20" s="114">
        <f t="shared" si="5"/>
        <v>25.94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23"/>
      <c r="B21" s="112">
        <v>3799.0</v>
      </c>
      <c r="C21" s="83" t="s">
        <v>391</v>
      </c>
      <c r="D21" s="45">
        <v>35.441</v>
      </c>
      <c r="E21" s="45">
        <v>12.0</v>
      </c>
      <c r="F21" s="45">
        <v>38.91</v>
      </c>
      <c r="G21" s="45">
        <v>1.1528307E7</v>
      </c>
      <c r="H21" s="45">
        <v>57.85</v>
      </c>
      <c r="I21" s="83" t="s">
        <v>101</v>
      </c>
      <c r="J21" s="83" t="s">
        <v>164</v>
      </c>
      <c r="K21" s="83" t="s">
        <v>203</v>
      </c>
      <c r="L21" s="23"/>
      <c r="M21" s="23"/>
      <c r="N21" s="23"/>
      <c r="O21" s="113" t="str">
        <f t="shared" si="1"/>
        <v>750MeV</v>
      </c>
      <c r="P21" s="83" t="str">
        <f t="shared" si="2"/>
        <v>650MeV</v>
      </c>
      <c r="Q21" s="114">
        <f t="shared" si="3"/>
        <v>300.1</v>
      </c>
      <c r="R21" s="114">
        <f t="shared" si="4"/>
        <v>193.66</v>
      </c>
      <c r="S21" s="114">
        <f t="shared" si="5"/>
        <v>25.94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23"/>
      <c r="B22" s="45">
        <v>3800.0</v>
      </c>
      <c r="C22" s="83" t="s">
        <v>391</v>
      </c>
      <c r="D22" s="45">
        <v>35.441</v>
      </c>
      <c r="E22" s="45">
        <v>10.0</v>
      </c>
      <c r="F22" s="45">
        <v>10.1</v>
      </c>
      <c r="G22" s="45">
        <v>2430268.0</v>
      </c>
      <c r="H22" s="45">
        <v>19.45</v>
      </c>
      <c r="I22" s="83" t="s">
        <v>101</v>
      </c>
      <c r="J22" s="83" t="s">
        <v>164</v>
      </c>
      <c r="K22" s="83" t="s">
        <v>203</v>
      </c>
      <c r="L22" s="23"/>
      <c r="M22" s="23"/>
      <c r="N22" s="23"/>
      <c r="O22" s="113" t="str">
        <f t="shared" si="1"/>
        <v>750MeV</v>
      </c>
      <c r="P22" s="83" t="str">
        <f t="shared" si="2"/>
        <v>650MeV</v>
      </c>
      <c r="Q22" s="114">
        <f t="shared" si="3"/>
        <v>300.1</v>
      </c>
      <c r="R22" s="114">
        <f t="shared" si="4"/>
        <v>203.76</v>
      </c>
      <c r="S22" s="114">
        <f t="shared" si="5"/>
        <v>25.94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23"/>
      <c r="B23" s="112">
        <v>3801.0</v>
      </c>
      <c r="C23" s="83" t="s">
        <v>391</v>
      </c>
      <c r="D23" s="45">
        <v>35.441</v>
      </c>
      <c r="E23" s="45">
        <v>5.0</v>
      </c>
      <c r="F23" s="45">
        <v>11.79</v>
      </c>
      <c r="G23" s="45">
        <v>1356310.0</v>
      </c>
      <c r="H23" s="45">
        <v>38.19</v>
      </c>
      <c r="I23" s="83" t="s">
        <v>101</v>
      </c>
      <c r="J23" s="83" t="s">
        <v>164</v>
      </c>
      <c r="K23" s="83" t="s">
        <v>203</v>
      </c>
      <c r="L23" s="23"/>
      <c r="M23" s="23"/>
      <c r="N23" s="23"/>
      <c r="O23" s="113" t="str">
        <f t="shared" si="1"/>
        <v>750MeV</v>
      </c>
      <c r="P23" s="83" t="str">
        <f t="shared" si="2"/>
        <v>650MeV</v>
      </c>
      <c r="Q23" s="114">
        <f t="shared" si="3"/>
        <v>300.1</v>
      </c>
      <c r="R23" s="114">
        <f t="shared" si="4"/>
        <v>215.55</v>
      </c>
      <c r="S23" s="114">
        <f t="shared" si="5"/>
        <v>25.94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23"/>
      <c r="B24" s="45">
        <v>3802.0</v>
      </c>
      <c r="C24" s="83" t="s">
        <v>154</v>
      </c>
      <c r="D24" s="45">
        <v>35.441</v>
      </c>
      <c r="E24" s="45">
        <v>10.0</v>
      </c>
      <c r="F24" s="45">
        <v>0.0</v>
      </c>
      <c r="G24" s="45">
        <v>219620.0</v>
      </c>
      <c r="H24" s="45">
        <v>1.6</v>
      </c>
      <c r="I24" s="83" t="s">
        <v>101</v>
      </c>
      <c r="J24" s="83" t="s">
        <v>53</v>
      </c>
      <c r="K24" s="83" t="s">
        <v>203</v>
      </c>
      <c r="L24" s="45" t="s">
        <v>406</v>
      </c>
      <c r="M24" s="23"/>
      <c r="N24" s="23"/>
      <c r="O24" s="113" t="str">
        <f t="shared" si="1"/>
        <v>750MeV</v>
      </c>
      <c r="P24" s="83" t="str">
        <f t="shared" si="2"/>
        <v>650MeV</v>
      </c>
      <c r="Q24" s="114">
        <f t="shared" si="3"/>
        <v>300.1</v>
      </c>
      <c r="R24" s="114">
        <f t="shared" si="4"/>
        <v>215.55</v>
      </c>
      <c r="S24" s="114">
        <f t="shared" si="5"/>
        <v>25.94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23"/>
      <c r="B25" s="112">
        <v>3803.0</v>
      </c>
      <c r="C25" s="83" t="s">
        <v>154</v>
      </c>
      <c r="D25" s="45">
        <v>35.441</v>
      </c>
      <c r="E25" s="45">
        <v>10.0</v>
      </c>
      <c r="F25" s="45">
        <v>0.0</v>
      </c>
      <c r="G25" s="45">
        <v>2873203.0</v>
      </c>
      <c r="H25" s="45">
        <v>19.84</v>
      </c>
      <c r="I25" s="83" t="s">
        <v>101</v>
      </c>
      <c r="J25" s="83" t="s">
        <v>53</v>
      </c>
      <c r="K25" s="83" t="s">
        <v>203</v>
      </c>
      <c r="L25" s="45" t="s">
        <v>407</v>
      </c>
      <c r="M25" s="23"/>
      <c r="N25" s="23"/>
      <c r="O25" s="113" t="str">
        <f t="shared" si="1"/>
        <v>750MeV</v>
      </c>
      <c r="P25" s="83" t="str">
        <f t="shared" si="2"/>
        <v>650MeV</v>
      </c>
      <c r="Q25" s="114">
        <f t="shared" si="3"/>
        <v>300.1</v>
      </c>
      <c r="R25" s="114">
        <f t="shared" si="4"/>
        <v>215.55</v>
      </c>
      <c r="S25" s="114">
        <f t="shared" si="5"/>
        <v>25.94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23"/>
      <c r="B26" s="45">
        <v>3804.0</v>
      </c>
      <c r="C26" s="83" t="s">
        <v>314</v>
      </c>
      <c r="D26" s="45">
        <v>35.441</v>
      </c>
      <c r="E26" s="45">
        <v>10.0</v>
      </c>
      <c r="F26" s="45">
        <v>8.55</v>
      </c>
      <c r="G26" s="45">
        <v>2045840.0</v>
      </c>
      <c r="H26" s="45">
        <v>15.0</v>
      </c>
      <c r="I26" s="83" t="s">
        <v>101</v>
      </c>
      <c r="J26" s="83" t="s">
        <v>53</v>
      </c>
      <c r="K26" s="83" t="s">
        <v>203</v>
      </c>
      <c r="L26" s="23"/>
      <c r="M26" s="23"/>
      <c r="N26" s="23"/>
      <c r="O26" s="113" t="str">
        <f t="shared" si="1"/>
        <v>750MeV</v>
      </c>
      <c r="P26" s="83" t="str">
        <f t="shared" si="2"/>
        <v>650MeV</v>
      </c>
      <c r="Q26" s="114">
        <f t="shared" si="3"/>
        <v>300.1</v>
      </c>
      <c r="R26" s="114">
        <f t="shared" si="4"/>
        <v>224.1</v>
      </c>
      <c r="S26" s="114">
        <f t="shared" si="5"/>
        <v>25.94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23"/>
      <c r="B27" s="112">
        <v>3805.0</v>
      </c>
      <c r="C27" s="83" t="s">
        <v>154</v>
      </c>
      <c r="D27" s="45">
        <v>35.441</v>
      </c>
      <c r="E27" s="45">
        <v>12.0</v>
      </c>
      <c r="F27" s="45">
        <v>0.0</v>
      </c>
      <c r="G27" s="45">
        <v>74735.0</v>
      </c>
      <c r="H27" s="45">
        <v>0.0</v>
      </c>
      <c r="I27" s="83" t="s">
        <v>101</v>
      </c>
      <c r="J27" s="83" t="s">
        <v>409</v>
      </c>
      <c r="K27" s="83" t="s">
        <v>223</v>
      </c>
      <c r="L27" s="23"/>
      <c r="M27" s="23"/>
      <c r="N27" s="23"/>
      <c r="O27" s="113" t="str">
        <f t="shared" si="1"/>
        <v>750MeV</v>
      </c>
      <c r="P27" s="83" t="str">
        <f t="shared" si="2"/>
        <v>650MeV</v>
      </c>
      <c r="Q27" s="114">
        <f t="shared" si="3"/>
        <v>300.1</v>
      </c>
      <c r="R27" s="114">
        <f t="shared" si="4"/>
        <v>224.1</v>
      </c>
      <c r="S27" s="114">
        <f t="shared" si="5"/>
        <v>25.94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23"/>
      <c r="B28" s="45">
        <v>3806.0</v>
      </c>
      <c r="C28" s="83" t="s">
        <v>391</v>
      </c>
      <c r="D28" s="45">
        <v>35.441</v>
      </c>
      <c r="E28" s="45">
        <v>12.0</v>
      </c>
      <c r="F28" s="45">
        <v>10.94</v>
      </c>
      <c r="G28" s="45">
        <v>2662074.0</v>
      </c>
      <c r="H28" s="45">
        <v>15.94</v>
      </c>
      <c r="I28" s="83" t="s">
        <v>101</v>
      </c>
      <c r="J28" s="83" t="s">
        <v>400</v>
      </c>
      <c r="K28" s="83" t="s">
        <v>223</v>
      </c>
      <c r="L28" s="23"/>
      <c r="M28" s="23"/>
      <c r="N28" s="23"/>
      <c r="O28" s="113" t="str">
        <f t="shared" si="1"/>
        <v>750MeV</v>
      </c>
      <c r="P28" s="83" t="str">
        <f t="shared" si="2"/>
        <v>650MeV</v>
      </c>
      <c r="Q28" s="114">
        <f t="shared" si="3"/>
        <v>300.1</v>
      </c>
      <c r="R28" s="114">
        <f t="shared" si="4"/>
        <v>235.04</v>
      </c>
      <c r="S28" s="114">
        <f t="shared" si="5"/>
        <v>25.94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63">
        <v>45314.0</v>
      </c>
      <c r="B29" s="31">
        <v>3833.0</v>
      </c>
      <c r="C29" s="52" t="s">
        <v>154</v>
      </c>
      <c r="D29" s="65">
        <v>35.438</v>
      </c>
      <c r="E29" s="4">
        <v>40.0</v>
      </c>
      <c r="F29" s="4">
        <v>0.0</v>
      </c>
      <c r="G29" s="4">
        <v>8672.0</v>
      </c>
      <c r="H29" s="4">
        <v>0.05</v>
      </c>
      <c r="I29" s="52" t="s">
        <v>65</v>
      </c>
      <c r="J29" s="52" t="s">
        <v>164</v>
      </c>
      <c r="K29" s="52" t="s">
        <v>203</v>
      </c>
      <c r="O29" s="105" t="str">
        <f t="shared" si="1"/>
        <v>750MeV</v>
      </c>
      <c r="P29" s="52" t="str">
        <f t="shared" si="2"/>
        <v>650MeV</v>
      </c>
      <c r="Q29" s="75">
        <f t="shared" si="3"/>
        <v>300.1</v>
      </c>
      <c r="R29" s="75">
        <f t="shared" si="4"/>
        <v>235.04</v>
      </c>
      <c r="S29" s="75">
        <f t="shared" si="5"/>
        <v>25.94</v>
      </c>
    </row>
    <row r="30">
      <c r="B30" s="4">
        <v>3834.0</v>
      </c>
      <c r="C30" s="52" t="s">
        <v>391</v>
      </c>
      <c r="D30" s="4">
        <v>35.438</v>
      </c>
      <c r="E30" s="4">
        <v>40.0</v>
      </c>
      <c r="F30" s="4">
        <v>99.03</v>
      </c>
      <c r="G30" s="4">
        <v>7654460.0</v>
      </c>
      <c r="H30" s="4">
        <v>57.54</v>
      </c>
      <c r="I30" s="52" t="s">
        <v>65</v>
      </c>
      <c r="J30" s="52" t="s">
        <v>164</v>
      </c>
      <c r="K30" s="52" t="s">
        <v>203</v>
      </c>
      <c r="O30" s="105" t="str">
        <f t="shared" si="1"/>
        <v>750MeV</v>
      </c>
      <c r="P30" s="52" t="str">
        <f t="shared" si="2"/>
        <v>650MeV</v>
      </c>
      <c r="Q30" s="75">
        <f t="shared" si="3"/>
        <v>399.13</v>
      </c>
      <c r="R30" s="75">
        <f>if($I30="LD2",R29+#REF!,R29+0)</f>
        <v>235.04</v>
      </c>
      <c r="S30" s="75">
        <f>if($I30="dummy",S29+#REF!,S29+0)</f>
        <v>25.94</v>
      </c>
    </row>
    <row r="31">
      <c r="B31" s="31">
        <v>3835.0</v>
      </c>
      <c r="C31" s="52" t="s">
        <v>391</v>
      </c>
      <c r="D31" s="4">
        <v>35.438</v>
      </c>
      <c r="E31" s="4">
        <v>40.0</v>
      </c>
      <c r="F31" s="4">
        <v>115.0</v>
      </c>
      <c r="G31" s="4">
        <v>9034123.0</v>
      </c>
      <c r="H31" s="4">
        <v>57.4</v>
      </c>
      <c r="I31" s="52" t="s">
        <v>65</v>
      </c>
      <c r="J31" s="52" t="s">
        <v>164</v>
      </c>
      <c r="K31" s="52" t="s">
        <v>203</v>
      </c>
      <c r="O31" s="105" t="str">
        <f t="shared" si="1"/>
        <v>750MeV</v>
      </c>
      <c r="P31" s="52" t="str">
        <f t="shared" si="2"/>
        <v>650MeV</v>
      </c>
      <c r="Q31" s="75">
        <f t="shared" si="3"/>
        <v>514.13</v>
      </c>
      <c r="R31" s="75">
        <f t="shared" ref="R31:R128" si="6">if($I31="LD2",R30+$F31,R30+0)</f>
        <v>235.04</v>
      </c>
      <c r="S31" s="75">
        <f t="shared" ref="S31:S39" si="7">if($I31="dummy",S30+$F31,S30+0)</f>
        <v>25.94</v>
      </c>
    </row>
    <row r="32">
      <c r="B32" s="4">
        <v>3836.0</v>
      </c>
      <c r="C32" s="52" t="s">
        <v>391</v>
      </c>
      <c r="D32" s="4">
        <v>35.438</v>
      </c>
      <c r="E32" s="4">
        <v>20.0</v>
      </c>
      <c r="F32" s="4">
        <v>22.28</v>
      </c>
      <c r="G32" s="4">
        <v>765153.0</v>
      </c>
      <c r="H32" s="4">
        <v>19.25</v>
      </c>
      <c r="I32" s="52" t="s">
        <v>65</v>
      </c>
      <c r="J32" s="52" t="s">
        <v>164</v>
      </c>
      <c r="K32" s="52" t="s">
        <v>203</v>
      </c>
      <c r="M32" s="4"/>
      <c r="O32" s="105" t="str">
        <f t="shared" si="1"/>
        <v>750MeV</v>
      </c>
      <c r="P32" s="52" t="str">
        <f t="shared" si="2"/>
        <v>650MeV</v>
      </c>
      <c r="Q32" s="75">
        <f t="shared" si="3"/>
        <v>536.41</v>
      </c>
      <c r="R32" s="75">
        <f t="shared" si="6"/>
        <v>235.04</v>
      </c>
      <c r="S32" s="75">
        <f t="shared" si="7"/>
        <v>25.94</v>
      </c>
    </row>
    <row r="33">
      <c r="B33" s="31">
        <v>3837.0</v>
      </c>
      <c r="C33" s="52" t="s">
        <v>391</v>
      </c>
      <c r="D33" s="4">
        <v>35.438</v>
      </c>
      <c r="E33" s="4">
        <v>10.0</v>
      </c>
      <c r="F33" s="4">
        <v>22.87</v>
      </c>
      <c r="G33" s="4">
        <v>470880.0</v>
      </c>
      <c r="H33" s="4">
        <v>39.5</v>
      </c>
      <c r="I33" s="52" t="s">
        <v>65</v>
      </c>
      <c r="J33" s="52" t="s">
        <v>164</v>
      </c>
      <c r="K33" s="52" t="s">
        <v>203</v>
      </c>
      <c r="M33" s="4"/>
      <c r="O33" s="105" t="str">
        <f t="shared" si="1"/>
        <v>750MeV</v>
      </c>
      <c r="P33" s="52" t="str">
        <f t="shared" si="2"/>
        <v>650MeV</v>
      </c>
      <c r="Q33" s="75">
        <f t="shared" si="3"/>
        <v>559.28</v>
      </c>
      <c r="R33" s="75">
        <f t="shared" si="6"/>
        <v>235.04</v>
      </c>
      <c r="S33" s="75">
        <f t="shared" si="7"/>
        <v>25.94</v>
      </c>
    </row>
    <row r="34">
      <c r="B34" s="4">
        <v>3838.0</v>
      </c>
      <c r="C34" s="52" t="s">
        <v>154</v>
      </c>
      <c r="D34" s="4">
        <v>35.438</v>
      </c>
      <c r="E34" s="4">
        <v>20.0</v>
      </c>
      <c r="F34" s="4">
        <v>0.0</v>
      </c>
      <c r="G34" s="4">
        <v>0.0</v>
      </c>
      <c r="H34" s="4">
        <v>5.0</v>
      </c>
      <c r="I34" s="52" t="s">
        <v>65</v>
      </c>
      <c r="J34" s="52" t="s">
        <v>53</v>
      </c>
      <c r="K34" s="52" t="s">
        <v>203</v>
      </c>
      <c r="L34" s="4" t="s">
        <v>419</v>
      </c>
      <c r="M34" s="4"/>
      <c r="O34" s="105" t="str">
        <f t="shared" si="1"/>
        <v>750MeV</v>
      </c>
      <c r="P34" s="52" t="str">
        <f t="shared" si="2"/>
        <v>650MeV</v>
      </c>
      <c r="Q34" s="75">
        <f t="shared" si="3"/>
        <v>559.28</v>
      </c>
      <c r="R34" s="75">
        <f t="shared" si="6"/>
        <v>235.04</v>
      </c>
      <c r="S34" s="75">
        <f t="shared" si="7"/>
        <v>25.94</v>
      </c>
    </row>
    <row r="35">
      <c r="B35" s="31">
        <v>3839.0</v>
      </c>
      <c r="C35" s="52" t="s">
        <v>314</v>
      </c>
      <c r="D35" s="4">
        <v>35.438</v>
      </c>
      <c r="E35" s="4">
        <v>20.0</v>
      </c>
      <c r="F35" s="17">
        <v>20.0</v>
      </c>
      <c r="G35" s="4">
        <v>0.0</v>
      </c>
      <c r="H35" s="4">
        <v>21.0</v>
      </c>
      <c r="I35" s="52" t="s">
        <v>65</v>
      </c>
      <c r="J35" s="52" t="s">
        <v>53</v>
      </c>
      <c r="K35" s="52" t="s">
        <v>203</v>
      </c>
      <c r="L35" s="4" t="s">
        <v>419</v>
      </c>
      <c r="O35" s="105" t="str">
        <f t="shared" si="1"/>
        <v>750MeV</v>
      </c>
      <c r="P35" s="52" t="str">
        <f t="shared" si="2"/>
        <v>650MeV</v>
      </c>
      <c r="Q35" s="75">
        <f t="shared" si="3"/>
        <v>579.28</v>
      </c>
      <c r="R35" s="75">
        <f t="shared" si="6"/>
        <v>235.04</v>
      </c>
      <c r="S35" s="75">
        <f t="shared" si="7"/>
        <v>25.94</v>
      </c>
    </row>
    <row r="36">
      <c r="B36" s="4">
        <v>3840.0</v>
      </c>
      <c r="C36" s="52" t="s">
        <v>314</v>
      </c>
      <c r="D36" s="4">
        <v>35.438</v>
      </c>
      <c r="E36" s="4">
        <v>20.0</v>
      </c>
      <c r="F36" s="4">
        <v>21.62</v>
      </c>
      <c r="G36" s="4">
        <v>761558.0</v>
      </c>
      <c r="H36" s="4">
        <v>19.14</v>
      </c>
      <c r="I36" s="52" t="s">
        <v>65</v>
      </c>
      <c r="J36" s="52" t="s">
        <v>53</v>
      </c>
      <c r="K36" s="52" t="s">
        <v>203</v>
      </c>
      <c r="L36" s="4"/>
      <c r="O36" s="105" t="str">
        <f t="shared" si="1"/>
        <v>750MeV</v>
      </c>
      <c r="P36" s="52" t="str">
        <f t="shared" si="2"/>
        <v>650MeV</v>
      </c>
      <c r="Q36" s="75">
        <f t="shared" si="3"/>
        <v>600.9</v>
      </c>
      <c r="R36" s="75">
        <f t="shared" si="6"/>
        <v>235.04</v>
      </c>
      <c r="S36" s="75">
        <f t="shared" si="7"/>
        <v>25.94</v>
      </c>
    </row>
    <row r="37">
      <c r="B37" s="31">
        <v>3841.0</v>
      </c>
      <c r="C37" s="52" t="s">
        <v>391</v>
      </c>
      <c r="D37" s="4">
        <v>35.438</v>
      </c>
      <c r="E37" s="4">
        <v>40.0</v>
      </c>
      <c r="F37" s="4">
        <v>30.04</v>
      </c>
      <c r="G37" s="4">
        <v>1726662.0</v>
      </c>
      <c r="H37" s="4">
        <v>14.82</v>
      </c>
      <c r="I37" s="52" t="s">
        <v>65</v>
      </c>
      <c r="J37" s="52" t="s">
        <v>400</v>
      </c>
      <c r="K37" s="52" t="s">
        <v>203</v>
      </c>
      <c r="O37" s="105" t="str">
        <f t="shared" si="1"/>
        <v>750MeV</v>
      </c>
      <c r="P37" s="52" t="str">
        <f t="shared" si="2"/>
        <v>650MeV</v>
      </c>
      <c r="Q37" s="75">
        <f t="shared" si="3"/>
        <v>630.94</v>
      </c>
      <c r="R37" s="75">
        <f t="shared" si="6"/>
        <v>235.04</v>
      </c>
      <c r="S37" s="75">
        <f t="shared" si="7"/>
        <v>25.94</v>
      </c>
    </row>
    <row r="38">
      <c r="A38" s="27"/>
      <c r="B38" s="42">
        <v>3842.0</v>
      </c>
      <c r="C38" s="43" t="s">
        <v>391</v>
      </c>
      <c r="D38" s="42">
        <v>35.438</v>
      </c>
      <c r="E38" s="42">
        <v>30.0</v>
      </c>
      <c r="F38" s="42">
        <v>26.03</v>
      </c>
      <c r="G38" s="42">
        <v>1454728.0</v>
      </c>
      <c r="H38" s="42">
        <v>14.62</v>
      </c>
      <c r="I38" s="43" t="s">
        <v>229</v>
      </c>
      <c r="J38" s="43" t="s">
        <v>164</v>
      </c>
      <c r="K38" s="43" t="s">
        <v>203</v>
      </c>
      <c r="L38" s="27"/>
      <c r="M38" s="27"/>
      <c r="N38" s="27"/>
      <c r="O38" s="110" t="str">
        <f t="shared" si="1"/>
        <v>750MeV</v>
      </c>
      <c r="P38" s="43" t="str">
        <f t="shared" si="2"/>
        <v>650MeV</v>
      </c>
      <c r="Q38" s="111">
        <f t="shared" si="3"/>
        <v>630.94</v>
      </c>
      <c r="R38" s="111">
        <f t="shared" si="6"/>
        <v>235.04</v>
      </c>
      <c r="S38" s="111">
        <f t="shared" si="7"/>
        <v>51.97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</row>
    <row r="39">
      <c r="A39" s="27"/>
      <c r="B39" s="109">
        <v>3843.0</v>
      </c>
      <c r="C39" s="43" t="s">
        <v>391</v>
      </c>
      <c r="D39" s="42">
        <v>35.438</v>
      </c>
      <c r="E39" s="42">
        <v>20.0</v>
      </c>
      <c r="F39" s="42">
        <v>26.26</v>
      </c>
      <c r="G39" s="42">
        <v>860611.0</v>
      </c>
      <c r="H39" s="42">
        <v>22.45</v>
      </c>
      <c r="I39" s="43" t="s">
        <v>229</v>
      </c>
      <c r="J39" s="43" t="s">
        <v>164</v>
      </c>
      <c r="K39" s="43" t="s">
        <v>203</v>
      </c>
      <c r="L39" s="42"/>
      <c r="M39" s="27"/>
      <c r="N39" s="27"/>
      <c r="O39" s="110" t="str">
        <f t="shared" si="1"/>
        <v>750MeV</v>
      </c>
      <c r="P39" s="43" t="str">
        <f t="shared" si="2"/>
        <v>650MeV</v>
      </c>
      <c r="Q39" s="111">
        <f t="shared" si="3"/>
        <v>630.94</v>
      </c>
      <c r="R39" s="111">
        <f t="shared" si="6"/>
        <v>235.04</v>
      </c>
      <c r="S39" s="111">
        <f t="shared" si="7"/>
        <v>78.23</v>
      </c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>
      <c r="A40" s="95">
        <v>45315.0</v>
      </c>
      <c r="B40" s="45">
        <v>3844.0</v>
      </c>
      <c r="C40" s="83" t="s">
        <v>391</v>
      </c>
      <c r="D40" s="45">
        <v>35.438</v>
      </c>
      <c r="E40" s="45">
        <v>12.0</v>
      </c>
      <c r="F40" s="45">
        <v>37.04</v>
      </c>
      <c r="G40" s="45">
        <v>6474599.0</v>
      </c>
      <c r="H40" s="45">
        <v>57.18</v>
      </c>
      <c r="I40" s="83" t="s">
        <v>101</v>
      </c>
      <c r="J40" s="83" t="s">
        <v>164</v>
      </c>
      <c r="K40" s="83" t="s">
        <v>203</v>
      </c>
      <c r="L40" s="23"/>
      <c r="M40" s="23"/>
      <c r="N40" s="23"/>
      <c r="O40" s="113" t="str">
        <f t="shared" si="1"/>
        <v>750MeV</v>
      </c>
      <c r="P40" s="83" t="str">
        <f t="shared" si="2"/>
        <v>650MeV</v>
      </c>
      <c r="Q40" s="114">
        <f>if($I40="LH2",Q39+#REF!,Q39+0)</f>
        <v>630.94</v>
      </c>
      <c r="R40" s="114">
        <f t="shared" si="6"/>
        <v>272.08</v>
      </c>
      <c r="S40" s="114">
        <f>if($I40="dummy",S39+#REF!,S39+0)</f>
        <v>78.23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23"/>
      <c r="B41" s="112">
        <v>3845.0</v>
      </c>
      <c r="C41" s="83" t="s">
        <v>154</v>
      </c>
      <c r="D41" s="45">
        <v>35.438</v>
      </c>
      <c r="E41" s="45">
        <v>12.0</v>
      </c>
      <c r="F41" s="45">
        <v>0.0</v>
      </c>
      <c r="G41" s="45">
        <v>1041.0</v>
      </c>
      <c r="H41" s="45">
        <v>1.28</v>
      </c>
      <c r="I41" s="83" t="s">
        <v>101</v>
      </c>
      <c r="J41" s="83" t="s">
        <v>164</v>
      </c>
      <c r="K41" s="83" t="s">
        <v>203</v>
      </c>
      <c r="L41" s="45" t="s">
        <v>415</v>
      </c>
      <c r="M41" s="23"/>
      <c r="N41" s="23"/>
      <c r="O41" s="113" t="str">
        <f t="shared" si="1"/>
        <v>750MeV</v>
      </c>
      <c r="P41" s="83" t="str">
        <f t="shared" si="2"/>
        <v>650MeV</v>
      </c>
      <c r="Q41" s="114">
        <f t="shared" ref="Q41:Q128" si="8">if($I41="LH2",Q40+$F41,Q40+0)</f>
        <v>630.94</v>
      </c>
      <c r="R41" s="114">
        <f t="shared" si="6"/>
        <v>272.08</v>
      </c>
      <c r="S41" s="114">
        <f t="shared" ref="S41:S128" si="9">if($I41="dummy",S40+$F41,S40+0)</f>
        <v>78.23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23"/>
      <c r="B42" s="45">
        <v>3846.0</v>
      </c>
      <c r="C42" s="83" t="s">
        <v>154</v>
      </c>
      <c r="D42" s="45">
        <v>35.438</v>
      </c>
      <c r="E42" s="45">
        <v>12.0</v>
      </c>
      <c r="F42" s="45">
        <v>0.0</v>
      </c>
      <c r="G42" s="45">
        <v>183.0</v>
      </c>
      <c r="H42" s="45">
        <v>132.29</v>
      </c>
      <c r="I42" s="83" t="s">
        <v>101</v>
      </c>
      <c r="J42" s="83" t="s">
        <v>164</v>
      </c>
      <c r="K42" s="83" t="s">
        <v>203</v>
      </c>
      <c r="L42" s="45" t="s">
        <v>415</v>
      </c>
      <c r="M42" s="23"/>
      <c r="N42" s="23"/>
      <c r="O42" s="113" t="str">
        <f t="shared" si="1"/>
        <v>750MeV</v>
      </c>
      <c r="P42" s="83" t="str">
        <f t="shared" si="2"/>
        <v>650MeV</v>
      </c>
      <c r="Q42" s="114">
        <f t="shared" si="8"/>
        <v>630.94</v>
      </c>
      <c r="R42" s="114">
        <f t="shared" si="6"/>
        <v>272.08</v>
      </c>
      <c r="S42" s="114">
        <f t="shared" si="9"/>
        <v>78.23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23"/>
      <c r="B43" s="112">
        <v>3847.0</v>
      </c>
      <c r="C43" s="83" t="s">
        <v>154</v>
      </c>
      <c r="D43" s="45">
        <v>35.438</v>
      </c>
      <c r="E43" s="45">
        <v>12.0</v>
      </c>
      <c r="F43" s="45">
        <v>0.0</v>
      </c>
      <c r="G43" s="45">
        <v>32110.0</v>
      </c>
      <c r="H43" s="45">
        <v>0.28</v>
      </c>
      <c r="I43" s="83" t="s">
        <v>101</v>
      </c>
      <c r="J43" s="83" t="s">
        <v>164</v>
      </c>
      <c r="K43" s="83" t="s">
        <v>203</v>
      </c>
      <c r="L43" s="45" t="s">
        <v>415</v>
      </c>
      <c r="M43" s="23"/>
      <c r="N43" s="23"/>
      <c r="O43" s="113" t="str">
        <f t="shared" si="1"/>
        <v>750MeV</v>
      </c>
      <c r="P43" s="83" t="str">
        <f t="shared" si="2"/>
        <v>650MeV</v>
      </c>
      <c r="Q43" s="114">
        <f t="shared" si="8"/>
        <v>630.94</v>
      </c>
      <c r="R43" s="114">
        <f t="shared" si="6"/>
        <v>272.08</v>
      </c>
      <c r="S43" s="114">
        <f t="shared" si="9"/>
        <v>78.23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>
      <c r="A44" s="23"/>
      <c r="B44" s="45">
        <v>3848.0</v>
      </c>
      <c r="C44" s="83" t="s">
        <v>391</v>
      </c>
      <c r="D44" s="45">
        <v>35.438</v>
      </c>
      <c r="E44" s="45">
        <v>12.0</v>
      </c>
      <c r="F44" s="45">
        <v>31.59</v>
      </c>
      <c r="G44" s="45">
        <v>5361543.0</v>
      </c>
      <c r="H44" s="45">
        <v>59.62</v>
      </c>
      <c r="I44" s="83" t="s">
        <v>101</v>
      </c>
      <c r="J44" s="83" t="s">
        <v>164</v>
      </c>
      <c r="K44" s="83" t="s">
        <v>203</v>
      </c>
      <c r="L44" s="131" t="s">
        <v>428</v>
      </c>
      <c r="M44" s="23"/>
      <c r="N44" s="23"/>
      <c r="O44" s="113" t="str">
        <f t="shared" si="1"/>
        <v>750MeV</v>
      </c>
      <c r="P44" s="83" t="str">
        <f t="shared" si="2"/>
        <v>650MeV</v>
      </c>
      <c r="Q44" s="114">
        <f t="shared" si="8"/>
        <v>630.94</v>
      </c>
      <c r="R44" s="114">
        <f t="shared" si="6"/>
        <v>303.67</v>
      </c>
      <c r="S44" s="114">
        <f t="shared" si="9"/>
        <v>78.23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>
      <c r="A45" s="23"/>
      <c r="B45" s="112">
        <v>3849.0</v>
      </c>
      <c r="C45" s="83" t="s">
        <v>391</v>
      </c>
      <c r="D45" s="45">
        <v>35.438</v>
      </c>
      <c r="E45" s="45">
        <v>12.0</v>
      </c>
      <c r="F45" s="45">
        <v>43.35</v>
      </c>
      <c r="G45" s="45">
        <v>7310427.0</v>
      </c>
      <c r="H45" s="45">
        <v>61.97</v>
      </c>
      <c r="I45" s="83" t="s">
        <v>101</v>
      </c>
      <c r="J45" s="83" t="s">
        <v>164</v>
      </c>
      <c r="K45" s="83" t="s">
        <v>203</v>
      </c>
      <c r="L45" s="23"/>
      <c r="M45" s="23"/>
      <c r="N45" s="23"/>
      <c r="O45" s="113" t="str">
        <f t="shared" si="1"/>
        <v>750MeV</v>
      </c>
      <c r="P45" s="83" t="str">
        <f t="shared" si="2"/>
        <v>650MeV</v>
      </c>
      <c r="Q45" s="114">
        <f t="shared" si="8"/>
        <v>630.94</v>
      </c>
      <c r="R45" s="114">
        <f t="shared" si="6"/>
        <v>347.02</v>
      </c>
      <c r="S45" s="114">
        <f t="shared" si="9"/>
        <v>78.23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23"/>
      <c r="B46" s="45">
        <v>3850.0</v>
      </c>
      <c r="C46" s="83" t="s">
        <v>391</v>
      </c>
      <c r="D46" s="45">
        <v>35.438</v>
      </c>
      <c r="E46" s="45">
        <v>12.0</v>
      </c>
      <c r="F46" s="45">
        <v>39.14</v>
      </c>
      <c r="G46" s="45">
        <v>6583038.0</v>
      </c>
      <c r="H46" s="45">
        <v>60.64</v>
      </c>
      <c r="I46" s="83" t="s">
        <v>101</v>
      </c>
      <c r="J46" s="83" t="s">
        <v>164</v>
      </c>
      <c r="K46" s="83" t="s">
        <v>203</v>
      </c>
      <c r="L46" s="23"/>
      <c r="M46" s="23"/>
      <c r="N46" s="23"/>
      <c r="O46" s="113" t="str">
        <f t="shared" si="1"/>
        <v>750MeV</v>
      </c>
      <c r="P46" s="83" t="str">
        <f t="shared" si="2"/>
        <v>650MeV</v>
      </c>
      <c r="Q46" s="114">
        <f t="shared" si="8"/>
        <v>630.94</v>
      </c>
      <c r="R46" s="114">
        <f t="shared" si="6"/>
        <v>386.16</v>
      </c>
      <c r="S46" s="114">
        <f t="shared" si="9"/>
        <v>78.23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ht="16.5" customHeight="1">
      <c r="A47" s="23"/>
      <c r="B47" s="112">
        <v>3851.0</v>
      </c>
      <c r="C47" s="83" t="s">
        <v>391</v>
      </c>
      <c r="D47" s="45">
        <v>35.438</v>
      </c>
      <c r="E47" s="45">
        <v>12.0</v>
      </c>
      <c r="F47" s="45">
        <v>43.73</v>
      </c>
      <c r="G47" s="45">
        <v>7518713.0</v>
      </c>
      <c r="H47" s="45">
        <v>77.65</v>
      </c>
      <c r="I47" s="83" t="s">
        <v>101</v>
      </c>
      <c r="J47" s="83" t="s">
        <v>164</v>
      </c>
      <c r="K47" s="83" t="s">
        <v>203</v>
      </c>
      <c r="L47" s="23"/>
      <c r="M47" s="23"/>
      <c r="N47" s="23"/>
      <c r="O47" s="113" t="str">
        <f t="shared" si="1"/>
        <v>750MeV</v>
      </c>
      <c r="P47" s="83" t="str">
        <f t="shared" si="2"/>
        <v>650MeV</v>
      </c>
      <c r="Q47" s="114">
        <f t="shared" si="8"/>
        <v>630.94</v>
      </c>
      <c r="R47" s="114">
        <f t="shared" si="6"/>
        <v>429.89</v>
      </c>
      <c r="S47" s="114">
        <f t="shared" si="9"/>
        <v>78.23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23"/>
      <c r="B48" s="45">
        <v>3852.0</v>
      </c>
      <c r="C48" s="83" t="s">
        <v>391</v>
      </c>
      <c r="D48" s="45">
        <v>35.438</v>
      </c>
      <c r="E48" s="45">
        <v>12.0</v>
      </c>
      <c r="F48" s="45">
        <v>41.81</v>
      </c>
      <c r="G48" s="45">
        <v>7085445.0</v>
      </c>
      <c r="H48" s="45">
        <v>61.7</v>
      </c>
      <c r="I48" s="83" t="s">
        <v>101</v>
      </c>
      <c r="J48" s="83" t="s">
        <v>164</v>
      </c>
      <c r="K48" s="83" t="s">
        <v>203</v>
      </c>
      <c r="L48" s="23"/>
      <c r="M48" s="23"/>
      <c r="N48" s="23"/>
      <c r="O48" s="113" t="str">
        <f t="shared" si="1"/>
        <v>750MeV</v>
      </c>
      <c r="P48" s="83" t="str">
        <f t="shared" si="2"/>
        <v>650MeV</v>
      </c>
      <c r="Q48" s="114">
        <f t="shared" si="8"/>
        <v>630.94</v>
      </c>
      <c r="R48" s="114">
        <f t="shared" si="6"/>
        <v>471.7</v>
      </c>
      <c r="S48" s="114">
        <f t="shared" si="9"/>
        <v>78.23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>
      <c r="A49" s="103"/>
      <c r="B49" s="112">
        <v>3853.0</v>
      </c>
      <c r="C49" s="83" t="s">
        <v>391</v>
      </c>
      <c r="D49" s="45">
        <v>35.438</v>
      </c>
      <c r="E49" s="45">
        <v>8.0</v>
      </c>
      <c r="F49" s="45">
        <v>14.89</v>
      </c>
      <c r="G49" s="45">
        <v>1591660.0</v>
      </c>
      <c r="H49" s="45">
        <v>39.27</v>
      </c>
      <c r="I49" s="83" t="s">
        <v>101</v>
      </c>
      <c r="J49" s="83" t="s">
        <v>164</v>
      </c>
      <c r="K49" s="83" t="s">
        <v>203</v>
      </c>
      <c r="L49" s="23"/>
      <c r="M49" s="23"/>
      <c r="N49" s="23"/>
      <c r="O49" s="113" t="str">
        <f t="shared" si="1"/>
        <v>750MeV</v>
      </c>
      <c r="P49" s="83" t="str">
        <f t="shared" si="2"/>
        <v>650MeV</v>
      </c>
      <c r="Q49" s="114">
        <f t="shared" si="8"/>
        <v>630.94</v>
      </c>
      <c r="R49" s="114">
        <f t="shared" si="6"/>
        <v>486.59</v>
      </c>
      <c r="S49" s="114">
        <f t="shared" si="9"/>
        <v>78.23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>
      <c r="A50" s="23"/>
      <c r="B50" s="45">
        <v>3854.0</v>
      </c>
      <c r="C50" s="83" t="s">
        <v>391</v>
      </c>
      <c r="D50" s="45">
        <v>35.438</v>
      </c>
      <c r="E50" s="45">
        <v>5.0</v>
      </c>
      <c r="F50" s="45">
        <v>11.27</v>
      </c>
      <c r="G50" s="45">
        <v>763363.0</v>
      </c>
      <c r="H50" s="45">
        <v>39.01</v>
      </c>
      <c r="I50" s="83" t="s">
        <v>101</v>
      </c>
      <c r="J50" s="83" t="s">
        <v>164</v>
      </c>
      <c r="K50" s="83" t="s">
        <v>203</v>
      </c>
      <c r="L50" s="23"/>
      <c r="M50" s="23"/>
      <c r="N50" s="23"/>
      <c r="O50" s="113" t="str">
        <f t="shared" si="1"/>
        <v>750MeV</v>
      </c>
      <c r="P50" s="83" t="str">
        <f t="shared" si="2"/>
        <v>650MeV</v>
      </c>
      <c r="Q50" s="114">
        <f t="shared" si="8"/>
        <v>630.94</v>
      </c>
      <c r="R50" s="114">
        <f t="shared" si="6"/>
        <v>497.86</v>
      </c>
      <c r="S50" s="114">
        <f t="shared" si="9"/>
        <v>78.23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23"/>
      <c r="B51" s="45">
        <v>3855.0</v>
      </c>
      <c r="C51" s="83" t="s">
        <v>314</v>
      </c>
      <c r="D51" s="45">
        <v>35.438</v>
      </c>
      <c r="E51" s="45">
        <v>10.0</v>
      </c>
      <c r="F51" s="45">
        <v>0.0</v>
      </c>
      <c r="G51" s="45">
        <v>0.0</v>
      </c>
      <c r="H51" s="45">
        <v>20.0</v>
      </c>
      <c r="I51" s="83" t="s">
        <v>101</v>
      </c>
      <c r="J51" s="83" t="s">
        <v>53</v>
      </c>
      <c r="K51" s="83" t="s">
        <v>203</v>
      </c>
      <c r="L51" s="45" t="s">
        <v>419</v>
      </c>
      <c r="M51" s="23"/>
      <c r="N51" s="23"/>
      <c r="O51" s="113" t="str">
        <f t="shared" si="1"/>
        <v>750MeV</v>
      </c>
      <c r="P51" s="83" t="str">
        <f t="shared" si="2"/>
        <v>650MeV</v>
      </c>
      <c r="Q51" s="114">
        <f t="shared" si="8"/>
        <v>630.94</v>
      </c>
      <c r="R51" s="114">
        <f t="shared" si="6"/>
        <v>497.86</v>
      </c>
      <c r="S51" s="114">
        <f t="shared" si="9"/>
        <v>78.23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>
      <c r="A52" s="23"/>
      <c r="B52" s="45">
        <v>3856.0</v>
      </c>
      <c r="C52" s="83" t="s">
        <v>314</v>
      </c>
      <c r="D52" s="45">
        <v>35.438</v>
      </c>
      <c r="E52" s="45">
        <v>10.0</v>
      </c>
      <c r="F52" s="45">
        <v>10.97</v>
      </c>
      <c r="G52" s="45">
        <v>1544857.0</v>
      </c>
      <c r="H52" s="45">
        <v>18.82</v>
      </c>
      <c r="I52" s="83" t="s">
        <v>101</v>
      </c>
      <c r="J52" s="83" t="s">
        <v>53</v>
      </c>
      <c r="K52" s="83" t="s">
        <v>203</v>
      </c>
      <c r="L52" s="45"/>
      <c r="M52" s="23"/>
      <c r="N52" s="23"/>
      <c r="O52" s="113" t="str">
        <f t="shared" si="1"/>
        <v>750MeV</v>
      </c>
      <c r="P52" s="83" t="str">
        <f t="shared" si="2"/>
        <v>650MeV</v>
      </c>
      <c r="Q52" s="114">
        <f t="shared" si="8"/>
        <v>630.94</v>
      </c>
      <c r="R52" s="114">
        <f t="shared" si="6"/>
        <v>508.83</v>
      </c>
      <c r="S52" s="114">
        <f t="shared" si="9"/>
        <v>78.23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23"/>
      <c r="B53" s="45">
        <v>3857.0</v>
      </c>
      <c r="C53" s="83" t="s">
        <v>391</v>
      </c>
      <c r="D53" s="45">
        <v>35.438</v>
      </c>
      <c r="E53" s="45">
        <v>12.0</v>
      </c>
      <c r="F53" s="45">
        <v>9.41</v>
      </c>
      <c r="G53" s="45">
        <v>1241570.0</v>
      </c>
      <c r="H53" s="45">
        <v>14.64</v>
      </c>
      <c r="I53" s="83" t="s">
        <v>101</v>
      </c>
      <c r="J53" s="83" t="s">
        <v>400</v>
      </c>
      <c r="K53" s="83" t="s">
        <v>203</v>
      </c>
      <c r="L53" s="45"/>
      <c r="M53" s="23"/>
      <c r="N53" s="23"/>
      <c r="O53" s="113" t="str">
        <f t="shared" si="1"/>
        <v>750MeV</v>
      </c>
      <c r="P53" s="83" t="str">
        <f t="shared" si="2"/>
        <v>650MeV</v>
      </c>
      <c r="Q53" s="114">
        <f t="shared" si="8"/>
        <v>630.94</v>
      </c>
      <c r="R53" s="114">
        <f t="shared" si="6"/>
        <v>518.24</v>
      </c>
      <c r="S53" s="114">
        <f t="shared" si="9"/>
        <v>78.23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>
      <c r="B54" s="4"/>
      <c r="C54" s="52"/>
      <c r="D54" s="4"/>
      <c r="E54" s="4"/>
      <c r="F54" s="4"/>
      <c r="G54" s="4"/>
      <c r="H54" s="4"/>
      <c r="I54" s="52"/>
      <c r="J54" s="52"/>
      <c r="K54" s="76"/>
      <c r="O54" s="105" t="str">
        <f t="shared" si="1"/>
        <v>750MeV</v>
      </c>
      <c r="P54" s="52" t="str">
        <f t="shared" si="2"/>
        <v>650MeV</v>
      </c>
      <c r="Q54" s="75">
        <f t="shared" si="8"/>
        <v>630.94</v>
      </c>
      <c r="R54" s="75">
        <f t="shared" si="6"/>
        <v>518.24</v>
      </c>
      <c r="S54" s="75">
        <f t="shared" si="9"/>
        <v>78.23</v>
      </c>
    </row>
    <row r="55">
      <c r="C55" s="76"/>
      <c r="I55" s="52"/>
      <c r="J55" s="52"/>
      <c r="K55" s="76"/>
      <c r="O55" s="105" t="str">
        <f t="shared" si="1"/>
        <v>750MeV</v>
      </c>
      <c r="P55" s="52" t="str">
        <f t="shared" si="2"/>
        <v>650MeV</v>
      </c>
      <c r="Q55" s="75">
        <f t="shared" si="8"/>
        <v>630.94</v>
      </c>
      <c r="R55" s="75">
        <f t="shared" si="6"/>
        <v>518.24</v>
      </c>
      <c r="S55" s="75">
        <f t="shared" si="9"/>
        <v>78.23</v>
      </c>
    </row>
    <row r="56">
      <c r="C56" s="76"/>
      <c r="I56" s="52"/>
      <c r="J56" s="52"/>
      <c r="K56" s="76"/>
      <c r="O56" s="105" t="str">
        <f t="shared" si="1"/>
        <v>750MeV</v>
      </c>
      <c r="P56" s="52" t="str">
        <f t="shared" si="2"/>
        <v>650MeV</v>
      </c>
      <c r="Q56" s="75">
        <f t="shared" si="8"/>
        <v>630.94</v>
      </c>
      <c r="R56" s="75">
        <f t="shared" si="6"/>
        <v>518.24</v>
      </c>
      <c r="S56" s="75">
        <f t="shared" si="9"/>
        <v>78.23</v>
      </c>
    </row>
    <row r="57">
      <c r="C57" s="76"/>
      <c r="I57" s="52"/>
      <c r="J57" s="52"/>
      <c r="K57" s="140"/>
      <c r="L57" s="141"/>
      <c r="O57" s="105" t="str">
        <f t="shared" si="1"/>
        <v>750MeV</v>
      </c>
      <c r="P57" s="52" t="str">
        <f t="shared" si="2"/>
        <v>650MeV</v>
      </c>
      <c r="Q57" s="75">
        <f t="shared" si="8"/>
        <v>630.94</v>
      </c>
      <c r="R57" s="75">
        <f t="shared" si="6"/>
        <v>518.24</v>
      </c>
      <c r="S57" s="75">
        <f t="shared" si="9"/>
        <v>78.23</v>
      </c>
    </row>
    <row r="58">
      <c r="C58" s="76"/>
      <c r="I58" s="52"/>
      <c r="J58" s="52"/>
      <c r="K58" s="140"/>
      <c r="L58" s="141"/>
      <c r="O58" s="105" t="str">
        <f t="shared" si="1"/>
        <v>750MeV</v>
      </c>
      <c r="P58" s="52" t="str">
        <f t="shared" si="2"/>
        <v>650MeV</v>
      </c>
      <c r="Q58" s="75">
        <f t="shared" si="8"/>
        <v>630.94</v>
      </c>
      <c r="R58" s="75">
        <f t="shared" si="6"/>
        <v>518.24</v>
      </c>
      <c r="S58" s="75">
        <f t="shared" si="9"/>
        <v>78.23</v>
      </c>
    </row>
    <row r="59">
      <c r="C59" s="76"/>
      <c r="I59" s="52"/>
      <c r="J59" s="52"/>
      <c r="K59" s="76"/>
      <c r="O59" s="105" t="str">
        <f t="shared" si="1"/>
        <v>750MeV</v>
      </c>
      <c r="P59" s="52" t="str">
        <f t="shared" si="2"/>
        <v>650MeV</v>
      </c>
      <c r="Q59" s="75">
        <f t="shared" si="8"/>
        <v>630.94</v>
      </c>
      <c r="R59" s="75">
        <f t="shared" si="6"/>
        <v>518.24</v>
      </c>
      <c r="S59" s="75">
        <f t="shared" si="9"/>
        <v>78.23</v>
      </c>
    </row>
    <row r="60">
      <c r="C60" s="76"/>
      <c r="I60" s="52"/>
      <c r="J60" s="52"/>
      <c r="K60" s="76"/>
      <c r="O60" s="105" t="str">
        <f t="shared" si="1"/>
        <v>750MeV</v>
      </c>
      <c r="P60" s="52" t="str">
        <f t="shared" si="2"/>
        <v>650MeV</v>
      </c>
      <c r="Q60" s="75">
        <f t="shared" si="8"/>
        <v>630.94</v>
      </c>
      <c r="R60" s="75">
        <f t="shared" si="6"/>
        <v>518.24</v>
      </c>
      <c r="S60" s="75">
        <f t="shared" si="9"/>
        <v>78.23</v>
      </c>
    </row>
    <row r="61">
      <c r="B61" s="4"/>
      <c r="C61" s="76"/>
      <c r="D61" s="4"/>
      <c r="E61" s="4"/>
      <c r="F61" s="4"/>
      <c r="G61" s="4"/>
      <c r="H61" s="4"/>
      <c r="I61" s="52"/>
      <c r="J61" s="52"/>
      <c r="K61" s="52"/>
      <c r="L61" s="4"/>
      <c r="O61" s="105" t="str">
        <f t="shared" si="1"/>
        <v>750MeV</v>
      </c>
      <c r="P61" s="52" t="str">
        <f t="shared" si="2"/>
        <v>650MeV</v>
      </c>
      <c r="Q61" s="75">
        <f t="shared" si="8"/>
        <v>630.94</v>
      </c>
      <c r="R61" s="75">
        <f t="shared" si="6"/>
        <v>518.24</v>
      </c>
      <c r="S61" s="75">
        <f t="shared" si="9"/>
        <v>78.23</v>
      </c>
    </row>
    <row r="62">
      <c r="B62" s="4"/>
      <c r="C62" s="76"/>
      <c r="D62" s="4"/>
      <c r="E62" s="4"/>
      <c r="F62" s="4"/>
      <c r="G62" s="4"/>
      <c r="H62" s="4"/>
      <c r="I62" s="52"/>
      <c r="J62" s="52"/>
      <c r="K62" s="76"/>
      <c r="O62" s="105" t="str">
        <f t="shared" si="1"/>
        <v>750MeV</v>
      </c>
      <c r="P62" s="52" t="str">
        <f t="shared" si="2"/>
        <v>650MeV</v>
      </c>
      <c r="Q62" s="75">
        <f t="shared" si="8"/>
        <v>630.94</v>
      </c>
      <c r="R62" s="75">
        <f t="shared" si="6"/>
        <v>518.24</v>
      </c>
      <c r="S62" s="75">
        <f t="shared" si="9"/>
        <v>78.23</v>
      </c>
    </row>
    <row r="63">
      <c r="A63" s="63"/>
      <c r="B63" s="4"/>
      <c r="C63" s="76"/>
      <c r="D63" s="4"/>
      <c r="E63" s="4"/>
      <c r="F63" s="4"/>
      <c r="G63" s="4"/>
      <c r="H63" s="4"/>
      <c r="I63" s="52"/>
      <c r="J63" s="52"/>
      <c r="K63" s="76"/>
      <c r="O63" s="105" t="str">
        <f t="shared" si="1"/>
        <v>750MeV</v>
      </c>
      <c r="P63" s="52" t="str">
        <f t="shared" si="2"/>
        <v>650MeV</v>
      </c>
      <c r="Q63" s="75">
        <f t="shared" si="8"/>
        <v>630.94</v>
      </c>
      <c r="R63" s="75">
        <f t="shared" si="6"/>
        <v>518.24</v>
      </c>
      <c r="S63" s="75">
        <f t="shared" si="9"/>
        <v>78.23</v>
      </c>
    </row>
    <row r="64">
      <c r="B64" s="4"/>
      <c r="C64" s="76"/>
      <c r="D64" s="4"/>
      <c r="E64" s="4"/>
      <c r="H64" s="4"/>
      <c r="I64" s="52"/>
      <c r="J64" s="52"/>
      <c r="K64" s="52"/>
      <c r="L64" s="4"/>
      <c r="O64" s="105" t="str">
        <f t="shared" si="1"/>
        <v>750MeV</v>
      </c>
      <c r="P64" s="52" t="str">
        <f t="shared" si="2"/>
        <v>650MeV</v>
      </c>
      <c r="Q64" s="75">
        <f t="shared" si="8"/>
        <v>630.94</v>
      </c>
      <c r="R64" s="75">
        <f t="shared" si="6"/>
        <v>518.24</v>
      </c>
      <c r="S64" s="75">
        <f t="shared" si="9"/>
        <v>78.23</v>
      </c>
    </row>
    <row r="65">
      <c r="B65" s="4"/>
      <c r="C65" s="76"/>
      <c r="D65" s="4"/>
      <c r="E65" s="4"/>
      <c r="F65" s="4"/>
      <c r="G65" s="4"/>
      <c r="H65" s="4"/>
      <c r="I65" s="52"/>
      <c r="J65" s="52"/>
      <c r="K65" s="76"/>
      <c r="M65" s="4"/>
      <c r="O65" s="105" t="str">
        <f t="shared" si="1"/>
        <v>750MeV</v>
      </c>
      <c r="P65" s="52" t="str">
        <f t="shared" si="2"/>
        <v>650MeV</v>
      </c>
      <c r="Q65" s="75">
        <f t="shared" si="8"/>
        <v>630.94</v>
      </c>
      <c r="R65" s="75">
        <f t="shared" si="6"/>
        <v>518.24</v>
      </c>
      <c r="S65" s="75">
        <f t="shared" si="9"/>
        <v>78.23</v>
      </c>
    </row>
    <row r="66">
      <c r="B66" s="4"/>
      <c r="C66" s="76"/>
      <c r="D66" s="4"/>
      <c r="E66" s="4"/>
      <c r="F66" s="4"/>
      <c r="G66" s="4"/>
      <c r="H66" s="4"/>
      <c r="I66" s="52"/>
      <c r="J66" s="52"/>
      <c r="K66" s="76"/>
      <c r="O66" s="105" t="str">
        <f t="shared" si="1"/>
        <v>750MeV</v>
      </c>
      <c r="P66" s="52" t="str">
        <f t="shared" si="2"/>
        <v>650MeV</v>
      </c>
      <c r="Q66" s="75">
        <f t="shared" si="8"/>
        <v>630.94</v>
      </c>
      <c r="R66" s="75">
        <f t="shared" si="6"/>
        <v>518.24</v>
      </c>
      <c r="S66" s="75">
        <f t="shared" si="9"/>
        <v>78.23</v>
      </c>
    </row>
    <row r="67">
      <c r="B67" s="4"/>
      <c r="C67" s="76"/>
      <c r="D67" s="4"/>
      <c r="E67" s="4"/>
      <c r="F67" s="4"/>
      <c r="G67" s="4"/>
      <c r="H67" s="4"/>
      <c r="I67" s="52"/>
      <c r="J67" s="52"/>
      <c r="K67" s="76"/>
      <c r="O67" s="105" t="str">
        <f t="shared" si="1"/>
        <v>750MeV</v>
      </c>
      <c r="P67" s="52" t="str">
        <f t="shared" si="2"/>
        <v>650MeV</v>
      </c>
      <c r="Q67" s="75">
        <f t="shared" si="8"/>
        <v>630.94</v>
      </c>
      <c r="R67" s="75">
        <f t="shared" si="6"/>
        <v>518.24</v>
      </c>
      <c r="S67" s="75">
        <f t="shared" si="9"/>
        <v>78.23</v>
      </c>
    </row>
    <row r="68">
      <c r="B68" s="4"/>
      <c r="C68" s="76"/>
      <c r="D68" s="4"/>
      <c r="E68" s="4"/>
      <c r="F68" s="4"/>
      <c r="G68" s="4"/>
      <c r="H68" s="4"/>
      <c r="I68" s="52"/>
      <c r="J68" s="52"/>
      <c r="K68" s="76"/>
      <c r="O68" s="105" t="str">
        <f t="shared" si="1"/>
        <v>750MeV</v>
      </c>
      <c r="P68" s="52" t="str">
        <f t="shared" si="2"/>
        <v>650MeV</v>
      </c>
      <c r="Q68" s="75">
        <f t="shared" si="8"/>
        <v>630.94</v>
      </c>
      <c r="R68" s="75">
        <f t="shared" si="6"/>
        <v>518.24</v>
      </c>
      <c r="S68" s="75">
        <f t="shared" si="9"/>
        <v>78.23</v>
      </c>
    </row>
    <row r="69">
      <c r="B69" s="4"/>
      <c r="C69" s="76"/>
      <c r="D69" s="4"/>
      <c r="E69" s="4"/>
      <c r="H69" s="4"/>
      <c r="I69" s="52"/>
      <c r="J69" s="52"/>
      <c r="K69" s="52"/>
      <c r="L69" s="4"/>
      <c r="O69" s="105" t="str">
        <f t="shared" si="1"/>
        <v>750MeV</v>
      </c>
      <c r="P69" s="52" t="str">
        <f t="shared" si="2"/>
        <v>650MeV</v>
      </c>
      <c r="Q69" s="75">
        <f t="shared" si="8"/>
        <v>630.94</v>
      </c>
      <c r="R69" s="75">
        <f t="shared" si="6"/>
        <v>518.24</v>
      </c>
      <c r="S69" s="75">
        <f t="shared" si="9"/>
        <v>78.23</v>
      </c>
    </row>
    <row r="70">
      <c r="B70" s="4"/>
      <c r="C70" s="52"/>
      <c r="D70" s="4"/>
      <c r="E70" s="4"/>
      <c r="F70" s="4"/>
      <c r="G70" s="4"/>
      <c r="H70" s="4"/>
      <c r="I70" s="52"/>
      <c r="J70" s="52"/>
      <c r="K70" s="145"/>
      <c r="L70" s="146"/>
      <c r="O70" s="105" t="str">
        <f t="shared" si="1"/>
        <v>750MeV</v>
      </c>
      <c r="P70" s="52" t="str">
        <f t="shared" si="2"/>
        <v>650MeV</v>
      </c>
      <c r="Q70" s="75">
        <f t="shared" si="8"/>
        <v>630.94</v>
      </c>
      <c r="R70" s="75">
        <f t="shared" si="6"/>
        <v>518.24</v>
      </c>
      <c r="S70" s="75">
        <f t="shared" si="9"/>
        <v>78.23</v>
      </c>
    </row>
    <row r="71">
      <c r="C71" s="76"/>
      <c r="I71" s="52"/>
      <c r="J71" s="52"/>
      <c r="K71" s="76"/>
      <c r="O71" s="105" t="str">
        <f t="shared" si="1"/>
        <v>750MeV</v>
      </c>
      <c r="P71" s="52" t="str">
        <f t="shared" si="2"/>
        <v>650MeV</v>
      </c>
      <c r="Q71" s="75">
        <f t="shared" si="8"/>
        <v>630.94</v>
      </c>
      <c r="R71" s="75">
        <f t="shared" si="6"/>
        <v>518.24</v>
      </c>
      <c r="S71" s="75">
        <f t="shared" si="9"/>
        <v>78.23</v>
      </c>
    </row>
    <row r="72">
      <c r="C72" s="76"/>
      <c r="I72" s="52"/>
      <c r="J72" s="52"/>
      <c r="K72" s="76"/>
      <c r="O72" s="105" t="str">
        <f t="shared" si="1"/>
        <v>750MeV</v>
      </c>
      <c r="P72" s="52" t="str">
        <f t="shared" si="2"/>
        <v>650MeV</v>
      </c>
      <c r="Q72" s="75">
        <f t="shared" si="8"/>
        <v>630.94</v>
      </c>
      <c r="R72" s="75">
        <f t="shared" si="6"/>
        <v>518.24</v>
      </c>
      <c r="S72" s="75">
        <f t="shared" si="9"/>
        <v>78.23</v>
      </c>
    </row>
    <row r="73">
      <c r="C73" s="76"/>
      <c r="I73" s="52"/>
      <c r="J73" s="52"/>
      <c r="K73" s="76"/>
      <c r="O73" s="105" t="str">
        <f t="shared" si="1"/>
        <v>750MeV</v>
      </c>
      <c r="P73" s="52" t="str">
        <f t="shared" si="2"/>
        <v>650MeV</v>
      </c>
      <c r="Q73" s="75">
        <f t="shared" si="8"/>
        <v>630.94</v>
      </c>
      <c r="R73" s="75">
        <f t="shared" si="6"/>
        <v>518.24</v>
      </c>
      <c r="S73" s="75">
        <f t="shared" si="9"/>
        <v>78.23</v>
      </c>
    </row>
    <row r="74">
      <c r="C74" s="76"/>
      <c r="I74" s="52"/>
      <c r="J74" s="52"/>
      <c r="K74" s="76"/>
      <c r="O74" s="105" t="str">
        <f t="shared" si="1"/>
        <v>750MeV</v>
      </c>
      <c r="P74" s="52" t="str">
        <f t="shared" si="2"/>
        <v>650MeV</v>
      </c>
      <c r="Q74" s="75">
        <f t="shared" si="8"/>
        <v>630.94</v>
      </c>
      <c r="R74" s="75">
        <f t="shared" si="6"/>
        <v>518.24</v>
      </c>
      <c r="S74" s="75">
        <f t="shared" si="9"/>
        <v>78.23</v>
      </c>
    </row>
    <row r="75">
      <c r="C75" s="76"/>
      <c r="I75" s="52"/>
      <c r="J75" s="52"/>
      <c r="K75" s="76"/>
      <c r="O75" s="105" t="str">
        <f t="shared" si="1"/>
        <v>750MeV</v>
      </c>
      <c r="P75" s="52" t="str">
        <f t="shared" si="2"/>
        <v>650MeV</v>
      </c>
      <c r="Q75" s="75">
        <f t="shared" si="8"/>
        <v>630.94</v>
      </c>
      <c r="R75" s="75">
        <f t="shared" si="6"/>
        <v>518.24</v>
      </c>
      <c r="S75" s="75">
        <f t="shared" si="9"/>
        <v>78.23</v>
      </c>
    </row>
    <row r="76">
      <c r="C76" s="76"/>
      <c r="I76" s="52"/>
      <c r="J76" s="52"/>
      <c r="K76" s="76"/>
      <c r="O76" s="105" t="str">
        <f t="shared" si="1"/>
        <v>750MeV</v>
      </c>
      <c r="P76" s="52" t="str">
        <f t="shared" si="2"/>
        <v>650MeV</v>
      </c>
      <c r="Q76" s="75">
        <f t="shared" si="8"/>
        <v>630.94</v>
      </c>
      <c r="R76" s="75">
        <f t="shared" si="6"/>
        <v>518.24</v>
      </c>
      <c r="S76" s="75">
        <f t="shared" si="9"/>
        <v>78.23</v>
      </c>
    </row>
    <row r="77">
      <c r="C77" s="76"/>
      <c r="I77" s="52"/>
      <c r="J77" s="52"/>
      <c r="K77" s="76"/>
      <c r="O77" s="105" t="str">
        <f t="shared" si="1"/>
        <v>750MeV</v>
      </c>
      <c r="P77" s="52" t="str">
        <f t="shared" si="2"/>
        <v>650MeV</v>
      </c>
      <c r="Q77" s="75">
        <f t="shared" si="8"/>
        <v>630.94</v>
      </c>
      <c r="R77" s="75">
        <f t="shared" si="6"/>
        <v>518.24</v>
      </c>
      <c r="S77" s="75">
        <f t="shared" si="9"/>
        <v>78.23</v>
      </c>
    </row>
    <row r="78">
      <c r="C78" s="76"/>
      <c r="I78" s="52"/>
      <c r="J78" s="52"/>
      <c r="K78" s="76"/>
      <c r="O78" s="105" t="str">
        <f t="shared" si="1"/>
        <v>750MeV</v>
      </c>
      <c r="P78" s="52" t="str">
        <f t="shared" si="2"/>
        <v>650MeV</v>
      </c>
      <c r="Q78" s="75">
        <f t="shared" si="8"/>
        <v>630.94</v>
      </c>
      <c r="R78" s="75">
        <f t="shared" si="6"/>
        <v>518.24</v>
      </c>
      <c r="S78" s="75">
        <f t="shared" si="9"/>
        <v>78.23</v>
      </c>
    </row>
    <row r="79">
      <c r="C79" s="76"/>
      <c r="I79" s="52"/>
      <c r="J79" s="52"/>
      <c r="K79" s="76"/>
      <c r="O79" s="105" t="str">
        <f t="shared" si="1"/>
        <v>750MeV</v>
      </c>
      <c r="P79" s="52" t="str">
        <f t="shared" si="2"/>
        <v>650MeV</v>
      </c>
      <c r="Q79" s="75">
        <f t="shared" si="8"/>
        <v>630.94</v>
      </c>
      <c r="R79" s="75">
        <f t="shared" si="6"/>
        <v>518.24</v>
      </c>
      <c r="S79" s="75">
        <f t="shared" si="9"/>
        <v>78.23</v>
      </c>
    </row>
    <row r="80">
      <c r="C80" s="76"/>
      <c r="I80" s="52"/>
      <c r="J80" s="52"/>
      <c r="K80" s="76"/>
      <c r="O80" s="105" t="str">
        <f t="shared" si="1"/>
        <v>750MeV</v>
      </c>
      <c r="P80" s="52" t="str">
        <f t="shared" si="2"/>
        <v>650MeV</v>
      </c>
      <c r="Q80" s="75">
        <f t="shared" si="8"/>
        <v>630.94</v>
      </c>
      <c r="R80" s="75">
        <f t="shared" si="6"/>
        <v>518.24</v>
      </c>
      <c r="S80" s="75">
        <f t="shared" si="9"/>
        <v>78.23</v>
      </c>
    </row>
    <row r="81">
      <c r="C81" s="76"/>
      <c r="I81" s="52"/>
      <c r="J81" s="52"/>
      <c r="K81" s="76"/>
      <c r="O81" s="105" t="str">
        <f t="shared" si="1"/>
        <v>750MeV</v>
      </c>
      <c r="P81" s="52" t="str">
        <f t="shared" si="2"/>
        <v>650MeV</v>
      </c>
      <c r="Q81" s="75">
        <f t="shared" si="8"/>
        <v>630.94</v>
      </c>
      <c r="R81" s="75">
        <f t="shared" si="6"/>
        <v>518.24</v>
      </c>
      <c r="S81" s="75">
        <f t="shared" si="9"/>
        <v>78.23</v>
      </c>
    </row>
    <row r="82">
      <c r="C82" s="76"/>
      <c r="I82" s="52"/>
      <c r="J82" s="52"/>
      <c r="K82" s="76"/>
      <c r="O82" s="105" t="str">
        <f t="shared" si="1"/>
        <v>750MeV</v>
      </c>
      <c r="P82" s="52" t="str">
        <f t="shared" si="2"/>
        <v>650MeV</v>
      </c>
      <c r="Q82" s="75">
        <f t="shared" si="8"/>
        <v>630.94</v>
      </c>
      <c r="R82" s="75">
        <f t="shared" si="6"/>
        <v>518.24</v>
      </c>
      <c r="S82" s="75">
        <f t="shared" si="9"/>
        <v>78.23</v>
      </c>
    </row>
    <row r="83">
      <c r="C83" s="76"/>
      <c r="I83" s="52"/>
      <c r="J83" s="52"/>
      <c r="K83" s="76"/>
      <c r="O83" s="105" t="str">
        <f t="shared" si="1"/>
        <v>750MeV</v>
      </c>
      <c r="P83" s="52" t="str">
        <f t="shared" si="2"/>
        <v>650MeV</v>
      </c>
      <c r="Q83" s="75">
        <f t="shared" si="8"/>
        <v>630.94</v>
      </c>
      <c r="R83" s="75">
        <f t="shared" si="6"/>
        <v>518.24</v>
      </c>
      <c r="S83" s="75">
        <f t="shared" si="9"/>
        <v>78.23</v>
      </c>
    </row>
    <row r="84">
      <c r="B84" s="4"/>
      <c r="C84" s="76"/>
      <c r="D84" s="4"/>
      <c r="E84" s="4"/>
      <c r="F84" s="4"/>
      <c r="G84" s="4"/>
      <c r="H84" s="4"/>
      <c r="I84" s="52"/>
      <c r="J84" s="52"/>
      <c r="K84" s="76"/>
      <c r="O84" s="105" t="str">
        <f t="shared" si="1"/>
        <v>750MeV</v>
      </c>
      <c r="P84" s="52" t="str">
        <f t="shared" si="2"/>
        <v>650MeV</v>
      </c>
      <c r="Q84" s="75">
        <f t="shared" si="8"/>
        <v>630.94</v>
      </c>
      <c r="R84" s="75">
        <f t="shared" si="6"/>
        <v>518.24</v>
      </c>
      <c r="S84" s="75">
        <f t="shared" si="9"/>
        <v>78.23</v>
      </c>
    </row>
    <row r="85">
      <c r="B85" s="4"/>
      <c r="C85" s="52"/>
      <c r="D85" s="4"/>
      <c r="E85" s="4"/>
      <c r="F85" s="4"/>
      <c r="G85" s="4"/>
      <c r="H85" s="4"/>
      <c r="I85" s="52"/>
      <c r="J85" s="52"/>
      <c r="K85" s="76"/>
      <c r="O85" s="105" t="str">
        <f t="shared" si="1"/>
        <v>750MeV</v>
      </c>
      <c r="P85" s="52" t="str">
        <f t="shared" si="2"/>
        <v>650MeV</v>
      </c>
      <c r="Q85" s="75">
        <f t="shared" si="8"/>
        <v>630.94</v>
      </c>
      <c r="R85" s="75">
        <f t="shared" si="6"/>
        <v>518.24</v>
      </c>
      <c r="S85" s="75">
        <f t="shared" si="9"/>
        <v>78.23</v>
      </c>
    </row>
    <row r="86">
      <c r="B86" s="4"/>
      <c r="C86" s="76"/>
      <c r="D86" s="4"/>
      <c r="E86" s="4"/>
      <c r="F86" s="4"/>
      <c r="G86" s="4"/>
      <c r="H86" s="4"/>
      <c r="I86" s="52"/>
      <c r="J86" s="52"/>
      <c r="K86" s="76"/>
      <c r="O86" s="105" t="str">
        <f t="shared" si="1"/>
        <v>750MeV</v>
      </c>
      <c r="P86" s="52" t="str">
        <f t="shared" si="2"/>
        <v>650MeV</v>
      </c>
      <c r="Q86" s="75">
        <f t="shared" si="8"/>
        <v>630.94</v>
      </c>
      <c r="R86" s="75">
        <f t="shared" si="6"/>
        <v>518.24</v>
      </c>
      <c r="S86" s="75">
        <f t="shared" si="9"/>
        <v>78.23</v>
      </c>
    </row>
    <row r="87">
      <c r="B87" s="4"/>
      <c r="C87" s="76"/>
      <c r="D87" s="4"/>
      <c r="E87" s="4"/>
      <c r="F87" s="4"/>
      <c r="G87" s="4"/>
      <c r="H87" s="4"/>
      <c r="I87" s="52"/>
      <c r="J87" s="52"/>
      <c r="K87" s="76"/>
      <c r="O87" s="105" t="str">
        <f t="shared" si="1"/>
        <v>750MeV</v>
      </c>
      <c r="P87" s="52" t="str">
        <f t="shared" si="2"/>
        <v>650MeV</v>
      </c>
      <c r="Q87" s="75">
        <f t="shared" si="8"/>
        <v>630.94</v>
      </c>
      <c r="R87" s="75">
        <f t="shared" si="6"/>
        <v>518.24</v>
      </c>
      <c r="S87" s="75">
        <f t="shared" si="9"/>
        <v>78.23</v>
      </c>
    </row>
    <row r="88">
      <c r="B88" s="4"/>
      <c r="C88" s="76"/>
      <c r="D88" s="4"/>
      <c r="E88" s="4"/>
      <c r="F88" s="4"/>
      <c r="G88" s="4"/>
      <c r="H88" s="4"/>
      <c r="I88" s="52"/>
      <c r="J88" s="52"/>
      <c r="K88" s="52"/>
      <c r="L88" s="4"/>
      <c r="O88" s="105" t="str">
        <f t="shared" si="1"/>
        <v>750MeV</v>
      </c>
      <c r="P88" s="52" t="str">
        <f t="shared" si="2"/>
        <v>650MeV</v>
      </c>
      <c r="Q88" s="75">
        <f t="shared" si="8"/>
        <v>630.94</v>
      </c>
      <c r="R88" s="75">
        <f t="shared" si="6"/>
        <v>518.24</v>
      </c>
      <c r="S88" s="75">
        <f t="shared" si="9"/>
        <v>78.23</v>
      </c>
    </row>
    <row r="89">
      <c r="B89" s="4"/>
      <c r="C89" s="76"/>
      <c r="D89" s="4"/>
      <c r="E89" s="4"/>
      <c r="F89" s="4"/>
      <c r="G89" s="4"/>
      <c r="H89" s="4"/>
      <c r="I89" s="52"/>
      <c r="J89" s="52"/>
      <c r="K89" s="52"/>
      <c r="L89" s="4"/>
      <c r="O89" s="105" t="str">
        <f t="shared" si="1"/>
        <v>750MeV</v>
      </c>
      <c r="P89" s="52" t="str">
        <f t="shared" si="2"/>
        <v>650MeV</v>
      </c>
      <c r="Q89" s="75">
        <f t="shared" si="8"/>
        <v>630.94</v>
      </c>
      <c r="R89" s="75">
        <f t="shared" si="6"/>
        <v>518.24</v>
      </c>
      <c r="S89" s="75">
        <f t="shared" si="9"/>
        <v>78.23</v>
      </c>
    </row>
    <row r="90">
      <c r="B90" s="4"/>
      <c r="C90" s="76"/>
      <c r="D90" s="4"/>
      <c r="E90" s="4"/>
      <c r="G90" s="4"/>
      <c r="H90" s="4"/>
      <c r="I90" s="52"/>
      <c r="J90" s="52"/>
      <c r="K90" s="52"/>
      <c r="L90" s="4"/>
      <c r="O90" s="105" t="str">
        <f t="shared" si="1"/>
        <v>750MeV</v>
      </c>
      <c r="P90" s="52" t="str">
        <f t="shared" si="2"/>
        <v>650MeV</v>
      </c>
      <c r="Q90" s="75">
        <f t="shared" si="8"/>
        <v>630.94</v>
      </c>
      <c r="R90" s="75">
        <f t="shared" si="6"/>
        <v>518.24</v>
      </c>
      <c r="S90" s="75">
        <f t="shared" si="9"/>
        <v>78.23</v>
      </c>
    </row>
    <row r="91">
      <c r="B91" s="4"/>
      <c r="C91" s="52"/>
      <c r="D91" s="4"/>
      <c r="E91" s="4"/>
      <c r="G91" s="4"/>
      <c r="H91" s="4"/>
      <c r="I91" s="52"/>
      <c r="J91" s="52"/>
      <c r="K91" s="52"/>
      <c r="L91" s="4"/>
      <c r="O91" s="105" t="str">
        <f t="shared" si="1"/>
        <v>750MeV</v>
      </c>
      <c r="P91" s="52" t="str">
        <f t="shared" si="2"/>
        <v>650MeV</v>
      </c>
      <c r="Q91" s="75">
        <f t="shared" si="8"/>
        <v>630.94</v>
      </c>
      <c r="R91" s="75">
        <f t="shared" si="6"/>
        <v>518.24</v>
      </c>
      <c r="S91" s="75">
        <f t="shared" si="9"/>
        <v>78.23</v>
      </c>
    </row>
    <row r="92">
      <c r="B92" s="4"/>
      <c r="C92" s="52"/>
      <c r="D92" s="4"/>
      <c r="E92" s="4"/>
      <c r="G92" s="4"/>
      <c r="H92" s="4"/>
      <c r="I92" s="52"/>
      <c r="J92" s="52"/>
      <c r="K92" s="52"/>
      <c r="L92" s="4"/>
      <c r="O92" s="105" t="str">
        <f t="shared" si="1"/>
        <v>750MeV</v>
      </c>
      <c r="P92" s="52" t="str">
        <f t="shared" si="2"/>
        <v>650MeV</v>
      </c>
      <c r="Q92" s="75">
        <f t="shared" si="8"/>
        <v>630.94</v>
      </c>
      <c r="R92" s="75">
        <f t="shared" si="6"/>
        <v>518.24</v>
      </c>
      <c r="S92" s="75">
        <f t="shared" si="9"/>
        <v>78.23</v>
      </c>
    </row>
    <row r="93">
      <c r="B93" s="4"/>
      <c r="C93" s="52"/>
      <c r="D93" s="4"/>
      <c r="E93" s="4"/>
      <c r="G93" s="4"/>
      <c r="H93" s="4"/>
      <c r="I93" s="52"/>
      <c r="J93" s="52"/>
      <c r="K93" s="52"/>
      <c r="L93" s="4"/>
      <c r="O93" s="105" t="str">
        <f t="shared" si="1"/>
        <v>750MeV</v>
      </c>
      <c r="P93" s="52" t="str">
        <f t="shared" si="2"/>
        <v>650MeV</v>
      </c>
      <c r="Q93" s="75">
        <f t="shared" si="8"/>
        <v>630.94</v>
      </c>
      <c r="R93" s="75">
        <f t="shared" si="6"/>
        <v>518.24</v>
      </c>
      <c r="S93" s="75">
        <f t="shared" si="9"/>
        <v>78.23</v>
      </c>
    </row>
    <row r="94">
      <c r="B94" s="4"/>
      <c r="C94" s="52"/>
      <c r="D94" s="4"/>
      <c r="E94" s="4"/>
      <c r="G94" s="4"/>
      <c r="H94" s="4"/>
      <c r="I94" s="52"/>
      <c r="J94" s="52"/>
      <c r="K94" s="52"/>
      <c r="L94" s="4"/>
      <c r="O94" s="105" t="str">
        <f t="shared" si="1"/>
        <v>750MeV</v>
      </c>
      <c r="P94" s="52" t="str">
        <f t="shared" si="2"/>
        <v>650MeV</v>
      </c>
      <c r="Q94" s="75">
        <f t="shared" si="8"/>
        <v>630.94</v>
      </c>
      <c r="R94" s="75">
        <f t="shared" si="6"/>
        <v>518.24</v>
      </c>
      <c r="S94" s="75">
        <f t="shared" si="9"/>
        <v>78.23</v>
      </c>
    </row>
    <row r="95">
      <c r="B95" s="4"/>
      <c r="C95" s="52"/>
      <c r="D95" s="4"/>
      <c r="E95" s="4"/>
      <c r="G95" s="4"/>
      <c r="H95" s="4"/>
      <c r="I95" s="52"/>
      <c r="J95" s="52"/>
      <c r="K95" s="52"/>
      <c r="L95" s="4"/>
      <c r="O95" s="105" t="str">
        <f t="shared" si="1"/>
        <v>750MeV</v>
      </c>
      <c r="P95" s="52" t="str">
        <f t="shared" si="2"/>
        <v>650MeV</v>
      </c>
      <c r="Q95" s="75">
        <f t="shared" si="8"/>
        <v>630.94</v>
      </c>
      <c r="R95" s="75">
        <f t="shared" si="6"/>
        <v>518.24</v>
      </c>
      <c r="S95" s="75">
        <f t="shared" si="9"/>
        <v>78.23</v>
      </c>
    </row>
    <row r="96">
      <c r="A96" s="63"/>
      <c r="B96" s="4"/>
      <c r="C96" s="76"/>
      <c r="D96" s="4"/>
      <c r="E96" s="4"/>
      <c r="F96" s="4"/>
      <c r="G96" s="4"/>
      <c r="H96" s="4"/>
      <c r="I96" s="52"/>
      <c r="J96" s="52"/>
      <c r="K96" s="52"/>
      <c r="L96" s="4"/>
      <c r="O96" s="105" t="str">
        <f t="shared" si="1"/>
        <v>750MeV</v>
      </c>
      <c r="P96" s="52" t="str">
        <f t="shared" si="2"/>
        <v>650MeV</v>
      </c>
      <c r="Q96" s="75">
        <f t="shared" si="8"/>
        <v>630.94</v>
      </c>
      <c r="R96" s="75">
        <f t="shared" si="6"/>
        <v>518.24</v>
      </c>
      <c r="S96" s="75">
        <f t="shared" si="9"/>
        <v>78.23</v>
      </c>
    </row>
    <row r="97">
      <c r="B97" s="4"/>
      <c r="C97" s="76"/>
      <c r="D97" s="4"/>
      <c r="E97" s="4"/>
      <c r="F97" s="4"/>
      <c r="G97" s="4"/>
      <c r="H97" s="4"/>
      <c r="I97" s="52"/>
      <c r="J97" s="52"/>
      <c r="K97" s="76"/>
      <c r="O97" s="105" t="str">
        <f t="shared" si="1"/>
        <v>750MeV</v>
      </c>
      <c r="P97" s="52" t="str">
        <f t="shared" si="2"/>
        <v>650MeV</v>
      </c>
      <c r="Q97" s="75">
        <f t="shared" si="8"/>
        <v>630.94</v>
      </c>
      <c r="R97" s="75">
        <f t="shared" si="6"/>
        <v>518.24</v>
      </c>
      <c r="S97" s="75">
        <f t="shared" si="9"/>
        <v>78.23</v>
      </c>
    </row>
    <row r="98">
      <c r="B98" s="4"/>
      <c r="C98" s="76"/>
      <c r="D98" s="4"/>
      <c r="E98" s="4"/>
      <c r="F98" s="4"/>
      <c r="G98" s="4"/>
      <c r="H98" s="4"/>
      <c r="I98" s="52"/>
      <c r="J98" s="52"/>
      <c r="K98" s="76"/>
      <c r="O98" s="105" t="str">
        <f t="shared" si="1"/>
        <v>750MeV</v>
      </c>
      <c r="P98" s="52" t="str">
        <f t="shared" si="2"/>
        <v>650MeV</v>
      </c>
      <c r="Q98" s="75">
        <f t="shared" si="8"/>
        <v>630.94</v>
      </c>
      <c r="R98" s="75">
        <f t="shared" si="6"/>
        <v>518.24</v>
      </c>
      <c r="S98" s="75">
        <f t="shared" si="9"/>
        <v>78.23</v>
      </c>
    </row>
    <row r="99">
      <c r="B99" s="4"/>
      <c r="C99" s="76"/>
      <c r="D99" s="4"/>
      <c r="E99" s="4"/>
      <c r="F99" s="4"/>
      <c r="G99" s="4"/>
      <c r="H99" s="4"/>
      <c r="I99" s="52"/>
      <c r="J99" s="52"/>
      <c r="K99" s="76"/>
      <c r="O99" s="105" t="str">
        <f t="shared" si="1"/>
        <v>750MeV</v>
      </c>
      <c r="P99" s="52" t="str">
        <f t="shared" si="2"/>
        <v>650MeV</v>
      </c>
      <c r="Q99" s="75">
        <f t="shared" si="8"/>
        <v>630.94</v>
      </c>
      <c r="R99" s="75">
        <f t="shared" si="6"/>
        <v>518.24</v>
      </c>
      <c r="S99" s="75">
        <f t="shared" si="9"/>
        <v>78.23</v>
      </c>
    </row>
    <row r="100">
      <c r="B100" s="4"/>
      <c r="C100" s="76"/>
      <c r="D100" s="4"/>
      <c r="E100" s="4"/>
      <c r="F100" s="4"/>
      <c r="G100" s="4"/>
      <c r="H100" s="4"/>
      <c r="I100" s="52"/>
      <c r="J100" s="52"/>
      <c r="K100" s="76"/>
      <c r="O100" s="105" t="str">
        <f t="shared" si="1"/>
        <v>750MeV</v>
      </c>
      <c r="P100" s="52" t="str">
        <f t="shared" si="2"/>
        <v>650MeV</v>
      </c>
      <c r="Q100" s="75">
        <f t="shared" si="8"/>
        <v>630.94</v>
      </c>
      <c r="R100" s="75">
        <f t="shared" si="6"/>
        <v>518.24</v>
      </c>
      <c r="S100" s="75">
        <f t="shared" si="9"/>
        <v>78.23</v>
      </c>
    </row>
    <row r="101">
      <c r="C101" s="76"/>
      <c r="I101" s="52"/>
      <c r="J101" s="52"/>
      <c r="K101" s="76"/>
      <c r="O101" s="105" t="str">
        <f t="shared" si="1"/>
        <v>750MeV</v>
      </c>
      <c r="P101" s="52" t="str">
        <f t="shared" si="2"/>
        <v>650MeV</v>
      </c>
      <c r="Q101" s="75">
        <f t="shared" si="8"/>
        <v>630.94</v>
      </c>
      <c r="R101" s="75">
        <f t="shared" si="6"/>
        <v>518.24</v>
      </c>
      <c r="S101" s="75">
        <f t="shared" si="9"/>
        <v>78.23</v>
      </c>
    </row>
    <row r="102">
      <c r="C102" s="76"/>
      <c r="I102" s="52"/>
      <c r="J102" s="52"/>
      <c r="K102" s="76"/>
      <c r="O102" s="105" t="str">
        <f t="shared" si="1"/>
        <v>750MeV</v>
      </c>
      <c r="P102" s="52" t="str">
        <f t="shared" si="2"/>
        <v>650MeV</v>
      </c>
      <c r="Q102" s="75">
        <f t="shared" si="8"/>
        <v>630.94</v>
      </c>
      <c r="R102" s="75">
        <f t="shared" si="6"/>
        <v>518.24</v>
      </c>
      <c r="S102" s="75">
        <f t="shared" si="9"/>
        <v>78.23</v>
      </c>
    </row>
    <row r="103">
      <c r="C103" s="76"/>
      <c r="I103" s="52"/>
      <c r="J103" s="52"/>
      <c r="K103" s="76"/>
      <c r="O103" s="105" t="str">
        <f t="shared" si="1"/>
        <v>750MeV</v>
      </c>
      <c r="P103" s="52" t="str">
        <f t="shared" si="2"/>
        <v>650MeV</v>
      </c>
      <c r="Q103" s="75">
        <f t="shared" si="8"/>
        <v>630.94</v>
      </c>
      <c r="R103" s="75">
        <f t="shared" si="6"/>
        <v>518.24</v>
      </c>
      <c r="S103" s="75">
        <f t="shared" si="9"/>
        <v>78.23</v>
      </c>
    </row>
    <row r="104">
      <c r="C104" s="76"/>
      <c r="I104" s="52"/>
      <c r="J104" s="52"/>
      <c r="K104" s="76"/>
      <c r="O104" s="105" t="str">
        <f t="shared" si="1"/>
        <v>750MeV</v>
      </c>
      <c r="P104" s="52" t="str">
        <f t="shared" si="2"/>
        <v>650MeV</v>
      </c>
      <c r="Q104" s="75">
        <f t="shared" si="8"/>
        <v>630.94</v>
      </c>
      <c r="R104" s="75">
        <f t="shared" si="6"/>
        <v>518.24</v>
      </c>
      <c r="S104" s="75">
        <f t="shared" si="9"/>
        <v>78.23</v>
      </c>
    </row>
    <row r="105">
      <c r="C105" s="76"/>
      <c r="I105" s="7"/>
      <c r="J105" s="52"/>
      <c r="K105" s="76"/>
      <c r="O105" s="105" t="str">
        <f t="shared" si="1"/>
        <v>750MeV</v>
      </c>
      <c r="P105" s="52" t="str">
        <f t="shared" si="2"/>
        <v>650MeV</v>
      </c>
      <c r="Q105" s="75">
        <f t="shared" si="8"/>
        <v>630.94</v>
      </c>
      <c r="R105" s="75">
        <f t="shared" si="6"/>
        <v>518.24</v>
      </c>
      <c r="S105" s="75">
        <f t="shared" si="9"/>
        <v>78.23</v>
      </c>
    </row>
    <row r="106">
      <c r="C106" s="76"/>
      <c r="I106" s="7"/>
      <c r="J106" s="52"/>
      <c r="K106" s="76"/>
      <c r="O106" s="105" t="str">
        <f t="shared" si="1"/>
        <v>750MeV</v>
      </c>
      <c r="P106" s="52" t="str">
        <f t="shared" si="2"/>
        <v>650MeV</v>
      </c>
      <c r="Q106" s="75">
        <f t="shared" si="8"/>
        <v>630.94</v>
      </c>
      <c r="R106" s="75">
        <f t="shared" si="6"/>
        <v>518.24</v>
      </c>
      <c r="S106" s="75">
        <f t="shared" si="9"/>
        <v>78.23</v>
      </c>
    </row>
    <row r="107">
      <c r="B107" s="4"/>
      <c r="C107" s="76"/>
      <c r="D107" s="4"/>
      <c r="E107" s="4"/>
      <c r="F107" s="4"/>
      <c r="G107" s="4"/>
      <c r="H107" s="4"/>
      <c r="I107" s="52"/>
      <c r="J107" s="52"/>
      <c r="K107" s="76"/>
      <c r="O107" s="105" t="str">
        <f t="shared" si="1"/>
        <v>750MeV</v>
      </c>
      <c r="P107" s="52" t="str">
        <f t="shared" si="2"/>
        <v>650MeV</v>
      </c>
      <c r="Q107" s="75">
        <f t="shared" si="8"/>
        <v>630.94</v>
      </c>
      <c r="R107" s="75">
        <f t="shared" si="6"/>
        <v>518.24</v>
      </c>
      <c r="S107" s="75">
        <f t="shared" si="9"/>
        <v>78.23</v>
      </c>
    </row>
    <row r="108">
      <c r="B108" s="4"/>
      <c r="C108" s="76"/>
      <c r="D108" s="4"/>
      <c r="E108" s="4"/>
      <c r="F108" s="4"/>
      <c r="G108" s="4"/>
      <c r="H108" s="4"/>
      <c r="I108" s="52"/>
      <c r="J108" s="52"/>
      <c r="K108" s="76"/>
      <c r="O108" s="105" t="str">
        <f t="shared" si="1"/>
        <v>750MeV</v>
      </c>
      <c r="P108" s="52" t="str">
        <f t="shared" si="2"/>
        <v>650MeV</v>
      </c>
      <c r="Q108" s="75">
        <f t="shared" si="8"/>
        <v>630.94</v>
      </c>
      <c r="R108" s="75">
        <f t="shared" si="6"/>
        <v>518.24</v>
      </c>
      <c r="S108" s="75">
        <f t="shared" si="9"/>
        <v>78.23</v>
      </c>
    </row>
    <row r="109">
      <c r="B109" s="4"/>
      <c r="C109" s="52"/>
      <c r="D109" s="4"/>
      <c r="E109" s="4"/>
      <c r="H109" s="4"/>
      <c r="I109" s="52"/>
      <c r="J109" s="52"/>
      <c r="K109" s="52"/>
      <c r="L109" s="4"/>
      <c r="O109" s="105" t="str">
        <f t="shared" si="1"/>
        <v>750MeV</v>
      </c>
      <c r="P109" s="52" t="str">
        <f t="shared" si="2"/>
        <v>650MeV</v>
      </c>
      <c r="Q109" s="75">
        <f t="shared" si="8"/>
        <v>630.94</v>
      </c>
      <c r="R109" s="75">
        <f t="shared" si="6"/>
        <v>518.24</v>
      </c>
      <c r="S109" s="75">
        <f t="shared" si="9"/>
        <v>78.23</v>
      </c>
    </row>
    <row r="110">
      <c r="B110" s="4"/>
      <c r="C110" s="52"/>
      <c r="D110" s="4"/>
      <c r="E110" s="4"/>
      <c r="F110" s="4"/>
      <c r="G110" s="4"/>
      <c r="H110" s="4"/>
      <c r="I110" s="52"/>
      <c r="J110" s="52"/>
      <c r="K110" s="76"/>
      <c r="O110" s="105" t="str">
        <f t="shared" si="1"/>
        <v>750MeV</v>
      </c>
      <c r="P110" s="52" t="str">
        <f t="shared" si="2"/>
        <v>650MeV</v>
      </c>
      <c r="Q110" s="75">
        <f t="shared" si="8"/>
        <v>630.94</v>
      </c>
      <c r="R110" s="75">
        <f t="shared" si="6"/>
        <v>518.24</v>
      </c>
      <c r="S110" s="75">
        <f t="shared" si="9"/>
        <v>78.23</v>
      </c>
    </row>
    <row r="111">
      <c r="B111" s="4"/>
      <c r="C111" s="52"/>
      <c r="D111" s="4"/>
      <c r="E111" s="4"/>
      <c r="F111" s="4"/>
      <c r="G111" s="4"/>
      <c r="H111" s="4"/>
      <c r="I111" s="52"/>
      <c r="J111" s="52"/>
      <c r="K111" s="76"/>
      <c r="O111" s="105" t="str">
        <f t="shared" si="1"/>
        <v>750MeV</v>
      </c>
      <c r="P111" s="52" t="str">
        <f t="shared" si="2"/>
        <v>650MeV</v>
      </c>
      <c r="Q111" s="75">
        <f t="shared" si="8"/>
        <v>630.94</v>
      </c>
      <c r="R111" s="75">
        <f t="shared" si="6"/>
        <v>518.24</v>
      </c>
      <c r="S111" s="75">
        <f t="shared" si="9"/>
        <v>78.23</v>
      </c>
    </row>
    <row r="112">
      <c r="B112" s="4"/>
      <c r="C112" s="76"/>
      <c r="D112" s="4"/>
      <c r="E112" s="4"/>
      <c r="F112" s="4"/>
      <c r="G112" s="4"/>
      <c r="H112" s="4"/>
      <c r="I112" s="52"/>
      <c r="J112" s="52"/>
      <c r="K112" s="76"/>
      <c r="O112" s="105" t="str">
        <f t="shared" si="1"/>
        <v>750MeV</v>
      </c>
      <c r="P112" s="52" t="str">
        <f t="shared" si="2"/>
        <v>650MeV</v>
      </c>
      <c r="Q112" s="75">
        <f t="shared" si="8"/>
        <v>630.94</v>
      </c>
      <c r="R112" s="75">
        <f t="shared" si="6"/>
        <v>518.24</v>
      </c>
      <c r="S112" s="75">
        <f t="shared" si="9"/>
        <v>78.23</v>
      </c>
    </row>
    <row r="113">
      <c r="B113" s="4"/>
      <c r="C113" s="76"/>
      <c r="D113" s="4"/>
      <c r="E113" s="4"/>
      <c r="F113" s="4"/>
      <c r="G113" s="4"/>
      <c r="H113" s="4"/>
      <c r="I113" s="52"/>
      <c r="J113" s="52"/>
      <c r="K113" s="52"/>
      <c r="L113" s="4"/>
      <c r="O113" s="105" t="str">
        <f t="shared" si="1"/>
        <v>750MeV</v>
      </c>
      <c r="P113" s="52" t="str">
        <f t="shared" si="2"/>
        <v>650MeV</v>
      </c>
      <c r="Q113" s="75">
        <f t="shared" si="8"/>
        <v>630.94</v>
      </c>
      <c r="R113" s="75">
        <f t="shared" si="6"/>
        <v>518.24</v>
      </c>
      <c r="S113" s="75">
        <f t="shared" si="9"/>
        <v>78.23</v>
      </c>
    </row>
    <row r="114">
      <c r="B114" s="4"/>
      <c r="C114" s="52"/>
      <c r="D114" s="4"/>
      <c r="E114" s="4"/>
      <c r="F114" s="4"/>
      <c r="G114" s="4"/>
      <c r="H114" s="4"/>
      <c r="I114" s="52"/>
      <c r="J114" s="52"/>
      <c r="K114" s="76"/>
      <c r="O114" s="105" t="str">
        <f t="shared" si="1"/>
        <v>750MeV</v>
      </c>
      <c r="P114" s="52" t="str">
        <f t="shared" si="2"/>
        <v>650MeV</v>
      </c>
      <c r="Q114" s="75">
        <f t="shared" si="8"/>
        <v>630.94</v>
      </c>
      <c r="R114" s="75">
        <f t="shared" si="6"/>
        <v>518.24</v>
      </c>
      <c r="S114" s="75">
        <f t="shared" si="9"/>
        <v>78.23</v>
      </c>
    </row>
    <row r="115">
      <c r="B115" s="4"/>
      <c r="C115" s="76"/>
      <c r="D115" s="4"/>
      <c r="E115" s="4"/>
      <c r="F115" s="4"/>
      <c r="G115" s="4"/>
      <c r="H115" s="4"/>
      <c r="I115" s="52"/>
      <c r="J115" s="52"/>
      <c r="K115" s="52"/>
      <c r="L115" s="4"/>
      <c r="O115" s="105" t="str">
        <f t="shared" si="1"/>
        <v>750MeV</v>
      </c>
      <c r="P115" s="52" t="str">
        <f t="shared" si="2"/>
        <v>650MeV</v>
      </c>
      <c r="Q115" s="75">
        <f t="shared" si="8"/>
        <v>630.94</v>
      </c>
      <c r="R115" s="75">
        <f t="shared" si="6"/>
        <v>518.24</v>
      </c>
      <c r="S115" s="75">
        <f t="shared" si="9"/>
        <v>78.23</v>
      </c>
    </row>
    <row r="116">
      <c r="B116" s="4"/>
      <c r="C116" s="76"/>
      <c r="D116" s="4"/>
      <c r="E116" s="4"/>
      <c r="F116" s="4"/>
      <c r="G116" s="4"/>
      <c r="H116" s="4"/>
      <c r="I116" s="52"/>
      <c r="J116" s="52"/>
      <c r="K116" s="76"/>
      <c r="O116" s="105" t="str">
        <f t="shared" si="1"/>
        <v>750MeV</v>
      </c>
      <c r="P116" s="52" t="str">
        <f t="shared" si="2"/>
        <v>650MeV</v>
      </c>
      <c r="Q116" s="75">
        <f t="shared" si="8"/>
        <v>630.94</v>
      </c>
      <c r="R116" s="75">
        <f t="shared" si="6"/>
        <v>518.24</v>
      </c>
      <c r="S116" s="75">
        <f t="shared" si="9"/>
        <v>78.23</v>
      </c>
    </row>
    <row r="117">
      <c r="B117" s="4"/>
      <c r="C117" s="52"/>
      <c r="D117" s="4"/>
      <c r="E117" s="4"/>
      <c r="F117" s="4"/>
      <c r="G117" s="4"/>
      <c r="H117" s="4"/>
      <c r="I117" s="52"/>
      <c r="J117" s="52"/>
      <c r="K117" s="76"/>
      <c r="O117" s="105" t="str">
        <f t="shared" si="1"/>
        <v>750MeV</v>
      </c>
      <c r="P117" s="52" t="str">
        <f t="shared" si="2"/>
        <v>650MeV</v>
      </c>
      <c r="Q117" s="75">
        <f t="shared" si="8"/>
        <v>630.94</v>
      </c>
      <c r="R117" s="75">
        <f t="shared" si="6"/>
        <v>518.24</v>
      </c>
      <c r="S117" s="75">
        <f t="shared" si="9"/>
        <v>78.23</v>
      </c>
    </row>
    <row r="118">
      <c r="B118" s="4"/>
      <c r="C118" s="76"/>
      <c r="D118" s="4"/>
      <c r="E118" s="4"/>
      <c r="F118" s="4"/>
      <c r="G118" s="4"/>
      <c r="H118" s="4"/>
      <c r="I118" s="52"/>
      <c r="J118" s="52"/>
      <c r="K118" s="52"/>
      <c r="L118" s="4"/>
      <c r="O118" s="105" t="str">
        <f t="shared" si="1"/>
        <v>750MeV</v>
      </c>
      <c r="P118" s="52" t="str">
        <f t="shared" si="2"/>
        <v>650MeV</v>
      </c>
      <c r="Q118" s="75">
        <f t="shared" si="8"/>
        <v>630.94</v>
      </c>
      <c r="R118" s="75">
        <f t="shared" si="6"/>
        <v>518.24</v>
      </c>
      <c r="S118" s="75">
        <f t="shared" si="9"/>
        <v>78.23</v>
      </c>
    </row>
    <row r="119">
      <c r="B119" s="4"/>
      <c r="C119" s="76"/>
      <c r="D119" s="4"/>
      <c r="E119" s="4"/>
      <c r="F119" s="4"/>
      <c r="G119" s="4"/>
      <c r="H119" s="4"/>
      <c r="I119" s="52"/>
      <c r="J119" s="52"/>
      <c r="K119" s="76"/>
      <c r="O119" s="105" t="str">
        <f t="shared" si="1"/>
        <v>750MeV</v>
      </c>
      <c r="P119" s="52" t="str">
        <f t="shared" si="2"/>
        <v>650MeV</v>
      </c>
      <c r="Q119" s="75">
        <f t="shared" si="8"/>
        <v>630.94</v>
      </c>
      <c r="R119" s="75">
        <f t="shared" si="6"/>
        <v>518.24</v>
      </c>
      <c r="S119" s="75">
        <f t="shared" si="9"/>
        <v>78.23</v>
      </c>
    </row>
    <row r="120">
      <c r="B120" s="4"/>
      <c r="C120" s="76"/>
      <c r="D120" s="4"/>
      <c r="E120" s="4"/>
      <c r="F120" s="4"/>
      <c r="G120" s="4"/>
      <c r="H120" s="4"/>
      <c r="I120" s="52"/>
      <c r="J120" s="52"/>
      <c r="K120" s="76"/>
      <c r="O120" s="105" t="str">
        <f t="shared" si="1"/>
        <v>750MeV</v>
      </c>
      <c r="P120" s="52" t="str">
        <f t="shared" si="2"/>
        <v>650MeV</v>
      </c>
      <c r="Q120" s="75">
        <f t="shared" si="8"/>
        <v>630.94</v>
      </c>
      <c r="R120" s="75">
        <f t="shared" si="6"/>
        <v>518.24</v>
      </c>
      <c r="S120" s="75">
        <f t="shared" si="9"/>
        <v>78.23</v>
      </c>
    </row>
    <row r="121">
      <c r="B121" s="4"/>
      <c r="C121" s="76"/>
      <c r="D121" s="4"/>
      <c r="E121" s="4"/>
      <c r="F121" s="4"/>
      <c r="G121" s="4"/>
      <c r="H121" s="4"/>
      <c r="I121" s="52"/>
      <c r="J121" s="52"/>
      <c r="K121" s="76"/>
      <c r="O121" s="105" t="str">
        <f t="shared" si="1"/>
        <v>750MeV</v>
      </c>
      <c r="P121" s="52" t="str">
        <f t="shared" si="2"/>
        <v>650MeV</v>
      </c>
      <c r="Q121" s="75">
        <f t="shared" si="8"/>
        <v>630.94</v>
      </c>
      <c r="R121" s="75">
        <f t="shared" si="6"/>
        <v>518.24</v>
      </c>
      <c r="S121" s="75">
        <f t="shared" si="9"/>
        <v>78.23</v>
      </c>
    </row>
    <row r="122">
      <c r="C122" s="76"/>
      <c r="I122" s="52"/>
      <c r="J122" s="52"/>
      <c r="K122" s="76"/>
      <c r="O122" s="105" t="str">
        <f t="shared" si="1"/>
        <v>750MeV</v>
      </c>
      <c r="P122" s="52" t="str">
        <f t="shared" si="2"/>
        <v>650MeV</v>
      </c>
      <c r="Q122" s="75">
        <f t="shared" si="8"/>
        <v>630.94</v>
      </c>
      <c r="R122" s="75">
        <f t="shared" si="6"/>
        <v>518.24</v>
      </c>
      <c r="S122" s="75">
        <f t="shared" si="9"/>
        <v>78.23</v>
      </c>
    </row>
    <row r="123">
      <c r="C123" s="76"/>
      <c r="I123" s="52"/>
      <c r="J123" s="52"/>
      <c r="K123" s="76"/>
      <c r="O123" s="105" t="str">
        <f t="shared" si="1"/>
        <v>750MeV</v>
      </c>
      <c r="P123" s="52" t="str">
        <f t="shared" si="2"/>
        <v>650MeV</v>
      </c>
      <c r="Q123" s="75">
        <f t="shared" si="8"/>
        <v>630.94</v>
      </c>
      <c r="R123" s="75">
        <f t="shared" si="6"/>
        <v>518.24</v>
      </c>
      <c r="S123" s="75">
        <f t="shared" si="9"/>
        <v>78.23</v>
      </c>
    </row>
    <row r="124">
      <c r="A124" s="63"/>
      <c r="C124" s="76"/>
      <c r="I124" s="52"/>
      <c r="J124" s="52"/>
      <c r="K124" s="76"/>
      <c r="O124" s="105" t="str">
        <f t="shared" si="1"/>
        <v>750MeV</v>
      </c>
      <c r="P124" s="52" t="str">
        <f t="shared" si="2"/>
        <v>650MeV</v>
      </c>
      <c r="Q124" s="75">
        <f t="shared" si="8"/>
        <v>630.94</v>
      </c>
      <c r="R124" s="75">
        <f t="shared" si="6"/>
        <v>518.24</v>
      </c>
      <c r="S124" s="75">
        <f t="shared" si="9"/>
        <v>78.23</v>
      </c>
    </row>
    <row r="125">
      <c r="C125" s="76"/>
      <c r="I125" s="52"/>
      <c r="J125" s="52"/>
      <c r="K125" s="76"/>
      <c r="O125" s="105" t="str">
        <f t="shared" si="1"/>
        <v>750MeV</v>
      </c>
      <c r="P125" s="52" t="str">
        <f t="shared" si="2"/>
        <v>650MeV</v>
      </c>
      <c r="Q125" s="75">
        <f t="shared" si="8"/>
        <v>630.94</v>
      </c>
      <c r="R125" s="75">
        <f t="shared" si="6"/>
        <v>518.24</v>
      </c>
      <c r="S125" s="75">
        <f t="shared" si="9"/>
        <v>78.23</v>
      </c>
    </row>
    <row r="126">
      <c r="C126" s="76"/>
      <c r="I126" s="52"/>
      <c r="J126" s="52"/>
      <c r="K126" s="76"/>
      <c r="O126" s="105" t="str">
        <f t="shared" si="1"/>
        <v>750MeV</v>
      </c>
      <c r="P126" s="52" t="str">
        <f t="shared" si="2"/>
        <v>650MeV</v>
      </c>
      <c r="Q126" s="75">
        <f t="shared" si="8"/>
        <v>630.94</v>
      </c>
      <c r="R126" s="75">
        <f t="shared" si="6"/>
        <v>518.24</v>
      </c>
      <c r="S126" s="75">
        <f t="shared" si="9"/>
        <v>78.23</v>
      </c>
    </row>
    <row r="127">
      <c r="C127" s="76"/>
      <c r="I127" s="52"/>
      <c r="J127" s="52"/>
      <c r="K127" s="76"/>
      <c r="O127" s="105" t="str">
        <f t="shared" si="1"/>
        <v>750MeV</v>
      </c>
      <c r="P127" s="52" t="str">
        <f t="shared" si="2"/>
        <v>650MeV</v>
      </c>
      <c r="Q127" s="75">
        <f t="shared" si="8"/>
        <v>630.94</v>
      </c>
      <c r="R127" s="75">
        <f t="shared" si="6"/>
        <v>518.24</v>
      </c>
      <c r="S127" s="75">
        <f t="shared" si="9"/>
        <v>78.23</v>
      </c>
    </row>
    <row r="128">
      <c r="C128" s="76"/>
      <c r="I128" s="76"/>
      <c r="J128" s="76"/>
      <c r="K128" s="76"/>
      <c r="O128" s="105" t="str">
        <f t="shared" si="1"/>
        <v>750MeV</v>
      </c>
      <c r="P128" s="52" t="str">
        <f t="shared" si="2"/>
        <v>650MeV</v>
      </c>
      <c r="Q128" s="75">
        <f t="shared" si="8"/>
        <v>630.94</v>
      </c>
      <c r="R128" s="75">
        <f t="shared" si="6"/>
        <v>518.24</v>
      </c>
      <c r="S128" s="75">
        <f t="shared" si="9"/>
        <v>78.23</v>
      </c>
    </row>
    <row r="129">
      <c r="A129" s="63"/>
      <c r="B129" s="4"/>
      <c r="C129" s="52"/>
      <c r="D129" s="4"/>
      <c r="E129" s="4"/>
      <c r="F129" s="4"/>
      <c r="G129" s="4"/>
      <c r="H129" s="4"/>
      <c r="I129" s="52"/>
      <c r="J129" s="52"/>
      <c r="K129" s="52"/>
      <c r="L129" s="4"/>
      <c r="O129" s="105" t="str">
        <f t="shared" si="1"/>
        <v>750MeV</v>
      </c>
      <c r="P129" s="52" t="str">
        <f t="shared" si="2"/>
        <v>650MeV</v>
      </c>
      <c r="Q129" s="75">
        <f t="shared" ref="Q129:Q131" si="10">if($I129="LH2",$Q128+$F129,$Q128+0)</f>
        <v>630.94</v>
      </c>
      <c r="R129" s="75">
        <f t="shared" ref="R129:R131" si="11">if($I129="LD2",$R128+$F129,$R128+0)</f>
        <v>518.24</v>
      </c>
      <c r="S129" s="75">
        <f t="shared" ref="S129:S131" si="12">if($I129="dummy",$S128+$F129,$S128+0)</f>
        <v>78.23</v>
      </c>
    </row>
    <row r="130">
      <c r="B130" s="4"/>
      <c r="C130" s="52"/>
      <c r="D130" s="4"/>
      <c r="E130" s="4"/>
      <c r="F130" s="4"/>
      <c r="G130" s="4"/>
      <c r="H130" s="4"/>
      <c r="I130" s="52"/>
      <c r="J130" s="52"/>
      <c r="K130" s="52"/>
      <c r="L130" s="4"/>
      <c r="O130" s="105" t="str">
        <f t="shared" si="1"/>
        <v>750MeV</v>
      </c>
      <c r="P130" s="52" t="str">
        <f t="shared" si="2"/>
        <v>650MeV</v>
      </c>
      <c r="Q130" s="75">
        <f t="shared" si="10"/>
        <v>630.94</v>
      </c>
      <c r="R130" s="75">
        <f t="shared" si="11"/>
        <v>518.24</v>
      </c>
      <c r="S130" s="75">
        <f t="shared" si="12"/>
        <v>78.23</v>
      </c>
    </row>
    <row r="131">
      <c r="B131" s="4"/>
      <c r="C131" s="76"/>
      <c r="D131" s="4"/>
      <c r="E131" s="4"/>
      <c r="F131" s="4"/>
      <c r="G131" s="4"/>
      <c r="H131" s="4"/>
      <c r="I131" s="52"/>
      <c r="J131" s="52"/>
      <c r="K131" s="52"/>
      <c r="L131" s="4"/>
      <c r="O131" s="105" t="str">
        <f t="shared" si="1"/>
        <v>750MeV</v>
      </c>
      <c r="P131" s="52" t="str">
        <f t="shared" si="2"/>
        <v>650MeV</v>
      </c>
      <c r="Q131" s="75">
        <f t="shared" si="10"/>
        <v>630.94</v>
      </c>
      <c r="R131" s="75">
        <f t="shared" si="11"/>
        <v>518.24</v>
      </c>
      <c r="S131" s="75">
        <f t="shared" si="12"/>
        <v>78.23</v>
      </c>
    </row>
    <row r="132">
      <c r="B132" s="4"/>
      <c r="C132" s="76"/>
      <c r="D132" s="4"/>
      <c r="E132" s="4"/>
      <c r="F132" s="4"/>
      <c r="G132" s="4"/>
      <c r="H132" s="4"/>
      <c r="I132" s="52"/>
      <c r="J132" s="52"/>
      <c r="K132" s="76"/>
      <c r="O132" s="105" t="str">
        <f t="shared" si="1"/>
        <v>750MeV</v>
      </c>
      <c r="P132" s="52" t="str">
        <f t="shared" si="2"/>
        <v>650MeV</v>
      </c>
      <c r="Q132" s="75">
        <f t="shared" ref="Q132:Q168" si="13">if($I132="LH2",Q131+$F132,Q131+0)</f>
        <v>630.94</v>
      </c>
      <c r="R132" s="75">
        <f t="shared" ref="R132:R168" si="14">if($I132="LD2",R131+$F132,R131+0)</f>
        <v>518.24</v>
      </c>
      <c r="S132" s="75">
        <f t="shared" ref="S132:S168" si="15">if($I132="dummy",S131+$F132,S131+0)</f>
        <v>78.23</v>
      </c>
    </row>
    <row r="133">
      <c r="B133" s="4"/>
      <c r="C133" s="76"/>
      <c r="D133" s="4"/>
      <c r="E133" s="4"/>
      <c r="F133" s="4"/>
      <c r="G133" s="4"/>
      <c r="H133" s="4"/>
      <c r="I133" s="52"/>
      <c r="J133" s="52"/>
      <c r="K133" s="76"/>
      <c r="O133" s="105" t="str">
        <f t="shared" si="1"/>
        <v>750MeV</v>
      </c>
      <c r="P133" s="52" t="str">
        <f t="shared" si="2"/>
        <v>650MeV</v>
      </c>
      <c r="Q133" s="75">
        <f t="shared" si="13"/>
        <v>630.94</v>
      </c>
      <c r="R133" s="75">
        <f t="shared" si="14"/>
        <v>518.24</v>
      </c>
      <c r="S133" s="75">
        <f t="shared" si="15"/>
        <v>78.23</v>
      </c>
    </row>
    <row r="134">
      <c r="B134" s="4"/>
      <c r="C134" s="76"/>
      <c r="D134" s="4"/>
      <c r="E134" s="4"/>
      <c r="F134" s="4"/>
      <c r="G134" s="4"/>
      <c r="H134" s="4"/>
      <c r="I134" s="52"/>
      <c r="J134" s="52"/>
      <c r="K134" s="76"/>
      <c r="O134" s="105" t="str">
        <f t="shared" si="1"/>
        <v>750MeV</v>
      </c>
      <c r="P134" s="52" t="str">
        <f t="shared" si="2"/>
        <v>650MeV</v>
      </c>
      <c r="Q134" s="75">
        <f t="shared" si="13"/>
        <v>630.94</v>
      </c>
      <c r="R134" s="75">
        <f t="shared" si="14"/>
        <v>518.24</v>
      </c>
      <c r="S134" s="75">
        <f t="shared" si="15"/>
        <v>78.23</v>
      </c>
    </row>
    <row r="135">
      <c r="C135" s="76"/>
      <c r="I135" s="52"/>
      <c r="J135" s="52"/>
      <c r="K135" s="76"/>
      <c r="O135" s="105" t="str">
        <f t="shared" si="1"/>
        <v>750MeV</v>
      </c>
      <c r="P135" s="52" t="str">
        <f t="shared" si="2"/>
        <v>650MeV</v>
      </c>
      <c r="Q135" s="75">
        <f t="shared" si="13"/>
        <v>630.94</v>
      </c>
      <c r="R135" s="75">
        <f t="shared" si="14"/>
        <v>518.24</v>
      </c>
      <c r="S135" s="75">
        <f t="shared" si="15"/>
        <v>78.23</v>
      </c>
    </row>
    <row r="136">
      <c r="A136" s="8"/>
      <c r="C136" s="76"/>
      <c r="I136" s="52"/>
      <c r="J136" s="52"/>
      <c r="K136" s="76"/>
      <c r="O136" s="105" t="str">
        <f t="shared" si="1"/>
        <v>750MeV</v>
      </c>
      <c r="P136" s="52" t="str">
        <f t="shared" si="2"/>
        <v>650MeV</v>
      </c>
      <c r="Q136" s="75">
        <f t="shared" si="13"/>
        <v>630.94</v>
      </c>
      <c r="R136" s="75">
        <f t="shared" si="14"/>
        <v>518.24</v>
      </c>
      <c r="S136" s="75">
        <f t="shared" si="15"/>
        <v>78.23</v>
      </c>
    </row>
    <row r="137">
      <c r="C137" s="76"/>
      <c r="I137" s="52"/>
      <c r="J137" s="52"/>
      <c r="K137" s="76"/>
      <c r="O137" s="105" t="str">
        <f t="shared" si="1"/>
        <v>750MeV</v>
      </c>
      <c r="P137" s="52" t="str">
        <f t="shared" si="2"/>
        <v>650MeV</v>
      </c>
      <c r="Q137" s="75">
        <f t="shared" si="13"/>
        <v>630.94</v>
      </c>
      <c r="R137" s="75">
        <f t="shared" si="14"/>
        <v>518.24</v>
      </c>
      <c r="S137" s="75">
        <f t="shared" si="15"/>
        <v>78.23</v>
      </c>
    </row>
    <row r="138">
      <c r="C138" s="76"/>
      <c r="I138" s="52"/>
      <c r="J138" s="52"/>
      <c r="K138" s="76"/>
      <c r="O138" s="105" t="str">
        <f t="shared" si="1"/>
        <v>750MeV</v>
      </c>
      <c r="P138" s="52" t="str">
        <f t="shared" si="2"/>
        <v>650MeV</v>
      </c>
      <c r="Q138" s="75">
        <f t="shared" si="13"/>
        <v>630.94</v>
      </c>
      <c r="R138" s="75">
        <f t="shared" si="14"/>
        <v>518.24</v>
      </c>
      <c r="S138" s="75">
        <f t="shared" si="15"/>
        <v>78.23</v>
      </c>
    </row>
    <row r="139">
      <c r="C139" s="76"/>
      <c r="I139" s="52"/>
      <c r="J139" s="52"/>
      <c r="K139" s="76"/>
      <c r="O139" s="105" t="str">
        <f t="shared" si="1"/>
        <v>750MeV</v>
      </c>
      <c r="P139" s="52" t="str">
        <f t="shared" si="2"/>
        <v>650MeV</v>
      </c>
      <c r="Q139" s="75">
        <f t="shared" si="13"/>
        <v>630.94</v>
      </c>
      <c r="R139" s="75">
        <f t="shared" si="14"/>
        <v>518.24</v>
      </c>
      <c r="S139" s="75">
        <f t="shared" si="15"/>
        <v>78.23</v>
      </c>
    </row>
    <row r="140">
      <c r="C140" s="76"/>
      <c r="I140" s="52"/>
      <c r="J140" s="52"/>
      <c r="K140" s="76"/>
      <c r="O140" s="105" t="str">
        <f t="shared" si="1"/>
        <v>750MeV</v>
      </c>
      <c r="P140" s="52" t="str">
        <f t="shared" si="2"/>
        <v>650MeV</v>
      </c>
      <c r="Q140" s="75">
        <f t="shared" si="13"/>
        <v>630.94</v>
      </c>
      <c r="R140" s="75">
        <f t="shared" si="14"/>
        <v>518.24</v>
      </c>
      <c r="S140" s="75">
        <f t="shared" si="15"/>
        <v>78.23</v>
      </c>
    </row>
    <row r="141">
      <c r="C141" s="76"/>
      <c r="I141" s="52"/>
      <c r="J141" s="52"/>
      <c r="K141" s="76"/>
      <c r="O141" s="105" t="str">
        <f t="shared" si="1"/>
        <v>750MeV</v>
      </c>
      <c r="P141" s="52" t="str">
        <f t="shared" si="2"/>
        <v>650MeV</v>
      </c>
      <c r="Q141" s="75">
        <f t="shared" si="13"/>
        <v>630.94</v>
      </c>
      <c r="R141" s="75">
        <f t="shared" si="14"/>
        <v>518.24</v>
      </c>
      <c r="S141" s="75">
        <f t="shared" si="15"/>
        <v>78.23</v>
      </c>
    </row>
    <row r="142">
      <c r="B142" s="4"/>
      <c r="C142" s="76"/>
      <c r="D142" s="4"/>
      <c r="E142" s="4"/>
      <c r="F142" s="4"/>
      <c r="G142" s="4"/>
      <c r="H142" s="4"/>
      <c r="I142" s="52"/>
      <c r="J142" s="52"/>
      <c r="K142" s="76"/>
      <c r="O142" s="105" t="str">
        <f t="shared" si="1"/>
        <v>750MeV</v>
      </c>
      <c r="P142" s="52" t="str">
        <f t="shared" si="2"/>
        <v>650MeV</v>
      </c>
      <c r="Q142" s="75">
        <f t="shared" si="13"/>
        <v>630.94</v>
      </c>
      <c r="R142" s="75">
        <f t="shared" si="14"/>
        <v>518.24</v>
      </c>
      <c r="S142" s="75">
        <f t="shared" si="15"/>
        <v>78.23</v>
      </c>
    </row>
    <row r="143">
      <c r="B143" s="4"/>
      <c r="C143" s="76"/>
      <c r="D143" s="4"/>
      <c r="E143" s="4"/>
      <c r="F143" s="4"/>
      <c r="G143" s="4"/>
      <c r="H143" s="4"/>
      <c r="I143" s="52"/>
      <c r="J143" s="52"/>
      <c r="K143" s="76"/>
      <c r="O143" s="105" t="str">
        <f t="shared" si="1"/>
        <v>750MeV</v>
      </c>
      <c r="P143" s="52" t="str">
        <f t="shared" si="2"/>
        <v>650MeV</v>
      </c>
      <c r="Q143" s="75">
        <f t="shared" si="13"/>
        <v>630.94</v>
      </c>
      <c r="R143" s="75">
        <f t="shared" si="14"/>
        <v>518.24</v>
      </c>
      <c r="S143" s="75">
        <f t="shared" si="15"/>
        <v>78.23</v>
      </c>
    </row>
    <row r="144">
      <c r="B144" s="4"/>
      <c r="C144" s="76"/>
      <c r="D144" s="4"/>
      <c r="E144" s="4"/>
      <c r="F144" s="4"/>
      <c r="G144" s="4"/>
      <c r="H144" s="4"/>
      <c r="I144" s="52"/>
      <c r="J144" s="52"/>
      <c r="K144" s="52"/>
      <c r="L144" s="4"/>
      <c r="O144" s="105" t="str">
        <f t="shared" si="1"/>
        <v>750MeV</v>
      </c>
      <c r="P144" s="52" t="str">
        <f t="shared" si="2"/>
        <v>650MeV</v>
      </c>
      <c r="Q144" s="75">
        <f t="shared" si="13"/>
        <v>630.94</v>
      </c>
      <c r="R144" s="75">
        <f t="shared" si="14"/>
        <v>518.24</v>
      </c>
      <c r="S144" s="75">
        <f t="shared" si="15"/>
        <v>78.23</v>
      </c>
    </row>
    <row r="145">
      <c r="B145" s="4"/>
      <c r="C145" s="76"/>
      <c r="D145" s="4"/>
      <c r="E145" s="4"/>
      <c r="F145" s="4"/>
      <c r="G145" s="4"/>
      <c r="H145" s="4"/>
      <c r="I145" s="52"/>
      <c r="J145" s="52"/>
      <c r="K145" s="52"/>
      <c r="L145" s="4"/>
      <c r="O145" s="105" t="str">
        <f t="shared" si="1"/>
        <v>750MeV</v>
      </c>
      <c r="P145" s="52" t="str">
        <f t="shared" si="2"/>
        <v>650MeV</v>
      </c>
      <c r="Q145" s="75">
        <f t="shared" si="13"/>
        <v>630.94</v>
      </c>
      <c r="R145" s="75">
        <f t="shared" si="14"/>
        <v>518.24</v>
      </c>
      <c r="S145" s="75">
        <f t="shared" si="15"/>
        <v>78.23</v>
      </c>
    </row>
    <row r="146">
      <c r="B146" s="4"/>
      <c r="C146" s="76"/>
      <c r="D146" s="4"/>
      <c r="E146" s="4"/>
      <c r="F146" s="4"/>
      <c r="G146" s="4"/>
      <c r="H146" s="4"/>
      <c r="I146" s="52"/>
      <c r="J146" s="52"/>
      <c r="K146" s="52"/>
      <c r="L146" s="4"/>
      <c r="O146" s="105" t="str">
        <f t="shared" si="1"/>
        <v>750MeV</v>
      </c>
      <c r="P146" s="52" t="str">
        <f t="shared" si="2"/>
        <v>650MeV</v>
      </c>
      <c r="Q146" s="75">
        <f t="shared" si="13"/>
        <v>630.94</v>
      </c>
      <c r="R146" s="75">
        <f t="shared" si="14"/>
        <v>518.24</v>
      </c>
      <c r="S146" s="75">
        <f t="shared" si="15"/>
        <v>78.23</v>
      </c>
    </row>
    <row r="147">
      <c r="B147" s="4"/>
      <c r="C147" s="52"/>
      <c r="D147" s="4"/>
      <c r="E147" s="4"/>
      <c r="F147" s="4"/>
      <c r="G147" s="4"/>
      <c r="H147" s="4"/>
      <c r="I147" s="52"/>
      <c r="J147" s="52"/>
      <c r="K147" s="52"/>
      <c r="L147" s="4"/>
      <c r="O147" s="105" t="str">
        <f t="shared" si="1"/>
        <v>750MeV</v>
      </c>
      <c r="P147" s="52" t="str">
        <f t="shared" si="2"/>
        <v>650MeV</v>
      </c>
      <c r="Q147" s="75">
        <f t="shared" si="13"/>
        <v>630.94</v>
      </c>
      <c r="R147" s="75">
        <f t="shared" si="14"/>
        <v>518.24</v>
      </c>
      <c r="S147" s="75">
        <f t="shared" si="15"/>
        <v>78.23</v>
      </c>
    </row>
    <row r="148">
      <c r="B148" s="4"/>
      <c r="C148" s="52"/>
      <c r="D148" s="4"/>
      <c r="E148" s="4"/>
      <c r="F148" s="4"/>
      <c r="G148" s="4"/>
      <c r="H148" s="4"/>
      <c r="I148" s="52"/>
      <c r="J148" s="52"/>
      <c r="K148" s="52"/>
      <c r="L148" s="4"/>
      <c r="O148" s="105" t="str">
        <f t="shared" si="1"/>
        <v>750MeV</v>
      </c>
      <c r="P148" s="52" t="str">
        <f t="shared" si="2"/>
        <v>650MeV</v>
      </c>
      <c r="Q148" s="75">
        <f t="shared" si="13"/>
        <v>630.94</v>
      </c>
      <c r="R148" s="75">
        <f t="shared" si="14"/>
        <v>518.24</v>
      </c>
      <c r="S148" s="75">
        <f t="shared" si="15"/>
        <v>78.23</v>
      </c>
    </row>
    <row r="149">
      <c r="B149" s="4"/>
      <c r="C149" s="52"/>
      <c r="D149" s="4"/>
      <c r="E149" s="4"/>
      <c r="F149" s="31"/>
      <c r="G149" s="4"/>
      <c r="H149" s="4"/>
      <c r="I149" s="52"/>
      <c r="J149" s="52"/>
      <c r="K149" s="52"/>
      <c r="L149" s="4"/>
      <c r="O149" s="105" t="str">
        <f t="shared" si="1"/>
        <v>750MeV</v>
      </c>
      <c r="P149" s="52" t="str">
        <f t="shared" si="2"/>
        <v>650MeV</v>
      </c>
      <c r="Q149" s="75">
        <f t="shared" si="13"/>
        <v>630.94</v>
      </c>
      <c r="R149" s="75">
        <f t="shared" si="14"/>
        <v>518.24</v>
      </c>
      <c r="S149" s="75">
        <f t="shared" si="15"/>
        <v>78.23</v>
      </c>
    </row>
    <row r="150">
      <c r="C150" s="76"/>
      <c r="I150" s="52"/>
      <c r="J150" s="52"/>
      <c r="K150" s="76"/>
      <c r="O150" s="105" t="str">
        <f t="shared" si="1"/>
        <v>750MeV</v>
      </c>
      <c r="P150" s="52" t="str">
        <f t="shared" si="2"/>
        <v>650MeV</v>
      </c>
      <c r="Q150" s="75">
        <f t="shared" si="13"/>
        <v>630.94</v>
      </c>
      <c r="R150" s="75">
        <f t="shared" si="14"/>
        <v>518.24</v>
      </c>
      <c r="S150" s="75">
        <f t="shared" si="15"/>
        <v>78.23</v>
      </c>
    </row>
    <row r="151">
      <c r="C151" s="76"/>
      <c r="I151" s="52"/>
      <c r="J151" s="52"/>
      <c r="K151" s="76"/>
      <c r="O151" s="105" t="str">
        <f t="shared" si="1"/>
        <v>750MeV</v>
      </c>
      <c r="P151" s="52" t="str">
        <f t="shared" si="2"/>
        <v>650MeV</v>
      </c>
      <c r="Q151" s="75">
        <f t="shared" si="13"/>
        <v>630.94</v>
      </c>
      <c r="R151" s="75">
        <f t="shared" si="14"/>
        <v>518.24</v>
      </c>
      <c r="S151" s="75">
        <f t="shared" si="15"/>
        <v>78.23</v>
      </c>
    </row>
    <row r="152">
      <c r="C152" s="76"/>
      <c r="I152" s="52"/>
      <c r="J152" s="52"/>
      <c r="K152" s="76"/>
      <c r="O152" s="105" t="str">
        <f t="shared" si="1"/>
        <v>750MeV</v>
      </c>
      <c r="P152" s="52" t="str">
        <f t="shared" si="2"/>
        <v>650MeV</v>
      </c>
      <c r="Q152" s="75">
        <f t="shared" si="13"/>
        <v>630.94</v>
      </c>
      <c r="R152" s="75">
        <f t="shared" si="14"/>
        <v>518.24</v>
      </c>
      <c r="S152" s="75">
        <f t="shared" si="15"/>
        <v>78.23</v>
      </c>
    </row>
    <row r="153">
      <c r="C153" s="76"/>
      <c r="I153" s="52"/>
      <c r="J153" s="52"/>
      <c r="K153" s="76"/>
      <c r="O153" s="105" t="str">
        <f t="shared" si="1"/>
        <v>750MeV</v>
      </c>
      <c r="P153" s="52" t="str">
        <f t="shared" si="2"/>
        <v>650MeV</v>
      </c>
      <c r="Q153" s="75">
        <f t="shared" si="13"/>
        <v>630.94</v>
      </c>
      <c r="R153" s="75">
        <f t="shared" si="14"/>
        <v>518.24</v>
      </c>
      <c r="S153" s="75">
        <f t="shared" si="15"/>
        <v>78.23</v>
      </c>
    </row>
    <row r="154">
      <c r="C154" s="76"/>
      <c r="I154" s="52"/>
      <c r="J154" s="52"/>
      <c r="K154" s="76"/>
      <c r="O154" s="105" t="str">
        <f t="shared" si="1"/>
        <v>750MeV</v>
      </c>
      <c r="P154" s="52" t="str">
        <f t="shared" si="2"/>
        <v>650MeV</v>
      </c>
      <c r="Q154" s="75">
        <f t="shared" si="13"/>
        <v>630.94</v>
      </c>
      <c r="R154" s="75">
        <f t="shared" si="14"/>
        <v>518.24</v>
      </c>
      <c r="S154" s="75">
        <f t="shared" si="15"/>
        <v>78.23</v>
      </c>
    </row>
    <row r="155">
      <c r="C155" s="76"/>
      <c r="I155" s="52"/>
      <c r="J155" s="52"/>
      <c r="K155" s="76"/>
      <c r="O155" s="105" t="str">
        <f t="shared" si="1"/>
        <v>750MeV</v>
      </c>
      <c r="P155" s="52" t="str">
        <f t="shared" si="2"/>
        <v>650MeV</v>
      </c>
      <c r="Q155" s="75">
        <f t="shared" si="13"/>
        <v>630.94</v>
      </c>
      <c r="R155" s="75">
        <f t="shared" si="14"/>
        <v>518.24</v>
      </c>
      <c r="S155" s="75">
        <f t="shared" si="15"/>
        <v>78.23</v>
      </c>
    </row>
    <row r="156">
      <c r="C156" s="76"/>
      <c r="I156" s="52"/>
      <c r="J156" s="52"/>
      <c r="K156" s="76"/>
      <c r="O156" s="105" t="str">
        <f t="shared" si="1"/>
        <v>750MeV</v>
      </c>
      <c r="P156" s="52" t="str">
        <f t="shared" si="2"/>
        <v>650MeV</v>
      </c>
      <c r="Q156" s="75">
        <f t="shared" si="13"/>
        <v>630.94</v>
      </c>
      <c r="R156" s="75">
        <f t="shared" si="14"/>
        <v>518.24</v>
      </c>
      <c r="S156" s="75">
        <f t="shared" si="15"/>
        <v>78.23</v>
      </c>
    </row>
    <row r="157">
      <c r="C157" s="76"/>
      <c r="I157" s="52"/>
      <c r="J157" s="52"/>
      <c r="K157" s="76"/>
      <c r="O157" s="105" t="str">
        <f t="shared" si="1"/>
        <v>750MeV</v>
      </c>
      <c r="P157" s="52" t="str">
        <f t="shared" si="2"/>
        <v>650MeV</v>
      </c>
      <c r="Q157" s="75">
        <f t="shared" si="13"/>
        <v>630.94</v>
      </c>
      <c r="R157" s="75">
        <f t="shared" si="14"/>
        <v>518.24</v>
      </c>
      <c r="S157" s="75">
        <f t="shared" si="15"/>
        <v>78.23</v>
      </c>
    </row>
    <row r="158">
      <c r="C158" s="76"/>
      <c r="I158" s="52"/>
      <c r="J158" s="52"/>
      <c r="K158" s="76"/>
      <c r="O158" s="105" t="str">
        <f t="shared" si="1"/>
        <v>750MeV</v>
      </c>
      <c r="P158" s="52" t="str">
        <f t="shared" si="2"/>
        <v>650MeV</v>
      </c>
      <c r="Q158" s="75">
        <f t="shared" si="13"/>
        <v>630.94</v>
      </c>
      <c r="R158" s="75">
        <f t="shared" si="14"/>
        <v>518.24</v>
      </c>
      <c r="S158" s="75">
        <f t="shared" si="15"/>
        <v>78.23</v>
      </c>
    </row>
    <row r="159">
      <c r="C159" s="76"/>
      <c r="I159" s="52"/>
      <c r="J159" s="52"/>
      <c r="K159" s="76"/>
      <c r="O159" s="105" t="str">
        <f t="shared" si="1"/>
        <v>750MeV</v>
      </c>
      <c r="P159" s="52" t="str">
        <f t="shared" si="2"/>
        <v>650MeV</v>
      </c>
      <c r="Q159" s="75">
        <f t="shared" si="13"/>
        <v>630.94</v>
      </c>
      <c r="R159" s="75">
        <f t="shared" si="14"/>
        <v>518.24</v>
      </c>
      <c r="S159" s="75">
        <f t="shared" si="15"/>
        <v>78.23</v>
      </c>
    </row>
    <row r="160">
      <c r="C160" s="76"/>
      <c r="I160" s="52"/>
      <c r="J160" s="52"/>
      <c r="K160" s="76"/>
      <c r="O160" s="105" t="str">
        <f t="shared" si="1"/>
        <v>750MeV</v>
      </c>
      <c r="P160" s="52" t="str">
        <f t="shared" si="2"/>
        <v>650MeV</v>
      </c>
      <c r="Q160" s="75">
        <f t="shared" si="13"/>
        <v>630.94</v>
      </c>
      <c r="R160" s="75">
        <f t="shared" si="14"/>
        <v>518.24</v>
      </c>
      <c r="S160" s="75">
        <f t="shared" si="15"/>
        <v>78.23</v>
      </c>
    </row>
    <row r="161">
      <c r="C161" s="76"/>
      <c r="I161" s="76"/>
      <c r="J161" s="76"/>
      <c r="K161" s="76"/>
      <c r="O161" s="105" t="str">
        <f t="shared" si="1"/>
        <v>750MeV</v>
      </c>
      <c r="P161" s="52" t="str">
        <f t="shared" si="2"/>
        <v>650MeV</v>
      </c>
      <c r="Q161" s="75">
        <f t="shared" si="13"/>
        <v>630.94</v>
      </c>
      <c r="R161" s="75">
        <f t="shared" si="14"/>
        <v>518.24</v>
      </c>
      <c r="S161" s="75">
        <f t="shared" si="15"/>
        <v>78.23</v>
      </c>
    </row>
    <row r="162">
      <c r="C162" s="76"/>
      <c r="I162" s="76"/>
      <c r="J162" s="76"/>
      <c r="K162" s="76"/>
      <c r="O162" s="105" t="str">
        <f t="shared" si="1"/>
        <v>750MeV</v>
      </c>
      <c r="P162" s="52" t="str">
        <f t="shared" si="2"/>
        <v>650MeV</v>
      </c>
      <c r="Q162" s="75">
        <f t="shared" si="13"/>
        <v>630.94</v>
      </c>
      <c r="R162" s="75">
        <f t="shared" si="14"/>
        <v>518.24</v>
      </c>
      <c r="S162" s="75">
        <f t="shared" si="15"/>
        <v>78.23</v>
      </c>
    </row>
    <row r="163">
      <c r="C163" s="76"/>
      <c r="I163" s="76"/>
      <c r="J163" s="76"/>
      <c r="K163" s="76"/>
      <c r="O163" s="105" t="str">
        <f t="shared" si="1"/>
        <v>750MeV</v>
      </c>
      <c r="P163" s="52" t="str">
        <f t="shared" si="2"/>
        <v>650MeV</v>
      </c>
      <c r="Q163" s="75">
        <f t="shared" si="13"/>
        <v>630.94</v>
      </c>
      <c r="R163" s="75">
        <f t="shared" si="14"/>
        <v>518.24</v>
      </c>
      <c r="S163" s="75">
        <f t="shared" si="15"/>
        <v>78.23</v>
      </c>
    </row>
    <row r="164">
      <c r="C164" s="76"/>
      <c r="I164" s="76"/>
      <c r="J164" s="76"/>
      <c r="K164" s="76"/>
      <c r="O164" s="105" t="str">
        <f t="shared" si="1"/>
        <v>750MeV</v>
      </c>
      <c r="P164" s="52" t="str">
        <f t="shared" si="2"/>
        <v>650MeV</v>
      </c>
      <c r="Q164" s="75">
        <f t="shared" si="13"/>
        <v>630.94</v>
      </c>
      <c r="R164" s="75">
        <f t="shared" si="14"/>
        <v>518.24</v>
      </c>
      <c r="S164" s="75">
        <f t="shared" si="15"/>
        <v>78.23</v>
      </c>
    </row>
    <row r="165">
      <c r="C165" s="76"/>
      <c r="I165" s="76"/>
      <c r="J165" s="76"/>
      <c r="K165" s="76"/>
      <c r="O165" s="105" t="str">
        <f t="shared" si="1"/>
        <v>750MeV</v>
      </c>
      <c r="P165" s="52" t="str">
        <f t="shared" si="2"/>
        <v>650MeV</v>
      </c>
      <c r="Q165" s="75">
        <f t="shared" si="13"/>
        <v>630.94</v>
      </c>
      <c r="R165" s="75">
        <f t="shared" si="14"/>
        <v>518.24</v>
      </c>
      <c r="S165" s="75">
        <f t="shared" si="15"/>
        <v>78.23</v>
      </c>
    </row>
    <row r="166">
      <c r="C166" s="76"/>
      <c r="I166" s="76"/>
      <c r="J166" s="76"/>
      <c r="K166" s="76"/>
      <c r="O166" s="105" t="str">
        <f t="shared" si="1"/>
        <v>750MeV</v>
      </c>
      <c r="P166" s="52" t="str">
        <f t="shared" si="2"/>
        <v>650MeV</v>
      </c>
      <c r="Q166" s="75">
        <f t="shared" si="13"/>
        <v>630.94</v>
      </c>
      <c r="R166" s="75">
        <f t="shared" si="14"/>
        <v>518.24</v>
      </c>
      <c r="S166" s="75">
        <f t="shared" si="15"/>
        <v>78.23</v>
      </c>
    </row>
    <row r="167">
      <c r="C167" s="76"/>
      <c r="I167" s="76"/>
      <c r="J167" s="76"/>
      <c r="K167" s="76"/>
      <c r="O167" s="105" t="str">
        <f t="shared" si="1"/>
        <v>750MeV</v>
      </c>
      <c r="P167" s="52" t="str">
        <f t="shared" si="2"/>
        <v>650MeV</v>
      </c>
      <c r="Q167" s="75">
        <f t="shared" si="13"/>
        <v>630.94</v>
      </c>
      <c r="R167" s="75">
        <f t="shared" si="14"/>
        <v>518.24</v>
      </c>
      <c r="S167" s="75">
        <f t="shared" si="15"/>
        <v>78.23</v>
      </c>
    </row>
    <row r="168">
      <c r="C168" s="76"/>
      <c r="I168" s="76"/>
      <c r="J168" s="76"/>
      <c r="K168" s="76"/>
      <c r="O168" s="105" t="str">
        <f t="shared" si="1"/>
        <v>750MeV</v>
      </c>
      <c r="P168" s="52" t="str">
        <f t="shared" si="2"/>
        <v>650MeV</v>
      </c>
      <c r="Q168" s="75">
        <f t="shared" si="13"/>
        <v>630.94</v>
      </c>
      <c r="R168" s="75">
        <f t="shared" si="14"/>
        <v>518.24</v>
      </c>
      <c r="S168" s="75">
        <f t="shared" si="15"/>
        <v>78.23</v>
      </c>
    </row>
    <row r="169">
      <c r="C169" s="76"/>
      <c r="I169" s="76"/>
      <c r="J169" s="76"/>
      <c r="K169" s="76"/>
      <c r="Q169" s="75"/>
      <c r="R169" s="75"/>
      <c r="S169" s="75"/>
    </row>
    <row r="170">
      <c r="C170" s="76"/>
      <c r="I170" s="76"/>
      <c r="J170" s="76"/>
      <c r="K170" s="76"/>
      <c r="Q170" s="75"/>
      <c r="R170" s="75"/>
      <c r="S170" s="75"/>
    </row>
    <row r="171">
      <c r="C171" s="76"/>
      <c r="I171" s="76"/>
      <c r="J171" s="76"/>
      <c r="K171" s="76"/>
      <c r="Q171" s="75"/>
      <c r="R171" s="75"/>
      <c r="S171" s="75"/>
    </row>
    <row r="172">
      <c r="C172" s="76"/>
      <c r="I172" s="76"/>
      <c r="J172" s="76"/>
      <c r="K172" s="76"/>
      <c r="Q172" s="75"/>
      <c r="R172" s="75"/>
      <c r="S172" s="75"/>
    </row>
    <row r="173">
      <c r="C173" s="76"/>
      <c r="I173" s="76"/>
      <c r="J173" s="76"/>
      <c r="K173" s="76"/>
      <c r="Q173" s="75"/>
      <c r="R173" s="75"/>
      <c r="S173" s="75"/>
    </row>
    <row r="174">
      <c r="C174" s="76"/>
      <c r="I174" s="76"/>
      <c r="J174" s="76"/>
      <c r="K174" s="76"/>
      <c r="Q174" s="75"/>
      <c r="R174" s="75"/>
      <c r="S174" s="75"/>
    </row>
    <row r="175">
      <c r="C175" s="76"/>
      <c r="I175" s="76"/>
      <c r="J175" s="76"/>
      <c r="K175" s="76"/>
      <c r="Q175" s="75"/>
      <c r="R175" s="75"/>
      <c r="S175" s="75"/>
    </row>
    <row r="176">
      <c r="C176" s="76"/>
      <c r="I176" s="76"/>
      <c r="J176" s="76"/>
      <c r="K176" s="76"/>
      <c r="Q176" s="75"/>
      <c r="R176" s="75"/>
      <c r="S176" s="75"/>
    </row>
    <row r="177">
      <c r="C177" s="76"/>
      <c r="I177" s="76"/>
      <c r="J177" s="76"/>
      <c r="K177" s="76"/>
      <c r="Q177" s="75"/>
      <c r="R177" s="75"/>
      <c r="S177" s="75"/>
    </row>
    <row r="178">
      <c r="C178" s="76"/>
      <c r="I178" s="76"/>
      <c r="J178" s="76"/>
      <c r="K178" s="76"/>
      <c r="Q178" s="75"/>
      <c r="R178" s="75"/>
      <c r="S178" s="75"/>
    </row>
    <row r="179">
      <c r="C179" s="76"/>
      <c r="I179" s="76"/>
      <c r="J179" s="76"/>
      <c r="K179" s="76"/>
      <c r="Q179" s="75"/>
      <c r="R179" s="75"/>
      <c r="S179" s="75"/>
    </row>
    <row r="180">
      <c r="C180" s="76"/>
      <c r="I180" s="76"/>
      <c r="J180" s="76"/>
      <c r="K180" s="76"/>
      <c r="Q180" s="75"/>
      <c r="R180" s="75"/>
      <c r="S180" s="75"/>
    </row>
    <row r="181">
      <c r="C181" s="76"/>
      <c r="I181" s="76"/>
      <c r="J181" s="76"/>
      <c r="K181" s="76"/>
      <c r="Q181" s="75"/>
      <c r="R181" s="75"/>
      <c r="S181" s="75"/>
    </row>
    <row r="182">
      <c r="C182" s="76"/>
      <c r="I182" s="76"/>
      <c r="J182" s="76"/>
      <c r="K182" s="76"/>
      <c r="Q182" s="75"/>
      <c r="R182" s="75"/>
      <c r="S182" s="75"/>
    </row>
    <row r="183">
      <c r="C183" s="76"/>
      <c r="I183" s="76"/>
      <c r="J183" s="76"/>
      <c r="K183" s="76"/>
      <c r="Q183" s="75"/>
      <c r="R183" s="75"/>
      <c r="S183" s="75"/>
    </row>
    <row r="184">
      <c r="C184" s="76"/>
      <c r="I184" s="76"/>
      <c r="J184" s="76"/>
      <c r="K184" s="76"/>
      <c r="Q184" s="75"/>
      <c r="R184" s="75"/>
      <c r="S184" s="75"/>
    </row>
    <row r="185">
      <c r="C185" s="76"/>
      <c r="I185" s="76"/>
      <c r="J185" s="76"/>
      <c r="K185" s="76"/>
      <c r="Q185" s="75"/>
      <c r="R185" s="75"/>
      <c r="S185" s="75"/>
    </row>
    <row r="186">
      <c r="C186" s="76"/>
      <c r="I186" s="76"/>
      <c r="J186" s="76"/>
      <c r="K186" s="76"/>
      <c r="Q186" s="75"/>
      <c r="R186" s="75"/>
      <c r="S186" s="75"/>
    </row>
    <row r="187">
      <c r="C187" s="76"/>
      <c r="I187" s="76"/>
      <c r="J187" s="76"/>
      <c r="K187" s="76"/>
      <c r="Q187" s="75"/>
      <c r="R187" s="75"/>
      <c r="S187" s="75"/>
    </row>
    <row r="188">
      <c r="C188" s="76"/>
      <c r="I188" s="76"/>
      <c r="J188" s="76"/>
      <c r="K188" s="76"/>
      <c r="Q188" s="75"/>
      <c r="R188" s="75"/>
      <c r="S188" s="75"/>
    </row>
    <row r="189">
      <c r="C189" s="76"/>
      <c r="I189" s="76"/>
      <c r="J189" s="76"/>
      <c r="K189" s="76"/>
      <c r="Q189" s="75"/>
      <c r="R189" s="75"/>
      <c r="S189" s="75"/>
    </row>
    <row r="190">
      <c r="C190" s="76"/>
      <c r="I190" s="76"/>
      <c r="J190" s="76"/>
      <c r="K190" s="76"/>
      <c r="Q190" s="75"/>
      <c r="R190" s="75"/>
      <c r="S190" s="75"/>
    </row>
    <row r="191">
      <c r="C191" s="76"/>
      <c r="I191" s="76"/>
      <c r="J191" s="76"/>
      <c r="K191" s="76"/>
      <c r="Q191" s="75"/>
      <c r="R191" s="75"/>
      <c r="S191" s="75"/>
    </row>
    <row r="192">
      <c r="C192" s="76"/>
      <c r="I192" s="76"/>
      <c r="J192" s="76"/>
      <c r="K192" s="76"/>
      <c r="Q192" s="75"/>
      <c r="R192" s="75"/>
      <c r="S192" s="75"/>
    </row>
    <row r="193">
      <c r="C193" s="76"/>
      <c r="I193" s="76"/>
      <c r="J193" s="76"/>
      <c r="K193" s="76"/>
      <c r="Q193" s="75"/>
      <c r="R193" s="75"/>
      <c r="S193" s="75"/>
    </row>
    <row r="194">
      <c r="C194" s="76"/>
      <c r="I194" s="76"/>
      <c r="J194" s="76"/>
      <c r="K194" s="76"/>
      <c r="Q194" s="75"/>
      <c r="R194" s="75"/>
      <c r="S194" s="75"/>
    </row>
    <row r="195">
      <c r="C195" s="76"/>
      <c r="I195" s="76"/>
      <c r="J195" s="76"/>
      <c r="K195" s="76"/>
      <c r="Q195" s="75"/>
      <c r="R195" s="75"/>
      <c r="S195" s="75"/>
    </row>
    <row r="196">
      <c r="C196" s="76"/>
      <c r="I196" s="76"/>
      <c r="J196" s="76"/>
      <c r="K196" s="76"/>
      <c r="Q196" s="75"/>
      <c r="R196" s="75"/>
      <c r="S196" s="75"/>
    </row>
    <row r="197">
      <c r="C197" s="76"/>
      <c r="I197" s="76"/>
      <c r="J197" s="76"/>
      <c r="K197" s="76"/>
      <c r="Q197" s="75"/>
      <c r="R197" s="75"/>
      <c r="S197" s="75"/>
    </row>
    <row r="198">
      <c r="C198" s="76"/>
      <c r="I198" s="76"/>
      <c r="J198" s="76"/>
      <c r="K198" s="76"/>
      <c r="Q198" s="75"/>
      <c r="R198" s="75"/>
      <c r="S198" s="75"/>
    </row>
    <row r="199">
      <c r="C199" s="76"/>
      <c r="I199" s="76"/>
      <c r="J199" s="76"/>
      <c r="K199" s="76"/>
      <c r="Q199" s="75"/>
      <c r="R199" s="75"/>
      <c r="S199" s="75"/>
    </row>
    <row r="200">
      <c r="C200" s="76"/>
      <c r="I200" s="76"/>
      <c r="J200" s="76"/>
      <c r="K200" s="76"/>
      <c r="Q200" s="75"/>
      <c r="R200" s="75"/>
      <c r="S200" s="75"/>
    </row>
    <row r="201">
      <c r="C201" s="76"/>
      <c r="I201" s="76"/>
      <c r="J201" s="76"/>
      <c r="K201" s="76"/>
      <c r="Q201" s="75"/>
      <c r="R201" s="75"/>
      <c r="S201" s="75"/>
    </row>
    <row r="202">
      <c r="C202" s="76"/>
      <c r="I202" s="76"/>
      <c r="J202" s="76"/>
      <c r="K202" s="76"/>
      <c r="Q202" s="75"/>
      <c r="R202" s="75"/>
      <c r="S202" s="75"/>
    </row>
    <row r="203">
      <c r="C203" s="76"/>
      <c r="I203" s="76"/>
      <c r="J203" s="76"/>
      <c r="K203" s="76"/>
      <c r="Q203" s="75"/>
      <c r="R203" s="75"/>
      <c r="S203" s="75"/>
    </row>
    <row r="204">
      <c r="C204" s="76"/>
      <c r="I204" s="76"/>
      <c r="J204" s="76"/>
      <c r="K204" s="76"/>
      <c r="Q204" s="75"/>
      <c r="R204" s="75"/>
      <c r="S204" s="75"/>
    </row>
    <row r="205">
      <c r="C205" s="76"/>
      <c r="I205" s="76"/>
      <c r="J205" s="76"/>
      <c r="K205" s="76"/>
      <c r="Q205" s="75"/>
      <c r="R205" s="75"/>
      <c r="S205" s="75"/>
    </row>
    <row r="206">
      <c r="C206" s="76"/>
      <c r="I206" s="76"/>
      <c r="J206" s="76"/>
      <c r="K206" s="76"/>
      <c r="Q206" s="75"/>
      <c r="R206" s="75"/>
      <c r="S206" s="75"/>
    </row>
    <row r="207">
      <c r="C207" s="76"/>
      <c r="I207" s="76"/>
      <c r="J207" s="76"/>
      <c r="K207" s="76"/>
      <c r="Q207" s="75"/>
      <c r="R207" s="75"/>
      <c r="S207" s="75"/>
    </row>
    <row r="208">
      <c r="C208" s="76"/>
      <c r="I208" s="76"/>
      <c r="J208" s="76"/>
      <c r="K208" s="76"/>
      <c r="Q208" s="75"/>
      <c r="R208" s="75"/>
      <c r="S208" s="75"/>
    </row>
    <row r="209">
      <c r="C209" s="76"/>
      <c r="I209" s="76"/>
      <c r="J209" s="76"/>
      <c r="K209" s="76"/>
      <c r="Q209" s="75"/>
      <c r="R209" s="75"/>
      <c r="S209" s="75"/>
    </row>
    <row r="210">
      <c r="C210" s="76"/>
      <c r="I210" s="76"/>
      <c r="J210" s="76"/>
      <c r="K210" s="76"/>
      <c r="Q210" s="75"/>
      <c r="R210" s="75"/>
      <c r="S210" s="75"/>
    </row>
    <row r="211">
      <c r="C211" s="76"/>
      <c r="I211" s="76"/>
      <c r="J211" s="76"/>
      <c r="K211" s="76"/>
      <c r="Q211" s="75"/>
      <c r="R211" s="75"/>
      <c r="S211" s="75"/>
    </row>
    <row r="212">
      <c r="C212" s="76"/>
      <c r="I212" s="76"/>
      <c r="J212" s="76"/>
      <c r="K212" s="76"/>
      <c r="Q212" s="75"/>
      <c r="R212" s="75"/>
      <c r="S212" s="75"/>
    </row>
    <row r="213">
      <c r="C213" s="76"/>
      <c r="I213" s="76"/>
      <c r="J213" s="76"/>
      <c r="K213" s="76"/>
      <c r="Q213" s="75"/>
      <c r="R213" s="75"/>
      <c r="S213" s="75"/>
    </row>
    <row r="214">
      <c r="C214" s="76"/>
      <c r="I214" s="76"/>
      <c r="J214" s="76"/>
      <c r="K214" s="76"/>
      <c r="Q214" s="75"/>
      <c r="R214" s="75"/>
      <c r="S214" s="75"/>
    </row>
    <row r="215">
      <c r="C215" s="76"/>
      <c r="I215" s="76"/>
      <c r="J215" s="76"/>
      <c r="K215" s="76"/>
      <c r="Q215" s="75"/>
      <c r="R215" s="75"/>
      <c r="S215" s="75"/>
    </row>
    <row r="216">
      <c r="C216" s="76"/>
      <c r="I216" s="76"/>
      <c r="J216" s="76"/>
      <c r="K216" s="76"/>
      <c r="Q216" s="75"/>
      <c r="R216" s="75"/>
      <c r="S216" s="75"/>
    </row>
    <row r="217">
      <c r="C217" s="76"/>
      <c r="I217" s="76"/>
      <c r="J217" s="76"/>
      <c r="K217" s="76"/>
      <c r="Q217" s="75"/>
      <c r="R217" s="75"/>
      <c r="S217" s="75"/>
    </row>
    <row r="218">
      <c r="C218" s="76"/>
      <c r="I218" s="76"/>
      <c r="J218" s="76"/>
      <c r="K218" s="76"/>
      <c r="Q218" s="75"/>
      <c r="R218" s="75"/>
      <c r="S218" s="75"/>
    </row>
    <row r="219">
      <c r="C219" s="76"/>
      <c r="I219" s="76"/>
      <c r="J219" s="76"/>
      <c r="K219" s="76"/>
      <c r="Q219" s="75"/>
      <c r="R219" s="75"/>
      <c r="S219" s="75"/>
    </row>
    <row r="220">
      <c r="C220" s="76"/>
      <c r="I220" s="76"/>
      <c r="J220" s="76"/>
      <c r="K220" s="76"/>
      <c r="Q220" s="75"/>
      <c r="R220" s="75"/>
      <c r="S220" s="75"/>
    </row>
    <row r="221">
      <c r="C221" s="76"/>
      <c r="I221" s="76"/>
      <c r="J221" s="76"/>
      <c r="K221" s="76"/>
      <c r="Q221" s="75"/>
      <c r="R221" s="75"/>
      <c r="S221" s="75"/>
    </row>
    <row r="222">
      <c r="C222" s="76"/>
      <c r="I222" s="76"/>
      <c r="J222" s="76"/>
      <c r="K222" s="76"/>
      <c r="Q222" s="75"/>
      <c r="R222" s="75"/>
      <c r="S222" s="75"/>
    </row>
    <row r="223">
      <c r="C223" s="76"/>
      <c r="I223" s="76"/>
      <c r="J223" s="76"/>
      <c r="K223" s="76"/>
      <c r="Q223" s="75"/>
      <c r="R223" s="75"/>
      <c r="S223" s="75"/>
    </row>
    <row r="224">
      <c r="C224" s="76"/>
      <c r="I224" s="76"/>
      <c r="J224" s="76"/>
      <c r="K224" s="76"/>
      <c r="Q224" s="75"/>
      <c r="R224" s="75"/>
      <c r="S224" s="75"/>
    </row>
    <row r="225">
      <c r="C225" s="76"/>
      <c r="I225" s="76"/>
      <c r="J225" s="76"/>
      <c r="K225" s="76"/>
      <c r="Q225" s="75"/>
      <c r="R225" s="75"/>
      <c r="S225" s="75"/>
    </row>
    <row r="226">
      <c r="C226" s="76"/>
      <c r="I226" s="76"/>
      <c r="J226" s="76"/>
      <c r="K226" s="76"/>
      <c r="Q226" s="75"/>
      <c r="R226" s="75"/>
      <c r="S226" s="75"/>
    </row>
    <row r="227">
      <c r="C227" s="76"/>
      <c r="I227" s="76"/>
      <c r="J227" s="76"/>
      <c r="K227" s="76"/>
      <c r="Q227" s="75"/>
      <c r="R227" s="75"/>
      <c r="S227" s="75"/>
    </row>
    <row r="228">
      <c r="C228" s="76"/>
      <c r="I228" s="76"/>
      <c r="J228" s="76"/>
      <c r="K228" s="76"/>
      <c r="Q228" s="75"/>
      <c r="R228" s="75"/>
      <c r="S228" s="75"/>
    </row>
    <row r="229">
      <c r="C229" s="76"/>
      <c r="I229" s="76"/>
      <c r="J229" s="76"/>
      <c r="K229" s="76"/>
      <c r="Q229" s="75"/>
      <c r="R229" s="75"/>
      <c r="S229" s="75"/>
    </row>
    <row r="230">
      <c r="C230" s="76"/>
      <c r="I230" s="76"/>
      <c r="J230" s="76"/>
      <c r="K230" s="76"/>
      <c r="Q230" s="75"/>
      <c r="R230" s="75"/>
      <c r="S230" s="75"/>
    </row>
    <row r="231">
      <c r="C231" s="76"/>
      <c r="I231" s="76"/>
      <c r="J231" s="76"/>
      <c r="K231" s="76"/>
      <c r="Q231" s="75"/>
      <c r="R231" s="75"/>
      <c r="S231" s="75"/>
    </row>
    <row r="232">
      <c r="C232" s="76"/>
      <c r="I232" s="76"/>
      <c r="J232" s="76"/>
      <c r="K232" s="76"/>
      <c r="Q232" s="75"/>
      <c r="R232" s="75"/>
      <c r="S232" s="75"/>
    </row>
    <row r="233">
      <c r="C233" s="76"/>
      <c r="I233" s="76"/>
      <c r="J233" s="76"/>
      <c r="K233" s="76"/>
      <c r="Q233" s="75"/>
      <c r="R233" s="75"/>
      <c r="S233" s="75"/>
    </row>
    <row r="234">
      <c r="C234" s="76"/>
      <c r="I234" s="76"/>
      <c r="J234" s="76"/>
      <c r="K234" s="76"/>
      <c r="Q234" s="75"/>
      <c r="R234" s="75"/>
      <c r="S234" s="75"/>
    </row>
    <row r="235">
      <c r="C235" s="76"/>
      <c r="I235" s="76"/>
      <c r="J235" s="76"/>
      <c r="K235" s="76"/>
      <c r="Q235" s="75"/>
      <c r="R235" s="75"/>
      <c r="S235" s="75"/>
    </row>
    <row r="236">
      <c r="C236" s="76"/>
      <c r="I236" s="76"/>
      <c r="J236" s="76"/>
      <c r="K236" s="76"/>
      <c r="Q236" s="75"/>
      <c r="R236" s="75"/>
      <c r="S236" s="75"/>
    </row>
    <row r="237">
      <c r="C237" s="76"/>
      <c r="I237" s="76"/>
      <c r="J237" s="76"/>
      <c r="K237" s="76"/>
      <c r="Q237" s="75"/>
      <c r="R237" s="75"/>
      <c r="S237" s="75"/>
    </row>
    <row r="238">
      <c r="C238" s="76"/>
      <c r="I238" s="76"/>
      <c r="J238" s="76"/>
      <c r="K238" s="76"/>
      <c r="Q238" s="75"/>
      <c r="R238" s="75"/>
      <c r="S238" s="75"/>
    </row>
    <row r="239">
      <c r="C239" s="76"/>
      <c r="I239" s="76"/>
      <c r="J239" s="76"/>
      <c r="K239" s="76"/>
      <c r="Q239" s="75"/>
      <c r="R239" s="75"/>
      <c r="S239" s="75"/>
    </row>
    <row r="240">
      <c r="C240" s="76"/>
      <c r="I240" s="76"/>
      <c r="J240" s="76"/>
      <c r="K240" s="76"/>
      <c r="Q240" s="75"/>
      <c r="R240" s="75"/>
      <c r="S240" s="75"/>
    </row>
    <row r="241">
      <c r="C241" s="76"/>
      <c r="I241" s="76"/>
      <c r="J241" s="76"/>
      <c r="K241" s="76"/>
      <c r="Q241" s="75"/>
      <c r="R241" s="75"/>
      <c r="S241" s="75"/>
    </row>
    <row r="242">
      <c r="C242" s="76"/>
      <c r="I242" s="76"/>
      <c r="J242" s="76"/>
      <c r="K242" s="76"/>
      <c r="Q242" s="75"/>
      <c r="R242" s="75"/>
      <c r="S242" s="75"/>
    </row>
    <row r="243">
      <c r="C243" s="76"/>
      <c r="I243" s="76"/>
      <c r="J243" s="76"/>
      <c r="K243" s="76"/>
      <c r="Q243" s="75"/>
      <c r="R243" s="75"/>
      <c r="S243" s="75"/>
    </row>
    <row r="244">
      <c r="C244" s="76"/>
      <c r="I244" s="76"/>
      <c r="J244" s="76"/>
      <c r="K244" s="76"/>
      <c r="Q244" s="75"/>
      <c r="R244" s="75"/>
      <c r="S244" s="75"/>
    </row>
    <row r="245">
      <c r="C245" s="76"/>
      <c r="I245" s="76"/>
      <c r="J245" s="76"/>
      <c r="K245" s="76"/>
      <c r="Q245" s="75"/>
      <c r="R245" s="75"/>
      <c r="S245" s="75"/>
    </row>
    <row r="246">
      <c r="C246" s="76"/>
      <c r="I246" s="76"/>
      <c r="J246" s="76"/>
      <c r="K246" s="76"/>
      <c r="Q246" s="75"/>
      <c r="R246" s="75"/>
      <c r="S246" s="75"/>
    </row>
    <row r="247">
      <c r="C247" s="76"/>
      <c r="I247" s="76"/>
      <c r="J247" s="76"/>
      <c r="K247" s="76"/>
      <c r="Q247" s="75"/>
      <c r="R247" s="75"/>
      <c r="S247" s="75"/>
    </row>
    <row r="248">
      <c r="C248" s="76"/>
      <c r="I248" s="76"/>
      <c r="J248" s="76"/>
      <c r="K248" s="76"/>
      <c r="Q248" s="75"/>
      <c r="R248" s="75"/>
      <c r="S248" s="75"/>
    </row>
    <row r="249">
      <c r="C249" s="76"/>
      <c r="I249" s="76"/>
      <c r="J249" s="76"/>
      <c r="K249" s="76"/>
      <c r="Q249" s="75"/>
      <c r="R249" s="75"/>
      <c r="S249" s="75"/>
    </row>
    <row r="250">
      <c r="C250" s="76"/>
      <c r="I250" s="76"/>
      <c r="J250" s="76"/>
      <c r="K250" s="76"/>
      <c r="Q250" s="75"/>
      <c r="R250" s="75"/>
      <c r="S250" s="75"/>
    </row>
    <row r="251">
      <c r="C251" s="76"/>
      <c r="I251" s="76"/>
      <c r="J251" s="76"/>
      <c r="K251" s="76"/>
      <c r="Q251" s="75"/>
      <c r="R251" s="75"/>
      <c r="S251" s="75"/>
    </row>
    <row r="252">
      <c r="C252" s="76"/>
      <c r="I252" s="76"/>
      <c r="J252" s="76"/>
      <c r="K252" s="76"/>
      <c r="Q252" s="75"/>
      <c r="R252" s="75"/>
      <c r="S252" s="75"/>
    </row>
    <row r="253">
      <c r="C253" s="76"/>
      <c r="I253" s="76"/>
      <c r="J253" s="76"/>
      <c r="K253" s="76"/>
      <c r="Q253" s="75"/>
      <c r="R253" s="75"/>
      <c r="S253" s="75"/>
    </row>
    <row r="254">
      <c r="C254" s="76"/>
      <c r="I254" s="76"/>
      <c r="J254" s="76"/>
      <c r="K254" s="76"/>
      <c r="Q254" s="75"/>
      <c r="R254" s="75"/>
      <c r="S254" s="75"/>
    </row>
    <row r="255">
      <c r="C255" s="76"/>
      <c r="I255" s="76"/>
      <c r="J255" s="76"/>
      <c r="K255" s="76"/>
      <c r="Q255" s="75"/>
      <c r="R255" s="75"/>
      <c r="S255" s="75"/>
    </row>
    <row r="256">
      <c r="C256" s="76"/>
      <c r="I256" s="76"/>
      <c r="J256" s="76"/>
      <c r="K256" s="76"/>
      <c r="Q256" s="75"/>
      <c r="R256" s="75"/>
      <c r="S256" s="75"/>
    </row>
    <row r="257">
      <c r="C257" s="76"/>
      <c r="I257" s="76"/>
      <c r="J257" s="76"/>
      <c r="K257" s="76"/>
      <c r="Q257" s="75"/>
      <c r="R257" s="75"/>
      <c r="S257" s="75"/>
    </row>
    <row r="258">
      <c r="C258" s="76"/>
      <c r="I258" s="76"/>
      <c r="J258" s="76"/>
      <c r="K258" s="76"/>
      <c r="Q258" s="75"/>
      <c r="R258" s="75"/>
      <c r="S258" s="75"/>
    </row>
    <row r="259">
      <c r="C259" s="76"/>
      <c r="I259" s="76"/>
      <c r="J259" s="76"/>
      <c r="K259" s="76"/>
      <c r="Q259" s="75"/>
      <c r="R259" s="75"/>
      <c r="S259" s="75"/>
    </row>
    <row r="260">
      <c r="C260" s="76"/>
      <c r="I260" s="76"/>
      <c r="J260" s="76"/>
      <c r="K260" s="76"/>
      <c r="Q260" s="75"/>
      <c r="R260" s="75"/>
      <c r="S260" s="75"/>
    </row>
    <row r="261">
      <c r="C261" s="76"/>
      <c r="I261" s="76"/>
      <c r="J261" s="76"/>
      <c r="K261" s="76"/>
      <c r="Q261" s="75"/>
      <c r="R261" s="75"/>
      <c r="S261" s="75"/>
    </row>
    <row r="262">
      <c r="C262" s="76"/>
      <c r="I262" s="76"/>
      <c r="J262" s="76"/>
      <c r="K262" s="76"/>
      <c r="Q262" s="75"/>
      <c r="R262" s="75"/>
      <c r="S262" s="75"/>
    </row>
    <row r="263">
      <c r="C263" s="76"/>
      <c r="I263" s="76"/>
      <c r="J263" s="76"/>
      <c r="K263" s="76"/>
      <c r="Q263" s="75"/>
      <c r="R263" s="75"/>
      <c r="S263" s="75"/>
    </row>
    <row r="264">
      <c r="C264" s="76"/>
      <c r="I264" s="76"/>
      <c r="J264" s="76"/>
      <c r="K264" s="76"/>
      <c r="Q264" s="75"/>
      <c r="R264" s="75"/>
      <c r="S264" s="75"/>
    </row>
    <row r="265">
      <c r="C265" s="76"/>
      <c r="I265" s="76"/>
      <c r="J265" s="76"/>
      <c r="K265" s="76"/>
      <c r="Q265" s="75"/>
      <c r="R265" s="75"/>
      <c r="S265" s="75"/>
    </row>
    <row r="266">
      <c r="C266" s="76"/>
      <c r="I266" s="76"/>
      <c r="J266" s="76"/>
      <c r="K266" s="76"/>
      <c r="Q266" s="75"/>
      <c r="R266" s="75"/>
      <c r="S266" s="75"/>
    </row>
    <row r="267">
      <c r="C267" s="76"/>
      <c r="I267" s="76"/>
      <c r="J267" s="76"/>
      <c r="K267" s="76"/>
      <c r="Q267" s="75"/>
      <c r="R267" s="75"/>
      <c r="S267" s="75"/>
    </row>
    <row r="268">
      <c r="C268" s="76"/>
      <c r="I268" s="76"/>
      <c r="J268" s="76"/>
      <c r="K268" s="76"/>
      <c r="Q268" s="75"/>
      <c r="R268" s="75"/>
      <c r="S268" s="75"/>
    </row>
    <row r="269">
      <c r="C269" s="76"/>
      <c r="I269" s="76"/>
      <c r="J269" s="76"/>
      <c r="K269" s="76"/>
      <c r="Q269" s="75"/>
      <c r="R269" s="75"/>
      <c r="S269" s="75"/>
    </row>
    <row r="270">
      <c r="C270" s="76"/>
      <c r="I270" s="76"/>
      <c r="J270" s="76"/>
      <c r="K270" s="76"/>
      <c r="Q270" s="75"/>
      <c r="R270" s="75"/>
      <c r="S270" s="75"/>
    </row>
    <row r="271">
      <c r="C271" s="76"/>
      <c r="I271" s="76"/>
      <c r="J271" s="76"/>
      <c r="K271" s="76"/>
      <c r="Q271" s="75"/>
      <c r="R271" s="75"/>
      <c r="S271" s="75"/>
    </row>
    <row r="272">
      <c r="C272" s="76"/>
      <c r="I272" s="76"/>
      <c r="J272" s="76"/>
      <c r="K272" s="76"/>
      <c r="Q272" s="75"/>
      <c r="R272" s="75"/>
      <c r="S272" s="75"/>
    </row>
    <row r="273">
      <c r="C273" s="76"/>
      <c r="I273" s="76"/>
      <c r="J273" s="76"/>
      <c r="K273" s="76"/>
      <c r="Q273" s="75"/>
      <c r="R273" s="75"/>
      <c r="S273" s="75"/>
    </row>
    <row r="274">
      <c r="C274" s="76"/>
      <c r="I274" s="76"/>
      <c r="J274" s="76"/>
      <c r="K274" s="76"/>
      <c r="Q274" s="75"/>
      <c r="R274" s="75"/>
      <c r="S274" s="75"/>
    </row>
    <row r="275">
      <c r="C275" s="76"/>
      <c r="I275" s="76"/>
      <c r="J275" s="76"/>
      <c r="K275" s="76"/>
      <c r="Q275" s="75"/>
      <c r="R275" s="75"/>
      <c r="S275" s="75"/>
    </row>
    <row r="276">
      <c r="C276" s="76"/>
      <c r="I276" s="76"/>
      <c r="J276" s="76"/>
      <c r="K276" s="76"/>
      <c r="Q276" s="75"/>
      <c r="R276" s="75"/>
      <c r="S276" s="75"/>
    </row>
    <row r="277">
      <c r="C277" s="76"/>
      <c r="I277" s="76"/>
      <c r="J277" s="76"/>
      <c r="K277" s="76"/>
      <c r="Q277" s="75"/>
      <c r="R277" s="75"/>
      <c r="S277" s="75"/>
    </row>
    <row r="278">
      <c r="C278" s="76"/>
      <c r="I278" s="76"/>
      <c r="J278" s="76"/>
      <c r="K278" s="76"/>
      <c r="Q278" s="75"/>
      <c r="R278" s="75"/>
      <c r="S278" s="75"/>
    </row>
    <row r="279">
      <c r="C279" s="76"/>
      <c r="I279" s="76"/>
      <c r="J279" s="76"/>
      <c r="K279" s="76"/>
      <c r="Q279" s="75"/>
      <c r="R279" s="75"/>
      <c r="S279" s="75"/>
    </row>
    <row r="280">
      <c r="C280" s="76"/>
      <c r="I280" s="76"/>
      <c r="J280" s="76"/>
      <c r="K280" s="76"/>
      <c r="Q280" s="75"/>
      <c r="R280" s="75"/>
      <c r="S280" s="75"/>
    </row>
    <row r="281">
      <c r="C281" s="76"/>
      <c r="I281" s="76"/>
      <c r="J281" s="76"/>
      <c r="K281" s="76"/>
      <c r="Q281" s="75"/>
      <c r="R281" s="75"/>
      <c r="S281" s="75"/>
    </row>
    <row r="282">
      <c r="C282" s="76"/>
      <c r="I282" s="76"/>
      <c r="J282" s="76"/>
      <c r="K282" s="76"/>
      <c r="Q282" s="75"/>
      <c r="R282" s="75"/>
      <c r="S282" s="75"/>
    </row>
    <row r="283">
      <c r="C283" s="76"/>
      <c r="I283" s="76"/>
      <c r="J283" s="76"/>
      <c r="K283" s="76"/>
      <c r="Q283" s="75"/>
      <c r="R283" s="75"/>
      <c r="S283" s="75"/>
    </row>
    <row r="284">
      <c r="C284" s="76"/>
      <c r="I284" s="76"/>
      <c r="J284" s="76"/>
      <c r="K284" s="76"/>
      <c r="Q284" s="75"/>
      <c r="R284" s="75"/>
      <c r="S284" s="75"/>
    </row>
    <row r="285">
      <c r="C285" s="76"/>
      <c r="I285" s="76"/>
      <c r="J285" s="76"/>
      <c r="K285" s="76"/>
      <c r="Q285" s="75"/>
      <c r="R285" s="75"/>
      <c r="S285" s="75"/>
    </row>
    <row r="286">
      <c r="C286" s="76"/>
      <c r="I286" s="76"/>
      <c r="J286" s="76"/>
      <c r="K286" s="76"/>
      <c r="Q286" s="75"/>
      <c r="R286" s="75"/>
      <c r="S286" s="75"/>
    </row>
    <row r="287">
      <c r="C287" s="76"/>
      <c r="I287" s="76"/>
      <c r="J287" s="76"/>
      <c r="K287" s="76"/>
      <c r="Q287" s="75"/>
      <c r="R287" s="75"/>
      <c r="S287" s="75"/>
    </row>
    <row r="288">
      <c r="C288" s="76"/>
      <c r="I288" s="76"/>
      <c r="J288" s="76"/>
      <c r="K288" s="76"/>
      <c r="Q288" s="75"/>
      <c r="R288" s="75"/>
      <c r="S288" s="75"/>
    </row>
    <row r="289">
      <c r="C289" s="76"/>
      <c r="I289" s="76"/>
      <c r="J289" s="76"/>
      <c r="K289" s="76"/>
      <c r="Q289" s="75"/>
      <c r="R289" s="75"/>
      <c r="S289" s="75"/>
    </row>
    <row r="290">
      <c r="C290" s="76"/>
      <c r="I290" s="76"/>
      <c r="J290" s="76"/>
      <c r="K290" s="76"/>
      <c r="Q290" s="75"/>
      <c r="R290" s="75"/>
      <c r="S290" s="75"/>
    </row>
    <row r="291">
      <c r="C291" s="76"/>
      <c r="I291" s="76"/>
      <c r="J291" s="76"/>
      <c r="K291" s="76"/>
      <c r="Q291" s="75"/>
      <c r="R291" s="75"/>
      <c r="S291" s="75"/>
    </row>
    <row r="292">
      <c r="C292" s="76"/>
      <c r="I292" s="76"/>
      <c r="J292" s="76"/>
      <c r="K292" s="76"/>
      <c r="Q292" s="75"/>
      <c r="R292" s="75"/>
      <c r="S292" s="75"/>
    </row>
    <row r="293">
      <c r="C293" s="76"/>
      <c r="I293" s="76"/>
      <c r="J293" s="76"/>
      <c r="K293" s="76"/>
      <c r="Q293" s="75"/>
      <c r="R293" s="75"/>
      <c r="S293" s="75"/>
    </row>
    <row r="294">
      <c r="C294" s="76"/>
      <c r="I294" s="76"/>
      <c r="J294" s="76"/>
      <c r="K294" s="76"/>
      <c r="Q294" s="75"/>
      <c r="R294" s="75"/>
      <c r="S294" s="75"/>
    </row>
    <row r="295">
      <c r="C295" s="76"/>
      <c r="I295" s="76"/>
      <c r="J295" s="76"/>
      <c r="K295" s="76"/>
      <c r="Q295" s="75"/>
      <c r="R295" s="75"/>
      <c r="S295" s="75"/>
    </row>
    <row r="296">
      <c r="C296" s="76"/>
      <c r="I296" s="76"/>
      <c r="J296" s="76"/>
      <c r="K296" s="76"/>
      <c r="Q296" s="75"/>
      <c r="R296" s="75"/>
      <c r="S296" s="75"/>
    </row>
    <row r="297">
      <c r="C297" s="76"/>
      <c r="I297" s="76"/>
      <c r="J297" s="76"/>
      <c r="K297" s="76"/>
      <c r="Q297" s="75"/>
      <c r="R297" s="75"/>
      <c r="S297" s="75"/>
    </row>
    <row r="298">
      <c r="C298" s="76"/>
      <c r="I298" s="76"/>
      <c r="J298" s="76"/>
      <c r="K298" s="76"/>
      <c r="Q298" s="75"/>
      <c r="R298" s="75"/>
      <c r="S298" s="75"/>
    </row>
    <row r="299">
      <c r="C299" s="76"/>
      <c r="I299" s="76"/>
      <c r="J299" s="76"/>
      <c r="K299" s="76"/>
      <c r="Q299" s="75"/>
      <c r="R299" s="75"/>
      <c r="S299" s="75"/>
    </row>
    <row r="300">
      <c r="C300" s="76"/>
      <c r="I300" s="76"/>
      <c r="J300" s="76"/>
      <c r="K300" s="76"/>
      <c r="Q300" s="75"/>
      <c r="R300" s="75"/>
      <c r="S300" s="75"/>
    </row>
    <row r="301">
      <c r="C301" s="76"/>
      <c r="I301" s="76"/>
      <c r="J301" s="76"/>
      <c r="K301" s="76"/>
      <c r="Q301" s="75"/>
      <c r="R301" s="75"/>
      <c r="S301" s="75"/>
    </row>
    <row r="302">
      <c r="C302" s="76"/>
      <c r="I302" s="76"/>
      <c r="J302" s="76"/>
      <c r="K302" s="76"/>
      <c r="Q302" s="75"/>
      <c r="R302" s="75"/>
      <c r="S302" s="75"/>
    </row>
    <row r="303">
      <c r="C303" s="76"/>
      <c r="I303" s="76"/>
      <c r="J303" s="76"/>
      <c r="K303" s="76"/>
      <c r="Q303" s="75"/>
      <c r="R303" s="75"/>
      <c r="S303" s="75"/>
    </row>
    <row r="304">
      <c r="C304" s="76"/>
      <c r="I304" s="76"/>
      <c r="J304" s="76"/>
      <c r="K304" s="76"/>
      <c r="Q304" s="75"/>
      <c r="R304" s="75"/>
      <c r="S304" s="75"/>
    </row>
    <row r="305">
      <c r="C305" s="76"/>
      <c r="I305" s="76"/>
      <c r="J305" s="76"/>
      <c r="K305" s="76"/>
      <c r="Q305" s="75"/>
      <c r="R305" s="75"/>
      <c r="S305" s="75"/>
    </row>
    <row r="306">
      <c r="C306" s="76"/>
      <c r="I306" s="76"/>
      <c r="J306" s="76"/>
      <c r="K306" s="76"/>
      <c r="Q306" s="75"/>
      <c r="R306" s="75"/>
      <c r="S306" s="75"/>
    </row>
    <row r="307">
      <c r="C307" s="76"/>
      <c r="I307" s="76"/>
      <c r="J307" s="76"/>
      <c r="K307" s="76"/>
      <c r="Q307" s="75"/>
      <c r="R307" s="75"/>
      <c r="S307" s="75"/>
    </row>
    <row r="308">
      <c r="C308" s="76"/>
      <c r="I308" s="76"/>
      <c r="J308" s="76"/>
      <c r="K308" s="76"/>
      <c r="Q308" s="75"/>
      <c r="R308" s="75"/>
      <c r="S308" s="75"/>
    </row>
    <row r="309">
      <c r="C309" s="76"/>
      <c r="I309" s="76"/>
      <c r="J309" s="76"/>
      <c r="K309" s="76"/>
      <c r="Q309" s="75"/>
      <c r="R309" s="75"/>
      <c r="S309" s="75"/>
    </row>
    <row r="310">
      <c r="C310" s="76"/>
      <c r="I310" s="76"/>
      <c r="J310" s="76"/>
      <c r="K310" s="76"/>
      <c r="Q310" s="75"/>
      <c r="R310" s="75"/>
      <c r="S310" s="75"/>
    </row>
    <row r="311">
      <c r="C311" s="76"/>
      <c r="I311" s="76"/>
      <c r="J311" s="76"/>
      <c r="K311" s="76"/>
      <c r="Q311" s="75"/>
      <c r="R311" s="75"/>
      <c r="S311" s="75"/>
    </row>
    <row r="312">
      <c r="C312" s="76"/>
      <c r="I312" s="76"/>
      <c r="J312" s="76"/>
      <c r="K312" s="76"/>
      <c r="Q312" s="75"/>
      <c r="R312" s="75"/>
      <c r="S312" s="75"/>
    </row>
    <row r="313">
      <c r="C313" s="76"/>
      <c r="I313" s="76"/>
      <c r="J313" s="76"/>
      <c r="K313" s="76"/>
      <c r="Q313" s="75"/>
      <c r="R313" s="75"/>
      <c r="S313" s="75"/>
    </row>
    <row r="314">
      <c r="C314" s="76"/>
      <c r="I314" s="76"/>
      <c r="J314" s="76"/>
      <c r="K314" s="76"/>
      <c r="Q314" s="75"/>
      <c r="R314" s="75"/>
      <c r="S314" s="75"/>
    </row>
    <row r="315">
      <c r="C315" s="76"/>
      <c r="I315" s="76"/>
      <c r="J315" s="76"/>
      <c r="K315" s="76"/>
      <c r="Q315" s="75"/>
      <c r="R315" s="75"/>
      <c r="S315" s="75"/>
    </row>
    <row r="316">
      <c r="C316" s="76"/>
      <c r="I316" s="76"/>
      <c r="J316" s="76"/>
      <c r="K316" s="76"/>
      <c r="Q316" s="75"/>
      <c r="R316" s="75"/>
      <c r="S316" s="75"/>
    </row>
    <row r="317">
      <c r="C317" s="76"/>
      <c r="I317" s="76"/>
      <c r="J317" s="76"/>
      <c r="K317" s="76"/>
      <c r="Q317" s="75"/>
      <c r="R317" s="75"/>
      <c r="S317" s="75"/>
    </row>
    <row r="318">
      <c r="C318" s="76"/>
      <c r="I318" s="76"/>
      <c r="J318" s="76"/>
      <c r="K318" s="76"/>
      <c r="Q318" s="75"/>
      <c r="R318" s="75"/>
      <c r="S318" s="75"/>
    </row>
    <row r="319">
      <c r="C319" s="76"/>
      <c r="I319" s="76"/>
      <c r="J319" s="76"/>
      <c r="K319" s="76"/>
      <c r="Q319" s="75"/>
      <c r="R319" s="75"/>
      <c r="S319" s="75"/>
    </row>
    <row r="320">
      <c r="C320" s="76"/>
      <c r="I320" s="76"/>
      <c r="J320" s="76"/>
      <c r="K320" s="76"/>
      <c r="Q320" s="75"/>
      <c r="R320" s="75"/>
      <c r="S320" s="75"/>
    </row>
    <row r="321">
      <c r="C321" s="76"/>
      <c r="I321" s="76"/>
      <c r="J321" s="76"/>
      <c r="K321" s="76"/>
      <c r="Q321" s="75"/>
      <c r="R321" s="75"/>
      <c r="S321" s="75"/>
    </row>
    <row r="322">
      <c r="C322" s="76"/>
      <c r="I322" s="76"/>
      <c r="J322" s="76"/>
      <c r="K322" s="76"/>
      <c r="Q322" s="75"/>
      <c r="R322" s="75"/>
      <c r="S322" s="75"/>
    </row>
    <row r="323">
      <c r="C323" s="76"/>
      <c r="I323" s="76"/>
      <c r="J323" s="76"/>
      <c r="K323" s="76"/>
      <c r="Q323" s="75"/>
      <c r="R323" s="75"/>
      <c r="S323" s="75"/>
    </row>
    <row r="324">
      <c r="C324" s="76"/>
      <c r="I324" s="76"/>
      <c r="J324" s="76"/>
      <c r="K324" s="76"/>
      <c r="Q324" s="75"/>
      <c r="R324" s="75"/>
      <c r="S324" s="75"/>
    </row>
    <row r="325">
      <c r="C325" s="76"/>
      <c r="I325" s="76"/>
      <c r="J325" s="76"/>
      <c r="K325" s="76"/>
      <c r="Q325" s="75"/>
      <c r="R325" s="75"/>
      <c r="S325" s="75"/>
    </row>
    <row r="326">
      <c r="C326" s="76"/>
      <c r="I326" s="76"/>
      <c r="J326" s="76"/>
      <c r="K326" s="76"/>
      <c r="Q326" s="75"/>
      <c r="R326" s="75"/>
      <c r="S326" s="75"/>
    </row>
    <row r="327">
      <c r="C327" s="76"/>
      <c r="I327" s="76"/>
      <c r="J327" s="76"/>
      <c r="K327" s="76"/>
      <c r="Q327" s="75"/>
      <c r="R327" s="75"/>
      <c r="S327" s="75"/>
    </row>
    <row r="328">
      <c r="C328" s="76"/>
      <c r="I328" s="76"/>
      <c r="J328" s="76"/>
      <c r="K328" s="76"/>
      <c r="Q328" s="75"/>
      <c r="R328" s="75"/>
      <c r="S328" s="75"/>
    </row>
    <row r="329">
      <c r="C329" s="76"/>
      <c r="I329" s="76"/>
      <c r="J329" s="76"/>
      <c r="K329" s="76"/>
      <c r="Q329" s="75"/>
      <c r="R329" s="75"/>
      <c r="S329" s="75"/>
    </row>
    <row r="330">
      <c r="C330" s="76"/>
      <c r="I330" s="76"/>
      <c r="J330" s="76"/>
      <c r="K330" s="76"/>
      <c r="Q330" s="75"/>
      <c r="R330" s="75"/>
      <c r="S330" s="75"/>
    </row>
    <row r="331">
      <c r="C331" s="76"/>
      <c r="I331" s="76"/>
      <c r="J331" s="76"/>
      <c r="K331" s="76"/>
      <c r="Q331" s="75"/>
      <c r="R331" s="75"/>
      <c r="S331" s="75"/>
    </row>
    <row r="332">
      <c r="C332" s="76"/>
      <c r="I332" s="76"/>
      <c r="J332" s="76"/>
      <c r="K332" s="76"/>
      <c r="Q332" s="75"/>
      <c r="R332" s="75"/>
      <c r="S332" s="75"/>
    </row>
    <row r="333">
      <c r="C333" s="76"/>
      <c r="I333" s="76"/>
      <c r="J333" s="76"/>
      <c r="K333" s="76"/>
      <c r="Q333" s="75"/>
      <c r="R333" s="75"/>
      <c r="S333" s="75"/>
    </row>
    <row r="334">
      <c r="C334" s="76"/>
      <c r="I334" s="76"/>
      <c r="J334" s="76"/>
      <c r="K334" s="76"/>
      <c r="Q334" s="75"/>
      <c r="R334" s="75"/>
      <c r="S334" s="75"/>
    </row>
    <row r="335">
      <c r="C335" s="76"/>
      <c r="I335" s="76"/>
      <c r="J335" s="76"/>
      <c r="K335" s="76"/>
      <c r="Q335" s="75"/>
      <c r="R335" s="75"/>
      <c r="S335" s="75"/>
    </row>
    <row r="336">
      <c r="C336" s="76"/>
      <c r="I336" s="76"/>
      <c r="J336" s="76"/>
      <c r="K336" s="76"/>
      <c r="Q336" s="75"/>
      <c r="R336" s="75"/>
      <c r="S336" s="75"/>
    </row>
    <row r="337">
      <c r="C337" s="76"/>
      <c r="I337" s="76"/>
      <c r="J337" s="76"/>
      <c r="K337" s="76"/>
      <c r="Q337" s="75"/>
      <c r="R337" s="75"/>
      <c r="S337" s="75"/>
    </row>
    <row r="338">
      <c r="C338" s="76"/>
      <c r="I338" s="76"/>
      <c r="J338" s="76"/>
      <c r="K338" s="76"/>
      <c r="Q338" s="75"/>
      <c r="R338" s="75"/>
      <c r="S338" s="75"/>
    </row>
    <row r="339">
      <c r="C339" s="76"/>
      <c r="I339" s="76"/>
      <c r="J339" s="76"/>
      <c r="K339" s="76"/>
      <c r="Q339" s="75"/>
      <c r="R339" s="75"/>
      <c r="S339" s="75"/>
    </row>
    <row r="340">
      <c r="C340" s="76"/>
      <c r="I340" s="76"/>
      <c r="J340" s="76"/>
      <c r="K340" s="76"/>
      <c r="Q340" s="75"/>
      <c r="R340" s="75"/>
      <c r="S340" s="75"/>
    </row>
    <row r="341">
      <c r="C341" s="76"/>
      <c r="I341" s="76"/>
      <c r="J341" s="76"/>
      <c r="K341" s="76"/>
      <c r="Q341" s="75"/>
      <c r="R341" s="75"/>
      <c r="S341" s="75"/>
    </row>
    <row r="342">
      <c r="C342" s="76"/>
      <c r="I342" s="76"/>
      <c r="J342" s="76"/>
      <c r="K342" s="76"/>
      <c r="Q342" s="75"/>
      <c r="R342" s="75"/>
      <c r="S342" s="75"/>
    </row>
    <row r="343">
      <c r="C343" s="76"/>
      <c r="I343" s="76"/>
      <c r="J343" s="76"/>
      <c r="K343" s="76"/>
      <c r="Q343" s="75"/>
      <c r="R343" s="75"/>
      <c r="S343" s="75"/>
    </row>
    <row r="344">
      <c r="C344" s="76"/>
      <c r="I344" s="76"/>
      <c r="J344" s="76"/>
      <c r="K344" s="76"/>
      <c r="Q344" s="75"/>
      <c r="R344" s="75"/>
      <c r="S344" s="75"/>
    </row>
    <row r="345">
      <c r="C345" s="76"/>
      <c r="I345" s="76"/>
      <c r="J345" s="76"/>
      <c r="K345" s="76"/>
      <c r="Q345" s="75"/>
      <c r="R345" s="75"/>
      <c r="S345" s="75"/>
    </row>
    <row r="346">
      <c r="C346" s="76"/>
      <c r="I346" s="76"/>
      <c r="J346" s="76"/>
      <c r="K346" s="76"/>
      <c r="Q346" s="75"/>
      <c r="R346" s="75"/>
      <c r="S346" s="75"/>
    </row>
    <row r="347">
      <c r="C347" s="76"/>
      <c r="I347" s="76"/>
      <c r="J347" s="76"/>
      <c r="K347" s="76"/>
      <c r="Q347" s="75"/>
      <c r="R347" s="75"/>
      <c r="S347" s="75"/>
    </row>
    <row r="348">
      <c r="C348" s="76"/>
      <c r="I348" s="76"/>
      <c r="J348" s="76"/>
      <c r="K348" s="76"/>
      <c r="Q348" s="75"/>
      <c r="R348" s="75"/>
      <c r="S348" s="75"/>
    </row>
    <row r="349">
      <c r="C349" s="76"/>
      <c r="I349" s="76"/>
      <c r="J349" s="76"/>
      <c r="K349" s="76"/>
      <c r="Q349" s="75"/>
      <c r="R349" s="75"/>
      <c r="S349" s="75"/>
    </row>
    <row r="350">
      <c r="C350" s="76"/>
      <c r="I350" s="76"/>
      <c r="J350" s="76"/>
      <c r="K350" s="76"/>
      <c r="Q350" s="75"/>
      <c r="R350" s="75"/>
      <c r="S350" s="75"/>
    </row>
    <row r="351">
      <c r="C351" s="76"/>
      <c r="I351" s="76"/>
      <c r="J351" s="76"/>
      <c r="K351" s="76"/>
      <c r="Q351" s="75"/>
      <c r="R351" s="75"/>
      <c r="S351" s="75"/>
    </row>
    <row r="352">
      <c r="C352" s="76"/>
      <c r="I352" s="76"/>
      <c r="J352" s="76"/>
      <c r="K352" s="76"/>
      <c r="Q352" s="75"/>
      <c r="R352" s="75"/>
      <c r="S352" s="75"/>
    </row>
    <row r="353">
      <c r="C353" s="76"/>
      <c r="I353" s="76"/>
      <c r="J353" s="76"/>
      <c r="K353" s="76"/>
      <c r="Q353" s="75"/>
      <c r="R353" s="75"/>
      <c r="S353" s="75"/>
    </row>
    <row r="354">
      <c r="C354" s="76"/>
      <c r="I354" s="76"/>
      <c r="J354" s="76"/>
      <c r="K354" s="76"/>
      <c r="Q354" s="75"/>
      <c r="R354" s="75"/>
      <c r="S354" s="75"/>
    </row>
    <row r="355">
      <c r="C355" s="76"/>
      <c r="I355" s="76"/>
      <c r="J355" s="76"/>
      <c r="K355" s="76"/>
      <c r="Q355" s="75"/>
      <c r="R355" s="75"/>
      <c r="S355" s="75"/>
    </row>
    <row r="356">
      <c r="C356" s="76"/>
      <c r="I356" s="76"/>
      <c r="J356" s="76"/>
      <c r="K356" s="76"/>
      <c r="Q356" s="75"/>
      <c r="R356" s="75"/>
      <c r="S356" s="75"/>
    </row>
    <row r="357">
      <c r="C357" s="76"/>
      <c r="I357" s="76"/>
      <c r="J357" s="76"/>
      <c r="K357" s="76"/>
      <c r="Q357" s="75"/>
      <c r="R357" s="75"/>
      <c r="S357" s="75"/>
    </row>
    <row r="358">
      <c r="C358" s="76"/>
      <c r="I358" s="76"/>
      <c r="J358" s="76"/>
      <c r="K358" s="76"/>
      <c r="Q358" s="75"/>
      <c r="R358" s="75"/>
      <c r="S358" s="75"/>
    </row>
    <row r="359">
      <c r="C359" s="76"/>
      <c r="I359" s="76"/>
      <c r="J359" s="76"/>
      <c r="K359" s="76"/>
      <c r="Q359" s="75"/>
      <c r="R359" s="75"/>
      <c r="S359" s="75"/>
    </row>
    <row r="360">
      <c r="C360" s="76"/>
      <c r="I360" s="76"/>
      <c r="J360" s="76"/>
      <c r="K360" s="76"/>
      <c r="Q360" s="75"/>
      <c r="R360" s="75"/>
      <c r="S360" s="75"/>
    </row>
    <row r="361">
      <c r="C361" s="76"/>
      <c r="I361" s="76"/>
      <c r="J361" s="76"/>
      <c r="K361" s="76"/>
      <c r="Q361" s="75"/>
      <c r="R361" s="75"/>
      <c r="S361" s="75"/>
    </row>
    <row r="362">
      <c r="C362" s="76"/>
      <c r="I362" s="76"/>
      <c r="J362" s="76"/>
      <c r="K362" s="76"/>
      <c r="Q362" s="75"/>
      <c r="R362" s="75"/>
      <c r="S362" s="75"/>
    </row>
    <row r="363">
      <c r="C363" s="76"/>
      <c r="I363" s="76"/>
      <c r="J363" s="76"/>
      <c r="K363" s="76"/>
      <c r="Q363" s="75"/>
      <c r="R363" s="75"/>
      <c r="S363" s="75"/>
    </row>
    <row r="364">
      <c r="C364" s="76"/>
      <c r="I364" s="76"/>
      <c r="J364" s="76"/>
      <c r="K364" s="76"/>
      <c r="Q364" s="75"/>
      <c r="R364" s="75"/>
      <c r="S364" s="75"/>
    </row>
    <row r="365">
      <c r="C365" s="76"/>
      <c r="I365" s="76"/>
      <c r="J365" s="76"/>
      <c r="K365" s="76"/>
      <c r="Q365" s="75"/>
      <c r="R365" s="75"/>
      <c r="S365" s="75"/>
    </row>
    <row r="366">
      <c r="C366" s="76"/>
      <c r="I366" s="76"/>
      <c r="J366" s="76"/>
      <c r="K366" s="76"/>
      <c r="Q366" s="75"/>
      <c r="R366" s="75"/>
      <c r="S366" s="75"/>
    </row>
    <row r="367">
      <c r="C367" s="76"/>
      <c r="I367" s="76"/>
      <c r="J367" s="76"/>
      <c r="K367" s="76"/>
      <c r="Q367" s="75"/>
      <c r="R367" s="75"/>
      <c r="S367" s="75"/>
    </row>
    <row r="368">
      <c r="C368" s="76"/>
      <c r="I368" s="76"/>
      <c r="J368" s="76"/>
      <c r="K368" s="76"/>
      <c r="Q368" s="75"/>
      <c r="R368" s="75"/>
      <c r="S368" s="75"/>
    </row>
    <row r="369">
      <c r="C369" s="76"/>
      <c r="I369" s="76"/>
      <c r="J369" s="76"/>
      <c r="K369" s="76"/>
      <c r="Q369" s="75"/>
      <c r="R369" s="75"/>
      <c r="S369" s="75"/>
    </row>
    <row r="370">
      <c r="C370" s="76"/>
      <c r="I370" s="76"/>
      <c r="J370" s="76"/>
      <c r="K370" s="76"/>
      <c r="Q370" s="75"/>
      <c r="R370" s="75"/>
      <c r="S370" s="75"/>
    </row>
    <row r="371">
      <c r="C371" s="76"/>
      <c r="I371" s="76"/>
      <c r="J371" s="76"/>
      <c r="K371" s="76"/>
      <c r="Q371" s="75"/>
      <c r="R371" s="75"/>
      <c r="S371" s="75"/>
    </row>
    <row r="372">
      <c r="C372" s="76"/>
      <c r="I372" s="76"/>
      <c r="J372" s="76"/>
      <c r="K372" s="76"/>
      <c r="Q372" s="75"/>
      <c r="R372" s="75"/>
      <c r="S372" s="75"/>
    </row>
    <row r="373">
      <c r="C373" s="76"/>
      <c r="I373" s="76"/>
      <c r="J373" s="76"/>
      <c r="K373" s="76"/>
      <c r="Q373" s="75"/>
      <c r="R373" s="75"/>
      <c r="S373" s="75"/>
    </row>
    <row r="374">
      <c r="C374" s="76"/>
      <c r="I374" s="76"/>
      <c r="J374" s="76"/>
      <c r="K374" s="76"/>
      <c r="Q374" s="75"/>
      <c r="R374" s="75"/>
      <c r="S374" s="75"/>
    </row>
    <row r="375">
      <c r="C375" s="76"/>
      <c r="I375" s="76"/>
      <c r="J375" s="76"/>
      <c r="K375" s="76"/>
      <c r="Q375" s="75"/>
      <c r="R375" s="75"/>
      <c r="S375" s="75"/>
    </row>
    <row r="376">
      <c r="C376" s="76"/>
      <c r="I376" s="76"/>
      <c r="J376" s="76"/>
      <c r="K376" s="76"/>
      <c r="Q376" s="75"/>
      <c r="R376" s="75"/>
      <c r="S376" s="75"/>
    </row>
    <row r="377">
      <c r="C377" s="76"/>
      <c r="I377" s="76"/>
      <c r="J377" s="76"/>
      <c r="K377" s="76"/>
      <c r="Q377" s="75"/>
      <c r="R377" s="75"/>
      <c r="S377" s="75"/>
    </row>
    <row r="378">
      <c r="C378" s="76"/>
      <c r="I378" s="76"/>
      <c r="J378" s="76"/>
      <c r="K378" s="76"/>
      <c r="Q378" s="75"/>
      <c r="R378" s="75"/>
      <c r="S378" s="75"/>
    </row>
    <row r="379">
      <c r="C379" s="76"/>
      <c r="I379" s="76"/>
      <c r="J379" s="76"/>
      <c r="K379" s="76"/>
      <c r="Q379" s="75"/>
      <c r="R379" s="75"/>
      <c r="S379" s="75"/>
    </row>
    <row r="380">
      <c r="C380" s="76"/>
      <c r="I380" s="76"/>
      <c r="J380" s="76"/>
      <c r="K380" s="76"/>
      <c r="Q380" s="75"/>
      <c r="R380" s="75"/>
      <c r="S380" s="75"/>
    </row>
    <row r="381">
      <c r="C381" s="76"/>
      <c r="I381" s="76"/>
      <c r="J381" s="76"/>
      <c r="K381" s="76"/>
      <c r="Q381" s="75"/>
      <c r="R381" s="75"/>
      <c r="S381" s="75"/>
    </row>
    <row r="382">
      <c r="C382" s="76"/>
      <c r="I382" s="76"/>
      <c r="J382" s="76"/>
      <c r="K382" s="76"/>
      <c r="Q382" s="75"/>
      <c r="R382" s="75"/>
      <c r="S382" s="75"/>
    </row>
    <row r="383">
      <c r="C383" s="76"/>
      <c r="I383" s="76"/>
      <c r="J383" s="76"/>
      <c r="K383" s="76"/>
      <c r="Q383" s="75"/>
      <c r="R383" s="75"/>
      <c r="S383" s="75"/>
    </row>
    <row r="384">
      <c r="C384" s="76"/>
      <c r="I384" s="76"/>
      <c r="J384" s="76"/>
      <c r="K384" s="76"/>
      <c r="Q384" s="75"/>
      <c r="R384" s="75"/>
      <c r="S384" s="75"/>
    </row>
    <row r="385">
      <c r="C385" s="76"/>
      <c r="I385" s="76"/>
      <c r="J385" s="76"/>
      <c r="K385" s="76"/>
      <c r="Q385" s="75"/>
      <c r="R385" s="75"/>
      <c r="S385" s="75"/>
    </row>
    <row r="386">
      <c r="C386" s="76"/>
      <c r="I386" s="76"/>
      <c r="J386" s="76"/>
      <c r="K386" s="76"/>
      <c r="Q386" s="75"/>
      <c r="R386" s="75"/>
      <c r="S386" s="75"/>
    </row>
    <row r="387">
      <c r="C387" s="76"/>
      <c r="I387" s="76"/>
      <c r="J387" s="76"/>
      <c r="K387" s="76"/>
      <c r="Q387" s="75"/>
      <c r="R387" s="75"/>
      <c r="S387" s="75"/>
    </row>
    <row r="388">
      <c r="C388" s="76"/>
      <c r="I388" s="76"/>
      <c r="J388" s="76"/>
      <c r="K388" s="76"/>
      <c r="Q388" s="75"/>
      <c r="R388" s="75"/>
      <c r="S388" s="75"/>
    </row>
    <row r="389">
      <c r="C389" s="76"/>
      <c r="I389" s="76"/>
      <c r="J389" s="76"/>
      <c r="K389" s="76"/>
      <c r="Q389" s="75"/>
      <c r="R389" s="75"/>
      <c r="S389" s="75"/>
    </row>
    <row r="390">
      <c r="C390" s="76"/>
      <c r="I390" s="76"/>
      <c r="J390" s="76"/>
      <c r="K390" s="76"/>
      <c r="Q390" s="75"/>
      <c r="R390" s="75"/>
      <c r="S390" s="75"/>
    </row>
    <row r="391">
      <c r="C391" s="76"/>
      <c r="I391" s="76"/>
      <c r="J391" s="76"/>
      <c r="K391" s="76"/>
      <c r="Q391" s="75"/>
      <c r="R391" s="75"/>
      <c r="S391" s="75"/>
    </row>
    <row r="392">
      <c r="C392" s="76"/>
      <c r="I392" s="76"/>
      <c r="J392" s="76"/>
      <c r="K392" s="76"/>
      <c r="Q392" s="75"/>
      <c r="R392" s="75"/>
      <c r="S392" s="75"/>
    </row>
    <row r="393">
      <c r="C393" s="76"/>
      <c r="I393" s="76"/>
      <c r="J393" s="76"/>
      <c r="K393" s="76"/>
      <c r="Q393" s="75"/>
      <c r="R393" s="75"/>
      <c r="S393" s="75"/>
    </row>
    <row r="394">
      <c r="C394" s="76"/>
      <c r="I394" s="76"/>
      <c r="J394" s="76"/>
      <c r="K394" s="76"/>
      <c r="Q394" s="75"/>
      <c r="R394" s="75"/>
      <c r="S394" s="75"/>
    </row>
    <row r="395">
      <c r="C395" s="76"/>
      <c r="I395" s="76"/>
      <c r="J395" s="76"/>
      <c r="K395" s="76"/>
      <c r="Q395" s="75"/>
      <c r="R395" s="75"/>
      <c r="S395" s="75"/>
    </row>
    <row r="396">
      <c r="C396" s="76"/>
      <c r="I396" s="76"/>
      <c r="J396" s="76"/>
      <c r="K396" s="76"/>
      <c r="Q396" s="75"/>
      <c r="R396" s="75"/>
      <c r="S396" s="75"/>
    </row>
    <row r="397">
      <c r="C397" s="76"/>
      <c r="I397" s="76"/>
      <c r="J397" s="76"/>
      <c r="K397" s="76"/>
      <c r="Q397" s="75"/>
      <c r="R397" s="75"/>
      <c r="S397" s="75"/>
    </row>
    <row r="398">
      <c r="C398" s="76"/>
      <c r="I398" s="76"/>
      <c r="J398" s="76"/>
      <c r="K398" s="76"/>
      <c r="Q398" s="75"/>
      <c r="R398" s="75"/>
      <c r="S398" s="75"/>
    </row>
    <row r="399">
      <c r="C399" s="76"/>
      <c r="I399" s="76"/>
      <c r="J399" s="76"/>
      <c r="K399" s="76"/>
      <c r="Q399" s="75"/>
      <c r="R399" s="75"/>
      <c r="S399" s="75"/>
    </row>
    <row r="400">
      <c r="C400" s="76"/>
      <c r="I400" s="76"/>
      <c r="J400" s="76"/>
      <c r="K400" s="76"/>
      <c r="Q400" s="75"/>
      <c r="R400" s="75"/>
      <c r="S400" s="75"/>
    </row>
    <row r="401">
      <c r="C401" s="76"/>
      <c r="I401" s="76"/>
      <c r="J401" s="76"/>
      <c r="K401" s="76"/>
      <c r="Q401" s="75"/>
      <c r="R401" s="75"/>
      <c r="S401" s="75"/>
    </row>
    <row r="402">
      <c r="C402" s="76"/>
      <c r="I402" s="76"/>
      <c r="J402" s="76"/>
      <c r="K402" s="76"/>
      <c r="Q402" s="75"/>
      <c r="R402" s="75"/>
      <c r="S402" s="75"/>
    </row>
    <row r="403">
      <c r="C403" s="76"/>
      <c r="I403" s="76"/>
      <c r="J403" s="76"/>
      <c r="K403" s="76"/>
      <c r="Q403" s="75"/>
      <c r="R403" s="75"/>
      <c r="S403" s="75"/>
    </row>
    <row r="404">
      <c r="C404" s="76"/>
      <c r="I404" s="76"/>
      <c r="J404" s="76"/>
      <c r="K404" s="76"/>
      <c r="Q404" s="75"/>
      <c r="R404" s="75"/>
      <c r="S404" s="75"/>
    </row>
    <row r="405">
      <c r="C405" s="76"/>
      <c r="I405" s="76"/>
      <c r="J405" s="76"/>
      <c r="K405" s="76"/>
      <c r="Q405" s="75"/>
      <c r="R405" s="75"/>
      <c r="S405" s="75"/>
    </row>
    <row r="406">
      <c r="C406" s="76"/>
      <c r="I406" s="76"/>
      <c r="J406" s="76"/>
      <c r="K406" s="76"/>
      <c r="Q406" s="75"/>
      <c r="R406" s="75"/>
      <c r="S406" s="75"/>
    </row>
    <row r="407">
      <c r="C407" s="76"/>
      <c r="I407" s="76"/>
      <c r="J407" s="76"/>
      <c r="K407" s="76"/>
      <c r="Q407" s="75"/>
      <c r="R407" s="75"/>
      <c r="S407" s="75"/>
    </row>
    <row r="408">
      <c r="C408" s="76"/>
      <c r="I408" s="76"/>
      <c r="J408" s="76"/>
      <c r="K408" s="76"/>
      <c r="Q408" s="75"/>
      <c r="R408" s="75"/>
      <c r="S408" s="75"/>
    </row>
    <row r="409">
      <c r="C409" s="76"/>
      <c r="I409" s="76"/>
      <c r="J409" s="76"/>
      <c r="K409" s="76"/>
      <c r="Q409" s="75"/>
      <c r="R409" s="75"/>
      <c r="S409" s="75"/>
    </row>
    <row r="410">
      <c r="C410" s="76"/>
      <c r="I410" s="76"/>
      <c r="J410" s="76"/>
      <c r="K410" s="76"/>
      <c r="Q410" s="75"/>
      <c r="R410" s="75"/>
      <c r="S410" s="75"/>
    </row>
    <row r="411">
      <c r="C411" s="76"/>
      <c r="I411" s="76"/>
      <c r="J411" s="76"/>
      <c r="K411" s="76"/>
      <c r="Q411" s="75"/>
      <c r="R411" s="75"/>
      <c r="S411" s="75"/>
    </row>
    <row r="412">
      <c r="C412" s="76"/>
      <c r="I412" s="76"/>
      <c r="J412" s="76"/>
      <c r="K412" s="76"/>
      <c r="Q412" s="75"/>
      <c r="R412" s="75"/>
      <c r="S412" s="75"/>
    </row>
    <row r="413">
      <c r="C413" s="76"/>
      <c r="I413" s="76"/>
      <c r="J413" s="76"/>
      <c r="K413" s="76"/>
      <c r="Q413" s="75"/>
      <c r="R413" s="75"/>
      <c r="S413" s="75"/>
    </row>
    <row r="414">
      <c r="C414" s="76"/>
      <c r="I414" s="76"/>
      <c r="J414" s="76"/>
      <c r="K414" s="76"/>
      <c r="Q414" s="75"/>
      <c r="R414" s="75"/>
      <c r="S414" s="75"/>
    </row>
    <row r="415">
      <c r="C415" s="76"/>
      <c r="I415" s="76"/>
      <c r="J415" s="76"/>
      <c r="K415" s="76"/>
      <c r="Q415" s="75"/>
      <c r="R415" s="75"/>
      <c r="S415" s="75"/>
    </row>
    <row r="416">
      <c r="C416" s="76"/>
      <c r="I416" s="76"/>
      <c r="J416" s="76"/>
      <c r="K416" s="76"/>
      <c r="Q416" s="75"/>
      <c r="R416" s="75"/>
      <c r="S416" s="75"/>
    </row>
    <row r="417">
      <c r="C417" s="76"/>
      <c r="I417" s="76"/>
      <c r="J417" s="76"/>
      <c r="K417" s="76"/>
      <c r="Q417" s="75"/>
      <c r="R417" s="75"/>
      <c r="S417" s="75"/>
    </row>
    <row r="418">
      <c r="C418" s="76"/>
      <c r="I418" s="76"/>
      <c r="J418" s="76"/>
      <c r="K418" s="76"/>
      <c r="Q418" s="75"/>
      <c r="R418" s="75"/>
      <c r="S418" s="75"/>
    </row>
    <row r="419">
      <c r="C419" s="76"/>
      <c r="I419" s="76"/>
      <c r="J419" s="76"/>
      <c r="K419" s="76"/>
      <c r="Q419" s="75"/>
      <c r="R419" s="75"/>
      <c r="S419" s="75"/>
    </row>
    <row r="420">
      <c r="C420" s="76"/>
      <c r="I420" s="76"/>
      <c r="J420" s="76"/>
      <c r="K420" s="76"/>
      <c r="Q420" s="75"/>
      <c r="R420" s="75"/>
      <c r="S420" s="75"/>
    </row>
    <row r="421">
      <c r="C421" s="76"/>
      <c r="I421" s="76"/>
      <c r="J421" s="76"/>
      <c r="K421" s="76"/>
      <c r="Q421" s="75"/>
      <c r="R421" s="75"/>
      <c r="S421" s="75"/>
    </row>
    <row r="422">
      <c r="C422" s="76"/>
      <c r="I422" s="76"/>
      <c r="J422" s="76"/>
      <c r="K422" s="76"/>
      <c r="Q422" s="75"/>
      <c r="R422" s="75"/>
      <c r="S422" s="75"/>
    </row>
    <row r="423">
      <c r="C423" s="76"/>
      <c r="I423" s="76"/>
      <c r="J423" s="76"/>
      <c r="K423" s="76"/>
      <c r="Q423" s="75"/>
      <c r="R423" s="75"/>
      <c r="S423" s="75"/>
    </row>
    <row r="424">
      <c r="C424" s="76"/>
      <c r="I424" s="76"/>
      <c r="J424" s="76"/>
      <c r="K424" s="76"/>
      <c r="Q424" s="75"/>
      <c r="R424" s="75"/>
      <c r="S424" s="75"/>
    </row>
    <row r="425">
      <c r="C425" s="76"/>
      <c r="I425" s="76"/>
      <c r="J425" s="76"/>
      <c r="K425" s="76"/>
      <c r="Q425" s="75"/>
      <c r="R425" s="75"/>
      <c r="S425" s="75"/>
    </row>
    <row r="426">
      <c r="C426" s="76"/>
      <c r="I426" s="76"/>
      <c r="J426" s="76"/>
      <c r="K426" s="76"/>
      <c r="Q426" s="75"/>
      <c r="R426" s="75"/>
      <c r="S426" s="75"/>
    </row>
    <row r="427">
      <c r="C427" s="76"/>
      <c r="I427" s="76"/>
      <c r="J427" s="76"/>
      <c r="K427" s="76"/>
      <c r="Q427" s="75"/>
      <c r="R427" s="75"/>
      <c r="S427" s="75"/>
    </row>
    <row r="428">
      <c r="C428" s="76"/>
      <c r="I428" s="76"/>
      <c r="J428" s="76"/>
      <c r="K428" s="76"/>
      <c r="Q428" s="75"/>
      <c r="R428" s="75"/>
      <c r="S428" s="75"/>
    </row>
    <row r="429">
      <c r="C429" s="76"/>
      <c r="I429" s="76"/>
      <c r="J429" s="76"/>
      <c r="K429" s="76"/>
      <c r="Q429" s="75"/>
      <c r="R429" s="75"/>
      <c r="S429" s="75"/>
    </row>
    <row r="430">
      <c r="C430" s="76"/>
      <c r="I430" s="76"/>
      <c r="J430" s="76"/>
      <c r="K430" s="76"/>
      <c r="Q430" s="75"/>
      <c r="R430" s="75"/>
      <c r="S430" s="75"/>
    </row>
    <row r="431">
      <c r="C431" s="76"/>
      <c r="I431" s="76"/>
      <c r="J431" s="76"/>
      <c r="K431" s="76"/>
      <c r="Q431" s="75"/>
      <c r="R431" s="75"/>
      <c r="S431" s="75"/>
    </row>
    <row r="432">
      <c r="C432" s="76"/>
      <c r="I432" s="76"/>
      <c r="J432" s="76"/>
      <c r="K432" s="76"/>
      <c r="Q432" s="75"/>
      <c r="R432" s="75"/>
      <c r="S432" s="75"/>
    </row>
    <row r="433">
      <c r="C433" s="76"/>
      <c r="I433" s="76"/>
      <c r="J433" s="76"/>
      <c r="K433" s="76"/>
      <c r="Q433" s="75"/>
      <c r="R433" s="75"/>
      <c r="S433" s="75"/>
    </row>
    <row r="434">
      <c r="C434" s="76"/>
      <c r="I434" s="76"/>
      <c r="J434" s="76"/>
      <c r="K434" s="76"/>
      <c r="Q434" s="75"/>
      <c r="R434" s="75"/>
      <c r="S434" s="75"/>
    </row>
    <row r="435">
      <c r="C435" s="76"/>
      <c r="I435" s="76"/>
      <c r="J435" s="76"/>
      <c r="K435" s="76"/>
      <c r="Q435" s="75"/>
      <c r="R435" s="75"/>
      <c r="S435" s="75"/>
    </row>
    <row r="436">
      <c r="C436" s="76"/>
      <c r="I436" s="76"/>
      <c r="J436" s="76"/>
      <c r="K436" s="76"/>
      <c r="Q436" s="75"/>
      <c r="R436" s="75"/>
      <c r="S436" s="75"/>
    </row>
    <row r="437">
      <c r="C437" s="76"/>
      <c r="I437" s="76"/>
      <c r="J437" s="76"/>
      <c r="K437" s="76"/>
      <c r="Q437" s="75"/>
      <c r="R437" s="75"/>
      <c r="S437" s="75"/>
    </row>
    <row r="438">
      <c r="C438" s="76"/>
      <c r="I438" s="76"/>
      <c r="J438" s="76"/>
      <c r="K438" s="76"/>
      <c r="Q438" s="75"/>
      <c r="R438" s="75"/>
      <c r="S438" s="75"/>
    </row>
    <row r="439">
      <c r="C439" s="76"/>
      <c r="I439" s="76"/>
      <c r="J439" s="76"/>
      <c r="K439" s="76"/>
      <c r="Q439" s="75"/>
      <c r="R439" s="75"/>
      <c r="S439" s="75"/>
    </row>
    <row r="440">
      <c r="C440" s="76"/>
      <c r="I440" s="76"/>
      <c r="J440" s="76"/>
      <c r="K440" s="76"/>
      <c r="Q440" s="75"/>
      <c r="R440" s="75"/>
      <c r="S440" s="75"/>
    </row>
    <row r="441">
      <c r="C441" s="76"/>
      <c r="I441" s="76"/>
      <c r="J441" s="76"/>
      <c r="K441" s="76"/>
      <c r="Q441" s="75"/>
      <c r="R441" s="75"/>
      <c r="S441" s="75"/>
    </row>
    <row r="442">
      <c r="C442" s="76"/>
      <c r="I442" s="76"/>
      <c r="J442" s="76"/>
      <c r="K442" s="76"/>
      <c r="Q442" s="75"/>
      <c r="R442" s="75"/>
      <c r="S442" s="75"/>
    </row>
    <row r="443">
      <c r="C443" s="76"/>
      <c r="I443" s="76"/>
      <c r="J443" s="76"/>
      <c r="K443" s="76"/>
      <c r="Q443" s="75"/>
      <c r="R443" s="75"/>
      <c r="S443" s="75"/>
    </row>
    <row r="444">
      <c r="C444" s="76"/>
      <c r="I444" s="76"/>
      <c r="J444" s="76"/>
      <c r="K444" s="76"/>
      <c r="Q444" s="75"/>
      <c r="R444" s="75"/>
      <c r="S444" s="75"/>
    </row>
    <row r="445">
      <c r="C445" s="76"/>
      <c r="I445" s="76"/>
      <c r="J445" s="76"/>
      <c r="K445" s="76"/>
      <c r="Q445" s="75"/>
      <c r="R445" s="75"/>
      <c r="S445" s="75"/>
    </row>
    <row r="446">
      <c r="C446" s="76"/>
      <c r="I446" s="76"/>
      <c r="J446" s="76"/>
      <c r="K446" s="76"/>
      <c r="Q446" s="75"/>
      <c r="R446" s="75"/>
      <c r="S446" s="75"/>
    </row>
    <row r="447">
      <c r="C447" s="76"/>
      <c r="I447" s="76"/>
      <c r="J447" s="76"/>
      <c r="K447" s="76"/>
      <c r="Q447" s="75"/>
      <c r="R447" s="75"/>
      <c r="S447" s="75"/>
    </row>
    <row r="448">
      <c r="C448" s="76"/>
      <c r="I448" s="76"/>
      <c r="J448" s="76"/>
      <c r="K448" s="76"/>
      <c r="Q448" s="75"/>
      <c r="R448" s="75"/>
      <c r="S448" s="75"/>
    </row>
    <row r="449">
      <c r="C449" s="76"/>
      <c r="I449" s="76"/>
      <c r="J449" s="76"/>
      <c r="K449" s="76"/>
      <c r="Q449" s="75"/>
      <c r="R449" s="75"/>
      <c r="S449" s="75"/>
    </row>
    <row r="450">
      <c r="C450" s="76"/>
      <c r="I450" s="76"/>
      <c r="J450" s="76"/>
      <c r="K450" s="76"/>
      <c r="Q450" s="75"/>
      <c r="R450" s="75"/>
      <c r="S450" s="75"/>
    </row>
    <row r="451">
      <c r="C451" s="76"/>
      <c r="I451" s="76"/>
      <c r="J451" s="76"/>
      <c r="K451" s="76"/>
      <c r="Q451" s="75"/>
      <c r="R451" s="75"/>
      <c r="S451" s="75"/>
    </row>
    <row r="452">
      <c r="C452" s="76"/>
      <c r="I452" s="76"/>
      <c r="J452" s="76"/>
      <c r="K452" s="76"/>
      <c r="Q452" s="75"/>
      <c r="R452" s="75"/>
      <c r="S452" s="75"/>
    </row>
    <row r="453">
      <c r="C453" s="76"/>
      <c r="I453" s="76"/>
      <c r="J453" s="76"/>
      <c r="K453" s="76"/>
      <c r="Q453" s="75"/>
      <c r="R453" s="75"/>
      <c r="S453" s="75"/>
    </row>
    <row r="454">
      <c r="C454" s="76"/>
      <c r="I454" s="76"/>
      <c r="J454" s="76"/>
      <c r="K454" s="76"/>
      <c r="Q454" s="75"/>
      <c r="R454" s="75"/>
      <c r="S454" s="75"/>
    </row>
    <row r="455">
      <c r="C455" s="76"/>
      <c r="I455" s="76"/>
      <c r="J455" s="76"/>
      <c r="K455" s="76"/>
      <c r="Q455" s="75"/>
      <c r="R455" s="75"/>
      <c r="S455" s="75"/>
    </row>
    <row r="456">
      <c r="C456" s="76"/>
      <c r="I456" s="76"/>
      <c r="J456" s="76"/>
      <c r="K456" s="76"/>
      <c r="Q456" s="75"/>
      <c r="R456" s="75"/>
      <c r="S456" s="75"/>
    </row>
    <row r="457">
      <c r="C457" s="76"/>
      <c r="I457" s="76"/>
      <c r="J457" s="76"/>
      <c r="K457" s="76"/>
      <c r="Q457" s="75"/>
      <c r="R457" s="75"/>
      <c r="S457" s="75"/>
    </row>
    <row r="458">
      <c r="C458" s="76"/>
      <c r="I458" s="76"/>
      <c r="J458" s="76"/>
      <c r="K458" s="76"/>
      <c r="Q458" s="75"/>
      <c r="R458" s="75"/>
      <c r="S458" s="75"/>
    </row>
    <row r="459">
      <c r="C459" s="76"/>
      <c r="I459" s="76"/>
      <c r="J459" s="76"/>
      <c r="K459" s="76"/>
      <c r="Q459" s="75"/>
      <c r="R459" s="75"/>
      <c r="S459" s="75"/>
    </row>
    <row r="460">
      <c r="C460" s="76"/>
      <c r="I460" s="76"/>
      <c r="J460" s="76"/>
      <c r="K460" s="76"/>
      <c r="Q460" s="75"/>
      <c r="R460" s="75"/>
      <c r="S460" s="75"/>
    </row>
    <row r="461">
      <c r="C461" s="76"/>
      <c r="I461" s="76"/>
      <c r="J461" s="76"/>
      <c r="K461" s="76"/>
      <c r="Q461" s="75"/>
      <c r="R461" s="75"/>
      <c r="S461" s="75"/>
    </row>
    <row r="462">
      <c r="C462" s="76"/>
      <c r="I462" s="76"/>
      <c r="J462" s="76"/>
      <c r="K462" s="76"/>
      <c r="Q462" s="75"/>
      <c r="R462" s="75"/>
      <c r="S462" s="75"/>
    </row>
    <row r="463">
      <c r="C463" s="76"/>
      <c r="I463" s="76"/>
      <c r="J463" s="76"/>
      <c r="K463" s="76"/>
      <c r="Q463" s="75"/>
      <c r="R463" s="75"/>
      <c r="S463" s="75"/>
    </row>
    <row r="464">
      <c r="C464" s="76"/>
      <c r="I464" s="76"/>
      <c r="J464" s="76"/>
      <c r="K464" s="76"/>
      <c r="Q464" s="75"/>
      <c r="R464" s="75"/>
      <c r="S464" s="75"/>
    </row>
    <row r="465">
      <c r="C465" s="76"/>
      <c r="I465" s="76"/>
      <c r="J465" s="76"/>
      <c r="K465" s="76"/>
      <c r="Q465" s="75"/>
      <c r="R465" s="75"/>
      <c r="S465" s="75"/>
    </row>
    <row r="466">
      <c r="C466" s="76"/>
      <c r="I466" s="76"/>
      <c r="J466" s="76"/>
      <c r="K466" s="76"/>
      <c r="Q466" s="75"/>
      <c r="R466" s="75"/>
      <c r="S466" s="75"/>
    </row>
    <row r="467">
      <c r="C467" s="76"/>
      <c r="I467" s="76"/>
      <c r="J467" s="76"/>
      <c r="K467" s="76"/>
      <c r="Q467" s="75"/>
      <c r="R467" s="75"/>
      <c r="S467" s="75"/>
    </row>
    <row r="468">
      <c r="C468" s="76"/>
      <c r="I468" s="76"/>
      <c r="J468" s="76"/>
      <c r="K468" s="76"/>
      <c r="Q468" s="75"/>
      <c r="R468" s="75"/>
      <c r="S468" s="75"/>
    </row>
    <row r="469">
      <c r="C469" s="76"/>
      <c r="I469" s="76"/>
      <c r="J469" s="76"/>
      <c r="K469" s="76"/>
      <c r="Q469" s="75"/>
      <c r="R469" s="75"/>
      <c r="S469" s="75"/>
    </row>
    <row r="470">
      <c r="C470" s="76"/>
      <c r="I470" s="76"/>
      <c r="J470" s="76"/>
      <c r="K470" s="76"/>
      <c r="Q470" s="75"/>
      <c r="R470" s="75"/>
      <c r="S470" s="75"/>
    </row>
    <row r="471">
      <c r="C471" s="76"/>
      <c r="I471" s="76"/>
      <c r="J471" s="76"/>
      <c r="K471" s="76"/>
      <c r="Q471" s="75"/>
      <c r="R471" s="75"/>
      <c r="S471" s="75"/>
    </row>
    <row r="472">
      <c r="C472" s="76"/>
      <c r="I472" s="76"/>
      <c r="J472" s="76"/>
      <c r="K472" s="76"/>
      <c r="Q472" s="75"/>
      <c r="R472" s="75"/>
      <c r="S472" s="75"/>
    </row>
    <row r="473">
      <c r="C473" s="76"/>
      <c r="I473" s="76"/>
      <c r="J473" s="76"/>
      <c r="K473" s="76"/>
      <c r="Q473" s="75"/>
      <c r="R473" s="75"/>
      <c r="S473" s="75"/>
    </row>
    <row r="474">
      <c r="C474" s="76"/>
      <c r="I474" s="76"/>
      <c r="J474" s="76"/>
      <c r="K474" s="76"/>
      <c r="Q474" s="75"/>
      <c r="R474" s="75"/>
      <c r="S474" s="75"/>
    </row>
    <row r="475">
      <c r="C475" s="76"/>
      <c r="I475" s="76"/>
      <c r="J475" s="76"/>
      <c r="K475" s="76"/>
      <c r="Q475" s="75"/>
      <c r="R475" s="75"/>
      <c r="S475" s="75"/>
    </row>
    <row r="476">
      <c r="C476" s="76"/>
      <c r="I476" s="76"/>
      <c r="J476" s="76"/>
      <c r="K476" s="76"/>
      <c r="Q476" s="75"/>
      <c r="R476" s="75"/>
      <c r="S476" s="75"/>
    </row>
    <row r="477">
      <c r="C477" s="76"/>
      <c r="I477" s="76"/>
      <c r="J477" s="76"/>
      <c r="K477" s="76"/>
      <c r="Q477" s="75"/>
      <c r="R477" s="75"/>
      <c r="S477" s="75"/>
    </row>
    <row r="478">
      <c r="C478" s="76"/>
      <c r="I478" s="76"/>
      <c r="J478" s="76"/>
      <c r="K478" s="76"/>
      <c r="Q478" s="75"/>
      <c r="R478" s="75"/>
      <c r="S478" s="75"/>
    </row>
    <row r="479">
      <c r="C479" s="76"/>
      <c r="I479" s="76"/>
      <c r="J479" s="76"/>
      <c r="K479" s="76"/>
      <c r="Q479" s="75"/>
      <c r="R479" s="75"/>
      <c r="S479" s="75"/>
    </row>
    <row r="480">
      <c r="C480" s="76"/>
      <c r="I480" s="76"/>
      <c r="J480" s="76"/>
      <c r="K480" s="76"/>
      <c r="Q480" s="75"/>
      <c r="R480" s="75"/>
      <c r="S480" s="75"/>
    </row>
    <row r="481">
      <c r="C481" s="76"/>
      <c r="I481" s="76"/>
      <c r="J481" s="76"/>
      <c r="K481" s="76"/>
      <c r="Q481" s="75"/>
      <c r="R481" s="75"/>
      <c r="S481" s="75"/>
    </row>
    <row r="482">
      <c r="C482" s="76"/>
      <c r="I482" s="76"/>
      <c r="J482" s="76"/>
      <c r="K482" s="76"/>
      <c r="Q482" s="75"/>
      <c r="R482" s="75"/>
      <c r="S482" s="75"/>
    </row>
    <row r="483">
      <c r="C483" s="76"/>
      <c r="I483" s="76"/>
      <c r="J483" s="76"/>
      <c r="K483" s="76"/>
      <c r="Q483" s="75"/>
      <c r="R483" s="75"/>
      <c r="S483" s="75"/>
    </row>
    <row r="484">
      <c r="C484" s="76"/>
      <c r="I484" s="76"/>
      <c r="J484" s="76"/>
      <c r="K484" s="76"/>
      <c r="Q484" s="75"/>
      <c r="R484" s="75"/>
      <c r="S484" s="75"/>
    </row>
    <row r="485">
      <c r="C485" s="76"/>
      <c r="I485" s="76"/>
      <c r="J485" s="76"/>
      <c r="K485" s="76"/>
      <c r="Q485" s="75"/>
      <c r="R485" s="75"/>
      <c r="S485" s="75"/>
    </row>
    <row r="486">
      <c r="C486" s="76"/>
      <c r="I486" s="76"/>
      <c r="J486" s="76"/>
      <c r="K486" s="76"/>
      <c r="Q486" s="75"/>
      <c r="R486" s="75"/>
      <c r="S486" s="75"/>
    </row>
    <row r="487">
      <c r="C487" s="76"/>
      <c r="I487" s="76"/>
      <c r="J487" s="76"/>
      <c r="K487" s="76"/>
      <c r="Q487" s="75"/>
      <c r="R487" s="75"/>
      <c r="S487" s="75"/>
    </row>
    <row r="488">
      <c r="C488" s="76"/>
      <c r="I488" s="76"/>
      <c r="J488" s="76"/>
      <c r="K488" s="76"/>
      <c r="Q488" s="75"/>
      <c r="R488" s="75"/>
      <c r="S488" s="75"/>
    </row>
    <row r="489">
      <c r="C489" s="76"/>
      <c r="I489" s="76"/>
      <c r="J489" s="76"/>
      <c r="K489" s="76"/>
      <c r="Q489" s="75"/>
      <c r="R489" s="75"/>
      <c r="S489" s="75"/>
    </row>
    <row r="490">
      <c r="C490" s="76"/>
      <c r="I490" s="76"/>
      <c r="J490" s="76"/>
      <c r="K490" s="76"/>
      <c r="Q490" s="75"/>
      <c r="R490" s="75"/>
      <c r="S490" s="75"/>
    </row>
    <row r="491">
      <c r="C491" s="76"/>
      <c r="I491" s="76"/>
      <c r="J491" s="76"/>
      <c r="K491" s="76"/>
      <c r="Q491" s="75"/>
      <c r="R491" s="75"/>
      <c r="S491" s="75"/>
    </row>
    <row r="492">
      <c r="C492" s="76"/>
      <c r="I492" s="76"/>
      <c r="J492" s="76"/>
      <c r="K492" s="76"/>
      <c r="Q492" s="75"/>
      <c r="R492" s="75"/>
      <c r="S492" s="75"/>
    </row>
    <row r="493">
      <c r="C493" s="76"/>
      <c r="I493" s="76"/>
      <c r="J493" s="76"/>
      <c r="K493" s="76"/>
      <c r="Q493" s="75"/>
      <c r="R493" s="75"/>
      <c r="S493" s="75"/>
    </row>
    <row r="494">
      <c r="C494" s="76"/>
      <c r="I494" s="76"/>
      <c r="J494" s="76"/>
      <c r="K494" s="76"/>
      <c r="Q494" s="75"/>
      <c r="R494" s="75"/>
      <c r="S494" s="75"/>
    </row>
    <row r="495">
      <c r="C495" s="76"/>
      <c r="I495" s="76"/>
      <c r="J495" s="76"/>
      <c r="K495" s="76"/>
      <c r="Q495" s="75"/>
      <c r="R495" s="75"/>
      <c r="S495" s="75"/>
    </row>
    <row r="496">
      <c r="C496" s="76"/>
      <c r="I496" s="76"/>
      <c r="J496" s="76"/>
      <c r="K496" s="76"/>
      <c r="Q496" s="75"/>
      <c r="R496" s="75"/>
      <c r="S496" s="75"/>
    </row>
    <row r="497">
      <c r="C497" s="76"/>
      <c r="I497" s="76"/>
      <c r="J497" s="76"/>
      <c r="K497" s="76"/>
      <c r="Q497" s="75"/>
      <c r="R497" s="75"/>
      <c r="S497" s="75"/>
    </row>
    <row r="498">
      <c r="C498" s="76"/>
      <c r="I498" s="76"/>
      <c r="J498" s="76"/>
      <c r="K498" s="76"/>
      <c r="Q498" s="75"/>
      <c r="R498" s="75"/>
      <c r="S498" s="75"/>
    </row>
    <row r="499">
      <c r="C499" s="76"/>
      <c r="I499" s="76"/>
      <c r="J499" s="76"/>
      <c r="K499" s="76"/>
      <c r="Q499" s="75"/>
      <c r="R499" s="75"/>
      <c r="S499" s="75"/>
    </row>
    <row r="500">
      <c r="C500" s="76"/>
      <c r="I500" s="76"/>
      <c r="J500" s="76"/>
      <c r="K500" s="76"/>
      <c r="Q500" s="75"/>
      <c r="R500" s="75"/>
      <c r="S500" s="75"/>
    </row>
    <row r="501">
      <c r="C501" s="76"/>
      <c r="I501" s="76"/>
      <c r="J501" s="76"/>
      <c r="K501" s="76"/>
      <c r="Q501" s="75"/>
      <c r="R501" s="75"/>
      <c r="S501" s="75"/>
    </row>
    <row r="502">
      <c r="C502" s="76"/>
      <c r="I502" s="76"/>
      <c r="J502" s="76"/>
      <c r="K502" s="76"/>
      <c r="Q502" s="75"/>
      <c r="R502" s="75"/>
      <c r="S502" s="75"/>
    </row>
    <row r="503">
      <c r="C503" s="76"/>
      <c r="I503" s="76"/>
      <c r="J503" s="76"/>
      <c r="K503" s="76"/>
      <c r="Q503" s="75"/>
      <c r="R503" s="75"/>
      <c r="S503" s="75"/>
    </row>
    <row r="504">
      <c r="C504" s="76"/>
      <c r="I504" s="76"/>
      <c r="J504" s="76"/>
      <c r="K504" s="76"/>
      <c r="Q504" s="75"/>
      <c r="R504" s="75"/>
      <c r="S504" s="75"/>
    </row>
    <row r="505">
      <c r="C505" s="76"/>
      <c r="I505" s="76"/>
      <c r="J505" s="76"/>
      <c r="K505" s="76"/>
      <c r="Q505" s="75"/>
      <c r="R505" s="75"/>
      <c r="S505" s="75"/>
    </row>
    <row r="506">
      <c r="C506" s="76"/>
      <c r="I506" s="76"/>
      <c r="J506" s="76"/>
      <c r="K506" s="76"/>
      <c r="Q506" s="75"/>
      <c r="R506" s="75"/>
      <c r="S506" s="75"/>
    </row>
    <row r="507">
      <c r="C507" s="76"/>
      <c r="I507" s="76"/>
      <c r="J507" s="76"/>
      <c r="K507" s="76"/>
      <c r="Q507" s="75"/>
      <c r="R507" s="75"/>
      <c r="S507" s="75"/>
    </row>
    <row r="508">
      <c r="C508" s="76"/>
      <c r="I508" s="76"/>
      <c r="J508" s="76"/>
      <c r="K508" s="76"/>
      <c r="Q508" s="75"/>
      <c r="R508" s="75"/>
      <c r="S508" s="75"/>
    </row>
    <row r="509">
      <c r="C509" s="76"/>
      <c r="I509" s="76"/>
      <c r="J509" s="76"/>
      <c r="K509" s="76"/>
      <c r="Q509" s="75"/>
      <c r="R509" s="75"/>
      <c r="S509" s="75"/>
    </row>
    <row r="510">
      <c r="C510" s="76"/>
      <c r="I510" s="76"/>
      <c r="J510" s="76"/>
      <c r="K510" s="76"/>
      <c r="Q510" s="75"/>
      <c r="R510" s="75"/>
      <c r="S510" s="75"/>
    </row>
    <row r="511">
      <c r="C511" s="76"/>
      <c r="I511" s="76"/>
      <c r="J511" s="76"/>
      <c r="K511" s="76"/>
      <c r="Q511" s="75"/>
      <c r="R511" s="75"/>
      <c r="S511" s="75"/>
    </row>
    <row r="512">
      <c r="C512" s="76"/>
      <c r="I512" s="76"/>
      <c r="J512" s="76"/>
      <c r="K512" s="76"/>
      <c r="Q512" s="75"/>
      <c r="R512" s="75"/>
      <c r="S512" s="75"/>
    </row>
    <row r="513">
      <c r="C513" s="76"/>
      <c r="I513" s="76"/>
      <c r="J513" s="76"/>
      <c r="K513" s="76"/>
      <c r="Q513" s="75"/>
      <c r="R513" s="75"/>
      <c r="S513" s="75"/>
    </row>
    <row r="514">
      <c r="C514" s="76"/>
      <c r="I514" s="76"/>
      <c r="J514" s="76"/>
      <c r="K514" s="76"/>
      <c r="Q514" s="75"/>
      <c r="R514" s="75"/>
      <c r="S514" s="75"/>
    </row>
    <row r="515">
      <c r="C515" s="76"/>
      <c r="I515" s="76"/>
      <c r="J515" s="76"/>
      <c r="K515" s="76"/>
      <c r="Q515" s="75"/>
      <c r="R515" s="75"/>
      <c r="S515" s="75"/>
    </row>
    <row r="516">
      <c r="C516" s="76"/>
      <c r="I516" s="76"/>
      <c r="J516" s="76"/>
      <c r="K516" s="76"/>
      <c r="Q516" s="75"/>
      <c r="R516" s="75"/>
      <c r="S516" s="75"/>
    </row>
    <row r="517">
      <c r="C517" s="76"/>
      <c r="I517" s="76"/>
      <c r="J517" s="76"/>
      <c r="K517" s="76"/>
      <c r="Q517" s="75"/>
      <c r="R517" s="75"/>
      <c r="S517" s="75"/>
    </row>
    <row r="518">
      <c r="C518" s="76"/>
      <c r="I518" s="76"/>
      <c r="J518" s="76"/>
      <c r="K518" s="76"/>
      <c r="Q518" s="75"/>
      <c r="R518" s="75"/>
      <c r="S518" s="75"/>
    </row>
    <row r="519">
      <c r="C519" s="76"/>
      <c r="I519" s="76"/>
      <c r="J519" s="76"/>
      <c r="K519" s="76"/>
      <c r="Q519" s="75"/>
      <c r="R519" s="75"/>
      <c r="S519" s="75"/>
    </row>
    <row r="520">
      <c r="C520" s="76"/>
      <c r="I520" s="76"/>
      <c r="J520" s="76"/>
      <c r="K520" s="76"/>
      <c r="Q520" s="75"/>
      <c r="R520" s="75"/>
      <c r="S520" s="75"/>
    </row>
    <row r="521">
      <c r="C521" s="76"/>
      <c r="I521" s="76"/>
      <c r="J521" s="76"/>
      <c r="K521" s="76"/>
      <c r="Q521" s="75"/>
      <c r="R521" s="75"/>
      <c r="S521" s="75"/>
    </row>
    <row r="522">
      <c r="C522" s="76"/>
      <c r="I522" s="76"/>
      <c r="J522" s="76"/>
      <c r="K522" s="76"/>
      <c r="Q522" s="75"/>
      <c r="R522" s="75"/>
      <c r="S522" s="75"/>
    </row>
    <row r="523">
      <c r="C523" s="76"/>
      <c r="I523" s="76"/>
      <c r="J523" s="76"/>
      <c r="K523" s="76"/>
      <c r="Q523" s="75"/>
      <c r="R523" s="75"/>
      <c r="S523" s="75"/>
    </row>
    <row r="524">
      <c r="C524" s="76"/>
      <c r="I524" s="76"/>
      <c r="J524" s="76"/>
      <c r="K524" s="76"/>
      <c r="Q524" s="75"/>
      <c r="R524" s="75"/>
      <c r="S524" s="75"/>
    </row>
    <row r="525">
      <c r="C525" s="76"/>
      <c r="I525" s="76"/>
      <c r="J525" s="76"/>
      <c r="K525" s="76"/>
      <c r="Q525" s="75"/>
      <c r="R525" s="75"/>
      <c r="S525" s="75"/>
    </row>
    <row r="526">
      <c r="C526" s="76"/>
      <c r="I526" s="76"/>
      <c r="J526" s="76"/>
      <c r="K526" s="76"/>
      <c r="Q526" s="75"/>
      <c r="R526" s="75"/>
      <c r="S526" s="75"/>
    </row>
    <row r="527">
      <c r="C527" s="76"/>
      <c r="I527" s="76"/>
      <c r="J527" s="76"/>
      <c r="K527" s="76"/>
      <c r="Q527" s="75"/>
      <c r="R527" s="75"/>
      <c r="S527" s="75"/>
    </row>
    <row r="528">
      <c r="C528" s="76"/>
      <c r="I528" s="76"/>
      <c r="J528" s="76"/>
      <c r="K528" s="76"/>
      <c r="Q528" s="75"/>
      <c r="R528" s="75"/>
      <c r="S528" s="75"/>
    </row>
    <row r="529">
      <c r="C529" s="76"/>
      <c r="I529" s="76"/>
      <c r="J529" s="76"/>
      <c r="K529" s="76"/>
      <c r="Q529" s="75"/>
      <c r="R529" s="75"/>
      <c r="S529" s="75"/>
    </row>
    <row r="530">
      <c r="C530" s="76"/>
      <c r="I530" s="76"/>
      <c r="J530" s="76"/>
      <c r="K530" s="76"/>
      <c r="Q530" s="75"/>
      <c r="R530" s="75"/>
      <c r="S530" s="75"/>
    </row>
    <row r="531">
      <c r="C531" s="76"/>
      <c r="I531" s="76"/>
      <c r="J531" s="76"/>
      <c r="K531" s="76"/>
      <c r="Q531" s="75"/>
      <c r="R531" s="75"/>
      <c r="S531" s="75"/>
    </row>
    <row r="532">
      <c r="C532" s="76"/>
      <c r="I532" s="76"/>
      <c r="J532" s="76"/>
      <c r="K532" s="76"/>
      <c r="Q532" s="75"/>
      <c r="R532" s="75"/>
      <c r="S532" s="75"/>
    </row>
    <row r="533">
      <c r="C533" s="76"/>
      <c r="I533" s="76"/>
      <c r="J533" s="76"/>
      <c r="K533" s="76"/>
      <c r="Q533" s="75"/>
      <c r="R533" s="75"/>
      <c r="S533" s="75"/>
    </row>
    <row r="534">
      <c r="C534" s="76"/>
      <c r="I534" s="76"/>
      <c r="J534" s="76"/>
      <c r="K534" s="76"/>
      <c r="Q534" s="75"/>
      <c r="R534" s="75"/>
      <c r="S534" s="75"/>
    </row>
    <row r="535">
      <c r="C535" s="76"/>
      <c r="I535" s="76"/>
      <c r="J535" s="76"/>
      <c r="K535" s="76"/>
      <c r="Q535" s="75"/>
      <c r="R535" s="75"/>
      <c r="S535" s="75"/>
    </row>
    <row r="536">
      <c r="C536" s="76"/>
      <c r="I536" s="76"/>
      <c r="J536" s="76"/>
      <c r="K536" s="76"/>
      <c r="Q536" s="75"/>
      <c r="R536" s="75"/>
      <c r="S536" s="75"/>
    </row>
    <row r="537">
      <c r="C537" s="76"/>
      <c r="I537" s="76"/>
      <c r="J537" s="76"/>
      <c r="K537" s="76"/>
      <c r="Q537" s="75"/>
      <c r="R537" s="75"/>
      <c r="S537" s="75"/>
    </row>
    <row r="538">
      <c r="C538" s="76"/>
      <c r="I538" s="76"/>
      <c r="J538" s="76"/>
      <c r="K538" s="76"/>
      <c r="Q538" s="75"/>
      <c r="R538" s="75"/>
      <c r="S538" s="75"/>
    </row>
    <row r="539">
      <c r="C539" s="76"/>
      <c r="I539" s="76"/>
      <c r="J539" s="76"/>
      <c r="K539" s="76"/>
      <c r="Q539" s="75"/>
      <c r="R539" s="75"/>
      <c r="S539" s="75"/>
    </row>
    <row r="540">
      <c r="C540" s="76"/>
      <c r="I540" s="76"/>
      <c r="J540" s="76"/>
      <c r="K540" s="76"/>
      <c r="Q540" s="75"/>
      <c r="R540" s="75"/>
      <c r="S540" s="75"/>
    </row>
    <row r="541">
      <c r="C541" s="76"/>
      <c r="I541" s="76"/>
      <c r="J541" s="76"/>
      <c r="K541" s="76"/>
      <c r="Q541" s="75"/>
      <c r="R541" s="75"/>
      <c r="S541" s="75"/>
    </row>
    <row r="542">
      <c r="C542" s="76"/>
      <c r="I542" s="76"/>
      <c r="J542" s="76"/>
      <c r="K542" s="76"/>
      <c r="Q542" s="75"/>
      <c r="R542" s="75"/>
      <c r="S542" s="75"/>
    </row>
    <row r="543">
      <c r="C543" s="76"/>
      <c r="I543" s="76"/>
      <c r="J543" s="76"/>
      <c r="K543" s="76"/>
      <c r="Q543" s="75"/>
      <c r="R543" s="75"/>
      <c r="S543" s="75"/>
    </row>
    <row r="544">
      <c r="C544" s="76"/>
      <c r="I544" s="76"/>
      <c r="J544" s="76"/>
      <c r="K544" s="76"/>
      <c r="Q544" s="75"/>
      <c r="R544" s="75"/>
      <c r="S544" s="75"/>
    </row>
    <row r="545">
      <c r="C545" s="76"/>
      <c r="I545" s="76"/>
      <c r="J545" s="76"/>
      <c r="K545" s="76"/>
      <c r="Q545" s="75"/>
      <c r="R545" s="75"/>
      <c r="S545" s="75"/>
    </row>
    <row r="546">
      <c r="C546" s="76"/>
      <c r="I546" s="76"/>
      <c r="J546" s="76"/>
      <c r="K546" s="76"/>
      <c r="Q546" s="75"/>
      <c r="R546" s="75"/>
      <c r="S546" s="75"/>
    </row>
    <row r="547">
      <c r="C547" s="76"/>
      <c r="I547" s="76"/>
      <c r="J547" s="76"/>
      <c r="K547" s="76"/>
      <c r="Q547" s="75"/>
      <c r="R547" s="75"/>
      <c r="S547" s="75"/>
    </row>
    <row r="548">
      <c r="C548" s="76"/>
      <c r="I548" s="76"/>
      <c r="J548" s="76"/>
      <c r="K548" s="76"/>
      <c r="Q548" s="75"/>
      <c r="R548" s="75"/>
      <c r="S548" s="75"/>
    </row>
    <row r="549">
      <c r="C549" s="76"/>
      <c r="I549" s="76"/>
      <c r="J549" s="76"/>
      <c r="K549" s="76"/>
      <c r="Q549" s="75"/>
      <c r="R549" s="75"/>
      <c r="S549" s="75"/>
    </row>
    <row r="550">
      <c r="C550" s="76"/>
      <c r="I550" s="76"/>
      <c r="J550" s="76"/>
      <c r="K550" s="76"/>
      <c r="Q550" s="75"/>
      <c r="R550" s="75"/>
      <c r="S550" s="75"/>
    </row>
    <row r="551">
      <c r="C551" s="76"/>
      <c r="I551" s="76"/>
      <c r="J551" s="76"/>
      <c r="K551" s="76"/>
      <c r="Q551" s="75"/>
      <c r="R551" s="75"/>
      <c r="S551" s="75"/>
    </row>
    <row r="552">
      <c r="C552" s="76"/>
      <c r="I552" s="76"/>
      <c r="J552" s="76"/>
      <c r="K552" s="76"/>
      <c r="Q552" s="75"/>
      <c r="R552" s="75"/>
      <c r="S552" s="75"/>
    </row>
    <row r="553">
      <c r="C553" s="76"/>
      <c r="I553" s="76"/>
      <c r="J553" s="76"/>
      <c r="K553" s="76"/>
      <c r="Q553" s="75"/>
      <c r="R553" s="75"/>
      <c r="S553" s="75"/>
    </row>
    <row r="554">
      <c r="C554" s="76"/>
      <c r="I554" s="76"/>
      <c r="J554" s="76"/>
      <c r="K554" s="76"/>
      <c r="Q554" s="75"/>
      <c r="R554" s="75"/>
      <c r="S554" s="75"/>
    </row>
    <row r="555">
      <c r="C555" s="76"/>
      <c r="I555" s="76"/>
      <c r="J555" s="76"/>
      <c r="K555" s="76"/>
      <c r="Q555" s="75"/>
      <c r="R555" s="75"/>
      <c r="S555" s="75"/>
    </row>
    <row r="556">
      <c r="C556" s="76"/>
      <c r="I556" s="76"/>
      <c r="J556" s="76"/>
      <c r="K556" s="76"/>
      <c r="Q556" s="75"/>
      <c r="R556" s="75"/>
      <c r="S556" s="75"/>
    </row>
    <row r="557">
      <c r="C557" s="76"/>
      <c r="I557" s="76"/>
      <c r="J557" s="76"/>
      <c r="K557" s="76"/>
      <c r="Q557" s="75"/>
      <c r="R557" s="75"/>
      <c r="S557" s="75"/>
    </row>
    <row r="558">
      <c r="C558" s="76"/>
      <c r="I558" s="76"/>
      <c r="J558" s="76"/>
      <c r="K558" s="76"/>
      <c r="Q558" s="75"/>
      <c r="R558" s="75"/>
      <c r="S558" s="75"/>
    </row>
    <row r="559">
      <c r="C559" s="76"/>
      <c r="I559" s="76"/>
      <c r="J559" s="76"/>
      <c r="K559" s="76"/>
      <c r="Q559" s="75"/>
      <c r="R559" s="75"/>
      <c r="S559" s="75"/>
    </row>
    <row r="560">
      <c r="C560" s="76"/>
      <c r="I560" s="76"/>
      <c r="J560" s="76"/>
      <c r="K560" s="76"/>
      <c r="Q560" s="75"/>
      <c r="R560" s="75"/>
      <c r="S560" s="75"/>
    </row>
    <row r="561">
      <c r="C561" s="76"/>
      <c r="I561" s="76"/>
      <c r="J561" s="76"/>
      <c r="K561" s="76"/>
      <c r="Q561" s="75"/>
      <c r="R561" s="75"/>
      <c r="S561" s="75"/>
    </row>
    <row r="562">
      <c r="C562" s="76"/>
      <c r="I562" s="76"/>
      <c r="J562" s="76"/>
      <c r="K562" s="76"/>
      <c r="Q562" s="75"/>
      <c r="R562" s="75"/>
      <c r="S562" s="75"/>
    </row>
    <row r="563">
      <c r="C563" s="76"/>
      <c r="I563" s="76"/>
      <c r="J563" s="76"/>
      <c r="K563" s="76"/>
      <c r="Q563" s="75"/>
      <c r="R563" s="75"/>
      <c r="S563" s="75"/>
    </row>
    <row r="564">
      <c r="C564" s="76"/>
      <c r="I564" s="76"/>
      <c r="J564" s="76"/>
      <c r="K564" s="76"/>
      <c r="Q564" s="75"/>
      <c r="R564" s="75"/>
      <c r="S564" s="75"/>
    </row>
    <row r="565">
      <c r="C565" s="76"/>
      <c r="I565" s="76"/>
      <c r="J565" s="76"/>
      <c r="K565" s="76"/>
      <c r="Q565" s="75"/>
      <c r="R565" s="75"/>
      <c r="S565" s="75"/>
    </row>
    <row r="566">
      <c r="C566" s="76"/>
      <c r="I566" s="76"/>
      <c r="J566" s="76"/>
      <c r="K566" s="76"/>
      <c r="Q566" s="75"/>
      <c r="R566" s="75"/>
      <c r="S566" s="75"/>
    </row>
    <row r="567">
      <c r="C567" s="76"/>
      <c r="I567" s="76"/>
      <c r="J567" s="76"/>
      <c r="K567" s="76"/>
      <c r="Q567" s="75"/>
      <c r="R567" s="75"/>
      <c r="S567" s="75"/>
    </row>
    <row r="568">
      <c r="C568" s="76"/>
      <c r="I568" s="76"/>
      <c r="J568" s="76"/>
      <c r="K568" s="76"/>
      <c r="Q568" s="75"/>
      <c r="R568" s="75"/>
      <c r="S568" s="75"/>
    </row>
    <row r="569">
      <c r="C569" s="76"/>
      <c r="I569" s="76"/>
      <c r="J569" s="76"/>
      <c r="K569" s="76"/>
      <c r="Q569" s="75"/>
      <c r="R569" s="75"/>
      <c r="S569" s="75"/>
    </row>
    <row r="570">
      <c r="C570" s="76"/>
      <c r="I570" s="76"/>
      <c r="J570" s="76"/>
      <c r="K570" s="76"/>
      <c r="Q570" s="75"/>
      <c r="R570" s="75"/>
      <c r="S570" s="75"/>
    </row>
    <row r="571">
      <c r="C571" s="76"/>
      <c r="I571" s="76"/>
      <c r="J571" s="76"/>
      <c r="K571" s="76"/>
      <c r="Q571" s="75"/>
      <c r="R571" s="75"/>
      <c r="S571" s="75"/>
    </row>
    <row r="572">
      <c r="C572" s="76"/>
      <c r="I572" s="76"/>
      <c r="J572" s="76"/>
      <c r="K572" s="76"/>
      <c r="Q572" s="75"/>
      <c r="R572" s="75"/>
      <c r="S572" s="75"/>
    </row>
    <row r="573">
      <c r="C573" s="76"/>
      <c r="I573" s="76"/>
      <c r="J573" s="76"/>
      <c r="K573" s="76"/>
      <c r="Q573" s="75"/>
      <c r="R573" s="75"/>
      <c r="S573" s="75"/>
    </row>
    <row r="574">
      <c r="C574" s="76"/>
      <c r="I574" s="76"/>
      <c r="J574" s="76"/>
      <c r="K574" s="76"/>
      <c r="Q574" s="75"/>
      <c r="R574" s="75"/>
      <c r="S574" s="75"/>
    </row>
    <row r="575">
      <c r="C575" s="76"/>
      <c r="I575" s="76"/>
      <c r="J575" s="76"/>
      <c r="K575" s="76"/>
      <c r="Q575" s="75"/>
      <c r="R575" s="75"/>
      <c r="S575" s="75"/>
    </row>
    <row r="576">
      <c r="C576" s="76"/>
      <c r="I576" s="76"/>
      <c r="J576" s="76"/>
      <c r="K576" s="76"/>
      <c r="Q576" s="75"/>
      <c r="R576" s="75"/>
      <c r="S576" s="75"/>
    </row>
    <row r="577">
      <c r="C577" s="76"/>
      <c r="I577" s="76"/>
      <c r="J577" s="76"/>
      <c r="K577" s="76"/>
      <c r="Q577" s="75"/>
      <c r="R577" s="75"/>
      <c r="S577" s="75"/>
    </row>
    <row r="578">
      <c r="C578" s="76"/>
      <c r="I578" s="76"/>
      <c r="J578" s="76"/>
      <c r="K578" s="76"/>
      <c r="Q578" s="75"/>
      <c r="R578" s="75"/>
      <c r="S578" s="75"/>
    </row>
    <row r="579">
      <c r="C579" s="76"/>
      <c r="I579" s="76"/>
      <c r="J579" s="76"/>
      <c r="K579" s="76"/>
      <c r="Q579" s="75"/>
      <c r="R579" s="75"/>
      <c r="S579" s="75"/>
    </row>
    <row r="580">
      <c r="C580" s="76"/>
      <c r="I580" s="76"/>
      <c r="J580" s="76"/>
      <c r="K580" s="76"/>
      <c r="Q580" s="75"/>
      <c r="R580" s="75"/>
      <c r="S580" s="75"/>
    </row>
    <row r="581">
      <c r="C581" s="76"/>
      <c r="I581" s="76"/>
      <c r="J581" s="76"/>
      <c r="K581" s="76"/>
      <c r="Q581" s="75"/>
      <c r="R581" s="75"/>
      <c r="S581" s="75"/>
    </row>
    <row r="582">
      <c r="C582" s="76"/>
      <c r="I582" s="76"/>
      <c r="J582" s="76"/>
      <c r="K582" s="76"/>
      <c r="Q582" s="75"/>
      <c r="R582" s="75"/>
      <c r="S582" s="75"/>
    </row>
    <row r="583">
      <c r="C583" s="76"/>
      <c r="I583" s="76"/>
      <c r="J583" s="76"/>
      <c r="K583" s="76"/>
      <c r="Q583" s="75"/>
      <c r="R583" s="75"/>
      <c r="S583" s="75"/>
    </row>
    <row r="584">
      <c r="C584" s="76"/>
      <c r="I584" s="76"/>
      <c r="J584" s="76"/>
      <c r="K584" s="76"/>
      <c r="Q584" s="75"/>
      <c r="R584" s="75"/>
      <c r="S584" s="75"/>
    </row>
    <row r="585">
      <c r="C585" s="76"/>
      <c r="I585" s="76"/>
      <c r="J585" s="76"/>
      <c r="K585" s="76"/>
      <c r="Q585" s="75"/>
      <c r="R585" s="75"/>
      <c r="S585" s="75"/>
    </row>
    <row r="586">
      <c r="C586" s="76"/>
      <c r="I586" s="76"/>
      <c r="J586" s="76"/>
      <c r="K586" s="76"/>
      <c r="Q586" s="75"/>
      <c r="R586" s="75"/>
      <c r="S586" s="75"/>
    </row>
    <row r="587">
      <c r="C587" s="76"/>
      <c r="I587" s="76"/>
      <c r="J587" s="76"/>
      <c r="K587" s="76"/>
      <c r="Q587" s="75"/>
      <c r="R587" s="75"/>
      <c r="S587" s="75"/>
    </row>
    <row r="588">
      <c r="C588" s="76"/>
      <c r="I588" s="76"/>
      <c r="J588" s="76"/>
      <c r="K588" s="76"/>
      <c r="Q588" s="75"/>
      <c r="R588" s="75"/>
      <c r="S588" s="75"/>
    </row>
    <row r="589">
      <c r="C589" s="76"/>
      <c r="I589" s="76"/>
      <c r="J589" s="76"/>
      <c r="K589" s="76"/>
      <c r="Q589" s="75"/>
      <c r="R589" s="75"/>
      <c r="S589" s="75"/>
    </row>
    <row r="590">
      <c r="C590" s="76"/>
      <c r="I590" s="76"/>
      <c r="J590" s="76"/>
      <c r="K590" s="76"/>
      <c r="Q590" s="75"/>
      <c r="R590" s="75"/>
      <c r="S590" s="75"/>
    </row>
    <row r="591">
      <c r="C591" s="76"/>
      <c r="I591" s="76"/>
      <c r="J591" s="76"/>
      <c r="K591" s="76"/>
      <c r="Q591" s="75"/>
      <c r="R591" s="75"/>
      <c r="S591" s="75"/>
    </row>
    <row r="592">
      <c r="C592" s="76"/>
      <c r="I592" s="76"/>
      <c r="J592" s="76"/>
      <c r="K592" s="76"/>
      <c r="Q592" s="75"/>
      <c r="R592" s="75"/>
      <c r="S592" s="75"/>
    </row>
    <row r="593">
      <c r="C593" s="76"/>
      <c r="I593" s="76"/>
      <c r="J593" s="76"/>
      <c r="K593" s="76"/>
      <c r="Q593" s="75"/>
      <c r="R593" s="75"/>
      <c r="S593" s="75"/>
    </row>
    <row r="594">
      <c r="C594" s="76"/>
      <c r="I594" s="76"/>
      <c r="J594" s="76"/>
      <c r="K594" s="76"/>
      <c r="Q594" s="75"/>
      <c r="R594" s="75"/>
      <c r="S594" s="75"/>
    </row>
    <row r="595">
      <c r="C595" s="76"/>
      <c r="I595" s="76"/>
      <c r="J595" s="76"/>
      <c r="K595" s="76"/>
      <c r="Q595" s="75"/>
      <c r="R595" s="75"/>
      <c r="S595" s="75"/>
    </row>
    <row r="596">
      <c r="C596" s="76"/>
      <c r="I596" s="76"/>
      <c r="J596" s="76"/>
      <c r="K596" s="76"/>
      <c r="Q596" s="75"/>
      <c r="R596" s="75"/>
      <c r="S596" s="75"/>
    </row>
    <row r="597">
      <c r="C597" s="76"/>
      <c r="I597" s="76"/>
      <c r="J597" s="76"/>
      <c r="K597" s="76"/>
      <c r="Q597" s="75"/>
      <c r="R597" s="75"/>
      <c r="S597" s="75"/>
    </row>
    <row r="598">
      <c r="C598" s="76"/>
      <c r="I598" s="76"/>
      <c r="J598" s="76"/>
      <c r="K598" s="76"/>
      <c r="Q598" s="75"/>
      <c r="R598" s="75"/>
      <c r="S598" s="75"/>
    </row>
    <row r="599">
      <c r="C599" s="76"/>
      <c r="I599" s="76"/>
      <c r="J599" s="76"/>
      <c r="K599" s="76"/>
      <c r="Q599" s="75"/>
      <c r="R599" s="75"/>
      <c r="S599" s="75"/>
    </row>
    <row r="600">
      <c r="C600" s="76"/>
      <c r="I600" s="76"/>
      <c r="J600" s="76"/>
      <c r="K600" s="76"/>
      <c r="Q600" s="75"/>
      <c r="R600" s="75"/>
      <c r="S600" s="75"/>
    </row>
    <row r="601">
      <c r="C601" s="76"/>
      <c r="I601" s="76"/>
      <c r="J601" s="76"/>
      <c r="K601" s="76"/>
      <c r="Q601" s="75"/>
      <c r="R601" s="75"/>
      <c r="S601" s="75"/>
    </row>
    <row r="602">
      <c r="C602" s="76"/>
      <c r="I602" s="76"/>
      <c r="J602" s="76"/>
      <c r="K602" s="76"/>
      <c r="Q602" s="75"/>
      <c r="R602" s="75"/>
      <c r="S602" s="75"/>
    </row>
    <row r="603">
      <c r="C603" s="76"/>
      <c r="I603" s="76"/>
      <c r="J603" s="76"/>
      <c r="K603" s="76"/>
      <c r="Q603" s="75"/>
      <c r="R603" s="75"/>
      <c r="S603" s="75"/>
    </row>
    <row r="604">
      <c r="C604" s="76"/>
      <c r="I604" s="76"/>
      <c r="J604" s="76"/>
      <c r="K604" s="76"/>
      <c r="Q604" s="75"/>
      <c r="R604" s="75"/>
      <c r="S604" s="75"/>
    </row>
    <row r="605">
      <c r="C605" s="76"/>
      <c r="I605" s="76"/>
      <c r="J605" s="76"/>
      <c r="K605" s="76"/>
      <c r="Q605" s="75"/>
      <c r="R605" s="75"/>
      <c r="S605" s="75"/>
    </row>
    <row r="606">
      <c r="C606" s="76"/>
      <c r="I606" s="76"/>
      <c r="J606" s="76"/>
      <c r="K606" s="76"/>
      <c r="Q606" s="75"/>
      <c r="R606" s="75"/>
      <c r="S606" s="75"/>
    </row>
    <row r="607">
      <c r="C607" s="76"/>
      <c r="I607" s="76"/>
      <c r="J607" s="76"/>
      <c r="K607" s="76"/>
      <c r="Q607" s="75"/>
      <c r="R607" s="75"/>
      <c r="S607" s="75"/>
    </row>
    <row r="608">
      <c r="C608" s="76"/>
      <c r="I608" s="76"/>
      <c r="J608" s="76"/>
      <c r="K608" s="76"/>
      <c r="Q608" s="75"/>
      <c r="R608" s="75"/>
      <c r="S608" s="75"/>
    </row>
    <row r="609">
      <c r="C609" s="76"/>
      <c r="I609" s="76"/>
      <c r="J609" s="76"/>
      <c r="K609" s="76"/>
      <c r="Q609" s="75"/>
      <c r="R609" s="75"/>
      <c r="S609" s="75"/>
    </row>
    <row r="610">
      <c r="C610" s="76"/>
      <c r="I610" s="76"/>
      <c r="J610" s="76"/>
      <c r="K610" s="76"/>
      <c r="Q610" s="75"/>
      <c r="R610" s="75"/>
      <c r="S610" s="75"/>
    </row>
    <row r="611">
      <c r="C611" s="76"/>
      <c r="I611" s="76"/>
      <c r="J611" s="76"/>
      <c r="K611" s="76"/>
      <c r="Q611" s="75"/>
      <c r="R611" s="75"/>
      <c r="S611" s="75"/>
    </row>
    <row r="612">
      <c r="C612" s="76"/>
      <c r="I612" s="76"/>
      <c r="J612" s="76"/>
      <c r="K612" s="76"/>
      <c r="Q612" s="75"/>
      <c r="R612" s="75"/>
      <c r="S612" s="75"/>
    </row>
    <row r="613">
      <c r="C613" s="76"/>
      <c r="I613" s="76"/>
      <c r="J613" s="76"/>
      <c r="K613" s="76"/>
      <c r="Q613" s="75"/>
      <c r="R613" s="75"/>
      <c r="S613" s="75"/>
    </row>
    <row r="614">
      <c r="C614" s="76"/>
      <c r="I614" s="76"/>
      <c r="J614" s="76"/>
      <c r="K614" s="76"/>
      <c r="Q614" s="75"/>
      <c r="R614" s="75"/>
      <c r="S614" s="75"/>
    </row>
    <row r="615">
      <c r="C615" s="76"/>
      <c r="I615" s="76"/>
      <c r="J615" s="76"/>
      <c r="K615" s="76"/>
      <c r="Q615" s="75"/>
      <c r="R615" s="75"/>
      <c r="S615" s="75"/>
    </row>
    <row r="616">
      <c r="C616" s="76"/>
      <c r="I616" s="76"/>
      <c r="J616" s="76"/>
      <c r="K616" s="76"/>
      <c r="Q616" s="75"/>
      <c r="R616" s="75"/>
      <c r="S616" s="75"/>
    </row>
    <row r="617">
      <c r="C617" s="76"/>
      <c r="I617" s="76"/>
      <c r="J617" s="76"/>
      <c r="K617" s="76"/>
      <c r="Q617" s="75"/>
      <c r="R617" s="75"/>
      <c r="S617" s="75"/>
    </row>
    <row r="618">
      <c r="C618" s="76"/>
      <c r="I618" s="76"/>
      <c r="J618" s="76"/>
      <c r="K618" s="76"/>
      <c r="Q618" s="75"/>
      <c r="R618" s="75"/>
      <c r="S618" s="75"/>
    </row>
    <row r="619">
      <c r="C619" s="76"/>
      <c r="I619" s="76"/>
      <c r="J619" s="76"/>
      <c r="K619" s="76"/>
      <c r="Q619" s="75"/>
      <c r="R619" s="75"/>
      <c r="S619" s="75"/>
    </row>
    <row r="620">
      <c r="C620" s="76"/>
      <c r="I620" s="76"/>
      <c r="J620" s="76"/>
      <c r="K620" s="76"/>
      <c r="Q620" s="75"/>
      <c r="R620" s="75"/>
      <c r="S620" s="75"/>
    </row>
    <row r="621">
      <c r="C621" s="76"/>
      <c r="I621" s="76"/>
      <c r="J621" s="76"/>
      <c r="K621" s="76"/>
      <c r="Q621" s="75"/>
      <c r="R621" s="75"/>
      <c r="S621" s="75"/>
    </row>
    <row r="622">
      <c r="C622" s="76"/>
      <c r="I622" s="76"/>
      <c r="J622" s="76"/>
      <c r="K622" s="76"/>
      <c r="Q622" s="75"/>
      <c r="R622" s="75"/>
      <c r="S622" s="75"/>
    </row>
    <row r="623">
      <c r="C623" s="76"/>
      <c r="I623" s="76"/>
      <c r="J623" s="76"/>
      <c r="K623" s="76"/>
      <c r="Q623" s="75"/>
      <c r="R623" s="75"/>
      <c r="S623" s="75"/>
    </row>
    <row r="624">
      <c r="C624" s="76"/>
      <c r="I624" s="76"/>
      <c r="J624" s="76"/>
      <c r="K624" s="76"/>
      <c r="Q624" s="75"/>
      <c r="R624" s="75"/>
      <c r="S624" s="75"/>
    </row>
    <row r="625">
      <c r="C625" s="76"/>
      <c r="I625" s="76"/>
      <c r="J625" s="76"/>
      <c r="K625" s="76"/>
      <c r="Q625" s="75"/>
      <c r="R625" s="75"/>
      <c r="S625" s="75"/>
    </row>
    <row r="626">
      <c r="C626" s="76"/>
      <c r="I626" s="76"/>
      <c r="J626" s="76"/>
      <c r="K626" s="76"/>
      <c r="Q626" s="75"/>
      <c r="R626" s="75"/>
      <c r="S626" s="75"/>
    </row>
    <row r="627">
      <c r="C627" s="76"/>
      <c r="I627" s="76"/>
      <c r="J627" s="76"/>
      <c r="K627" s="76"/>
      <c r="Q627" s="75"/>
      <c r="R627" s="75"/>
      <c r="S627" s="75"/>
    </row>
    <row r="628">
      <c r="C628" s="76"/>
      <c r="I628" s="76"/>
      <c r="J628" s="76"/>
      <c r="K628" s="76"/>
      <c r="Q628" s="75"/>
      <c r="R628" s="75"/>
      <c r="S628" s="75"/>
    </row>
    <row r="629">
      <c r="C629" s="76"/>
      <c r="I629" s="76"/>
      <c r="J629" s="76"/>
      <c r="K629" s="76"/>
      <c r="Q629" s="75"/>
      <c r="R629" s="75"/>
      <c r="S629" s="75"/>
    </row>
    <row r="630">
      <c r="C630" s="76"/>
      <c r="I630" s="76"/>
      <c r="J630" s="76"/>
      <c r="K630" s="76"/>
      <c r="Q630" s="75"/>
      <c r="R630" s="75"/>
      <c r="S630" s="75"/>
    </row>
    <row r="631">
      <c r="C631" s="76"/>
      <c r="I631" s="76"/>
      <c r="J631" s="76"/>
      <c r="K631" s="76"/>
      <c r="Q631" s="75"/>
      <c r="R631" s="75"/>
      <c r="S631" s="75"/>
    </row>
    <row r="632">
      <c r="C632" s="76"/>
      <c r="I632" s="76"/>
      <c r="J632" s="76"/>
      <c r="K632" s="76"/>
      <c r="Q632" s="75"/>
      <c r="R632" s="75"/>
      <c r="S632" s="75"/>
    </row>
    <row r="633">
      <c r="C633" s="76"/>
      <c r="I633" s="76"/>
      <c r="J633" s="76"/>
      <c r="K633" s="76"/>
      <c r="Q633" s="75"/>
      <c r="R633" s="75"/>
      <c r="S633" s="75"/>
    </row>
    <row r="634">
      <c r="C634" s="76"/>
      <c r="I634" s="76"/>
      <c r="J634" s="76"/>
      <c r="K634" s="76"/>
      <c r="Q634" s="75"/>
      <c r="R634" s="75"/>
      <c r="S634" s="75"/>
    </row>
    <row r="635">
      <c r="C635" s="76"/>
      <c r="I635" s="76"/>
      <c r="J635" s="76"/>
      <c r="K635" s="76"/>
      <c r="Q635" s="75"/>
      <c r="R635" s="75"/>
      <c r="S635" s="75"/>
    </row>
    <row r="636">
      <c r="C636" s="76"/>
      <c r="I636" s="76"/>
      <c r="J636" s="76"/>
      <c r="K636" s="76"/>
      <c r="Q636" s="75"/>
      <c r="R636" s="75"/>
      <c r="S636" s="75"/>
    </row>
    <row r="637">
      <c r="C637" s="76"/>
      <c r="I637" s="76"/>
      <c r="J637" s="76"/>
      <c r="K637" s="76"/>
      <c r="Q637" s="75"/>
      <c r="R637" s="75"/>
      <c r="S637" s="75"/>
    </row>
    <row r="638">
      <c r="C638" s="76"/>
      <c r="I638" s="76"/>
      <c r="J638" s="76"/>
      <c r="K638" s="76"/>
      <c r="Q638" s="75"/>
      <c r="R638" s="75"/>
      <c r="S638" s="75"/>
    </row>
    <row r="639">
      <c r="C639" s="76"/>
      <c r="I639" s="76"/>
      <c r="J639" s="76"/>
      <c r="K639" s="76"/>
      <c r="Q639" s="75"/>
      <c r="R639" s="75"/>
      <c r="S639" s="75"/>
    </row>
    <row r="640">
      <c r="C640" s="76"/>
      <c r="I640" s="76"/>
      <c r="J640" s="76"/>
      <c r="K640" s="76"/>
      <c r="Q640" s="75"/>
      <c r="R640" s="75"/>
      <c r="S640" s="75"/>
    </row>
    <row r="641">
      <c r="C641" s="76"/>
      <c r="I641" s="76"/>
      <c r="J641" s="76"/>
      <c r="K641" s="76"/>
      <c r="Q641" s="75"/>
      <c r="R641" s="75"/>
      <c r="S641" s="75"/>
    </row>
    <row r="642">
      <c r="C642" s="76"/>
      <c r="I642" s="76"/>
      <c r="J642" s="76"/>
      <c r="K642" s="76"/>
      <c r="Q642" s="75"/>
      <c r="R642" s="75"/>
      <c r="S642" s="75"/>
    </row>
    <row r="643">
      <c r="C643" s="76"/>
      <c r="I643" s="76"/>
      <c r="J643" s="76"/>
      <c r="K643" s="76"/>
      <c r="Q643" s="75"/>
      <c r="R643" s="75"/>
      <c r="S643" s="75"/>
    </row>
    <row r="644">
      <c r="C644" s="76"/>
      <c r="I644" s="76"/>
      <c r="J644" s="76"/>
      <c r="K644" s="76"/>
      <c r="Q644" s="75"/>
      <c r="R644" s="75"/>
      <c r="S644" s="75"/>
    </row>
    <row r="645">
      <c r="C645" s="76"/>
      <c r="I645" s="76"/>
      <c r="J645" s="76"/>
      <c r="K645" s="76"/>
      <c r="Q645" s="75"/>
      <c r="R645" s="75"/>
      <c r="S645" s="75"/>
    </row>
    <row r="646">
      <c r="C646" s="76"/>
      <c r="I646" s="76"/>
      <c r="J646" s="76"/>
      <c r="K646" s="76"/>
      <c r="Q646" s="75"/>
      <c r="R646" s="75"/>
      <c r="S646" s="75"/>
    </row>
    <row r="647">
      <c r="C647" s="76"/>
      <c r="I647" s="76"/>
      <c r="J647" s="76"/>
      <c r="K647" s="76"/>
      <c r="Q647" s="75"/>
      <c r="R647" s="75"/>
      <c r="S647" s="75"/>
    </row>
    <row r="648">
      <c r="C648" s="76"/>
      <c r="I648" s="76"/>
      <c r="J648" s="76"/>
      <c r="K648" s="76"/>
      <c r="Q648" s="75"/>
      <c r="R648" s="75"/>
      <c r="S648" s="75"/>
    </row>
    <row r="649">
      <c r="C649" s="76"/>
      <c r="I649" s="76"/>
      <c r="J649" s="76"/>
      <c r="K649" s="76"/>
      <c r="Q649" s="75"/>
      <c r="R649" s="75"/>
      <c r="S649" s="75"/>
    </row>
    <row r="650">
      <c r="C650" s="76"/>
      <c r="I650" s="76"/>
      <c r="J650" s="76"/>
      <c r="K650" s="76"/>
      <c r="Q650" s="75"/>
      <c r="R650" s="75"/>
      <c r="S650" s="75"/>
    </row>
    <row r="651">
      <c r="C651" s="76"/>
      <c r="I651" s="76"/>
      <c r="J651" s="76"/>
      <c r="K651" s="76"/>
      <c r="Q651" s="75"/>
      <c r="R651" s="75"/>
      <c r="S651" s="75"/>
    </row>
    <row r="652">
      <c r="C652" s="76"/>
      <c r="I652" s="76"/>
      <c r="J652" s="76"/>
      <c r="K652" s="76"/>
      <c r="Q652" s="75"/>
      <c r="R652" s="75"/>
      <c r="S652" s="75"/>
    </row>
    <row r="653">
      <c r="C653" s="76"/>
      <c r="I653" s="76"/>
      <c r="J653" s="76"/>
      <c r="K653" s="76"/>
      <c r="Q653" s="75"/>
      <c r="R653" s="75"/>
      <c r="S653" s="75"/>
    </row>
    <row r="654">
      <c r="C654" s="76"/>
      <c r="I654" s="76"/>
      <c r="J654" s="76"/>
      <c r="K654" s="76"/>
      <c r="Q654" s="75"/>
      <c r="R654" s="75"/>
      <c r="S654" s="75"/>
    </row>
    <row r="655">
      <c r="C655" s="76"/>
      <c r="I655" s="76"/>
      <c r="J655" s="76"/>
      <c r="K655" s="76"/>
      <c r="Q655" s="75"/>
      <c r="R655" s="75"/>
      <c r="S655" s="75"/>
    </row>
    <row r="656">
      <c r="C656" s="76"/>
      <c r="I656" s="76"/>
      <c r="J656" s="76"/>
      <c r="K656" s="76"/>
      <c r="Q656" s="75"/>
      <c r="R656" s="75"/>
      <c r="S656" s="75"/>
    </row>
    <row r="657">
      <c r="C657" s="76"/>
      <c r="I657" s="76"/>
      <c r="J657" s="76"/>
      <c r="K657" s="76"/>
      <c r="Q657" s="75"/>
      <c r="R657" s="75"/>
      <c r="S657" s="75"/>
    </row>
    <row r="658">
      <c r="C658" s="76"/>
      <c r="I658" s="76"/>
      <c r="J658" s="76"/>
      <c r="K658" s="76"/>
      <c r="Q658" s="75"/>
      <c r="R658" s="75"/>
      <c r="S658" s="75"/>
    </row>
    <row r="659">
      <c r="C659" s="76"/>
      <c r="I659" s="76"/>
      <c r="J659" s="76"/>
      <c r="K659" s="76"/>
      <c r="Q659" s="75"/>
      <c r="R659" s="75"/>
      <c r="S659" s="75"/>
    </row>
    <row r="660">
      <c r="C660" s="76"/>
      <c r="I660" s="76"/>
      <c r="J660" s="76"/>
      <c r="K660" s="76"/>
      <c r="Q660" s="75"/>
      <c r="R660" s="75"/>
      <c r="S660" s="75"/>
    </row>
    <row r="661">
      <c r="C661" s="76"/>
      <c r="I661" s="76"/>
      <c r="J661" s="76"/>
      <c r="K661" s="76"/>
      <c r="Q661" s="75"/>
      <c r="R661" s="75"/>
      <c r="S661" s="75"/>
    </row>
    <row r="662">
      <c r="C662" s="76"/>
      <c r="I662" s="76"/>
      <c r="J662" s="76"/>
      <c r="K662" s="76"/>
      <c r="Q662" s="75"/>
      <c r="R662" s="75"/>
      <c r="S662" s="75"/>
    </row>
    <row r="663">
      <c r="C663" s="76"/>
      <c r="I663" s="76"/>
      <c r="J663" s="76"/>
      <c r="K663" s="76"/>
      <c r="Q663" s="75"/>
      <c r="R663" s="75"/>
      <c r="S663" s="75"/>
    </row>
    <row r="664">
      <c r="C664" s="76"/>
      <c r="I664" s="76"/>
      <c r="J664" s="76"/>
      <c r="K664" s="76"/>
      <c r="Q664" s="75"/>
      <c r="R664" s="75"/>
      <c r="S664" s="75"/>
    </row>
    <row r="665">
      <c r="C665" s="76"/>
      <c r="I665" s="76"/>
      <c r="J665" s="76"/>
      <c r="K665" s="76"/>
      <c r="Q665" s="75"/>
      <c r="R665" s="75"/>
      <c r="S665" s="75"/>
    </row>
    <row r="666">
      <c r="C666" s="76"/>
      <c r="I666" s="76"/>
      <c r="J666" s="76"/>
      <c r="K666" s="76"/>
      <c r="Q666" s="75"/>
      <c r="R666" s="75"/>
      <c r="S666" s="75"/>
    </row>
    <row r="667">
      <c r="C667" s="76"/>
      <c r="I667" s="76"/>
      <c r="J667" s="76"/>
      <c r="K667" s="76"/>
      <c r="Q667" s="75"/>
      <c r="R667" s="75"/>
      <c r="S667" s="75"/>
    </row>
    <row r="668">
      <c r="C668" s="76"/>
      <c r="I668" s="76"/>
      <c r="J668" s="76"/>
      <c r="K668" s="76"/>
      <c r="Q668" s="75"/>
      <c r="R668" s="75"/>
      <c r="S668" s="75"/>
    </row>
    <row r="669">
      <c r="C669" s="76"/>
      <c r="I669" s="76"/>
      <c r="J669" s="76"/>
      <c r="K669" s="76"/>
      <c r="Q669" s="75"/>
      <c r="R669" s="75"/>
      <c r="S669" s="75"/>
    </row>
    <row r="670">
      <c r="C670" s="76"/>
      <c r="I670" s="76"/>
      <c r="J670" s="76"/>
      <c r="K670" s="76"/>
      <c r="Q670" s="75"/>
      <c r="R670" s="75"/>
      <c r="S670" s="75"/>
    </row>
    <row r="671">
      <c r="C671" s="76"/>
      <c r="I671" s="76"/>
      <c r="J671" s="76"/>
      <c r="K671" s="76"/>
      <c r="Q671" s="75"/>
      <c r="R671" s="75"/>
      <c r="S671" s="75"/>
    </row>
    <row r="672">
      <c r="C672" s="76"/>
      <c r="I672" s="76"/>
      <c r="J672" s="76"/>
      <c r="K672" s="76"/>
      <c r="Q672" s="75"/>
      <c r="R672" s="75"/>
      <c r="S672" s="75"/>
    </row>
    <row r="673">
      <c r="C673" s="76"/>
      <c r="I673" s="76"/>
      <c r="J673" s="76"/>
      <c r="K673" s="76"/>
      <c r="Q673" s="75"/>
      <c r="R673" s="75"/>
      <c r="S673" s="75"/>
    </row>
    <row r="674">
      <c r="C674" s="76"/>
      <c r="I674" s="76"/>
      <c r="J674" s="76"/>
      <c r="K674" s="76"/>
      <c r="Q674" s="75"/>
      <c r="R674" s="75"/>
      <c r="S674" s="75"/>
    </row>
    <row r="675">
      <c r="C675" s="76"/>
      <c r="I675" s="76"/>
      <c r="J675" s="76"/>
      <c r="K675" s="76"/>
      <c r="Q675" s="75"/>
      <c r="R675" s="75"/>
      <c r="S675" s="75"/>
    </row>
    <row r="676">
      <c r="C676" s="76"/>
      <c r="I676" s="76"/>
      <c r="J676" s="76"/>
      <c r="K676" s="76"/>
      <c r="Q676" s="75"/>
      <c r="R676" s="75"/>
      <c r="S676" s="75"/>
    </row>
    <row r="677">
      <c r="C677" s="76"/>
      <c r="I677" s="76"/>
      <c r="J677" s="76"/>
      <c r="K677" s="76"/>
      <c r="Q677" s="75"/>
      <c r="R677" s="75"/>
      <c r="S677" s="75"/>
    </row>
    <row r="678">
      <c r="C678" s="76"/>
      <c r="I678" s="76"/>
      <c r="J678" s="76"/>
      <c r="K678" s="76"/>
      <c r="Q678" s="75"/>
      <c r="R678" s="75"/>
      <c r="S678" s="75"/>
    </row>
    <row r="679">
      <c r="C679" s="76"/>
      <c r="I679" s="76"/>
      <c r="J679" s="76"/>
      <c r="K679" s="76"/>
      <c r="Q679" s="75"/>
      <c r="R679" s="75"/>
      <c r="S679" s="75"/>
    </row>
    <row r="680">
      <c r="C680" s="76"/>
      <c r="I680" s="76"/>
      <c r="J680" s="76"/>
      <c r="K680" s="76"/>
      <c r="Q680" s="75"/>
      <c r="R680" s="75"/>
      <c r="S680" s="75"/>
    </row>
    <row r="681">
      <c r="C681" s="76"/>
      <c r="I681" s="76"/>
      <c r="J681" s="76"/>
      <c r="K681" s="76"/>
      <c r="Q681" s="75"/>
      <c r="R681" s="75"/>
      <c r="S681" s="75"/>
    </row>
    <row r="682">
      <c r="C682" s="76"/>
      <c r="I682" s="76"/>
      <c r="J682" s="76"/>
      <c r="K682" s="76"/>
      <c r="Q682" s="75"/>
      <c r="R682" s="75"/>
      <c r="S682" s="75"/>
    </row>
    <row r="683">
      <c r="C683" s="76"/>
      <c r="I683" s="76"/>
      <c r="J683" s="76"/>
      <c r="K683" s="76"/>
      <c r="Q683" s="75"/>
      <c r="R683" s="75"/>
      <c r="S683" s="75"/>
    </row>
    <row r="684">
      <c r="C684" s="76"/>
      <c r="I684" s="76"/>
      <c r="J684" s="76"/>
      <c r="K684" s="76"/>
      <c r="Q684" s="75"/>
      <c r="R684" s="75"/>
      <c r="S684" s="75"/>
    </row>
    <row r="685">
      <c r="C685" s="76"/>
      <c r="I685" s="76"/>
      <c r="J685" s="76"/>
      <c r="K685" s="76"/>
      <c r="Q685" s="75"/>
      <c r="R685" s="75"/>
      <c r="S685" s="75"/>
    </row>
    <row r="686">
      <c r="C686" s="76"/>
      <c r="I686" s="76"/>
      <c r="J686" s="76"/>
      <c r="K686" s="76"/>
      <c r="Q686" s="75"/>
      <c r="R686" s="75"/>
      <c r="S686" s="75"/>
    </row>
    <row r="687">
      <c r="C687" s="76"/>
      <c r="I687" s="76"/>
      <c r="J687" s="76"/>
      <c r="K687" s="76"/>
      <c r="Q687" s="75"/>
      <c r="R687" s="75"/>
      <c r="S687" s="75"/>
    </row>
    <row r="688">
      <c r="C688" s="76"/>
      <c r="I688" s="76"/>
      <c r="J688" s="76"/>
      <c r="K688" s="76"/>
      <c r="Q688" s="75"/>
      <c r="R688" s="75"/>
      <c r="S688" s="75"/>
    </row>
    <row r="689">
      <c r="C689" s="76"/>
      <c r="I689" s="76"/>
      <c r="J689" s="76"/>
      <c r="K689" s="76"/>
      <c r="Q689" s="75"/>
      <c r="R689" s="75"/>
      <c r="S689" s="75"/>
    </row>
    <row r="690">
      <c r="C690" s="76"/>
      <c r="I690" s="76"/>
      <c r="J690" s="76"/>
      <c r="K690" s="76"/>
      <c r="Q690" s="75"/>
      <c r="R690" s="75"/>
      <c r="S690" s="75"/>
    </row>
    <row r="691">
      <c r="C691" s="76"/>
      <c r="I691" s="76"/>
      <c r="J691" s="76"/>
      <c r="K691" s="76"/>
      <c r="Q691" s="75"/>
      <c r="R691" s="75"/>
      <c r="S691" s="75"/>
    </row>
    <row r="692">
      <c r="C692" s="76"/>
      <c r="I692" s="76"/>
      <c r="J692" s="76"/>
      <c r="K692" s="76"/>
      <c r="Q692" s="75"/>
      <c r="R692" s="75"/>
      <c r="S692" s="75"/>
    </row>
    <row r="693">
      <c r="C693" s="76"/>
      <c r="I693" s="76"/>
      <c r="J693" s="76"/>
      <c r="K693" s="76"/>
      <c r="Q693" s="75"/>
      <c r="R693" s="75"/>
      <c r="S693" s="75"/>
    </row>
    <row r="694">
      <c r="C694" s="76"/>
      <c r="I694" s="76"/>
      <c r="J694" s="76"/>
      <c r="K694" s="76"/>
      <c r="Q694" s="75"/>
      <c r="R694" s="75"/>
      <c r="S694" s="75"/>
    </row>
    <row r="695">
      <c r="C695" s="76"/>
      <c r="I695" s="76"/>
      <c r="J695" s="76"/>
      <c r="K695" s="76"/>
      <c r="Q695" s="75"/>
      <c r="R695" s="75"/>
      <c r="S695" s="75"/>
    </row>
    <row r="696">
      <c r="C696" s="76"/>
      <c r="I696" s="76"/>
      <c r="J696" s="76"/>
      <c r="K696" s="76"/>
      <c r="Q696" s="75"/>
      <c r="R696" s="75"/>
      <c r="S696" s="75"/>
    </row>
    <row r="697">
      <c r="C697" s="76"/>
      <c r="I697" s="76"/>
      <c r="J697" s="76"/>
      <c r="K697" s="76"/>
      <c r="Q697" s="75"/>
      <c r="R697" s="75"/>
      <c r="S697" s="75"/>
    </row>
    <row r="698">
      <c r="C698" s="76"/>
      <c r="I698" s="76"/>
      <c r="J698" s="76"/>
      <c r="K698" s="76"/>
      <c r="Q698" s="75"/>
      <c r="R698" s="75"/>
      <c r="S698" s="75"/>
    </row>
    <row r="699">
      <c r="C699" s="76"/>
      <c r="I699" s="76"/>
      <c r="J699" s="76"/>
      <c r="K699" s="76"/>
      <c r="Q699" s="75"/>
      <c r="R699" s="75"/>
      <c r="S699" s="75"/>
    </row>
    <row r="700">
      <c r="C700" s="76"/>
      <c r="I700" s="76"/>
      <c r="J700" s="76"/>
      <c r="K700" s="76"/>
      <c r="Q700" s="75"/>
      <c r="R700" s="75"/>
      <c r="S700" s="75"/>
    </row>
    <row r="701">
      <c r="C701" s="76"/>
      <c r="I701" s="76"/>
      <c r="J701" s="76"/>
      <c r="K701" s="76"/>
      <c r="Q701" s="75"/>
      <c r="R701" s="75"/>
      <c r="S701" s="75"/>
    </row>
    <row r="702">
      <c r="C702" s="76"/>
      <c r="I702" s="76"/>
      <c r="J702" s="76"/>
      <c r="K702" s="76"/>
      <c r="Q702" s="75"/>
      <c r="R702" s="75"/>
      <c r="S702" s="75"/>
    </row>
    <row r="703">
      <c r="C703" s="76"/>
      <c r="I703" s="76"/>
      <c r="J703" s="76"/>
      <c r="K703" s="76"/>
      <c r="Q703" s="75"/>
      <c r="R703" s="75"/>
      <c r="S703" s="75"/>
    </row>
    <row r="704">
      <c r="C704" s="76"/>
      <c r="I704" s="76"/>
      <c r="J704" s="76"/>
      <c r="K704" s="76"/>
      <c r="Q704" s="75"/>
      <c r="R704" s="75"/>
      <c r="S704" s="75"/>
    </row>
    <row r="705">
      <c r="C705" s="76"/>
      <c r="I705" s="76"/>
      <c r="J705" s="76"/>
      <c r="K705" s="76"/>
      <c r="Q705" s="75"/>
      <c r="R705" s="75"/>
      <c r="S705" s="75"/>
    </row>
    <row r="706">
      <c r="C706" s="76"/>
      <c r="I706" s="76"/>
      <c r="J706" s="76"/>
      <c r="K706" s="76"/>
      <c r="Q706" s="75"/>
      <c r="R706" s="75"/>
      <c r="S706" s="75"/>
    </row>
    <row r="707">
      <c r="C707" s="76"/>
      <c r="I707" s="76"/>
      <c r="J707" s="76"/>
      <c r="K707" s="76"/>
      <c r="Q707" s="75"/>
      <c r="R707" s="75"/>
      <c r="S707" s="75"/>
    </row>
    <row r="708">
      <c r="C708" s="76"/>
      <c r="I708" s="76"/>
      <c r="J708" s="76"/>
      <c r="K708" s="76"/>
      <c r="Q708" s="75"/>
      <c r="R708" s="75"/>
      <c r="S708" s="75"/>
    </row>
    <row r="709">
      <c r="C709" s="76"/>
      <c r="I709" s="76"/>
      <c r="J709" s="76"/>
      <c r="K709" s="76"/>
      <c r="Q709" s="75"/>
      <c r="R709" s="75"/>
      <c r="S709" s="75"/>
    </row>
    <row r="710">
      <c r="C710" s="76"/>
      <c r="I710" s="76"/>
      <c r="J710" s="76"/>
      <c r="K710" s="76"/>
      <c r="Q710" s="75"/>
      <c r="R710" s="75"/>
      <c r="S710" s="75"/>
    </row>
    <row r="711">
      <c r="C711" s="76"/>
      <c r="I711" s="76"/>
      <c r="J711" s="76"/>
      <c r="K711" s="76"/>
      <c r="Q711" s="75"/>
      <c r="R711" s="75"/>
      <c r="S711" s="75"/>
    </row>
    <row r="712">
      <c r="C712" s="76"/>
      <c r="I712" s="76"/>
      <c r="J712" s="76"/>
      <c r="K712" s="76"/>
      <c r="Q712" s="75"/>
      <c r="R712" s="75"/>
      <c r="S712" s="75"/>
    </row>
    <row r="713">
      <c r="C713" s="76"/>
      <c r="I713" s="76"/>
      <c r="J713" s="76"/>
      <c r="K713" s="76"/>
      <c r="Q713" s="75"/>
      <c r="R713" s="75"/>
      <c r="S713" s="75"/>
    </row>
    <row r="714">
      <c r="C714" s="76"/>
      <c r="I714" s="76"/>
      <c r="J714" s="76"/>
      <c r="K714" s="76"/>
      <c r="Q714" s="75"/>
      <c r="R714" s="75"/>
      <c r="S714" s="75"/>
    </row>
    <row r="715">
      <c r="C715" s="76"/>
      <c r="I715" s="76"/>
      <c r="J715" s="76"/>
      <c r="K715" s="76"/>
      <c r="Q715" s="75"/>
      <c r="R715" s="75"/>
      <c r="S715" s="75"/>
    </row>
    <row r="716">
      <c r="C716" s="76"/>
      <c r="I716" s="76"/>
      <c r="J716" s="76"/>
      <c r="K716" s="76"/>
      <c r="Q716" s="75"/>
      <c r="R716" s="75"/>
      <c r="S716" s="75"/>
    </row>
    <row r="717">
      <c r="C717" s="76"/>
      <c r="I717" s="76"/>
      <c r="J717" s="76"/>
      <c r="K717" s="76"/>
      <c r="Q717" s="75"/>
      <c r="R717" s="75"/>
      <c r="S717" s="75"/>
    </row>
    <row r="718">
      <c r="C718" s="76"/>
      <c r="I718" s="76"/>
      <c r="J718" s="76"/>
      <c r="K718" s="76"/>
      <c r="Q718" s="75"/>
      <c r="R718" s="75"/>
      <c r="S718" s="75"/>
    </row>
    <row r="719">
      <c r="C719" s="76"/>
      <c r="I719" s="76"/>
      <c r="J719" s="76"/>
      <c r="K719" s="76"/>
      <c r="Q719" s="75"/>
      <c r="R719" s="75"/>
      <c r="S719" s="75"/>
    </row>
    <row r="720">
      <c r="C720" s="76"/>
      <c r="I720" s="76"/>
      <c r="J720" s="76"/>
      <c r="K720" s="76"/>
      <c r="Q720" s="75"/>
      <c r="R720" s="75"/>
      <c r="S720" s="75"/>
    </row>
    <row r="721">
      <c r="C721" s="76"/>
      <c r="I721" s="76"/>
      <c r="J721" s="76"/>
      <c r="K721" s="76"/>
      <c r="Q721" s="75"/>
      <c r="R721" s="75"/>
      <c r="S721" s="75"/>
    </row>
    <row r="722">
      <c r="C722" s="76"/>
      <c r="I722" s="76"/>
      <c r="J722" s="76"/>
      <c r="K722" s="76"/>
      <c r="Q722" s="75"/>
      <c r="R722" s="75"/>
      <c r="S722" s="75"/>
    </row>
    <row r="723">
      <c r="C723" s="76"/>
      <c r="I723" s="76"/>
      <c r="J723" s="76"/>
      <c r="K723" s="76"/>
      <c r="Q723" s="75"/>
      <c r="R723" s="75"/>
      <c r="S723" s="75"/>
    </row>
    <row r="724">
      <c r="C724" s="76"/>
      <c r="I724" s="76"/>
      <c r="J724" s="76"/>
      <c r="K724" s="76"/>
      <c r="Q724" s="75"/>
      <c r="R724" s="75"/>
      <c r="S724" s="75"/>
    </row>
    <row r="725">
      <c r="C725" s="76"/>
      <c r="I725" s="76"/>
      <c r="J725" s="76"/>
      <c r="K725" s="76"/>
      <c r="Q725" s="75"/>
      <c r="R725" s="75"/>
      <c r="S725" s="75"/>
    </row>
    <row r="726">
      <c r="C726" s="76"/>
      <c r="I726" s="76"/>
      <c r="J726" s="76"/>
      <c r="K726" s="76"/>
      <c r="Q726" s="75"/>
      <c r="R726" s="75"/>
      <c r="S726" s="75"/>
    </row>
    <row r="727">
      <c r="C727" s="76"/>
      <c r="I727" s="76"/>
      <c r="J727" s="76"/>
      <c r="K727" s="76"/>
      <c r="Q727" s="75"/>
      <c r="R727" s="75"/>
      <c r="S727" s="75"/>
    </row>
    <row r="728">
      <c r="C728" s="76"/>
      <c r="I728" s="76"/>
      <c r="J728" s="76"/>
      <c r="K728" s="76"/>
      <c r="Q728" s="75"/>
      <c r="R728" s="75"/>
      <c r="S728" s="75"/>
    </row>
    <row r="729">
      <c r="C729" s="76"/>
      <c r="I729" s="76"/>
      <c r="J729" s="76"/>
      <c r="K729" s="76"/>
      <c r="Q729" s="75"/>
      <c r="R729" s="75"/>
      <c r="S729" s="75"/>
    </row>
    <row r="730">
      <c r="C730" s="76"/>
      <c r="I730" s="76"/>
      <c r="J730" s="76"/>
      <c r="K730" s="76"/>
      <c r="Q730" s="75"/>
      <c r="R730" s="75"/>
      <c r="S730" s="75"/>
    </row>
    <row r="731">
      <c r="C731" s="76"/>
      <c r="I731" s="76"/>
      <c r="J731" s="76"/>
      <c r="K731" s="76"/>
      <c r="Q731" s="75"/>
      <c r="R731" s="75"/>
      <c r="S731" s="75"/>
    </row>
    <row r="732">
      <c r="C732" s="76"/>
      <c r="I732" s="76"/>
      <c r="J732" s="76"/>
      <c r="K732" s="76"/>
      <c r="Q732" s="75"/>
      <c r="R732" s="75"/>
      <c r="S732" s="75"/>
    </row>
    <row r="733">
      <c r="C733" s="76"/>
      <c r="I733" s="76"/>
      <c r="J733" s="76"/>
      <c r="K733" s="76"/>
      <c r="Q733" s="75"/>
      <c r="R733" s="75"/>
      <c r="S733" s="75"/>
    </row>
    <row r="734">
      <c r="C734" s="76"/>
      <c r="I734" s="76"/>
      <c r="J734" s="76"/>
      <c r="K734" s="76"/>
      <c r="Q734" s="75"/>
      <c r="R734" s="75"/>
      <c r="S734" s="75"/>
    </row>
    <row r="735">
      <c r="C735" s="76"/>
      <c r="I735" s="76"/>
      <c r="J735" s="76"/>
      <c r="K735" s="76"/>
      <c r="Q735" s="75"/>
      <c r="R735" s="75"/>
      <c r="S735" s="75"/>
    </row>
    <row r="736">
      <c r="C736" s="76"/>
      <c r="I736" s="76"/>
      <c r="J736" s="76"/>
      <c r="K736" s="76"/>
      <c r="Q736" s="75"/>
      <c r="R736" s="75"/>
      <c r="S736" s="75"/>
    </row>
    <row r="737">
      <c r="C737" s="76"/>
      <c r="I737" s="76"/>
      <c r="J737" s="76"/>
      <c r="K737" s="76"/>
      <c r="Q737" s="75"/>
      <c r="R737" s="75"/>
      <c r="S737" s="75"/>
    </row>
    <row r="738">
      <c r="C738" s="76"/>
      <c r="I738" s="76"/>
      <c r="J738" s="76"/>
      <c r="K738" s="76"/>
      <c r="Q738" s="75"/>
      <c r="R738" s="75"/>
      <c r="S738" s="75"/>
    </row>
    <row r="739">
      <c r="C739" s="76"/>
      <c r="I739" s="76"/>
      <c r="J739" s="76"/>
      <c r="K739" s="76"/>
      <c r="Q739" s="75"/>
      <c r="R739" s="75"/>
      <c r="S739" s="75"/>
    </row>
    <row r="740">
      <c r="C740" s="76"/>
      <c r="I740" s="76"/>
      <c r="J740" s="76"/>
      <c r="K740" s="76"/>
      <c r="Q740" s="75"/>
      <c r="R740" s="75"/>
      <c r="S740" s="75"/>
    </row>
    <row r="741">
      <c r="C741" s="76"/>
      <c r="I741" s="76"/>
      <c r="J741" s="76"/>
      <c r="K741" s="76"/>
      <c r="Q741" s="75"/>
      <c r="R741" s="75"/>
      <c r="S741" s="75"/>
    </row>
    <row r="742">
      <c r="C742" s="76"/>
      <c r="I742" s="76"/>
      <c r="J742" s="76"/>
      <c r="K742" s="76"/>
      <c r="Q742" s="75"/>
      <c r="R742" s="75"/>
      <c r="S742" s="75"/>
    </row>
    <row r="743">
      <c r="C743" s="76"/>
      <c r="I743" s="76"/>
      <c r="J743" s="76"/>
      <c r="K743" s="76"/>
      <c r="Q743" s="75"/>
      <c r="R743" s="75"/>
      <c r="S743" s="75"/>
    </row>
    <row r="744">
      <c r="C744" s="76"/>
      <c r="I744" s="76"/>
      <c r="J744" s="76"/>
      <c r="K744" s="76"/>
      <c r="Q744" s="75"/>
      <c r="R744" s="75"/>
      <c r="S744" s="75"/>
    </row>
    <row r="745">
      <c r="C745" s="76"/>
      <c r="I745" s="76"/>
      <c r="J745" s="76"/>
      <c r="K745" s="76"/>
      <c r="Q745" s="75"/>
      <c r="R745" s="75"/>
      <c r="S745" s="75"/>
    </row>
    <row r="746">
      <c r="C746" s="76"/>
      <c r="I746" s="76"/>
      <c r="J746" s="76"/>
      <c r="K746" s="76"/>
      <c r="Q746" s="75"/>
      <c r="R746" s="75"/>
      <c r="S746" s="75"/>
    </row>
    <row r="747">
      <c r="C747" s="76"/>
      <c r="I747" s="76"/>
      <c r="J747" s="76"/>
      <c r="K747" s="76"/>
      <c r="Q747" s="75"/>
      <c r="R747" s="75"/>
      <c r="S747" s="75"/>
    </row>
    <row r="748">
      <c r="C748" s="76"/>
      <c r="I748" s="76"/>
      <c r="J748" s="76"/>
      <c r="K748" s="76"/>
      <c r="Q748" s="75"/>
      <c r="R748" s="75"/>
      <c r="S748" s="75"/>
    </row>
    <row r="749">
      <c r="C749" s="76"/>
      <c r="I749" s="76"/>
      <c r="J749" s="76"/>
      <c r="K749" s="76"/>
      <c r="Q749" s="75"/>
      <c r="R749" s="75"/>
      <c r="S749" s="75"/>
    </row>
    <row r="750">
      <c r="C750" s="76"/>
      <c r="I750" s="76"/>
      <c r="J750" s="76"/>
      <c r="K750" s="76"/>
      <c r="Q750" s="75"/>
      <c r="R750" s="75"/>
      <c r="S750" s="75"/>
    </row>
    <row r="751">
      <c r="C751" s="76"/>
      <c r="I751" s="76"/>
      <c r="J751" s="76"/>
      <c r="K751" s="76"/>
      <c r="Q751" s="75"/>
      <c r="R751" s="75"/>
      <c r="S751" s="75"/>
    </row>
    <row r="752">
      <c r="C752" s="76"/>
      <c r="I752" s="76"/>
      <c r="J752" s="76"/>
      <c r="K752" s="76"/>
      <c r="Q752" s="75"/>
      <c r="R752" s="75"/>
      <c r="S752" s="75"/>
    </row>
    <row r="753">
      <c r="C753" s="76"/>
      <c r="I753" s="76"/>
      <c r="J753" s="76"/>
      <c r="K753" s="76"/>
      <c r="Q753" s="75"/>
      <c r="R753" s="75"/>
      <c r="S753" s="75"/>
    </row>
    <row r="754">
      <c r="C754" s="76"/>
      <c r="I754" s="76"/>
      <c r="J754" s="76"/>
      <c r="K754" s="76"/>
      <c r="Q754" s="75"/>
      <c r="R754" s="75"/>
      <c r="S754" s="75"/>
    </row>
    <row r="755">
      <c r="C755" s="76"/>
      <c r="I755" s="76"/>
      <c r="J755" s="76"/>
      <c r="K755" s="76"/>
      <c r="Q755" s="75"/>
      <c r="R755" s="75"/>
      <c r="S755" s="75"/>
    </row>
    <row r="756">
      <c r="C756" s="76"/>
      <c r="I756" s="76"/>
      <c r="J756" s="76"/>
      <c r="K756" s="76"/>
      <c r="Q756" s="75"/>
      <c r="R756" s="75"/>
      <c r="S756" s="75"/>
    </row>
    <row r="757">
      <c r="C757" s="76"/>
      <c r="I757" s="76"/>
      <c r="J757" s="76"/>
      <c r="K757" s="76"/>
      <c r="Q757" s="75"/>
      <c r="R757" s="75"/>
      <c r="S757" s="75"/>
    </row>
    <row r="758">
      <c r="C758" s="76"/>
      <c r="I758" s="76"/>
      <c r="J758" s="76"/>
      <c r="K758" s="76"/>
      <c r="Q758" s="75"/>
      <c r="R758" s="75"/>
      <c r="S758" s="75"/>
    </row>
    <row r="759">
      <c r="C759" s="76"/>
      <c r="I759" s="76"/>
      <c r="J759" s="76"/>
      <c r="K759" s="76"/>
      <c r="Q759" s="75"/>
      <c r="R759" s="75"/>
      <c r="S759" s="75"/>
    </row>
    <row r="760">
      <c r="C760" s="76"/>
      <c r="I760" s="76"/>
      <c r="J760" s="76"/>
      <c r="K760" s="76"/>
      <c r="Q760" s="75"/>
      <c r="R760" s="75"/>
      <c r="S760" s="75"/>
    </row>
    <row r="761">
      <c r="C761" s="76"/>
      <c r="I761" s="76"/>
      <c r="J761" s="76"/>
      <c r="K761" s="76"/>
      <c r="Q761" s="75"/>
      <c r="R761" s="75"/>
      <c r="S761" s="75"/>
    </row>
    <row r="762">
      <c r="C762" s="76"/>
      <c r="I762" s="76"/>
      <c r="J762" s="76"/>
      <c r="K762" s="76"/>
      <c r="Q762" s="75"/>
      <c r="R762" s="75"/>
      <c r="S762" s="75"/>
    </row>
    <row r="763">
      <c r="C763" s="76"/>
      <c r="I763" s="76"/>
      <c r="J763" s="76"/>
      <c r="K763" s="76"/>
      <c r="Q763" s="75"/>
      <c r="R763" s="75"/>
      <c r="S763" s="75"/>
    </row>
    <row r="764">
      <c r="C764" s="76"/>
      <c r="I764" s="76"/>
      <c r="J764" s="76"/>
      <c r="K764" s="76"/>
      <c r="Q764" s="75"/>
      <c r="R764" s="75"/>
      <c r="S764" s="75"/>
    </row>
    <row r="765">
      <c r="C765" s="76"/>
      <c r="I765" s="76"/>
      <c r="J765" s="76"/>
      <c r="K765" s="76"/>
      <c r="Q765" s="75"/>
      <c r="R765" s="75"/>
      <c r="S765" s="75"/>
    </row>
    <row r="766">
      <c r="C766" s="76"/>
      <c r="I766" s="76"/>
      <c r="J766" s="76"/>
      <c r="K766" s="76"/>
      <c r="Q766" s="75"/>
      <c r="R766" s="75"/>
      <c r="S766" s="75"/>
    </row>
    <row r="767">
      <c r="C767" s="76"/>
      <c r="I767" s="76"/>
      <c r="J767" s="76"/>
      <c r="K767" s="76"/>
      <c r="Q767" s="75"/>
      <c r="R767" s="75"/>
      <c r="S767" s="75"/>
    </row>
    <row r="768">
      <c r="C768" s="76"/>
      <c r="I768" s="76"/>
      <c r="J768" s="76"/>
      <c r="K768" s="76"/>
      <c r="Q768" s="75"/>
      <c r="R768" s="75"/>
      <c r="S768" s="75"/>
    </row>
    <row r="769">
      <c r="C769" s="76"/>
      <c r="I769" s="76"/>
      <c r="J769" s="76"/>
      <c r="K769" s="76"/>
      <c r="Q769" s="75"/>
      <c r="R769" s="75"/>
      <c r="S769" s="75"/>
    </row>
    <row r="770">
      <c r="C770" s="76"/>
      <c r="I770" s="76"/>
      <c r="J770" s="76"/>
      <c r="K770" s="76"/>
      <c r="Q770" s="75"/>
      <c r="R770" s="75"/>
      <c r="S770" s="75"/>
    </row>
    <row r="771">
      <c r="C771" s="76"/>
      <c r="I771" s="76"/>
      <c r="J771" s="76"/>
      <c r="K771" s="76"/>
      <c r="Q771" s="75"/>
      <c r="R771" s="75"/>
      <c r="S771" s="75"/>
    </row>
    <row r="772">
      <c r="C772" s="76"/>
      <c r="I772" s="76"/>
      <c r="J772" s="76"/>
      <c r="K772" s="76"/>
      <c r="Q772" s="75"/>
      <c r="R772" s="75"/>
      <c r="S772" s="75"/>
    </row>
    <row r="773">
      <c r="C773" s="76"/>
      <c r="I773" s="76"/>
      <c r="J773" s="76"/>
      <c r="K773" s="76"/>
      <c r="Q773" s="75"/>
      <c r="R773" s="75"/>
      <c r="S773" s="75"/>
    </row>
    <row r="774">
      <c r="C774" s="76"/>
      <c r="I774" s="76"/>
      <c r="J774" s="76"/>
      <c r="K774" s="76"/>
      <c r="Q774" s="75"/>
      <c r="R774" s="75"/>
      <c r="S774" s="75"/>
    </row>
    <row r="775">
      <c r="C775" s="76"/>
      <c r="I775" s="76"/>
      <c r="J775" s="76"/>
      <c r="K775" s="76"/>
      <c r="Q775" s="75"/>
      <c r="R775" s="75"/>
      <c r="S775" s="75"/>
    </row>
    <row r="776">
      <c r="C776" s="76"/>
      <c r="I776" s="76"/>
      <c r="J776" s="76"/>
      <c r="K776" s="76"/>
      <c r="Q776" s="75"/>
      <c r="R776" s="75"/>
      <c r="S776" s="75"/>
    </row>
    <row r="777">
      <c r="C777" s="76"/>
      <c r="I777" s="76"/>
      <c r="J777" s="76"/>
      <c r="K777" s="76"/>
      <c r="Q777" s="75"/>
      <c r="R777" s="75"/>
      <c r="S777" s="75"/>
    </row>
    <row r="778">
      <c r="C778" s="76"/>
      <c r="I778" s="76"/>
      <c r="J778" s="76"/>
      <c r="K778" s="76"/>
      <c r="Q778" s="75"/>
      <c r="R778" s="75"/>
      <c r="S778" s="75"/>
    </row>
    <row r="779">
      <c r="C779" s="76"/>
      <c r="I779" s="76"/>
      <c r="J779" s="76"/>
      <c r="K779" s="76"/>
      <c r="Q779" s="75"/>
      <c r="R779" s="75"/>
      <c r="S779" s="75"/>
    </row>
    <row r="780">
      <c r="C780" s="76"/>
      <c r="I780" s="76"/>
      <c r="J780" s="76"/>
      <c r="K780" s="76"/>
      <c r="Q780" s="75"/>
      <c r="R780" s="75"/>
      <c r="S780" s="75"/>
    </row>
    <row r="781">
      <c r="C781" s="76"/>
      <c r="I781" s="76"/>
      <c r="J781" s="76"/>
      <c r="K781" s="76"/>
      <c r="Q781" s="75"/>
      <c r="R781" s="75"/>
      <c r="S781" s="75"/>
    </row>
    <row r="782">
      <c r="C782" s="76"/>
      <c r="I782" s="76"/>
      <c r="J782" s="76"/>
      <c r="K782" s="76"/>
      <c r="Q782" s="75"/>
      <c r="R782" s="75"/>
      <c r="S782" s="75"/>
    </row>
    <row r="783">
      <c r="C783" s="76"/>
      <c r="I783" s="76"/>
      <c r="J783" s="76"/>
      <c r="K783" s="76"/>
      <c r="Q783" s="75"/>
      <c r="R783" s="75"/>
      <c r="S783" s="75"/>
    </row>
    <row r="784">
      <c r="C784" s="76"/>
      <c r="I784" s="76"/>
      <c r="J784" s="76"/>
      <c r="K784" s="76"/>
      <c r="Q784" s="75"/>
      <c r="R784" s="75"/>
      <c r="S784" s="75"/>
    </row>
    <row r="785">
      <c r="C785" s="76"/>
      <c r="I785" s="76"/>
      <c r="J785" s="76"/>
      <c r="K785" s="76"/>
      <c r="Q785" s="75"/>
      <c r="R785" s="75"/>
      <c r="S785" s="75"/>
    </row>
    <row r="786">
      <c r="C786" s="76"/>
      <c r="I786" s="76"/>
      <c r="J786" s="76"/>
      <c r="K786" s="76"/>
      <c r="Q786" s="75"/>
      <c r="R786" s="75"/>
      <c r="S786" s="75"/>
    </row>
    <row r="787">
      <c r="C787" s="76"/>
      <c r="I787" s="76"/>
      <c r="J787" s="76"/>
      <c r="K787" s="76"/>
      <c r="Q787" s="75"/>
      <c r="R787" s="75"/>
      <c r="S787" s="75"/>
    </row>
    <row r="788">
      <c r="C788" s="76"/>
      <c r="I788" s="76"/>
      <c r="J788" s="76"/>
      <c r="K788" s="76"/>
      <c r="Q788" s="75"/>
      <c r="R788" s="75"/>
      <c r="S788" s="75"/>
    </row>
    <row r="789">
      <c r="C789" s="76"/>
      <c r="I789" s="76"/>
      <c r="J789" s="76"/>
      <c r="K789" s="76"/>
      <c r="Q789" s="75"/>
      <c r="R789" s="75"/>
      <c r="S789" s="75"/>
    </row>
    <row r="790">
      <c r="C790" s="76"/>
      <c r="I790" s="76"/>
      <c r="J790" s="76"/>
      <c r="K790" s="76"/>
      <c r="Q790" s="75"/>
      <c r="R790" s="75"/>
      <c r="S790" s="75"/>
    </row>
    <row r="791">
      <c r="C791" s="76"/>
      <c r="I791" s="76"/>
      <c r="J791" s="76"/>
      <c r="K791" s="76"/>
      <c r="Q791" s="75"/>
      <c r="R791" s="75"/>
      <c r="S791" s="75"/>
    </row>
    <row r="792">
      <c r="C792" s="76"/>
      <c r="I792" s="76"/>
      <c r="J792" s="76"/>
      <c r="K792" s="76"/>
      <c r="Q792" s="75"/>
      <c r="R792" s="75"/>
      <c r="S792" s="75"/>
    </row>
    <row r="793">
      <c r="C793" s="76"/>
      <c r="I793" s="76"/>
      <c r="J793" s="76"/>
      <c r="K793" s="76"/>
      <c r="Q793" s="75"/>
      <c r="R793" s="75"/>
      <c r="S793" s="75"/>
    </row>
    <row r="794">
      <c r="C794" s="76"/>
      <c r="I794" s="76"/>
      <c r="J794" s="76"/>
      <c r="K794" s="76"/>
      <c r="Q794" s="75"/>
      <c r="R794" s="75"/>
      <c r="S794" s="75"/>
    </row>
    <row r="795">
      <c r="C795" s="76"/>
      <c r="I795" s="76"/>
      <c r="J795" s="76"/>
      <c r="K795" s="76"/>
      <c r="Q795" s="75"/>
      <c r="R795" s="75"/>
      <c r="S795" s="75"/>
    </row>
    <row r="796">
      <c r="C796" s="76"/>
      <c r="I796" s="76"/>
      <c r="J796" s="76"/>
      <c r="K796" s="76"/>
      <c r="Q796" s="75"/>
      <c r="R796" s="75"/>
      <c r="S796" s="75"/>
    </row>
    <row r="797">
      <c r="C797" s="76"/>
      <c r="I797" s="76"/>
      <c r="J797" s="76"/>
      <c r="K797" s="76"/>
      <c r="Q797" s="75"/>
      <c r="R797" s="75"/>
      <c r="S797" s="75"/>
    </row>
    <row r="798">
      <c r="C798" s="76"/>
      <c r="I798" s="76"/>
      <c r="J798" s="76"/>
      <c r="K798" s="76"/>
      <c r="Q798" s="75"/>
      <c r="R798" s="75"/>
      <c r="S798" s="75"/>
    </row>
    <row r="799">
      <c r="C799" s="76"/>
      <c r="I799" s="76"/>
      <c r="J799" s="76"/>
      <c r="K799" s="76"/>
      <c r="Q799" s="75"/>
      <c r="R799" s="75"/>
      <c r="S799" s="75"/>
    </row>
    <row r="800">
      <c r="C800" s="76"/>
      <c r="I800" s="76"/>
      <c r="J800" s="76"/>
      <c r="K800" s="76"/>
      <c r="Q800" s="75"/>
      <c r="R800" s="75"/>
      <c r="S800" s="75"/>
    </row>
    <row r="801">
      <c r="C801" s="76"/>
      <c r="I801" s="76"/>
      <c r="J801" s="76"/>
      <c r="K801" s="76"/>
      <c r="Q801" s="75"/>
      <c r="R801" s="75"/>
      <c r="S801" s="75"/>
    </row>
    <row r="802">
      <c r="C802" s="76"/>
      <c r="I802" s="76"/>
      <c r="J802" s="76"/>
      <c r="K802" s="76"/>
      <c r="Q802" s="75"/>
      <c r="R802" s="75"/>
      <c r="S802" s="75"/>
    </row>
    <row r="803">
      <c r="C803" s="76"/>
      <c r="I803" s="76"/>
      <c r="J803" s="76"/>
      <c r="K803" s="76"/>
      <c r="Q803" s="75"/>
      <c r="R803" s="75"/>
      <c r="S803" s="75"/>
    </row>
    <row r="804">
      <c r="C804" s="76"/>
      <c r="I804" s="76"/>
      <c r="J804" s="76"/>
      <c r="K804" s="76"/>
      <c r="Q804" s="75"/>
      <c r="R804" s="75"/>
      <c r="S804" s="75"/>
    </row>
    <row r="805">
      <c r="C805" s="76"/>
      <c r="I805" s="76"/>
      <c r="J805" s="76"/>
      <c r="K805" s="76"/>
      <c r="Q805" s="75"/>
      <c r="R805" s="75"/>
      <c r="S805" s="75"/>
    </row>
    <row r="806">
      <c r="C806" s="76"/>
      <c r="I806" s="76"/>
      <c r="J806" s="76"/>
      <c r="K806" s="76"/>
      <c r="Q806" s="75"/>
      <c r="R806" s="75"/>
      <c r="S806" s="75"/>
    </row>
    <row r="807">
      <c r="C807" s="76"/>
      <c r="I807" s="76"/>
      <c r="J807" s="76"/>
      <c r="K807" s="76"/>
      <c r="Q807" s="75"/>
      <c r="R807" s="75"/>
      <c r="S807" s="75"/>
    </row>
    <row r="808">
      <c r="C808" s="76"/>
      <c r="I808" s="76"/>
      <c r="J808" s="76"/>
      <c r="K808" s="76"/>
      <c r="Q808" s="75"/>
      <c r="R808" s="75"/>
      <c r="S808" s="75"/>
    </row>
    <row r="809">
      <c r="C809" s="76"/>
      <c r="I809" s="76"/>
      <c r="J809" s="76"/>
      <c r="K809" s="76"/>
      <c r="Q809" s="75"/>
      <c r="R809" s="75"/>
      <c r="S809" s="75"/>
    </row>
    <row r="810">
      <c r="C810" s="76"/>
      <c r="I810" s="76"/>
      <c r="J810" s="76"/>
      <c r="K810" s="76"/>
      <c r="Q810" s="75"/>
      <c r="R810" s="75"/>
      <c r="S810" s="75"/>
    </row>
    <row r="811">
      <c r="C811" s="76"/>
      <c r="I811" s="76"/>
      <c r="J811" s="76"/>
      <c r="K811" s="76"/>
      <c r="Q811" s="75"/>
      <c r="R811" s="75"/>
      <c r="S811" s="75"/>
    </row>
    <row r="812">
      <c r="C812" s="76"/>
      <c r="I812" s="76"/>
      <c r="J812" s="76"/>
      <c r="K812" s="76"/>
      <c r="Q812" s="75"/>
      <c r="R812" s="75"/>
      <c r="S812" s="75"/>
    </row>
    <row r="813">
      <c r="C813" s="76"/>
      <c r="I813" s="76"/>
      <c r="J813" s="76"/>
      <c r="K813" s="76"/>
      <c r="Q813" s="75"/>
      <c r="R813" s="75"/>
      <c r="S813" s="75"/>
    </row>
    <row r="814">
      <c r="C814" s="76"/>
      <c r="I814" s="76"/>
      <c r="J814" s="76"/>
      <c r="K814" s="76"/>
      <c r="Q814" s="75"/>
      <c r="R814" s="75"/>
      <c r="S814" s="75"/>
    </row>
    <row r="815">
      <c r="C815" s="76"/>
      <c r="I815" s="76"/>
      <c r="J815" s="76"/>
      <c r="K815" s="76"/>
      <c r="Q815" s="75"/>
      <c r="R815" s="75"/>
      <c r="S815" s="75"/>
    </row>
    <row r="816">
      <c r="C816" s="76"/>
      <c r="I816" s="76"/>
      <c r="J816" s="76"/>
      <c r="K816" s="76"/>
      <c r="Q816" s="75"/>
      <c r="R816" s="75"/>
      <c r="S816" s="75"/>
    </row>
    <row r="817">
      <c r="C817" s="76"/>
      <c r="I817" s="76"/>
      <c r="J817" s="76"/>
      <c r="K817" s="76"/>
      <c r="Q817" s="75"/>
      <c r="R817" s="75"/>
      <c r="S817" s="75"/>
    </row>
    <row r="818">
      <c r="C818" s="76"/>
      <c r="I818" s="76"/>
      <c r="J818" s="76"/>
      <c r="K818" s="76"/>
      <c r="Q818" s="75"/>
      <c r="R818" s="75"/>
      <c r="S818" s="75"/>
    </row>
    <row r="819">
      <c r="C819" s="76"/>
      <c r="I819" s="76"/>
      <c r="J819" s="76"/>
      <c r="K819" s="76"/>
      <c r="Q819" s="75"/>
      <c r="R819" s="75"/>
      <c r="S819" s="75"/>
    </row>
    <row r="820">
      <c r="C820" s="76"/>
      <c r="I820" s="76"/>
      <c r="J820" s="76"/>
      <c r="K820" s="76"/>
      <c r="Q820" s="75"/>
      <c r="R820" s="75"/>
      <c r="S820" s="75"/>
    </row>
    <row r="821">
      <c r="C821" s="76"/>
      <c r="I821" s="76"/>
      <c r="J821" s="76"/>
      <c r="K821" s="76"/>
      <c r="Q821" s="75"/>
      <c r="R821" s="75"/>
      <c r="S821" s="75"/>
    </row>
    <row r="822">
      <c r="C822" s="76"/>
      <c r="I822" s="76"/>
      <c r="J822" s="76"/>
      <c r="K822" s="76"/>
      <c r="Q822" s="75"/>
      <c r="R822" s="75"/>
      <c r="S822" s="75"/>
    </row>
    <row r="823">
      <c r="C823" s="76"/>
      <c r="I823" s="76"/>
      <c r="J823" s="76"/>
      <c r="K823" s="76"/>
      <c r="Q823" s="75"/>
      <c r="R823" s="75"/>
      <c r="S823" s="75"/>
    </row>
    <row r="824">
      <c r="C824" s="76"/>
      <c r="I824" s="76"/>
      <c r="J824" s="76"/>
      <c r="K824" s="76"/>
      <c r="Q824" s="75"/>
      <c r="R824" s="75"/>
      <c r="S824" s="75"/>
    </row>
    <row r="825">
      <c r="C825" s="76"/>
      <c r="I825" s="76"/>
      <c r="J825" s="76"/>
      <c r="K825" s="76"/>
      <c r="Q825" s="75"/>
      <c r="R825" s="75"/>
      <c r="S825" s="75"/>
    </row>
    <row r="826">
      <c r="C826" s="76"/>
      <c r="I826" s="76"/>
      <c r="J826" s="76"/>
      <c r="K826" s="76"/>
      <c r="Q826" s="75"/>
      <c r="R826" s="75"/>
      <c r="S826" s="75"/>
    </row>
    <row r="827">
      <c r="C827" s="76"/>
      <c r="I827" s="76"/>
      <c r="J827" s="76"/>
      <c r="K827" s="76"/>
      <c r="Q827" s="75"/>
      <c r="R827" s="75"/>
      <c r="S827" s="75"/>
    </row>
    <row r="828">
      <c r="C828" s="76"/>
      <c r="I828" s="76"/>
      <c r="J828" s="76"/>
      <c r="K828" s="76"/>
      <c r="Q828" s="75"/>
      <c r="R828" s="75"/>
      <c r="S828" s="75"/>
    </row>
    <row r="829">
      <c r="C829" s="76"/>
      <c r="I829" s="76"/>
      <c r="J829" s="76"/>
      <c r="K829" s="76"/>
      <c r="Q829" s="75"/>
      <c r="R829" s="75"/>
      <c r="S829" s="75"/>
    </row>
    <row r="830">
      <c r="C830" s="76"/>
      <c r="I830" s="76"/>
      <c r="J830" s="76"/>
      <c r="K830" s="76"/>
      <c r="Q830" s="75"/>
      <c r="R830" s="75"/>
      <c r="S830" s="75"/>
    </row>
    <row r="831">
      <c r="C831" s="76"/>
      <c r="I831" s="76"/>
      <c r="J831" s="76"/>
      <c r="K831" s="76"/>
      <c r="Q831" s="75"/>
      <c r="R831" s="75"/>
      <c r="S831" s="75"/>
    </row>
    <row r="832">
      <c r="C832" s="76"/>
      <c r="I832" s="76"/>
      <c r="J832" s="76"/>
      <c r="K832" s="76"/>
      <c r="Q832" s="75"/>
      <c r="R832" s="75"/>
      <c r="S832" s="75"/>
    </row>
    <row r="833">
      <c r="C833" s="76"/>
      <c r="I833" s="76"/>
      <c r="J833" s="76"/>
      <c r="K833" s="76"/>
      <c r="Q833" s="75"/>
      <c r="R833" s="75"/>
      <c r="S833" s="75"/>
    </row>
    <row r="834">
      <c r="C834" s="76"/>
      <c r="I834" s="76"/>
      <c r="J834" s="76"/>
      <c r="K834" s="76"/>
      <c r="Q834" s="75"/>
      <c r="R834" s="75"/>
      <c r="S834" s="75"/>
    </row>
    <row r="835">
      <c r="C835" s="76"/>
      <c r="I835" s="76"/>
      <c r="J835" s="76"/>
      <c r="K835" s="76"/>
      <c r="Q835" s="75"/>
      <c r="R835" s="75"/>
      <c r="S835" s="75"/>
    </row>
    <row r="836">
      <c r="C836" s="76"/>
      <c r="I836" s="76"/>
      <c r="J836" s="76"/>
      <c r="K836" s="76"/>
      <c r="Q836" s="75"/>
      <c r="R836" s="75"/>
      <c r="S836" s="75"/>
    </row>
    <row r="837">
      <c r="C837" s="76"/>
      <c r="I837" s="76"/>
      <c r="J837" s="76"/>
      <c r="K837" s="76"/>
      <c r="Q837" s="75"/>
      <c r="R837" s="75"/>
      <c r="S837" s="75"/>
    </row>
    <row r="838">
      <c r="C838" s="76"/>
      <c r="I838" s="76"/>
      <c r="J838" s="76"/>
      <c r="K838" s="76"/>
      <c r="Q838" s="75"/>
      <c r="R838" s="75"/>
      <c r="S838" s="75"/>
    </row>
    <row r="839">
      <c r="C839" s="76"/>
      <c r="I839" s="76"/>
      <c r="J839" s="76"/>
      <c r="K839" s="76"/>
      <c r="Q839" s="75"/>
      <c r="R839" s="75"/>
      <c r="S839" s="75"/>
    </row>
    <row r="840">
      <c r="C840" s="76"/>
      <c r="I840" s="76"/>
      <c r="J840" s="76"/>
      <c r="K840" s="76"/>
      <c r="Q840" s="75"/>
      <c r="R840" s="75"/>
      <c r="S840" s="75"/>
    </row>
    <row r="841">
      <c r="C841" s="76"/>
      <c r="I841" s="76"/>
      <c r="J841" s="76"/>
      <c r="K841" s="76"/>
      <c r="Q841" s="75"/>
      <c r="R841" s="75"/>
      <c r="S841" s="75"/>
    </row>
    <row r="842">
      <c r="C842" s="76"/>
      <c r="I842" s="76"/>
      <c r="J842" s="76"/>
      <c r="K842" s="76"/>
      <c r="Q842" s="75"/>
      <c r="R842" s="75"/>
      <c r="S842" s="75"/>
    </row>
    <row r="843">
      <c r="C843" s="76"/>
      <c r="I843" s="76"/>
      <c r="J843" s="76"/>
      <c r="K843" s="76"/>
      <c r="Q843" s="75"/>
      <c r="R843" s="75"/>
      <c r="S843" s="75"/>
    </row>
    <row r="844">
      <c r="C844" s="76"/>
      <c r="I844" s="76"/>
      <c r="J844" s="76"/>
      <c r="K844" s="76"/>
      <c r="Q844" s="75"/>
      <c r="R844" s="75"/>
      <c r="S844" s="75"/>
    </row>
    <row r="845">
      <c r="C845" s="76"/>
      <c r="I845" s="76"/>
      <c r="J845" s="76"/>
      <c r="K845" s="76"/>
      <c r="Q845" s="75"/>
      <c r="R845" s="75"/>
      <c r="S845" s="75"/>
    </row>
    <row r="846">
      <c r="C846" s="76"/>
      <c r="I846" s="76"/>
      <c r="J846" s="76"/>
      <c r="K846" s="76"/>
      <c r="Q846" s="75"/>
      <c r="R846" s="75"/>
      <c r="S846" s="75"/>
    </row>
    <row r="847">
      <c r="C847" s="76"/>
      <c r="I847" s="76"/>
      <c r="J847" s="76"/>
      <c r="K847" s="76"/>
      <c r="Q847" s="75"/>
      <c r="R847" s="75"/>
      <c r="S847" s="75"/>
    </row>
    <row r="848">
      <c r="C848" s="76"/>
      <c r="I848" s="76"/>
      <c r="J848" s="76"/>
      <c r="K848" s="76"/>
      <c r="Q848" s="75"/>
      <c r="R848" s="75"/>
      <c r="S848" s="75"/>
    </row>
    <row r="849">
      <c r="C849" s="76"/>
      <c r="I849" s="76"/>
      <c r="J849" s="76"/>
      <c r="K849" s="76"/>
      <c r="Q849" s="75"/>
      <c r="R849" s="75"/>
      <c r="S849" s="75"/>
    </row>
    <row r="850">
      <c r="C850" s="76"/>
      <c r="I850" s="76"/>
      <c r="J850" s="76"/>
      <c r="K850" s="76"/>
      <c r="Q850" s="75"/>
      <c r="R850" s="75"/>
      <c r="S850" s="75"/>
    </row>
    <row r="851">
      <c r="C851" s="76"/>
      <c r="I851" s="76"/>
      <c r="J851" s="76"/>
      <c r="K851" s="76"/>
      <c r="Q851" s="75"/>
      <c r="R851" s="75"/>
      <c r="S851" s="75"/>
    </row>
    <row r="852">
      <c r="C852" s="76"/>
      <c r="I852" s="76"/>
      <c r="J852" s="76"/>
      <c r="K852" s="76"/>
      <c r="Q852" s="75"/>
      <c r="R852" s="75"/>
      <c r="S852" s="75"/>
    </row>
    <row r="853">
      <c r="C853" s="76"/>
      <c r="I853" s="76"/>
      <c r="J853" s="76"/>
      <c r="K853" s="76"/>
      <c r="Q853" s="75"/>
      <c r="R853" s="75"/>
      <c r="S853" s="75"/>
    </row>
    <row r="854">
      <c r="C854" s="76"/>
      <c r="I854" s="76"/>
      <c r="J854" s="76"/>
      <c r="K854" s="76"/>
      <c r="Q854" s="75"/>
      <c r="R854" s="75"/>
      <c r="S854" s="75"/>
    </row>
    <row r="855">
      <c r="C855" s="76"/>
      <c r="I855" s="76"/>
      <c r="J855" s="76"/>
      <c r="K855" s="76"/>
      <c r="Q855" s="75"/>
      <c r="R855" s="75"/>
      <c r="S855" s="75"/>
    </row>
    <row r="856">
      <c r="C856" s="76"/>
      <c r="I856" s="76"/>
      <c r="J856" s="76"/>
      <c r="K856" s="76"/>
      <c r="Q856" s="75"/>
      <c r="R856" s="75"/>
      <c r="S856" s="75"/>
    </row>
    <row r="857">
      <c r="C857" s="76"/>
      <c r="I857" s="76"/>
      <c r="J857" s="76"/>
      <c r="K857" s="76"/>
      <c r="Q857" s="75"/>
      <c r="R857" s="75"/>
      <c r="S857" s="75"/>
    </row>
    <row r="858">
      <c r="C858" s="76"/>
      <c r="I858" s="76"/>
      <c r="J858" s="76"/>
      <c r="K858" s="76"/>
      <c r="Q858" s="75"/>
      <c r="R858" s="75"/>
      <c r="S858" s="75"/>
    </row>
    <row r="859">
      <c r="C859" s="76"/>
      <c r="I859" s="76"/>
      <c r="J859" s="76"/>
      <c r="K859" s="76"/>
      <c r="Q859" s="75"/>
      <c r="R859" s="75"/>
      <c r="S859" s="75"/>
    </row>
    <row r="860">
      <c r="C860" s="76"/>
      <c r="I860" s="76"/>
      <c r="J860" s="76"/>
      <c r="K860" s="76"/>
      <c r="Q860" s="75"/>
      <c r="R860" s="75"/>
      <c r="S860" s="75"/>
    </row>
    <row r="861">
      <c r="C861" s="76"/>
      <c r="I861" s="76"/>
      <c r="J861" s="76"/>
      <c r="K861" s="76"/>
      <c r="Q861" s="75"/>
      <c r="R861" s="75"/>
      <c r="S861" s="75"/>
    </row>
    <row r="862">
      <c r="C862" s="76"/>
      <c r="I862" s="76"/>
      <c r="J862" s="76"/>
      <c r="K862" s="76"/>
      <c r="Q862" s="75"/>
      <c r="R862" s="75"/>
      <c r="S862" s="75"/>
    </row>
    <row r="863">
      <c r="C863" s="76"/>
      <c r="I863" s="76"/>
      <c r="J863" s="76"/>
      <c r="K863" s="76"/>
      <c r="Q863" s="75"/>
      <c r="R863" s="75"/>
      <c r="S863" s="75"/>
    </row>
    <row r="864">
      <c r="C864" s="76"/>
      <c r="I864" s="76"/>
      <c r="J864" s="76"/>
      <c r="K864" s="76"/>
      <c r="Q864" s="75"/>
      <c r="R864" s="75"/>
      <c r="S864" s="75"/>
    </row>
    <row r="865">
      <c r="C865" s="76"/>
      <c r="I865" s="76"/>
      <c r="J865" s="76"/>
      <c r="K865" s="76"/>
      <c r="Q865" s="75"/>
      <c r="R865" s="75"/>
      <c r="S865" s="75"/>
    </row>
    <row r="866">
      <c r="C866" s="76"/>
      <c r="I866" s="76"/>
      <c r="J866" s="76"/>
      <c r="K866" s="76"/>
      <c r="Q866" s="75"/>
      <c r="R866" s="75"/>
      <c r="S866" s="75"/>
    </row>
    <row r="867">
      <c r="C867" s="76"/>
      <c r="I867" s="76"/>
      <c r="J867" s="76"/>
      <c r="K867" s="76"/>
      <c r="Q867" s="75"/>
      <c r="R867" s="75"/>
      <c r="S867" s="75"/>
    </row>
    <row r="868">
      <c r="C868" s="76"/>
      <c r="I868" s="76"/>
      <c r="J868" s="76"/>
      <c r="K868" s="76"/>
      <c r="Q868" s="75"/>
      <c r="R868" s="75"/>
      <c r="S868" s="75"/>
    </row>
    <row r="869">
      <c r="C869" s="76"/>
      <c r="I869" s="76"/>
      <c r="J869" s="76"/>
      <c r="K869" s="76"/>
      <c r="Q869" s="75"/>
      <c r="R869" s="75"/>
      <c r="S869" s="75"/>
    </row>
    <row r="870">
      <c r="C870" s="76"/>
      <c r="I870" s="76"/>
      <c r="J870" s="76"/>
      <c r="K870" s="76"/>
      <c r="Q870" s="75"/>
      <c r="R870" s="75"/>
      <c r="S870" s="75"/>
    </row>
    <row r="871">
      <c r="C871" s="76"/>
      <c r="I871" s="76"/>
      <c r="J871" s="76"/>
      <c r="K871" s="76"/>
      <c r="Q871" s="75"/>
      <c r="R871" s="75"/>
      <c r="S871" s="75"/>
    </row>
    <row r="872">
      <c r="C872" s="76"/>
      <c r="I872" s="76"/>
      <c r="J872" s="76"/>
      <c r="K872" s="76"/>
      <c r="Q872" s="75"/>
      <c r="R872" s="75"/>
      <c r="S872" s="75"/>
    </row>
    <row r="873">
      <c r="C873" s="76"/>
      <c r="I873" s="76"/>
      <c r="J873" s="76"/>
      <c r="K873" s="76"/>
      <c r="Q873" s="75"/>
      <c r="R873" s="75"/>
      <c r="S873" s="75"/>
    </row>
    <row r="874">
      <c r="C874" s="76"/>
      <c r="I874" s="76"/>
      <c r="J874" s="76"/>
      <c r="K874" s="76"/>
      <c r="Q874" s="75"/>
      <c r="R874" s="75"/>
      <c r="S874" s="75"/>
    </row>
    <row r="875">
      <c r="C875" s="76"/>
      <c r="I875" s="76"/>
      <c r="J875" s="76"/>
      <c r="K875" s="76"/>
      <c r="Q875" s="75"/>
      <c r="R875" s="75"/>
      <c r="S875" s="75"/>
    </row>
    <row r="876">
      <c r="C876" s="76"/>
      <c r="I876" s="76"/>
      <c r="J876" s="76"/>
      <c r="K876" s="76"/>
      <c r="Q876" s="75"/>
      <c r="R876" s="75"/>
      <c r="S876" s="75"/>
    </row>
    <row r="877">
      <c r="C877" s="76"/>
      <c r="I877" s="76"/>
      <c r="J877" s="76"/>
      <c r="K877" s="76"/>
      <c r="Q877" s="75"/>
      <c r="R877" s="75"/>
      <c r="S877" s="75"/>
    </row>
    <row r="878">
      <c r="C878" s="76"/>
      <c r="I878" s="76"/>
      <c r="J878" s="76"/>
      <c r="K878" s="76"/>
      <c r="Q878" s="75"/>
      <c r="R878" s="75"/>
      <c r="S878" s="75"/>
    </row>
    <row r="879">
      <c r="C879" s="76"/>
      <c r="I879" s="76"/>
      <c r="J879" s="76"/>
      <c r="K879" s="76"/>
      <c r="Q879" s="75"/>
      <c r="R879" s="75"/>
      <c r="S879" s="75"/>
    </row>
    <row r="880">
      <c r="C880" s="76"/>
      <c r="I880" s="76"/>
      <c r="J880" s="76"/>
      <c r="K880" s="76"/>
      <c r="Q880" s="75"/>
      <c r="R880" s="75"/>
      <c r="S880" s="75"/>
    </row>
    <row r="881">
      <c r="C881" s="76"/>
      <c r="I881" s="76"/>
      <c r="J881" s="76"/>
      <c r="K881" s="76"/>
      <c r="Q881" s="75"/>
      <c r="R881" s="75"/>
      <c r="S881" s="75"/>
    </row>
    <row r="882">
      <c r="C882" s="76"/>
      <c r="I882" s="76"/>
      <c r="J882" s="76"/>
      <c r="K882" s="76"/>
      <c r="Q882" s="75"/>
      <c r="R882" s="75"/>
      <c r="S882" s="75"/>
    </row>
    <row r="883">
      <c r="C883" s="76"/>
      <c r="I883" s="76"/>
      <c r="J883" s="76"/>
      <c r="K883" s="76"/>
      <c r="Q883" s="75"/>
      <c r="R883" s="75"/>
      <c r="S883" s="75"/>
    </row>
    <row r="884">
      <c r="C884" s="76"/>
      <c r="I884" s="76"/>
      <c r="J884" s="76"/>
      <c r="K884" s="76"/>
      <c r="Q884" s="75"/>
      <c r="R884" s="75"/>
      <c r="S884" s="75"/>
    </row>
    <row r="885">
      <c r="C885" s="76"/>
      <c r="I885" s="76"/>
      <c r="J885" s="76"/>
      <c r="K885" s="76"/>
      <c r="Q885" s="75"/>
      <c r="R885" s="75"/>
      <c r="S885" s="75"/>
    </row>
    <row r="886">
      <c r="C886" s="76"/>
      <c r="I886" s="76"/>
      <c r="J886" s="76"/>
      <c r="K886" s="76"/>
      <c r="Q886" s="75"/>
      <c r="R886" s="75"/>
      <c r="S886" s="75"/>
    </row>
    <row r="887">
      <c r="C887" s="76"/>
      <c r="I887" s="76"/>
      <c r="J887" s="76"/>
      <c r="K887" s="76"/>
      <c r="Q887" s="75"/>
      <c r="R887" s="75"/>
      <c r="S887" s="75"/>
    </row>
    <row r="888">
      <c r="C888" s="76"/>
      <c r="I888" s="76"/>
      <c r="J888" s="76"/>
      <c r="K888" s="76"/>
      <c r="Q888" s="75"/>
      <c r="R888" s="75"/>
      <c r="S888" s="75"/>
    </row>
    <row r="889">
      <c r="C889" s="76"/>
      <c r="I889" s="76"/>
      <c r="J889" s="76"/>
      <c r="K889" s="76"/>
      <c r="Q889" s="75"/>
      <c r="R889" s="75"/>
      <c r="S889" s="75"/>
    </row>
    <row r="890">
      <c r="C890" s="76"/>
      <c r="I890" s="76"/>
      <c r="J890" s="76"/>
      <c r="K890" s="76"/>
      <c r="Q890" s="75"/>
      <c r="R890" s="75"/>
      <c r="S890" s="75"/>
    </row>
    <row r="891">
      <c r="C891" s="76"/>
      <c r="I891" s="76"/>
      <c r="J891" s="76"/>
      <c r="K891" s="76"/>
      <c r="Q891" s="75"/>
      <c r="R891" s="75"/>
      <c r="S891" s="75"/>
    </row>
    <row r="892">
      <c r="C892" s="76"/>
      <c r="I892" s="76"/>
      <c r="J892" s="76"/>
      <c r="K892" s="76"/>
      <c r="Q892" s="75"/>
      <c r="R892" s="75"/>
      <c r="S892" s="75"/>
    </row>
    <row r="893">
      <c r="C893" s="76"/>
      <c r="I893" s="76"/>
      <c r="J893" s="76"/>
      <c r="K893" s="76"/>
      <c r="Q893" s="75"/>
      <c r="R893" s="75"/>
      <c r="S893" s="75"/>
    </row>
    <row r="894">
      <c r="C894" s="76"/>
      <c r="I894" s="76"/>
      <c r="J894" s="76"/>
      <c r="K894" s="76"/>
      <c r="Q894" s="75"/>
      <c r="R894" s="75"/>
      <c r="S894" s="75"/>
    </row>
    <row r="895">
      <c r="C895" s="76"/>
      <c r="I895" s="76"/>
      <c r="J895" s="76"/>
      <c r="K895" s="76"/>
      <c r="Q895" s="75"/>
      <c r="R895" s="75"/>
      <c r="S895" s="75"/>
    </row>
    <row r="896">
      <c r="C896" s="76"/>
      <c r="I896" s="76"/>
      <c r="J896" s="76"/>
      <c r="K896" s="76"/>
      <c r="Q896" s="75"/>
      <c r="R896" s="75"/>
      <c r="S896" s="75"/>
    </row>
    <row r="897">
      <c r="C897" s="76"/>
      <c r="I897" s="76"/>
      <c r="J897" s="76"/>
      <c r="K897" s="76"/>
      <c r="Q897" s="75"/>
      <c r="R897" s="75"/>
      <c r="S897" s="75"/>
    </row>
    <row r="898">
      <c r="C898" s="76"/>
      <c r="I898" s="76"/>
      <c r="J898" s="76"/>
      <c r="K898" s="76"/>
      <c r="Q898" s="75"/>
      <c r="R898" s="75"/>
      <c r="S898" s="75"/>
    </row>
    <row r="899">
      <c r="C899" s="76"/>
      <c r="I899" s="76"/>
      <c r="J899" s="76"/>
      <c r="K899" s="76"/>
      <c r="Q899" s="75"/>
      <c r="R899" s="75"/>
      <c r="S899" s="75"/>
    </row>
    <row r="900">
      <c r="C900" s="76"/>
      <c r="I900" s="76"/>
      <c r="J900" s="76"/>
      <c r="K900" s="76"/>
      <c r="Q900" s="75"/>
      <c r="R900" s="75"/>
      <c r="S900" s="75"/>
    </row>
    <row r="901">
      <c r="C901" s="76"/>
      <c r="I901" s="76"/>
      <c r="J901" s="76"/>
      <c r="K901" s="76"/>
      <c r="Q901" s="75"/>
      <c r="R901" s="75"/>
      <c r="S901" s="75"/>
    </row>
    <row r="902">
      <c r="C902" s="76"/>
      <c r="I902" s="76"/>
      <c r="J902" s="76"/>
      <c r="K902" s="76"/>
      <c r="Q902" s="75"/>
      <c r="R902" s="75"/>
      <c r="S902" s="75"/>
    </row>
    <row r="903">
      <c r="C903" s="76"/>
      <c r="I903" s="76"/>
      <c r="J903" s="76"/>
      <c r="K903" s="76"/>
      <c r="Q903" s="75"/>
      <c r="R903" s="75"/>
      <c r="S903" s="75"/>
    </row>
    <row r="904">
      <c r="C904" s="76"/>
      <c r="I904" s="76"/>
      <c r="J904" s="76"/>
      <c r="K904" s="76"/>
      <c r="Q904" s="75"/>
      <c r="R904" s="75"/>
      <c r="S904" s="75"/>
    </row>
    <row r="905">
      <c r="C905" s="76"/>
      <c r="I905" s="76"/>
      <c r="J905" s="76"/>
      <c r="K905" s="76"/>
      <c r="Q905" s="75"/>
      <c r="R905" s="75"/>
      <c r="S905" s="75"/>
    </row>
    <row r="906">
      <c r="C906" s="76"/>
      <c r="I906" s="76"/>
      <c r="J906" s="76"/>
      <c r="K906" s="76"/>
      <c r="Q906" s="75"/>
      <c r="R906" s="75"/>
      <c r="S906" s="75"/>
    </row>
    <row r="907">
      <c r="C907" s="76"/>
      <c r="I907" s="76"/>
      <c r="J907" s="76"/>
      <c r="K907" s="76"/>
      <c r="Q907" s="75"/>
      <c r="R907" s="75"/>
      <c r="S907" s="75"/>
    </row>
    <row r="908">
      <c r="C908" s="76"/>
      <c r="I908" s="76"/>
      <c r="J908" s="76"/>
      <c r="K908" s="76"/>
      <c r="Q908" s="75"/>
      <c r="R908" s="75"/>
      <c r="S908" s="75"/>
    </row>
    <row r="909">
      <c r="C909" s="76"/>
      <c r="I909" s="76"/>
      <c r="J909" s="76"/>
      <c r="K909" s="76"/>
      <c r="Q909" s="75"/>
      <c r="R909" s="75"/>
      <c r="S909" s="75"/>
    </row>
    <row r="910">
      <c r="C910" s="76"/>
      <c r="I910" s="76"/>
      <c r="J910" s="76"/>
      <c r="K910" s="76"/>
      <c r="Q910" s="75"/>
      <c r="R910" s="75"/>
      <c r="S910" s="75"/>
    </row>
    <row r="911">
      <c r="C911" s="76"/>
      <c r="I911" s="76"/>
      <c r="J911" s="76"/>
      <c r="K911" s="76"/>
      <c r="Q911" s="75"/>
      <c r="R911" s="75"/>
      <c r="S911" s="75"/>
    </row>
    <row r="912">
      <c r="C912" s="76"/>
      <c r="I912" s="76"/>
      <c r="J912" s="76"/>
      <c r="K912" s="76"/>
      <c r="Q912" s="75"/>
      <c r="R912" s="75"/>
      <c r="S912" s="75"/>
    </row>
    <row r="913">
      <c r="C913" s="76"/>
      <c r="I913" s="76"/>
      <c r="J913" s="76"/>
      <c r="K913" s="76"/>
      <c r="Q913" s="75"/>
      <c r="R913" s="75"/>
      <c r="S913" s="75"/>
    </row>
    <row r="914">
      <c r="C914" s="76"/>
      <c r="I914" s="76"/>
      <c r="J914" s="76"/>
      <c r="K914" s="76"/>
      <c r="Q914" s="75"/>
      <c r="R914" s="75"/>
      <c r="S914" s="75"/>
    </row>
    <row r="915">
      <c r="C915" s="76"/>
      <c r="I915" s="76"/>
      <c r="J915" s="76"/>
      <c r="K915" s="76"/>
      <c r="Q915" s="75"/>
      <c r="R915" s="75"/>
      <c r="S915" s="75"/>
    </row>
    <row r="916">
      <c r="C916" s="76"/>
      <c r="I916" s="76"/>
      <c r="J916" s="76"/>
      <c r="K916" s="76"/>
      <c r="Q916" s="75"/>
      <c r="R916" s="75"/>
      <c r="S916" s="75"/>
    </row>
    <row r="917">
      <c r="C917" s="76"/>
      <c r="I917" s="76"/>
      <c r="J917" s="76"/>
      <c r="K917" s="76"/>
      <c r="Q917" s="75"/>
      <c r="R917" s="75"/>
      <c r="S917" s="75"/>
    </row>
    <row r="918">
      <c r="C918" s="76"/>
      <c r="I918" s="76"/>
      <c r="J918" s="76"/>
      <c r="K918" s="76"/>
      <c r="Q918" s="75"/>
      <c r="R918" s="75"/>
      <c r="S918" s="75"/>
    </row>
    <row r="919">
      <c r="C919" s="76"/>
      <c r="I919" s="76"/>
      <c r="J919" s="76"/>
      <c r="K919" s="76"/>
      <c r="Q919" s="75"/>
      <c r="R919" s="75"/>
      <c r="S919" s="75"/>
    </row>
    <row r="920">
      <c r="C920" s="76"/>
      <c r="I920" s="76"/>
      <c r="J920" s="76"/>
      <c r="K920" s="76"/>
      <c r="Q920" s="75"/>
      <c r="R920" s="75"/>
      <c r="S920" s="75"/>
    </row>
    <row r="921">
      <c r="C921" s="76"/>
      <c r="I921" s="76"/>
      <c r="J921" s="76"/>
      <c r="K921" s="76"/>
      <c r="Q921" s="75"/>
      <c r="R921" s="75"/>
      <c r="S921" s="75"/>
    </row>
    <row r="922">
      <c r="C922" s="76"/>
      <c r="I922" s="76"/>
      <c r="J922" s="76"/>
      <c r="K922" s="76"/>
      <c r="Q922" s="75"/>
      <c r="R922" s="75"/>
      <c r="S922" s="75"/>
    </row>
    <row r="923">
      <c r="C923" s="76"/>
      <c r="I923" s="76"/>
      <c r="J923" s="76"/>
      <c r="K923" s="76"/>
      <c r="Q923" s="75"/>
      <c r="R923" s="75"/>
      <c r="S923" s="75"/>
    </row>
    <row r="924">
      <c r="C924" s="76"/>
      <c r="I924" s="76"/>
      <c r="J924" s="76"/>
      <c r="K924" s="76"/>
      <c r="Q924" s="75"/>
      <c r="R924" s="75"/>
      <c r="S924" s="75"/>
    </row>
    <row r="925">
      <c r="C925" s="76"/>
      <c r="I925" s="76"/>
      <c r="J925" s="76"/>
      <c r="K925" s="76"/>
      <c r="Q925" s="75"/>
      <c r="R925" s="75"/>
      <c r="S925" s="75"/>
    </row>
    <row r="926">
      <c r="C926" s="76"/>
      <c r="I926" s="76"/>
      <c r="J926" s="76"/>
      <c r="K926" s="76"/>
      <c r="Q926" s="75"/>
      <c r="R926" s="75"/>
      <c r="S926" s="75"/>
    </row>
    <row r="927">
      <c r="C927" s="76"/>
      <c r="I927" s="76"/>
      <c r="J927" s="76"/>
      <c r="K927" s="76"/>
      <c r="Q927" s="75"/>
      <c r="R927" s="75"/>
      <c r="S927" s="75"/>
    </row>
    <row r="928">
      <c r="C928" s="76"/>
      <c r="I928" s="76"/>
      <c r="J928" s="76"/>
      <c r="K928" s="76"/>
      <c r="Q928" s="75"/>
      <c r="R928" s="75"/>
      <c r="S928" s="75"/>
    </row>
    <row r="929">
      <c r="C929" s="76"/>
      <c r="I929" s="76"/>
      <c r="J929" s="76"/>
      <c r="K929" s="76"/>
      <c r="Q929" s="75"/>
      <c r="R929" s="75"/>
      <c r="S929" s="75"/>
    </row>
    <row r="930">
      <c r="C930" s="76"/>
      <c r="I930" s="76"/>
      <c r="J930" s="76"/>
      <c r="K930" s="76"/>
      <c r="Q930" s="75"/>
      <c r="R930" s="75"/>
      <c r="S930" s="75"/>
    </row>
    <row r="931">
      <c r="C931" s="76"/>
      <c r="I931" s="76"/>
      <c r="J931" s="76"/>
      <c r="K931" s="76"/>
      <c r="Q931" s="75"/>
      <c r="R931" s="75"/>
      <c r="S931" s="75"/>
    </row>
    <row r="932">
      <c r="C932" s="76"/>
      <c r="I932" s="76"/>
      <c r="J932" s="76"/>
      <c r="K932" s="76"/>
      <c r="Q932" s="75"/>
      <c r="R932" s="75"/>
      <c r="S932" s="75"/>
    </row>
    <row r="933">
      <c r="C933" s="76"/>
      <c r="I933" s="76"/>
      <c r="J933" s="76"/>
      <c r="K933" s="76"/>
      <c r="Q933" s="75"/>
      <c r="R933" s="75"/>
      <c r="S933" s="75"/>
    </row>
    <row r="934">
      <c r="C934" s="76"/>
      <c r="I934" s="76"/>
      <c r="J934" s="76"/>
      <c r="K934" s="76"/>
      <c r="Q934" s="75"/>
      <c r="R934" s="75"/>
      <c r="S934" s="75"/>
    </row>
    <row r="935">
      <c r="C935" s="76"/>
      <c r="I935" s="76"/>
      <c r="J935" s="76"/>
      <c r="K935" s="76"/>
      <c r="Q935" s="75"/>
      <c r="R935" s="75"/>
      <c r="S935" s="75"/>
    </row>
    <row r="936">
      <c r="C936" s="76"/>
      <c r="I936" s="76"/>
      <c r="J936" s="76"/>
      <c r="K936" s="76"/>
      <c r="Q936" s="75"/>
      <c r="R936" s="75"/>
      <c r="S936" s="75"/>
    </row>
    <row r="937">
      <c r="C937" s="76"/>
      <c r="I937" s="76"/>
      <c r="J937" s="76"/>
      <c r="K937" s="76"/>
      <c r="Q937" s="75"/>
      <c r="R937" s="75"/>
      <c r="S937" s="75"/>
    </row>
    <row r="938">
      <c r="C938" s="76"/>
      <c r="I938" s="76"/>
      <c r="J938" s="76"/>
      <c r="K938" s="76"/>
      <c r="Q938" s="75"/>
      <c r="R938" s="75"/>
      <c r="S938" s="75"/>
    </row>
    <row r="939">
      <c r="C939" s="76"/>
      <c r="I939" s="76"/>
      <c r="J939" s="76"/>
      <c r="K939" s="76"/>
      <c r="Q939" s="75"/>
      <c r="R939" s="75"/>
      <c r="S939" s="75"/>
    </row>
    <row r="940">
      <c r="C940" s="76"/>
      <c r="I940" s="76"/>
      <c r="J940" s="76"/>
      <c r="K940" s="76"/>
      <c r="Q940" s="75"/>
      <c r="R940" s="75"/>
      <c r="S940" s="75"/>
    </row>
    <row r="941">
      <c r="C941" s="76"/>
      <c r="I941" s="76"/>
      <c r="J941" s="76"/>
      <c r="K941" s="76"/>
      <c r="Q941" s="75"/>
      <c r="R941" s="75"/>
      <c r="S941" s="75"/>
    </row>
    <row r="942">
      <c r="C942" s="76"/>
      <c r="I942" s="76"/>
      <c r="J942" s="76"/>
      <c r="K942" s="76"/>
      <c r="Q942" s="75"/>
      <c r="R942" s="75"/>
      <c r="S942" s="75"/>
    </row>
    <row r="943">
      <c r="C943" s="76"/>
      <c r="I943" s="76"/>
      <c r="J943" s="76"/>
      <c r="K943" s="76"/>
      <c r="Q943" s="75"/>
      <c r="R943" s="75"/>
      <c r="S943" s="75"/>
    </row>
    <row r="944">
      <c r="C944" s="76"/>
      <c r="I944" s="76"/>
      <c r="J944" s="76"/>
      <c r="K944" s="76"/>
      <c r="Q944" s="75"/>
      <c r="R944" s="75"/>
      <c r="S944" s="75"/>
    </row>
    <row r="945">
      <c r="C945" s="76"/>
      <c r="I945" s="76"/>
      <c r="J945" s="76"/>
      <c r="K945" s="76"/>
      <c r="Q945" s="75"/>
      <c r="R945" s="75"/>
      <c r="S945" s="75"/>
    </row>
    <row r="946">
      <c r="C946" s="76"/>
      <c r="I946" s="76"/>
      <c r="J946" s="76"/>
      <c r="K946" s="76"/>
      <c r="Q946" s="75"/>
      <c r="R946" s="75"/>
      <c r="S946" s="75"/>
    </row>
    <row r="947">
      <c r="C947" s="76"/>
      <c r="I947" s="76"/>
      <c r="J947" s="76"/>
      <c r="K947" s="76"/>
      <c r="Q947" s="75"/>
      <c r="R947" s="75"/>
      <c r="S947" s="75"/>
    </row>
    <row r="948">
      <c r="C948" s="76"/>
      <c r="I948" s="76"/>
      <c r="J948" s="76"/>
      <c r="K948" s="76"/>
      <c r="Q948" s="75"/>
      <c r="R948" s="75"/>
      <c r="S948" s="75"/>
    </row>
    <row r="949">
      <c r="C949" s="76"/>
      <c r="I949" s="76"/>
      <c r="J949" s="76"/>
      <c r="K949" s="76"/>
      <c r="Q949" s="75"/>
      <c r="R949" s="75"/>
      <c r="S949" s="75"/>
    </row>
    <row r="950">
      <c r="C950" s="76"/>
      <c r="I950" s="76"/>
      <c r="J950" s="76"/>
      <c r="K950" s="76"/>
      <c r="Q950" s="75"/>
      <c r="R950" s="75"/>
      <c r="S950" s="75"/>
    </row>
    <row r="951">
      <c r="C951" s="76"/>
      <c r="I951" s="76"/>
      <c r="J951" s="76"/>
      <c r="K951" s="76"/>
      <c r="Q951" s="75"/>
      <c r="R951" s="75"/>
      <c r="S951" s="75"/>
    </row>
    <row r="952">
      <c r="C952" s="76"/>
      <c r="I952" s="76"/>
      <c r="J952" s="76"/>
      <c r="K952" s="76"/>
      <c r="Q952" s="75"/>
      <c r="R952" s="75"/>
      <c r="S952" s="75"/>
    </row>
    <row r="953">
      <c r="C953" s="76"/>
      <c r="I953" s="76"/>
      <c r="J953" s="76"/>
      <c r="K953" s="76"/>
      <c r="Q953" s="75"/>
      <c r="R953" s="75"/>
      <c r="S953" s="75"/>
    </row>
    <row r="954">
      <c r="C954" s="76"/>
      <c r="I954" s="76"/>
      <c r="J954" s="76"/>
      <c r="K954" s="76"/>
      <c r="Q954" s="75"/>
      <c r="R954" s="75"/>
      <c r="S954" s="75"/>
    </row>
    <row r="955">
      <c r="C955" s="76"/>
      <c r="I955" s="76"/>
      <c r="J955" s="76"/>
      <c r="K955" s="76"/>
      <c r="Q955" s="75"/>
      <c r="R955" s="75"/>
      <c r="S955" s="75"/>
    </row>
    <row r="956">
      <c r="C956" s="76"/>
      <c r="I956" s="76"/>
      <c r="J956" s="76"/>
      <c r="K956" s="76"/>
      <c r="Q956" s="75"/>
      <c r="R956" s="75"/>
      <c r="S956" s="75"/>
    </row>
    <row r="957">
      <c r="C957" s="76"/>
      <c r="I957" s="76"/>
      <c r="J957" s="76"/>
      <c r="K957" s="76"/>
      <c r="Q957" s="75"/>
      <c r="R957" s="75"/>
      <c r="S957" s="75"/>
    </row>
    <row r="958">
      <c r="C958" s="76"/>
      <c r="I958" s="76"/>
      <c r="J958" s="76"/>
      <c r="K958" s="76"/>
      <c r="Q958" s="75"/>
      <c r="R958" s="75"/>
      <c r="S958" s="75"/>
    </row>
    <row r="959">
      <c r="C959" s="76"/>
      <c r="I959" s="76"/>
      <c r="J959" s="76"/>
      <c r="K959" s="76"/>
      <c r="Q959" s="75"/>
      <c r="R959" s="75"/>
      <c r="S959" s="75"/>
    </row>
    <row r="960">
      <c r="C960" s="76"/>
      <c r="I960" s="76"/>
      <c r="J960" s="76"/>
      <c r="K960" s="76"/>
      <c r="Q960" s="75"/>
      <c r="R960" s="75"/>
      <c r="S960" s="75"/>
    </row>
    <row r="961">
      <c r="C961" s="76"/>
      <c r="I961" s="76"/>
      <c r="J961" s="76"/>
      <c r="K961" s="76"/>
      <c r="Q961" s="75"/>
      <c r="R961" s="75"/>
      <c r="S961" s="75"/>
    </row>
    <row r="962">
      <c r="C962" s="76"/>
      <c r="I962" s="76"/>
      <c r="J962" s="76"/>
      <c r="K962" s="76"/>
      <c r="Q962" s="75"/>
      <c r="R962" s="75"/>
      <c r="S962" s="75"/>
    </row>
    <row r="963">
      <c r="C963" s="76"/>
      <c r="I963" s="76"/>
      <c r="J963" s="76"/>
      <c r="K963" s="76"/>
      <c r="Q963" s="75"/>
      <c r="R963" s="75"/>
      <c r="S963" s="75"/>
    </row>
    <row r="964">
      <c r="C964" s="76"/>
      <c r="I964" s="76"/>
      <c r="J964" s="76"/>
      <c r="K964" s="76"/>
      <c r="Q964" s="75"/>
      <c r="R964" s="75"/>
      <c r="S964" s="75"/>
    </row>
    <row r="965">
      <c r="C965" s="76"/>
      <c r="I965" s="76"/>
      <c r="J965" s="76"/>
      <c r="K965" s="76"/>
      <c r="Q965" s="75"/>
      <c r="R965" s="75"/>
      <c r="S965" s="75"/>
    </row>
    <row r="966">
      <c r="C966" s="76"/>
      <c r="I966" s="76"/>
      <c r="J966" s="76"/>
      <c r="K966" s="76"/>
      <c r="Q966" s="75"/>
      <c r="R966" s="75"/>
      <c r="S966" s="75"/>
    </row>
    <row r="967">
      <c r="C967" s="76"/>
      <c r="I967" s="76"/>
      <c r="J967" s="76"/>
      <c r="K967" s="76"/>
      <c r="Q967" s="75"/>
      <c r="R967" s="75"/>
      <c r="S967" s="75"/>
    </row>
    <row r="968">
      <c r="C968" s="76"/>
      <c r="I968" s="76"/>
      <c r="J968" s="76"/>
      <c r="K968" s="76"/>
      <c r="Q968" s="75"/>
      <c r="R968" s="75"/>
      <c r="S968" s="75"/>
    </row>
    <row r="969">
      <c r="C969" s="76"/>
      <c r="I969" s="76"/>
      <c r="J969" s="76"/>
      <c r="K969" s="76"/>
      <c r="Q969" s="75"/>
      <c r="R969" s="75"/>
      <c r="S969" s="75"/>
    </row>
    <row r="970">
      <c r="C970" s="76"/>
      <c r="I970" s="76"/>
      <c r="J970" s="76"/>
      <c r="K970" s="76"/>
      <c r="Q970" s="75"/>
      <c r="R970" s="75"/>
      <c r="S970" s="75"/>
    </row>
    <row r="971">
      <c r="C971" s="76"/>
      <c r="I971" s="76"/>
      <c r="J971" s="76"/>
      <c r="K971" s="76"/>
      <c r="Q971" s="75"/>
      <c r="R971" s="75"/>
      <c r="S971" s="75"/>
    </row>
    <row r="972">
      <c r="C972" s="76"/>
      <c r="I972" s="76"/>
      <c r="J972" s="76"/>
      <c r="K972" s="76"/>
      <c r="Q972" s="75"/>
      <c r="R972" s="75"/>
      <c r="S972" s="75"/>
    </row>
    <row r="973">
      <c r="C973" s="76"/>
      <c r="I973" s="76"/>
      <c r="J973" s="76"/>
      <c r="K973" s="76"/>
      <c r="Q973" s="75"/>
      <c r="R973" s="75"/>
      <c r="S973" s="75"/>
    </row>
    <row r="974">
      <c r="C974" s="76"/>
      <c r="I974" s="76"/>
      <c r="J974" s="76"/>
      <c r="K974" s="76"/>
      <c r="Q974" s="75"/>
      <c r="R974" s="75"/>
      <c r="S974" s="75"/>
    </row>
    <row r="975">
      <c r="C975" s="76"/>
      <c r="I975" s="76"/>
      <c r="J975" s="76"/>
      <c r="K975" s="76"/>
      <c r="Q975" s="75"/>
      <c r="R975" s="75"/>
      <c r="S975" s="75"/>
    </row>
    <row r="976">
      <c r="C976" s="76"/>
      <c r="I976" s="76"/>
      <c r="J976" s="76"/>
      <c r="K976" s="76"/>
      <c r="Q976" s="75"/>
      <c r="R976" s="75"/>
      <c r="S976" s="75"/>
    </row>
    <row r="977">
      <c r="C977" s="76"/>
      <c r="I977" s="76"/>
      <c r="J977" s="76"/>
      <c r="K977" s="76"/>
      <c r="Q977" s="75"/>
      <c r="R977" s="75"/>
      <c r="S977" s="75"/>
    </row>
    <row r="978">
      <c r="C978" s="76"/>
      <c r="I978" s="76"/>
      <c r="J978" s="76"/>
      <c r="K978" s="76"/>
      <c r="Q978" s="75"/>
      <c r="R978" s="75"/>
      <c r="S978" s="75"/>
    </row>
    <row r="979">
      <c r="C979" s="76"/>
      <c r="I979" s="76"/>
      <c r="J979" s="76"/>
      <c r="K979" s="76"/>
      <c r="Q979" s="75"/>
      <c r="R979" s="75"/>
      <c r="S979" s="75"/>
    </row>
    <row r="980">
      <c r="C980" s="76"/>
      <c r="I980" s="76"/>
      <c r="J980" s="76"/>
      <c r="K980" s="76"/>
      <c r="Q980" s="75"/>
      <c r="R980" s="75"/>
      <c r="S980" s="75"/>
    </row>
    <row r="981">
      <c r="C981" s="76"/>
      <c r="I981" s="76"/>
      <c r="J981" s="76"/>
      <c r="K981" s="76"/>
      <c r="Q981" s="75"/>
      <c r="R981" s="75"/>
      <c r="S981" s="75"/>
    </row>
    <row r="982">
      <c r="C982" s="76"/>
      <c r="I982" s="76"/>
      <c r="J982" s="76"/>
      <c r="K982" s="76"/>
      <c r="Q982" s="75"/>
      <c r="R982" s="75"/>
      <c r="S982" s="75"/>
    </row>
    <row r="983">
      <c r="C983" s="76"/>
      <c r="I983" s="76"/>
      <c r="J983" s="76"/>
      <c r="K983" s="76"/>
      <c r="Q983" s="75"/>
      <c r="R983" s="75"/>
      <c r="S983" s="75"/>
    </row>
    <row r="984">
      <c r="C984" s="76"/>
      <c r="I984" s="76"/>
      <c r="J984" s="76"/>
      <c r="K984" s="76"/>
      <c r="Q984" s="75"/>
      <c r="R984" s="75"/>
      <c r="S984" s="75"/>
    </row>
    <row r="985">
      <c r="C985" s="76"/>
      <c r="I985" s="76"/>
      <c r="J985" s="76"/>
      <c r="K985" s="76"/>
      <c r="Q985" s="75"/>
      <c r="R985" s="75"/>
      <c r="S985" s="75"/>
    </row>
    <row r="986">
      <c r="C986" s="76"/>
      <c r="I986" s="76"/>
      <c r="J986" s="76"/>
      <c r="K986" s="76"/>
      <c r="Q986" s="75"/>
      <c r="R986" s="75"/>
      <c r="S986" s="75"/>
    </row>
    <row r="987">
      <c r="C987" s="76"/>
      <c r="I987" s="76"/>
      <c r="J987" s="76"/>
      <c r="K987" s="76"/>
      <c r="Q987" s="75"/>
      <c r="R987" s="75"/>
      <c r="S987" s="75"/>
    </row>
    <row r="988">
      <c r="C988" s="76"/>
      <c r="I988" s="76"/>
      <c r="J988" s="76"/>
      <c r="K988" s="76"/>
      <c r="Q988" s="75"/>
      <c r="R988" s="75"/>
      <c r="S988" s="75"/>
    </row>
    <row r="989">
      <c r="C989" s="76"/>
      <c r="I989" s="76"/>
      <c r="J989" s="76"/>
      <c r="K989" s="76"/>
      <c r="Q989" s="75"/>
      <c r="R989" s="75"/>
      <c r="S989" s="75"/>
    </row>
    <row r="990">
      <c r="C990" s="76"/>
      <c r="I990" s="76"/>
      <c r="J990" s="76"/>
      <c r="K990" s="76"/>
      <c r="Q990" s="75"/>
      <c r="R990" s="75"/>
      <c r="S990" s="75"/>
    </row>
    <row r="991">
      <c r="C991" s="76"/>
      <c r="I991" s="76"/>
      <c r="J991" s="76"/>
      <c r="K991" s="76"/>
      <c r="Q991" s="75"/>
      <c r="R991" s="75"/>
      <c r="S991" s="75"/>
    </row>
    <row r="992">
      <c r="C992" s="76"/>
      <c r="I992" s="76"/>
      <c r="J992" s="76"/>
      <c r="K992" s="76"/>
      <c r="Q992" s="75"/>
      <c r="R992" s="75"/>
      <c r="S992" s="75"/>
    </row>
    <row r="993">
      <c r="C993" s="76"/>
      <c r="I993" s="76"/>
      <c r="J993" s="76"/>
      <c r="K993" s="76"/>
      <c r="Q993" s="75"/>
      <c r="R993" s="75"/>
      <c r="S993" s="75"/>
    </row>
    <row r="994">
      <c r="C994" s="76"/>
      <c r="I994" s="76"/>
      <c r="J994" s="76"/>
      <c r="K994" s="76"/>
      <c r="Q994" s="75"/>
      <c r="R994" s="75"/>
      <c r="S994" s="75"/>
    </row>
    <row r="995">
      <c r="C995" s="76"/>
      <c r="I995" s="76"/>
      <c r="J995" s="76"/>
      <c r="K995" s="76"/>
      <c r="Q995" s="75"/>
      <c r="R995" s="75"/>
      <c r="S995" s="75"/>
    </row>
    <row r="996">
      <c r="C996" s="76"/>
      <c r="I996" s="76"/>
      <c r="J996" s="76"/>
      <c r="K996" s="76"/>
      <c r="Q996" s="75"/>
      <c r="R996" s="75"/>
      <c r="S996" s="75"/>
    </row>
    <row r="997">
      <c r="C997" s="76"/>
      <c r="I997" s="76"/>
      <c r="J997" s="76"/>
      <c r="K997" s="76"/>
      <c r="Q997" s="75"/>
      <c r="R997" s="75"/>
      <c r="S997" s="75"/>
    </row>
  </sheetData>
  <autoFilter ref="$A$4:$AH$168"/>
  <mergeCells count="1">
    <mergeCell ref="Q3:S3"/>
  </mergeCells>
  <hyperlinks>
    <hyperlink r:id="rId1" ref="D5"/>
    <hyperlink r:id="rId2" ref="D29"/>
    <hyperlink r:id="rId3" ref="L44"/>
  </hyperlinks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3" max="3" width="13.5"/>
    <col customWidth="1" min="11" max="12" width="15.25"/>
    <col customWidth="1" min="13" max="13" width="18.5"/>
    <col customWidth="1" min="14" max="14" width="25.75"/>
    <col hidden="1" min="15" max="16" width="12.63"/>
  </cols>
  <sheetData>
    <row r="1">
      <c r="A1" s="4" t="s">
        <v>402</v>
      </c>
      <c r="C1" s="76"/>
      <c r="E1" s="75"/>
      <c r="F1" s="31" t="s">
        <v>0</v>
      </c>
      <c r="G1" s="31" t="s">
        <v>3</v>
      </c>
      <c r="H1" s="31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52"/>
      <c r="B2" s="52"/>
      <c r="C2" s="52"/>
      <c r="D2" s="52"/>
      <c r="E2" s="31"/>
      <c r="F2" s="31" t="s">
        <v>240</v>
      </c>
      <c r="G2" s="31" t="s">
        <v>241</v>
      </c>
      <c r="H2" s="31">
        <f>36.88+1.43</f>
        <v>38.31</v>
      </c>
      <c r="I2" s="85">
        <f>H2-16.3</f>
        <v>22.01</v>
      </c>
      <c r="J2" s="52"/>
      <c r="K2" s="52"/>
      <c r="L2" s="52" t="s">
        <v>384</v>
      </c>
      <c r="M2" s="52"/>
      <c r="N2" s="52">
        <f>'Totals % Goal'!F18</f>
        <v>0.7</v>
      </c>
      <c r="O2" s="52"/>
      <c r="P2" s="52"/>
      <c r="Q2" s="101">
        <f>MAX(Q5:Q997)/(N2*1000)</f>
        <v>0.8316857143</v>
      </c>
      <c r="R2" s="101">
        <f>MAX(R5:R997)/(N2*1000)</f>
        <v>0.919</v>
      </c>
      <c r="S2" s="101">
        <f>MAX(S5:S997)/MAX(Q5:Q997)</f>
        <v>0.1612559689</v>
      </c>
    </row>
    <row r="3">
      <c r="A3" s="52"/>
      <c r="B3" s="52"/>
      <c r="C3" s="52"/>
      <c r="D3" s="52"/>
      <c r="E3" s="31"/>
      <c r="F3" s="31"/>
      <c r="G3" s="31"/>
      <c r="H3" s="31"/>
      <c r="I3" s="52"/>
      <c r="J3" s="52"/>
      <c r="K3" s="52"/>
      <c r="L3" s="52"/>
      <c r="M3" s="52"/>
      <c r="N3" s="52"/>
      <c r="O3" s="52"/>
      <c r="P3" s="52"/>
      <c r="Q3" s="52" t="s">
        <v>249</v>
      </c>
    </row>
    <row r="4">
      <c r="A4" s="7" t="s">
        <v>10</v>
      </c>
      <c r="B4" s="7" t="s">
        <v>12</v>
      </c>
      <c r="C4" s="7" t="s">
        <v>251</v>
      </c>
      <c r="D4" s="7" t="s">
        <v>4</v>
      </c>
      <c r="E4" s="61" t="s">
        <v>14</v>
      </c>
      <c r="F4" s="61" t="s">
        <v>196</v>
      </c>
      <c r="G4" s="61" t="s">
        <v>252</v>
      </c>
      <c r="H4" s="61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 t="s">
        <v>387</v>
      </c>
      <c r="P4" s="7" t="s">
        <v>388</v>
      </c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16">
        <v>45314.0</v>
      </c>
      <c r="B5" s="117">
        <v>3807.0</v>
      </c>
      <c r="C5" s="118" t="s">
        <v>154</v>
      </c>
      <c r="D5" s="118">
        <v>37.995</v>
      </c>
      <c r="E5" s="117">
        <v>35.0</v>
      </c>
      <c r="F5" s="117">
        <v>0.0</v>
      </c>
      <c r="G5" s="117">
        <v>0.0</v>
      </c>
      <c r="H5" s="117">
        <v>0.0</v>
      </c>
      <c r="I5" s="118" t="s">
        <v>65</v>
      </c>
      <c r="J5" s="118" t="s">
        <v>164</v>
      </c>
      <c r="K5" s="118" t="s">
        <v>203</v>
      </c>
      <c r="L5" s="119" t="s">
        <v>408</v>
      </c>
      <c r="M5" s="52"/>
      <c r="N5" s="52"/>
      <c r="O5" s="105" t="str">
        <f t="shared" ref="O5:O167" si="1">if(L124="low","140MeV","750MeV")</f>
        <v>750MeV</v>
      </c>
      <c r="P5" s="105" t="str">
        <f t="shared" ref="P5:P167" si="2">if(L124="low","140MeV","650MeV")</f>
        <v>650MeV</v>
      </c>
      <c r="Q5" s="31">
        <f>if($I5="LH2",0+$F5,0)</f>
        <v>0</v>
      </c>
      <c r="R5" s="31">
        <v>0.0</v>
      </c>
      <c r="S5" s="31">
        <v>0.0</v>
      </c>
    </row>
    <row r="6">
      <c r="A6" s="55"/>
      <c r="B6" s="54">
        <v>3808.0</v>
      </c>
      <c r="C6" s="100" t="s">
        <v>391</v>
      </c>
      <c r="D6" s="118">
        <v>37.995</v>
      </c>
      <c r="E6" s="60">
        <v>30.0</v>
      </c>
      <c r="F6" s="60">
        <v>110.44</v>
      </c>
      <c r="G6" s="60">
        <v>7495265.0</v>
      </c>
      <c r="H6" s="60">
        <v>56.67</v>
      </c>
      <c r="I6" s="100" t="s">
        <v>65</v>
      </c>
      <c r="J6" s="100" t="s">
        <v>164</v>
      </c>
      <c r="K6" s="100" t="s">
        <v>203</v>
      </c>
      <c r="L6" s="55"/>
      <c r="O6" s="105" t="str">
        <f t="shared" si="1"/>
        <v>750MeV</v>
      </c>
      <c r="P6" s="105" t="str">
        <f t="shared" si="2"/>
        <v>650MeV</v>
      </c>
      <c r="Q6" s="20">
        <f t="shared" ref="Q6:Q128" si="3">if($I6="LH2",Q5+$F6,Q5+0)</f>
        <v>110.44</v>
      </c>
      <c r="R6" s="20">
        <f t="shared" ref="R6:R128" si="4">if($I6="LD2",R5+$F6,R5+0)</f>
        <v>0</v>
      </c>
      <c r="S6" s="20">
        <f t="shared" ref="S6:S128" si="5">if($I6="dummy",S5+$F6,S5+0)</f>
        <v>0</v>
      </c>
    </row>
    <row r="7">
      <c r="B7" s="117">
        <v>3809.0</v>
      </c>
      <c r="C7" s="52" t="s">
        <v>154</v>
      </c>
      <c r="D7" s="118">
        <v>37.995</v>
      </c>
      <c r="E7" s="31">
        <v>35.0</v>
      </c>
      <c r="F7" s="31">
        <v>0.0</v>
      </c>
      <c r="G7" s="31">
        <v>32663.0</v>
      </c>
      <c r="H7" s="31">
        <v>13.3</v>
      </c>
      <c r="I7" s="52" t="s">
        <v>65</v>
      </c>
      <c r="J7" s="100" t="s">
        <v>164</v>
      </c>
      <c r="K7" s="52" t="s">
        <v>203</v>
      </c>
      <c r="L7" s="4" t="s">
        <v>415</v>
      </c>
      <c r="O7" s="105" t="str">
        <f t="shared" si="1"/>
        <v>750MeV</v>
      </c>
      <c r="P7" s="105" t="str">
        <f t="shared" si="2"/>
        <v>650MeV</v>
      </c>
      <c r="Q7" s="20">
        <f t="shared" si="3"/>
        <v>110.44</v>
      </c>
      <c r="R7" s="20">
        <f t="shared" si="4"/>
        <v>0</v>
      </c>
      <c r="S7" s="20">
        <f t="shared" si="5"/>
        <v>0</v>
      </c>
    </row>
    <row r="8">
      <c r="B8" s="54">
        <v>3810.0</v>
      </c>
      <c r="C8" s="52" t="s">
        <v>391</v>
      </c>
      <c r="D8" s="118">
        <v>37.995</v>
      </c>
      <c r="E8" s="31">
        <v>35.0</v>
      </c>
      <c r="F8" s="31">
        <v>105.96</v>
      </c>
      <c r="G8" s="31">
        <v>7111535.0</v>
      </c>
      <c r="H8" s="31">
        <v>56.79</v>
      </c>
      <c r="I8" s="52" t="s">
        <v>65</v>
      </c>
      <c r="J8" s="100" t="s">
        <v>164</v>
      </c>
      <c r="K8" s="52" t="s">
        <v>203</v>
      </c>
      <c r="O8" s="105" t="str">
        <f t="shared" si="1"/>
        <v>750MeV</v>
      </c>
      <c r="P8" s="105" t="str">
        <f t="shared" si="2"/>
        <v>650MeV</v>
      </c>
      <c r="Q8" s="20">
        <f t="shared" si="3"/>
        <v>216.4</v>
      </c>
      <c r="R8" s="20">
        <f t="shared" si="4"/>
        <v>0</v>
      </c>
      <c r="S8" s="20">
        <f t="shared" si="5"/>
        <v>0</v>
      </c>
    </row>
    <row r="9">
      <c r="B9" s="117">
        <v>3811.0</v>
      </c>
      <c r="C9" s="52" t="s">
        <v>154</v>
      </c>
      <c r="D9" s="118">
        <v>37.995</v>
      </c>
      <c r="E9" s="31">
        <v>35.0</v>
      </c>
      <c r="F9" s="31">
        <v>0.0</v>
      </c>
      <c r="G9" s="31">
        <v>84247.0</v>
      </c>
      <c r="H9" s="31">
        <v>0.5</v>
      </c>
      <c r="I9" s="52" t="s">
        <v>65</v>
      </c>
      <c r="J9" s="100" t="s">
        <v>164</v>
      </c>
      <c r="K9" s="52" t="s">
        <v>203</v>
      </c>
      <c r="O9" s="105" t="str">
        <f t="shared" si="1"/>
        <v>750MeV</v>
      </c>
      <c r="P9" s="105" t="str">
        <f t="shared" si="2"/>
        <v>650MeV</v>
      </c>
      <c r="Q9" s="20">
        <f t="shared" si="3"/>
        <v>216.4</v>
      </c>
      <c r="R9" s="20">
        <f t="shared" si="4"/>
        <v>0</v>
      </c>
      <c r="S9" s="20">
        <f t="shared" si="5"/>
        <v>0</v>
      </c>
    </row>
    <row r="10">
      <c r="B10" s="98">
        <v>3812.0</v>
      </c>
      <c r="C10" s="107" t="s">
        <v>391</v>
      </c>
      <c r="D10" s="120">
        <v>37.995</v>
      </c>
      <c r="E10" s="97">
        <v>20.0</v>
      </c>
      <c r="F10" s="97">
        <v>24.83</v>
      </c>
      <c r="G10" s="97">
        <v>919802.0</v>
      </c>
      <c r="H10" s="97">
        <v>23.98</v>
      </c>
      <c r="I10" s="107" t="s">
        <v>65</v>
      </c>
      <c r="J10" s="121" t="s">
        <v>164</v>
      </c>
      <c r="K10" s="107" t="s">
        <v>203</v>
      </c>
      <c r="O10" s="105" t="str">
        <f t="shared" si="1"/>
        <v>750MeV</v>
      </c>
      <c r="P10" s="105" t="str">
        <f t="shared" si="2"/>
        <v>650MeV</v>
      </c>
      <c r="Q10" s="20">
        <f t="shared" si="3"/>
        <v>241.23</v>
      </c>
      <c r="R10" s="20">
        <f t="shared" si="4"/>
        <v>0</v>
      </c>
      <c r="S10" s="20">
        <f t="shared" si="5"/>
        <v>0</v>
      </c>
    </row>
    <row r="11">
      <c r="B11" s="117">
        <v>3813.0</v>
      </c>
      <c r="C11" s="52" t="s">
        <v>391</v>
      </c>
      <c r="D11" s="118">
        <v>37.995</v>
      </c>
      <c r="E11" s="31">
        <v>10.0</v>
      </c>
      <c r="F11" s="31">
        <v>23.1</v>
      </c>
      <c r="G11" s="31">
        <v>530416.0</v>
      </c>
      <c r="H11" s="31">
        <v>40.98</v>
      </c>
      <c r="I11" s="52" t="s">
        <v>65</v>
      </c>
      <c r="J11" s="100" t="s">
        <v>164</v>
      </c>
      <c r="K11" s="52" t="s">
        <v>203</v>
      </c>
      <c r="O11" s="105" t="str">
        <f t="shared" si="1"/>
        <v>750MeV</v>
      </c>
      <c r="P11" s="105" t="str">
        <f t="shared" si="2"/>
        <v>650MeV</v>
      </c>
      <c r="Q11" s="20">
        <f t="shared" si="3"/>
        <v>264.33</v>
      </c>
      <c r="R11" s="20">
        <f t="shared" si="4"/>
        <v>0</v>
      </c>
      <c r="S11" s="20">
        <f t="shared" si="5"/>
        <v>0</v>
      </c>
    </row>
    <row r="12">
      <c r="B12" s="54">
        <v>3814.0</v>
      </c>
      <c r="C12" s="52" t="s">
        <v>314</v>
      </c>
      <c r="D12" s="118">
        <v>37.995</v>
      </c>
      <c r="E12" s="31">
        <v>20.0</v>
      </c>
      <c r="F12" s="31">
        <v>17.77</v>
      </c>
      <c r="G12" s="31">
        <v>695701.0</v>
      </c>
      <c r="H12" s="31">
        <v>16.75</v>
      </c>
      <c r="I12" s="52" t="s">
        <v>65</v>
      </c>
      <c r="J12" s="52" t="s">
        <v>53</v>
      </c>
      <c r="K12" s="52" t="s">
        <v>203</v>
      </c>
      <c r="O12" s="105" t="str">
        <f t="shared" si="1"/>
        <v>750MeV</v>
      </c>
      <c r="P12" s="105" t="str">
        <f t="shared" si="2"/>
        <v>650MeV</v>
      </c>
      <c r="Q12" s="20">
        <f t="shared" si="3"/>
        <v>282.1</v>
      </c>
      <c r="R12" s="20">
        <f t="shared" si="4"/>
        <v>0</v>
      </c>
      <c r="S12" s="20">
        <f t="shared" si="5"/>
        <v>0</v>
      </c>
    </row>
    <row r="13">
      <c r="B13" s="117">
        <v>3815.0</v>
      </c>
      <c r="C13" s="52" t="s">
        <v>154</v>
      </c>
      <c r="D13" s="118">
        <v>37.995</v>
      </c>
      <c r="E13" s="31">
        <v>35.0</v>
      </c>
      <c r="F13" s="31">
        <v>0.0</v>
      </c>
      <c r="G13" s="31">
        <v>83274.0</v>
      </c>
      <c r="H13" s="31">
        <v>0.74</v>
      </c>
      <c r="I13" s="52" t="s">
        <v>65</v>
      </c>
      <c r="J13" s="100" t="s">
        <v>164</v>
      </c>
      <c r="K13" s="52" t="s">
        <v>223</v>
      </c>
      <c r="O13" s="105" t="str">
        <f t="shared" si="1"/>
        <v>750MeV</v>
      </c>
      <c r="P13" s="105" t="str">
        <f t="shared" si="2"/>
        <v>650MeV</v>
      </c>
      <c r="Q13" s="20">
        <f t="shared" si="3"/>
        <v>282.1</v>
      </c>
      <c r="R13" s="20">
        <f t="shared" si="4"/>
        <v>0</v>
      </c>
      <c r="S13" s="20">
        <f t="shared" si="5"/>
        <v>0</v>
      </c>
    </row>
    <row r="14">
      <c r="B14" s="54">
        <v>3816.0</v>
      </c>
      <c r="C14" s="52" t="s">
        <v>391</v>
      </c>
      <c r="D14" s="118">
        <v>37.995</v>
      </c>
      <c r="E14" s="31">
        <v>35.0</v>
      </c>
      <c r="F14" s="31">
        <v>30.14</v>
      </c>
      <c r="G14" s="31">
        <v>12560.0</v>
      </c>
      <c r="H14" s="31">
        <v>15.36</v>
      </c>
      <c r="I14" s="52" t="s">
        <v>65</v>
      </c>
      <c r="J14" s="52" t="s">
        <v>399</v>
      </c>
      <c r="K14" s="52" t="s">
        <v>223</v>
      </c>
      <c r="O14" s="105" t="str">
        <f t="shared" si="1"/>
        <v>750MeV</v>
      </c>
      <c r="P14" s="105" t="str">
        <f t="shared" si="2"/>
        <v>650MeV</v>
      </c>
      <c r="Q14" s="20">
        <f t="shared" si="3"/>
        <v>312.24</v>
      </c>
      <c r="R14" s="20">
        <f t="shared" si="4"/>
        <v>0</v>
      </c>
      <c r="S14" s="20">
        <f t="shared" si="5"/>
        <v>0</v>
      </c>
    </row>
    <row r="15">
      <c r="A15" s="27"/>
      <c r="B15" s="122">
        <v>3817.0</v>
      </c>
      <c r="C15" s="43" t="s">
        <v>391</v>
      </c>
      <c r="D15" s="123">
        <v>37.995</v>
      </c>
      <c r="E15" s="109">
        <v>30.0</v>
      </c>
      <c r="F15" s="109">
        <v>26.61</v>
      </c>
      <c r="G15" s="109">
        <v>1487565.0</v>
      </c>
      <c r="H15" s="42">
        <v>18.23</v>
      </c>
      <c r="I15" s="43" t="s">
        <v>229</v>
      </c>
      <c r="J15" s="124" t="s">
        <v>164</v>
      </c>
      <c r="K15" s="43" t="s">
        <v>203</v>
      </c>
      <c r="L15" s="42"/>
      <c r="M15" s="27"/>
      <c r="N15" s="27"/>
      <c r="O15" s="110" t="str">
        <f t="shared" si="1"/>
        <v>750MeV</v>
      </c>
      <c r="P15" s="110" t="str">
        <f t="shared" si="2"/>
        <v>650MeV</v>
      </c>
      <c r="Q15" s="27">
        <f t="shared" si="3"/>
        <v>312.24</v>
      </c>
      <c r="R15" s="27">
        <f t="shared" si="4"/>
        <v>0</v>
      </c>
      <c r="S15" s="27">
        <f t="shared" si="5"/>
        <v>26.61</v>
      </c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>
      <c r="A16" s="27"/>
      <c r="B16" s="126">
        <v>3818.0</v>
      </c>
      <c r="C16" s="43" t="s">
        <v>391</v>
      </c>
      <c r="D16" s="123">
        <v>37.995</v>
      </c>
      <c r="E16" s="109">
        <v>20.0</v>
      </c>
      <c r="F16" s="109">
        <v>24.7</v>
      </c>
      <c r="G16" s="109">
        <v>882301.0</v>
      </c>
      <c r="H16" s="109">
        <v>21.38</v>
      </c>
      <c r="I16" s="43" t="s">
        <v>229</v>
      </c>
      <c r="J16" s="124" t="s">
        <v>164</v>
      </c>
      <c r="K16" s="43" t="s">
        <v>203</v>
      </c>
      <c r="L16" s="42"/>
      <c r="M16" s="42"/>
      <c r="N16" s="27"/>
      <c r="O16" s="110" t="str">
        <f t="shared" si="1"/>
        <v>750MeV</v>
      </c>
      <c r="P16" s="110" t="str">
        <f t="shared" si="2"/>
        <v>650MeV</v>
      </c>
      <c r="Q16" s="27">
        <f t="shared" si="3"/>
        <v>312.24</v>
      </c>
      <c r="R16" s="27">
        <f t="shared" si="4"/>
        <v>0</v>
      </c>
      <c r="S16" s="27">
        <f t="shared" si="5"/>
        <v>51.31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>
      <c r="A17" s="23"/>
      <c r="B17" s="127">
        <v>3819.0</v>
      </c>
      <c r="C17" s="83" t="s">
        <v>391</v>
      </c>
      <c r="D17" s="128">
        <v>37.995</v>
      </c>
      <c r="E17" s="112">
        <v>15.0</v>
      </c>
      <c r="F17" s="112">
        <v>55.97</v>
      </c>
      <c r="G17" s="112">
        <v>1.0255099E7</v>
      </c>
      <c r="H17" s="112">
        <v>41.96</v>
      </c>
      <c r="I17" s="83" t="s">
        <v>101</v>
      </c>
      <c r="J17" s="83" t="s">
        <v>164</v>
      </c>
      <c r="K17" s="83" t="s">
        <v>203</v>
      </c>
      <c r="L17" s="23"/>
      <c r="M17" s="45"/>
      <c r="N17" s="23"/>
      <c r="O17" s="113" t="str">
        <f t="shared" si="1"/>
        <v>750MeV</v>
      </c>
      <c r="P17" s="113" t="str">
        <f t="shared" si="2"/>
        <v>650MeV</v>
      </c>
      <c r="Q17" s="23">
        <f t="shared" si="3"/>
        <v>312.24</v>
      </c>
      <c r="R17" s="23">
        <f t="shared" si="4"/>
        <v>55.97</v>
      </c>
      <c r="S17" s="23">
        <f t="shared" si="5"/>
        <v>51.31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>
      <c r="A18" s="23"/>
      <c r="B18" s="129">
        <v>3820.0</v>
      </c>
      <c r="C18" s="83" t="s">
        <v>391</v>
      </c>
      <c r="D18" s="128">
        <v>37.995</v>
      </c>
      <c r="E18" s="112">
        <v>15.0</v>
      </c>
      <c r="F18" s="112">
        <v>41.57</v>
      </c>
      <c r="G18" s="45">
        <v>1.0194233E7</v>
      </c>
      <c r="H18" s="112">
        <v>75.14</v>
      </c>
      <c r="I18" s="83" t="s">
        <v>101</v>
      </c>
      <c r="J18" s="83" t="s">
        <v>164</v>
      </c>
      <c r="K18" s="83" t="s">
        <v>203</v>
      </c>
      <c r="L18" s="23"/>
      <c r="M18" s="45"/>
      <c r="N18" s="23"/>
      <c r="O18" s="113" t="str">
        <f t="shared" si="1"/>
        <v>750MeV</v>
      </c>
      <c r="P18" s="113" t="str">
        <f t="shared" si="2"/>
        <v>650MeV</v>
      </c>
      <c r="Q18" s="23">
        <f t="shared" si="3"/>
        <v>312.24</v>
      </c>
      <c r="R18" s="23">
        <f t="shared" si="4"/>
        <v>97.54</v>
      </c>
      <c r="S18" s="23">
        <f t="shared" si="5"/>
        <v>51.31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>
      <c r="A19" s="132"/>
      <c r="B19" s="133">
        <v>3821.0</v>
      </c>
      <c r="C19" s="134" t="s">
        <v>264</v>
      </c>
      <c r="D19" s="135">
        <v>37.995</v>
      </c>
      <c r="E19" s="136" t="s">
        <v>232</v>
      </c>
      <c r="F19" s="136">
        <v>0.0</v>
      </c>
      <c r="G19" s="136">
        <v>0.0</v>
      </c>
      <c r="H19" s="136" t="s">
        <v>232</v>
      </c>
      <c r="I19" s="134" t="s">
        <v>431</v>
      </c>
      <c r="J19" s="134" t="s">
        <v>164</v>
      </c>
      <c r="K19" s="134" t="s">
        <v>203</v>
      </c>
      <c r="L19" s="137" t="s">
        <v>432</v>
      </c>
      <c r="M19" s="137"/>
      <c r="N19" s="132"/>
      <c r="O19" s="138" t="str">
        <f t="shared" si="1"/>
        <v>750MeV</v>
      </c>
      <c r="P19" s="138" t="str">
        <f t="shared" si="2"/>
        <v>650MeV</v>
      </c>
      <c r="Q19" s="132">
        <f t="shared" si="3"/>
        <v>312.24</v>
      </c>
      <c r="R19" s="132">
        <f t="shared" si="4"/>
        <v>97.54</v>
      </c>
      <c r="S19" s="132">
        <f t="shared" si="5"/>
        <v>51.31</v>
      </c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</row>
    <row r="20">
      <c r="A20" s="23"/>
      <c r="B20" s="129">
        <v>3822.0</v>
      </c>
      <c r="C20" s="83" t="s">
        <v>154</v>
      </c>
      <c r="D20" s="128">
        <v>37.995</v>
      </c>
      <c r="E20" s="112">
        <v>15.0</v>
      </c>
      <c r="F20" s="112">
        <v>0.0</v>
      </c>
      <c r="G20" s="45">
        <v>82056.0</v>
      </c>
      <c r="H20" s="112">
        <v>10.8</v>
      </c>
      <c r="I20" s="83" t="s">
        <v>101</v>
      </c>
      <c r="J20" s="83" t="s">
        <v>164</v>
      </c>
      <c r="K20" s="83" t="s">
        <v>203</v>
      </c>
      <c r="L20" s="45" t="s">
        <v>415</v>
      </c>
      <c r="M20" s="45"/>
      <c r="N20" s="23"/>
      <c r="O20" s="113" t="str">
        <f t="shared" si="1"/>
        <v>750MeV</v>
      </c>
      <c r="P20" s="113" t="str">
        <f t="shared" si="2"/>
        <v>650MeV</v>
      </c>
      <c r="Q20" s="23">
        <f t="shared" si="3"/>
        <v>312.24</v>
      </c>
      <c r="R20" s="23">
        <f t="shared" si="4"/>
        <v>97.54</v>
      </c>
      <c r="S20" s="23">
        <f t="shared" si="5"/>
        <v>51.31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23"/>
      <c r="B21" s="127">
        <v>3823.0</v>
      </c>
      <c r="C21" s="83" t="s">
        <v>391</v>
      </c>
      <c r="D21" s="128">
        <v>37.995</v>
      </c>
      <c r="E21" s="112">
        <v>15.0</v>
      </c>
      <c r="F21" s="112">
        <v>45.1</v>
      </c>
      <c r="G21" s="45">
        <v>1.0484958E7</v>
      </c>
      <c r="H21" s="45">
        <v>57.6</v>
      </c>
      <c r="I21" s="83" t="s">
        <v>101</v>
      </c>
      <c r="J21" s="83" t="s">
        <v>164</v>
      </c>
      <c r="K21" s="83" t="s">
        <v>203</v>
      </c>
      <c r="L21" s="23"/>
      <c r="M21" s="23"/>
      <c r="N21" s="23"/>
      <c r="O21" s="113" t="str">
        <f t="shared" si="1"/>
        <v>750MeV</v>
      </c>
      <c r="P21" s="113" t="str">
        <f t="shared" si="2"/>
        <v>650MeV</v>
      </c>
      <c r="Q21" s="23">
        <f t="shared" si="3"/>
        <v>312.24</v>
      </c>
      <c r="R21" s="23">
        <f t="shared" si="4"/>
        <v>142.64</v>
      </c>
      <c r="S21" s="23">
        <f t="shared" si="5"/>
        <v>51.31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23"/>
      <c r="B22" s="129">
        <v>3824.0</v>
      </c>
      <c r="C22" s="83" t="s">
        <v>391</v>
      </c>
      <c r="D22" s="128">
        <v>37.995</v>
      </c>
      <c r="E22" s="112">
        <v>15.0</v>
      </c>
      <c r="F22" s="112">
        <v>44.74</v>
      </c>
      <c r="G22" s="45">
        <v>1.0523687E7</v>
      </c>
      <c r="H22" s="112">
        <v>60.12</v>
      </c>
      <c r="I22" s="83" t="s">
        <v>101</v>
      </c>
      <c r="J22" s="83" t="s">
        <v>164</v>
      </c>
      <c r="K22" s="83" t="s">
        <v>203</v>
      </c>
      <c r="L22" s="23"/>
      <c r="M22" s="23"/>
      <c r="N22" s="23"/>
      <c r="O22" s="113" t="str">
        <f t="shared" si="1"/>
        <v>750MeV</v>
      </c>
      <c r="P22" s="113" t="str">
        <f t="shared" si="2"/>
        <v>650MeV</v>
      </c>
      <c r="Q22" s="23">
        <f t="shared" si="3"/>
        <v>312.24</v>
      </c>
      <c r="R22" s="23">
        <f t="shared" si="4"/>
        <v>187.38</v>
      </c>
      <c r="S22" s="23">
        <f t="shared" si="5"/>
        <v>51.31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23"/>
      <c r="B23" s="127">
        <v>3825.0</v>
      </c>
      <c r="C23" s="83" t="s">
        <v>391</v>
      </c>
      <c r="D23" s="128">
        <v>37.995</v>
      </c>
      <c r="E23" s="112">
        <v>15.0</v>
      </c>
      <c r="F23" s="112">
        <v>43.26</v>
      </c>
      <c r="G23" s="45">
        <v>1.0126938E7</v>
      </c>
      <c r="H23" s="112">
        <v>57.2</v>
      </c>
      <c r="I23" s="83" t="s">
        <v>101</v>
      </c>
      <c r="J23" s="83" t="s">
        <v>164</v>
      </c>
      <c r="K23" s="83" t="s">
        <v>203</v>
      </c>
      <c r="L23" s="23"/>
      <c r="M23" s="23"/>
      <c r="N23" s="23"/>
      <c r="O23" s="113" t="str">
        <f t="shared" si="1"/>
        <v>750MeV</v>
      </c>
      <c r="P23" s="113" t="str">
        <f t="shared" si="2"/>
        <v>650MeV</v>
      </c>
      <c r="Q23" s="23">
        <f t="shared" si="3"/>
        <v>312.24</v>
      </c>
      <c r="R23" s="23">
        <f t="shared" si="4"/>
        <v>230.64</v>
      </c>
      <c r="S23" s="23">
        <f t="shared" si="5"/>
        <v>51.31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23"/>
      <c r="B24" s="129">
        <v>3826.0</v>
      </c>
      <c r="C24" s="83" t="s">
        <v>391</v>
      </c>
      <c r="D24" s="128">
        <v>37.995</v>
      </c>
      <c r="E24" s="112">
        <v>10.0</v>
      </c>
      <c r="F24" s="112">
        <v>11.44</v>
      </c>
      <c r="G24" s="45">
        <v>1665531.0</v>
      </c>
      <c r="H24" s="112">
        <v>19.62</v>
      </c>
      <c r="I24" s="83" t="s">
        <v>101</v>
      </c>
      <c r="J24" s="83" t="s">
        <v>164</v>
      </c>
      <c r="K24" s="83" t="s">
        <v>203</v>
      </c>
      <c r="L24" s="23"/>
      <c r="M24" s="23"/>
      <c r="N24" s="23"/>
      <c r="O24" s="113" t="str">
        <f t="shared" si="1"/>
        <v>750MeV</v>
      </c>
      <c r="P24" s="113" t="str">
        <f t="shared" si="2"/>
        <v>650MeV</v>
      </c>
      <c r="Q24" s="23">
        <f t="shared" si="3"/>
        <v>312.24</v>
      </c>
      <c r="R24" s="23">
        <f t="shared" si="4"/>
        <v>242.08</v>
      </c>
      <c r="S24" s="23">
        <f t="shared" si="5"/>
        <v>51.31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23"/>
      <c r="B25" s="127">
        <v>3827.0</v>
      </c>
      <c r="C25" s="83" t="s">
        <v>391</v>
      </c>
      <c r="D25" s="128">
        <v>37.995</v>
      </c>
      <c r="E25" s="112">
        <v>5.0</v>
      </c>
      <c r="F25" s="112">
        <v>12.0</v>
      </c>
      <c r="G25" s="45">
        <v>892310.0</v>
      </c>
      <c r="H25" s="112">
        <v>39.44</v>
      </c>
      <c r="I25" s="83" t="s">
        <v>101</v>
      </c>
      <c r="J25" s="83" t="s">
        <v>164</v>
      </c>
      <c r="K25" s="83" t="s">
        <v>203</v>
      </c>
      <c r="L25" s="23"/>
      <c r="M25" s="23"/>
      <c r="N25" s="23"/>
      <c r="O25" s="113" t="str">
        <f t="shared" si="1"/>
        <v>750MeV</v>
      </c>
      <c r="P25" s="113" t="str">
        <f t="shared" si="2"/>
        <v>650MeV</v>
      </c>
      <c r="Q25" s="23">
        <f t="shared" si="3"/>
        <v>312.24</v>
      </c>
      <c r="R25" s="23">
        <f t="shared" si="4"/>
        <v>254.08</v>
      </c>
      <c r="S25" s="23">
        <f t="shared" si="5"/>
        <v>51.31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23"/>
      <c r="B26" s="129">
        <v>3828.0</v>
      </c>
      <c r="C26" s="83" t="s">
        <v>314</v>
      </c>
      <c r="D26" s="128">
        <v>37.995</v>
      </c>
      <c r="E26" s="112">
        <v>10.0</v>
      </c>
      <c r="F26" s="112">
        <v>12.94</v>
      </c>
      <c r="G26" s="45">
        <v>1913666.0</v>
      </c>
      <c r="H26" s="112">
        <v>21.53</v>
      </c>
      <c r="I26" s="83" t="s">
        <v>101</v>
      </c>
      <c r="J26" s="83" t="s">
        <v>53</v>
      </c>
      <c r="K26" s="83" t="s">
        <v>203</v>
      </c>
      <c r="L26" s="23"/>
      <c r="M26" s="23"/>
      <c r="N26" s="23"/>
      <c r="O26" s="113" t="str">
        <f t="shared" si="1"/>
        <v>750MeV</v>
      </c>
      <c r="P26" s="113" t="str">
        <f t="shared" si="2"/>
        <v>650MeV</v>
      </c>
      <c r="Q26" s="23">
        <f t="shared" si="3"/>
        <v>312.24</v>
      </c>
      <c r="R26" s="23">
        <f t="shared" si="4"/>
        <v>267.02</v>
      </c>
      <c r="S26" s="23">
        <f t="shared" si="5"/>
        <v>51.31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23"/>
      <c r="B27" s="127">
        <v>3829.0</v>
      </c>
      <c r="C27" s="83" t="s">
        <v>154</v>
      </c>
      <c r="D27" s="128">
        <v>37.995</v>
      </c>
      <c r="E27" s="112">
        <v>15.0</v>
      </c>
      <c r="F27" s="112">
        <v>0.0</v>
      </c>
      <c r="G27" s="45">
        <v>27029.0</v>
      </c>
      <c r="H27" s="45">
        <v>0.14</v>
      </c>
      <c r="I27" s="83" t="s">
        <v>101</v>
      </c>
      <c r="J27" s="83" t="s">
        <v>164</v>
      </c>
      <c r="K27" s="83" t="s">
        <v>203</v>
      </c>
      <c r="L27" s="23"/>
      <c r="M27" s="23"/>
      <c r="N27" s="23"/>
      <c r="O27" s="113" t="str">
        <f t="shared" si="1"/>
        <v>750MeV</v>
      </c>
      <c r="P27" s="113" t="str">
        <f t="shared" si="2"/>
        <v>650MeV</v>
      </c>
      <c r="Q27" s="23">
        <f t="shared" si="3"/>
        <v>312.24</v>
      </c>
      <c r="R27" s="23">
        <f t="shared" si="4"/>
        <v>267.02</v>
      </c>
      <c r="S27" s="23">
        <f t="shared" si="5"/>
        <v>51.31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23"/>
      <c r="B28" s="129">
        <v>3830.0</v>
      </c>
      <c r="C28" s="83" t="s">
        <v>154</v>
      </c>
      <c r="D28" s="128">
        <v>37.995</v>
      </c>
      <c r="E28" s="112">
        <v>15.0</v>
      </c>
      <c r="F28" s="112">
        <v>0.0</v>
      </c>
      <c r="G28" s="45">
        <v>157791.0</v>
      </c>
      <c r="H28" s="112">
        <v>0.86</v>
      </c>
      <c r="I28" s="83" t="s">
        <v>101</v>
      </c>
      <c r="J28" s="83" t="s">
        <v>164</v>
      </c>
      <c r="K28" s="83" t="s">
        <v>223</v>
      </c>
      <c r="L28" s="23"/>
      <c r="M28" s="23"/>
      <c r="N28" s="23"/>
      <c r="O28" s="113" t="str">
        <f t="shared" si="1"/>
        <v>750MeV</v>
      </c>
      <c r="P28" s="113" t="str">
        <f t="shared" si="2"/>
        <v>650MeV</v>
      </c>
      <c r="Q28" s="23">
        <f t="shared" si="3"/>
        <v>312.24</v>
      </c>
      <c r="R28" s="23">
        <f t="shared" si="4"/>
        <v>267.02</v>
      </c>
      <c r="S28" s="23">
        <f t="shared" si="5"/>
        <v>51.31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95"/>
      <c r="B29" s="127">
        <v>3831.0</v>
      </c>
      <c r="C29" s="83" t="s">
        <v>154</v>
      </c>
      <c r="D29" s="128">
        <v>37.995</v>
      </c>
      <c r="E29" s="112">
        <v>15.0</v>
      </c>
      <c r="F29" s="112">
        <v>0.0</v>
      </c>
      <c r="G29" s="45">
        <v>130693.0</v>
      </c>
      <c r="H29" s="112">
        <v>12.19</v>
      </c>
      <c r="I29" s="83" t="s">
        <v>101</v>
      </c>
      <c r="J29" s="83" t="s">
        <v>399</v>
      </c>
      <c r="K29" s="83" t="s">
        <v>223</v>
      </c>
      <c r="L29" s="23"/>
      <c r="M29" s="23"/>
      <c r="N29" s="23"/>
      <c r="O29" s="113" t="str">
        <f t="shared" si="1"/>
        <v>750MeV</v>
      </c>
      <c r="P29" s="113" t="str">
        <f t="shared" si="2"/>
        <v>650MeV</v>
      </c>
      <c r="Q29" s="23">
        <f t="shared" si="3"/>
        <v>312.24</v>
      </c>
      <c r="R29" s="23">
        <f t="shared" si="4"/>
        <v>267.02</v>
      </c>
      <c r="S29" s="23">
        <f t="shared" si="5"/>
        <v>51.31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23"/>
      <c r="B30" s="129">
        <v>3832.0</v>
      </c>
      <c r="C30" s="83" t="s">
        <v>391</v>
      </c>
      <c r="D30" s="128">
        <v>37.995</v>
      </c>
      <c r="E30" s="112">
        <v>15.0</v>
      </c>
      <c r="F30" s="112">
        <v>14.02</v>
      </c>
      <c r="G30" s="45">
        <v>2589847.0</v>
      </c>
      <c r="H30" s="112">
        <v>17.34</v>
      </c>
      <c r="I30" s="83" t="s">
        <v>101</v>
      </c>
      <c r="J30" s="83" t="s">
        <v>400</v>
      </c>
      <c r="K30" s="83" t="s">
        <v>223</v>
      </c>
      <c r="L30" s="23"/>
      <c r="M30" s="23"/>
      <c r="N30" s="23"/>
      <c r="O30" s="113" t="str">
        <f t="shared" si="1"/>
        <v>750MeV</v>
      </c>
      <c r="P30" s="113" t="str">
        <f t="shared" si="2"/>
        <v>650MeV</v>
      </c>
      <c r="Q30" s="23">
        <f t="shared" si="3"/>
        <v>312.24</v>
      </c>
      <c r="R30" s="23">
        <f t="shared" si="4"/>
        <v>281.04</v>
      </c>
      <c r="S30" s="23">
        <f t="shared" si="5"/>
        <v>51.31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63">
        <v>45315.0</v>
      </c>
      <c r="B31" s="60">
        <v>3858.0</v>
      </c>
      <c r="C31" s="52" t="s">
        <v>391</v>
      </c>
      <c r="D31" s="142">
        <v>37.995</v>
      </c>
      <c r="E31" s="31">
        <v>40.0</v>
      </c>
      <c r="F31" s="31">
        <v>100.24</v>
      </c>
      <c r="G31" s="4">
        <v>4089851.0</v>
      </c>
      <c r="H31" s="31">
        <v>57.93</v>
      </c>
      <c r="I31" s="52" t="s">
        <v>65</v>
      </c>
      <c r="J31" s="100" t="s">
        <v>164</v>
      </c>
      <c r="K31" s="52" t="s">
        <v>203</v>
      </c>
      <c r="O31" s="105" t="str">
        <f t="shared" si="1"/>
        <v>750MeV</v>
      </c>
      <c r="P31" s="105" t="str">
        <f t="shared" si="2"/>
        <v>650MeV</v>
      </c>
      <c r="Q31" s="20">
        <f t="shared" si="3"/>
        <v>412.48</v>
      </c>
      <c r="R31" s="20">
        <f t="shared" si="4"/>
        <v>281.04</v>
      </c>
      <c r="S31" s="20">
        <f t="shared" si="5"/>
        <v>51.31</v>
      </c>
    </row>
    <row r="32">
      <c r="B32" s="60">
        <v>3859.0</v>
      </c>
      <c r="C32" s="52" t="s">
        <v>391</v>
      </c>
      <c r="D32" s="100">
        <v>37.995</v>
      </c>
      <c r="E32" s="31">
        <v>40.0</v>
      </c>
      <c r="F32" s="31">
        <v>105.35</v>
      </c>
      <c r="G32" s="4">
        <v>4261951.0</v>
      </c>
      <c r="H32" s="31">
        <v>57.09</v>
      </c>
      <c r="I32" s="52" t="s">
        <v>65</v>
      </c>
      <c r="J32" s="100" t="s">
        <v>164</v>
      </c>
      <c r="K32" s="52" t="s">
        <v>203</v>
      </c>
      <c r="M32" s="4"/>
      <c r="O32" s="105" t="str">
        <f t="shared" si="1"/>
        <v>750MeV</v>
      </c>
      <c r="P32" s="105" t="str">
        <f t="shared" si="2"/>
        <v>650MeV</v>
      </c>
      <c r="Q32" s="20">
        <f t="shared" si="3"/>
        <v>517.83</v>
      </c>
      <c r="R32" s="20">
        <f t="shared" si="4"/>
        <v>281.04</v>
      </c>
      <c r="S32" s="20">
        <f t="shared" si="5"/>
        <v>51.31</v>
      </c>
    </row>
    <row r="33">
      <c r="B33" s="60">
        <v>3860.0</v>
      </c>
      <c r="C33" s="52" t="s">
        <v>391</v>
      </c>
      <c r="D33" s="100">
        <v>37.995</v>
      </c>
      <c r="E33" s="31">
        <v>20.0</v>
      </c>
      <c r="F33" s="31">
        <v>23.06</v>
      </c>
      <c r="G33" s="31">
        <v>460555.0</v>
      </c>
      <c r="H33" s="31">
        <v>19.82</v>
      </c>
      <c r="I33" s="52" t="s">
        <v>65</v>
      </c>
      <c r="J33" s="100" t="s">
        <v>164</v>
      </c>
      <c r="K33" s="52" t="s">
        <v>203</v>
      </c>
      <c r="M33" s="4"/>
      <c r="O33" s="105" t="str">
        <f t="shared" si="1"/>
        <v>750MeV</v>
      </c>
      <c r="P33" s="105" t="str">
        <f t="shared" si="2"/>
        <v>650MeV</v>
      </c>
      <c r="Q33" s="20">
        <f t="shared" si="3"/>
        <v>540.89</v>
      </c>
      <c r="R33" s="20">
        <f t="shared" si="4"/>
        <v>281.04</v>
      </c>
      <c r="S33" s="20">
        <f t="shared" si="5"/>
        <v>51.31</v>
      </c>
    </row>
    <row r="34">
      <c r="B34" s="60">
        <v>3861.0</v>
      </c>
      <c r="C34" s="52" t="s">
        <v>391</v>
      </c>
      <c r="D34" s="100">
        <v>37.995</v>
      </c>
      <c r="E34" s="31">
        <v>10.0</v>
      </c>
      <c r="F34" s="31">
        <v>22.45</v>
      </c>
      <c r="G34" s="31">
        <v>326154.0</v>
      </c>
      <c r="H34" s="31">
        <v>37.79</v>
      </c>
      <c r="I34" s="52" t="s">
        <v>65</v>
      </c>
      <c r="J34" s="100" t="s">
        <v>164</v>
      </c>
      <c r="K34" s="52" t="s">
        <v>203</v>
      </c>
      <c r="M34" s="4"/>
      <c r="O34" s="105" t="str">
        <f t="shared" si="1"/>
        <v>750MeV</v>
      </c>
      <c r="P34" s="105" t="str">
        <f t="shared" si="2"/>
        <v>650MeV</v>
      </c>
      <c r="Q34" s="20">
        <f t="shared" si="3"/>
        <v>563.34</v>
      </c>
      <c r="R34" s="20">
        <f t="shared" si="4"/>
        <v>281.04</v>
      </c>
      <c r="S34" s="20">
        <f t="shared" si="5"/>
        <v>51.31</v>
      </c>
    </row>
    <row r="35">
      <c r="B35" s="144">
        <v>3862.0</v>
      </c>
      <c r="C35" s="107" t="s">
        <v>314</v>
      </c>
      <c r="D35" s="121">
        <v>37.995</v>
      </c>
      <c r="E35" s="97">
        <v>20.0</v>
      </c>
      <c r="F35" s="97">
        <v>18.84</v>
      </c>
      <c r="G35" s="97">
        <v>404256.0</v>
      </c>
      <c r="H35" s="97">
        <v>18.34</v>
      </c>
      <c r="I35" s="107" t="s">
        <v>65</v>
      </c>
      <c r="J35" s="107" t="s">
        <v>53</v>
      </c>
      <c r="K35" s="107" t="s">
        <v>203</v>
      </c>
      <c r="O35" s="105" t="str">
        <f t="shared" si="1"/>
        <v>750MeV</v>
      </c>
      <c r="P35" s="105" t="str">
        <f t="shared" si="2"/>
        <v>650MeV</v>
      </c>
      <c r="Q35" s="20">
        <f t="shared" si="3"/>
        <v>582.18</v>
      </c>
      <c r="R35" s="20">
        <f t="shared" si="4"/>
        <v>281.04</v>
      </c>
      <c r="S35" s="20">
        <f t="shared" si="5"/>
        <v>51.31</v>
      </c>
    </row>
    <row r="36">
      <c r="B36" s="60">
        <v>3863.0</v>
      </c>
      <c r="C36" s="52" t="s">
        <v>154</v>
      </c>
      <c r="D36" s="100">
        <v>37.995</v>
      </c>
      <c r="E36" s="31">
        <v>40.0</v>
      </c>
      <c r="F36" s="31">
        <v>0.0</v>
      </c>
      <c r="G36" s="31">
        <v>157284.0</v>
      </c>
      <c r="H36" s="31">
        <v>2.87</v>
      </c>
      <c r="I36" s="52" t="s">
        <v>65</v>
      </c>
      <c r="J36" s="100" t="s">
        <v>164</v>
      </c>
      <c r="K36" s="52" t="s">
        <v>223</v>
      </c>
      <c r="L36" s="4"/>
      <c r="O36" s="105" t="str">
        <f t="shared" si="1"/>
        <v>750MeV</v>
      </c>
      <c r="P36" s="105" t="str">
        <f t="shared" si="2"/>
        <v>650MeV</v>
      </c>
      <c r="Q36" s="20">
        <f t="shared" si="3"/>
        <v>582.18</v>
      </c>
      <c r="R36" s="20">
        <f t="shared" si="4"/>
        <v>281.04</v>
      </c>
      <c r="S36" s="20">
        <f t="shared" si="5"/>
        <v>51.31</v>
      </c>
    </row>
    <row r="37">
      <c r="B37" s="60">
        <v>3864.0</v>
      </c>
      <c r="C37" s="52" t="s">
        <v>154</v>
      </c>
      <c r="D37" s="100">
        <v>37.995</v>
      </c>
      <c r="E37" s="31">
        <v>40.0</v>
      </c>
      <c r="F37" s="31">
        <v>0.0</v>
      </c>
      <c r="G37" s="31">
        <v>55102.0</v>
      </c>
      <c r="H37" s="31">
        <v>0.79</v>
      </c>
      <c r="I37" s="52" t="s">
        <v>65</v>
      </c>
      <c r="J37" s="100" t="s">
        <v>164</v>
      </c>
      <c r="K37" s="52" t="s">
        <v>223</v>
      </c>
      <c r="O37" s="105" t="str">
        <f t="shared" si="1"/>
        <v>750MeV</v>
      </c>
      <c r="P37" s="105" t="str">
        <f t="shared" si="2"/>
        <v>650MeV</v>
      </c>
      <c r="Q37" s="20">
        <f t="shared" si="3"/>
        <v>582.18</v>
      </c>
      <c r="R37" s="20">
        <f t="shared" si="4"/>
        <v>281.04</v>
      </c>
      <c r="S37" s="20">
        <f t="shared" si="5"/>
        <v>51.31</v>
      </c>
    </row>
    <row r="38">
      <c r="B38" s="60">
        <v>3865.0</v>
      </c>
      <c r="C38" s="52" t="s">
        <v>391</v>
      </c>
      <c r="D38" s="100">
        <v>37.995</v>
      </c>
      <c r="E38" s="31">
        <v>40.0</v>
      </c>
      <c r="F38" s="31">
        <v>0.0</v>
      </c>
      <c r="G38" s="31">
        <v>0.0</v>
      </c>
      <c r="H38" s="31">
        <v>17.0</v>
      </c>
      <c r="I38" s="52" t="s">
        <v>65</v>
      </c>
      <c r="J38" s="100" t="s">
        <v>164</v>
      </c>
      <c r="K38" s="52" t="s">
        <v>223</v>
      </c>
      <c r="L38" s="4" t="s">
        <v>432</v>
      </c>
      <c r="O38" s="105" t="str">
        <f t="shared" si="1"/>
        <v>750MeV</v>
      </c>
      <c r="P38" s="105" t="str">
        <f t="shared" si="2"/>
        <v>650MeV</v>
      </c>
      <c r="Q38" s="20">
        <f t="shared" si="3"/>
        <v>582.18</v>
      </c>
      <c r="R38" s="20">
        <f t="shared" si="4"/>
        <v>281.04</v>
      </c>
      <c r="S38" s="20">
        <f t="shared" si="5"/>
        <v>51.31</v>
      </c>
    </row>
    <row r="39">
      <c r="A39" s="27"/>
      <c r="B39" s="147">
        <v>3866.0</v>
      </c>
      <c r="C39" s="43" t="s">
        <v>391</v>
      </c>
      <c r="D39" s="124">
        <v>37.995</v>
      </c>
      <c r="E39" s="109">
        <v>30.0</v>
      </c>
      <c r="F39" s="109">
        <v>21.57</v>
      </c>
      <c r="G39" s="109">
        <v>592802.0</v>
      </c>
      <c r="H39" s="109">
        <v>16.57</v>
      </c>
      <c r="I39" s="43" t="s">
        <v>229</v>
      </c>
      <c r="J39" s="124" t="s">
        <v>164</v>
      </c>
      <c r="K39" s="43" t="s">
        <v>203</v>
      </c>
      <c r="L39" s="42"/>
      <c r="M39" s="27"/>
      <c r="N39" s="27"/>
      <c r="O39" s="110" t="str">
        <f t="shared" si="1"/>
        <v>750MeV</v>
      </c>
      <c r="P39" s="110" t="str">
        <f t="shared" si="2"/>
        <v>650MeV</v>
      </c>
      <c r="Q39" s="27">
        <f t="shared" si="3"/>
        <v>582.18</v>
      </c>
      <c r="R39" s="27">
        <f t="shared" si="4"/>
        <v>281.04</v>
      </c>
      <c r="S39" s="27">
        <f t="shared" si="5"/>
        <v>72.88</v>
      </c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</row>
    <row r="40">
      <c r="A40" s="27"/>
      <c r="B40" s="147">
        <v>3867.0</v>
      </c>
      <c r="C40" s="43" t="s">
        <v>391</v>
      </c>
      <c r="D40" s="124">
        <v>37.995</v>
      </c>
      <c r="E40" s="109">
        <v>20.0</v>
      </c>
      <c r="F40" s="109">
        <v>21.0</v>
      </c>
      <c r="G40" s="109">
        <v>394187.0</v>
      </c>
      <c r="H40" s="109">
        <v>20.41</v>
      </c>
      <c r="I40" s="43" t="s">
        <v>229</v>
      </c>
      <c r="J40" s="124" t="s">
        <v>164</v>
      </c>
      <c r="K40" s="43" t="s">
        <v>203</v>
      </c>
      <c r="L40" s="27"/>
      <c r="M40" s="27"/>
      <c r="N40" s="27"/>
      <c r="O40" s="110" t="str">
        <f t="shared" si="1"/>
        <v>750MeV</v>
      </c>
      <c r="P40" s="110" t="str">
        <f t="shared" si="2"/>
        <v>650MeV</v>
      </c>
      <c r="Q40" s="27">
        <f t="shared" si="3"/>
        <v>582.18</v>
      </c>
      <c r="R40" s="27">
        <f t="shared" si="4"/>
        <v>281.04</v>
      </c>
      <c r="S40" s="27">
        <f t="shared" si="5"/>
        <v>93.88</v>
      </c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>
      <c r="A41" s="23"/>
      <c r="B41" s="148">
        <v>3868.0</v>
      </c>
      <c r="C41" s="83" t="s">
        <v>391</v>
      </c>
      <c r="D41" s="149">
        <v>37.995</v>
      </c>
      <c r="E41" s="112">
        <v>15.0</v>
      </c>
      <c r="F41" s="112">
        <v>31.25</v>
      </c>
      <c r="G41" s="112">
        <v>3874581.0</v>
      </c>
      <c r="H41" s="112">
        <v>55.82</v>
      </c>
      <c r="I41" s="83" t="s">
        <v>101</v>
      </c>
      <c r="J41" s="149" t="s">
        <v>164</v>
      </c>
      <c r="K41" s="83" t="s">
        <v>203</v>
      </c>
      <c r="L41" s="45"/>
      <c r="M41" s="23"/>
      <c r="N41" s="23"/>
      <c r="O41" s="113" t="str">
        <f t="shared" si="1"/>
        <v>750MeV</v>
      </c>
      <c r="P41" s="113" t="str">
        <f t="shared" si="2"/>
        <v>650MeV</v>
      </c>
      <c r="Q41" s="23">
        <f t="shared" si="3"/>
        <v>582.18</v>
      </c>
      <c r="R41" s="23">
        <f t="shared" si="4"/>
        <v>312.29</v>
      </c>
      <c r="S41" s="23">
        <f t="shared" si="5"/>
        <v>93.88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23"/>
      <c r="B42" s="148">
        <v>3869.0</v>
      </c>
      <c r="C42" s="83" t="s">
        <v>391</v>
      </c>
      <c r="D42" s="149">
        <v>37.995</v>
      </c>
      <c r="E42" s="112">
        <v>15.0</v>
      </c>
      <c r="F42" s="112">
        <v>47.62</v>
      </c>
      <c r="G42" s="112">
        <v>5917002.0</v>
      </c>
      <c r="H42" s="112">
        <v>58.12</v>
      </c>
      <c r="I42" s="83" t="s">
        <v>101</v>
      </c>
      <c r="J42" s="149" t="s">
        <v>164</v>
      </c>
      <c r="K42" s="83" t="s">
        <v>203</v>
      </c>
      <c r="L42" s="23"/>
      <c r="M42" s="23"/>
      <c r="N42" s="23"/>
      <c r="O42" s="113" t="str">
        <f t="shared" si="1"/>
        <v>750MeV</v>
      </c>
      <c r="P42" s="113" t="str">
        <f t="shared" si="2"/>
        <v>650MeV</v>
      </c>
      <c r="Q42" s="23">
        <f t="shared" si="3"/>
        <v>582.18</v>
      </c>
      <c r="R42" s="23">
        <f t="shared" si="4"/>
        <v>359.91</v>
      </c>
      <c r="S42" s="23">
        <f t="shared" si="5"/>
        <v>93.88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23"/>
      <c r="B43" s="148">
        <v>3870.0</v>
      </c>
      <c r="C43" s="83" t="s">
        <v>391</v>
      </c>
      <c r="D43" s="149">
        <v>37.995</v>
      </c>
      <c r="E43" s="112">
        <v>15.0</v>
      </c>
      <c r="F43" s="112">
        <v>53.37</v>
      </c>
      <c r="G43" s="112">
        <v>6463978.0</v>
      </c>
      <c r="H43" s="112">
        <v>66.54</v>
      </c>
      <c r="I43" s="83" t="s">
        <v>101</v>
      </c>
      <c r="J43" s="149" t="s">
        <v>164</v>
      </c>
      <c r="K43" s="83" t="s">
        <v>203</v>
      </c>
      <c r="L43" s="23"/>
      <c r="M43" s="23"/>
      <c r="N43" s="23"/>
      <c r="O43" s="113" t="str">
        <f t="shared" si="1"/>
        <v>750MeV</v>
      </c>
      <c r="P43" s="113" t="str">
        <f t="shared" si="2"/>
        <v>650MeV</v>
      </c>
      <c r="Q43" s="23">
        <f t="shared" si="3"/>
        <v>582.18</v>
      </c>
      <c r="R43" s="23">
        <f t="shared" si="4"/>
        <v>413.28</v>
      </c>
      <c r="S43" s="23">
        <f t="shared" si="5"/>
        <v>93.88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>
      <c r="A44" s="23"/>
      <c r="B44" s="148">
        <v>3871.0</v>
      </c>
      <c r="C44" s="83" t="s">
        <v>391</v>
      </c>
      <c r="D44" s="149">
        <v>37.995</v>
      </c>
      <c r="E44" s="112">
        <v>15.0</v>
      </c>
      <c r="F44" s="112">
        <v>46.69</v>
      </c>
      <c r="G44" s="112">
        <v>5719098.0</v>
      </c>
      <c r="H44" s="112">
        <v>57.42</v>
      </c>
      <c r="I44" s="83" t="s">
        <v>101</v>
      </c>
      <c r="J44" s="149" t="s">
        <v>164</v>
      </c>
      <c r="K44" s="83" t="s">
        <v>203</v>
      </c>
      <c r="L44" s="23"/>
      <c r="M44" s="23"/>
      <c r="N44" s="23"/>
      <c r="O44" s="113" t="str">
        <f t="shared" si="1"/>
        <v>750MeV</v>
      </c>
      <c r="P44" s="113" t="str">
        <f t="shared" si="2"/>
        <v>650MeV</v>
      </c>
      <c r="Q44" s="23">
        <f t="shared" si="3"/>
        <v>582.18</v>
      </c>
      <c r="R44" s="23">
        <f t="shared" si="4"/>
        <v>459.97</v>
      </c>
      <c r="S44" s="23">
        <f t="shared" si="5"/>
        <v>93.88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>
      <c r="A45" s="23"/>
      <c r="B45" s="148">
        <v>3872.0</v>
      </c>
      <c r="C45" s="83" t="s">
        <v>391</v>
      </c>
      <c r="D45" s="149">
        <v>37.995</v>
      </c>
      <c r="E45" s="112">
        <v>15.0</v>
      </c>
      <c r="F45" s="112">
        <v>11.8</v>
      </c>
      <c r="G45" s="112">
        <v>1457591.0</v>
      </c>
      <c r="H45" s="112">
        <v>15.23</v>
      </c>
      <c r="I45" s="83" t="s">
        <v>101</v>
      </c>
      <c r="J45" s="149" t="s">
        <v>164</v>
      </c>
      <c r="K45" s="83" t="s">
        <v>203</v>
      </c>
      <c r="L45" s="45" t="s">
        <v>451</v>
      </c>
      <c r="M45" s="23"/>
      <c r="N45" s="23"/>
      <c r="O45" s="113" t="str">
        <f t="shared" si="1"/>
        <v>750MeV</v>
      </c>
      <c r="P45" s="113" t="str">
        <f t="shared" si="2"/>
        <v>650MeV</v>
      </c>
      <c r="Q45" s="23">
        <f t="shared" si="3"/>
        <v>582.18</v>
      </c>
      <c r="R45" s="23">
        <f t="shared" si="4"/>
        <v>471.77</v>
      </c>
      <c r="S45" s="23">
        <f t="shared" si="5"/>
        <v>93.88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23"/>
      <c r="B46" s="148">
        <v>3873.0</v>
      </c>
      <c r="C46" s="83" t="s">
        <v>391</v>
      </c>
      <c r="D46" s="149">
        <v>37.995</v>
      </c>
      <c r="E46" s="112">
        <v>15.0</v>
      </c>
      <c r="F46" s="112">
        <v>46.1</v>
      </c>
      <c r="G46" s="45">
        <v>5919547.0</v>
      </c>
      <c r="H46" s="112">
        <v>57.79</v>
      </c>
      <c r="I46" s="83" t="s">
        <v>101</v>
      </c>
      <c r="J46" s="149" t="s">
        <v>164</v>
      </c>
      <c r="K46" s="83" t="s">
        <v>203</v>
      </c>
      <c r="L46" s="23"/>
      <c r="M46" s="23"/>
      <c r="N46" s="23"/>
      <c r="O46" s="113" t="str">
        <f t="shared" si="1"/>
        <v>750MeV</v>
      </c>
      <c r="P46" s="113" t="str">
        <f t="shared" si="2"/>
        <v>650MeV</v>
      </c>
      <c r="Q46" s="23">
        <f t="shared" si="3"/>
        <v>582.18</v>
      </c>
      <c r="R46" s="23">
        <f t="shared" si="4"/>
        <v>517.87</v>
      </c>
      <c r="S46" s="23">
        <f t="shared" si="5"/>
        <v>93.88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 ht="16.5" customHeight="1">
      <c r="A47" s="23"/>
      <c r="B47" s="148">
        <v>3874.0</v>
      </c>
      <c r="C47" s="83" t="s">
        <v>154</v>
      </c>
      <c r="D47" s="149">
        <v>37.995</v>
      </c>
      <c r="E47" s="112">
        <v>15.0</v>
      </c>
      <c r="F47" s="112">
        <v>0.0</v>
      </c>
      <c r="G47" s="45">
        <v>46168.0</v>
      </c>
      <c r="H47" s="112">
        <v>6.26</v>
      </c>
      <c r="I47" s="83" t="s">
        <v>101</v>
      </c>
      <c r="J47" s="149" t="s">
        <v>164</v>
      </c>
      <c r="K47" s="83" t="s">
        <v>203</v>
      </c>
      <c r="L47" s="45" t="s">
        <v>451</v>
      </c>
      <c r="M47" s="23"/>
      <c r="N47" s="23"/>
      <c r="O47" s="113" t="str">
        <f t="shared" si="1"/>
        <v>750MeV</v>
      </c>
      <c r="P47" s="113" t="str">
        <f t="shared" si="2"/>
        <v>650MeV</v>
      </c>
      <c r="Q47" s="23">
        <f t="shared" si="3"/>
        <v>582.18</v>
      </c>
      <c r="R47" s="23">
        <f t="shared" si="4"/>
        <v>517.87</v>
      </c>
      <c r="S47" s="23">
        <f t="shared" si="5"/>
        <v>93.88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23"/>
      <c r="B48" s="148">
        <v>3875.0</v>
      </c>
      <c r="C48" s="83" t="s">
        <v>391</v>
      </c>
      <c r="D48" s="149">
        <v>37.995</v>
      </c>
      <c r="E48" s="112">
        <v>15.0</v>
      </c>
      <c r="F48" s="112">
        <v>40.44</v>
      </c>
      <c r="G48" s="112">
        <v>5087994.0</v>
      </c>
      <c r="H48" s="112">
        <v>56.66</v>
      </c>
      <c r="I48" s="83" t="s">
        <v>101</v>
      </c>
      <c r="J48" s="149" t="s">
        <v>164</v>
      </c>
      <c r="K48" s="83" t="s">
        <v>203</v>
      </c>
      <c r="L48" s="23"/>
      <c r="M48" s="23"/>
      <c r="N48" s="23"/>
      <c r="O48" s="113" t="str">
        <f t="shared" si="1"/>
        <v>750MeV</v>
      </c>
      <c r="P48" s="113" t="str">
        <f t="shared" si="2"/>
        <v>650MeV</v>
      </c>
      <c r="Q48" s="23">
        <f t="shared" si="3"/>
        <v>582.18</v>
      </c>
      <c r="R48" s="23">
        <f t="shared" si="4"/>
        <v>558.31</v>
      </c>
      <c r="S48" s="23">
        <f t="shared" si="5"/>
        <v>93.88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>
      <c r="A49" s="103"/>
      <c r="B49" s="148">
        <v>3876.0</v>
      </c>
      <c r="C49" s="83" t="s">
        <v>391</v>
      </c>
      <c r="D49" s="149">
        <v>37.995</v>
      </c>
      <c r="E49" s="112">
        <v>10.0</v>
      </c>
      <c r="F49" s="112">
        <v>11.33</v>
      </c>
      <c r="G49" s="112">
        <v>928358.0</v>
      </c>
      <c r="H49" s="112">
        <v>47.43</v>
      </c>
      <c r="I49" s="83" t="s">
        <v>101</v>
      </c>
      <c r="J49" s="149" t="s">
        <v>164</v>
      </c>
      <c r="K49" s="83" t="s">
        <v>203</v>
      </c>
      <c r="L49" s="23"/>
      <c r="M49" s="23"/>
      <c r="N49" s="23"/>
      <c r="O49" s="113" t="str">
        <f t="shared" si="1"/>
        <v>750MeV</v>
      </c>
      <c r="P49" s="113" t="str">
        <f t="shared" si="2"/>
        <v>650MeV</v>
      </c>
      <c r="Q49" s="23">
        <f t="shared" si="3"/>
        <v>582.18</v>
      </c>
      <c r="R49" s="23">
        <f t="shared" si="4"/>
        <v>569.64</v>
      </c>
      <c r="S49" s="23">
        <f t="shared" si="5"/>
        <v>93.88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>
      <c r="A50" s="23"/>
      <c r="B50" s="148">
        <v>3877.0</v>
      </c>
      <c r="C50" s="83" t="s">
        <v>391</v>
      </c>
      <c r="D50" s="149">
        <v>37.995</v>
      </c>
      <c r="E50" s="112">
        <v>5.0</v>
      </c>
      <c r="F50" s="112">
        <v>10.92</v>
      </c>
      <c r="G50" s="112">
        <v>477358.0</v>
      </c>
      <c r="H50" s="112">
        <v>42.03</v>
      </c>
      <c r="I50" s="83" t="s">
        <v>101</v>
      </c>
      <c r="J50" s="149" t="s">
        <v>164</v>
      </c>
      <c r="K50" s="83" t="s">
        <v>203</v>
      </c>
      <c r="L50" s="23"/>
      <c r="M50" s="23"/>
      <c r="N50" s="23"/>
      <c r="O50" s="113" t="str">
        <f t="shared" si="1"/>
        <v>750MeV</v>
      </c>
      <c r="P50" s="113" t="str">
        <f t="shared" si="2"/>
        <v>650MeV</v>
      </c>
      <c r="Q50" s="23">
        <f t="shared" si="3"/>
        <v>582.18</v>
      </c>
      <c r="R50" s="23">
        <f t="shared" si="4"/>
        <v>580.56</v>
      </c>
      <c r="S50" s="23">
        <f t="shared" si="5"/>
        <v>93.88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23"/>
      <c r="B51" s="148">
        <v>3878.0</v>
      </c>
      <c r="C51" s="83" t="s">
        <v>314</v>
      </c>
      <c r="D51" s="149">
        <v>37.995</v>
      </c>
      <c r="E51" s="112">
        <v>10.0</v>
      </c>
      <c r="F51" s="112">
        <v>3.13</v>
      </c>
      <c r="G51" s="112">
        <v>269655.0</v>
      </c>
      <c r="H51" s="112">
        <v>5.95</v>
      </c>
      <c r="I51" s="83" t="s">
        <v>101</v>
      </c>
      <c r="J51" s="83" t="s">
        <v>53</v>
      </c>
      <c r="K51" s="83" t="s">
        <v>203</v>
      </c>
      <c r="L51" s="23"/>
      <c r="M51" s="23"/>
      <c r="N51" s="23"/>
      <c r="O51" s="113" t="str">
        <f t="shared" si="1"/>
        <v>750MeV</v>
      </c>
      <c r="P51" s="113" t="str">
        <f t="shared" si="2"/>
        <v>650MeV</v>
      </c>
      <c r="Q51" s="23">
        <f t="shared" si="3"/>
        <v>582.18</v>
      </c>
      <c r="R51" s="23">
        <f t="shared" si="4"/>
        <v>583.69</v>
      </c>
      <c r="S51" s="23">
        <f t="shared" si="5"/>
        <v>93.88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>
      <c r="A52" s="23"/>
      <c r="B52" s="148">
        <v>3879.0</v>
      </c>
      <c r="C52" s="83" t="s">
        <v>314</v>
      </c>
      <c r="D52" s="149">
        <v>37.995</v>
      </c>
      <c r="E52" s="112">
        <v>10.0</v>
      </c>
      <c r="F52" s="112">
        <v>11.6</v>
      </c>
      <c r="G52" s="112">
        <v>941095.0</v>
      </c>
      <c r="H52" s="112">
        <v>19.63</v>
      </c>
      <c r="I52" s="83" t="s">
        <v>101</v>
      </c>
      <c r="J52" s="83" t="s">
        <v>453</v>
      </c>
      <c r="K52" s="83" t="s">
        <v>203</v>
      </c>
      <c r="L52" s="45"/>
      <c r="M52" s="23"/>
      <c r="N52" s="23"/>
      <c r="O52" s="113" t="str">
        <f t="shared" si="1"/>
        <v>750MeV</v>
      </c>
      <c r="P52" s="113" t="str">
        <f t="shared" si="2"/>
        <v>650MeV</v>
      </c>
      <c r="Q52" s="23">
        <f t="shared" si="3"/>
        <v>582.18</v>
      </c>
      <c r="R52" s="23">
        <f t="shared" si="4"/>
        <v>595.29</v>
      </c>
      <c r="S52" s="23">
        <f t="shared" si="5"/>
        <v>93.88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23"/>
      <c r="B53" s="148">
        <v>3880.0</v>
      </c>
      <c r="C53" s="83" t="s">
        <v>154</v>
      </c>
      <c r="D53" s="149">
        <v>37.995</v>
      </c>
      <c r="E53" s="112">
        <v>10.0</v>
      </c>
      <c r="F53" s="112">
        <v>0.0</v>
      </c>
      <c r="G53" s="112">
        <v>0.0</v>
      </c>
      <c r="H53" s="112">
        <v>1.0</v>
      </c>
      <c r="I53" s="83" t="s">
        <v>101</v>
      </c>
      <c r="J53" s="149" t="s">
        <v>400</v>
      </c>
      <c r="K53" s="83" t="s">
        <v>223</v>
      </c>
      <c r="L53" s="45" t="s">
        <v>432</v>
      </c>
      <c r="M53" s="23"/>
      <c r="N53" s="23"/>
      <c r="O53" s="113" t="str">
        <f t="shared" si="1"/>
        <v>750MeV</v>
      </c>
      <c r="P53" s="113" t="str">
        <f t="shared" si="2"/>
        <v>650MeV</v>
      </c>
      <c r="Q53" s="23">
        <f t="shared" si="3"/>
        <v>582.18</v>
      </c>
      <c r="R53" s="23">
        <f t="shared" si="4"/>
        <v>595.29</v>
      </c>
      <c r="S53" s="23">
        <f t="shared" si="5"/>
        <v>93.88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>
      <c r="A54" s="23"/>
      <c r="B54" s="45">
        <v>3881.0</v>
      </c>
      <c r="C54" s="83" t="s">
        <v>391</v>
      </c>
      <c r="D54" s="149">
        <v>37.995</v>
      </c>
      <c r="E54" s="112">
        <v>15.0</v>
      </c>
      <c r="F54" s="112">
        <v>14.24</v>
      </c>
      <c r="G54" s="112">
        <v>1235186.0</v>
      </c>
      <c r="H54" s="112">
        <v>16.29</v>
      </c>
      <c r="I54" s="83" t="s">
        <v>101</v>
      </c>
      <c r="J54" s="149" t="s">
        <v>400</v>
      </c>
      <c r="K54" s="83" t="s">
        <v>223</v>
      </c>
      <c r="L54" s="23"/>
      <c r="M54" s="23"/>
      <c r="N54" s="23"/>
      <c r="O54" s="113" t="str">
        <f t="shared" si="1"/>
        <v>750MeV</v>
      </c>
      <c r="P54" s="113" t="str">
        <f t="shared" si="2"/>
        <v>650MeV</v>
      </c>
      <c r="Q54" s="23">
        <f t="shared" si="3"/>
        <v>582.18</v>
      </c>
      <c r="R54" s="23">
        <f t="shared" si="4"/>
        <v>609.53</v>
      </c>
      <c r="S54" s="23">
        <f t="shared" si="5"/>
        <v>93.88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>
      <c r="A55" s="23"/>
      <c r="B55" s="45">
        <v>3882.0</v>
      </c>
      <c r="C55" s="83" t="s">
        <v>391</v>
      </c>
      <c r="D55" s="149">
        <v>37.995</v>
      </c>
      <c r="E55" s="112">
        <v>15.0</v>
      </c>
      <c r="F55" s="112">
        <v>33.77</v>
      </c>
      <c r="G55" s="112">
        <v>4248198.0</v>
      </c>
      <c r="H55" s="112">
        <v>50.51</v>
      </c>
      <c r="I55" s="83" t="s">
        <v>101</v>
      </c>
      <c r="J55" s="149" t="s">
        <v>164</v>
      </c>
      <c r="K55" s="83" t="s">
        <v>203</v>
      </c>
      <c r="L55" s="23"/>
      <c r="M55" s="23"/>
      <c r="N55" s="23"/>
      <c r="O55" s="113" t="str">
        <f t="shared" si="1"/>
        <v>750MeV</v>
      </c>
      <c r="P55" s="113" t="str">
        <f t="shared" si="2"/>
        <v>650MeV</v>
      </c>
      <c r="Q55" s="23">
        <f t="shared" si="3"/>
        <v>582.18</v>
      </c>
      <c r="R55" s="23">
        <f t="shared" si="4"/>
        <v>643.3</v>
      </c>
      <c r="S55" s="23">
        <f t="shared" si="5"/>
        <v>93.88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>
      <c r="C56" s="76"/>
      <c r="E56" s="75"/>
      <c r="F56" s="75"/>
      <c r="G56" s="75"/>
      <c r="H56" s="75"/>
      <c r="I56" s="52"/>
      <c r="J56" s="52"/>
      <c r="K56" s="76"/>
      <c r="O56" s="105" t="str">
        <f t="shared" si="1"/>
        <v>750MeV</v>
      </c>
      <c r="P56" s="105" t="str">
        <f t="shared" si="2"/>
        <v>650MeV</v>
      </c>
      <c r="Q56" s="20">
        <f t="shared" si="3"/>
        <v>582.18</v>
      </c>
      <c r="R56" s="20">
        <f t="shared" si="4"/>
        <v>643.3</v>
      </c>
      <c r="S56" s="20">
        <f t="shared" si="5"/>
        <v>93.88</v>
      </c>
    </row>
    <row r="57">
      <c r="C57" s="76"/>
      <c r="E57" s="75"/>
      <c r="F57" s="75"/>
      <c r="G57" s="75"/>
      <c r="H57" s="75"/>
      <c r="I57" s="52"/>
      <c r="J57" s="52"/>
      <c r="K57" s="140"/>
      <c r="L57" s="141"/>
      <c r="O57" s="105" t="str">
        <f t="shared" si="1"/>
        <v>750MeV</v>
      </c>
      <c r="P57" s="105" t="str">
        <f t="shared" si="2"/>
        <v>650MeV</v>
      </c>
      <c r="Q57" s="20">
        <f t="shared" si="3"/>
        <v>582.18</v>
      </c>
      <c r="R57" s="20">
        <f t="shared" si="4"/>
        <v>643.3</v>
      </c>
      <c r="S57" s="20">
        <f t="shared" si="5"/>
        <v>93.88</v>
      </c>
    </row>
    <row r="58">
      <c r="C58" s="76"/>
      <c r="E58" s="75"/>
      <c r="F58" s="75"/>
      <c r="G58" s="75"/>
      <c r="H58" s="75"/>
      <c r="I58" s="52"/>
      <c r="J58" s="52"/>
      <c r="K58" s="140"/>
      <c r="L58" s="141"/>
      <c r="O58" s="105" t="str">
        <f t="shared" si="1"/>
        <v>750MeV</v>
      </c>
      <c r="P58" s="105" t="str">
        <f t="shared" si="2"/>
        <v>650MeV</v>
      </c>
      <c r="Q58" s="20">
        <f t="shared" si="3"/>
        <v>582.18</v>
      </c>
      <c r="R58" s="20">
        <f t="shared" si="4"/>
        <v>643.3</v>
      </c>
      <c r="S58" s="20">
        <f t="shared" si="5"/>
        <v>93.88</v>
      </c>
    </row>
    <row r="59">
      <c r="C59" s="76"/>
      <c r="E59" s="75"/>
      <c r="F59" s="75"/>
      <c r="G59" s="75"/>
      <c r="H59" s="75"/>
      <c r="I59" s="52"/>
      <c r="J59" s="52"/>
      <c r="K59" s="76"/>
      <c r="O59" s="105" t="str">
        <f t="shared" si="1"/>
        <v>750MeV</v>
      </c>
      <c r="P59" s="105" t="str">
        <f t="shared" si="2"/>
        <v>650MeV</v>
      </c>
      <c r="Q59" s="20">
        <f t="shared" si="3"/>
        <v>582.18</v>
      </c>
      <c r="R59" s="20">
        <f t="shared" si="4"/>
        <v>643.3</v>
      </c>
      <c r="S59" s="20">
        <f t="shared" si="5"/>
        <v>93.88</v>
      </c>
    </row>
    <row r="60">
      <c r="C60" s="76"/>
      <c r="E60" s="75"/>
      <c r="F60" s="75"/>
      <c r="G60" s="75"/>
      <c r="H60" s="75"/>
      <c r="I60" s="52"/>
      <c r="J60" s="52"/>
      <c r="K60" s="76"/>
      <c r="O60" s="105" t="str">
        <f t="shared" si="1"/>
        <v>750MeV</v>
      </c>
      <c r="P60" s="105" t="str">
        <f t="shared" si="2"/>
        <v>650MeV</v>
      </c>
      <c r="Q60" s="20">
        <f t="shared" si="3"/>
        <v>582.18</v>
      </c>
      <c r="R60" s="20">
        <f t="shared" si="4"/>
        <v>643.3</v>
      </c>
      <c r="S60" s="20">
        <f t="shared" si="5"/>
        <v>93.88</v>
      </c>
    </row>
    <row r="61">
      <c r="B61" s="4"/>
      <c r="C61" s="76"/>
      <c r="D61" s="4"/>
      <c r="E61" s="31"/>
      <c r="F61" s="31"/>
      <c r="G61" s="31"/>
      <c r="H61" s="31"/>
      <c r="I61" s="52"/>
      <c r="J61" s="52"/>
      <c r="K61" s="52"/>
      <c r="L61" s="4"/>
      <c r="O61" s="105" t="str">
        <f t="shared" si="1"/>
        <v>750MeV</v>
      </c>
      <c r="P61" s="105" t="str">
        <f t="shared" si="2"/>
        <v>650MeV</v>
      </c>
      <c r="Q61" s="20">
        <f t="shared" si="3"/>
        <v>582.18</v>
      </c>
      <c r="R61" s="20">
        <f t="shared" si="4"/>
        <v>643.3</v>
      </c>
      <c r="S61" s="20">
        <f t="shared" si="5"/>
        <v>93.88</v>
      </c>
    </row>
    <row r="62">
      <c r="B62" s="4"/>
      <c r="C62" s="76"/>
      <c r="D62" s="4"/>
      <c r="E62" s="31"/>
      <c r="F62" s="31"/>
      <c r="G62" s="31"/>
      <c r="H62" s="31"/>
      <c r="I62" s="52"/>
      <c r="J62" s="52"/>
      <c r="K62" s="76"/>
      <c r="O62" s="105" t="str">
        <f t="shared" si="1"/>
        <v>750MeV</v>
      </c>
      <c r="P62" s="105" t="str">
        <f t="shared" si="2"/>
        <v>650MeV</v>
      </c>
      <c r="Q62" s="20">
        <f t="shared" si="3"/>
        <v>582.18</v>
      </c>
      <c r="R62" s="20">
        <f t="shared" si="4"/>
        <v>643.3</v>
      </c>
      <c r="S62" s="20">
        <f t="shared" si="5"/>
        <v>93.88</v>
      </c>
    </row>
    <row r="63">
      <c r="A63" s="63"/>
      <c r="B63" s="4"/>
      <c r="C63" s="76"/>
      <c r="D63" s="4"/>
      <c r="E63" s="31"/>
      <c r="F63" s="31"/>
      <c r="G63" s="31"/>
      <c r="H63" s="31"/>
      <c r="I63" s="52"/>
      <c r="J63" s="52"/>
      <c r="K63" s="76"/>
      <c r="O63" s="105" t="str">
        <f t="shared" si="1"/>
        <v>750MeV</v>
      </c>
      <c r="P63" s="105" t="str">
        <f t="shared" si="2"/>
        <v>650MeV</v>
      </c>
      <c r="Q63" s="20">
        <f t="shared" si="3"/>
        <v>582.18</v>
      </c>
      <c r="R63" s="20">
        <f t="shared" si="4"/>
        <v>643.3</v>
      </c>
      <c r="S63" s="20">
        <f t="shared" si="5"/>
        <v>93.88</v>
      </c>
    </row>
    <row r="64">
      <c r="B64" s="4"/>
      <c r="C64" s="76"/>
      <c r="D64" s="4"/>
      <c r="E64" s="31"/>
      <c r="F64" s="75"/>
      <c r="G64" s="75"/>
      <c r="H64" s="31"/>
      <c r="I64" s="52"/>
      <c r="J64" s="52"/>
      <c r="K64" s="52"/>
      <c r="L64" s="4"/>
      <c r="O64" s="105" t="str">
        <f t="shared" si="1"/>
        <v>750MeV</v>
      </c>
      <c r="P64" s="105" t="str">
        <f t="shared" si="2"/>
        <v>650MeV</v>
      </c>
      <c r="Q64" s="20">
        <f t="shared" si="3"/>
        <v>582.18</v>
      </c>
      <c r="R64" s="20">
        <f t="shared" si="4"/>
        <v>643.3</v>
      </c>
      <c r="S64" s="20">
        <f t="shared" si="5"/>
        <v>93.88</v>
      </c>
    </row>
    <row r="65">
      <c r="B65" s="4"/>
      <c r="C65" s="76"/>
      <c r="D65" s="4"/>
      <c r="E65" s="31"/>
      <c r="F65" s="31"/>
      <c r="G65" s="31"/>
      <c r="H65" s="31"/>
      <c r="I65" s="52"/>
      <c r="J65" s="52"/>
      <c r="K65" s="76"/>
      <c r="M65" s="4"/>
      <c r="O65" s="105" t="str">
        <f t="shared" si="1"/>
        <v>750MeV</v>
      </c>
      <c r="P65" s="105" t="str">
        <f t="shared" si="2"/>
        <v>650MeV</v>
      </c>
      <c r="Q65" s="20">
        <f t="shared" si="3"/>
        <v>582.18</v>
      </c>
      <c r="R65" s="20">
        <f t="shared" si="4"/>
        <v>643.3</v>
      </c>
      <c r="S65" s="20">
        <f t="shared" si="5"/>
        <v>93.88</v>
      </c>
    </row>
    <row r="66">
      <c r="B66" s="4"/>
      <c r="C66" s="76"/>
      <c r="D66" s="4"/>
      <c r="E66" s="31"/>
      <c r="F66" s="31"/>
      <c r="G66" s="31"/>
      <c r="H66" s="31"/>
      <c r="I66" s="52"/>
      <c r="J66" s="52"/>
      <c r="K66" s="76"/>
      <c r="O66" s="105" t="str">
        <f t="shared" si="1"/>
        <v>750MeV</v>
      </c>
      <c r="P66" s="105" t="str">
        <f t="shared" si="2"/>
        <v>650MeV</v>
      </c>
      <c r="Q66" s="20">
        <f t="shared" si="3"/>
        <v>582.18</v>
      </c>
      <c r="R66" s="20">
        <f t="shared" si="4"/>
        <v>643.3</v>
      </c>
      <c r="S66" s="20">
        <f t="shared" si="5"/>
        <v>93.88</v>
      </c>
    </row>
    <row r="67">
      <c r="B67" s="4"/>
      <c r="C67" s="76"/>
      <c r="D67" s="4"/>
      <c r="E67" s="31"/>
      <c r="F67" s="31"/>
      <c r="G67" s="31"/>
      <c r="H67" s="31"/>
      <c r="I67" s="52"/>
      <c r="J67" s="52"/>
      <c r="K67" s="76"/>
      <c r="O67" s="105" t="str">
        <f t="shared" si="1"/>
        <v>750MeV</v>
      </c>
      <c r="P67" s="105" t="str">
        <f t="shared" si="2"/>
        <v>650MeV</v>
      </c>
      <c r="Q67" s="20">
        <f t="shared" si="3"/>
        <v>582.18</v>
      </c>
      <c r="R67" s="20">
        <f t="shared" si="4"/>
        <v>643.3</v>
      </c>
      <c r="S67" s="20">
        <f t="shared" si="5"/>
        <v>93.88</v>
      </c>
    </row>
    <row r="68">
      <c r="B68" s="4"/>
      <c r="C68" s="76"/>
      <c r="D68" s="4"/>
      <c r="E68" s="31"/>
      <c r="F68" s="31"/>
      <c r="G68" s="31"/>
      <c r="H68" s="31"/>
      <c r="I68" s="52"/>
      <c r="J68" s="52"/>
      <c r="K68" s="76"/>
      <c r="O68" s="105" t="str">
        <f t="shared" si="1"/>
        <v>750MeV</v>
      </c>
      <c r="P68" s="105" t="str">
        <f t="shared" si="2"/>
        <v>650MeV</v>
      </c>
      <c r="Q68" s="20">
        <f t="shared" si="3"/>
        <v>582.18</v>
      </c>
      <c r="R68" s="20">
        <f t="shared" si="4"/>
        <v>643.3</v>
      </c>
      <c r="S68" s="20">
        <f t="shared" si="5"/>
        <v>93.88</v>
      </c>
    </row>
    <row r="69">
      <c r="B69" s="4"/>
      <c r="C69" s="76"/>
      <c r="D69" s="4"/>
      <c r="E69" s="31"/>
      <c r="F69" s="75"/>
      <c r="G69" s="75"/>
      <c r="H69" s="31"/>
      <c r="I69" s="52"/>
      <c r="J69" s="52"/>
      <c r="K69" s="52"/>
      <c r="L69" s="4"/>
      <c r="O69" s="105" t="str">
        <f t="shared" si="1"/>
        <v>750MeV</v>
      </c>
      <c r="P69" s="105" t="str">
        <f t="shared" si="2"/>
        <v>650MeV</v>
      </c>
      <c r="Q69" s="20">
        <f t="shared" si="3"/>
        <v>582.18</v>
      </c>
      <c r="R69" s="20">
        <f t="shared" si="4"/>
        <v>643.3</v>
      </c>
      <c r="S69" s="20">
        <f t="shared" si="5"/>
        <v>93.88</v>
      </c>
    </row>
    <row r="70">
      <c r="B70" s="4"/>
      <c r="C70" s="52"/>
      <c r="D70" s="4"/>
      <c r="E70" s="31"/>
      <c r="F70" s="31"/>
      <c r="G70" s="31"/>
      <c r="H70" s="31"/>
      <c r="I70" s="52"/>
      <c r="J70" s="52"/>
      <c r="K70" s="145"/>
      <c r="L70" s="146"/>
      <c r="O70" s="105" t="str">
        <f t="shared" si="1"/>
        <v>750MeV</v>
      </c>
      <c r="P70" s="105" t="str">
        <f t="shared" si="2"/>
        <v>650MeV</v>
      </c>
      <c r="Q70" s="20">
        <f t="shared" si="3"/>
        <v>582.18</v>
      </c>
      <c r="R70" s="20">
        <f t="shared" si="4"/>
        <v>643.3</v>
      </c>
      <c r="S70" s="20">
        <f t="shared" si="5"/>
        <v>93.88</v>
      </c>
    </row>
    <row r="71">
      <c r="C71" s="76"/>
      <c r="E71" s="75"/>
      <c r="F71" s="75"/>
      <c r="G71" s="75"/>
      <c r="H71" s="75"/>
      <c r="I71" s="52"/>
      <c r="J71" s="52"/>
      <c r="K71" s="76"/>
      <c r="O71" s="105" t="str">
        <f t="shared" si="1"/>
        <v>750MeV</v>
      </c>
      <c r="P71" s="105" t="str">
        <f t="shared" si="2"/>
        <v>650MeV</v>
      </c>
      <c r="Q71" s="20">
        <f t="shared" si="3"/>
        <v>582.18</v>
      </c>
      <c r="R71" s="20">
        <f t="shared" si="4"/>
        <v>643.3</v>
      </c>
      <c r="S71" s="20">
        <f t="shared" si="5"/>
        <v>93.88</v>
      </c>
    </row>
    <row r="72">
      <c r="C72" s="76"/>
      <c r="E72" s="75"/>
      <c r="F72" s="75"/>
      <c r="G72" s="75"/>
      <c r="H72" s="75"/>
      <c r="I72" s="52"/>
      <c r="J72" s="52"/>
      <c r="K72" s="76"/>
      <c r="O72" s="105" t="str">
        <f t="shared" si="1"/>
        <v>750MeV</v>
      </c>
      <c r="P72" s="105" t="str">
        <f t="shared" si="2"/>
        <v>650MeV</v>
      </c>
      <c r="Q72" s="20">
        <f t="shared" si="3"/>
        <v>582.18</v>
      </c>
      <c r="R72" s="20">
        <f t="shared" si="4"/>
        <v>643.3</v>
      </c>
      <c r="S72" s="20">
        <f t="shared" si="5"/>
        <v>93.88</v>
      </c>
    </row>
    <row r="73">
      <c r="C73" s="76"/>
      <c r="E73" s="75"/>
      <c r="F73" s="75"/>
      <c r="G73" s="75"/>
      <c r="H73" s="75"/>
      <c r="I73" s="52"/>
      <c r="J73" s="52"/>
      <c r="K73" s="76"/>
      <c r="O73" s="105" t="str">
        <f t="shared" si="1"/>
        <v>750MeV</v>
      </c>
      <c r="P73" s="105" t="str">
        <f t="shared" si="2"/>
        <v>650MeV</v>
      </c>
      <c r="Q73" s="20">
        <f t="shared" si="3"/>
        <v>582.18</v>
      </c>
      <c r="R73" s="20">
        <f t="shared" si="4"/>
        <v>643.3</v>
      </c>
      <c r="S73" s="20">
        <f t="shared" si="5"/>
        <v>93.88</v>
      </c>
    </row>
    <row r="74">
      <c r="C74" s="76"/>
      <c r="E74" s="75"/>
      <c r="F74" s="75"/>
      <c r="G74" s="75"/>
      <c r="H74" s="75"/>
      <c r="I74" s="52"/>
      <c r="J74" s="52"/>
      <c r="K74" s="76"/>
      <c r="O74" s="105" t="str">
        <f t="shared" si="1"/>
        <v>750MeV</v>
      </c>
      <c r="P74" s="105" t="str">
        <f t="shared" si="2"/>
        <v>650MeV</v>
      </c>
      <c r="Q74" s="20">
        <f t="shared" si="3"/>
        <v>582.18</v>
      </c>
      <c r="R74" s="20">
        <f t="shared" si="4"/>
        <v>643.3</v>
      </c>
      <c r="S74" s="20">
        <f t="shared" si="5"/>
        <v>93.88</v>
      </c>
    </row>
    <row r="75">
      <c r="C75" s="76"/>
      <c r="E75" s="75"/>
      <c r="F75" s="75"/>
      <c r="G75" s="75"/>
      <c r="H75" s="75"/>
      <c r="I75" s="52"/>
      <c r="J75" s="52"/>
      <c r="K75" s="76"/>
      <c r="O75" s="105" t="str">
        <f t="shared" si="1"/>
        <v>750MeV</v>
      </c>
      <c r="P75" s="105" t="str">
        <f t="shared" si="2"/>
        <v>650MeV</v>
      </c>
      <c r="Q75" s="20">
        <f t="shared" si="3"/>
        <v>582.18</v>
      </c>
      <c r="R75" s="20">
        <f t="shared" si="4"/>
        <v>643.3</v>
      </c>
      <c r="S75" s="20">
        <f t="shared" si="5"/>
        <v>93.88</v>
      </c>
    </row>
    <row r="76">
      <c r="C76" s="76"/>
      <c r="E76" s="75"/>
      <c r="F76" s="75"/>
      <c r="G76" s="75"/>
      <c r="H76" s="75"/>
      <c r="I76" s="52"/>
      <c r="J76" s="52"/>
      <c r="K76" s="76"/>
      <c r="O76" s="105" t="str">
        <f t="shared" si="1"/>
        <v>750MeV</v>
      </c>
      <c r="P76" s="105" t="str">
        <f t="shared" si="2"/>
        <v>650MeV</v>
      </c>
      <c r="Q76" s="20">
        <f t="shared" si="3"/>
        <v>582.18</v>
      </c>
      <c r="R76" s="20">
        <f t="shared" si="4"/>
        <v>643.3</v>
      </c>
      <c r="S76" s="20">
        <f t="shared" si="5"/>
        <v>93.88</v>
      </c>
    </row>
    <row r="77">
      <c r="C77" s="76"/>
      <c r="E77" s="75"/>
      <c r="F77" s="75"/>
      <c r="G77" s="75"/>
      <c r="H77" s="75"/>
      <c r="I77" s="52"/>
      <c r="J77" s="52"/>
      <c r="K77" s="76"/>
      <c r="O77" s="105" t="str">
        <f t="shared" si="1"/>
        <v>750MeV</v>
      </c>
      <c r="P77" s="105" t="str">
        <f t="shared" si="2"/>
        <v>650MeV</v>
      </c>
      <c r="Q77" s="20">
        <f t="shared" si="3"/>
        <v>582.18</v>
      </c>
      <c r="R77" s="20">
        <f t="shared" si="4"/>
        <v>643.3</v>
      </c>
      <c r="S77" s="20">
        <f t="shared" si="5"/>
        <v>93.88</v>
      </c>
    </row>
    <row r="78">
      <c r="C78" s="76"/>
      <c r="E78" s="75"/>
      <c r="F78" s="75"/>
      <c r="G78" s="75"/>
      <c r="H78" s="75"/>
      <c r="I78" s="52"/>
      <c r="J78" s="52"/>
      <c r="K78" s="76"/>
      <c r="O78" s="105" t="str">
        <f t="shared" si="1"/>
        <v>750MeV</v>
      </c>
      <c r="P78" s="105" t="str">
        <f t="shared" si="2"/>
        <v>650MeV</v>
      </c>
      <c r="Q78" s="20">
        <f t="shared" si="3"/>
        <v>582.18</v>
      </c>
      <c r="R78" s="20">
        <f t="shared" si="4"/>
        <v>643.3</v>
      </c>
      <c r="S78" s="20">
        <f t="shared" si="5"/>
        <v>93.88</v>
      </c>
    </row>
    <row r="79">
      <c r="C79" s="76"/>
      <c r="E79" s="75"/>
      <c r="F79" s="75"/>
      <c r="G79" s="75"/>
      <c r="H79" s="75"/>
      <c r="I79" s="52"/>
      <c r="J79" s="52"/>
      <c r="K79" s="76"/>
      <c r="O79" s="105" t="str">
        <f t="shared" si="1"/>
        <v>750MeV</v>
      </c>
      <c r="P79" s="105" t="str">
        <f t="shared" si="2"/>
        <v>650MeV</v>
      </c>
      <c r="Q79" s="20">
        <f t="shared" si="3"/>
        <v>582.18</v>
      </c>
      <c r="R79" s="20">
        <f t="shared" si="4"/>
        <v>643.3</v>
      </c>
      <c r="S79" s="20">
        <f t="shared" si="5"/>
        <v>93.88</v>
      </c>
    </row>
    <row r="80">
      <c r="C80" s="76"/>
      <c r="E80" s="75"/>
      <c r="F80" s="75"/>
      <c r="G80" s="75"/>
      <c r="H80" s="75"/>
      <c r="I80" s="52"/>
      <c r="J80" s="52"/>
      <c r="K80" s="76"/>
      <c r="O80" s="105" t="str">
        <f t="shared" si="1"/>
        <v>750MeV</v>
      </c>
      <c r="P80" s="105" t="str">
        <f t="shared" si="2"/>
        <v>650MeV</v>
      </c>
      <c r="Q80" s="20">
        <f t="shared" si="3"/>
        <v>582.18</v>
      </c>
      <c r="R80" s="20">
        <f t="shared" si="4"/>
        <v>643.3</v>
      </c>
      <c r="S80" s="20">
        <f t="shared" si="5"/>
        <v>93.88</v>
      </c>
    </row>
    <row r="81">
      <c r="C81" s="76"/>
      <c r="E81" s="75"/>
      <c r="F81" s="75"/>
      <c r="G81" s="75"/>
      <c r="H81" s="75"/>
      <c r="I81" s="52"/>
      <c r="J81" s="52"/>
      <c r="K81" s="76"/>
      <c r="O81" s="105" t="str">
        <f t="shared" si="1"/>
        <v>750MeV</v>
      </c>
      <c r="P81" s="105" t="str">
        <f t="shared" si="2"/>
        <v>650MeV</v>
      </c>
      <c r="Q81" s="20">
        <f t="shared" si="3"/>
        <v>582.18</v>
      </c>
      <c r="R81" s="20">
        <f t="shared" si="4"/>
        <v>643.3</v>
      </c>
      <c r="S81" s="20">
        <f t="shared" si="5"/>
        <v>93.88</v>
      </c>
    </row>
    <row r="82">
      <c r="C82" s="76"/>
      <c r="E82" s="75"/>
      <c r="F82" s="75"/>
      <c r="G82" s="75"/>
      <c r="H82" s="75"/>
      <c r="I82" s="52"/>
      <c r="J82" s="52"/>
      <c r="K82" s="76"/>
      <c r="O82" s="105" t="str">
        <f t="shared" si="1"/>
        <v>750MeV</v>
      </c>
      <c r="P82" s="105" t="str">
        <f t="shared" si="2"/>
        <v>650MeV</v>
      </c>
      <c r="Q82" s="20">
        <f t="shared" si="3"/>
        <v>582.18</v>
      </c>
      <c r="R82" s="20">
        <f t="shared" si="4"/>
        <v>643.3</v>
      </c>
      <c r="S82" s="20">
        <f t="shared" si="5"/>
        <v>93.88</v>
      </c>
    </row>
    <row r="83">
      <c r="C83" s="76"/>
      <c r="E83" s="75"/>
      <c r="F83" s="75"/>
      <c r="G83" s="75"/>
      <c r="H83" s="75"/>
      <c r="I83" s="52"/>
      <c r="J83" s="52"/>
      <c r="K83" s="76"/>
      <c r="O83" s="105" t="str">
        <f t="shared" si="1"/>
        <v>750MeV</v>
      </c>
      <c r="P83" s="105" t="str">
        <f t="shared" si="2"/>
        <v>650MeV</v>
      </c>
      <c r="Q83" s="20">
        <f t="shared" si="3"/>
        <v>582.18</v>
      </c>
      <c r="R83" s="20">
        <f t="shared" si="4"/>
        <v>643.3</v>
      </c>
      <c r="S83" s="20">
        <f t="shared" si="5"/>
        <v>93.88</v>
      </c>
    </row>
    <row r="84">
      <c r="B84" s="4"/>
      <c r="C84" s="76"/>
      <c r="D84" s="4"/>
      <c r="E84" s="31"/>
      <c r="F84" s="31"/>
      <c r="G84" s="31"/>
      <c r="H84" s="31"/>
      <c r="I84" s="52"/>
      <c r="J84" s="52"/>
      <c r="K84" s="76"/>
      <c r="O84" s="105" t="str">
        <f t="shared" si="1"/>
        <v>750MeV</v>
      </c>
      <c r="P84" s="105" t="str">
        <f t="shared" si="2"/>
        <v>650MeV</v>
      </c>
      <c r="Q84" s="20">
        <f t="shared" si="3"/>
        <v>582.18</v>
      </c>
      <c r="R84" s="20">
        <f t="shared" si="4"/>
        <v>643.3</v>
      </c>
      <c r="S84" s="20">
        <f t="shared" si="5"/>
        <v>93.88</v>
      </c>
    </row>
    <row r="85">
      <c r="B85" s="4"/>
      <c r="C85" s="52"/>
      <c r="D85" s="4"/>
      <c r="E85" s="31"/>
      <c r="F85" s="31"/>
      <c r="G85" s="31"/>
      <c r="H85" s="31"/>
      <c r="I85" s="52"/>
      <c r="J85" s="52"/>
      <c r="K85" s="76"/>
      <c r="O85" s="105" t="str">
        <f t="shared" si="1"/>
        <v>750MeV</v>
      </c>
      <c r="P85" s="105" t="str">
        <f t="shared" si="2"/>
        <v>650MeV</v>
      </c>
      <c r="Q85" s="20">
        <f t="shared" si="3"/>
        <v>582.18</v>
      </c>
      <c r="R85" s="20">
        <f t="shared" si="4"/>
        <v>643.3</v>
      </c>
      <c r="S85" s="20">
        <f t="shared" si="5"/>
        <v>93.88</v>
      </c>
    </row>
    <row r="86">
      <c r="B86" s="4"/>
      <c r="C86" s="76"/>
      <c r="D86" s="4"/>
      <c r="E86" s="31"/>
      <c r="F86" s="31"/>
      <c r="G86" s="31"/>
      <c r="H86" s="31"/>
      <c r="I86" s="52"/>
      <c r="J86" s="52"/>
      <c r="K86" s="76"/>
      <c r="O86" s="105" t="str">
        <f t="shared" si="1"/>
        <v>750MeV</v>
      </c>
      <c r="P86" s="105" t="str">
        <f t="shared" si="2"/>
        <v>650MeV</v>
      </c>
      <c r="Q86" s="20">
        <f t="shared" si="3"/>
        <v>582.18</v>
      </c>
      <c r="R86" s="20">
        <f t="shared" si="4"/>
        <v>643.3</v>
      </c>
      <c r="S86" s="20">
        <f t="shared" si="5"/>
        <v>93.88</v>
      </c>
    </row>
    <row r="87">
      <c r="B87" s="4"/>
      <c r="C87" s="76"/>
      <c r="D87" s="4"/>
      <c r="E87" s="31"/>
      <c r="F87" s="31"/>
      <c r="G87" s="31"/>
      <c r="H87" s="31"/>
      <c r="I87" s="52"/>
      <c r="J87" s="52"/>
      <c r="K87" s="76"/>
      <c r="O87" s="105" t="str">
        <f t="shared" si="1"/>
        <v>750MeV</v>
      </c>
      <c r="P87" s="105" t="str">
        <f t="shared" si="2"/>
        <v>650MeV</v>
      </c>
      <c r="Q87" s="20">
        <f t="shared" si="3"/>
        <v>582.18</v>
      </c>
      <c r="R87" s="20">
        <f t="shared" si="4"/>
        <v>643.3</v>
      </c>
      <c r="S87" s="20">
        <f t="shared" si="5"/>
        <v>93.88</v>
      </c>
    </row>
    <row r="88">
      <c r="B88" s="4"/>
      <c r="C88" s="76"/>
      <c r="D88" s="4"/>
      <c r="E88" s="31"/>
      <c r="F88" s="31"/>
      <c r="G88" s="31"/>
      <c r="H88" s="31"/>
      <c r="I88" s="52"/>
      <c r="J88" s="52"/>
      <c r="K88" s="52"/>
      <c r="L88" s="4"/>
      <c r="O88" s="105" t="str">
        <f t="shared" si="1"/>
        <v>750MeV</v>
      </c>
      <c r="P88" s="105" t="str">
        <f t="shared" si="2"/>
        <v>650MeV</v>
      </c>
      <c r="Q88" s="20">
        <f t="shared" si="3"/>
        <v>582.18</v>
      </c>
      <c r="R88" s="20">
        <f t="shared" si="4"/>
        <v>643.3</v>
      </c>
      <c r="S88" s="20">
        <f t="shared" si="5"/>
        <v>93.88</v>
      </c>
    </row>
    <row r="89">
      <c r="B89" s="4"/>
      <c r="C89" s="76"/>
      <c r="D89" s="4"/>
      <c r="E89" s="31"/>
      <c r="F89" s="31"/>
      <c r="G89" s="31"/>
      <c r="H89" s="31"/>
      <c r="I89" s="52"/>
      <c r="J89" s="52"/>
      <c r="K89" s="52"/>
      <c r="L89" s="4"/>
      <c r="O89" s="105" t="str">
        <f t="shared" si="1"/>
        <v>750MeV</v>
      </c>
      <c r="P89" s="105" t="str">
        <f t="shared" si="2"/>
        <v>650MeV</v>
      </c>
      <c r="Q89" s="20">
        <f t="shared" si="3"/>
        <v>582.18</v>
      </c>
      <c r="R89" s="20">
        <f t="shared" si="4"/>
        <v>643.3</v>
      </c>
      <c r="S89" s="20">
        <f t="shared" si="5"/>
        <v>93.88</v>
      </c>
    </row>
    <row r="90">
      <c r="B90" s="4"/>
      <c r="C90" s="76"/>
      <c r="D90" s="4"/>
      <c r="E90" s="31"/>
      <c r="F90" s="75"/>
      <c r="G90" s="31"/>
      <c r="H90" s="31"/>
      <c r="I90" s="52"/>
      <c r="J90" s="52"/>
      <c r="K90" s="52"/>
      <c r="L90" s="4"/>
      <c r="O90" s="105" t="str">
        <f t="shared" si="1"/>
        <v>750MeV</v>
      </c>
      <c r="P90" s="105" t="str">
        <f t="shared" si="2"/>
        <v>650MeV</v>
      </c>
      <c r="Q90" s="20">
        <f t="shared" si="3"/>
        <v>582.18</v>
      </c>
      <c r="R90" s="20">
        <f t="shared" si="4"/>
        <v>643.3</v>
      </c>
      <c r="S90" s="20">
        <f t="shared" si="5"/>
        <v>93.88</v>
      </c>
    </row>
    <row r="91">
      <c r="B91" s="4"/>
      <c r="C91" s="52"/>
      <c r="D91" s="4"/>
      <c r="E91" s="31"/>
      <c r="F91" s="75"/>
      <c r="G91" s="31"/>
      <c r="H91" s="31"/>
      <c r="I91" s="52"/>
      <c r="J91" s="52"/>
      <c r="K91" s="52"/>
      <c r="L91" s="4"/>
      <c r="O91" s="105" t="str">
        <f t="shared" si="1"/>
        <v>750MeV</v>
      </c>
      <c r="P91" s="105" t="str">
        <f t="shared" si="2"/>
        <v>650MeV</v>
      </c>
      <c r="Q91" s="20">
        <f t="shared" si="3"/>
        <v>582.18</v>
      </c>
      <c r="R91" s="20">
        <f t="shared" si="4"/>
        <v>643.3</v>
      </c>
      <c r="S91" s="20">
        <f t="shared" si="5"/>
        <v>93.88</v>
      </c>
    </row>
    <row r="92">
      <c r="B92" s="4"/>
      <c r="C92" s="52"/>
      <c r="D92" s="4"/>
      <c r="E92" s="31"/>
      <c r="F92" s="75"/>
      <c r="G92" s="31"/>
      <c r="H92" s="31"/>
      <c r="I92" s="52"/>
      <c r="J92" s="52"/>
      <c r="K92" s="52"/>
      <c r="L92" s="4"/>
      <c r="O92" s="105" t="str">
        <f t="shared" si="1"/>
        <v>750MeV</v>
      </c>
      <c r="P92" s="105" t="str">
        <f t="shared" si="2"/>
        <v>650MeV</v>
      </c>
      <c r="Q92" s="20">
        <f t="shared" si="3"/>
        <v>582.18</v>
      </c>
      <c r="R92" s="20">
        <f t="shared" si="4"/>
        <v>643.3</v>
      </c>
      <c r="S92" s="20">
        <f t="shared" si="5"/>
        <v>93.88</v>
      </c>
    </row>
    <row r="93">
      <c r="B93" s="4"/>
      <c r="C93" s="52"/>
      <c r="D93" s="4"/>
      <c r="E93" s="31"/>
      <c r="F93" s="75"/>
      <c r="G93" s="31"/>
      <c r="H93" s="31"/>
      <c r="I93" s="52"/>
      <c r="J93" s="52"/>
      <c r="K93" s="52"/>
      <c r="L93" s="4"/>
      <c r="O93" s="105" t="str">
        <f t="shared" si="1"/>
        <v>750MeV</v>
      </c>
      <c r="P93" s="105" t="str">
        <f t="shared" si="2"/>
        <v>650MeV</v>
      </c>
      <c r="Q93" s="20">
        <f t="shared" si="3"/>
        <v>582.18</v>
      </c>
      <c r="R93" s="20">
        <f t="shared" si="4"/>
        <v>643.3</v>
      </c>
      <c r="S93" s="20">
        <f t="shared" si="5"/>
        <v>93.88</v>
      </c>
    </row>
    <row r="94">
      <c r="B94" s="4"/>
      <c r="C94" s="52"/>
      <c r="D94" s="4"/>
      <c r="E94" s="31"/>
      <c r="F94" s="75"/>
      <c r="G94" s="31"/>
      <c r="H94" s="31"/>
      <c r="I94" s="52"/>
      <c r="J94" s="52"/>
      <c r="K94" s="52"/>
      <c r="L94" s="4"/>
      <c r="O94" s="105" t="str">
        <f t="shared" si="1"/>
        <v>750MeV</v>
      </c>
      <c r="P94" s="105" t="str">
        <f t="shared" si="2"/>
        <v>650MeV</v>
      </c>
      <c r="Q94" s="20">
        <f t="shared" si="3"/>
        <v>582.18</v>
      </c>
      <c r="R94" s="20">
        <f t="shared" si="4"/>
        <v>643.3</v>
      </c>
      <c r="S94" s="20">
        <f t="shared" si="5"/>
        <v>93.88</v>
      </c>
    </row>
    <row r="95">
      <c r="B95" s="4"/>
      <c r="C95" s="52"/>
      <c r="D95" s="4"/>
      <c r="E95" s="31"/>
      <c r="F95" s="75"/>
      <c r="G95" s="31"/>
      <c r="H95" s="31"/>
      <c r="I95" s="52"/>
      <c r="J95" s="52"/>
      <c r="K95" s="52"/>
      <c r="L95" s="4"/>
      <c r="O95" s="105" t="str">
        <f t="shared" si="1"/>
        <v>750MeV</v>
      </c>
      <c r="P95" s="105" t="str">
        <f t="shared" si="2"/>
        <v>650MeV</v>
      </c>
      <c r="Q95" s="20">
        <f t="shared" si="3"/>
        <v>582.18</v>
      </c>
      <c r="R95" s="20">
        <f t="shared" si="4"/>
        <v>643.3</v>
      </c>
      <c r="S95" s="20">
        <f t="shared" si="5"/>
        <v>93.88</v>
      </c>
    </row>
    <row r="96">
      <c r="A96" s="63"/>
      <c r="B96" s="4"/>
      <c r="C96" s="76"/>
      <c r="D96" s="4"/>
      <c r="E96" s="31"/>
      <c r="F96" s="31"/>
      <c r="G96" s="31"/>
      <c r="H96" s="31"/>
      <c r="I96" s="52"/>
      <c r="J96" s="52"/>
      <c r="K96" s="52"/>
      <c r="L96" s="4"/>
      <c r="O96" s="105" t="str">
        <f t="shared" si="1"/>
        <v>750MeV</v>
      </c>
      <c r="P96" s="105" t="str">
        <f t="shared" si="2"/>
        <v>650MeV</v>
      </c>
      <c r="Q96" s="20">
        <f t="shared" si="3"/>
        <v>582.18</v>
      </c>
      <c r="R96" s="20">
        <f t="shared" si="4"/>
        <v>643.3</v>
      </c>
      <c r="S96" s="20">
        <f t="shared" si="5"/>
        <v>93.88</v>
      </c>
    </row>
    <row r="97">
      <c r="B97" s="4"/>
      <c r="C97" s="76"/>
      <c r="D97" s="4"/>
      <c r="E97" s="31"/>
      <c r="F97" s="31"/>
      <c r="G97" s="31"/>
      <c r="H97" s="31"/>
      <c r="I97" s="52"/>
      <c r="J97" s="52"/>
      <c r="K97" s="76"/>
      <c r="O97" s="105" t="str">
        <f t="shared" si="1"/>
        <v>750MeV</v>
      </c>
      <c r="P97" s="105" t="str">
        <f t="shared" si="2"/>
        <v>650MeV</v>
      </c>
      <c r="Q97" s="20">
        <f t="shared" si="3"/>
        <v>582.18</v>
      </c>
      <c r="R97" s="20">
        <f t="shared" si="4"/>
        <v>643.3</v>
      </c>
      <c r="S97" s="20">
        <f t="shared" si="5"/>
        <v>93.88</v>
      </c>
    </row>
    <row r="98">
      <c r="B98" s="4"/>
      <c r="C98" s="76"/>
      <c r="D98" s="4"/>
      <c r="E98" s="31"/>
      <c r="F98" s="31"/>
      <c r="G98" s="31"/>
      <c r="H98" s="31"/>
      <c r="I98" s="52"/>
      <c r="J98" s="52"/>
      <c r="K98" s="76"/>
      <c r="O98" s="105" t="str">
        <f t="shared" si="1"/>
        <v>750MeV</v>
      </c>
      <c r="P98" s="105" t="str">
        <f t="shared" si="2"/>
        <v>650MeV</v>
      </c>
      <c r="Q98" s="20">
        <f t="shared" si="3"/>
        <v>582.18</v>
      </c>
      <c r="R98" s="20">
        <f t="shared" si="4"/>
        <v>643.3</v>
      </c>
      <c r="S98" s="20">
        <f t="shared" si="5"/>
        <v>93.88</v>
      </c>
    </row>
    <row r="99">
      <c r="B99" s="4"/>
      <c r="C99" s="76"/>
      <c r="D99" s="4"/>
      <c r="E99" s="31"/>
      <c r="F99" s="31"/>
      <c r="G99" s="31"/>
      <c r="H99" s="31"/>
      <c r="I99" s="52"/>
      <c r="J99" s="52"/>
      <c r="K99" s="76"/>
      <c r="O99" s="105" t="str">
        <f t="shared" si="1"/>
        <v>750MeV</v>
      </c>
      <c r="P99" s="105" t="str">
        <f t="shared" si="2"/>
        <v>650MeV</v>
      </c>
      <c r="Q99" s="20">
        <f t="shared" si="3"/>
        <v>582.18</v>
      </c>
      <c r="R99" s="20">
        <f t="shared" si="4"/>
        <v>643.3</v>
      </c>
      <c r="S99" s="20">
        <f t="shared" si="5"/>
        <v>93.88</v>
      </c>
    </row>
    <row r="100">
      <c r="B100" s="4"/>
      <c r="C100" s="76"/>
      <c r="D100" s="4"/>
      <c r="E100" s="31"/>
      <c r="F100" s="31"/>
      <c r="G100" s="31"/>
      <c r="H100" s="31"/>
      <c r="I100" s="52"/>
      <c r="J100" s="52"/>
      <c r="K100" s="76"/>
      <c r="O100" s="105" t="str">
        <f t="shared" si="1"/>
        <v>750MeV</v>
      </c>
      <c r="P100" s="105" t="str">
        <f t="shared" si="2"/>
        <v>650MeV</v>
      </c>
      <c r="Q100" s="20">
        <f t="shared" si="3"/>
        <v>582.18</v>
      </c>
      <c r="R100" s="20">
        <f t="shared" si="4"/>
        <v>643.3</v>
      </c>
      <c r="S100" s="20">
        <f t="shared" si="5"/>
        <v>93.88</v>
      </c>
    </row>
    <row r="101">
      <c r="C101" s="76"/>
      <c r="E101" s="75"/>
      <c r="F101" s="75"/>
      <c r="G101" s="75"/>
      <c r="H101" s="75"/>
      <c r="I101" s="52"/>
      <c r="J101" s="52"/>
      <c r="K101" s="76"/>
      <c r="O101" s="105" t="str">
        <f t="shared" si="1"/>
        <v>750MeV</v>
      </c>
      <c r="P101" s="105" t="str">
        <f t="shared" si="2"/>
        <v>650MeV</v>
      </c>
      <c r="Q101" s="20">
        <f t="shared" si="3"/>
        <v>582.18</v>
      </c>
      <c r="R101" s="20">
        <f t="shared" si="4"/>
        <v>643.3</v>
      </c>
      <c r="S101" s="20">
        <f t="shared" si="5"/>
        <v>93.88</v>
      </c>
    </row>
    <row r="102">
      <c r="C102" s="76"/>
      <c r="E102" s="75"/>
      <c r="F102" s="75"/>
      <c r="G102" s="75"/>
      <c r="H102" s="75"/>
      <c r="I102" s="52"/>
      <c r="J102" s="52"/>
      <c r="K102" s="76"/>
      <c r="O102" s="105" t="str">
        <f t="shared" si="1"/>
        <v>750MeV</v>
      </c>
      <c r="P102" s="105" t="str">
        <f t="shared" si="2"/>
        <v>650MeV</v>
      </c>
      <c r="Q102" s="20">
        <f t="shared" si="3"/>
        <v>582.18</v>
      </c>
      <c r="R102" s="20">
        <f t="shared" si="4"/>
        <v>643.3</v>
      </c>
      <c r="S102" s="20">
        <f t="shared" si="5"/>
        <v>93.88</v>
      </c>
    </row>
    <row r="103">
      <c r="C103" s="76"/>
      <c r="E103" s="75"/>
      <c r="F103" s="75"/>
      <c r="G103" s="75"/>
      <c r="H103" s="75"/>
      <c r="I103" s="52"/>
      <c r="J103" s="52"/>
      <c r="K103" s="76"/>
      <c r="O103" s="105" t="str">
        <f t="shared" si="1"/>
        <v>750MeV</v>
      </c>
      <c r="P103" s="105" t="str">
        <f t="shared" si="2"/>
        <v>650MeV</v>
      </c>
      <c r="Q103" s="20">
        <f t="shared" si="3"/>
        <v>582.18</v>
      </c>
      <c r="R103" s="20">
        <f t="shared" si="4"/>
        <v>643.3</v>
      </c>
      <c r="S103" s="20">
        <f t="shared" si="5"/>
        <v>93.88</v>
      </c>
    </row>
    <row r="104">
      <c r="C104" s="76"/>
      <c r="E104" s="75"/>
      <c r="F104" s="75"/>
      <c r="G104" s="75"/>
      <c r="H104" s="75"/>
      <c r="I104" s="52"/>
      <c r="J104" s="52"/>
      <c r="K104" s="76"/>
      <c r="O104" s="105" t="str">
        <f t="shared" si="1"/>
        <v>750MeV</v>
      </c>
      <c r="P104" s="105" t="str">
        <f t="shared" si="2"/>
        <v>650MeV</v>
      </c>
      <c r="Q104" s="20">
        <f t="shared" si="3"/>
        <v>582.18</v>
      </c>
      <c r="R104" s="20">
        <f t="shared" si="4"/>
        <v>643.3</v>
      </c>
      <c r="S104" s="20">
        <f t="shared" si="5"/>
        <v>93.88</v>
      </c>
    </row>
    <row r="105">
      <c r="C105" s="76"/>
      <c r="E105" s="75"/>
      <c r="F105" s="75"/>
      <c r="G105" s="75"/>
      <c r="H105" s="75"/>
      <c r="I105" s="7"/>
      <c r="J105" s="52"/>
      <c r="K105" s="76"/>
      <c r="O105" s="105" t="str">
        <f t="shared" si="1"/>
        <v>750MeV</v>
      </c>
      <c r="P105" s="105" t="str">
        <f t="shared" si="2"/>
        <v>650MeV</v>
      </c>
      <c r="Q105" s="20">
        <f t="shared" si="3"/>
        <v>582.18</v>
      </c>
      <c r="R105" s="20">
        <f t="shared" si="4"/>
        <v>643.3</v>
      </c>
      <c r="S105" s="20">
        <f t="shared" si="5"/>
        <v>93.88</v>
      </c>
    </row>
    <row r="106">
      <c r="C106" s="76"/>
      <c r="E106" s="75"/>
      <c r="F106" s="75"/>
      <c r="G106" s="75"/>
      <c r="H106" s="75"/>
      <c r="I106" s="7"/>
      <c r="J106" s="52"/>
      <c r="K106" s="76"/>
      <c r="O106" s="105" t="str">
        <f t="shared" si="1"/>
        <v>750MeV</v>
      </c>
      <c r="P106" s="105" t="str">
        <f t="shared" si="2"/>
        <v>650MeV</v>
      </c>
      <c r="Q106" s="20">
        <f t="shared" si="3"/>
        <v>582.18</v>
      </c>
      <c r="R106" s="20">
        <f t="shared" si="4"/>
        <v>643.3</v>
      </c>
      <c r="S106" s="20">
        <f t="shared" si="5"/>
        <v>93.88</v>
      </c>
    </row>
    <row r="107">
      <c r="B107" s="4"/>
      <c r="C107" s="76"/>
      <c r="D107" s="4"/>
      <c r="E107" s="31"/>
      <c r="F107" s="31"/>
      <c r="G107" s="31"/>
      <c r="H107" s="31"/>
      <c r="I107" s="52"/>
      <c r="J107" s="52"/>
      <c r="K107" s="76"/>
      <c r="O107" s="105" t="str">
        <f t="shared" si="1"/>
        <v>750MeV</v>
      </c>
      <c r="P107" s="105" t="str">
        <f t="shared" si="2"/>
        <v>650MeV</v>
      </c>
      <c r="Q107" s="20">
        <f t="shared" si="3"/>
        <v>582.18</v>
      </c>
      <c r="R107" s="20">
        <f t="shared" si="4"/>
        <v>643.3</v>
      </c>
      <c r="S107" s="20">
        <f t="shared" si="5"/>
        <v>93.88</v>
      </c>
    </row>
    <row r="108">
      <c r="B108" s="4"/>
      <c r="C108" s="76"/>
      <c r="D108" s="4"/>
      <c r="E108" s="31"/>
      <c r="F108" s="31"/>
      <c r="G108" s="31"/>
      <c r="H108" s="31"/>
      <c r="I108" s="52"/>
      <c r="J108" s="52"/>
      <c r="K108" s="76"/>
      <c r="O108" s="105" t="str">
        <f t="shared" si="1"/>
        <v>750MeV</v>
      </c>
      <c r="P108" s="105" t="str">
        <f t="shared" si="2"/>
        <v>650MeV</v>
      </c>
      <c r="Q108" s="20">
        <f t="shared" si="3"/>
        <v>582.18</v>
      </c>
      <c r="R108" s="20">
        <f t="shared" si="4"/>
        <v>643.3</v>
      </c>
      <c r="S108" s="20">
        <f t="shared" si="5"/>
        <v>93.88</v>
      </c>
    </row>
    <row r="109">
      <c r="B109" s="4"/>
      <c r="C109" s="52"/>
      <c r="D109" s="4"/>
      <c r="E109" s="31"/>
      <c r="F109" s="75"/>
      <c r="G109" s="75"/>
      <c r="H109" s="31"/>
      <c r="I109" s="52"/>
      <c r="J109" s="52"/>
      <c r="K109" s="52"/>
      <c r="L109" s="4"/>
      <c r="O109" s="105" t="str">
        <f t="shared" si="1"/>
        <v>750MeV</v>
      </c>
      <c r="P109" s="105" t="str">
        <f t="shared" si="2"/>
        <v>650MeV</v>
      </c>
      <c r="Q109" s="20">
        <f t="shared" si="3"/>
        <v>582.18</v>
      </c>
      <c r="R109" s="20">
        <f t="shared" si="4"/>
        <v>643.3</v>
      </c>
      <c r="S109" s="20">
        <f t="shared" si="5"/>
        <v>93.88</v>
      </c>
    </row>
    <row r="110">
      <c r="B110" s="4"/>
      <c r="C110" s="52"/>
      <c r="D110" s="4"/>
      <c r="E110" s="31"/>
      <c r="F110" s="31"/>
      <c r="G110" s="31"/>
      <c r="H110" s="31"/>
      <c r="I110" s="52"/>
      <c r="J110" s="52"/>
      <c r="K110" s="76"/>
      <c r="O110" s="105" t="str">
        <f t="shared" si="1"/>
        <v>750MeV</v>
      </c>
      <c r="P110" s="105" t="str">
        <f t="shared" si="2"/>
        <v>650MeV</v>
      </c>
      <c r="Q110" s="20">
        <f t="shared" si="3"/>
        <v>582.18</v>
      </c>
      <c r="R110" s="20">
        <f t="shared" si="4"/>
        <v>643.3</v>
      </c>
      <c r="S110" s="20">
        <f t="shared" si="5"/>
        <v>93.88</v>
      </c>
    </row>
    <row r="111">
      <c r="B111" s="4"/>
      <c r="C111" s="52"/>
      <c r="D111" s="4"/>
      <c r="E111" s="31"/>
      <c r="F111" s="31"/>
      <c r="G111" s="31"/>
      <c r="H111" s="31"/>
      <c r="I111" s="52"/>
      <c r="J111" s="52"/>
      <c r="K111" s="76"/>
      <c r="O111" s="105" t="str">
        <f t="shared" si="1"/>
        <v>750MeV</v>
      </c>
      <c r="P111" s="105" t="str">
        <f t="shared" si="2"/>
        <v>650MeV</v>
      </c>
      <c r="Q111" s="20">
        <f t="shared" si="3"/>
        <v>582.18</v>
      </c>
      <c r="R111" s="20">
        <f t="shared" si="4"/>
        <v>643.3</v>
      </c>
      <c r="S111" s="20">
        <f t="shared" si="5"/>
        <v>93.88</v>
      </c>
    </row>
    <row r="112">
      <c r="B112" s="4"/>
      <c r="C112" s="76"/>
      <c r="D112" s="4"/>
      <c r="E112" s="31"/>
      <c r="F112" s="31"/>
      <c r="G112" s="31"/>
      <c r="H112" s="31"/>
      <c r="I112" s="52"/>
      <c r="J112" s="52"/>
      <c r="K112" s="76"/>
      <c r="O112" s="105" t="str">
        <f t="shared" si="1"/>
        <v>750MeV</v>
      </c>
      <c r="P112" s="105" t="str">
        <f t="shared" si="2"/>
        <v>650MeV</v>
      </c>
      <c r="Q112" s="20">
        <f t="shared" si="3"/>
        <v>582.18</v>
      </c>
      <c r="R112" s="20">
        <f t="shared" si="4"/>
        <v>643.3</v>
      </c>
      <c r="S112" s="20">
        <f t="shared" si="5"/>
        <v>93.88</v>
      </c>
    </row>
    <row r="113">
      <c r="B113" s="4"/>
      <c r="C113" s="76"/>
      <c r="D113" s="4"/>
      <c r="E113" s="31"/>
      <c r="F113" s="31"/>
      <c r="G113" s="31"/>
      <c r="H113" s="31"/>
      <c r="I113" s="52"/>
      <c r="J113" s="52"/>
      <c r="K113" s="52"/>
      <c r="L113" s="4"/>
      <c r="O113" s="105" t="str">
        <f t="shared" si="1"/>
        <v>750MeV</v>
      </c>
      <c r="P113" s="105" t="str">
        <f t="shared" si="2"/>
        <v>650MeV</v>
      </c>
      <c r="Q113" s="20">
        <f t="shared" si="3"/>
        <v>582.18</v>
      </c>
      <c r="R113" s="20">
        <f t="shared" si="4"/>
        <v>643.3</v>
      </c>
      <c r="S113" s="20">
        <f t="shared" si="5"/>
        <v>93.88</v>
      </c>
    </row>
    <row r="114">
      <c r="B114" s="4"/>
      <c r="C114" s="52"/>
      <c r="D114" s="4"/>
      <c r="E114" s="31"/>
      <c r="F114" s="31"/>
      <c r="G114" s="31"/>
      <c r="H114" s="31"/>
      <c r="I114" s="52"/>
      <c r="J114" s="52"/>
      <c r="K114" s="76"/>
      <c r="O114" s="105" t="str">
        <f t="shared" si="1"/>
        <v>750MeV</v>
      </c>
      <c r="P114" s="105" t="str">
        <f t="shared" si="2"/>
        <v>650MeV</v>
      </c>
      <c r="Q114" s="20">
        <f t="shared" si="3"/>
        <v>582.18</v>
      </c>
      <c r="R114" s="20">
        <f t="shared" si="4"/>
        <v>643.3</v>
      </c>
      <c r="S114" s="20">
        <f t="shared" si="5"/>
        <v>93.88</v>
      </c>
    </row>
    <row r="115">
      <c r="B115" s="4"/>
      <c r="C115" s="76"/>
      <c r="D115" s="4"/>
      <c r="E115" s="31"/>
      <c r="F115" s="31"/>
      <c r="G115" s="31"/>
      <c r="H115" s="31"/>
      <c r="I115" s="52"/>
      <c r="J115" s="52"/>
      <c r="K115" s="52"/>
      <c r="L115" s="4"/>
      <c r="O115" s="105" t="str">
        <f t="shared" si="1"/>
        <v>750MeV</v>
      </c>
      <c r="P115" s="105" t="str">
        <f t="shared" si="2"/>
        <v>650MeV</v>
      </c>
      <c r="Q115" s="20">
        <f t="shared" si="3"/>
        <v>582.18</v>
      </c>
      <c r="R115" s="20">
        <f t="shared" si="4"/>
        <v>643.3</v>
      </c>
      <c r="S115" s="20">
        <f t="shared" si="5"/>
        <v>93.88</v>
      </c>
    </row>
    <row r="116">
      <c r="B116" s="4"/>
      <c r="C116" s="76"/>
      <c r="D116" s="4"/>
      <c r="E116" s="31"/>
      <c r="F116" s="31"/>
      <c r="G116" s="31"/>
      <c r="H116" s="31"/>
      <c r="I116" s="52"/>
      <c r="J116" s="52"/>
      <c r="K116" s="76"/>
      <c r="O116" s="105" t="str">
        <f t="shared" si="1"/>
        <v>750MeV</v>
      </c>
      <c r="P116" s="105" t="str">
        <f t="shared" si="2"/>
        <v>650MeV</v>
      </c>
      <c r="Q116" s="20">
        <f t="shared" si="3"/>
        <v>582.18</v>
      </c>
      <c r="R116" s="20">
        <f t="shared" si="4"/>
        <v>643.3</v>
      </c>
      <c r="S116" s="20">
        <f t="shared" si="5"/>
        <v>93.88</v>
      </c>
    </row>
    <row r="117">
      <c r="B117" s="4"/>
      <c r="C117" s="52"/>
      <c r="D117" s="4"/>
      <c r="E117" s="31"/>
      <c r="F117" s="31"/>
      <c r="G117" s="31"/>
      <c r="H117" s="31"/>
      <c r="I117" s="52"/>
      <c r="J117" s="52"/>
      <c r="K117" s="76"/>
      <c r="O117" s="105" t="str">
        <f t="shared" si="1"/>
        <v>750MeV</v>
      </c>
      <c r="P117" s="105" t="str">
        <f t="shared" si="2"/>
        <v>650MeV</v>
      </c>
      <c r="Q117" s="20">
        <f t="shared" si="3"/>
        <v>582.18</v>
      </c>
      <c r="R117" s="20">
        <f t="shared" si="4"/>
        <v>643.3</v>
      </c>
      <c r="S117" s="20">
        <f t="shared" si="5"/>
        <v>93.88</v>
      </c>
    </row>
    <row r="118">
      <c r="B118" s="4"/>
      <c r="C118" s="76"/>
      <c r="D118" s="4"/>
      <c r="E118" s="31"/>
      <c r="F118" s="31"/>
      <c r="G118" s="31"/>
      <c r="H118" s="31"/>
      <c r="I118" s="52"/>
      <c r="J118" s="52"/>
      <c r="K118" s="52"/>
      <c r="L118" s="4"/>
      <c r="O118" s="105" t="str">
        <f t="shared" si="1"/>
        <v>750MeV</v>
      </c>
      <c r="P118" s="105" t="str">
        <f t="shared" si="2"/>
        <v>650MeV</v>
      </c>
      <c r="Q118" s="20">
        <f t="shared" si="3"/>
        <v>582.18</v>
      </c>
      <c r="R118" s="20">
        <f t="shared" si="4"/>
        <v>643.3</v>
      </c>
      <c r="S118" s="20">
        <f t="shared" si="5"/>
        <v>93.88</v>
      </c>
    </row>
    <row r="119">
      <c r="B119" s="4"/>
      <c r="C119" s="76"/>
      <c r="D119" s="4"/>
      <c r="E119" s="31"/>
      <c r="F119" s="31"/>
      <c r="G119" s="31"/>
      <c r="H119" s="31"/>
      <c r="I119" s="52"/>
      <c r="J119" s="52"/>
      <c r="K119" s="76"/>
      <c r="O119" s="105" t="str">
        <f t="shared" si="1"/>
        <v>750MeV</v>
      </c>
      <c r="P119" s="105" t="str">
        <f t="shared" si="2"/>
        <v>650MeV</v>
      </c>
      <c r="Q119" s="20">
        <f t="shared" si="3"/>
        <v>582.18</v>
      </c>
      <c r="R119" s="20">
        <f t="shared" si="4"/>
        <v>643.3</v>
      </c>
      <c r="S119" s="20">
        <f t="shared" si="5"/>
        <v>93.88</v>
      </c>
    </row>
    <row r="120">
      <c r="B120" s="4"/>
      <c r="C120" s="76"/>
      <c r="D120" s="4"/>
      <c r="E120" s="31"/>
      <c r="F120" s="31"/>
      <c r="G120" s="31"/>
      <c r="H120" s="31"/>
      <c r="I120" s="52"/>
      <c r="J120" s="52"/>
      <c r="K120" s="76"/>
      <c r="O120" s="105" t="str">
        <f t="shared" si="1"/>
        <v>750MeV</v>
      </c>
      <c r="P120" s="105" t="str">
        <f t="shared" si="2"/>
        <v>650MeV</v>
      </c>
      <c r="Q120" s="20">
        <f t="shared" si="3"/>
        <v>582.18</v>
      </c>
      <c r="R120" s="20">
        <f t="shared" si="4"/>
        <v>643.3</v>
      </c>
      <c r="S120" s="20">
        <f t="shared" si="5"/>
        <v>93.88</v>
      </c>
    </row>
    <row r="121">
      <c r="B121" s="4"/>
      <c r="C121" s="76"/>
      <c r="D121" s="4"/>
      <c r="E121" s="31"/>
      <c r="F121" s="31"/>
      <c r="G121" s="31"/>
      <c r="H121" s="31"/>
      <c r="I121" s="52"/>
      <c r="J121" s="52"/>
      <c r="K121" s="76"/>
      <c r="O121" s="105" t="str">
        <f t="shared" si="1"/>
        <v>750MeV</v>
      </c>
      <c r="P121" s="105" t="str">
        <f t="shared" si="2"/>
        <v>650MeV</v>
      </c>
      <c r="Q121" s="20">
        <f t="shared" si="3"/>
        <v>582.18</v>
      </c>
      <c r="R121" s="20">
        <f t="shared" si="4"/>
        <v>643.3</v>
      </c>
      <c r="S121" s="20">
        <f t="shared" si="5"/>
        <v>93.88</v>
      </c>
    </row>
    <row r="122">
      <c r="C122" s="76"/>
      <c r="E122" s="75"/>
      <c r="F122" s="75"/>
      <c r="G122" s="75"/>
      <c r="H122" s="75"/>
      <c r="I122" s="52"/>
      <c r="J122" s="52"/>
      <c r="K122" s="76"/>
      <c r="O122" s="105" t="str">
        <f t="shared" si="1"/>
        <v>750MeV</v>
      </c>
      <c r="P122" s="105" t="str">
        <f t="shared" si="2"/>
        <v>650MeV</v>
      </c>
      <c r="Q122" s="20">
        <f t="shared" si="3"/>
        <v>582.18</v>
      </c>
      <c r="R122" s="20">
        <f t="shared" si="4"/>
        <v>643.3</v>
      </c>
      <c r="S122" s="20">
        <f t="shared" si="5"/>
        <v>93.88</v>
      </c>
    </row>
    <row r="123">
      <c r="C123" s="76"/>
      <c r="E123" s="75"/>
      <c r="F123" s="75"/>
      <c r="G123" s="75"/>
      <c r="H123" s="75"/>
      <c r="I123" s="52"/>
      <c r="J123" s="52"/>
      <c r="K123" s="76"/>
      <c r="O123" s="105" t="str">
        <f t="shared" si="1"/>
        <v>750MeV</v>
      </c>
      <c r="P123" s="105" t="str">
        <f t="shared" si="2"/>
        <v>650MeV</v>
      </c>
      <c r="Q123" s="20">
        <f t="shared" si="3"/>
        <v>582.18</v>
      </c>
      <c r="R123" s="20">
        <f t="shared" si="4"/>
        <v>643.3</v>
      </c>
      <c r="S123" s="20">
        <f t="shared" si="5"/>
        <v>93.88</v>
      </c>
    </row>
    <row r="124">
      <c r="A124" s="63"/>
      <c r="C124" s="76"/>
      <c r="E124" s="75"/>
      <c r="F124" s="75"/>
      <c r="G124" s="75"/>
      <c r="H124" s="75"/>
      <c r="I124" s="52"/>
      <c r="J124" s="52"/>
      <c r="K124" s="76"/>
      <c r="O124" s="105" t="str">
        <f t="shared" si="1"/>
        <v>750MeV</v>
      </c>
      <c r="P124" s="105" t="str">
        <f t="shared" si="2"/>
        <v>650MeV</v>
      </c>
      <c r="Q124" s="20">
        <f t="shared" si="3"/>
        <v>582.18</v>
      </c>
      <c r="R124" s="20">
        <f t="shared" si="4"/>
        <v>643.3</v>
      </c>
      <c r="S124" s="20">
        <f t="shared" si="5"/>
        <v>93.88</v>
      </c>
    </row>
    <row r="125">
      <c r="C125" s="76"/>
      <c r="E125" s="75"/>
      <c r="F125" s="75"/>
      <c r="G125" s="75"/>
      <c r="H125" s="75"/>
      <c r="I125" s="52"/>
      <c r="J125" s="52"/>
      <c r="K125" s="76"/>
      <c r="O125" s="105" t="str">
        <f t="shared" si="1"/>
        <v>750MeV</v>
      </c>
      <c r="P125" s="105" t="str">
        <f t="shared" si="2"/>
        <v>650MeV</v>
      </c>
      <c r="Q125" s="20">
        <f t="shared" si="3"/>
        <v>582.18</v>
      </c>
      <c r="R125" s="20">
        <f t="shared" si="4"/>
        <v>643.3</v>
      </c>
      <c r="S125" s="20">
        <f t="shared" si="5"/>
        <v>93.88</v>
      </c>
    </row>
    <row r="126">
      <c r="C126" s="76"/>
      <c r="E126" s="75"/>
      <c r="F126" s="75"/>
      <c r="G126" s="75"/>
      <c r="H126" s="75"/>
      <c r="I126" s="52"/>
      <c r="J126" s="52"/>
      <c r="K126" s="76"/>
      <c r="O126" s="105" t="str">
        <f t="shared" si="1"/>
        <v>750MeV</v>
      </c>
      <c r="P126" s="105" t="str">
        <f t="shared" si="2"/>
        <v>650MeV</v>
      </c>
      <c r="Q126" s="20">
        <f t="shared" si="3"/>
        <v>582.18</v>
      </c>
      <c r="R126" s="20">
        <f t="shared" si="4"/>
        <v>643.3</v>
      </c>
      <c r="S126" s="20">
        <f t="shared" si="5"/>
        <v>93.88</v>
      </c>
    </row>
    <row r="127">
      <c r="C127" s="76"/>
      <c r="E127" s="75"/>
      <c r="F127" s="75"/>
      <c r="G127" s="75"/>
      <c r="H127" s="75"/>
      <c r="I127" s="52"/>
      <c r="J127" s="52"/>
      <c r="K127" s="76"/>
      <c r="O127" s="105" t="str">
        <f t="shared" si="1"/>
        <v>750MeV</v>
      </c>
      <c r="P127" s="105" t="str">
        <f t="shared" si="2"/>
        <v>650MeV</v>
      </c>
      <c r="Q127" s="20">
        <f t="shared" si="3"/>
        <v>582.18</v>
      </c>
      <c r="R127" s="20">
        <f t="shared" si="4"/>
        <v>643.3</v>
      </c>
      <c r="S127" s="20">
        <f t="shared" si="5"/>
        <v>93.88</v>
      </c>
    </row>
    <row r="128">
      <c r="C128" s="76"/>
      <c r="E128" s="75"/>
      <c r="F128" s="75"/>
      <c r="G128" s="75"/>
      <c r="H128" s="75"/>
      <c r="I128" s="76"/>
      <c r="J128" s="76"/>
      <c r="K128" s="76"/>
      <c r="O128" s="105" t="str">
        <f t="shared" si="1"/>
        <v>750MeV</v>
      </c>
      <c r="P128" s="105" t="str">
        <f t="shared" si="2"/>
        <v>650MeV</v>
      </c>
      <c r="Q128" s="20">
        <f t="shared" si="3"/>
        <v>582.18</v>
      </c>
      <c r="R128" s="20">
        <f t="shared" si="4"/>
        <v>643.3</v>
      </c>
      <c r="S128" s="20">
        <f t="shared" si="5"/>
        <v>93.88</v>
      </c>
    </row>
    <row r="129">
      <c r="A129" s="63"/>
      <c r="B129" s="4"/>
      <c r="C129" s="52"/>
      <c r="D129" s="4"/>
      <c r="E129" s="31"/>
      <c r="F129" s="31"/>
      <c r="G129" s="31"/>
      <c r="H129" s="31"/>
      <c r="I129" s="52"/>
      <c r="J129" s="52"/>
      <c r="K129" s="52"/>
      <c r="L129" s="4"/>
      <c r="O129" s="105" t="str">
        <f t="shared" si="1"/>
        <v>750MeV</v>
      </c>
      <c r="P129" s="105" t="str">
        <f t="shared" si="2"/>
        <v>650MeV</v>
      </c>
      <c r="Q129" s="20">
        <f t="shared" ref="Q129:Q131" si="6">if($I129="LH2",$Q128+$F129,$Q128+0)</f>
        <v>582.18</v>
      </c>
      <c r="R129" s="20">
        <f t="shared" ref="R129:R131" si="7">if($I129="LD2",$R128+$F129,$R128+0)</f>
        <v>643.3</v>
      </c>
      <c r="S129" s="20">
        <f t="shared" ref="S129:S131" si="8">if($I129="dummy",$S128+$F129,$S128+0)</f>
        <v>93.88</v>
      </c>
    </row>
    <row r="130">
      <c r="B130" s="4"/>
      <c r="C130" s="52"/>
      <c r="D130" s="4"/>
      <c r="E130" s="31"/>
      <c r="F130" s="31"/>
      <c r="G130" s="31"/>
      <c r="H130" s="31"/>
      <c r="I130" s="52"/>
      <c r="J130" s="52"/>
      <c r="K130" s="52"/>
      <c r="L130" s="4"/>
      <c r="O130" s="105" t="str">
        <f t="shared" si="1"/>
        <v>750MeV</v>
      </c>
      <c r="P130" s="105" t="str">
        <f t="shared" si="2"/>
        <v>650MeV</v>
      </c>
      <c r="Q130" s="20">
        <f t="shared" si="6"/>
        <v>582.18</v>
      </c>
      <c r="R130" s="20">
        <f t="shared" si="7"/>
        <v>643.3</v>
      </c>
      <c r="S130" s="20">
        <f t="shared" si="8"/>
        <v>93.88</v>
      </c>
    </row>
    <row r="131">
      <c r="B131" s="4"/>
      <c r="C131" s="76"/>
      <c r="D131" s="4"/>
      <c r="E131" s="31"/>
      <c r="F131" s="31"/>
      <c r="G131" s="31"/>
      <c r="H131" s="31"/>
      <c r="I131" s="52"/>
      <c r="J131" s="52"/>
      <c r="K131" s="52"/>
      <c r="L131" s="4"/>
      <c r="O131" s="105" t="str">
        <f t="shared" si="1"/>
        <v>750MeV</v>
      </c>
      <c r="P131" s="105" t="str">
        <f t="shared" si="2"/>
        <v>650MeV</v>
      </c>
      <c r="Q131" s="20">
        <f t="shared" si="6"/>
        <v>582.18</v>
      </c>
      <c r="R131" s="20">
        <f t="shared" si="7"/>
        <v>643.3</v>
      </c>
      <c r="S131" s="20">
        <f t="shared" si="8"/>
        <v>93.88</v>
      </c>
    </row>
    <row r="132">
      <c r="B132" s="4"/>
      <c r="C132" s="76"/>
      <c r="D132" s="4"/>
      <c r="E132" s="31"/>
      <c r="F132" s="31"/>
      <c r="G132" s="31"/>
      <c r="H132" s="31"/>
      <c r="I132" s="52"/>
      <c r="J132" s="52"/>
      <c r="K132" s="76"/>
      <c r="O132" s="105" t="str">
        <f t="shared" si="1"/>
        <v>750MeV</v>
      </c>
      <c r="P132" s="105" t="str">
        <f t="shared" si="2"/>
        <v>650MeV</v>
      </c>
      <c r="Q132" s="20">
        <f t="shared" ref="Q132:Q168" si="9">if($I132="LH2",Q131+$F132,Q131+0)</f>
        <v>582.18</v>
      </c>
      <c r="R132" s="20">
        <f t="shared" ref="R132:R168" si="10">if($I132="LD2",R131+$F132,R131+0)</f>
        <v>643.3</v>
      </c>
      <c r="S132" s="20">
        <f t="shared" ref="S132:S168" si="11">if($I132="dummy",S131+$F132,S131+0)</f>
        <v>93.88</v>
      </c>
    </row>
    <row r="133">
      <c r="B133" s="4"/>
      <c r="C133" s="76"/>
      <c r="D133" s="4"/>
      <c r="E133" s="31"/>
      <c r="F133" s="31"/>
      <c r="G133" s="31"/>
      <c r="H133" s="31"/>
      <c r="I133" s="52"/>
      <c r="J133" s="52"/>
      <c r="K133" s="76"/>
      <c r="O133" s="105" t="str">
        <f t="shared" si="1"/>
        <v>750MeV</v>
      </c>
      <c r="P133" s="105" t="str">
        <f t="shared" si="2"/>
        <v>650MeV</v>
      </c>
      <c r="Q133" s="20">
        <f t="shared" si="9"/>
        <v>582.18</v>
      </c>
      <c r="R133" s="20">
        <f t="shared" si="10"/>
        <v>643.3</v>
      </c>
      <c r="S133" s="20">
        <f t="shared" si="11"/>
        <v>93.88</v>
      </c>
    </row>
    <row r="134">
      <c r="B134" s="4"/>
      <c r="C134" s="76"/>
      <c r="D134" s="4"/>
      <c r="E134" s="31"/>
      <c r="F134" s="31"/>
      <c r="G134" s="31"/>
      <c r="H134" s="31"/>
      <c r="I134" s="52"/>
      <c r="J134" s="52"/>
      <c r="K134" s="76"/>
      <c r="O134" s="105" t="str">
        <f t="shared" si="1"/>
        <v>750MeV</v>
      </c>
      <c r="P134" s="105" t="str">
        <f t="shared" si="2"/>
        <v>650MeV</v>
      </c>
      <c r="Q134" s="20">
        <f t="shared" si="9"/>
        <v>582.18</v>
      </c>
      <c r="R134" s="20">
        <f t="shared" si="10"/>
        <v>643.3</v>
      </c>
      <c r="S134" s="20">
        <f t="shared" si="11"/>
        <v>93.88</v>
      </c>
    </row>
    <row r="135">
      <c r="C135" s="76"/>
      <c r="E135" s="75"/>
      <c r="F135" s="75"/>
      <c r="G135" s="75"/>
      <c r="H135" s="75"/>
      <c r="I135" s="52"/>
      <c r="J135" s="52"/>
      <c r="K135" s="76"/>
      <c r="O135" s="105" t="str">
        <f t="shared" si="1"/>
        <v>750MeV</v>
      </c>
      <c r="P135" s="105" t="str">
        <f t="shared" si="2"/>
        <v>650MeV</v>
      </c>
      <c r="Q135" s="20">
        <f t="shared" si="9"/>
        <v>582.18</v>
      </c>
      <c r="R135" s="20">
        <f t="shared" si="10"/>
        <v>643.3</v>
      </c>
      <c r="S135" s="20">
        <f t="shared" si="11"/>
        <v>93.88</v>
      </c>
    </row>
    <row r="136">
      <c r="A136" s="8"/>
      <c r="C136" s="76"/>
      <c r="E136" s="75"/>
      <c r="F136" s="75"/>
      <c r="G136" s="75"/>
      <c r="H136" s="75"/>
      <c r="I136" s="52"/>
      <c r="J136" s="52"/>
      <c r="K136" s="76"/>
      <c r="O136" s="105" t="str">
        <f t="shared" si="1"/>
        <v>750MeV</v>
      </c>
      <c r="P136" s="105" t="str">
        <f t="shared" si="2"/>
        <v>650MeV</v>
      </c>
      <c r="Q136" s="20">
        <f t="shared" si="9"/>
        <v>582.18</v>
      </c>
      <c r="R136" s="20">
        <f t="shared" si="10"/>
        <v>643.3</v>
      </c>
      <c r="S136" s="20">
        <f t="shared" si="11"/>
        <v>93.88</v>
      </c>
    </row>
    <row r="137">
      <c r="C137" s="76"/>
      <c r="E137" s="75"/>
      <c r="F137" s="75"/>
      <c r="G137" s="75"/>
      <c r="H137" s="75"/>
      <c r="I137" s="52"/>
      <c r="J137" s="52"/>
      <c r="K137" s="76"/>
      <c r="O137" s="105" t="str">
        <f t="shared" si="1"/>
        <v>750MeV</v>
      </c>
      <c r="P137" s="105" t="str">
        <f t="shared" si="2"/>
        <v>650MeV</v>
      </c>
      <c r="Q137" s="20">
        <f t="shared" si="9"/>
        <v>582.18</v>
      </c>
      <c r="R137" s="20">
        <f t="shared" si="10"/>
        <v>643.3</v>
      </c>
      <c r="S137" s="20">
        <f t="shared" si="11"/>
        <v>93.88</v>
      </c>
    </row>
    <row r="138">
      <c r="C138" s="76"/>
      <c r="E138" s="75"/>
      <c r="F138" s="75"/>
      <c r="G138" s="75"/>
      <c r="H138" s="75"/>
      <c r="I138" s="52"/>
      <c r="J138" s="52"/>
      <c r="K138" s="76"/>
      <c r="O138" s="105" t="str">
        <f t="shared" si="1"/>
        <v>750MeV</v>
      </c>
      <c r="P138" s="105" t="str">
        <f t="shared" si="2"/>
        <v>650MeV</v>
      </c>
      <c r="Q138" s="20">
        <f t="shared" si="9"/>
        <v>582.18</v>
      </c>
      <c r="R138" s="20">
        <f t="shared" si="10"/>
        <v>643.3</v>
      </c>
      <c r="S138" s="20">
        <f t="shared" si="11"/>
        <v>93.88</v>
      </c>
    </row>
    <row r="139">
      <c r="C139" s="76"/>
      <c r="E139" s="75"/>
      <c r="F139" s="75"/>
      <c r="G139" s="75"/>
      <c r="H139" s="75"/>
      <c r="I139" s="52"/>
      <c r="J139" s="52"/>
      <c r="K139" s="76"/>
      <c r="O139" s="105" t="str">
        <f t="shared" si="1"/>
        <v>750MeV</v>
      </c>
      <c r="P139" s="105" t="str">
        <f t="shared" si="2"/>
        <v>650MeV</v>
      </c>
      <c r="Q139" s="20">
        <f t="shared" si="9"/>
        <v>582.18</v>
      </c>
      <c r="R139" s="20">
        <f t="shared" si="10"/>
        <v>643.3</v>
      </c>
      <c r="S139" s="20">
        <f t="shared" si="11"/>
        <v>93.88</v>
      </c>
    </row>
    <row r="140">
      <c r="C140" s="76"/>
      <c r="E140" s="75"/>
      <c r="F140" s="75"/>
      <c r="G140" s="75"/>
      <c r="H140" s="75"/>
      <c r="I140" s="52"/>
      <c r="J140" s="52"/>
      <c r="K140" s="76"/>
      <c r="O140" s="105" t="str">
        <f t="shared" si="1"/>
        <v>750MeV</v>
      </c>
      <c r="P140" s="105" t="str">
        <f t="shared" si="2"/>
        <v>650MeV</v>
      </c>
      <c r="Q140" s="20">
        <f t="shared" si="9"/>
        <v>582.18</v>
      </c>
      <c r="R140" s="20">
        <f t="shared" si="10"/>
        <v>643.3</v>
      </c>
      <c r="S140" s="20">
        <f t="shared" si="11"/>
        <v>93.88</v>
      </c>
    </row>
    <row r="141">
      <c r="C141" s="76"/>
      <c r="E141" s="75"/>
      <c r="F141" s="75"/>
      <c r="G141" s="75"/>
      <c r="H141" s="75"/>
      <c r="I141" s="52"/>
      <c r="J141" s="52"/>
      <c r="K141" s="76"/>
      <c r="O141" s="105" t="str">
        <f t="shared" si="1"/>
        <v>750MeV</v>
      </c>
      <c r="P141" s="105" t="str">
        <f t="shared" si="2"/>
        <v>650MeV</v>
      </c>
      <c r="Q141" s="20">
        <f t="shared" si="9"/>
        <v>582.18</v>
      </c>
      <c r="R141" s="20">
        <f t="shared" si="10"/>
        <v>643.3</v>
      </c>
      <c r="S141" s="20">
        <f t="shared" si="11"/>
        <v>93.88</v>
      </c>
    </row>
    <row r="142">
      <c r="B142" s="4"/>
      <c r="C142" s="76"/>
      <c r="D142" s="4"/>
      <c r="E142" s="31"/>
      <c r="F142" s="31"/>
      <c r="G142" s="31"/>
      <c r="H142" s="31"/>
      <c r="I142" s="52"/>
      <c r="J142" s="52"/>
      <c r="K142" s="76"/>
      <c r="O142" s="105" t="str">
        <f t="shared" si="1"/>
        <v>750MeV</v>
      </c>
      <c r="P142" s="105" t="str">
        <f t="shared" si="2"/>
        <v>650MeV</v>
      </c>
      <c r="Q142" s="20">
        <f t="shared" si="9"/>
        <v>582.18</v>
      </c>
      <c r="R142" s="20">
        <f t="shared" si="10"/>
        <v>643.3</v>
      </c>
      <c r="S142" s="20">
        <f t="shared" si="11"/>
        <v>93.88</v>
      </c>
    </row>
    <row r="143">
      <c r="B143" s="4"/>
      <c r="C143" s="76"/>
      <c r="D143" s="4"/>
      <c r="E143" s="31"/>
      <c r="F143" s="31"/>
      <c r="G143" s="31"/>
      <c r="H143" s="31"/>
      <c r="I143" s="52"/>
      <c r="J143" s="52"/>
      <c r="K143" s="76"/>
      <c r="O143" s="105" t="str">
        <f t="shared" si="1"/>
        <v>750MeV</v>
      </c>
      <c r="P143" s="105" t="str">
        <f t="shared" si="2"/>
        <v>650MeV</v>
      </c>
      <c r="Q143" s="20">
        <f t="shared" si="9"/>
        <v>582.18</v>
      </c>
      <c r="R143" s="20">
        <f t="shared" si="10"/>
        <v>643.3</v>
      </c>
      <c r="S143" s="20">
        <f t="shared" si="11"/>
        <v>93.88</v>
      </c>
    </row>
    <row r="144">
      <c r="B144" s="4"/>
      <c r="C144" s="76"/>
      <c r="D144" s="4"/>
      <c r="E144" s="31"/>
      <c r="F144" s="31"/>
      <c r="G144" s="31"/>
      <c r="H144" s="31"/>
      <c r="I144" s="52"/>
      <c r="J144" s="52"/>
      <c r="K144" s="52"/>
      <c r="L144" s="4"/>
      <c r="O144" s="105" t="str">
        <f t="shared" si="1"/>
        <v>750MeV</v>
      </c>
      <c r="P144" s="105" t="str">
        <f t="shared" si="2"/>
        <v>650MeV</v>
      </c>
      <c r="Q144" s="20">
        <f t="shared" si="9"/>
        <v>582.18</v>
      </c>
      <c r="R144" s="20">
        <f t="shared" si="10"/>
        <v>643.3</v>
      </c>
      <c r="S144" s="20">
        <f t="shared" si="11"/>
        <v>93.88</v>
      </c>
    </row>
    <row r="145">
      <c r="B145" s="4"/>
      <c r="C145" s="76"/>
      <c r="D145" s="4"/>
      <c r="E145" s="31"/>
      <c r="F145" s="31"/>
      <c r="G145" s="31"/>
      <c r="H145" s="31"/>
      <c r="I145" s="52"/>
      <c r="J145" s="52"/>
      <c r="K145" s="52"/>
      <c r="L145" s="4"/>
      <c r="O145" s="105" t="str">
        <f t="shared" si="1"/>
        <v>750MeV</v>
      </c>
      <c r="P145" s="105" t="str">
        <f t="shared" si="2"/>
        <v>650MeV</v>
      </c>
      <c r="Q145" s="20">
        <f t="shared" si="9"/>
        <v>582.18</v>
      </c>
      <c r="R145" s="20">
        <f t="shared" si="10"/>
        <v>643.3</v>
      </c>
      <c r="S145" s="20">
        <f t="shared" si="11"/>
        <v>93.88</v>
      </c>
    </row>
    <row r="146">
      <c r="B146" s="4"/>
      <c r="C146" s="76"/>
      <c r="D146" s="4"/>
      <c r="E146" s="31"/>
      <c r="F146" s="31"/>
      <c r="G146" s="31"/>
      <c r="H146" s="31"/>
      <c r="I146" s="52"/>
      <c r="J146" s="52"/>
      <c r="K146" s="52"/>
      <c r="L146" s="4"/>
      <c r="O146" s="105" t="str">
        <f t="shared" si="1"/>
        <v>750MeV</v>
      </c>
      <c r="P146" s="105" t="str">
        <f t="shared" si="2"/>
        <v>650MeV</v>
      </c>
      <c r="Q146" s="20">
        <f t="shared" si="9"/>
        <v>582.18</v>
      </c>
      <c r="R146" s="20">
        <f t="shared" si="10"/>
        <v>643.3</v>
      </c>
      <c r="S146" s="20">
        <f t="shared" si="11"/>
        <v>93.88</v>
      </c>
    </row>
    <row r="147">
      <c r="B147" s="4"/>
      <c r="C147" s="52"/>
      <c r="D147" s="4"/>
      <c r="E147" s="31"/>
      <c r="F147" s="31"/>
      <c r="G147" s="31"/>
      <c r="H147" s="31"/>
      <c r="I147" s="52"/>
      <c r="J147" s="52"/>
      <c r="K147" s="52"/>
      <c r="L147" s="4"/>
      <c r="O147" s="105" t="str">
        <f t="shared" si="1"/>
        <v>750MeV</v>
      </c>
      <c r="P147" s="105" t="str">
        <f t="shared" si="2"/>
        <v>650MeV</v>
      </c>
      <c r="Q147" s="20">
        <f t="shared" si="9"/>
        <v>582.18</v>
      </c>
      <c r="R147" s="20">
        <f t="shared" si="10"/>
        <v>643.3</v>
      </c>
      <c r="S147" s="20">
        <f t="shared" si="11"/>
        <v>93.88</v>
      </c>
    </row>
    <row r="148">
      <c r="B148" s="4"/>
      <c r="C148" s="52"/>
      <c r="D148" s="4"/>
      <c r="E148" s="31"/>
      <c r="F148" s="31"/>
      <c r="G148" s="31"/>
      <c r="H148" s="31"/>
      <c r="I148" s="52"/>
      <c r="J148" s="52"/>
      <c r="K148" s="52"/>
      <c r="L148" s="4"/>
      <c r="O148" s="105" t="str">
        <f t="shared" si="1"/>
        <v>750MeV</v>
      </c>
      <c r="P148" s="105" t="str">
        <f t="shared" si="2"/>
        <v>650MeV</v>
      </c>
      <c r="Q148" s="20">
        <f t="shared" si="9"/>
        <v>582.18</v>
      </c>
      <c r="R148" s="20">
        <f t="shared" si="10"/>
        <v>643.3</v>
      </c>
      <c r="S148" s="20">
        <f t="shared" si="11"/>
        <v>93.88</v>
      </c>
    </row>
    <row r="149">
      <c r="B149" s="4"/>
      <c r="C149" s="52"/>
      <c r="D149" s="4"/>
      <c r="E149" s="31"/>
      <c r="F149" s="31"/>
      <c r="G149" s="31"/>
      <c r="H149" s="31"/>
      <c r="I149" s="52"/>
      <c r="J149" s="52"/>
      <c r="K149" s="52"/>
      <c r="L149" s="4"/>
      <c r="O149" s="105" t="str">
        <f t="shared" si="1"/>
        <v>750MeV</v>
      </c>
      <c r="P149" s="105" t="str">
        <f t="shared" si="2"/>
        <v>650MeV</v>
      </c>
      <c r="Q149" s="20">
        <f t="shared" si="9"/>
        <v>582.18</v>
      </c>
      <c r="R149" s="20">
        <f t="shared" si="10"/>
        <v>643.3</v>
      </c>
      <c r="S149" s="20">
        <f t="shared" si="11"/>
        <v>93.88</v>
      </c>
    </row>
    <row r="150">
      <c r="C150" s="76"/>
      <c r="E150" s="75"/>
      <c r="F150" s="75"/>
      <c r="G150" s="75"/>
      <c r="H150" s="75"/>
      <c r="I150" s="52"/>
      <c r="J150" s="52"/>
      <c r="K150" s="76"/>
      <c r="O150" s="105" t="str">
        <f t="shared" si="1"/>
        <v>750MeV</v>
      </c>
      <c r="P150" s="105" t="str">
        <f t="shared" si="2"/>
        <v>650MeV</v>
      </c>
      <c r="Q150" s="20">
        <f t="shared" si="9"/>
        <v>582.18</v>
      </c>
      <c r="R150" s="20">
        <f t="shared" si="10"/>
        <v>643.3</v>
      </c>
      <c r="S150" s="20">
        <f t="shared" si="11"/>
        <v>93.88</v>
      </c>
    </row>
    <row r="151">
      <c r="C151" s="76"/>
      <c r="E151" s="75"/>
      <c r="F151" s="75"/>
      <c r="G151" s="75"/>
      <c r="H151" s="75"/>
      <c r="I151" s="52"/>
      <c r="J151" s="52"/>
      <c r="K151" s="76"/>
      <c r="O151" s="105" t="str">
        <f t="shared" si="1"/>
        <v>750MeV</v>
      </c>
      <c r="P151" s="105" t="str">
        <f t="shared" si="2"/>
        <v>650MeV</v>
      </c>
      <c r="Q151" s="20">
        <f t="shared" si="9"/>
        <v>582.18</v>
      </c>
      <c r="R151" s="20">
        <f t="shared" si="10"/>
        <v>643.3</v>
      </c>
      <c r="S151" s="20">
        <f t="shared" si="11"/>
        <v>93.88</v>
      </c>
    </row>
    <row r="152">
      <c r="C152" s="76"/>
      <c r="E152" s="75"/>
      <c r="F152" s="75"/>
      <c r="G152" s="75"/>
      <c r="H152" s="75"/>
      <c r="I152" s="52"/>
      <c r="J152" s="52"/>
      <c r="K152" s="76"/>
      <c r="O152" s="105" t="str">
        <f t="shared" si="1"/>
        <v>750MeV</v>
      </c>
      <c r="P152" s="105" t="str">
        <f t="shared" si="2"/>
        <v>650MeV</v>
      </c>
      <c r="Q152" s="20">
        <f t="shared" si="9"/>
        <v>582.18</v>
      </c>
      <c r="R152" s="20">
        <f t="shared" si="10"/>
        <v>643.3</v>
      </c>
      <c r="S152" s="20">
        <f t="shared" si="11"/>
        <v>93.88</v>
      </c>
    </row>
    <row r="153">
      <c r="C153" s="76"/>
      <c r="E153" s="75"/>
      <c r="F153" s="75"/>
      <c r="G153" s="75"/>
      <c r="H153" s="75"/>
      <c r="I153" s="52"/>
      <c r="J153" s="52"/>
      <c r="K153" s="76"/>
      <c r="O153" s="105" t="str">
        <f t="shared" si="1"/>
        <v>750MeV</v>
      </c>
      <c r="P153" s="105" t="str">
        <f t="shared" si="2"/>
        <v>650MeV</v>
      </c>
      <c r="Q153" s="20">
        <f t="shared" si="9"/>
        <v>582.18</v>
      </c>
      <c r="R153" s="20">
        <f t="shared" si="10"/>
        <v>643.3</v>
      </c>
      <c r="S153" s="20">
        <f t="shared" si="11"/>
        <v>93.88</v>
      </c>
    </row>
    <row r="154">
      <c r="C154" s="76"/>
      <c r="E154" s="75"/>
      <c r="F154" s="75"/>
      <c r="G154" s="75"/>
      <c r="H154" s="75"/>
      <c r="I154" s="52"/>
      <c r="J154" s="52"/>
      <c r="K154" s="76"/>
      <c r="O154" s="105" t="str">
        <f t="shared" si="1"/>
        <v>750MeV</v>
      </c>
      <c r="P154" s="105" t="str">
        <f t="shared" si="2"/>
        <v>650MeV</v>
      </c>
      <c r="Q154" s="20">
        <f t="shared" si="9"/>
        <v>582.18</v>
      </c>
      <c r="R154" s="20">
        <f t="shared" si="10"/>
        <v>643.3</v>
      </c>
      <c r="S154" s="20">
        <f t="shared" si="11"/>
        <v>93.88</v>
      </c>
    </row>
    <row r="155">
      <c r="C155" s="76"/>
      <c r="E155" s="75"/>
      <c r="F155" s="75"/>
      <c r="G155" s="75"/>
      <c r="H155" s="75"/>
      <c r="I155" s="52"/>
      <c r="J155" s="52"/>
      <c r="K155" s="76"/>
      <c r="O155" s="105" t="str">
        <f t="shared" si="1"/>
        <v>750MeV</v>
      </c>
      <c r="P155" s="105" t="str">
        <f t="shared" si="2"/>
        <v>650MeV</v>
      </c>
      <c r="Q155" s="20">
        <f t="shared" si="9"/>
        <v>582.18</v>
      </c>
      <c r="R155" s="20">
        <f t="shared" si="10"/>
        <v>643.3</v>
      </c>
      <c r="S155" s="20">
        <f t="shared" si="11"/>
        <v>93.88</v>
      </c>
    </row>
    <row r="156">
      <c r="C156" s="76"/>
      <c r="E156" s="75"/>
      <c r="F156" s="75"/>
      <c r="G156" s="75"/>
      <c r="H156" s="75"/>
      <c r="I156" s="52"/>
      <c r="J156" s="52"/>
      <c r="K156" s="76"/>
      <c r="O156" s="105" t="str">
        <f t="shared" si="1"/>
        <v>750MeV</v>
      </c>
      <c r="P156" s="105" t="str">
        <f t="shared" si="2"/>
        <v>650MeV</v>
      </c>
      <c r="Q156" s="20">
        <f t="shared" si="9"/>
        <v>582.18</v>
      </c>
      <c r="R156" s="20">
        <f t="shared" si="10"/>
        <v>643.3</v>
      </c>
      <c r="S156" s="20">
        <f t="shared" si="11"/>
        <v>93.88</v>
      </c>
    </row>
    <row r="157">
      <c r="C157" s="76"/>
      <c r="E157" s="75"/>
      <c r="F157" s="75"/>
      <c r="G157" s="75"/>
      <c r="H157" s="75"/>
      <c r="I157" s="52"/>
      <c r="J157" s="52"/>
      <c r="K157" s="76"/>
      <c r="O157" s="105" t="str">
        <f t="shared" si="1"/>
        <v>750MeV</v>
      </c>
      <c r="P157" s="105" t="str">
        <f t="shared" si="2"/>
        <v>650MeV</v>
      </c>
      <c r="Q157" s="20">
        <f t="shared" si="9"/>
        <v>582.18</v>
      </c>
      <c r="R157" s="20">
        <f t="shared" si="10"/>
        <v>643.3</v>
      </c>
      <c r="S157" s="20">
        <f t="shared" si="11"/>
        <v>93.88</v>
      </c>
    </row>
    <row r="158">
      <c r="C158" s="76"/>
      <c r="E158" s="75"/>
      <c r="F158" s="75"/>
      <c r="G158" s="75"/>
      <c r="H158" s="75"/>
      <c r="I158" s="52"/>
      <c r="J158" s="52"/>
      <c r="K158" s="76"/>
      <c r="O158" s="105" t="str">
        <f t="shared" si="1"/>
        <v>750MeV</v>
      </c>
      <c r="P158" s="105" t="str">
        <f t="shared" si="2"/>
        <v>650MeV</v>
      </c>
      <c r="Q158" s="20">
        <f t="shared" si="9"/>
        <v>582.18</v>
      </c>
      <c r="R158" s="20">
        <f t="shared" si="10"/>
        <v>643.3</v>
      </c>
      <c r="S158" s="20">
        <f t="shared" si="11"/>
        <v>93.88</v>
      </c>
    </row>
    <row r="159">
      <c r="C159" s="76"/>
      <c r="E159" s="75"/>
      <c r="F159" s="75"/>
      <c r="G159" s="75"/>
      <c r="H159" s="75"/>
      <c r="I159" s="52"/>
      <c r="J159" s="52"/>
      <c r="K159" s="76"/>
      <c r="O159" s="105" t="str">
        <f t="shared" si="1"/>
        <v>750MeV</v>
      </c>
      <c r="P159" s="105" t="str">
        <f t="shared" si="2"/>
        <v>650MeV</v>
      </c>
      <c r="Q159" s="20">
        <f t="shared" si="9"/>
        <v>582.18</v>
      </c>
      <c r="R159" s="20">
        <f t="shared" si="10"/>
        <v>643.3</v>
      </c>
      <c r="S159" s="20">
        <f t="shared" si="11"/>
        <v>93.88</v>
      </c>
    </row>
    <row r="160">
      <c r="C160" s="76"/>
      <c r="E160" s="75"/>
      <c r="F160" s="75"/>
      <c r="G160" s="75"/>
      <c r="H160" s="75"/>
      <c r="I160" s="52"/>
      <c r="J160" s="52"/>
      <c r="K160" s="76"/>
      <c r="O160" s="105" t="str">
        <f t="shared" si="1"/>
        <v>750MeV</v>
      </c>
      <c r="P160" s="105" t="str">
        <f t="shared" si="2"/>
        <v>650MeV</v>
      </c>
      <c r="Q160" s="20">
        <f t="shared" si="9"/>
        <v>582.18</v>
      </c>
      <c r="R160" s="20">
        <f t="shared" si="10"/>
        <v>643.3</v>
      </c>
      <c r="S160" s="20">
        <f t="shared" si="11"/>
        <v>93.88</v>
      </c>
    </row>
    <row r="161">
      <c r="C161" s="76"/>
      <c r="E161" s="75"/>
      <c r="F161" s="75"/>
      <c r="G161" s="75"/>
      <c r="H161" s="75"/>
      <c r="I161" s="76"/>
      <c r="J161" s="76"/>
      <c r="K161" s="76"/>
      <c r="O161" s="105" t="str">
        <f t="shared" si="1"/>
        <v>750MeV</v>
      </c>
      <c r="P161" s="105" t="str">
        <f t="shared" si="2"/>
        <v>650MeV</v>
      </c>
      <c r="Q161" s="20">
        <f t="shared" si="9"/>
        <v>582.18</v>
      </c>
      <c r="R161" s="20">
        <f t="shared" si="10"/>
        <v>643.3</v>
      </c>
      <c r="S161" s="20">
        <f t="shared" si="11"/>
        <v>93.88</v>
      </c>
    </row>
    <row r="162">
      <c r="C162" s="76"/>
      <c r="E162" s="75"/>
      <c r="F162" s="75"/>
      <c r="G162" s="75"/>
      <c r="H162" s="75"/>
      <c r="I162" s="76"/>
      <c r="J162" s="76"/>
      <c r="K162" s="76"/>
      <c r="O162" s="105" t="str">
        <f t="shared" si="1"/>
        <v>750MeV</v>
      </c>
      <c r="P162" s="105" t="str">
        <f t="shared" si="2"/>
        <v>650MeV</v>
      </c>
      <c r="Q162" s="20">
        <f t="shared" si="9"/>
        <v>582.18</v>
      </c>
      <c r="R162" s="20">
        <f t="shared" si="10"/>
        <v>643.3</v>
      </c>
      <c r="S162" s="20">
        <f t="shared" si="11"/>
        <v>93.88</v>
      </c>
    </row>
    <row r="163">
      <c r="C163" s="76"/>
      <c r="E163" s="75"/>
      <c r="F163" s="75"/>
      <c r="G163" s="75"/>
      <c r="H163" s="75"/>
      <c r="I163" s="76"/>
      <c r="J163" s="76"/>
      <c r="K163" s="76"/>
      <c r="O163" s="105" t="str">
        <f t="shared" si="1"/>
        <v>750MeV</v>
      </c>
      <c r="P163" s="105" t="str">
        <f t="shared" si="2"/>
        <v>650MeV</v>
      </c>
      <c r="Q163" s="20">
        <f t="shared" si="9"/>
        <v>582.18</v>
      </c>
      <c r="R163" s="20">
        <f t="shared" si="10"/>
        <v>643.3</v>
      </c>
      <c r="S163" s="20">
        <f t="shared" si="11"/>
        <v>93.88</v>
      </c>
    </row>
    <row r="164">
      <c r="C164" s="76"/>
      <c r="E164" s="75"/>
      <c r="F164" s="75"/>
      <c r="G164" s="75"/>
      <c r="H164" s="75"/>
      <c r="I164" s="76"/>
      <c r="J164" s="76"/>
      <c r="K164" s="76"/>
      <c r="O164" s="105" t="str">
        <f t="shared" si="1"/>
        <v>750MeV</v>
      </c>
      <c r="P164" s="105" t="str">
        <f t="shared" si="2"/>
        <v>650MeV</v>
      </c>
      <c r="Q164" s="20">
        <f t="shared" si="9"/>
        <v>582.18</v>
      </c>
      <c r="R164" s="20">
        <f t="shared" si="10"/>
        <v>643.3</v>
      </c>
      <c r="S164" s="20">
        <f t="shared" si="11"/>
        <v>93.88</v>
      </c>
    </row>
    <row r="165">
      <c r="C165" s="76"/>
      <c r="E165" s="75"/>
      <c r="F165" s="75"/>
      <c r="G165" s="75"/>
      <c r="H165" s="75"/>
      <c r="I165" s="76"/>
      <c r="J165" s="76"/>
      <c r="K165" s="76"/>
      <c r="O165" s="105" t="str">
        <f t="shared" si="1"/>
        <v>750MeV</v>
      </c>
      <c r="P165" s="105" t="str">
        <f t="shared" si="2"/>
        <v>650MeV</v>
      </c>
      <c r="Q165" s="20">
        <f t="shared" si="9"/>
        <v>582.18</v>
      </c>
      <c r="R165" s="20">
        <f t="shared" si="10"/>
        <v>643.3</v>
      </c>
      <c r="S165" s="20">
        <f t="shared" si="11"/>
        <v>93.88</v>
      </c>
    </row>
    <row r="166">
      <c r="C166" s="76"/>
      <c r="E166" s="75"/>
      <c r="F166" s="75"/>
      <c r="G166" s="75"/>
      <c r="H166" s="75"/>
      <c r="I166" s="76"/>
      <c r="J166" s="76"/>
      <c r="K166" s="76"/>
      <c r="O166" s="105" t="str">
        <f t="shared" si="1"/>
        <v>750MeV</v>
      </c>
      <c r="P166" s="105" t="str">
        <f t="shared" si="2"/>
        <v>650MeV</v>
      </c>
      <c r="Q166" s="20">
        <f t="shared" si="9"/>
        <v>582.18</v>
      </c>
      <c r="R166" s="20">
        <f t="shared" si="10"/>
        <v>643.3</v>
      </c>
      <c r="S166" s="20">
        <f t="shared" si="11"/>
        <v>93.88</v>
      </c>
    </row>
    <row r="167">
      <c r="C167" s="76"/>
      <c r="E167" s="75"/>
      <c r="F167" s="75"/>
      <c r="G167" s="75"/>
      <c r="H167" s="75"/>
      <c r="I167" s="76"/>
      <c r="J167" s="76"/>
      <c r="K167" s="76"/>
      <c r="O167" s="105" t="str">
        <f t="shared" si="1"/>
        <v>750MeV</v>
      </c>
      <c r="P167" s="105" t="str">
        <f t="shared" si="2"/>
        <v>650MeV</v>
      </c>
      <c r="Q167" s="20">
        <f t="shared" si="9"/>
        <v>582.18</v>
      </c>
      <c r="R167" s="20">
        <f t="shared" si="10"/>
        <v>643.3</v>
      </c>
      <c r="S167" s="20">
        <f t="shared" si="11"/>
        <v>93.88</v>
      </c>
    </row>
    <row r="168">
      <c r="C168" s="76"/>
      <c r="E168" s="75"/>
      <c r="F168" s="75"/>
      <c r="G168" s="75"/>
      <c r="H168" s="75"/>
      <c r="I168" s="76"/>
      <c r="J168" s="76"/>
      <c r="K168" s="76"/>
      <c r="Q168" s="20">
        <f t="shared" si="9"/>
        <v>582.18</v>
      </c>
      <c r="R168" s="20">
        <f t="shared" si="10"/>
        <v>643.3</v>
      </c>
      <c r="S168" s="20">
        <f t="shared" si="11"/>
        <v>93.88</v>
      </c>
    </row>
    <row r="169">
      <c r="C169" s="76"/>
      <c r="E169" s="75"/>
      <c r="F169" s="75"/>
      <c r="G169" s="75"/>
      <c r="H169" s="75"/>
      <c r="I169" s="76"/>
      <c r="J169" s="76"/>
      <c r="K169" s="76"/>
    </row>
    <row r="170">
      <c r="C170" s="76"/>
      <c r="E170" s="75"/>
      <c r="F170" s="75"/>
      <c r="G170" s="75"/>
      <c r="H170" s="75"/>
      <c r="I170" s="76"/>
      <c r="J170" s="76"/>
      <c r="K170" s="76"/>
    </row>
    <row r="171">
      <c r="C171" s="76"/>
      <c r="E171" s="75"/>
      <c r="F171" s="75"/>
      <c r="G171" s="75"/>
      <c r="H171" s="75"/>
      <c r="I171" s="76"/>
      <c r="J171" s="76"/>
      <c r="K171" s="76"/>
    </row>
    <row r="172">
      <c r="C172" s="76"/>
      <c r="E172" s="75"/>
      <c r="F172" s="75"/>
      <c r="G172" s="75"/>
      <c r="H172" s="75"/>
      <c r="I172" s="76"/>
      <c r="J172" s="76"/>
      <c r="K172" s="76"/>
    </row>
    <row r="173">
      <c r="C173" s="76"/>
      <c r="E173" s="75"/>
      <c r="F173" s="75"/>
      <c r="G173" s="75"/>
      <c r="H173" s="75"/>
      <c r="I173" s="76"/>
      <c r="J173" s="76"/>
      <c r="K173" s="76"/>
    </row>
    <row r="174">
      <c r="C174" s="76"/>
      <c r="E174" s="75"/>
      <c r="F174" s="75"/>
      <c r="G174" s="75"/>
      <c r="H174" s="75"/>
      <c r="I174" s="76"/>
      <c r="J174" s="76"/>
      <c r="K174" s="76"/>
    </row>
    <row r="175">
      <c r="C175" s="76"/>
      <c r="E175" s="75"/>
      <c r="F175" s="75"/>
      <c r="G175" s="75"/>
      <c r="H175" s="75"/>
      <c r="I175" s="76"/>
      <c r="J175" s="76"/>
      <c r="K175" s="76"/>
    </row>
    <row r="176">
      <c r="C176" s="76"/>
      <c r="E176" s="75"/>
      <c r="F176" s="75"/>
      <c r="G176" s="75"/>
      <c r="H176" s="75"/>
      <c r="I176" s="76"/>
      <c r="J176" s="76"/>
      <c r="K176" s="76"/>
    </row>
    <row r="177">
      <c r="C177" s="76"/>
      <c r="E177" s="75"/>
      <c r="F177" s="75"/>
      <c r="G177" s="75"/>
      <c r="H177" s="75"/>
      <c r="I177" s="76"/>
      <c r="J177" s="76"/>
      <c r="K177" s="76"/>
    </row>
    <row r="178">
      <c r="C178" s="76"/>
      <c r="E178" s="75"/>
      <c r="F178" s="75"/>
      <c r="G178" s="75"/>
      <c r="H178" s="75"/>
      <c r="I178" s="76"/>
      <c r="J178" s="76"/>
      <c r="K178" s="76"/>
    </row>
    <row r="179">
      <c r="C179" s="76"/>
      <c r="E179" s="75"/>
      <c r="F179" s="75"/>
      <c r="G179" s="75"/>
      <c r="H179" s="75"/>
      <c r="I179" s="76"/>
      <c r="J179" s="76"/>
      <c r="K179" s="76"/>
    </row>
    <row r="180">
      <c r="C180" s="76"/>
      <c r="E180" s="75"/>
      <c r="F180" s="75"/>
      <c r="G180" s="75"/>
      <c r="H180" s="75"/>
      <c r="I180" s="76"/>
      <c r="J180" s="76"/>
      <c r="K180" s="76"/>
    </row>
    <row r="181">
      <c r="C181" s="76"/>
      <c r="E181" s="75"/>
      <c r="F181" s="75"/>
      <c r="G181" s="75"/>
      <c r="H181" s="75"/>
      <c r="I181" s="76"/>
      <c r="J181" s="76"/>
      <c r="K181" s="76"/>
    </row>
    <row r="182">
      <c r="C182" s="76"/>
      <c r="E182" s="75"/>
      <c r="F182" s="75"/>
      <c r="G182" s="75"/>
      <c r="H182" s="75"/>
      <c r="I182" s="76"/>
      <c r="J182" s="76"/>
      <c r="K182" s="76"/>
    </row>
    <row r="183">
      <c r="C183" s="76"/>
      <c r="E183" s="75"/>
      <c r="F183" s="75"/>
      <c r="G183" s="75"/>
      <c r="H183" s="75"/>
      <c r="I183" s="76"/>
      <c r="J183" s="76"/>
      <c r="K183" s="76"/>
    </row>
    <row r="184">
      <c r="C184" s="76"/>
      <c r="E184" s="75"/>
      <c r="F184" s="75"/>
      <c r="G184" s="75"/>
      <c r="H184" s="75"/>
      <c r="I184" s="76"/>
      <c r="J184" s="76"/>
      <c r="K184" s="76"/>
    </row>
    <row r="185">
      <c r="C185" s="76"/>
      <c r="E185" s="75"/>
      <c r="F185" s="75"/>
      <c r="G185" s="75"/>
      <c r="H185" s="75"/>
      <c r="I185" s="76"/>
      <c r="J185" s="76"/>
      <c r="K185" s="76"/>
    </row>
    <row r="186">
      <c r="C186" s="76"/>
      <c r="E186" s="75"/>
      <c r="F186" s="75"/>
      <c r="G186" s="75"/>
      <c r="H186" s="75"/>
      <c r="I186" s="76"/>
      <c r="J186" s="76"/>
      <c r="K186" s="76"/>
    </row>
    <row r="187">
      <c r="C187" s="76"/>
      <c r="E187" s="75"/>
      <c r="F187" s="75"/>
      <c r="G187" s="75"/>
      <c r="H187" s="75"/>
      <c r="I187" s="76"/>
      <c r="J187" s="76"/>
      <c r="K187" s="76"/>
    </row>
    <row r="188">
      <c r="C188" s="76"/>
      <c r="E188" s="75"/>
      <c r="F188" s="75"/>
      <c r="G188" s="75"/>
      <c r="H188" s="75"/>
      <c r="I188" s="76"/>
      <c r="J188" s="76"/>
      <c r="K188" s="76"/>
    </row>
    <row r="189">
      <c r="C189" s="76"/>
      <c r="E189" s="75"/>
      <c r="F189" s="75"/>
      <c r="G189" s="75"/>
      <c r="H189" s="75"/>
      <c r="I189" s="76"/>
      <c r="J189" s="76"/>
      <c r="K189" s="76"/>
    </row>
    <row r="190">
      <c r="C190" s="76"/>
      <c r="E190" s="75"/>
      <c r="F190" s="75"/>
      <c r="G190" s="75"/>
      <c r="H190" s="75"/>
      <c r="I190" s="76"/>
      <c r="J190" s="76"/>
      <c r="K190" s="76"/>
    </row>
    <row r="191">
      <c r="C191" s="76"/>
      <c r="E191" s="75"/>
      <c r="F191" s="75"/>
      <c r="G191" s="75"/>
      <c r="H191" s="75"/>
      <c r="I191" s="76"/>
      <c r="J191" s="76"/>
      <c r="K191" s="76"/>
    </row>
    <row r="192">
      <c r="C192" s="76"/>
      <c r="E192" s="75"/>
      <c r="F192" s="75"/>
      <c r="G192" s="75"/>
      <c r="H192" s="75"/>
      <c r="I192" s="76"/>
      <c r="J192" s="76"/>
      <c r="K192" s="76"/>
    </row>
    <row r="193">
      <c r="C193" s="76"/>
      <c r="E193" s="75"/>
      <c r="F193" s="75"/>
      <c r="G193" s="75"/>
      <c r="H193" s="75"/>
      <c r="I193" s="76"/>
      <c r="J193" s="76"/>
      <c r="K193" s="76"/>
    </row>
    <row r="194">
      <c r="C194" s="76"/>
      <c r="E194" s="75"/>
      <c r="F194" s="75"/>
      <c r="G194" s="75"/>
      <c r="H194" s="75"/>
      <c r="I194" s="76"/>
      <c r="J194" s="76"/>
      <c r="K194" s="76"/>
    </row>
    <row r="195">
      <c r="C195" s="76"/>
      <c r="E195" s="75"/>
      <c r="F195" s="75"/>
      <c r="G195" s="75"/>
      <c r="H195" s="75"/>
      <c r="I195" s="76"/>
      <c r="J195" s="76"/>
      <c r="K195" s="76"/>
    </row>
    <row r="196">
      <c r="C196" s="76"/>
      <c r="E196" s="75"/>
      <c r="F196" s="75"/>
      <c r="G196" s="75"/>
      <c r="H196" s="75"/>
      <c r="I196" s="76"/>
      <c r="J196" s="76"/>
      <c r="K196" s="76"/>
    </row>
    <row r="197">
      <c r="C197" s="76"/>
      <c r="E197" s="75"/>
      <c r="F197" s="75"/>
      <c r="G197" s="75"/>
      <c r="H197" s="75"/>
      <c r="I197" s="76"/>
      <c r="J197" s="76"/>
      <c r="K197" s="76"/>
    </row>
    <row r="198">
      <c r="C198" s="76"/>
      <c r="E198" s="75"/>
      <c r="F198" s="75"/>
      <c r="G198" s="75"/>
      <c r="H198" s="75"/>
      <c r="I198" s="76"/>
      <c r="J198" s="76"/>
      <c r="K198" s="76"/>
    </row>
    <row r="199">
      <c r="C199" s="76"/>
      <c r="E199" s="75"/>
      <c r="F199" s="75"/>
      <c r="G199" s="75"/>
      <c r="H199" s="75"/>
      <c r="I199" s="76"/>
      <c r="J199" s="76"/>
      <c r="K199" s="76"/>
    </row>
    <row r="200">
      <c r="C200" s="76"/>
      <c r="E200" s="75"/>
      <c r="F200" s="75"/>
      <c r="G200" s="75"/>
      <c r="H200" s="75"/>
      <c r="I200" s="76"/>
      <c r="J200" s="76"/>
      <c r="K200" s="76"/>
    </row>
    <row r="201">
      <c r="C201" s="76"/>
      <c r="E201" s="75"/>
      <c r="F201" s="75"/>
      <c r="G201" s="75"/>
      <c r="H201" s="75"/>
      <c r="I201" s="76"/>
      <c r="J201" s="76"/>
      <c r="K201" s="76"/>
    </row>
    <row r="202">
      <c r="C202" s="76"/>
      <c r="E202" s="75"/>
      <c r="F202" s="75"/>
      <c r="G202" s="75"/>
      <c r="H202" s="75"/>
      <c r="I202" s="76"/>
      <c r="J202" s="76"/>
      <c r="K202" s="76"/>
    </row>
    <row r="203">
      <c r="C203" s="76"/>
      <c r="E203" s="75"/>
      <c r="F203" s="75"/>
      <c r="G203" s="75"/>
      <c r="H203" s="75"/>
      <c r="I203" s="76"/>
      <c r="J203" s="76"/>
      <c r="K203" s="76"/>
    </row>
    <row r="204">
      <c r="C204" s="76"/>
      <c r="E204" s="75"/>
      <c r="F204" s="75"/>
      <c r="G204" s="75"/>
      <c r="H204" s="75"/>
      <c r="I204" s="76"/>
      <c r="J204" s="76"/>
      <c r="K204" s="76"/>
    </row>
    <row r="205">
      <c r="C205" s="76"/>
      <c r="E205" s="75"/>
      <c r="F205" s="75"/>
      <c r="G205" s="75"/>
      <c r="H205" s="75"/>
      <c r="I205" s="76"/>
      <c r="J205" s="76"/>
      <c r="K205" s="76"/>
    </row>
    <row r="206">
      <c r="C206" s="76"/>
      <c r="E206" s="75"/>
      <c r="F206" s="75"/>
      <c r="G206" s="75"/>
      <c r="H206" s="75"/>
      <c r="I206" s="76"/>
      <c r="J206" s="76"/>
      <c r="K206" s="76"/>
    </row>
    <row r="207">
      <c r="C207" s="76"/>
      <c r="E207" s="75"/>
      <c r="F207" s="75"/>
      <c r="G207" s="75"/>
      <c r="H207" s="75"/>
      <c r="I207" s="76"/>
      <c r="J207" s="76"/>
      <c r="K207" s="76"/>
    </row>
    <row r="208">
      <c r="C208" s="76"/>
      <c r="E208" s="75"/>
      <c r="F208" s="75"/>
      <c r="G208" s="75"/>
      <c r="H208" s="75"/>
      <c r="I208" s="76"/>
      <c r="J208" s="76"/>
      <c r="K208" s="76"/>
    </row>
    <row r="209">
      <c r="C209" s="76"/>
      <c r="E209" s="75"/>
      <c r="F209" s="75"/>
      <c r="G209" s="75"/>
      <c r="H209" s="75"/>
      <c r="I209" s="76"/>
      <c r="J209" s="76"/>
      <c r="K209" s="76"/>
    </row>
    <row r="210">
      <c r="C210" s="76"/>
      <c r="E210" s="75"/>
      <c r="F210" s="75"/>
      <c r="G210" s="75"/>
      <c r="H210" s="75"/>
      <c r="I210" s="76"/>
      <c r="J210" s="76"/>
      <c r="K210" s="76"/>
    </row>
    <row r="211">
      <c r="C211" s="76"/>
      <c r="E211" s="75"/>
      <c r="F211" s="75"/>
      <c r="G211" s="75"/>
      <c r="H211" s="75"/>
      <c r="I211" s="76"/>
      <c r="J211" s="76"/>
      <c r="K211" s="76"/>
    </row>
    <row r="212">
      <c r="C212" s="76"/>
      <c r="E212" s="75"/>
      <c r="F212" s="75"/>
      <c r="G212" s="75"/>
      <c r="H212" s="75"/>
      <c r="I212" s="76"/>
      <c r="J212" s="76"/>
      <c r="K212" s="76"/>
    </row>
    <row r="213">
      <c r="C213" s="76"/>
      <c r="E213" s="75"/>
      <c r="F213" s="75"/>
      <c r="G213" s="75"/>
      <c r="H213" s="75"/>
      <c r="I213" s="76"/>
      <c r="J213" s="76"/>
      <c r="K213" s="76"/>
    </row>
    <row r="214">
      <c r="C214" s="76"/>
      <c r="E214" s="75"/>
      <c r="F214" s="75"/>
      <c r="G214" s="75"/>
      <c r="H214" s="75"/>
      <c r="I214" s="76"/>
      <c r="J214" s="76"/>
      <c r="K214" s="76"/>
    </row>
    <row r="215">
      <c r="C215" s="76"/>
      <c r="E215" s="75"/>
      <c r="F215" s="75"/>
      <c r="G215" s="75"/>
      <c r="H215" s="75"/>
      <c r="I215" s="76"/>
      <c r="J215" s="76"/>
      <c r="K215" s="76"/>
    </row>
    <row r="216">
      <c r="C216" s="76"/>
      <c r="E216" s="75"/>
      <c r="F216" s="75"/>
      <c r="G216" s="75"/>
      <c r="H216" s="75"/>
      <c r="I216" s="76"/>
      <c r="J216" s="76"/>
      <c r="K216" s="76"/>
    </row>
    <row r="217">
      <c r="C217" s="76"/>
      <c r="E217" s="75"/>
      <c r="F217" s="75"/>
      <c r="G217" s="75"/>
      <c r="H217" s="75"/>
      <c r="I217" s="76"/>
      <c r="J217" s="76"/>
      <c r="K217" s="76"/>
    </row>
    <row r="218">
      <c r="C218" s="76"/>
      <c r="E218" s="75"/>
      <c r="F218" s="75"/>
      <c r="G218" s="75"/>
      <c r="H218" s="75"/>
      <c r="I218" s="76"/>
      <c r="J218" s="76"/>
      <c r="K218" s="76"/>
    </row>
    <row r="219">
      <c r="C219" s="76"/>
      <c r="E219" s="75"/>
      <c r="F219" s="75"/>
      <c r="G219" s="75"/>
      <c r="H219" s="75"/>
      <c r="I219" s="76"/>
      <c r="J219" s="76"/>
      <c r="K219" s="76"/>
    </row>
    <row r="220">
      <c r="C220" s="76"/>
      <c r="E220" s="75"/>
      <c r="F220" s="75"/>
      <c r="G220" s="75"/>
      <c r="H220" s="75"/>
      <c r="I220" s="76"/>
      <c r="J220" s="76"/>
      <c r="K220" s="76"/>
    </row>
    <row r="221">
      <c r="C221" s="76"/>
      <c r="E221" s="75"/>
      <c r="F221" s="75"/>
      <c r="G221" s="75"/>
      <c r="H221" s="75"/>
      <c r="I221" s="76"/>
      <c r="J221" s="76"/>
      <c r="K221" s="76"/>
    </row>
    <row r="222">
      <c r="C222" s="76"/>
      <c r="E222" s="75"/>
      <c r="F222" s="75"/>
      <c r="G222" s="75"/>
      <c r="H222" s="75"/>
      <c r="I222" s="76"/>
      <c r="J222" s="76"/>
      <c r="K222" s="76"/>
    </row>
    <row r="223">
      <c r="C223" s="76"/>
      <c r="E223" s="75"/>
      <c r="F223" s="75"/>
      <c r="G223" s="75"/>
      <c r="H223" s="75"/>
      <c r="I223" s="76"/>
      <c r="J223" s="76"/>
      <c r="K223" s="76"/>
    </row>
    <row r="224">
      <c r="C224" s="76"/>
      <c r="E224" s="75"/>
      <c r="F224" s="75"/>
      <c r="G224" s="75"/>
      <c r="H224" s="75"/>
      <c r="I224" s="76"/>
      <c r="J224" s="76"/>
      <c r="K224" s="76"/>
    </row>
    <row r="225">
      <c r="C225" s="76"/>
      <c r="E225" s="75"/>
      <c r="F225" s="75"/>
      <c r="G225" s="75"/>
      <c r="H225" s="75"/>
      <c r="I225" s="76"/>
      <c r="J225" s="76"/>
      <c r="K225" s="76"/>
    </row>
    <row r="226">
      <c r="C226" s="76"/>
      <c r="E226" s="75"/>
      <c r="F226" s="75"/>
      <c r="G226" s="75"/>
      <c r="H226" s="75"/>
      <c r="I226" s="76"/>
      <c r="J226" s="76"/>
      <c r="K226" s="76"/>
    </row>
    <row r="227">
      <c r="C227" s="76"/>
      <c r="E227" s="75"/>
      <c r="F227" s="75"/>
      <c r="G227" s="75"/>
      <c r="H227" s="75"/>
      <c r="I227" s="76"/>
      <c r="J227" s="76"/>
      <c r="K227" s="76"/>
    </row>
    <row r="228">
      <c r="C228" s="76"/>
      <c r="E228" s="75"/>
      <c r="F228" s="75"/>
      <c r="G228" s="75"/>
      <c r="H228" s="75"/>
      <c r="I228" s="76"/>
      <c r="J228" s="76"/>
      <c r="K228" s="76"/>
    </row>
    <row r="229">
      <c r="C229" s="76"/>
      <c r="E229" s="75"/>
      <c r="F229" s="75"/>
      <c r="G229" s="75"/>
      <c r="H229" s="75"/>
      <c r="I229" s="76"/>
      <c r="J229" s="76"/>
      <c r="K229" s="76"/>
    </row>
    <row r="230">
      <c r="C230" s="76"/>
      <c r="E230" s="75"/>
      <c r="F230" s="75"/>
      <c r="G230" s="75"/>
      <c r="H230" s="75"/>
      <c r="I230" s="76"/>
      <c r="J230" s="76"/>
      <c r="K230" s="76"/>
    </row>
    <row r="231">
      <c r="C231" s="76"/>
      <c r="E231" s="75"/>
      <c r="F231" s="75"/>
      <c r="G231" s="75"/>
      <c r="H231" s="75"/>
      <c r="I231" s="76"/>
      <c r="J231" s="76"/>
      <c r="K231" s="76"/>
    </row>
    <row r="232">
      <c r="C232" s="76"/>
      <c r="E232" s="75"/>
      <c r="F232" s="75"/>
      <c r="G232" s="75"/>
      <c r="H232" s="75"/>
      <c r="I232" s="76"/>
      <c r="J232" s="76"/>
      <c r="K232" s="76"/>
    </row>
    <row r="233">
      <c r="C233" s="76"/>
      <c r="E233" s="75"/>
      <c r="F233" s="75"/>
      <c r="G233" s="75"/>
      <c r="H233" s="75"/>
      <c r="I233" s="76"/>
      <c r="J233" s="76"/>
      <c r="K233" s="76"/>
    </row>
    <row r="234">
      <c r="C234" s="76"/>
      <c r="E234" s="75"/>
      <c r="F234" s="75"/>
      <c r="G234" s="75"/>
      <c r="H234" s="75"/>
      <c r="I234" s="76"/>
      <c r="J234" s="76"/>
      <c r="K234" s="76"/>
    </row>
    <row r="235">
      <c r="C235" s="76"/>
      <c r="E235" s="75"/>
      <c r="F235" s="75"/>
      <c r="G235" s="75"/>
      <c r="H235" s="75"/>
      <c r="I235" s="76"/>
      <c r="J235" s="76"/>
      <c r="K235" s="76"/>
    </row>
    <row r="236">
      <c r="C236" s="76"/>
      <c r="E236" s="75"/>
      <c r="F236" s="75"/>
      <c r="G236" s="75"/>
      <c r="H236" s="75"/>
      <c r="I236" s="76"/>
      <c r="J236" s="76"/>
      <c r="K236" s="76"/>
    </row>
    <row r="237">
      <c r="C237" s="76"/>
      <c r="E237" s="75"/>
      <c r="F237" s="75"/>
      <c r="G237" s="75"/>
      <c r="H237" s="75"/>
      <c r="I237" s="76"/>
      <c r="J237" s="76"/>
      <c r="K237" s="76"/>
    </row>
    <row r="238">
      <c r="C238" s="76"/>
      <c r="E238" s="75"/>
      <c r="F238" s="75"/>
      <c r="G238" s="75"/>
      <c r="H238" s="75"/>
      <c r="I238" s="76"/>
      <c r="J238" s="76"/>
      <c r="K238" s="76"/>
    </row>
    <row r="239">
      <c r="C239" s="76"/>
      <c r="E239" s="75"/>
      <c r="F239" s="75"/>
      <c r="G239" s="75"/>
      <c r="H239" s="75"/>
      <c r="I239" s="76"/>
      <c r="J239" s="76"/>
      <c r="K239" s="76"/>
    </row>
    <row r="240">
      <c r="C240" s="76"/>
      <c r="E240" s="75"/>
      <c r="F240" s="75"/>
      <c r="G240" s="75"/>
      <c r="H240" s="75"/>
      <c r="I240" s="76"/>
      <c r="J240" s="76"/>
      <c r="K240" s="76"/>
    </row>
    <row r="241">
      <c r="C241" s="76"/>
      <c r="E241" s="75"/>
      <c r="F241" s="75"/>
      <c r="G241" s="75"/>
      <c r="H241" s="75"/>
      <c r="I241" s="76"/>
      <c r="J241" s="76"/>
      <c r="K241" s="76"/>
    </row>
    <row r="242">
      <c r="C242" s="76"/>
      <c r="E242" s="75"/>
      <c r="F242" s="75"/>
      <c r="G242" s="75"/>
      <c r="H242" s="75"/>
      <c r="I242" s="76"/>
      <c r="J242" s="76"/>
      <c r="K242" s="76"/>
    </row>
    <row r="243">
      <c r="C243" s="76"/>
      <c r="E243" s="75"/>
      <c r="F243" s="75"/>
      <c r="G243" s="75"/>
      <c r="H243" s="75"/>
      <c r="I243" s="76"/>
      <c r="J243" s="76"/>
      <c r="K243" s="76"/>
    </row>
    <row r="244">
      <c r="C244" s="76"/>
      <c r="E244" s="75"/>
      <c r="F244" s="75"/>
      <c r="G244" s="75"/>
      <c r="H244" s="75"/>
      <c r="I244" s="76"/>
      <c r="J244" s="76"/>
      <c r="K244" s="76"/>
    </row>
    <row r="245">
      <c r="C245" s="76"/>
      <c r="E245" s="75"/>
      <c r="F245" s="75"/>
      <c r="G245" s="75"/>
      <c r="H245" s="75"/>
      <c r="I245" s="76"/>
      <c r="J245" s="76"/>
      <c r="K245" s="76"/>
    </row>
    <row r="246">
      <c r="C246" s="76"/>
      <c r="E246" s="75"/>
      <c r="F246" s="75"/>
      <c r="G246" s="75"/>
      <c r="H246" s="75"/>
      <c r="I246" s="76"/>
      <c r="J246" s="76"/>
      <c r="K246" s="76"/>
    </row>
    <row r="247">
      <c r="C247" s="76"/>
      <c r="E247" s="75"/>
      <c r="F247" s="75"/>
      <c r="G247" s="75"/>
      <c r="H247" s="75"/>
      <c r="I247" s="76"/>
      <c r="J247" s="76"/>
      <c r="K247" s="76"/>
    </row>
    <row r="248">
      <c r="C248" s="76"/>
      <c r="E248" s="75"/>
      <c r="F248" s="75"/>
      <c r="G248" s="75"/>
      <c r="H248" s="75"/>
      <c r="I248" s="76"/>
      <c r="J248" s="76"/>
      <c r="K248" s="76"/>
    </row>
    <row r="249">
      <c r="C249" s="76"/>
      <c r="E249" s="75"/>
      <c r="F249" s="75"/>
      <c r="G249" s="75"/>
      <c r="H249" s="75"/>
      <c r="I249" s="76"/>
      <c r="J249" s="76"/>
      <c r="K249" s="76"/>
    </row>
    <row r="250">
      <c r="C250" s="76"/>
      <c r="E250" s="75"/>
      <c r="F250" s="75"/>
      <c r="G250" s="75"/>
      <c r="H250" s="75"/>
      <c r="I250" s="76"/>
      <c r="J250" s="76"/>
      <c r="K250" s="76"/>
    </row>
    <row r="251">
      <c r="C251" s="76"/>
      <c r="E251" s="75"/>
      <c r="F251" s="75"/>
      <c r="G251" s="75"/>
      <c r="H251" s="75"/>
      <c r="I251" s="76"/>
      <c r="J251" s="76"/>
      <c r="K251" s="76"/>
    </row>
    <row r="252">
      <c r="C252" s="76"/>
      <c r="E252" s="75"/>
      <c r="F252" s="75"/>
      <c r="G252" s="75"/>
      <c r="H252" s="75"/>
      <c r="I252" s="76"/>
      <c r="J252" s="76"/>
      <c r="K252" s="76"/>
    </row>
    <row r="253">
      <c r="C253" s="76"/>
      <c r="E253" s="75"/>
      <c r="F253" s="75"/>
      <c r="G253" s="75"/>
      <c r="H253" s="75"/>
      <c r="I253" s="76"/>
      <c r="J253" s="76"/>
      <c r="K253" s="76"/>
    </row>
    <row r="254">
      <c r="C254" s="76"/>
      <c r="E254" s="75"/>
      <c r="F254" s="75"/>
      <c r="G254" s="75"/>
      <c r="H254" s="75"/>
      <c r="I254" s="76"/>
      <c r="J254" s="76"/>
      <c r="K254" s="76"/>
    </row>
    <row r="255">
      <c r="C255" s="76"/>
      <c r="E255" s="75"/>
      <c r="F255" s="75"/>
      <c r="G255" s="75"/>
      <c r="H255" s="75"/>
      <c r="I255" s="76"/>
      <c r="J255" s="76"/>
      <c r="K255" s="76"/>
    </row>
    <row r="256">
      <c r="C256" s="76"/>
      <c r="E256" s="75"/>
      <c r="F256" s="75"/>
      <c r="G256" s="75"/>
      <c r="H256" s="75"/>
      <c r="I256" s="76"/>
      <c r="J256" s="76"/>
      <c r="K256" s="76"/>
    </row>
    <row r="257">
      <c r="C257" s="76"/>
      <c r="E257" s="75"/>
      <c r="F257" s="75"/>
      <c r="G257" s="75"/>
      <c r="H257" s="75"/>
      <c r="I257" s="76"/>
      <c r="J257" s="76"/>
      <c r="K257" s="76"/>
    </row>
    <row r="258">
      <c r="C258" s="76"/>
      <c r="E258" s="75"/>
      <c r="F258" s="75"/>
      <c r="G258" s="75"/>
      <c r="H258" s="75"/>
      <c r="I258" s="76"/>
      <c r="J258" s="76"/>
      <c r="K258" s="76"/>
    </row>
    <row r="259">
      <c r="C259" s="76"/>
      <c r="E259" s="75"/>
      <c r="F259" s="75"/>
      <c r="G259" s="75"/>
      <c r="H259" s="75"/>
      <c r="I259" s="76"/>
      <c r="J259" s="76"/>
      <c r="K259" s="76"/>
    </row>
    <row r="260">
      <c r="C260" s="76"/>
      <c r="E260" s="75"/>
      <c r="F260" s="75"/>
      <c r="G260" s="75"/>
      <c r="H260" s="75"/>
      <c r="I260" s="76"/>
      <c r="J260" s="76"/>
      <c r="K260" s="76"/>
    </row>
    <row r="261">
      <c r="C261" s="76"/>
      <c r="E261" s="75"/>
      <c r="F261" s="75"/>
      <c r="G261" s="75"/>
      <c r="H261" s="75"/>
      <c r="I261" s="76"/>
      <c r="J261" s="76"/>
      <c r="K261" s="76"/>
    </row>
    <row r="262">
      <c r="C262" s="76"/>
      <c r="E262" s="75"/>
      <c r="F262" s="75"/>
      <c r="G262" s="75"/>
      <c r="H262" s="75"/>
      <c r="I262" s="76"/>
      <c r="J262" s="76"/>
      <c r="K262" s="76"/>
    </row>
    <row r="263">
      <c r="C263" s="76"/>
      <c r="E263" s="75"/>
      <c r="F263" s="75"/>
      <c r="G263" s="75"/>
      <c r="H263" s="75"/>
      <c r="I263" s="76"/>
      <c r="J263" s="76"/>
      <c r="K263" s="76"/>
    </row>
    <row r="264">
      <c r="C264" s="76"/>
      <c r="E264" s="75"/>
      <c r="F264" s="75"/>
      <c r="G264" s="75"/>
      <c r="H264" s="75"/>
      <c r="I264" s="76"/>
      <c r="J264" s="76"/>
      <c r="K264" s="76"/>
    </row>
    <row r="265">
      <c r="C265" s="76"/>
      <c r="E265" s="75"/>
      <c r="F265" s="75"/>
      <c r="G265" s="75"/>
      <c r="H265" s="75"/>
      <c r="I265" s="76"/>
      <c r="J265" s="76"/>
      <c r="K265" s="76"/>
    </row>
    <row r="266">
      <c r="C266" s="76"/>
      <c r="E266" s="75"/>
      <c r="F266" s="75"/>
      <c r="G266" s="75"/>
      <c r="H266" s="75"/>
      <c r="I266" s="76"/>
      <c r="J266" s="76"/>
      <c r="K266" s="76"/>
    </row>
    <row r="267">
      <c r="C267" s="76"/>
      <c r="E267" s="75"/>
      <c r="F267" s="75"/>
      <c r="G267" s="75"/>
      <c r="H267" s="75"/>
      <c r="I267" s="76"/>
      <c r="J267" s="76"/>
      <c r="K267" s="76"/>
    </row>
    <row r="268">
      <c r="C268" s="76"/>
      <c r="E268" s="75"/>
      <c r="F268" s="75"/>
      <c r="G268" s="75"/>
      <c r="H268" s="75"/>
      <c r="I268" s="76"/>
      <c r="J268" s="76"/>
      <c r="K268" s="76"/>
    </row>
    <row r="269">
      <c r="C269" s="76"/>
      <c r="E269" s="75"/>
      <c r="F269" s="75"/>
      <c r="G269" s="75"/>
      <c r="H269" s="75"/>
      <c r="I269" s="76"/>
      <c r="J269" s="76"/>
      <c r="K269" s="76"/>
    </row>
    <row r="270">
      <c r="C270" s="76"/>
      <c r="E270" s="75"/>
      <c r="F270" s="75"/>
      <c r="G270" s="75"/>
      <c r="H270" s="75"/>
      <c r="I270" s="76"/>
      <c r="J270" s="76"/>
      <c r="K270" s="76"/>
    </row>
    <row r="271">
      <c r="C271" s="76"/>
      <c r="E271" s="75"/>
      <c r="F271" s="75"/>
      <c r="G271" s="75"/>
      <c r="H271" s="75"/>
      <c r="I271" s="76"/>
      <c r="J271" s="76"/>
      <c r="K271" s="76"/>
    </row>
    <row r="272">
      <c r="C272" s="76"/>
      <c r="E272" s="75"/>
      <c r="F272" s="75"/>
      <c r="G272" s="75"/>
      <c r="H272" s="75"/>
      <c r="I272" s="76"/>
      <c r="J272" s="76"/>
      <c r="K272" s="76"/>
    </row>
    <row r="273">
      <c r="C273" s="76"/>
      <c r="E273" s="75"/>
      <c r="F273" s="75"/>
      <c r="G273" s="75"/>
      <c r="H273" s="75"/>
      <c r="I273" s="76"/>
      <c r="J273" s="76"/>
      <c r="K273" s="76"/>
    </row>
    <row r="274">
      <c r="C274" s="76"/>
      <c r="E274" s="75"/>
      <c r="F274" s="75"/>
      <c r="G274" s="75"/>
      <c r="H274" s="75"/>
      <c r="I274" s="76"/>
      <c r="J274" s="76"/>
      <c r="K274" s="76"/>
    </row>
    <row r="275">
      <c r="C275" s="76"/>
      <c r="E275" s="75"/>
      <c r="F275" s="75"/>
      <c r="G275" s="75"/>
      <c r="H275" s="75"/>
      <c r="I275" s="76"/>
      <c r="J275" s="76"/>
      <c r="K275" s="76"/>
    </row>
    <row r="276">
      <c r="C276" s="76"/>
      <c r="E276" s="75"/>
      <c r="F276" s="75"/>
      <c r="G276" s="75"/>
      <c r="H276" s="75"/>
      <c r="I276" s="76"/>
      <c r="J276" s="76"/>
      <c r="K276" s="76"/>
    </row>
    <row r="277">
      <c r="C277" s="76"/>
      <c r="E277" s="75"/>
      <c r="F277" s="75"/>
      <c r="G277" s="75"/>
      <c r="H277" s="75"/>
      <c r="I277" s="76"/>
      <c r="J277" s="76"/>
      <c r="K277" s="76"/>
    </row>
    <row r="278">
      <c r="C278" s="76"/>
      <c r="E278" s="75"/>
      <c r="F278" s="75"/>
      <c r="G278" s="75"/>
      <c r="H278" s="75"/>
      <c r="I278" s="76"/>
      <c r="J278" s="76"/>
      <c r="K278" s="76"/>
    </row>
    <row r="279">
      <c r="C279" s="76"/>
      <c r="E279" s="75"/>
      <c r="F279" s="75"/>
      <c r="G279" s="75"/>
      <c r="H279" s="75"/>
      <c r="I279" s="76"/>
      <c r="J279" s="76"/>
      <c r="K279" s="76"/>
    </row>
    <row r="280">
      <c r="C280" s="76"/>
      <c r="E280" s="75"/>
      <c r="F280" s="75"/>
      <c r="G280" s="75"/>
      <c r="H280" s="75"/>
      <c r="I280" s="76"/>
      <c r="J280" s="76"/>
      <c r="K280" s="76"/>
    </row>
    <row r="281">
      <c r="C281" s="76"/>
      <c r="E281" s="75"/>
      <c r="F281" s="75"/>
      <c r="G281" s="75"/>
      <c r="H281" s="75"/>
      <c r="I281" s="76"/>
      <c r="J281" s="76"/>
      <c r="K281" s="76"/>
    </row>
    <row r="282">
      <c r="C282" s="76"/>
      <c r="E282" s="75"/>
      <c r="F282" s="75"/>
      <c r="G282" s="75"/>
      <c r="H282" s="75"/>
      <c r="I282" s="76"/>
      <c r="J282" s="76"/>
      <c r="K282" s="76"/>
    </row>
    <row r="283">
      <c r="C283" s="76"/>
      <c r="E283" s="75"/>
      <c r="F283" s="75"/>
      <c r="G283" s="75"/>
      <c r="H283" s="75"/>
      <c r="I283" s="76"/>
      <c r="J283" s="76"/>
      <c r="K283" s="76"/>
    </row>
    <row r="284">
      <c r="C284" s="76"/>
      <c r="E284" s="75"/>
      <c r="F284" s="75"/>
      <c r="G284" s="75"/>
      <c r="H284" s="75"/>
      <c r="I284" s="76"/>
      <c r="J284" s="76"/>
      <c r="K284" s="76"/>
    </row>
    <row r="285">
      <c r="C285" s="76"/>
      <c r="E285" s="75"/>
      <c r="F285" s="75"/>
      <c r="G285" s="75"/>
      <c r="H285" s="75"/>
      <c r="I285" s="76"/>
      <c r="J285" s="76"/>
      <c r="K285" s="76"/>
    </row>
    <row r="286">
      <c r="C286" s="76"/>
      <c r="E286" s="75"/>
      <c r="F286" s="75"/>
      <c r="G286" s="75"/>
      <c r="H286" s="75"/>
      <c r="I286" s="76"/>
      <c r="J286" s="76"/>
      <c r="K286" s="76"/>
    </row>
    <row r="287">
      <c r="C287" s="76"/>
      <c r="E287" s="75"/>
      <c r="F287" s="75"/>
      <c r="G287" s="75"/>
      <c r="H287" s="75"/>
      <c r="I287" s="76"/>
      <c r="J287" s="76"/>
      <c r="K287" s="76"/>
    </row>
    <row r="288">
      <c r="C288" s="76"/>
      <c r="E288" s="75"/>
      <c r="F288" s="75"/>
      <c r="G288" s="75"/>
      <c r="H288" s="75"/>
      <c r="I288" s="76"/>
      <c r="J288" s="76"/>
      <c r="K288" s="76"/>
    </row>
    <row r="289">
      <c r="C289" s="76"/>
      <c r="E289" s="75"/>
      <c r="F289" s="75"/>
      <c r="G289" s="75"/>
      <c r="H289" s="75"/>
      <c r="I289" s="76"/>
      <c r="J289" s="76"/>
      <c r="K289" s="76"/>
    </row>
    <row r="290">
      <c r="C290" s="76"/>
      <c r="E290" s="75"/>
      <c r="F290" s="75"/>
      <c r="G290" s="75"/>
      <c r="H290" s="75"/>
      <c r="I290" s="76"/>
      <c r="J290" s="76"/>
      <c r="K290" s="76"/>
    </row>
    <row r="291">
      <c r="C291" s="76"/>
      <c r="E291" s="75"/>
      <c r="F291" s="75"/>
      <c r="G291" s="75"/>
      <c r="H291" s="75"/>
      <c r="I291" s="76"/>
      <c r="J291" s="76"/>
      <c r="K291" s="76"/>
    </row>
    <row r="292">
      <c r="C292" s="76"/>
      <c r="E292" s="75"/>
      <c r="F292" s="75"/>
      <c r="G292" s="75"/>
      <c r="H292" s="75"/>
      <c r="I292" s="76"/>
      <c r="J292" s="76"/>
      <c r="K292" s="76"/>
    </row>
    <row r="293">
      <c r="C293" s="76"/>
      <c r="E293" s="75"/>
      <c r="F293" s="75"/>
      <c r="G293" s="75"/>
      <c r="H293" s="75"/>
      <c r="I293" s="76"/>
      <c r="J293" s="76"/>
      <c r="K293" s="76"/>
    </row>
    <row r="294">
      <c r="C294" s="76"/>
      <c r="E294" s="75"/>
      <c r="F294" s="75"/>
      <c r="G294" s="75"/>
      <c r="H294" s="75"/>
      <c r="I294" s="76"/>
      <c r="J294" s="76"/>
      <c r="K294" s="76"/>
    </row>
    <row r="295">
      <c r="C295" s="76"/>
      <c r="E295" s="75"/>
      <c r="F295" s="75"/>
      <c r="G295" s="75"/>
      <c r="H295" s="75"/>
      <c r="I295" s="76"/>
      <c r="J295" s="76"/>
      <c r="K295" s="76"/>
    </row>
    <row r="296">
      <c r="C296" s="76"/>
      <c r="E296" s="75"/>
      <c r="F296" s="75"/>
      <c r="G296" s="75"/>
      <c r="H296" s="75"/>
      <c r="I296" s="76"/>
      <c r="J296" s="76"/>
      <c r="K296" s="76"/>
    </row>
    <row r="297">
      <c r="C297" s="76"/>
      <c r="E297" s="75"/>
      <c r="F297" s="75"/>
      <c r="G297" s="75"/>
      <c r="H297" s="75"/>
      <c r="I297" s="76"/>
      <c r="J297" s="76"/>
      <c r="K297" s="76"/>
    </row>
    <row r="298">
      <c r="C298" s="76"/>
      <c r="E298" s="75"/>
      <c r="F298" s="75"/>
      <c r="G298" s="75"/>
      <c r="H298" s="75"/>
      <c r="I298" s="76"/>
      <c r="J298" s="76"/>
      <c r="K298" s="76"/>
    </row>
    <row r="299">
      <c r="C299" s="76"/>
      <c r="E299" s="75"/>
      <c r="F299" s="75"/>
      <c r="G299" s="75"/>
      <c r="H299" s="75"/>
      <c r="I299" s="76"/>
      <c r="J299" s="76"/>
      <c r="K299" s="76"/>
    </row>
    <row r="300">
      <c r="C300" s="76"/>
      <c r="E300" s="75"/>
      <c r="F300" s="75"/>
      <c r="G300" s="75"/>
      <c r="H300" s="75"/>
      <c r="I300" s="76"/>
      <c r="J300" s="76"/>
      <c r="K300" s="76"/>
    </row>
    <row r="301">
      <c r="C301" s="76"/>
      <c r="E301" s="75"/>
      <c r="F301" s="75"/>
      <c r="G301" s="75"/>
      <c r="H301" s="75"/>
      <c r="I301" s="76"/>
      <c r="J301" s="76"/>
      <c r="K301" s="76"/>
    </row>
    <row r="302">
      <c r="C302" s="76"/>
      <c r="E302" s="75"/>
      <c r="F302" s="75"/>
      <c r="G302" s="75"/>
      <c r="H302" s="75"/>
      <c r="I302" s="76"/>
      <c r="J302" s="76"/>
      <c r="K302" s="76"/>
    </row>
    <row r="303">
      <c r="C303" s="76"/>
      <c r="E303" s="75"/>
      <c r="F303" s="75"/>
      <c r="G303" s="75"/>
      <c r="H303" s="75"/>
      <c r="I303" s="76"/>
      <c r="J303" s="76"/>
      <c r="K303" s="76"/>
    </row>
    <row r="304">
      <c r="C304" s="76"/>
      <c r="E304" s="75"/>
      <c r="F304" s="75"/>
      <c r="G304" s="75"/>
      <c r="H304" s="75"/>
      <c r="I304" s="76"/>
      <c r="J304" s="76"/>
      <c r="K304" s="76"/>
    </row>
    <row r="305">
      <c r="C305" s="76"/>
      <c r="E305" s="75"/>
      <c r="F305" s="75"/>
      <c r="G305" s="75"/>
      <c r="H305" s="75"/>
      <c r="I305" s="76"/>
      <c r="J305" s="76"/>
      <c r="K305" s="76"/>
    </row>
    <row r="306">
      <c r="C306" s="76"/>
      <c r="E306" s="75"/>
      <c r="F306" s="75"/>
      <c r="G306" s="75"/>
      <c r="H306" s="75"/>
      <c r="I306" s="76"/>
      <c r="J306" s="76"/>
      <c r="K306" s="76"/>
    </row>
    <row r="307">
      <c r="C307" s="76"/>
      <c r="E307" s="75"/>
      <c r="F307" s="75"/>
      <c r="G307" s="75"/>
      <c r="H307" s="75"/>
      <c r="I307" s="76"/>
      <c r="J307" s="76"/>
      <c r="K307" s="76"/>
    </row>
    <row r="308">
      <c r="C308" s="76"/>
      <c r="E308" s="75"/>
      <c r="F308" s="75"/>
      <c r="G308" s="75"/>
      <c r="H308" s="75"/>
      <c r="I308" s="76"/>
      <c r="J308" s="76"/>
      <c r="K308" s="76"/>
    </row>
    <row r="309">
      <c r="C309" s="76"/>
      <c r="E309" s="75"/>
      <c r="F309" s="75"/>
      <c r="G309" s="75"/>
      <c r="H309" s="75"/>
      <c r="I309" s="76"/>
      <c r="J309" s="76"/>
      <c r="K309" s="76"/>
    </row>
    <row r="310">
      <c r="C310" s="76"/>
      <c r="E310" s="75"/>
      <c r="F310" s="75"/>
      <c r="G310" s="75"/>
      <c r="H310" s="75"/>
      <c r="I310" s="76"/>
      <c r="J310" s="76"/>
      <c r="K310" s="76"/>
    </row>
    <row r="311">
      <c r="C311" s="76"/>
      <c r="E311" s="75"/>
      <c r="F311" s="75"/>
      <c r="G311" s="75"/>
      <c r="H311" s="75"/>
      <c r="I311" s="76"/>
      <c r="J311" s="76"/>
      <c r="K311" s="76"/>
    </row>
    <row r="312">
      <c r="C312" s="76"/>
      <c r="E312" s="75"/>
      <c r="F312" s="75"/>
      <c r="G312" s="75"/>
      <c r="H312" s="75"/>
      <c r="I312" s="76"/>
      <c r="J312" s="76"/>
      <c r="K312" s="76"/>
    </row>
    <row r="313">
      <c r="C313" s="76"/>
      <c r="E313" s="75"/>
      <c r="F313" s="75"/>
      <c r="G313" s="75"/>
      <c r="H313" s="75"/>
      <c r="I313" s="76"/>
      <c r="J313" s="76"/>
      <c r="K313" s="76"/>
    </row>
    <row r="314">
      <c r="C314" s="76"/>
      <c r="E314" s="75"/>
      <c r="F314" s="75"/>
      <c r="G314" s="75"/>
      <c r="H314" s="75"/>
      <c r="I314" s="76"/>
      <c r="J314" s="76"/>
      <c r="K314" s="76"/>
    </row>
    <row r="315">
      <c r="C315" s="76"/>
      <c r="E315" s="75"/>
      <c r="F315" s="75"/>
      <c r="G315" s="75"/>
      <c r="H315" s="75"/>
      <c r="I315" s="76"/>
      <c r="J315" s="76"/>
      <c r="K315" s="76"/>
    </row>
    <row r="316">
      <c r="C316" s="76"/>
      <c r="E316" s="75"/>
      <c r="F316" s="75"/>
      <c r="G316" s="75"/>
      <c r="H316" s="75"/>
      <c r="I316" s="76"/>
      <c r="J316" s="76"/>
      <c r="K316" s="76"/>
    </row>
    <row r="317">
      <c r="C317" s="76"/>
      <c r="E317" s="75"/>
      <c r="F317" s="75"/>
      <c r="G317" s="75"/>
      <c r="H317" s="75"/>
      <c r="I317" s="76"/>
      <c r="J317" s="76"/>
      <c r="K317" s="76"/>
    </row>
    <row r="318">
      <c r="C318" s="76"/>
      <c r="E318" s="75"/>
      <c r="F318" s="75"/>
      <c r="G318" s="75"/>
      <c r="H318" s="75"/>
      <c r="I318" s="76"/>
      <c r="J318" s="76"/>
      <c r="K318" s="76"/>
    </row>
    <row r="319">
      <c r="C319" s="76"/>
      <c r="E319" s="75"/>
      <c r="F319" s="75"/>
      <c r="G319" s="75"/>
      <c r="H319" s="75"/>
      <c r="I319" s="76"/>
      <c r="J319" s="76"/>
      <c r="K319" s="76"/>
    </row>
    <row r="320">
      <c r="C320" s="76"/>
      <c r="E320" s="75"/>
      <c r="F320" s="75"/>
      <c r="G320" s="75"/>
      <c r="H320" s="75"/>
      <c r="I320" s="76"/>
      <c r="J320" s="76"/>
      <c r="K320" s="76"/>
    </row>
    <row r="321">
      <c r="C321" s="76"/>
      <c r="E321" s="75"/>
      <c r="F321" s="75"/>
      <c r="G321" s="75"/>
      <c r="H321" s="75"/>
      <c r="I321" s="76"/>
      <c r="J321" s="76"/>
      <c r="K321" s="76"/>
    </row>
    <row r="322">
      <c r="C322" s="76"/>
      <c r="E322" s="75"/>
      <c r="F322" s="75"/>
      <c r="G322" s="75"/>
      <c r="H322" s="75"/>
      <c r="I322" s="76"/>
      <c r="J322" s="76"/>
      <c r="K322" s="76"/>
    </row>
    <row r="323">
      <c r="C323" s="76"/>
      <c r="E323" s="75"/>
      <c r="F323" s="75"/>
      <c r="G323" s="75"/>
      <c r="H323" s="75"/>
      <c r="I323" s="76"/>
      <c r="J323" s="76"/>
      <c r="K323" s="76"/>
    </row>
    <row r="324">
      <c r="C324" s="76"/>
      <c r="E324" s="75"/>
      <c r="F324" s="75"/>
      <c r="G324" s="75"/>
      <c r="H324" s="75"/>
      <c r="I324" s="76"/>
      <c r="J324" s="76"/>
      <c r="K324" s="76"/>
    </row>
    <row r="325">
      <c r="C325" s="76"/>
      <c r="E325" s="75"/>
      <c r="F325" s="75"/>
      <c r="G325" s="75"/>
      <c r="H325" s="75"/>
      <c r="I325" s="76"/>
      <c r="J325" s="76"/>
      <c r="K325" s="76"/>
    </row>
    <row r="326">
      <c r="C326" s="76"/>
      <c r="E326" s="75"/>
      <c r="F326" s="75"/>
      <c r="G326" s="75"/>
      <c r="H326" s="75"/>
      <c r="I326" s="76"/>
      <c r="J326" s="76"/>
      <c r="K326" s="76"/>
    </row>
    <row r="327">
      <c r="C327" s="76"/>
      <c r="E327" s="75"/>
      <c r="F327" s="75"/>
      <c r="G327" s="75"/>
      <c r="H327" s="75"/>
      <c r="I327" s="76"/>
      <c r="J327" s="76"/>
      <c r="K327" s="76"/>
    </row>
    <row r="328">
      <c r="C328" s="76"/>
      <c r="E328" s="75"/>
      <c r="F328" s="75"/>
      <c r="G328" s="75"/>
      <c r="H328" s="75"/>
      <c r="I328" s="76"/>
      <c r="J328" s="76"/>
      <c r="K328" s="76"/>
    </row>
    <row r="329">
      <c r="C329" s="76"/>
      <c r="E329" s="75"/>
      <c r="F329" s="75"/>
      <c r="G329" s="75"/>
      <c r="H329" s="75"/>
      <c r="I329" s="76"/>
      <c r="J329" s="76"/>
      <c r="K329" s="76"/>
    </row>
    <row r="330">
      <c r="C330" s="76"/>
      <c r="E330" s="75"/>
      <c r="F330" s="75"/>
      <c r="G330" s="75"/>
      <c r="H330" s="75"/>
      <c r="I330" s="76"/>
      <c r="J330" s="76"/>
      <c r="K330" s="76"/>
    </row>
    <row r="331">
      <c r="C331" s="76"/>
      <c r="E331" s="75"/>
      <c r="F331" s="75"/>
      <c r="G331" s="75"/>
      <c r="H331" s="75"/>
      <c r="I331" s="76"/>
      <c r="J331" s="76"/>
      <c r="K331" s="76"/>
    </row>
    <row r="332">
      <c r="C332" s="76"/>
      <c r="E332" s="75"/>
      <c r="F332" s="75"/>
      <c r="G332" s="75"/>
      <c r="H332" s="75"/>
      <c r="I332" s="76"/>
      <c r="J332" s="76"/>
      <c r="K332" s="76"/>
    </row>
    <row r="333">
      <c r="C333" s="76"/>
      <c r="E333" s="75"/>
      <c r="F333" s="75"/>
      <c r="G333" s="75"/>
      <c r="H333" s="75"/>
      <c r="I333" s="76"/>
      <c r="J333" s="76"/>
      <c r="K333" s="76"/>
    </row>
    <row r="334">
      <c r="C334" s="76"/>
      <c r="E334" s="75"/>
      <c r="F334" s="75"/>
      <c r="G334" s="75"/>
      <c r="H334" s="75"/>
      <c r="I334" s="76"/>
      <c r="J334" s="76"/>
      <c r="K334" s="76"/>
    </row>
    <row r="335">
      <c r="C335" s="76"/>
      <c r="E335" s="75"/>
      <c r="F335" s="75"/>
      <c r="G335" s="75"/>
      <c r="H335" s="75"/>
      <c r="I335" s="76"/>
      <c r="J335" s="76"/>
      <c r="K335" s="76"/>
    </row>
    <row r="336">
      <c r="C336" s="76"/>
      <c r="E336" s="75"/>
      <c r="F336" s="75"/>
      <c r="G336" s="75"/>
      <c r="H336" s="75"/>
      <c r="I336" s="76"/>
      <c r="J336" s="76"/>
      <c r="K336" s="76"/>
    </row>
    <row r="337">
      <c r="C337" s="76"/>
      <c r="E337" s="75"/>
      <c r="F337" s="75"/>
      <c r="G337" s="75"/>
      <c r="H337" s="75"/>
      <c r="I337" s="76"/>
      <c r="J337" s="76"/>
      <c r="K337" s="76"/>
    </row>
    <row r="338">
      <c r="C338" s="76"/>
      <c r="E338" s="75"/>
      <c r="F338" s="75"/>
      <c r="G338" s="75"/>
      <c r="H338" s="75"/>
      <c r="I338" s="76"/>
      <c r="J338" s="76"/>
      <c r="K338" s="76"/>
    </row>
    <row r="339">
      <c r="C339" s="76"/>
      <c r="E339" s="75"/>
      <c r="F339" s="75"/>
      <c r="G339" s="75"/>
      <c r="H339" s="75"/>
      <c r="I339" s="76"/>
      <c r="J339" s="76"/>
      <c r="K339" s="76"/>
    </row>
    <row r="340">
      <c r="C340" s="76"/>
      <c r="E340" s="75"/>
      <c r="F340" s="75"/>
      <c r="G340" s="75"/>
      <c r="H340" s="75"/>
      <c r="I340" s="76"/>
      <c r="J340" s="76"/>
      <c r="K340" s="76"/>
    </row>
    <row r="341">
      <c r="C341" s="76"/>
      <c r="E341" s="75"/>
      <c r="F341" s="75"/>
      <c r="G341" s="75"/>
      <c r="H341" s="75"/>
      <c r="I341" s="76"/>
      <c r="J341" s="76"/>
      <c r="K341" s="76"/>
    </row>
    <row r="342">
      <c r="C342" s="76"/>
      <c r="E342" s="75"/>
      <c r="F342" s="75"/>
      <c r="G342" s="75"/>
      <c r="H342" s="75"/>
      <c r="I342" s="76"/>
      <c r="J342" s="76"/>
      <c r="K342" s="76"/>
    </row>
    <row r="343">
      <c r="C343" s="76"/>
      <c r="E343" s="75"/>
      <c r="F343" s="75"/>
      <c r="G343" s="75"/>
      <c r="H343" s="75"/>
      <c r="I343" s="76"/>
      <c r="J343" s="76"/>
      <c r="K343" s="76"/>
    </row>
    <row r="344">
      <c r="C344" s="76"/>
      <c r="E344" s="75"/>
      <c r="F344" s="75"/>
      <c r="G344" s="75"/>
      <c r="H344" s="75"/>
      <c r="I344" s="76"/>
      <c r="J344" s="76"/>
      <c r="K344" s="76"/>
    </row>
    <row r="345">
      <c r="C345" s="76"/>
      <c r="E345" s="75"/>
      <c r="F345" s="75"/>
      <c r="G345" s="75"/>
      <c r="H345" s="75"/>
      <c r="I345" s="76"/>
      <c r="J345" s="76"/>
      <c r="K345" s="76"/>
    </row>
    <row r="346">
      <c r="C346" s="76"/>
      <c r="E346" s="75"/>
      <c r="F346" s="75"/>
      <c r="G346" s="75"/>
      <c r="H346" s="75"/>
      <c r="I346" s="76"/>
      <c r="J346" s="76"/>
      <c r="K346" s="76"/>
    </row>
    <row r="347">
      <c r="C347" s="76"/>
      <c r="E347" s="75"/>
      <c r="F347" s="75"/>
      <c r="G347" s="75"/>
      <c r="H347" s="75"/>
      <c r="I347" s="76"/>
      <c r="J347" s="76"/>
      <c r="K347" s="76"/>
    </row>
    <row r="348">
      <c r="C348" s="76"/>
      <c r="E348" s="75"/>
      <c r="F348" s="75"/>
      <c r="G348" s="75"/>
      <c r="H348" s="75"/>
      <c r="I348" s="76"/>
      <c r="J348" s="76"/>
      <c r="K348" s="76"/>
    </row>
    <row r="349">
      <c r="C349" s="76"/>
      <c r="E349" s="75"/>
      <c r="F349" s="75"/>
      <c r="G349" s="75"/>
      <c r="H349" s="75"/>
      <c r="I349" s="76"/>
      <c r="J349" s="76"/>
      <c r="K349" s="76"/>
    </row>
    <row r="350">
      <c r="C350" s="76"/>
      <c r="E350" s="75"/>
      <c r="F350" s="75"/>
      <c r="G350" s="75"/>
      <c r="H350" s="75"/>
      <c r="I350" s="76"/>
      <c r="J350" s="76"/>
      <c r="K350" s="76"/>
    </row>
    <row r="351">
      <c r="C351" s="76"/>
      <c r="E351" s="75"/>
      <c r="F351" s="75"/>
      <c r="G351" s="75"/>
      <c r="H351" s="75"/>
      <c r="I351" s="76"/>
      <c r="J351" s="76"/>
      <c r="K351" s="76"/>
    </row>
    <row r="352">
      <c r="C352" s="76"/>
      <c r="E352" s="75"/>
      <c r="F352" s="75"/>
      <c r="G352" s="75"/>
      <c r="H352" s="75"/>
      <c r="I352" s="76"/>
      <c r="J352" s="76"/>
      <c r="K352" s="76"/>
    </row>
    <row r="353">
      <c r="C353" s="76"/>
      <c r="E353" s="75"/>
      <c r="F353" s="75"/>
      <c r="G353" s="75"/>
      <c r="H353" s="75"/>
      <c r="I353" s="76"/>
      <c r="J353" s="76"/>
      <c r="K353" s="76"/>
    </row>
    <row r="354">
      <c r="C354" s="76"/>
      <c r="E354" s="75"/>
      <c r="F354" s="75"/>
      <c r="G354" s="75"/>
      <c r="H354" s="75"/>
      <c r="I354" s="76"/>
      <c r="J354" s="76"/>
      <c r="K354" s="76"/>
    </row>
    <row r="355">
      <c r="C355" s="76"/>
      <c r="E355" s="75"/>
      <c r="F355" s="75"/>
      <c r="G355" s="75"/>
      <c r="H355" s="75"/>
      <c r="I355" s="76"/>
      <c r="J355" s="76"/>
      <c r="K355" s="76"/>
    </row>
    <row r="356">
      <c r="C356" s="76"/>
      <c r="E356" s="75"/>
      <c r="F356" s="75"/>
      <c r="G356" s="75"/>
      <c r="H356" s="75"/>
      <c r="I356" s="76"/>
      <c r="J356" s="76"/>
      <c r="K356" s="76"/>
    </row>
    <row r="357">
      <c r="C357" s="76"/>
      <c r="E357" s="75"/>
      <c r="F357" s="75"/>
      <c r="G357" s="75"/>
      <c r="H357" s="75"/>
      <c r="I357" s="76"/>
      <c r="J357" s="76"/>
      <c r="K357" s="76"/>
    </row>
    <row r="358">
      <c r="C358" s="76"/>
      <c r="E358" s="75"/>
      <c r="F358" s="75"/>
      <c r="G358" s="75"/>
      <c r="H358" s="75"/>
      <c r="I358" s="76"/>
      <c r="J358" s="76"/>
      <c r="K358" s="76"/>
    </row>
    <row r="359">
      <c r="C359" s="76"/>
      <c r="E359" s="75"/>
      <c r="F359" s="75"/>
      <c r="G359" s="75"/>
      <c r="H359" s="75"/>
      <c r="I359" s="76"/>
      <c r="J359" s="76"/>
      <c r="K359" s="76"/>
    </row>
    <row r="360">
      <c r="C360" s="76"/>
      <c r="E360" s="75"/>
      <c r="F360" s="75"/>
      <c r="G360" s="75"/>
      <c r="H360" s="75"/>
      <c r="I360" s="76"/>
      <c r="J360" s="76"/>
      <c r="K360" s="76"/>
    </row>
    <row r="361">
      <c r="C361" s="76"/>
      <c r="E361" s="75"/>
      <c r="F361" s="75"/>
      <c r="G361" s="75"/>
      <c r="H361" s="75"/>
      <c r="I361" s="76"/>
      <c r="J361" s="76"/>
      <c r="K361" s="76"/>
    </row>
    <row r="362">
      <c r="C362" s="76"/>
      <c r="E362" s="75"/>
      <c r="F362" s="75"/>
      <c r="G362" s="75"/>
      <c r="H362" s="75"/>
      <c r="I362" s="76"/>
      <c r="J362" s="76"/>
      <c r="K362" s="76"/>
    </row>
    <row r="363">
      <c r="C363" s="76"/>
      <c r="E363" s="75"/>
      <c r="F363" s="75"/>
      <c r="G363" s="75"/>
      <c r="H363" s="75"/>
      <c r="I363" s="76"/>
      <c r="J363" s="76"/>
      <c r="K363" s="76"/>
    </row>
    <row r="364">
      <c r="C364" s="76"/>
      <c r="E364" s="75"/>
      <c r="F364" s="75"/>
      <c r="G364" s="75"/>
      <c r="H364" s="75"/>
      <c r="I364" s="76"/>
      <c r="J364" s="76"/>
      <c r="K364" s="76"/>
    </row>
    <row r="365">
      <c r="C365" s="76"/>
      <c r="E365" s="75"/>
      <c r="F365" s="75"/>
      <c r="G365" s="75"/>
      <c r="H365" s="75"/>
      <c r="I365" s="76"/>
      <c r="J365" s="76"/>
      <c r="K365" s="76"/>
    </row>
    <row r="366">
      <c r="C366" s="76"/>
      <c r="E366" s="75"/>
      <c r="F366" s="75"/>
      <c r="G366" s="75"/>
      <c r="H366" s="75"/>
      <c r="I366" s="76"/>
      <c r="J366" s="76"/>
      <c r="K366" s="76"/>
    </row>
    <row r="367">
      <c r="C367" s="76"/>
      <c r="E367" s="75"/>
      <c r="F367" s="75"/>
      <c r="G367" s="75"/>
      <c r="H367" s="75"/>
      <c r="I367" s="76"/>
      <c r="J367" s="76"/>
      <c r="K367" s="76"/>
    </row>
    <row r="368">
      <c r="C368" s="76"/>
      <c r="E368" s="75"/>
      <c r="F368" s="75"/>
      <c r="G368" s="75"/>
      <c r="H368" s="75"/>
      <c r="I368" s="76"/>
      <c r="J368" s="76"/>
      <c r="K368" s="76"/>
    </row>
    <row r="369">
      <c r="C369" s="76"/>
      <c r="E369" s="75"/>
      <c r="F369" s="75"/>
      <c r="G369" s="75"/>
      <c r="H369" s="75"/>
      <c r="I369" s="76"/>
      <c r="J369" s="76"/>
      <c r="K369" s="76"/>
    </row>
    <row r="370">
      <c r="C370" s="76"/>
      <c r="E370" s="75"/>
      <c r="F370" s="75"/>
      <c r="G370" s="75"/>
      <c r="H370" s="75"/>
      <c r="I370" s="76"/>
      <c r="J370" s="76"/>
      <c r="K370" s="76"/>
    </row>
    <row r="371">
      <c r="C371" s="76"/>
      <c r="E371" s="75"/>
      <c r="F371" s="75"/>
      <c r="G371" s="75"/>
      <c r="H371" s="75"/>
      <c r="I371" s="76"/>
      <c r="J371" s="76"/>
      <c r="K371" s="76"/>
    </row>
    <row r="372">
      <c r="C372" s="76"/>
      <c r="E372" s="75"/>
      <c r="F372" s="75"/>
      <c r="G372" s="75"/>
      <c r="H372" s="75"/>
      <c r="I372" s="76"/>
      <c r="J372" s="76"/>
      <c r="K372" s="76"/>
    </row>
    <row r="373">
      <c r="C373" s="76"/>
      <c r="E373" s="75"/>
      <c r="F373" s="75"/>
      <c r="G373" s="75"/>
      <c r="H373" s="75"/>
      <c r="I373" s="76"/>
      <c r="J373" s="76"/>
      <c r="K373" s="76"/>
    </row>
    <row r="374">
      <c r="C374" s="76"/>
      <c r="E374" s="75"/>
      <c r="F374" s="75"/>
      <c r="G374" s="75"/>
      <c r="H374" s="75"/>
      <c r="I374" s="76"/>
      <c r="J374" s="76"/>
      <c r="K374" s="76"/>
    </row>
    <row r="375">
      <c r="C375" s="76"/>
      <c r="E375" s="75"/>
      <c r="F375" s="75"/>
      <c r="G375" s="75"/>
      <c r="H375" s="75"/>
      <c r="I375" s="76"/>
      <c r="J375" s="76"/>
      <c r="K375" s="76"/>
    </row>
    <row r="376">
      <c r="C376" s="76"/>
      <c r="E376" s="75"/>
      <c r="F376" s="75"/>
      <c r="G376" s="75"/>
      <c r="H376" s="75"/>
      <c r="I376" s="76"/>
      <c r="J376" s="76"/>
      <c r="K376" s="76"/>
    </row>
    <row r="377">
      <c r="C377" s="76"/>
      <c r="E377" s="75"/>
      <c r="F377" s="75"/>
      <c r="G377" s="75"/>
      <c r="H377" s="75"/>
      <c r="I377" s="76"/>
      <c r="J377" s="76"/>
      <c r="K377" s="76"/>
    </row>
    <row r="378">
      <c r="C378" s="76"/>
      <c r="E378" s="75"/>
      <c r="F378" s="75"/>
      <c r="G378" s="75"/>
      <c r="H378" s="75"/>
      <c r="I378" s="76"/>
      <c r="J378" s="76"/>
      <c r="K378" s="76"/>
    </row>
    <row r="379">
      <c r="C379" s="76"/>
      <c r="E379" s="75"/>
      <c r="F379" s="75"/>
      <c r="G379" s="75"/>
      <c r="H379" s="75"/>
      <c r="I379" s="76"/>
      <c r="J379" s="76"/>
      <c r="K379" s="76"/>
    </row>
    <row r="380">
      <c r="C380" s="76"/>
      <c r="E380" s="75"/>
      <c r="F380" s="75"/>
      <c r="G380" s="75"/>
      <c r="H380" s="75"/>
      <c r="I380" s="76"/>
      <c r="J380" s="76"/>
      <c r="K380" s="76"/>
    </row>
    <row r="381">
      <c r="C381" s="76"/>
      <c r="E381" s="75"/>
      <c r="F381" s="75"/>
      <c r="G381" s="75"/>
      <c r="H381" s="75"/>
      <c r="I381" s="76"/>
      <c r="J381" s="76"/>
      <c r="K381" s="76"/>
    </row>
    <row r="382">
      <c r="C382" s="76"/>
      <c r="E382" s="75"/>
      <c r="F382" s="75"/>
      <c r="G382" s="75"/>
      <c r="H382" s="75"/>
      <c r="I382" s="76"/>
      <c r="J382" s="76"/>
      <c r="K382" s="76"/>
    </row>
    <row r="383">
      <c r="C383" s="76"/>
      <c r="E383" s="75"/>
      <c r="F383" s="75"/>
      <c r="G383" s="75"/>
      <c r="H383" s="75"/>
      <c r="I383" s="76"/>
      <c r="J383" s="76"/>
      <c r="K383" s="76"/>
    </row>
    <row r="384">
      <c r="C384" s="76"/>
      <c r="E384" s="75"/>
      <c r="F384" s="75"/>
      <c r="G384" s="75"/>
      <c r="H384" s="75"/>
      <c r="I384" s="76"/>
      <c r="J384" s="76"/>
      <c r="K384" s="76"/>
    </row>
    <row r="385">
      <c r="C385" s="76"/>
      <c r="E385" s="75"/>
      <c r="F385" s="75"/>
      <c r="G385" s="75"/>
      <c r="H385" s="75"/>
      <c r="I385" s="76"/>
      <c r="J385" s="76"/>
      <c r="K385" s="76"/>
    </row>
    <row r="386">
      <c r="C386" s="76"/>
      <c r="E386" s="75"/>
      <c r="F386" s="75"/>
      <c r="G386" s="75"/>
      <c r="H386" s="75"/>
      <c r="I386" s="76"/>
      <c r="J386" s="76"/>
      <c r="K386" s="76"/>
    </row>
    <row r="387">
      <c r="C387" s="76"/>
      <c r="E387" s="75"/>
      <c r="F387" s="75"/>
      <c r="G387" s="75"/>
      <c r="H387" s="75"/>
      <c r="I387" s="76"/>
      <c r="J387" s="76"/>
      <c r="K387" s="76"/>
    </row>
    <row r="388">
      <c r="C388" s="76"/>
      <c r="E388" s="75"/>
      <c r="F388" s="75"/>
      <c r="G388" s="75"/>
      <c r="H388" s="75"/>
      <c r="I388" s="76"/>
      <c r="J388" s="76"/>
      <c r="K388" s="76"/>
    </row>
    <row r="389">
      <c r="C389" s="76"/>
      <c r="E389" s="75"/>
      <c r="F389" s="75"/>
      <c r="G389" s="75"/>
      <c r="H389" s="75"/>
      <c r="I389" s="76"/>
      <c r="J389" s="76"/>
      <c r="K389" s="76"/>
    </row>
    <row r="390">
      <c r="C390" s="76"/>
      <c r="E390" s="75"/>
      <c r="F390" s="75"/>
      <c r="G390" s="75"/>
      <c r="H390" s="75"/>
      <c r="I390" s="76"/>
      <c r="J390" s="76"/>
      <c r="K390" s="76"/>
    </row>
    <row r="391">
      <c r="C391" s="76"/>
      <c r="E391" s="75"/>
      <c r="F391" s="75"/>
      <c r="G391" s="75"/>
      <c r="H391" s="75"/>
      <c r="I391" s="76"/>
      <c r="J391" s="76"/>
      <c r="K391" s="76"/>
    </row>
    <row r="392">
      <c r="C392" s="76"/>
      <c r="E392" s="75"/>
      <c r="F392" s="75"/>
      <c r="G392" s="75"/>
      <c r="H392" s="75"/>
      <c r="I392" s="76"/>
      <c r="J392" s="76"/>
      <c r="K392" s="76"/>
    </row>
    <row r="393">
      <c r="C393" s="76"/>
      <c r="E393" s="75"/>
      <c r="F393" s="75"/>
      <c r="G393" s="75"/>
      <c r="H393" s="75"/>
      <c r="I393" s="76"/>
      <c r="J393" s="76"/>
      <c r="K393" s="76"/>
    </row>
    <row r="394">
      <c r="C394" s="76"/>
      <c r="E394" s="75"/>
      <c r="F394" s="75"/>
      <c r="G394" s="75"/>
      <c r="H394" s="75"/>
      <c r="I394" s="76"/>
      <c r="J394" s="76"/>
      <c r="K394" s="76"/>
    </row>
    <row r="395">
      <c r="C395" s="76"/>
      <c r="E395" s="75"/>
      <c r="F395" s="75"/>
      <c r="G395" s="75"/>
      <c r="H395" s="75"/>
      <c r="I395" s="76"/>
      <c r="J395" s="76"/>
      <c r="K395" s="76"/>
    </row>
    <row r="396">
      <c r="C396" s="76"/>
      <c r="E396" s="75"/>
      <c r="F396" s="75"/>
      <c r="G396" s="75"/>
      <c r="H396" s="75"/>
      <c r="I396" s="76"/>
      <c r="J396" s="76"/>
      <c r="K396" s="76"/>
    </row>
    <row r="397">
      <c r="C397" s="76"/>
      <c r="E397" s="75"/>
      <c r="F397" s="75"/>
      <c r="G397" s="75"/>
      <c r="H397" s="75"/>
      <c r="I397" s="76"/>
      <c r="J397" s="76"/>
      <c r="K397" s="76"/>
    </row>
    <row r="398">
      <c r="C398" s="76"/>
      <c r="E398" s="75"/>
      <c r="F398" s="75"/>
      <c r="G398" s="75"/>
      <c r="H398" s="75"/>
      <c r="I398" s="76"/>
      <c r="J398" s="76"/>
      <c r="K398" s="76"/>
    </row>
    <row r="399">
      <c r="C399" s="76"/>
      <c r="E399" s="75"/>
      <c r="F399" s="75"/>
      <c r="G399" s="75"/>
      <c r="H399" s="75"/>
      <c r="I399" s="76"/>
      <c r="J399" s="76"/>
      <c r="K399" s="76"/>
    </row>
    <row r="400">
      <c r="C400" s="76"/>
      <c r="E400" s="75"/>
      <c r="F400" s="75"/>
      <c r="G400" s="75"/>
      <c r="H400" s="75"/>
      <c r="I400" s="76"/>
      <c r="J400" s="76"/>
      <c r="K400" s="76"/>
    </row>
    <row r="401">
      <c r="C401" s="76"/>
      <c r="E401" s="75"/>
      <c r="F401" s="75"/>
      <c r="G401" s="75"/>
      <c r="H401" s="75"/>
      <c r="I401" s="76"/>
      <c r="J401" s="76"/>
      <c r="K401" s="76"/>
    </row>
    <row r="402">
      <c r="C402" s="76"/>
      <c r="E402" s="75"/>
      <c r="F402" s="75"/>
      <c r="G402" s="75"/>
      <c r="H402" s="75"/>
      <c r="I402" s="76"/>
      <c r="J402" s="76"/>
      <c r="K402" s="76"/>
    </row>
    <row r="403">
      <c r="C403" s="76"/>
      <c r="E403" s="75"/>
      <c r="F403" s="75"/>
      <c r="G403" s="75"/>
      <c r="H403" s="75"/>
      <c r="I403" s="76"/>
      <c r="J403" s="76"/>
      <c r="K403" s="76"/>
    </row>
    <row r="404">
      <c r="C404" s="76"/>
      <c r="E404" s="75"/>
      <c r="F404" s="75"/>
      <c r="G404" s="75"/>
      <c r="H404" s="75"/>
      <c r="I404" s="76"/>
      <c r="J404" s="76"/>
      <c r="K404" s="76"/>
    </row>
    <row r="405">
      <c r="C405" s="76"/>
      <c r="E405" s="75"/>
      <c r="F405" s="75"/>
      <c r="G405" s="75"/>
      <c r="H405" s="75"/>
      <c r="I405" s="76"/>
      <c r="J405" s="76"/>
      <c r="K405" s="76"/>
    </row>
    <row r="406">
      <c r="C406" s="76"/>
      <c r="E406" s="75"/>
      <c r="F406" s="75"/>
      <c r="G406" s="75"/>
      <c r="H406" s="75"/>
      <c r="I406" s="76"/>
      <c r="J406" s="76"/>
      <c r="K406" s="76"/>
    </row>
    <row r="407">
      <c r="C407" s="76"/>
      <c r="E407" s="75"/>
      <c r="F407" s="75"/>
      <c r="G407" s="75"/>
      <c r="H407" s="75"/>
      <c r="I407" s="76"/>
      <c r="J407" s="76"/>
      <c r="K407" s="76"/>
    </row>
    <row r="408">
      <c r="C408" s="76"/>
      <c r="E408" s="75"/>
      <c r="F408" s="75"/>
      <c r="G408" s="75"/>
      <c r="H408" s="75"/>
      <c r="I408" s="76"/>
      <c r="J408" s="76"/>
      <c r="K408" s="76"/>
    </row>
    <row r="409">
      <c r="C409" s="76"/>
      <c r="E409" s="75"/>
      <c r="F409" s="75"/>
      <c r="G409" s="75"/>
      <c r="H409" s="75"/>
      <c r="I409" s="76"/>
      <c r="J409" s="76"/>
      <c r="K409" s="76"/>
    </row>
    <row r="410">
      <c r="C410" s="76"/>
      <c r="E410" s="75"/>
      <c r="F410" s="75"/>
      <c r="G410" s="75"/>
      <c r="H410" s="75"/>
      <c r="I410" s="76"/>
      <c r="J410" s="76"/>
      <c r="K410" s="76"/>
    </row>
    <row r="411">
      <c r="C411" s="76"/>
      <c r="E411" s="75"/>
      <c r="F411" s="75"/>
      <c r="G411" s="75"/>
      <c r="H411" s="75"/>
      <c r="I411" s="76"/>
      <c r="J411" s="76"/>
      <c r="K411" s="76"/>
    </row>
    <row r="412">
      <c r="C412" s="76"/>
      <c r="E412" s="75"/>
      <c r="F412" s="75"/>
      <c r="G412" s="75"/>
      <c r="H412" s="75"/>
      <c r="I412" s="76"/>
      <c r="J412" s="76"/>
      <c r="K412" s="76"/>
    </row>
    <row r="413">
      <c r="C413" s="76"/>
      <c r="E413" s="75"/>
      <c r="F413" s="75"/>
      <c r="G413" s="75"/>
      <c r="H413" s="75"/>
      <c r="I413" s="76"/>
      <c r="J413" s="76"/>
      <c r="K413" s="76"/>
    </row>
    <row r="414">
      <c r="C414" s="76"/>
      <c r="E414" s="75"/>
      <c r="F414" s="75"/>
      <c r="G414" s="75"/>
      <c r="H414" s="75"/>
      <c r="I414" s="76"/>
      <c r="J414" s="76"/>
      <c r="K414" s="76"/>
    </row>
    <row r="415">
      <c r="C415" s="76"/>
      <c r="E415" s="75"/>
      <c r="F415" s="75"/>
      <c r="G415" s="75"/>
      <c r="H415" s="75"/>
      <c r="I415" s="76"/>
      <c r="J415" s="76"/>
      <c r="K415" s="76"/>
    </row>
    <row r="416">
      <c r="C416" s="76"/>
      <c r="E416" s="75"/>
      <c r="F416" s="75"/>
      <c r="G416" s="75"/>
      <c r="H416" s="75"/>
      <c r="I416" s="76"/>
      <c r="J416" s="76"/>
      <c r="K416" s="76"/>
    </row>
    <row r="417">
      <c r="C417" s="76"/>
      <c r="E417" s="75"/>
      <c r="F417" s="75"/>
      <c r="G417" s="75"/>
      <c r="H417" s="75"/>
      <c r="I417" s="76"/>
      <c r="J417" s="76"/>
      <c r="K417" s="76"/>
    </row>
    <row r="418">
      <c r="C418" s="76"/>
      <c r="E418" s="75"/>
      <c r="F418" s="75"/>
      <c r="G418" s="75"/>
      <c r="H418" s="75"/>
      <c r="I418" s="76"/>
      <c r="J418" s="76"/>
      <c r="K418" s="76"/>
    </row>
    <row r="419">
      <c r="C419" s="76"/>
      <c r="E419" s="75"/>
      <c r="F419" s="75"/>
      <c r="G419" s="75"/>
      <c r="H419" s="75"/>
      <c r="I419" s="76"/>
      <c r="J419" s="76"/>
      <c r="K419" s="76"/>
    </row>
    <row r="420">
      <c r="C420" s="76"/>
      <c r="E420" s="75"/>
      <c r="F420" s="75"/>
      <c r="G420" s="75"/>
      <c r="H420" s="75"/>
      <c r="I420" s="76"/>
      <c r="J420" s="76"/>
      <c r="K420" s="76"/>
    </row>
    <row r="421">
      <c r="C421" s="76"/>
      <c r="E421" s="75"/>
      <c r="F421" s="75"/>
      <c r="G421" s="75"/>
      <c r="H421" s="75"/>
      <c r="I421" s="76"/>
      <c r="J421" s="76"/>
      <c r="K421" s="76"/>
    </row>
    <row r="422">
      <c r="C422" s="76"/>
      <c r="E422" s="75"/>
      <c r="F422" s="75"/>
      <c r="G422" s="75"/>
      <c r="H422" s="75"/>
      <c r="I422" s="76"/>
      <c r="J422" s="76"/>
      <c r="K422" s="76"/>
    </row>
    <row r="423">
      <c r="C423" s="76"/>
      <c r="E423" s="75"/>
      <c r="F423" s="75"/>
      <c r="G423" s="75"/>
      <c r="H423" s="75"/>
      <c r="I423" s="76"/>
      <c r="J423" s="76"/>
      <c r="K423" s="76"/>
    </row>
    <row r="424">
      <c r="C424" s="76"/>
      <c r="E424" s="75"/>
      <c r="F424" s="75"/>
      <c r="G424" s="75"/>
      <c r="H424" s="75"/>
      <c r="I424" s="76"/>
      <c r="J424" s="76"/>
      <c r="K424" s="76"/>
    </row>
    <row r="425">
      <c r="C425" s="76"/>
      <c r="E425" s="75"/>
      <c r="F425" s="75"/>
      <c r="G425" s="75"/>
      <c r="H425" s="75"/>
      <c r="I425" s="76"/>
      <c r="J425" s="76"/>
      <c r="K425" s="76"/>
    </row>
    <row r="426">
      <c r="C426" s="76"/>
      <c r="E426" s="75"/>
      <c r="F426" s="75"/>
      <c r="G426" s="75"/>
      <c r="H426" s="75"/>
      <c r="I426" s="76"/>
      <c r="J426" s="76"/>
      <c r="K426" s="76"/>
    </row>
    <row r="427">
      <c r="C427" s="76"/>
      <c r="E427" s="75"/>
      <c r="F427" s="75"/>
      <c r="G427" s="75"/>
      <c r="H427" s="75"/>
      <c r="I427" s="76"/>
      <c r="J427" s="76"/>
      <c r="K427" s="76"/>
    </row>
    <row r="428">
      <c r="C428" s="76"/>
      <c r="E428" s="75"/>
      <c r="F428" s="75"/>
      <c r="G428" s="75"/>
      <c r="H428" s="75"/>
      <c r="I428" s="76"/>
      <c r="J428" s="76"/>
      <c r="K428" s="76"/>
    </row>
    <row r="429">
      <c r="C429" s="76"/>
      <c r="E429" s="75"/>
      <c r="F429" s="75"/>
      <c r="G429" s="75"/>
      <c r="H429" s="75"/>
      <c r="I429" s="76"/>
      <c r="J429" s="76"/>
      <c r="K429" s="76"/>
    </row>
    <row r="430">
      <c r="C430" s="76"/>
      <c r="E430" s="75"/>
      <c r="F430" s="75"/>
      <c r="G430" s="75"/>
      <c r="H430" s="75"/>
      <c r="I430" s="76"/>
      <c r="J430" s="76"/>
      <c r="K430" s="76"/>
    </row>
    <row r="431">
      <c r="C431" s="76"/>
      <c r="E431" s="75"/>
      <c r="F431" s="75"/>
      <c r="G431" s="75"/>
      <c r="H431" s="75"/>
      <c r="I431" s="76"/>
      <c r="J431" s="76"/>
      <c r="K431" s="76"/>
    </row>
    <row r="432">
      <c r="C432" s="76"/>
      <c r="E432" s="75"/>
      <c r="F432" s="75"/>
      <c r="G432" s="75"/>
      <c r="H432" s="75"/>
      <c r="I432" s="76"/>
      <c r="J432" s="76"/>
      <c r="K432" s="76"/>
    </row>
    <row r="433">
      <c r="C433" s="76"/>
      <c r="E433" s="75"/>
      <c r="F433" s="75"/>
      <c r="G433" s="75"/>
      <c r="H433" s="75"/>
      <c r="I433" s="76"/>
      <c r="J433" s="76"/>
      <c r="K433" s="76"/>
    </row>
    <row r="434">
      <c r="C434" s="76"/>
      <c r="E434" s="75"/>
      <c r="F434" s="75"/>
      <c r="G434" s="75"/>
      <c r="H434" s="75"/>
      <c r="I434" s="76"/>
      <c r="J434" s="76"/>
      <c r="K434" s="76"/>
    </row>
    <row r="435">
      <c r="C435" s="76"/>
      <c r="E435" s="75"/>
      <c r="F435" s="75"/>
      <c r="G435" s="75"/>
      <c r="H435" s="75"/>
      <c r="I435" s="76"/>
      <c r="J435" s="76"/>
      <c r="K435" s="76"/>
    </row>
    <row r="436">
      <c r="C436" s="76"/>
      <c r="E436" s="75"/>
      <c r="F436" s="75"/>
      <c r="G436" s="75"/>
      <c r="H436" s="75"/>
      <c r="I436" s="76"/>
      <c r="J436" s="76"/>
      <c r="K436" s="76"/>
    </row>
    <row r="437">
      <c r="C437" s="76"/>
      <c r="E437" s="75"/>
      <c r="F437" s="75"/>
      <c r="G437" s="75"/>
      <c r="H437" s="75"/>
      <c r="I437" s="76"/>
      <c r="J437" s="76"/>
      <c r="K437" s="76"/>
    </row>
    <row r="438">
      <c r="C438" s="76"/>
      <c r="E438" s="75"/>
      <c r="F438" s="75"/>
      <c r="G438" s="75"/>
      <c r="H438" s="75"/>
      <c r="I438" s="76"/>
      <c r="J438" s="76"/>
      <c r="K438" s="76"/>
    </row>
    <row r="439">
      <c r="C439" s="76"/>
      <c r="E439" s="75"/>
      <c r="F439" s="75"/>
      <c r="G439" s="75"/>
      <c r="H439" s="75"/>
      <c r="I439" s="76"/>
      <c r="J439" s="76"/>
      <c r="K439" s="76"/>
    </row>
    <row r="440">
      <c r="C440" s="76"/>
      <c r="E440" s="75"/>
      <c r="F440" s="75"/>
      <c r="G440" s="75"/>
      <c r="H440" s="75"/>
      <c r="I440" s="76"/>
      <c r="J440" s="76"/>
      <c r="K440" s="76"/>
    </row>
    <row r="441">
      <c r="C441" s="76"/>
      <c r="E441" s="75"/>
      <c r="F441" s="75"/>
      <c r="G441" s="75"/>
      <c r="H441" s="75"/>
      <c r="I441" s="76"/>
      <c r="J441" s="76"/>
      <c r="K441" s="76"/>
    </row>
    <row r="442">
      <c r="C442" s="76"/>
      <c r="E442" s="75"/>
      <c r="F442" s="75"/>
      <c r="G442" s="75"/>
      <c r="H442" s="75"/>
      <c r="I442" s="76"/>
      <c r="J442" s="76"/>
      <c r="K442" s="76"/>
    </row>
    <row r="443">
      <c r="C443" s="76"/>
      <c r="E443" s="75"/>
      <c r="F443" s="75"/>
      <c r="G443" s="75"/>
      <c r="H443" s="75"/>
      <c r="I443" s="76"/>
      <c r="J443" s="76"/>
      <c r="K443" s="76"/>
    </row>
    <row r="444">
      <c r="C444" s="76"/>
      <c r="E444" s="75"/>
      <c r="F444" s="75"/>
      <c r="G444" s="75"/>
      <c r="H444" s="75"/>
      <c r="I444" s="76"/>
      <c r="J444" s="76"/>
      <c r="K444" s="76"/>
    </row>
    <row r="445">
      <c r="C445" s="76"/>
      <c r="E445" s="75"/>
      <c r="F445" s="75"/>
      <c r="G445" s="75"/>
      <c r="H445" s="75"/>
      <c r="I445" s="76"/>
      <c r="J445" s="76"/>
      <c r="K445" s="76"/>
    </row>
    <row r="446">
      <c r="C446" s="76"/>
      <c r="E446" s="75"/>
      <c r="F446" s="75"/>
      <c r="G446" s="75"/>
      <c r="H446" s="75"/>
      <c r="I446" s="76"/>
      <c r="J446" s="76"/>
      <c r="K446" s="76"/>
    </row>
    <row r="447">
      <c r="C447" s="76"/>
      <c r="E447" s="75"/>
      <c r="F447" s="75"/>
      <c r="G447" s="75"/>
      <c r="H447" s="75"/>
      <c r="I447" s="76"/>
      <c r="J447" s="76"/>
      <c r="K447" s="76"/>
    </row>
    <row r="448">
      <c r="C448" s="76"/>
      <c r="E448" s="75"/>
      <c r="F448" s="75"/>
      <c r="G448" s="75"/>
      <c r="H448" s="75"/>
      <c r="I448" s="76"/>
      <c r="J448" s="76"/>
      <c r="K448" s="76"/>
    </row>
    <row r="449">
      <c r="C449" s="76"/>
      <c r="E449" s="75"/>
      <c r="F449" s="75"/>
      <c r="G449" s="75"/>
      <c r="H449" s="75"/>
      <c r="I449" s="76"/>
      <c r="J449" s="76"/>
      <c r="K449" s="76"/>
    </row>
    <row r="450">
      <c r="C450" s="76"/>
      <c r="E450" s="75"/>
      <c r="F450" s="75"/>
      <c r="G450" s="75"/>
      <c r="H450" s="75"/>
      <c r="I450" s="76"/>
      <c r="J450" s="76"/>
      <c r="K450" s="76"/>
    </row>
    <row r="451">
      <c r="C451" s="76"/>
      <c r="E451" s="75"/>
      <c r="F451" s="75"/>
      <c r="G451" s="75"/>
      <c r="H451" s="75"/>
      <c r="I451" s="76"/>
      <c r="J451" s="76"/>
      <c r="K451" s="76"/>
    </row>
    <row r="452">
      <c r="C452" s="76"/>
      <c r="E452" s="75"/>
      <c r="F452" s="75"/>
      <c r="G452" s="75"/>
      <c r="H452" s="75"/>
      <c r="I452" s="76"/>
      <c r="J452" s="76"/>
      <c r="K452" s="76"/>
    </row>
    <row r="453">
      <c r="C453" s="76"/>
      <c r="E453" s="75"/>
      <c r="F453" s="75"/>
      <c r="G453" s="75"/>
      <c r="H453" s="75"/>
      <c r="I453" s="76"/>
      <c r="J453" s="76"/>
      <c r="K453" s="76"/>
    </row>
    <row r="454">
      <c r="C454" s="76"/>
      <c r="E454" s="75"/>
      <c r="F454" s="75"/>
      <c r="G454" s="75"/>
      <c r="H454" s="75"/>
      <c r="I454" s="76"/>
      <c r="J454" s="76"/>
      <c r="K454" s="76"/>
    </row>
    <row r="455">
      <c r="C455" s="76"/>
      <c r="E455" s="75"/>
      <c r="F455" s="75"/>
      <c r="G455" s="75"/>
      <c r="H455" s="75"/>
      <c r="I455" s="76"/>
      <c r="J455" s="76"/>
      <c r="K455" s="76"/>
    </row>
    <row r="456">
      <c r="C456" s="76"/>
      <c r="E456" s="75"/>
      <c r="F456" s="75"/>
      <c r="G456" s="75"/>
      <c r="H456" s="75"/>
      <c r="I456" s="76"/>
      <c r="J456" s="76"/>
      <c r="K456" s="76"/>
    </row>
    <row r="457">
      <c r="C457" s="76"/>
      <c r="E457" s="75"/>
      <c r="F457" s="75"/>
      <c r="G457" s="75"/>
      <c r="H457" s="75"/>
      <c r="I457" s="76"/>
      <c r="J457" s="76"/>
      <c r="K457" s="76"/>
    </row>
    <row r="458">
      <c r="C458" s="76"/>
      <c r="E458" s="75"/>
      <c r="F458" s="75"/>
      <c r="G458" s="75"/>
      <c r="H458" s="75"/>
      <c r="I458" s="76"/>
      <c r="J458" s="76"/>
      <c r="K458" s="76"/>
    </row>
    <row r="459">
      <c r="C459" s="76"/>
      <c r="E459" s="75"/>
      <c r="F459" s="75"/>
      <c r="G459" s="75"/>
      <c r="H459" s="75"/>
      <c r="I459" s="76"/>
      <c r="J459" s="76"/>
      <c r="K459" s="76"/>
    </row>
    <row r="460">
      <c r="C460" s="76"/>
      <c r="E460" s="75"/>
      <c r="F460" s="75"/>
      <c r="G460" s="75"/>
      <c r="H460" s="75"/>
      <c r="I460" s="76"/>
      <c r="J460" s="76"/>
      <c r="K460" s="76"/>
    </row>
    <row r="461">
      <c r="C461" s="76"/>
      <c r="E461" s="75"/>
      <c r="F461" s="75"/>
      <c r="G461" s="75"/>
      <c r="H461" s="75"/>
      <c r="I461" s="76"/>
      <c r="J461" s="76"/>
      <c r="K461" s="76"/>
    </row>
    <row r="462">
      <c r="C462" s="76"/>
      <c r="E462" s="75"/>
      <c r="F462" s="75"/>
      <c r="G462" s="75"/>
      <c r="H462" s="75"/>
      <c r="I462" s="76"/>
      <c r="J462" s="76"/>
      <c r="K462" s="76"/>
    </row>
    <row r="463">
      <c r="C463" s="76"/>
      <c r="E463" s="75"/>
      <c r="F463" s="75"/>
      <c r="G463" s="75"/>
      <c r="H463" s="75"/>
      <c r="I463" s="76"/>
      <c r="J463" s="76"/>
      <c r="K463" s="76"/>
    </row>
    <row r="464">
      <c r="C464" s="76"/>
      <c r="E464" s="75"/>
      <c r="F464" s="75"/>
      <c r="G464" s="75"/>
      <c r="H464" s="75"/>
      <c r="I464" s="76"/>
      <c r="J464" s="76"/>
      <c r="K464" s="76"/>
    </row>
    <row r="465">
      <c r="C465" s="76"/>
      <c r="E465" s="75"/>
      <c r="F465" s="75"/>
      <c r="G465" s="75"/>
      <c r="H465" s="75"/>
      <c r="I465" s="76"/>
      <c r="J465" s="76"/>
      <c r="K465" s="76"/>
    </row>
    <row r="466">
      <c r="C466" s="76"/>
      <c r="E466" s="75"/>
      <c r="F466" s="75"/>
      <c r="G466" s="75"/>
      <c r="H466" s="75"/>
      <c r="I466" s="76"/>
      <c r="J466" s="76"/>
      <c r="K466" s="76"/>
    </row>
    <row r="467">
      <c r="C467" s="76"/>
      <c r="E467" s="75"/>
      <c r="F467" s="75"/>
      <c r="G467" s="75"/>
      <c r="H467" s="75"/>
      <c r="I467" s="76"/>
      <c r="J467" s="76"/>
      <c r="K467" s="76"/>
    </row>
    <row r="468">
      <c r="C468" s="76"/>
      <c r="E468" s="75"/>
      <c r="F468" s="75"/>
      <c r="G468" s="75"/>
      <c r="H468" s="75"/>
      <c r="I468" s="76"/>
      <c r="J468" s="76"/>
      <c r="K468" s="76"/>
    </row>
    <row r="469">
      <c r="C469" s="76"/>
      <c r="E469" s="75"/>
      <c r="F469" s="75"/>
      <c r="G469" s="75"/>
      <c r="H469" s="75"/>
      <c r="I469" s="76"/>
      <c r="J469" s="76"/>
      <c r="K469" s="76"/>
    </row>
    <row r="470">
      <c r="C470" s="76"/>
      <c r="E470" s="75"/>
      <c r="F470" s="75"/>
      <c r="G470" s="75"/>
      <c r="H470" s="75"/>
      <c r="I470" s="76"/>
      <c r="J470" s="76"/>
      <c r="K470" s="76"/>
    </row>
    <row r="471">
      <c r="C471" s="76"/>
      <c r="E471" s="75"/>
      <c r="F471" s="75"/>
      <c r="G471" s="75"/>
      <c r="H471" s="75"/>
      <c r="I471" s="76"/>
      <c r="J471" s="76"/>
      <c r="K471" s="76"/>
    </row>
    <row r="472">
      <c r="C472" s="76"/>
      <c r="E472" s="75"/>
      <c r="F472" s="75"/>
      <c r="G472" s="75"/>
      <c r="H472" s="75"/>
      <c r="I472" s="76"/>
      <c r="J472" s="76"/>
      <c r="K472" s="76"/>
    </row>
    <row r="473">
      <c r="C473" s="76"/>
      <c r="E473" s="75"/>
      <c r="F473" s="75"/>
      <c r="G473" s="75"/>
      <c r="H473" s="75"/>
      <c r="I473" s="76"/>
      <c r="J473" s="76"/>
      <c r="K473" s="76"/>
    </row>
    <row r="474">
      <c r="C474" s="76"/>
      <c r="E474" s="75"/>
      <c r="F474" s="75"/>
      <c r="G474" s="75"/>
      <c r="H474" s="75"/>
      <c r="I474" s="76"/>
      <c r="J474" s="76"/>
      <c r="K474" s="76"/>
    </row>
    <row r="475">
      <c r="C475" s="76"/>
      <c r="E475" s="75"/>
      <c r="F475" s="75"/>
      <c r="G475" s="75"/>
      <c r="H475" s="75"/>
      <c r="I475" s="76"/>
      <c r="J475" s="76"/>
      <c r="K475" s="76"/>
    </row>
    <row r="476">
      <c r="C476" s="76"/>
      <c r="E476" s="75"/>
      <c r="F476" s="75"/>
      <c r="G476" s="75"/>
      <c r="H476" s="75"/>
      <c r="I476" s="76"/>
      <c r="J476" s="76"/>
      <c r="K476" s="76"/>
    </row>
    <row r="477">
      <c r="C477" s="76"/>
      <c r="E477" s="75"/>
      <c r="F477" s="75"/>
      <c r="G477" s="75"/>
      <c r="H477" s="75"/>
      <c r="I477" s="76"/>
      <c r="J477" s="76"/>
      <c r="K477" s="76"/>
    </row>
    <row r="478">
      <c r="C478" s="76"/>
      <c r="E478" s="75"/>
      <c r="F478" s="75"/>
      <c r="G478" s="75"/>
      <c r="H478" s="75"/>
      <c r="I478" s="76"/>
      <c r="J478" s="76"/>
      <c r="K478" s="76"/>
    </row>
    <row r="479">
      <c r="C479" s="76"/>
      <c r="E479" s="75"/>
      <c r="F479" s="75"/>
      <c r="G479" s="75"/>
      <c r="H479" s="75"/>
      <c r="I479" s="76"/>
      <c r="J479" s="76"/>
      <c r="K479" s="76"/>
    </row>
    <row r="480">
      <c r="C480" s="76"/>
      <c r="E480" s="75"/>
      <c r="F480" s="75"/>
      <c r="G480" s="75"/>
      <c r="H480" s="75"/>
      <c r="I480" s="76"/>
      <c r="J480" s="76"/>
      <c r="K480" s="76"/>
    </row>
    <row r="481">
      <c r="C481" s="76"/>
      <c r="E481" s="75"/>
      <c r="F481" s="75"/>
      <c r="G481" s="75"/>
      <c r="H481" s="75"/>
      <c r="I481" s="76"/>
      <c r="J481" s="76"/>
      <c r="K481" s="76"/>
    </row>
    <row r="482">
      <c r="C482" s="76"/>
      <c r="E482" s="75"/>
      <c r="F482" s="75"/>
      <c r="G482" s="75"/>
      <c r="H482" s="75"/>
      <c r="I482" s="76"/>
      <c r="J482" s="76"/>
      <c r="K482" s="76"/>
    </row>
    <row r="483">
      <c r="C483" s="76"/>
      <c r="E483" s="75"/>
      <c r="F483" s="75"/>
      <c r="G483" s="75"/>
      <c r="H483" s="75"/>
      <c r="I483" s="76"/>
      <c r="J483" s="76"/>
      <c r="K483" s="76"/>
    </row>
    <row r="484">
      <c r="C484" s="76"/>
      <c r="E484" s="75"/>
      <c r="F484" s="75"/>
      <c r="G484" s="75"/>
      <c r="H484" s="75"/>
      <c r="I484" s="76"/>
      <c r="J484" s="76"/>
      <c r="K484" s="76"/>
    </row>
    <row r="485">
      <c r="C485" s="76"/>
      <c r="E485" s="75"/>
      <c r="F485" s="75"/>
      <c r="G485" s="75"/>
      <c r="H485" s="75"/>
      <c r="I485" s="76"/>
      <c r="J485" s="76"/>
      <c r="K485" s="76"/>
    </row>
    <row r="486">
      <c r="C486" s="76"/>
      <c r="E486" s="75"/>
      <c r="F486" s="75"/>
      <c r="G486" s="75"/>
      <c r="H486" s="75"/>
      <c r="I486" s="76"/>
      <c r="J486" s="76"/>
      <c r="K486" s="76"/>
    </row>
    <row r="487">
      <c r="C487" s="76"/>
      <c r="E487" s="75"/>
      <c r="F487" s="75"/>
      <c r="G487" s="75"/>
      <c r="H487" s="75"/>
      <c r="I487" s="76"/>
      <c r="J487" s="76"/>
      <c r="K487" s="76"/>
    </row>
    <row r="488">
      <c r="C488" s="76"/>
      <c r="E488" s="75"/>
      <c r="F488" s="75"/>
      <c r="G488" s="75"/>
      <c r="H488" s="75"/>
      <c r="I488" s="76"/>
      <c r="J488" s="76"/>
      <c r="K488" s="76"/>
    </row>
    <row r="489">
      <c r="C489" s="76"/>
      <c r="E489" s="75"/>
      <c r="F489" s="75"/>
      <c r="G489" s="75"/>
      <c r="H489" s="75"/>
      <c r="I489" s="76"/>
      <c r="J489" s="76"/>
      <c r="K489" s="76"/>
    </row>
    <row r="490">
      <c r="C490" s="76"/>
      <c r="E490" s="75"/>
      <c r="F490" s="75"/>
      <c r="G490" s="75"/>
      <c r="H490" s="75"/>
      <c r="I490" s="76"/>
      <c r="J490" s="76"/>
      <c r="K490" s="76"/>
    </row>
    <row r="491">
      <c r="C491" s="76"/>
      <c r="E491" s="75"/>
      <c r="F491" s="75"/>
      <c r="G491" s="75"/>
      <c r="H491" s="75"/>
      <c r="I491" s="76"/>
      <c r="J491" s="76"/>
      <c r="K491" s="76"/>
    </row>
    <row r="492">
      <c r="C492" s="76"/>
      <c r="E492" s="75"/>
      <c r="F492" s="75"/>
      <c r="G492" s="75"/>
      <c r="H492" s="75"/>
      <c r="I492" s="76"/>
      <c r="J492" s="76"/>
      <c r="K492" s="76"/>
    </row>
    <row r="493">
      <c r="C493" s="76"/>
      <c r="E493" s="75"/>
      <c r="F493" s="75"/>
      <c r="G493" s="75"/>
      <c r="H493" s="75"/>
      <c r="I493" s="76"/>
      <c r="J493" s="76"/>
      <c r="K493" s="76"/>
    </row>
    <row r="494">
      <c r="C494" s="76"/>
      <c r="E494" s="75"/>
      <c r="F494" s="75"/>
      <c r="G494" s="75"/>
      <c r="H494" s="75"/>
      <c r="I494" s="76"/>
      <c r="J494" s="76"/>
      <c r="K494" s="76"/>
    </row>
    <row r="495">
      <c r="C495" s="76"/>
      <c r="E495" s="75"/>
      <c r="F495" s="75"/>
      <c r="G495" s="75"/>
      <c r="H495" s="75"/>
      <c r="I495" s="76"/>
      <c r="J495" s="76"/>
      <c r="K495" s="76"/>
    </row>
    <row r="496">
      <c r="C496" s="76"/>
      <c r="E496" s="75"/>
      <c r="F496" s="75"/>
      <c r="G496" s="75"/>
      <c r="H496" s="75"/>
      <c r="I496" s="76"/>
      <c r="J496" s="76"/>
      <c r="K496" s="76"/>
    </row>
    <row r="497">
      <c r="C497" s="76"/>
      <c r="E497" s="75"/>
      <c r="F497" s="75"/>
      <c r="G497" s="75"/>
      <c r="H497" s="75"/>
      <c r="I497" s="76"/>
      <c r="J497" s="76"/>
      <c r="K497" s="76"/>
    </row>
    <row r="498">
      <c r="C498" s="76"/>
      <c r="E498" s="75"/>
      <c r="F498" s="75"/>
      <c r="G498" s="75"/>
      <c r="H498" s="75"/>
      <c r="I498" s="76"/>
      <c r="J498" s="76"/>
      <c r="K498" s="76"/>
    </row>
    <row r="499">
      <c r="C499" s="76"/>
      <c r="E499" s="75"/>
      <c r="F499" s="75"/>
      <c r="G499" s="75"/>
      <c r="H499" s="75"/>
      <c r="I499" s="76"/>
      <c r="J499" s="76"/>
      <c r="K499" s="76"/>
    </row>
    <row r="500">
      <c r="C500" s="76"/>
      <c r="E500" s="75"/>
      <c r="F500" s="75"/>
      <c r="G500" s="75"/>
      <c r="H500" s="75"/>
      <c r="I500" s="76"/>
      <c r="J500" s="76"/>
      <c r="K500" s="76"/>
    </row>
    <row r="501">
      <c r="C501" s="76"/>
      <c r="E501" s="75"/>
      <c r="F501" s="75"/>
      <c r="G501" s="75"/>
      <c r="H501" s="75"/>
      <c r="I501" s="76"/>
      <c r="J501" s="76"/>
      <c r="K501" s="76"/>
    </row>
    <row r="502">
      <c r="C502" s="76"/>
      <c r="E502" s="75"/>
      <c r="F502" s="75"/>
      <c r="G502" s="75"/>
      <c r="H502" s="75"/>
      <c r="I502" s="76"/>
      <c r="J502" s="76"/>
      <c r="K502" s="76"/>
    </row>
    <row r="503">
      <c r="C503" s="76"/>
      <c r="E503" s="75"/>
      <c r="F503" s="75"/>
      <c r="G503" s="75"/>
      <c r="H503" s="75"/>
      <c r="I503" s="76"/>
      <c r="J503" s="76"/>
      <c r="K503" s="76"/>
    </row>
    <row r="504">
      <c r="C504" s="76"/>
      <c r="E504" s="75"/>
      <c r="F504" s="75"/>
      <c r="G504" s="75"/>
      <c r="H504" s="75"/>
      <c r="I504" s="76"/>
      <c r="J504" s="76"/>
      <c r="K504" s="76"/>
    </row>
    <row r="505">
      <c r="C505" s="76"/>
      <c r="E505" s="75"/>
      <c r="F505" s="75"/>
      <c r="G505" s="75"/>
      <c r="H505" s="75"/>
      <c r="I505" s="76"/>
      <c r="J505" s="76"/>
      <c r="K505" s="76"/>
    </row>
    <row r="506">
      <c r="C506" s="76"/>
      <c r="E506" s="75"/>
      <c r="F506" s="75"/>
      <c r="G506" s="75"/>
      <c r="H506" s="75"/>
      <c r="I506" s="76"/>
      <c r="J506" s="76"/>
      <c r="K506" s="76"/>
    </row>
    <row r="507">
      <c r="C507" s="76"/>
      <c r="E507" s="75"/>
      <c r="F507" s="75"/>
      <c r="G507" s="75"/>
      <c r="H507" s="75"/>
      <c r="I507" s="76"/>
      <c r="J507" s="76"/>
      <c r="K507" s="76"/>
    </row>
    <row r="508">
      <c r="C508" s="76"/>
      <c r="E508" s="75"/>
      <c r="F508" s="75"/>
      <c r="G508" s="75"/>
      <c r="H508" s="75"/>
      <c r="I508" s="76"/>
      <c r="J508" s="76"/>
      <c r="K508" s="76"/>
    </row>
    <row r="509">
      <c r="C509" s="76"/>
      <c r="E509" s="75"/>
      <c r="F509" s="75"/>
      <c r="G509" s="75"/>
      <c r="H509" s="75"/>
      <c r="I509" s="76"/>
      <c r="J509" s="76"/>
      <c r="K509" s="76"/>
    </row>
    <row r="510">
      <c r="C510" s="76"/>
      <c r="E510" s="75"/>
      <c r="F510" s="75"/>
      <c r="G510" s="75"/>
      <c r="H510" s="75"/>
      <c r="I510" s="76"/>
      <c r="J510" s="76"/>
      <c r="K510" s="76"/>
    </row>
    <row r="511">
      <c r="C511" s="76"/>
      <c r="E511" s="75"/>
      <c r="F511" s="75"/>
      <c r="G511" s="75"/>
      <c r="H511" s="75"/>
      <c r="I511" s="76"/>
      <c r="J511" s="76"/>
      <c r="K511" s="76"/>
    </row>
    <row r="512">
      <c r="C512" s="76"/>
      <c r="E512" s="75"/>
      <c r="F512" s="75"/>
      <c r="G512" s="75"/>
      <c r="H512" s="75"/>
      <c r="I512" s="76"/>
      <c r="J512" s="76"/>
      <c r="K512" s="76"/>
    </row>
    <row r="513">
      <c r="C513" s="76"/>
      <c r="E513" s="75"/>
      <c r="F513" s="75"/>
      <c r="G513" s="75"/>
      <c r="H513" s="75"/>
      <c r="I513" s="76"/>
      <c r="J513" s="76"/>
      <c r="K513" s="76"/>
    </row>
    <row r="514">
      <c r="C514" s="76"/>
      <c r="E514" s="75"/>
      <c r="F514" s="75"/>
      <c r="G514" s="75"/>
      <c r="H514" s="75"/>
      <c r="I514" s="76"/>
      <c r="J514" s="76"/>
      <c r="K514" s="76"/>
    </row>
    <row r="515">
      <c r="C515" s="76"/>
      <c r="E515" s="75"/>
      <c r="F515" s="75"/>
      <c r="G515" s="75"/>
      <c r="H515" s="75"/>
      <c r="I515" s="76"/>
      <c r="J515" s="76"/>
      <c r="K515" s="76"/>
    </row>
    <row r="516">
      <c r="C516" s="76"/>
      <c r="E516" s="75"/>
      <c r="F516" s="75"/>
      <c r="G516" s="75"/>
      <c r="H516" s="75"/>
      <c r="I516" s="76"/>
      <c r="J516" s="76"/>
      <c r="K516" s="76"/>
    </row>
    <row r="517">
      <c r="C517" s="76"/>
      <c r="E517" s="75"/>
      <c r="F517" s="75"/>
      <c r="G517" s="75"/>
      <c r="H517" s="75"/>
      <c r="I517" s="76"/>
      <c r="J517" s="76"/>
      <c r="K517" s="76"/>
    </row>
    <row r="518">
      <c r="C518" s="76"/>
      <c r="E518" s="75"/>
      <c r="F518" s="75"/>
      <c r="G518" s="75"/>
      <c r="H518" s="75"/>
      <c r="I518" s="76"/>
      <c r="J518" s="76"/>
      <c r="K518" s="76"/>
    </row>
    <row r="519">
      <c r="C519" s="76"/>
      <c r="E519" s="75"/>
      <c r="F519" s="75"/>
      <c r="G519" s="75"/>
      <c r="H519" s="75"/>
      <c r="I519" s="76"/>
      <c r="J519" s="76"/>
      <c r="K519" s="76"/>
    </row>
    <row r="520">
      <c r="C520" s="76"/>
      <c r="E520" s="75"/>
      <c r="F520" s="75"/>
      <c r="G520" s="75"/>
      <c r="H520" s="75"/>
      <c r="I520" s="76"/>
      <c r="J520" s="76"/>
      <c r="K520" s="76"/>
    </row>
    <row r="521">
      <c r="C521" s="76"/>
      <c r="E521" s="75"/>
      <c r="F521" s="75"/>
      <c r="G521" s="75"/>
      <c r="H521" s="75"/>
      <c r="I521" s="76"/>
      <c r="J521" s="76"/>
      <c r="K521" s="76"/>
    </row>
    <row r="522">
      <c r="C522" s="76"/>
      <c r="E522" s="75"/>
      <c r="F522" s="75"/>
      <c r="G522" s="75"/>
      <c r="H522" s="75"/>
      <c r="I522" s="76"/>
      <c r="J522" s="76"/>
      <c r="K522" s="76"/>
    </row>
    <row r="523">
      <c r="C523" s="76"/>
      <c r="E523" s="75"/>
      <c r="F523" s="75"/>
      <c r="G523" s="75"/>
      <c r="H523" s="75"/>
      <c r="I523" s="76"/>
      <c r="J523" s="76"/>
      <c r="K523" s="76"/>
    </row>
    <row r="524">
      <c r="C524" s="76"/>
      <c r="E524" s="75"/>
      <c r="F524" s="75"/>
      <c r="G524" s="75"/>
      <c r="H524" s="75"/>
      <c r="I524" s="76"/>
      <c r="J524" s="76"/>
      <c r="K524" s="76"/>
    </row>
    <row r="525">
      <c r="C525" s="76"/>
      <c r="E525" s="75"/>
      <c r="F525" s="75"/>
      <c r="G525" s="75"/>
      <c r="H525" s="75"/>
      <c r="I525" s="76"/>
      <c r="J525" s="76"/>
      <c r="K525" s="76"/>
    </row>
    <row r="526">
      <c r="C526" s="76"/>
      <c r="E526" s="75"/>
      <c r="F526" s="75"/>
      <c r="G526" s="75"/>
      <c r="H526" s="75"/>
      <c r="I526" s="76"/>
      <c r="J526" s="76"/>
      <c r="K526" s="76"/>
    </row>
    <row r="527">
      <c r="C527" s="76"/>
      <c r="E527" s="75"/>
      <c r="F527" s="75"/>
      <c r="G527" s="75"/>
      <c r="H527" s="75"/>
      <c r="I527" s="76"/>
      <c r="J527" s="76"/>
      <c r="K527" s="76"/>
    </row>
    <row r="528">
      <c r="C528" s="76"/>
      <c r="E528" s="75"/>
      <c r="F528" s="75"/>
      <c r="G528" s="75"/>
      <c r="H528" s="75"/>
      <c r="I528" s="76"/>
      <c r="J528" s="76"/>
      <c r="K528" s="76"/>
    </row>
    <row r="529">
      <c r="C529" s="76"/>
      <c r="E529" s="75"/>
      <c r="F529" s="75"/>
      <c r="G529" s="75"/>
      <c r="H529" s="75"/>
      <c r="I529" s="76"/>
      <c r="J529" s="76"/>
      <c r="K529" s="76"/>
    </row>
    <row r="530">
      <c r="C530" s="76"/>
      <c r="E530" s="75"/>
      <c r="F530" s="75"/>
      <c r="G530" s="75"/>
      <c r="H530" s="75"/>
      <c r="I530" s="76"/>
      <c r="J530" s="76"/>
      <c r="K530" s="76"/>
    </row>
    <row r="531">
      <c r="C531" s="76"/>
      <c r="E531" s="75"/>
      <c r="F531" s="75"/>
      <c r="G531" s="75"/>
      <c r="H531" s="75"/>
      <c r="I531" s="76"/>
      <c r="J531" s="76"/>
      <c r="K531" s="76"/>
    </row>
    <row r="532">
      <c r="C532" s="76"/>
      <c r="E532" s="75"/>
      <c r="F532" s="75"/>
      <c r="G532" s="75"/>
      <c r="H532" s="75"/>
      <c r="I532" s="76"/>
      <c r="J532" s="76"/>
      <c r="K532" s="76"/>
    </row>
    <row r="533">
      <c r="C533" s="76"/>
      <c r="E533" s="75"/>
      <c r="F533" s="75"/>
      <c r="G533" s="75"/>
      <c r="H533" s="75"/>
      <c r="I533" s="76"/>
      <c r="J533" s="76"/>
      <c r="K533" s="76"/>
    </row>
    <row r="534">
      <c r="C534" s="76"/>
      <c r="E534" s="75"/>
      <c r="F534" s="75"/>
      <c r="G534" s="75"/>
      <c r="H534" s="75"/>
      <c r="I534" s="76"/>
      <c r="J534" s="76"/>
      <c r="K534" s="76"/>
    </row>
    <row r="535">
      <c r="C535" s="76"/>
      <c r="E535" s="75"/>
      <c r="F535" s="75"/>
      <c r="G535" s="75"/>
      <c r="H535" s="75"/>
      <c r="I535" s="76"/>
      <c r="J535" s="76"/>
      <c r="K535" s="76"/>
    </row>
    <row r="536">
      <c r="C536" s="76"/>
      <c r="E536" s="75"/>
      <c r="F536" s="75"/>
      <c r="G536" s="75"/>
      <c r="H536" s="75"/>
      <c r="I536" s="76"/>
      <c r="J536" s="76"/>
      <c r="K536" s="76"/>
    </row>
    <row r="537">
      <c r="C537" s="76"/>
      <c r="E537" s="75"/>
      <c r="F537" s="75"/>
      <c r="G537" s="75"/>
      <c r="H537" s="75"/>
      <c r="I537" s="76"/>
      <c r="J537" s="76"/>
      <c r="K537" s="76"/>
    </row>
    <row r="538">
      <c r="C538" s="76"/>
      <c r="E538" s="75"/>
      <c r="F538" s="75"/>
      <c r="G538" s="75"/>
      <c r="H538" s="75"/>
      <c r="I538" s="76"/>
      <c r="J538" s="76"/>
      <c r="K538" s="76"/>
    </row>
    <row r="539">
      <c r="C539" s="76"/>
      <c r="E539" s="75"/>
      <c r="F539" s="75"/>
      <c r="G539" s="75"/>
      <c r="H539" s="75"/>
      <c r="I539" s="76"/>
      <c r="J539" s="76"/>
      <c r="K539" s="76"/>
    </row>
    <row r="540">
      <c r="C540" s="76"/>
      <c r="E540" s="75"/>
      <c r="F540" s="75"/>
      <c r="G540" s="75"/>
      <c r="H540" s="75"/>
      <c r="I540" s="76"/>
      <c r="J540" s="76"/>
      <c r="K540" s="76"/>
    </row>
    <row r="541">
      <c r="C541" s="76"/>
      <c r="E541" s="75"/>
      <c r="F541" s="75"/>
      <c r="G541" s="75"/>
      <c r="H541" s="75"/>
      <c r="I541" s="76"/>
      <c r="J541" s="76"/>
      <c r="K541" s="76"/>
    </row>
    <row r="542">
      <c r="C542" s="76"/>
      <c r="E542" s="75"/>
      <c r="F542" s="75"/>
      <c r="G542" s="75"/>
      <c r="H542" s="75"/>
      <c r="I542" s="76"/>
      <c r="J542" s="76"/>
      <c r="K542" s="76"/>
    </row>
    <row r="543">
      <c r="C543" s="76"/>
      <c r="E543" s="75"/>
      <c r="F543" s="75"/>
      <c r="G543" s="75"/>
      <c r="H543" s="75"/>
      <c r="I543" s="76"/>
      <c r="J543" s="76"/>
      <c r="K543" s="76"/>
    </row>
    <row r="544">
      <c r="C544" s="76"/>
      <c r="E544" s="75"/>
      <c r="F544" s="75"/>
      <c r="G544" s="75"/>
      <c r="H544" s="75"/>
      <c r="I544" s="76"/>
      <c r="J544" s="76"/>
      <c r="K544" s="76"/>
    </row>
    <row r="545">
      <c r="C545" s="76"/>
      <c r="E545" s="75"/>
      <c r="F545" s="75"/>
      <c r="G545" s="75"/>
      <c r="H545" s="75"/>
      <c r="I545" s="76"/>
      <c r="J545" s="76"/>
      <c r="K545" s="76"/>
    </row>
    <row r="546">
      <c r="C546" s="76"/>
      <c r="E546" s="75"/>
      <c r="F546" s="75"/>
      <c r="G546" s="75"/>
      <c r="H546" s="75"/>
      <c r="I546" s="76"/>
      <c r="J546" s="76"/>
      <c r="K546" s="76"/>
    </row>
    <row r="547">
      <c r="C547" s="76"/>
      <c r="E547" s="75"/>
      <c r="F547" s="75"/>
      <c r="G547" s="75"/>
      <c r="H547" s="75"/>
      <c r="I547" s="76"/>
      <c r="J547" s="76"/>
      <c r="K547" s="76"/>
    </row>
    <row r="548">
      <c r="C548" s="76"/>
      <c r="E548" s="75"/>
      <c r="F548" s="75"/>
      <c r="G548" s="75"/>
      <c r="H548" s="75"/>
      <c r="I548" s="76"/>
      <c r="J548" s="76"/>
      <c r="K548" s="76"/>
    </row>
    <row r="549">
      <c r="C549" s="76"/>
      <c r="E549" s="75"/>
      <c r="F549" s="75"/>
      <c r="G549" s="75"/>
      <c r="H549" s="75"/>
      <c r="I549" s="76"/>
      <c r="J549" s="76"/>
      <c r="K549" s="76"/>
    </row>
    <row r="550">
      <c r="C550" s="76"/>
      <c r="E550" s="75"/>
      <c r="F550" s="75"/>
      <c r="G550" s="75"/>
      <c r="H550" s="75"/>
      <c r="I550" s="76"/>
      <c r="J550" s="76"/>
      <c r="K550" s="76"/>
    </row>
    <row r="551">
      <c r="C551" s="76"/>
      <c r="E551" s="75"/>
      <c r="F551" s="75"/>
      <c r="G551" s="75"/>
      <c r="H551" s="75"/>
      <c r="I551" s="76"/>
      <c r="J551" s="76"/>
      <c r="K551" s="76"/>
    </row>
    <row r="552">
      <c r="C552" s="76"/>
      <c r="E552" s="75"/>
      <c r="F552" s="75"/>
      <c r="G552" s="75"/>
      <c r="H552" s="75"/>
      <c r="I552" s="76"/>
      <c r="J552" s="76"/>
      <c r="K552" s="76"/>
    </row>
    <row r="553">
      <c r="C553" s="76"/>
      <c r="E553" s="75"/>
      <c r="F553" s="75"/>
      <c r="G553" s="75"/>
      <c r="H553" s="75"/>
      <c r="I553" s="76"/>
      <c r="J553" s="76"/>
      <c r="K553" s="76"/>
    </row>
    <row r="554">
      <c r="C554" s="76"/>
      <c r="E554" s="75"/>
      <c r="F554" s="75"/>
      <c r="G554" s="75"/>
      <c r="H554" s="75"/>
      <c r="I554" s="76"/>
      <c r="J554" s="76"/>
      <c r="K554" s="76"/>
    </row>
    <row r="555">
      <c r="C555" s="76"/>
      <c r="E555" s="75"/>
      <c r="F555" s="75"/>
      <c r="G555" s="75"/>
      <c r="H555" s="75"/>
      <c r="I555" s="76"/>
      <c r="J555" s="76"/>
      <c r="K555" s="76"/>
    </row>
    <row r="556">
      <c r="C556" s="76"/>
      <c r="E556" s="75"/>
      <c r="F556" s="75"/>
      <c r="G556" s="75"/>
      <c r="H556" s="75"/>
      <c r="I556" s="76"/>
      <c r="J556" s="76"/>
      <c r="K556" s="76"/>
    </row>
    <row r="557">
      <c r="C557" s="76"/>
      <c r="E557" s="75"/>
      <c r="F557" s="75"/>
      <c r="G557" s="75"/>
      <c r="H557" s="75"/>
      <c r="I557" s="76"/>
      <c r="J557" s="76"/>
      <c r="K557" s="76"/>
    </row>
    <row r="558">
      <c r="C558" s="76"/>
      <c r="E558" s="75"/>
      <c r="F558" s="75"/>
      <c r="G558" s="75"/>
      <c r="H558" s="75"/>
      <c r="I558" s="76"/>
      <c r="J558" s="76"/>
      <c r="K558" s="76"/>
    </row>
    <row r="559">
      <c r="C559" s="76"/>
      <c r="E559" s="75"/>
      <c r="F559" s="75"/>
      <c r="G559" s="75"/>
      <c r="H559" s="75"/>
      <c r="I559" s="76"/>
      <c r="J559" s="76"/>
      <c r="K559" s="76"/>
    </row>
    <row r="560">
      <c r="C560" s="76"/>
      <c r="E560" s="75"/>
      <c r="F560" s="75"/>
      <c r="G560" s="75"/>
      <c r="H560" s="75"/>
      <c r="I560" s="76"/>
      <c r="J560" s="76"/>
      <c r="K560" s="76"/>
    </row>
    <row r="561">
      <c r="C561" s="76"/>
      <c r="E561" s="75"/>
      <c r="F561" s="75"/>
      <c r="G561" s="75"/>
      <c r="H561" s="75"/>
      <c r="I561" s="76"/>
      <c r="J561" s="76"/>
      <c r="K561" s="76"/>
    </row>
    <row r="562">
      <c r="C562" s="76"/>
      <c r="E562" s="75"/>
      <c r="F562" s="75"/>
      <c r="G562" s="75"/>
      <c r="H562" s="75"/>
      <c r="I562" s="76"/>
      <c r="J562" s="76"/>
      <c r="K562" s="76"/>
    </row>
    <row r="563">
      <c r="C563" s="76"/>
      <c r="E563" s="75"/>
      <c r="F563" s="75"/>
      <c r="G563" s="75"/>
      <c r="H563" s="75"/>
      <c r="I563" s="76"/>
      <c r="J563" s="76"/>
      <c r="K563" s="76"/>
    </row>
    <row r="564">
      <c r="C564" s="76"/>
      <c r="E564" s="75"/>
      <c r="F564" s="75"/>
      <c r="G564" s="75"/>
      <c r="H564" s="75"/>
      <c r="I564" s="76"/>
      <c r="J564" s="76"/>
      <c r="K564" s="76"/>
    </row>
    <row r="565">
      <c r="C565" s="76"/>
      <c r="E565" s="75"/>
      <c r="F565" s="75"/>
      <c r="G565" s="75"/>
      <c r="H565" s="75"/>
      <c r="I565" s="76"/>
      <c r="J565" s="76"/>
      <c r="K565" s="76"/>
    </row>
    <row r="566">
      <c r="C566" s="76"/>
      <c r="E566" s="75"/>
      <c r="F566" s="75"/>
      <c r="G566" s="75"/>
      <c r="H566" s="75"/>
      <c r="I566" s="76"/>
      <c r="J566" s="76"/>
      <c r="K566" s="76"/>
    </row>
    <row r="567">
      <c r="C567" s="76"/>
      <c r="E567" s="75"/>
      <c r="F567" s="75"/>
      <c r="G567" s="75"/>
      <c r="H567" s="75"/>
      <c r="I567" s="76"/>
      <c r="J567" s="76"/>
      <c r="K567" s="76"/>
    </row>
    <row r="568">
      <c r="C568" s="76"/>
      <c r="E568" s="75"/>
      <c r="F568" s="75"/>
      <c r="G568" s="75"/>
      <c r="H568" s="75"/>
      <c r="I568" s="76"/>
      <c r="J568" s="76"/>
      <c r="K568" s="76"/>
    </row>
    <row r="569">
      <c r="C569" s="76"/>
      <c r="E569" s="75"/>
      <c r="F569" s="75"/>
      <c r="G569" s="75"/>
      <c r="H569" s="75"/>
      <c r="I569" s="76"/>
      <c r="J569" s="76"/>
      <c r="K569" s="76"/>
    </row>
    <row r="570">
      <c r="C570" s="76"/>
      <c r="E570" s="75"/>
      <c r="F570" s="75"/>
      <c r="G570" s="75"/>
      <c r="H570" s="75"/>
      <c r="I570" s="76"/>
      <c r="J570" s="76"/>
      <c r="K570" s="76"/>
    </row>
    <row r="571">
      <c r="C571" s="76"/>
      <c r="E571" s="75"/>
      <c r="F571" s="75"/>
      <c r="G571" s="75"/>
      <c r="H571" s="75"/>
      <c r="I571" s="76"/>
      <c r="J571" s="76"/>
      <c r="K571" s="76"/>
    </row>
    <row r="572">
      <c r="C572" s="76"/>
      <c r="E572" s="75"/>
      <c r="F572" s="75"/>
      <c r="G572" s="75"/>
      <c r="H572" s="75"/>
      <c r="I572" s="76"/>
      <c r="J572" s="76"/>
      <c r="K572" s="76"/>
    </row>
    <row r="573">
      <c r="C573" s="76"/>
      <c r="E573" s="75"/>
      <c r="F573" s="75"/>
      <c r="G573" s="75"/>
      <c r="H573" s="75"/>
      <c r="I573" s="76"/>
      <c r="J573" s="76"/>
      <c r="K573" s="76"/>
    </row>
    <row r="574">
      <c r="C574" s="76"/>
      <c r="E574" s="75"/>
      <c r="F574" s="75"/>
      <c r="G574" s="75"/>
      <c r="H574" s="75"/>
      <c r="I574" s="76"/>
      <c r="J574" s="76"/>
      <c r="K574" s="76"/>
    </row>
    <row r="575">
      <c r="C575" s="76"/>
      <c r="E575" s="75"/>
      <c r="F575" s="75"/>
      <c r="G575" s="75"/>
      <c r="H575" s="75"/>
      <c r="I575" s="76"/>
      <c r="J575" s="76"/>
      <c r="K575" s="76"/>
    </row>
    <row r="576">
      <c r="C576" s="76"/>
      <c r="E576" s="75"/>
      <c r="F576" s="75"/>
      <c r="G576" s="75"/>
      <c r="H576" s="75"/>
      <c r="I576" s="76"/>
      <c r="J576" s="76"/>
      <c r="K576" s="76"/>
    </row>
    <row r="577">
      <c r="C577" s="76"/>
      <c r="E577" s="75"/>
      <c r="F577" s="75"/>
      <c r="G577" s="75"/>
      <c r="H577" s="75"/>
      <c r="I577" s="76"/>
      <c r="J577" s="76"/>
      <c r="K577" s="76"/>
    </row>
    <row r="578">
      <c r="C578" s="76"/>
      <c r="E578" s="75"/>
      <c r="F578" s="75"/>
      <c r="G578" s="75"/>
      <c r="H578" s="75"/>
      <c r="I578" s="76"/>
      <c r="J578" s="76"/>
      <c r="K578" s="76"/>
    </row>
    <row r="579">
      <c r="C579" s="76"/>
      <c r="E579" s="75"/>
      <c r="F579" s="75"/>
      <c r="G579" s="75"/>
      <c r="H579" s="75"/>
      <c r="I579" s="76"/>
      <c r="J579" s="76"/>
      <c r="K579" s="76"/>
    </row>
    <row r="580">
      <c r="C580" s="76"/>
      <c r="E580" s="75"/>
      <c r="F580" s="75"/>
      <c r="G580" s="75"/>
      <c r="H580" s="75"/>
      <c r="I580" s="76"/>
      <c r="J580" s="76"/>
      <c r="K580" s="76"/>
    </row>
    <row r="581">
      <c r="C581" s="76"/>
      <c r="E581" s="75"/>
      <c r="F581" s="75"/>
      <c r="G581" s="75"/>
      <c r="H581" s="75"/>
      <c r="I581" s="76"/>
      <c r="J581" s="76"/>
      <c r="K581" s="76"/>
    </row>
    <row r="582">
      <c r="C582" s="76"/>
      <c r="E582" s="75"/>
      <c r="F582" s="75"/>
      <c r="G582" s="75"/>
      <c r="H582" s="75"/>
      <c r="I582" s="76"/>
      <c r="J582" s="76"/>
      <c r="K582" s="76"/>
    </row>
    <row r="583">
      <c r="C583" s="76"/>
      <c r="E583" s="75"/>
      <c r="F583" s="75"/>
      <c r="G583" s="75"/>
      <c r="H583" s="75"/>
      <c r="I583" s="76"/>
      <c r="J583" s="76"/>
      <c r="K583" s="76"/>
    </row>
    <row r="584">
      <c r="C584" s="76"/>
      <c r="E584" s="75"/>
      <c r="F584" s="75"/>
      <c r="G584" s="75"/>
      <c r="H584" s="75"/>
      <c r="I584" s="76"/>
      <c r="J584" s="76"/>
      <c r="K584" s="76"/>
    </row>
    <row r="585">
      <c r="C585" s="76"/>
      <c r="E585" s="75"/>
      <c r="F585" s="75"/>
      <c r="G585" s="75"/>
      <c r="H585" s="75"/>
      <c r="I585" s="76"/>
      <c r="J585" s="76"/>
      <c r="K585" s="76"/>
    </row>
    <row r="586">
      <c r="C586" s="76"/>
      <c r="E586" s="75"/>
      <c r="F586" s="75"/>
      <c r="G586" s="75"/>
      <c r="H586" s="75"/>
      <c r="I586" s="76"/>
      <c r="J586" s="76"/>
      <c r="K586" s="76"/>
    </row>
    <row r="587">
      <c r="C587" s="76"/>
      <c r="E587" s="75"/>
      <c r="F587" s="75"/>
      <c r="G587" s="75"/>
      <c r="H587" s="75"/>
      <c r="I587" s="76"/>
      <c r="J587" s="76"/>
      <c r="K587" s="76"/>
    </row>
    <row r="588">
      <c r="C588" s="76"/>
      <c r="E588" s="75"/>
      <c r="F588" s="75"/>
      <c r="G588" s="75"/>
      <c r="H588" s="75"/>
      <c r="I588" s="76"/>
      <c r="J588" s="76"/>
      <c r="K588" s="76"/>
    </row>
    <row r="589">
      <c r="C589" s="76"/>
      <c r="E589" s="75"/>
      <c r="F589" s="75"/>
      <c r="G589" s="75"/>
      <c r="H589" s="75"/>
      <c r="I589" s="76"/>
      <c r="J589" s="76"/>
      <c r="K589" s="76"/>
    </row>
    <row r="590">
      <c r="C590" s="76"/>
      <c r="E590" s="75"/>
      <c r="F590" s="75"/>
      <c r="G590" s="75"/>
      <c r="H590" s="75"/>
      <c r="I590" s="76"/>
      <c r="J590" s="76"/>
      <c r="K590" s="76"/>
    </row>
    <row r="591">
      <c r="C591" s="76"/>
      <c r="E591" s="75"/>
      <c r="F591" s="75"/>
      <c r="G591" s="75"/>
      <c r="H591" s="75"/>
      <c r="I591" s="76"/>
      <c r="J591" s="76"/>
      <c r="K591" s="76"/>
    </row>
    <row r="592">
      <c r="C592" s="76"/>
      <c r="E592" s="75"/>
      <c r="F592" s="75"/>
      <c r="G592" s="75"/>
      <c r="H592" s="75"/>
      <c r="I592" s="76"/>
      <c r="J592" s="76"/>
      <c r="K592" s="76"/>
    </row>
    <row r="593">
      <c r="C593" s="76"/>
      <c r="E593" s="75"/>
      <c r="F593" s="75"/>
      <c r="G593" s="75"/>
      <c r="H593" s="75"/>
      <c r="I593" s="76"/>
      <c r="J593" s="76"/>
      <c r="K593" s="76"/>
    </row>
    <row r="594">
      <c r="C594" s="76"/>
      <c r="E594" s="75"/>
      <c r="F594" s="75"/>
      <c r="G594" s="75"/>
      <c r="H594" s="75"/>
      <c r="I594" s="76"/>
      <c r="J594" s="76"/>
      <c r="K594" s="76"/>
    </row>
    <row r="595">
      <c r="C595" s="76"/>
      <c r="E595" s="75"/>
      <c r="F595" s="75"/>
      <c r="G595" s="75"/>
      <c r="H595" s="75"/>
      <c r="I595" s="76"/>
      <c r="J595" s="76"/>
      <c r="K595" s="76"/>
    </row>
    <row r="596">
      <c r="C596" s="76"/>
      <c r="E596" s="75"/>
      <c r="F596" s="75"/>
      <c r="G596" s="75"/>
      <c r="H596" s="75"/>
      <c r="I596" s="76"/>
      <c r="J596" s="76"/>
      <c r="K596" s="76"/>
    </row>
    <row r="597">
      <c r="C597" s="76"/>
      <c r="E597" s="75"/>
      <c r="F597" s="75"/>
      <c r="G597" s="75"/>
      <c r="H597" s="75"/>
      <c r="I597" s="76"/>
      <c r="J597" s="76"/>
      <c r="K597" s="76"/>
    </row>
    <row r="598">
      <c r="C598" s="76"/>
      <c r="E598" s="75"/>
      <c r="F598" s="75"/>
      <c r="G598" s="75"/>
      <c r="H598" s="75"/>
      <c r="I598" s="76"/>
      <c r="J598" s="76"/>
      <c r="K598" s="76"/>
    </row>
    <row r="599">
      <c r="C599" s="76"/>
      <c r="E599" s="75"/>
      <c r="F599" s="75"/>
      <c r="G599" s="75"/>
      <c r="H599" s="75"/>
      <c r="I599" s="76"/>
      <c r="J599" s="76"/>
      <c r="K599" s="76"/>
    </row>
    <row r="600">
      <c r="C600" s="76"/>
      <c r="E600" s="75"/>
      <c r="F600" s="75"/>
      <c r="G600" s="75"/>
      <c r="H600" s="75"/>
      <c r="I600" s="76"/>
      <c r="J600" s="76"/>
      <c r="K600" s="76"/>
    </row>
    <row r="601">
      <c r="C601" s="76"/>
      <c r="E601" s="75"/>
      <c r="F601" s="75"/>
      <c r="G601" s="75"/>
      <c r="H601" s="75"/>
      <c r="I601" s="76"/>
      <c r="J601" s="76"/>
      <c r="K601" s="76"/>
    </row>
    <row r="602">
      <c r="C602" s="76"/>
      <c r="E602" s="75"/>
      <c r="F602" s="75"/>
      <c r="G602" s="75"/>
      <c r="H602" s="75"/>
      <c r="I602" s="76"/>
      <c r="J602" s="76"/>
      <c r="K602" s="76"/>
    </row>
    <row r="603">
      <c r="C603" s="76"/>
      <c r="E603" s="75"/>
      <c r="F603" s="75"/>
      <c r="G603" s="75"/>
      <c r="H603" s="75"/>
      <c r="I603" s="76"/>
      <c r="J603" s="76"/>
      <c r="K603" s="76"/>
    </row>
    <row r="604">
      <c r="C604" s="76"/>
      <c r="E604" s="75"/>
      <c r="F604" s="75"/>
      <c r="G604" s="75"/>
      <c r="H604" s="75"/>
      <c r="I604" s="76"/>
      <c r="J604" s="76"/>
      <c r="K604" s="76"/>
    </row>
    <row r="605">
      <c r="C605" s="76"/>
      <c r="E605" s="75"/>
      <c r="F605" s="75"/>
      <c r="G605" s="75"/>
      <c r="H605" s="75"/>
      <c r="I605" s="76"/>
      <c r="J605" s="76"/>
      <c r="K605" s="76"/>
    </row>
    <row r="606">
      <c r="C606" s="76"/>
      <c r="E606" s="75"/>
      <c r="F606" s="75"/>
      <c r="G606" s="75"/>
      <c r="H606" s="75"/>
      <c r="I606" s="76"/>
      <c r="J606" s="76"/>
      <c r="K606" s="76"/>
    </row>
    <row r="607">
      <c r="C607" s="76"/>
      <c r="E607" s="75"/>
      <c r="F607" s="75"/>
      <c r="G607" s="75"/>
      <c r="H607" s="75"/>
      <c r="I607" s="76"/>
      <c r="J607" s="76"/>
      <c r="K607" s="76"/>
    </row>
    <row r="608">
      <c r="C608" s="76"/>
      <c r="E608" s="75"/>
      <c r="F608" s="75"/>
      <c r="G608" s="75"/>
      <c r="H608" s="75"/>
      <c r="I608" s="76"/>
      <c r="J608" s="76"/>
      <c r="K608" s="76"/>
    </row>
    <row r="609">
      <c r="C609" s="76"/>
      <c r="E609" s="75"/>
      <c r="F609" s="75"/>
      <c r="G609" s="75"/>
      <c r="H609" s="75"/>
      <c r="I609" s="76"/>
      <c r="J609" s="76"/>
      <c r="K609" s="76"/>
    </row>
    <row r="610">
      <c r="C610" s="76"/>
      <c r="E610" s="75"/>
      <c r="F610" s="75"/>
      <c r="G610" s="75"/>
      <c r="H610" s="75"/>
      <c r="I610" s="76"/>
      <c r="J610" s="76"/>
      <c r="K610" s="76"/>
    </row>
    <row r="611">
      <c r="C611" s="76"/>
      <c r="E611" s="75"/>
      <c r="F611" s="75"/>
      <c r="G611" s="75"/>
      <c r="H611" s="75"/>
      <c r="I611" s="76"/>
      <c r="J611" s="76"/>
      <c r="K611" s="76"/>
    </row>
    <row r="612">
      <c r="C612" s="76"/>
      <c r="E612" s="75"/>
      <c r="F612" s="75"/>
      <c r="G612" s="75"/>
      <c r="H612" s="75"/>
      <c r="I612" s="76"/>
      <c r="J612" s="76"/>
      <c r="K612" s="76"/>
    </row>
    <row r="613">
      <c r="C613" s="76"/>
      <c r="E613" s="75"/>
      <c r="F613" s="75"/>
      <c r="G613" s="75"/>
      <c r="H613" s="75"/>
      <c r="I613" s="76"/>
      <c r="J613" s="76"/>
      <c r="K613" s="76"/>
    </row>
    <row r="614">
      <c r="C614" s="76"/>
      <c r="E614" s="75"/>
      <c r="F614" s="75"/>
      <c r="G614" s="75"/>
      <c r="H614" s="75"/>
      <c r="I614" s="76"/>
      <c r="J614" s="76"/>
      <c r="K614" s="76"/>
    </row>
    <row r="615">
      <c r="C615" s="76"/>
      <c r="E615" s="75"/>
      <c r="F615" s="75"/>
      <c r="G615" s="75"/>
      <c r="H615" s="75"/>
      <c r="I615" s="76"/>
      <c r="J615" s="76"/>
      <c r="K615" s="76"/>
    </row>
    <row r="616">
      <c r="C616" s="76"/>
      <c r="E616" s="75"/>
      <c r="F616" s="75"/>
      <c r="G616" s="75"/>
      <c r="H616" s="75"/>
      <c r="I616" s="76"/>
      <c r="J616" s="76"/>
      <c r="K616" s="76"/>
    </row>
    <row r="617">
      <c r="C617" s="76"/>
      <c r="E617" s="75"/>
      <c r="F617" s="75"/>
      <c r="G617" s="75"/>
      <c r="H617" s="75"/>
      <c r="I617" s="76"/>
      <c r="J617" s="76"/>
      <c r="K617" s="76"/>
    </row>
    <row r="618">
      <c r="C618" s="76"/>
      <c r="E618" s="75"/>
      <c r="F618" s="75"/>
      <c r="G618" s="75"/>
      <c r="H618" s="75"/>
      <c r="I618" s="76"/>
      <c r="J618" s="76"/>
      <c r="K618" s="76"/>
    </row>
    <row r="619">
      <c r="C619" s="76"/>
      <c r="E619" s="75"/>
      <c r="F619" s="75"/>
      <c r="G619" s="75"/>
      <c r="H619" s="75"/>
      <c r="I619" s="76"/>
      <c r="J619" s="76"/>
      <c r="K619" s="76"/>
    </row>
    <row r="620">
      <c r="C620" s="76"/>
      <c r="E620" s="75"/>
      <c r="F620" s="75"/>
      <c r="G620" s="75"/>
      <c r="H620" s="75"/>
      <c r="I620" s="76"/>
      <c r="J620" s="76"/>
      <c r="K620" s="76"/>
    </row>
    <row r="621">
      <c r="C621" s="76"/>
      <c r="E621" s="75"/>
      <c r="F621" s="75"/>
      <c r="G621" s="75"/>
      <c r="H621" s="75"/>
      <c r="I621" s="76"/>
      <c r="J621" s="76"/>
      <c r="K621" s="76"/>
    </row>
    <row r="622">
      <c r="C622" s="76"/>
      <c r="E622" s="75"/>
      <c r="F622" s="75"/>
      <c r="G622" s="75"/>
      <c r="H622" s="75"/>
      <c r="I622" s="76"/>
      <c r="J622" s="76"/>
      <c r="K622" s="76"/>
    </row>
    <row r="623">
      <c r="C623" s="76"/>
      <c r="E623" s="75"/>
      <c r="F623" s="75"/>
      <c r="G623" s="75"/>
      <c r="H623" s="75"/>
      <c r="I623" s="76"/>
      <c r="J623" s="76"/>
      <c r="K623" s="76"/>
    </row>
    <row r="624">
      <c r="C624" s="76"/>
      <c r="E624" s="75"/>
      <c r="F624" s="75"/>
      <c r="G624" s="75"/>
      <c r="H624" s="75"/>
      <c r="I624" s="76"/>
      <c r="J624" s="76"/>
      <c r="K624" s="76"/>
    </row>
    <row r="625">
      <c r="C625" s="76"/>
      <c r="E625" s="75"/>
      <c r="F625" s="75"/>
      <c r="G625" s="75"/>
      <c r="H625" s="75"/>
      <c r="I625" s="76"/>
      <c r="J625" s="76"/>
      <c r="K625" s="76"/>
    </row>
    <row r="626">
      <c r="C626" s="76"/>
      <c r="E626" s="75"/>
      <c r="F626" s="75"/>
      <c r="G626" s="75"/>
      <c r="H626" s="75"/>
      <c r="I626" s="76"/>
      <c r="J626" s="76"/>
      <c r="K626" s="76"/>
    </row>
    <row r="627">
      <c r="C627" s="76"/>
      <c r="E627" s="75"/>
      <c r="F627" s="75"/>
      <c r="G627" s="75"/>
      <c r="H627" s="75"/>
      <c r="I627" s="76"/>
      <c r="J627" s="76"/>
      <c r="K627" s="76"/>
    </row>
    <row r="628">
      <c r="C628" s="76"/>
      <c r="E628" s="75"/>
      <c r="F628" s="75"/>
      <c r="G628" s="75"/>
      <c r="H628" s="75"/>
      <c r="I628" s="76"/>
      <c r="J628" s="76"/>
      <c r="K628" s="76"/>
    </row>
    <row r="629">
      <c r="C629" s="76"/>
      <c r="E629" s="75"/>
      <c r="F629" s="75"/>
      <c r="G629" s="75"/>
      <c r="H629" s="75"/>
      <c r="I629" s="76"/>
      <c r="J629" s="76"/>
      <c r="K629" s="76"/>
    </row>
    <row r="630">
      <c r="C630" s="76"/>
      <c r="E630" s="75"/>
      <c r="F630" s="75"/>
      <c r="G630" s="75"/>
      <c r="H630" s="75"/>
      <c r="I630" s="76"/>
      <c r="J630" s="76"/>
      <c r="K630" s="76"/>
    </row>
    <row r="631">
      <c r="C631" s="76"/>
      <c r="E631" s="75"/>
      <c r="F631" s="75"/>
      <c r="G631" s="75"/>
      <c r="H631" s="75"/>
      <c r="I631" s="76"/>
      <c r="J631" s="76"/>
      <c r="K631" s="76"/>
    </row>
    <row r="632">
      <c r="C632" s="76"/>
      <c r="E632" s="75"/>
      <c r="F632" s="75"/>
      <c r="G632" s="75"/>
      <c r="H632" s="75"/>
      <c r="I632" s="76"/>
      <c r="J632" s="76"/>
      <c r="K632" s="76"/>
    </row>
    <row r="633">
      <c r="C633" s="76"/>
      <c r="E633" s="75"/>
      <c r="F633" s="75"/>
      <c r="G633" s="75"/>
      <c r="H633" s="75"/>
      <c r="I633" s="76"/>
      <c r="J633" s="76"/>
      <c r="K633" s="76"/>
    </row>
    <row r="634">
      <c r="C634" s="76"/>
      <c r="E634" s="75"/>
      <c r="F634" s="75"/>
      <c r="G634" s="75"/>
      <c r="H634" s="75"/>
      <c r="I634" s="76"/>
      <c r="J634" s="76"/>
      <c r="K634" s="76"/>
    </row>
    <row r="635">
      <c r="C635" s="76"/>
      <c r="E635" s="75"/>
      <c r="F635" s="75"/>
      <c r="G635" s="75"/>
      <c r="H635" s="75"/>
      <c r="I635" s="76"/>
      <c r="J635" s="76"/>
      <c r="K635" s="76"/>
    </row>
    <row r="636">
      <c r="C636" s="76"/>
      <c r="E636" s="75"/>
      <c r="F636" s="75"/>
      <c r="G636" s="75"/>
      <c r="H636" s="75"/>
      <c r="I636" s="76"/>
      <c r="J636" s="76"/>
      <c r="K636" s="76"/>
    </row>
    <row r="637">
      <c r="C637" s="76"/>
      <c r="E637" s="75"/>
      <c r="F637" s="75"/>
      <c r="G637" s="75"/>
      <c r="H637" s="75"/>
      <c r="I637" s="76"/>
      <c r="J637" s="76"/>
      <c r="K637" s="76"/>
    </row>
    <row r="638">
      <c r="C638" s="76"/>
      <c r="E638" s="75"/>
      <c r="F638" s="75"/>
      <c r="G638" s="75"/>
      <c r="H638" s="75"/>
      <c r="I638" s="76"/>
      <c r="J638" s="76"/>
      <c r="K638" s="76"/>
    </row>
    <row r="639">
      <c r="C639" s="76"/>
      <c r="E639" s="75"/>
      <c r="F639" s="75"/>
      <c r="G639" s="75"/>
      <c r="H639" s="75"/>
      <c r="I639" s="76"/>
      <c r="J639" s="76"/>
      <c r="K639" s="76"/>
    </row>
    <row r="640">
      <c r="C640" s="76"/>
      <c r="E640" s="75"/>
      <c r="F640" s="75"/>
      <c r="G640" s="75"/>
      <c r="H640" s="75"/>
      <c r="I640" s="76"/>
      <c r="J640" s="76"/>
      <c r="K640" s="76"/>
    </row>
    <row r="641">
      <c r="C641" s="76"/>
      <c r="E641" s="75"/>
      <c r="F641" s="75"/>
      <c r="G641" s="75"/>
      <c r="H641" s="75"/>
      <c r="I641" s="76"/>
      <c r="J641" s="76"/>
      <c r="K641" s="76"/>
    </row>
    <row r="642">
      <c r="C642" s="76"/>
      <c r="E642" s="75"/>
      <c r="F642" s="75"/>
      <c r="G642" s="75"/>
      <c r="H642" s="75"/>
      <c r="I642" s="76"/>
      <c r="J642" s="76"/>
      <c r="K642" s="76"/>
    </row>
    <row r="643">
      <c r="C643" s="76"/>
      <c r="E643" s="75"/>
      <c r="F643" s="75"/>
      <c r="G643" s="75"/>
      <c r="H643" s="75"/>
      <c r="I643" s="76"/>
      <c r="J643" s="76"/>
      <c r="K643" s="76"/>
    </row>
    <row r="644">
      <c r="C644" s="76"/>
      <c r="E644" s="75"/>
      <c r="F644" s="75"/>
      <c r="G644" s="75"/>
      <c r="H644" s="75"/>
      <c r="I644" s="76"/>
      <c r="J644" s="76"/>
      <c r="K644" s="76"/>
    </row>
    <row r="645">
      <c r="C645" s="76"/>
      <c r="E645" s="75"/>
      <c r="F645" s="75"/>
      <c r="G645" s="75"/>
      <c r="H645" s="75"/>
      <c r="I645" s="76"/>
      <c r="J645" s="76"/>
      <c r="K645" s="76"/>
    </row>
    <row r="646">
      <c r="C646" s="76"/>
      <c r="E646" s="75"/>
      <c r="F646" s="75"/>
      <c r="G646" s="75"/>
      <c r="H646" s="75"/>
      <c r="I646" s="76"/>
      <c r="J646" s="76"/>
      <c r="K646" s="76"/>
    </row>
    <row r="647">
      <c r="C647" s="76"/>
      <c r="E647" s="75"/>
      <c r="F647" s="75"/>
      <c r="G647" s="75"/>
      <c r="H647" s="75"/>
      <c r="I647" s="76"/>
      <c r="J647" s="76"/>
      <c r="K647" s="76"/>
    </row>
    <row r="648">
      <c r="C648" s="76"/>
      <c r="E648" s="75"/>
      <c r="F648" s="75"/>
      <c r="G648" s="75"/>
      <c r="H648" s="75"/>
      <c r="I648" s="76"/>
      <c r="J648" s="76"/>
      <c r="K648" s="76"/>
    </row>
    <row r="649">
      <c r="C649" s="76"/>
      <c r="E649" s="75"/>
      <c r="F649" s="75"/>
      <c r="G649" s="75"/>
      <c r="H649" s="75"/>
      <c r="I649" s="76"/>
      <c r="J649" s="76"/>
      <c r="K649" s="76"/>
    </row>
    <row r="650">
      <c r="C650" s="76"/>
      <c r="E650" s="75"/>
      <c r="F650" s="75"/>
      <c r="G650" s="75"/>
      <c r="H650" s="75"/>
      <c r="I650" s="76"/>
      <c r="J650" s="76"/>
      <c r="K650" s="76"/>
    </row>
    <row r="651">
      <c r="C651" s="76"/>
      <c r="E651" s="75"/>
      <c r="F651" s="75"/>
      <c r="G651" s="75"/>
      <c r="H651" s="75"/>
      <c r="I651" s="76"/>
      <c r="J651" s="76"/>
      <c r="K651" s="76"/>
    </row>
    <row r="652">
      <c r="C652" s="76"/>
      <c r="E652" s="75"/>
      <c r="F652" s="75"/>
      <c r="G652" s="75"/>
      <c r="H652" s="75"/>
      <c r="I652" s="76"/>
      <c r="J652" s="76"/>
      <c r="K652" s="76"/>
    </row>
    <row r="653">
      <c r="C653" s="76"/>
      <c r="E653" s="75"/>
      <c r="F653" s="75"/>
      <c r="G653" s="75"/>
      <c r="H653" s="75"/>
      <c r="I653" s="76"/>
      <c r="J653" s="76"/>
      <c r="K653" s="76"/>
    </row>
    <row r="654">
      <c r="C654" s="76"/>
      <c r="E654" s="75"/>
      <c r="F654" s="75"/>
      <c r="G654" s="75"/>
      <c r="H654" s="75"/>
      <c r="I654" s="76"/>
      <c r="J654" s="76"/>
      <c r="K654" s="76"/>
    </row>
    <row r="655">
      <c r="C655" s="76"/>
      <c r="E655" s="75"/>
      <c r="F655" s="75"/>
      <c r="G655" s="75"/>
      <c r="H655" s="75"/>
      <c r="I655" s="76"/>
      <c r="J655" s="76"/>
      <c r="K655" s="76"/>
    </row>
    <row r="656">
      <c r="C656" s="76"/>
      <c r="E656" s="75"/>
      <c r="F656" s="75"/>
      <c r="G656" s="75"/>
      <c r="H656" s="75"/>
      <c r="I656" s="76"/>
      <c r="J656" s="76"/>
      <c r="K656" s="76"/>
    </row>
    <row r="657">
      <c r="C657" s="76"/>
      <c r="E657" s="75"/>
      <c r="F657" s="75"/>
      <c r="G657" s="75"/>
      <c r="H657" s="75"/>
      <c r="I657" s="76"/>
      <c r="J657" s="76"/>
      <c r="K657" s="76"/>
    </row>
    <row r="658">
      <c r="C658" s="76"/>
      <c r="E658" s="75"/>
      <c r="F658" s="75"/>
      <c r="G658" s="75"/>
      <c r="H658" s="75"/>
      <c r="I658" s="76"/>
      <c r="J658" s="76"/>
      <c r="K658" s="76"/>
    </row>
    <row r="659">
      <c r="C659" s="76"/>
      <c r="E659" s="75"/>
      <c r="F659" s="75"/>
      <c r="G659" s="75"/>
      <c r="H659" s="75"/>
      <c r="I659" s="76"/>
      <c r="J659" s="76"/>
      <c r="K659" s="76"/>
    </row>
    <row r="660">
      <c r="C660" s="76"/>
      <c r="E660" s="75"/>
      <c r="F660" s="75"/>
      <c r="G660" s="75"/>
      <c r="H660" s="75"/>
      <c r="I660" s="76"/>
      <c r="J660" s="76"/>
      <c r="K660" s="76"/>
    </row>
    <row r="661">
      <c r="C661" s="76"/>
      <c r="E661" s="75"/>
      <c r="F661" s="75"/>
      <c r="G661" s="75"/>
      <c r="H661" s="75"/>
      <c r="I661" s="76"/>
      <c r="J661" s="76"/>
      <c r="K661" s="76"/>
    </row>
    <row r="662">
      <c r="C662" s="76"/>
      <c r="E662" s="75"/>
      <c r="F662" s="75"/>
      <c r="G662" s="75"/>
      <c r="H662" s="75"/>
      <c r="I662" s="76"/>
      <c r="J662" s="76"/>
      <c r="K662" s="76"/>
    </row>
    <row r="663">
      <c r="C663" s="76"/>
      <c r="E663" s="75"/>
      <c r="F663" s="75"/>
      <c r="G663" s="75"/>
      <c r="H663" s="75"/>
      <c r="I663" s="76"/>
      <c r="J663" s="76"/>
      <c r="K663" s="76"/>
    </row>
    <row r="664">
      <c r="C664" s="76"/>
      <c r="E664" s="75"/>
      <c r="F664" s="75"/>
      <c r="G664" s="75"/>
      <c r="H664" s="75"/>
      <c r="I664" s="76"/>
      <c r="J664" s="76"/>
      <c r="K664" s="76"/>
    </row>
    <row r="665">
      <c r="C665" s="76"/>
      <c r="E665" s="75"/>
      <c r="F665" s="75"/>
      <c r="G665" s="75"/>
      <c r="H665" s="75"/>
      <c r="I665" s="76"/>
      <c r="J665" s="76"/>
      <c r="K665" s="76"/>
    </row>
    <row r="666">
      <c r="C666" s="76"/>
      <c r="E666" s="75"/>
      <c r="F666" s="75"/>
      <c r="G666" s="75"/>
      <c r="H666" s="75"/>
      <c r="I666" s="76"/>
      <c r="J666" s="76"/>
      <c r="K666" s="76"/>
    </row>
    <row r="667">
      <c r="C667" s="76"/>
      <c r="E667" s="75"/>
      <c r="F667" s="75"/>
      <c r="G667" s="75"/>
      <c r="H667" s="75"/>
      <c r="I667" s="76"/>
      <c r="J667" s="76"/>
      <c r="K667" s="76"/>
    </row>
    <row r="668">
      <c r="C668" s="76"/>
      <c r="E668" s="75"/>
      <c r="F668" s="75"/>
      <c r="G668" s="75"/>
      <c r="H668" s="75"/>
      <c r="I668" s="76"/>
      <c r="J668" s="76"/>
      <c r="K668" s="76"/>
    </row>
    <row r="669">
      <c r="C669" s="76"/>
      <c r="E669" s="75"/>
      <c r="F669" s="75"/>
      <c r="G669" s="75"/>
      <c r="H669" s="75"/>
      <c r="I669" s="76"/>
      <c r="J669" s="76"/>
      <c r="K669" s="76"/>
    </row>
    <row r="670">
      <c r="C670" s="76"/>
      <c r="E670" s="75"/>
      <c r="F670" s="75"/>
      <c r="G670" s="75"/>
      <c r="H670" s="75"/>
      <c r="I670" s="76"/>
      <c r="J670" s="76"/>
      <c r="K670" s="76"/>
    </row>
    <row r="671">
      <c r="C671" s="76"/>
      <c r="E671" s="75"/>
      <c r="F671" s="75"/>
      <c r="G671" s="75"/>
      <c r="H671" s="75"/>
      <c r="I671" s="76"/>
      <c r="J671" s="76"/>
      <c r="K671" s="76"/>
    </row>
    <row r="672">
      <c r="C672" s="76"/>
      <c r="E672" s="75"/>
      <c r="F672" s="75"/>
      <c r="G672" s="75"/>
      <c r="H672" s="75"/>
      <c r="I672" s="76"/>
      <c r="J672" s="76"/>
      <c r="K672" s="76"/>
    </row>
    <row r="673">
      <c r="C673" s="76"/>
      <c r="E673" s="75"/>
      <c r="F673" s="75"/>
      <c r="G673" s="75"/>
      <c r="H673" s="75"/>
      <c r="I673" s="76"/>
      <c r="J673" s="76"/>
      <c r="K673" s="76"/>
    </row>
    <row r="674">
      <c r="C674" s="76"/>
      <c r="E674" s="75"/>
      <c r="F674" s="75"/>
      <c r="G674" s="75"/>
      <c r="H674" s="75"/>
      <c r="I674" s="76"/>
      <c r="J674" s="76"/>
      <c r="K674" s="76"/>
    </row>
    <row r="675">
      <c r="C675" s="76"/>
      <c r="E675" s="75"/>
      <c r="F675" s="75"/>
      <c r="G675" s="75"/>
      <c r="H675" s="75"/>
      <c r="I675" s="76"/>
      <c r="J675" s="76"/>
      <c r="K675" s="76"/>
    </row>
    <row r="676">
      <c r="C676" s="76"/>
      <c r="E676" s="75"/>
      <c r="F676" s="75"/>
      <c r="G676" s="75"/>
      <c r="H676" s="75"/>
      <c r="I676" s="76"/>
      <c r="J676" s="76"/>
      <c r="K676" s="76"/>
    </row>
    <row r="677">
      <c r="C677" s="76"/>
      <c r="E677" s="75"/>
      <c r="F677" s="75"/>
      <c r="G677" s="75"/>
      <c r="H677" s="75"/>
      <c r="I677" s="76"/>
      <c r="J677" s="76"/>
      <c r="K677" s="76"/>
    </row>
    <row r="678">
      <c r="C678" s="76"/>
      <c r="E678" s="75"/>
      <c r="F678" s="75"/>
      <c r="G678" s="75"/>
      <c r="H678" s="75"/>
      <c r="I678" s="76"/>
      <c r="J678" s="76"/>
      <c r="K678" s="76"/>
    </row>
    <row r="679">
      <c r="C679" s="76"/>
      <c r="E679" s="75"/>
      <c r="F679" s="75"/>
      <c r="G679" s="75"/>
      <c r="H679" s="75"/>
      <c r="I679" s="76"/>
      <c r="J679" s="76"/>
      <c r="K679" s="76"/>
    </row>
    <row r="680">
      <c r="C680" s="76"/>
      <c r="E680" s="75"/>
      <c r="F680" s="75"/>
      <c r="G680" s="75"/>
      <c r="H680" s="75"/>
      <c r="I680" s="76"/>
      <c r="J680" s="76"/>
      <c r="K680" s="76"/>
    </row>
    <row r="681">
      <c r="C681" s="76"/>
      <c r="E681" s="75"/>
      <c r="F681" s="75"/>
      <c r="G681" s="75"/>
      <c r="H681" s="75"/>
      <c r="I681" s="76"/>
      <c r="J681" s="76"/>
      <c r="K681" s="76"/>
    </row>
    <row r="682">
      <c r="C682" s="76"/>
      <c r="E682" s="75"/>
      <c r="F682" s="75"/>
      <c r="G682" s="75"/>
      <c r="H682" s="75"/>
      <c r="I682" s="76"/>
      <c r="J682" s="76"/>
      <c r="K682" s="76"/>
    </row>
    <row r="683">
      <c r="C683" s="76"/>
      <c r="E683" s="75"/>
      <c r="F683" s="75"/>
      <c r="G683" s="75"/>
      <c r="H683" s="75"/>
      <c r="I683" s="76"/>
      <c r="J683" s="76"/>
      <c r="K683" s="76"/>
    </row>
    <row r="684">
      <c r="C684" s="76"/>
      <c r="E684" s="75"/>
      <c r="F684" s="75"/>
      <c r="G684" s="75"/>
      <c r="H684" s="75"/>
      <c r="I684" s="76"/>
      <c r="J684" s="76"/>
      <c r="K684" s="76"/>
    </row>
    <row r="685">
      <c r="C685" s="76"/>
      <c r="E685" s="75"/>
      <c r="F685" s="75"/>
      <c r="G685" s="75"/>
      <c r="H685" s="75"/>
      <c r="I685" s="76"/>
      <c r="J685" s="76"/>
      <c r="K685" s="76"/>
    </row>
    <row r="686">
      <c r="C686" s="76"/>
      <c r="E686" s="75"/>
      <c r="F686" s="75"/>
      <c r="G686" s="75"/>
      <c r="H686" s="75"/>
      <c r="I686" s="76"/>
      <c r="J686" s="76"/>
      <c r="K686" s="76"/>
    </row>
    <row r="687">
      <c r="C687" s="76"/>
      <c r="E687" s="75"/>
      <c r="F687" s="75"/>
      <c r="G687" s="75"/>
      <c r="H687" s="75"/>
      <c r="I687" s="76"/>
      <c r="J687" s="76"/>
      <c r="K687" s="76"/>
    </row>
    <row r="688">
      <c r="C688" s="76"/>
      <c r="E688" s="75"/>
      <c r="F688" s="75"/>
      <c r="G688" s="75"/>
      <c r="H688" s="75"/>
      <c r="I688" s="76"/>
      <c r="J688" s="76"/>
      <c r="K688" s="76"/>
    </row>
    <row r="689">
      <c r="C689" s="76"/>
      <c r="E689" s="75"/>
      <c r="F689" s="75"/>
      <c r="G689" s="75"/>
      <c r="H689" s="75"/>
      <c r="I689" s="76"/>
      <c r="J689" s="76"/>
      <c r="K689" s="76"/>
    </row>
    <row r="690">
      <c r="C690" s="76"/>
      <c r="E690" s="75"/>
      <c r="F690" s="75"/>
      <c r="G690" s="75"/>
      <c r="H690" s="75"/>
      <c r="I690" s="76"/>
      <c r="J690" s="76"/>
      <c r="K690" s="76"/>
    </row>
    <row r="691">
      <c r="C691" s="76"/>
      <c r="E691" s="75"/>
      <c r="F691" s="75"/>
      <c r="G691" s="75"/>
      <c r="H691" s="75"/>
      <c r="I691" s="76"/>
      <c r="J691" s="76"/>
      <c r="K691" s="76"/>
    </row>
    <row r="692">
      <c r="C692" s="76"/>
      <c r="E692" s="75"/>
      <c r="F692" s="75"/>
      <c r="G692" s="75"/>
      <c r="H692" s="75"/>
      <c r="I692" s="76"/>
      <c r="J692" s="76"/>
      <c r="K692" s="76"/>
    </row>
    <row r="693">
      <c r="C693" s="76"/>
      <c r="E693" s="75"/>
      <c r="F693" s="75"/>
      <c r="G693" s="75"/>
      <c r="H693" s="75"/>
      <c r="I693" s="76"/>
      <c r="J693" s="76"/>
      <c r="K693" s="76"/>
    </row>
    <row r="694">
      <c r="C694" s="76"/>
      <c r="E694" s="75"/>
      <c r="F694" s="75"/>
      <c r="G694" s="75"/>
      <c r="H694" s="75"/>
      <c r="I694" s="76"/>
      <c r="J694" s="76"/>
      <c r="K694" s="76"/>
    </row>
    <row r="695">
      <c r="C695" s="76"/>
      <c r="E695" s="75"/>
      <c r="F695" s="75"/>
      <c r="G695" s="75"/>
      <c r="H695" s="75"/>
      <c r="I695" s="76"/>
      <c r="J695" s="76"/>
      <c r="K695" s="76"/>
    </row>
    <row r="696">
      <c r="C696" s="76"/>
      <c r="E696" s="75"/>
      <c r="F696" s="75"/>
      <c r="G696" s="75"/>
      <c r="H696" s="75"/>
      <c r="I696" s="76"/>
      <c r="J696" s="76"/>
      <c r="K696" s="76"/>
    </row>
    <row r="697">
      <c r="C697" s="76"/>
      <c r="E697" s="75"/>
      <c r="F697" s="75"/>
      <c r="G697" s="75"/>
      <c r="H697" s="75"/>
      <c r="I697" s="76"/>
      <c r="J697" s="76"/>
      <c r="K697" s="76"/>
    </row>
    <row r="698">
      <c r="C698" s="76"/>
      <c r="E698" s="75"/>
      <c r="F698" s="75"/>
      <c r="G698" s="75"/>
      <c r="H698" s="75"/>
      <c r="I698" s="76"/>
      <c r="J698" s="76"/>
      <c r="K698" s="76"/>
    </row>
    <row r="699">
      <c r="C699" s="76"/>
      <c r="E699" s="75"/>
      <c r="F699" s="75"/>
      <c r="G699" s="75"/>
      <c r="H699" s="75"/>
      <c r="I699" s="76"/>
      <c r="J699" s="76"/>
      <c r="K699" s="76"/>
    </row>
    <row r="700">
      <c r="C700" s="76"/>
      <c r="E700" s="75"/>
      <c r="F700" s="75"/>
      <c r="G700" s="75"/>
      <c r="H700" s="75"/>
      <c r="I700" s="76"/>
      <c r="J700" s="76"/>
      <c r="K700" s="76"/>
    </row>
    <row r="701">
      <c r="C701" s="76"/>
      <c r="E701" s="75"/>
      <c r="F701" s="75"/>
      <c r="G701" s="75"/>
      <c r="H701" s="75"/>
      <c r="I701" s="76"/>
      <c r="J701" s="76"/>
      <c r="K701" s="76"/>
    </row>
    <row r="702">
      <c r="C702" s="76"/>
      <c r="E702" s="75"/>
      <c r="F702" s="75"/>
      <c r="G702" s="75"/>
      <c r="H702" s="75"/>
      <c r="I702" s="76"/>
      <c r="J702" s="76"/>
      <c r="K702" s="76"/>
    </row>
    <row r="703">
      <c r="C703" s="76"/>
      <c r="E703" s="75"/>
      <c r="F703" s="75"/>
      <c r="G703" s="75"/>
      <c r="H703" s="75"/>
      <c r="I703" s="76"/>
      <c r="J703" s="76"/>
      <c r="K703" s="76"/>
    </row>
    <row r="704">
      <c r="C704" s="76"/>
      <c r="E704" s="75"/>
      <c r="F704" s="75"/>
      <c r="G704" s="75"/>
      <c r="H704" s="75"/>
      <c r="I704" s="76"/>
      <c r="J704" s="76"/>
      <c r="K704" s="76"/>
    </row>
    <row r="705">
      <c r="C705" s="76"/>
      <c r="E705" s="75"/>
      <c r="F705" s="75"/>
      <c r="G705" s="75"/>
      <c r="H705" s="75"/>
      <c r="I705" s="76"/>
      <c r="J705" s="76"/>
      <c r="K705" s="76"/>
    </row>
    <row r="706">
      <c r="C706" s="76"/>
      <c r="E706" s="75"/>
      <c r="F706" s="75"/>
      <c r="G706" s="75"/>
      <c r="H706" s="75"/>
      <c r="I706" s="76"/>
      <c r="J706" s="76"/>
      <c r="K706" s="76"/>
    </row>
    <row r="707">
      <c r="C707" s="76"/>
      <c r="E707" s="75"/>
      <c r="F707" s="75"/>
      <c r="G707" s="75"/>
      <c r="H707" s="75"/>
      <c r="I707" s="76"/>
      <c r="J707" s="76"/>
      <c r="K707" s="76"/>
    </row>
    <row r="708">
      <c r="C708" s="76"/>
      <c r="E708" s="75"/>
      <c r="F708" s="75"/>
      <c r="G708" s="75"/>
      <c r="H708" s="75"/>
      <c r="I708" s="76"/>
      <c r="J708" s="76"/>
      <c r="K708" s="76"/>
    </row>
    <row r="709">
      <c r="C709" s="76"/>
      <c r="E709" s="75"/>
      <c r="F709" s="75"/>
      <c r="G709" s="75"/>
      <c r="H709" s="75"/>
      <c r="I709" s="76"/>
      <c r="J709" s="76"/>
      <c r="K709" s="76"/>
    </row>
    <row r="710">
      <c r="C710" s="76"/>
      <c r="E710" s="75"/>
      <c r="F710" s="75"/>
      <c r="G710" s="75"/>
      <c r="H710" s="75"/>
      <c r="I710" s="76"/>
      <c r="J710" s="76"/>
      <c r="K710" s="76"/>
    </row>
    <row r="711">
      <c r="C711" s="76"/>
      <c r="E711" s="75"/>
      <c r="F711" s="75"/>
      <c r="G711" s="75"/>
      <c r="H711" s="75"/>
      <c r="I711" s="76"/>
      <c r="J711" s="76"/>
      <c r="K711" s="76"/>
    </row>
    <row r="712">
      <c r="C712" s="76"/>
      <c r="E712" s="75"/>
      <c r="F712" s="75"/>
      <c r="G712" s="75"/>
      <c r="H712" s="75"/>
      <c r="I712" s="76"/>
      <c r="J712" s="76"/>
      <c r="K712" s="76"/>
    </row>
    <row r="713">
      <c r="C713" s="76"/>
      <c r="E713" s="75"/>
      <c r="F713" s="75"/>
      <c r="G713" s="75"/>
      <c r="H713" s="75"/>
      <c r="I713" s="76"/>
      <c r="J713" s="76"/>
      <c r="K713" s="76"/>
    </row>
    <row r="714">
      <c r="C714" s="76"/>
      <c r="E714" s="75"/>
      <c r="F714" s="75"/>
      <c r="G714" s="75"/>
      <c r="H714" s="75"/>
      <c r="I714" s="76"/>
      <c r="J714" s="76"/>
      <c r="K714" s="76"/>
    </row>
    <row r="715">
      <c r="C715" s="76"/>
      <c r="E715" s="75"/>
      <c r="F715" s="75"/>
      <c r="G715" s="75"/>
      <c r="H715" s="75"/>
      <c r="I715" s="76"/>
      <c r="J715" s="76"/>
      <c r="K715" s="76"/>
    </row>
    <row r="716">
      <c r="C716" s="76"/>
      <c r="E716" s="75"/>
      <c r="F716" s="75"/>
      <c r="G716" s="75"/>
      <c r="H716" s="75"/>
      <c r="I716" s="76"/>
      <c r="J716" s="76"/>
      <c r="K716" s="76"/>
    </row>
    <row r="717">
      <c r="C717" s="76"/>
      <c r="E717" s="75"/>
      <c r="F717" s="75"/>
      <c r="G717" s="75"/>
      <c r="H717" s="75"/>
      <c r="I717" s="76"/>
      <c r="J717" s="76"/>
      <c r="K717" s="76"/>
    </row>
    <row r="718">
      <c r="C718" s="76"/>
      <c r="E718" s="75"/>
      <c r="F718" s="75"/>
      <c r="G718" s="75"/>
      <c r="H718" s="75"/>
      <c r="I718" s="76"/>
      <c r="J718" s="76"/>
      <c r="K718" s="76"/>
    </row>
    <row r="719">
      <c r="C719" s="76"/>
      <c r="E719" s="75"/>
      <c r="F719" s="75"/>
      <c r="G719" s="75"/>
      <c r="H719" s="75"/>
      <c r="I719" s="76"/>
      <c r="J719" s="76"/>
      <c r="K719" s="76"/>
    </row>
    <row r="720">
      <c r="C720" s="76"/>
      <c r="E720" s="75"/>
      <c r="F720" s="75"/>
      <c r="G720" s="75"/>
      <c r="H720" s="75"/>
      <c r="I720" s="76"/>
      <c r="J720" s="76"/>
      <c r="K720" s="76"/>
    </row>
    <row r="721">
      <c r="C721" s="76"/>
      <c r="E721" s="75"/>
      <c r="F721" s="75"/>
      <c r="G721" s="75"/>
      <c r="H721" s="75"/>
      <c r="I721" s="76"/>
      <c r="J721" s="76"/>
      <c r="K721" s="76"/>
    </row>
    <row r="722">
      <c r="C722" s="76"/>
      <c r="E722" s="75"/>
      <c r="F722" s="75"/>
      <c r="G722" s="75"/>
      <c r="H722" s="75"/>
      <c r="I722" s="76"/>
      <c r="J722" s="76"/>
      <c r="K722" s="76"/>
    </row>
    <row r="723">
      <c r="C723" s="76"/>
      <c r="E723" s="75"/>
      <c r="F723" s="75"/>
      <c r="G723" s="75"/>
      <c r="H723" s="75"/>
      <c r="I723" s="76"/>
      <c r="J723" s="76"/>
      <c r="K723" s="76"/>
    </row>
    <row r="724">
      <c r="C724" s="76"/>
      <c r="E724" s="75"/>
      <c r="F724" s="75"/>
      <c r="G724" s="75"/>
      <c r="H724" s="75"/>
      <c r="I724" s="76"/>
      <c r="J724" s="76"/>
      <c r="K724" s="76"/>
    </row>
    <row r="725">
      <c r="C725" s="76"/>
      <c r="E725" s="75"/>
      <c r="F725" s="75"/>
      <c r="G725" s="75"/>
      <c r="H725" s="75"/>
      <c r="I725" s="76"/>
      <c r="J725" s="76"/>
      <c r="K725" s="76"/>
    </row>
    <row r="726">
      <c r="C726" s="76"/>
      <c r="E726" s="75"/>
      <c r="F726" s="75"/>
      <c r="G726" s="75"/>
      <c r="H726" s="75"/>
      <c r="I726" s="76"/>
      <c r="J726" s="76"/>
      <c r="K726" s="76"/>
    </row>
    <row r="727">
      <c r="C727" s="76"/>
      <c r="E727" s="75"/>
      <c r="F727" s="75"/>
      <c r="G727" s="75"/>
      <c r="H727" s="75"/>
      <c r="I727" s="76"/>
      <c r="J727" s="76"/>
      <c r="K727" s="76"/>
    </row>
    <row r="728">
      <c r="C728" s="76"/>
      <c r="E728" s="75"/>
      <c r="F728" s="75"/>
      <c r="G728" s="75"/>
      <c r="H728" s="75"/>
      <c r="I728" s="76"/>
      <c r="J728" s="76"/>
      <c r="K728" s="76"/>
    </row>
    <row r="729">
      <c r="C729" s="76"/>
      <c r="E729" s="75"/>
      <c r="F729" s="75"/>
      <c r="G729" s="75"/>
      <c r="H729" s="75"/>
      <c r="I729" s="76"/>
      <c r="J729" s="76"/>
      <c r="K729" s="76"/>
    </row>
    <row r="730">
      <c r="C730" s="76"/>
      <c r="E730" s="75"/>
      <c r="F730" s="75"/>
      <c r="G730" s="75"/>
      <c r="H730" s="75"/>
      <c r="I730" s="76"/>
      <c r="J730" s="76"/>
      <c r="K730" s="76"/>
    </row>
    <row r="731">
      <c r="C731" s="76"/>
      <c r="E731" s="75"/>
      <c r="F731" s="75"/>
      <c r="G731" s="75"/>
      <c r="H731" s="75"/>
      <c r="I731" s="76"/>
      <c r="J731" s="76"/>
      <c r="K731" s="76"/>
    </row>
    <row r="732">
      <c r="C732" s="76"/>
      <c r="E732" s="75"/>
      <c r="F732" s="75"/>
      <c r="G732" s="75"/>
      <c r="H732" s="75"/>
      <c r="I732" s="76"/>
      <c r="J732" s="76"/>
      <c r="K732" s="76"/>
    </row>
    <row r="733">
      <c r="C733" s="76"/>
      <c r="E733" s="75"/>
      <c r="F733" s="75"/>
      <c r="G733" s="75"/>
      <c r="H733" s="75"/>
      <c r="I733" s="76"/>
      <c r="J733" s="76"/>
      <c r="K733" s="76"/>
    </row>
    <row r="734">
      <c r="C734" s="76"/>
      <c r="E734" s="75"/>
      <c r="F734" s="75"/>
      <c r="G734" s="75"/>
      <c r="H734" s="75"/>
      <c r="I734" s="76"/>
      <c r="J734" s="76"/>
      <c r="K734" s="76"/>
    </row>
    <row r="735">
      <c r="C735" s="76"/>
      <c r="E735" s="75"/>
      <c r="F735" s="75"/>
      <c r="G735" s="75"/>
      <c r="H735" s="75"/>
      <c r="I735" s="76"/>
      <c r="J735" s="76"/>
      <c r="K735" s="76"/>
    </row>
    <row r="736">
      <c r="C736" s="76"/>
      <c r="E736" s="75"/>
      <c r="F736" s="75"/>
      <c r="G736" s="75"/>
      <c r="H736" s="75"/>
      <c r="I736" s="76"/>
      <c r="J736" s="76"/>
      <c r="K736" s="76"/>
    </row>
    <row r="737">
      <c r="C737" s="76"/>
      <c r="E737" s="75"/>
      <c r="F737" s="75"/>
      <c r="G737" s="75"/>
      <c r="H737" s="75"/>
      <c r="I737" s="76"/>
      <c r="J737" s="76"/>
      <c r="K737" s="76"/>
    </row>
    <row r="738">
      <c r="C738" s="76"/>
      <c r="E738" s="75"/>
      <c r="F738" s="75"/>
      <c r="G738" s="75"/>
      <c r="H738" s="75"/>
      <c r="I738" s="76"/>
      <c r="J738" s="76"/>
      <c r="K738" s="76"/>
    </row>
    <row r="739">
      <c r="C739" s="76"/>
      <c r="E739" s="75"/>
      <c r="F739" s="75"/>
      <c r="G739" s="75"/>
      <c r="H739" s="75"/>
      <c r="I739" s="76"/>
      <c r="J739" s="76"/>
      <c r="K739" s="76"/>
    </row>
    <row r="740">
      <c r="C740" s="76"/>
      <c r="E740" s="75"/>
      <c r="F740" s="75"/>
      <c r="G740" s="75"/>
      <c r="H740" s="75"/>
      <c r="I740" s="76"/>
      <c r="J740" s="76"/>
      <c r="K740" s="76"/>
    </row>
    <row r="741">
      <c r="C741" s="76"/>
      <c r="E741" s="75"/>
      <c r="F741" s="75"/>
      <c r="G741" s="75"/>
      <c r="H741" s="75"/>
      <c r="I741" s="76"/>
      <c r="J741" s="76"/>
      <c r="K741" s="76"/>
    </row>
    <row r="742">
      <c r="C742" s="76"/>
      <c r="E742" s="75"/>
      <c r="F742" s="75"/>
      <c r="G742" s="75"/>
      <c r="H742" s="75"/>
      <c r="I742" s="76"/>
      <c r="J742" s="76"/>
      <c r="K742" s="76"/>
    </row>
    <row r="743">
      <c r="C743" s="76"/>
      <c r="E743" s="75"/>
      <c r="F743" s="75"/>
      <c r="G743" s="75"/>
      <c r="H743" s="75"/>
      <c r="I743" s="76"/>
      <c r="J743" s="76"/>
      <c r="K743" s="76"/>
    </row>
    <row r="744">
      <c r="C744" s="76"/>
      <c r="E744" s="75"/>
      <c r="F744" s="75"/>
      <c r="G744" s="75"/>
      <c r="H744" s="75"/>
      <c r="I744" s="76"/>
      <c r="J744" s="76"/>
      <c r="K744" s="76"/>
    </row>
    <row r="745">
      <c r="C745" s="76"/>
      <c r="E745" s="75"/>
      <c r="F745" s="75"/>
      <c r="G745" s="75"/>
      <c r="H745" s="75"/>
      <c r="I745" s="76"/>
      <c r="J745" s="76"/>
      <c r="K745" s="76"/>
    </row>
    <row r="746">
      <c r="C746" s="76"/>
      <c r="E746" s="75"/>
      <c r="F746" s="75"/>
      <c r="G746" s="75"/>
      <c r="H746" s="75"/>
      <c r="I746" s="76"/>
      <c r="J746" s="76"/>
      <c r="K746" s="76"/>
    </row>
    <row r="747">
      <c r="C747" s="76"/>
      <c r="E747" s="75"/>
      <c r="F747" s="75"/>
      <c r="G747" s="75"/>
      <c r="H747" s="75"/>
      <c r="I747" s="76"/>
      <c r="J747" s="76"/>
      <c r="K747" s="76"/>
    </row>
    <row r="748">
      <c r="C748" s="76"/>
      <c r="E748" s="75"/>
      <c r="F748" s="75"/>
      <c r="G748" s="75"/>
      <c r="H748" s="75"/>
      <c r="I748" s="76"/>
      <c r="J748" s="76"/>
      <c r="K748" s="76"/>
    </row>
    <row r="749">
      <c r="C749" s="76"/>
      <c r="E749" s="75"/>
      <c r="F749" s="75"/>
      <c r="G749" s="75"/>
      <c r="H749" s="75"/>
      <c r="I749" s="76"/>
      <c r="J749" s="76"/>
      <c r="K749" s="76"/>
    </row>
    <row r="750">
      <c r="C750" s="76"/>
      <c r="E750" s="75"/>
      <c r="F750" s="75"/>
      <c r="G750" s="75"/>
      <c r="H750" s="75"/>
      <c r="I750" s="76"/>
      <c r="J750" s="76"/>
      <c r="K750" s="76"/>
    </row>
    <row r="751">
      <c r="C751" s="76"/>
      <c r="E751" s="75"/>
      <c r="F751" s="75"/>
      <c r="G751" s="75"/>
      <c r="H751" s="75"/>
      <c r="I751" s="76"/>
      <c r="J751" s="76"/>
      <c r="K751" s="76"/>
    </row>
    <row r="752">
      <c r="C752" s="76"/>
      <c r="E752" s="75"/>
      <c r="F752" s="75"/>
      <c r="G752" s="75"/>
      <c r="H752" s="75"/>
      <c r="I752" s="76"/>
      <c r="J752" s="76"/>
      <c r="K752" s="76"/>
    </row>
    <row r="753">
      <c r="C753" s="76"/>
      <c r="E753" s="75"/>
      <c r="F753" s="75"/>
      <c r="G753" s="75"/>
      <c r="H753" s="75"/>
      <c r="I753" s="76"/>
      <c r="J753" s="76"/>
      <c r="K753" s="76"/>
    </row>
    <row r="754">
      <c r="C754" s="76"/>
      <c r="E754" s="75"/>
      <c r="F754" s="75"/>
      <c r="G754" s="75"/>
      <c r="H754" s="75"/>
      <c r="I754" s="76"/>
      <c r="J754" s="76"/>
      <c r="K754" s="76"/>
    </row>
    <row r="755">
      <c r="C755" s="76"/>
      <c r="E755" s="75"/>
      <c r="F755" s="75"/>
      <c r="G755" s="75"/>
      <c r="H755" s="75"/>
      <c r="I755" s="76"/>
      <c r="J755" s="76"/>
      <c r="K755" s="76"/>
    </row>
    <row r="756">
      <c r="C756" s="76"/>
      <c r="E756" s="75"/>
      <c r="F756" s="75"/>
      <c r="G756" s="75"/>
      <c r="H756" s="75"/>
      <c r="I756" s="76"/>
      <c r="J756" s="76"/>
      <c r="K756" s="76"/>
    </row>
    <row r="757">
      <c r="C757" s="76"/>
      <c r="E757" s="75"/>
      <c r="F757" s="75"/>
      <c r="G757" s="75"/>
      <c r="H757" s="75"/>
      <c r="I757" s="76"/>
      <c r="J757" s="76"/>
      <c r="K757" s="76"/>
    </row>
    <row r="758">
      <c r="C758" s="76"/>
      <c r="E758" s="75"/>
      <c r="F758" s="75"/>
      <c r="G758" s="75"/>
      <c r="H758" s="75"/>
      <c r="I758" s="76"/>
      <c r="J758" s="76"/>
      <c r="K758" s="76"/>
    </row>
    <row r="759">
      <c r="C759" s="76"/>
      <c r="E759" s="75"/>
      <c r="F759" s="75"/>
      <c r="G759" s="75"/>
      <c r="H759" s="75"/>
      <c r="I759" s="76"/>
      <c r="J759" s="76"/>
      <c r="K759" s="76"/>
    </row>
    <row r="760">
      <c r="C760" s="76"/>
      <c r="E760" s="75"/>
      <c r="F760" s="75"/>
      <c r="G760" s="75"/>
      <c r="H760" s="75"/>
      <c r="I760" s="76"/>
      <c r="J760" s="76"/>
      <c r="K760" s="76"/>
    </row>
    <row r="761">
      <c r="C761" s="76"/>
      <c r="E761" s="75"/>
      <c r="F761" s="75"/>
      <c r="G761" s="75"/>
      <c r="H761" s="75"/>
      <c r="I761" s="76"/>
      <c r="J761" s="76"/>
      <c r="K761" s="76"/>
    </row>
    <row r="762">
      <c r="C762" s="76"/>
      <c r="E762" s="75"/>
      <c r="F762" s="75"/>
      <c r="G762" s="75"/>
      <c r="H762" s="75"/>
      <c r="I762" s="76"/>
      <c r="J762" s="76"/>
      <c r="K762" s="76"/>
    </row>
    <row r="763">
      <c r="C763" s="76"/>
      <c r="E763" s="75"/>
      <c r="F763" s="75"/>
      <c r="G763" s="75"/>
      <c r="H763" s="75"/>
      <c r="I763" s="76"/>
      <c r="J763" s="76"/>
      <c r="K763" s="76"/>
    </row>
    <row r="764">
      <c r="C764" s="76"/>
      <c r="E764" s="75"/>
      <c r="F764" s="75"/>
      <c r="G764" s="75"/>
      <c r="H764" s="75"/>
      <c r="I764" s="76"/>
      <c r="J764" s="76"/>
      <c r="K764" s="76"/>
    </row>
    <row r="765">
      <c r="C765" s="76"/>
      <c r="E765" s="75"/>
      <c r="F765" s="75"/>
      <c r="G765" s="75"/>
      <c r="H765" s="75"/>
      <c r="I765" s="76"/>
      <c r="J765" s="76"/>
      <c r="K765" s="76"/>
    </row>
    <row r="766">
      <c r="C766" s="76"/>
      <c r="E766" s="75"/>
      <c r="F766" s="75"/>
      <c r="G766" s="75"/>
      <c r="H766" s="75"/>
      <c r="I766" s="76"/>
      <c r="J766" s="76"/>
      <c r="K766" s="76"/>
    </row>
    <row r="767">
      <c r="C767" s="76"/>
      <c r="E767" s="75"/>
      <c r="F767" s="75"/>
      <c r="G767" s="75"/>
      <c r="H767" s="75"/>
      <c r="I767" s="76"/>
      <c r="J767" s="76"/>
      <c r="K767" s="76"/>
    </row>
    <row r="768">
      <c r="C768" s="76"/>
      <c r="E768" s="75"/>
      <c r="F768" s="75"/>
      <c r="G768" s="75"/>
      <c r="H768" s="75"/>
      <c r="I768" s="76"/>
      <c r="J768" s="76"/>
      <c r="K768" s="76"/>
    </row>
    <row r="769">
      <c r="C769" s="76"/>
      <c r="E769" s="75"/>
      <c r="F769" s="75"/>
      <c r="G769" s="75"/>
      <c r="H769" s="75"/>
      <c r="I769" s="76"/>
      <c r="J769" s="76"/>
      <c r="K769" s="76"/>
    </row>
    <row r="770">
      <c r="C770" s="76"/>
      <c r="E770" s="75"/>
      <c r="F770" s="75"/>
      <c r="G770" s="75"/>
      <c r="H770" s="75"/>
      <c r="I770" s="76"/>
      <c r="J770" s="76"/>
      <c r="K770" s="76"/>
    </row>
    <row r="771">
      <c r="C771" s="76"/>
      <c r="E771" s="75"/>
      <c r="F771" s="75"/>
      <c r="G771" s="75"/>
      <c r="H771" s="75"/>
      <c r="I771" s="76"/>
      <c r="J771" s="76"/>
      <c r="K771" s="76"/>
    </row>
    <row r="772">
      <c r="C772" s="76"/>
      <c r="E772" s="75"/>
      <c r="F772" s="75"/>
      <c r="G772" s="75"/>
      <c r="H772" s="75"/>
      <c r="I772" s="76"/>
      <c r="J772" s="76"/>
      <c r="K772" s="76"/>
    </row>
    <row r="773">
      <c r="C773" s="76"/>
      <c r="E773" s="75"/>
      <c r="F773" s="75"/>
      <c r="G773" s="75"/>
      <c r="H773" s="75"/>
      <c r="I773" s="76"/>
      <c r="J773" s="76"/>
      <c r="K773" s="76"/>
    </row>
    <row r="774">
      <c r="C774" s="76"/>
      <c r="E774" s="75"/>
      <c r="F774" s="75"/>
      <c r="G774" s="75"/>
      <c r="H774" s="75"/>
      <c r="I774" s="76"/>
      <c r="J774" s="76"/>
      <c r="K774" s="76"/>
    </row>
    <row r="775">
      <c r="C775" s="76"/>
      <c r="E775" s="75"/>
      <c r="F775" s="75"/>
      <c r="G775" s="75"/>
      <c r="H775" s="75"/>
      <c r="I775" s="76"/>
      <c r="J775" s="76"/>
      <c r="K775" s="76"/>
    </row>
    <row r="776">
      <c r="C776" s="76"/>
      <c r="E776" s="75"/>
      <c r="F776" s="75"/>
      <c r="G776" s="75"/>
      <c r="H776" s="75"/>
      <c r="I776" s="76"/>
      <c r="J776" s="76"/>
      <c r="K776" s="76"/>
    </row>
    <row r="777">
      <c r="C777" s="76"/>
      <c r="E777" s="75"/>
      <c r="F777" s="75"/>
      <c r="G777" s="75"/>
      <c r="H777" s="75"/>
      <c r="I777" s="76"/>
      <c r="J777" s="76"/>
      <c r="K777" s="76"/>
    </row>
    <row r="778">
      <c r="C778" s="76"/>
      <c r="E778" s="75"/>
      <c r="F778" s="75"/>
      <c r="G778" s="75"/>
      <c r="H778" s="75"/>
      <c r="I778" s="76"/>
      <c r="J778" s="76"/>
      <c r="K778" s="76"/>
    </row>
    <row r="779">
      <c r="C779" s="76"/>
      <c r="E779" s="75"/>
      <c r="F779" s="75"/>
      <c r="G779" s="75"/>
      <c r="H779" s="75"/>
      <c r="I779" s="76"/>
      <c r="J779" s="76"/>
      <c r="K779" s="76"/>
    </row>
    <row r="780">
      <c r="C780" s="76"/>
      <c r="E780" s="75"/>
      <c r="F780" s="75"/>
      <c r="G780" s="75"/>
      <c r="H780" s="75"/>
      <c r="I780" s="76"/>
      <c r="J780" s="76"/>
      <c r="K780" s="76"/>
    </row>
    <row r="781">
      <c r="C781" s="76"/>
      <c r="E781" s="75"/>
      <c r="F781" s="75"/>
      <c r="G781" s="75"/>
      <c r="H781" s="75"/>
      <c r="I781" s="76"/>
      <c r="J781" s="76"/>
      <c r="K781" s="76"/>
    </row>
    <row r="782">
      <c r="C782" s="76"/>
      <c r="E782" s="75"/>
      <c r="F782" s="75"/>
      <c r="G782" s="75"/>
      <c r="H782" s="75"/>
      <c r="I782" s="76"/>
      <c r="J782" s="76"/>
      <c r="K782" s="76"/>
    </row>
    <row r="783">
      <c r="C783" s="76"/>
      <c r="E783" s="75"/>
      <c r="F783" s="75"/>
      <c r="G783" s="75"/>
      <c r="H783" s="75"/>
      <c r="I783" s="76"/>
      <c r="J783" s="76"/>
      <c r="K783" s="76"/>
    </row>
    <row r="784">
      <c r="C784" s="76"/>
      <c r="E784" s="75"/>
      <c r="F784" s="75"/>
      <c r="G784" s="75"/>
      <c r="H784" s="75"/>
      <c r="I784" s="76"/>
      <c r="J784" s="76"/>
      <c r="K784" s="76"/>
    </row>
    <row r="785">
      <c r="C785" s="76"/>
      <c r="E785" s="75"/>
      <c r="F785" s="75"/>
      <c r="G785" s="75"/>
      <c r="H785" s="75"/>
      <c r="I785" s="76"/>
      <c r="J785" s="76"/>
      <c r="K785" s="76"/>
    </row>
    <row r="786">
      <c r="C786" s="76"/>
      <c r="E786" s="75"/>
      <c r="F786" s="75"/>
      <c r="G786" s="75"/>
      <c r="H786" s="75"/>
      <c r="I786" s="76"/>
      <c r="J786" s="76"/>
      <c r="K786" s="76"/>
    </row>
    <row r="787">
      <c r="C787" s="76"/>
      <c r="E787" s="75"/>
      <c r="F787" s="75"/>
      <c r="G787" s="75"/>
      <c r="H787" s="75"/>
      <c r="I787" s="76"/>
      <c r="J787" s="76"/>
      <c r="K787" s="76"/>
    </row>
    <row r="788">
      <c r="C788" s="76"/>
      <c r="E788" s="75"/>
      <c r="F788" s="75"/>
      <c r="G788" s="75"/>
      <c r="H788" s="75"/>
      <c r="I788" s="76"/>
      <c r="J788" s="76"/>
      <c r="K788" s="76"/>
    </row>
    <row r="789">
      <c r="C789" s="76"/>
      <c r="E789" s="75"/>
      <c r="F789" s="75"/>
      <c r="G789" s="75"/>
      <c r="H789" s="75"/>
      <c r="I789" s="76"/>
      <c r="J789" s="76"/>
      <c r="K789" s="76"/>
    </row>
    <row r="790">
      <c r="C790" s="76"/>
      <c r="E790" s="75"/>
      <c r="F790" s="75"/>
      <c r="G790" s="75"/>
      <c r="H790" s="75"/>
      <c r="I790" s="76"/>
      <c r="J790" s="76"/>
      <c r="K790" s="76"/>
    </row>
    <row r="791">
      <c r="C791" s="76"/>
      <c r="E791" s="75"/>
      <c r="F791" s="75"/>
      <c r="G791" s="75"/>
      <c r="H791" s="75"/>
      <c r="I791" s="76"/>
      <c r="J791" s="76"/>
      <c r="K791" s="76"/>
    </row>
    <row r="792">
      <c r="C792" s="76"/>
      <c r="E792" s="75"/>
      <c r="F792" s="75"/>
      <c r="G792" s="75"/>
      <c r="H792" s="75"/>
      <c r="I792" s="76"/>
      <c r="J792" s="76"/>
      <c r="K792" s="76"/>
    </row>
    <row r="793">
      <c r="C793" s="76"/>
      <c r="E793" s="75"/>
      <c r="F793" s="75"/>
      <c r="G793" s="75"/>
      <c r="H793" s="75"/>
      <c r="I793" s="76"/>
      <c r="J793" s="76"/>
      <c r="K793" s="76"/>
    </row>
    <row r="794">
      <c r="C794" s="76"/>
      <c r="E794" s="75"/>
      <c r="F794" s="75"/>
      <c r="G794" s="75"/>
      <c r="H794" s="75"/>
      <c r="I794" s="76"/>
      <c r="J794" s="76"/>
      <c r="K794" s="76"/>
    </row>
    <row r="795">
      <c r="C795" s="76"/>
      <c r="E795" s="75"/>
      <c r="F795" s="75"/>
      <c r="G795" s="75"/>
      <c r="H795" s="75"/>
      <c r="I795" s="76"/>
      <c r="J795" s="76"/>
      <c r="K795" s="76"/>
    </row>
    <row r="796">
      <c r="C796" s="76"/>
      <c r="E796" s="75"/>
      <c r="F796" s="75"/>
      <c r="G796" s="75"/>
      <c r="H796" s="75"/>
      <c r="I796" s="76"/>
      <c r="J796" s="76"/>
      <c r="K796" s="76"/>
    </row>
    <row r="797">
      <c r="C797" s="76"/>
      <c r="E797" s="75"/>
      <c r="F797" s="75"/>
      <c r="G797" s="75"/>
      <c r="H797" s="75"/>
      <c r="I797" s="76"/>
      <c r="J797" s="76"/>
      <c r="K797" s="76"/>
    </row>
    <row r="798">
      <c r="C798" s="76"/>
      <c r="E798" s="75"/>
      <c r="F798" s="75"/>
      <c r="G798" s="75"/>
      <c r="H798" s="75"/>
      <c r="I798" s="76"/>
      <c r="J798" s="76"/>
      <c r="K798" s="76"/>
    </row>
    <row r="799">
      <c r="C799" s="76"/>
      <c r="E799" s="75"/>
      <c r="F799" s="75"/>
      <c r="G799" s="75"/>
      <c r="H799" s="75"/>
      <c r="I799" s="76"/>
      <c r="J799" s="76"/>
      <c r="K799" s="76"/>
    </row>
    <row r="800">
      <c r="C800" s="76"/>
      <c r="E800" s="75"/>
      <c r="F800" s="75"/>
      <c r="G800" s="75"/>
      <c r="H800" s="75"/>
      <c r="I800" s="76"/>
      <c r="J800" s="76"/>
      <c r="K800" s="76"/>
    </row>
    <row r="801">
      <c r="C801" s="76"/>
      <c r="E801" s="75"/>
      <c r="F801" s="75"/>
      <c r="G801" s="75"/>
      <c r="H801" s="75"/>
      <c r="I801" s="76"/>
      <c r="J801" s="76"/>
      <c r="K801" s="76"/>
    </row>
    <row r="802">
      <c r="C802" s="76"/>
      <c r="E802" s="75"/>
      <c r="F802" s="75"/>
      <c r="G802" s="75"/>
      <c r="H802" s="75"/>
      <c r="I802" s="76"/>
      <c r="J802" s="76"/>
      <c r="K802" s="76"/>
    </row>
    <row r="803">
      <c r="C803" s="76"/>
      <c r="E803" s="75"/>
      <c r="F803" s="75"/>
      <c r="G803" s="75"/>
      <c r="H803" s="75"/>
      <c r="I803" s="76"/>
      <c r="J803" s="76"/>
      <c r="K803" s="76"/>
    </row>
    <row r="804">
      <c r="C804" s="76"/>
      <c r="E804" s="75"/>
      <c r="F804" s="75"/>
      <c r="G804" s="75"/>
      <c r="H804" s="75"/>
      <c r="I804" s="76"/>
      <c r="J804" s="76"/>
      <c r="K804" s="76"/>
    </row>
    <row r="805">
      <c r="C805" s="76"/>
      <c r="E805" s="75"/>
      <c r="F805" s="75"/>
      <c r="G805" s="75"/>
      <c r="H805" s="75"/>
      <c r="I805" s="76"/>
      <c r="J805" s="76"/>
      <c r="K805" s="76"/>
    </row>
    <row r="806">
      <c r="C806" s="76"/>
      <c r="E806" s="75"/>
      <c r="F806" s="75"/>
      <c r="G806" s="75"/>
      <c r="H806" s="75"/>
      <c r="I806" s="76"/>
      <c r="J806" s="76"/>
      <c r="K806" s="76"/>
    </row>
    <row r="807">
      <c r="C807" s="76"/>
      <c r="E807" s="75"/>
      <c r="F807" s="75"/>
      <c r="G807" s="75"/>
      <c r="H807" s="75"/>
      <c r="I807" s="76"/>
      <c r="J807" s="76"/>
      <c r="K807" s="76"/>
    </row>
    <row r="808">
      <c r="C808" s="76"/>
      <c r="E808" s="75"/>
      <c r="F808" s="75"/>
      <c r="G808" s="75"/>
      <c r="H808" s="75"/>
      <c r="I808" s="76"/>
      <c r="J808" s="76"/>
      <c r="K808" s="76"/>
    </row>
    <row r="809">
      <c r="C809" s="76"/>
      <c r="E809" s="75"/>
      <c r="F809" s="75"/>
      <c r="G809" s="75"/>
      <c r="H809" s="75"/>
      <c r="I809" s="76"/>
      <c r="J809" s="76"/>
      <c r="K809" s="76"/>
    </row>
    <row r="810">
      <c r="C810" s="76"/>
      <c r="E810" s="75"/>
      <c r="F810" s="75"/>
      <c r="G810" s="75"/>
      <c r="H810" s="75"/>
      <c r="I810" s="76"/>
      <c r="J810" s="76"/>
      <c r="K810" s="76"/>
    </row>
    <row r="811">
      <c r="C811" s="76"/>
      <c r="E811" s="75"/>
      <c r="F811" s="75"/>
      <c r="G811" s="75"/>
      <c r="H811" s="75"/>
      <c r="I811" s="76"/>
      <c r="J811" s="76"/>
      <c r="K811" s="76"/>
    </row>
    <row r="812">
      <c r="C812" s="76"/>
      <c r="E812" s="75"/>
      <c r="F812" s="75"/>
      <c r="G812" s="75"/>
      <c r="H812" s="75"/>
      <c r="I812" s="76"/>
      <c r="J812" s="76"/>
      <c r="K812" s="76"/>
    </row>
    <row r="813">
      <c r="C813" s="76"/>
      <c r="E813" s="75"/>
      <c r="F813" s="75"/>
      <c r="G813" s="75"/>
      <c r="H813" s="75"/>
      <c r="I813" s="76"/>
      <c r="J813" s="76"/>
      <c r="K813" s="76"/>
    </row>
    <row r="814">
      <c r="C814" s="76"/>
      <c r="E814" s="75"/>
      <c r="F814" s="75"/>
      <c r="G814" s="75"/>
      <c r="H814" s="75"/>
      <c r="I814" s="76"/>
      <c r="J814" s="76"/>
      <c r="K814" s="76"/>
    </row>
    <row r="815">
      <c r="C815" s="76"/>
      <c r="E815" s="75"/>
      <c r="F815" s="75"/>
      <c r="G815" s="75"/>
      <c r="H815" s="75"/>
      <c r="I815" s="76"/>
      <c r="J815" s="76"/>
      <c r="K815" s="76"/>
    </row>
    <row r="816">
      <c r="C816" s="76"/>
      <c r="E816" s="75"/>
      <c r="F816" s="75"/>
      <c r="G816" s="75"/>
      <c r="H816" s="75"/>
      <c r="I816" s="76"/>
      <c r="J816" s="76"/>
      <c r="K816" s="76"/>
    </row>
    <row r="817">
      <c r="C817" s="76"/>
      <c r="E817" s="75"/>
      <c r="F817" s="75"/>
      <c r="G817" s="75"/>
      <c r="H817" s="75"/>
      <c r="I817" s="76"/>
      <c r="J817" s="76"/>
      <c r="K817" s="76"/>
    </row>
    <row r="818">
      <c r="C818" s="76"/>
      <c r="E818" s="75"/>
      <c r="F818" s="75"/>
      <c r="G818" s="75"/>
      <c r="H818" s="75"/>
      <c r="I818" s="76"/>
      <c r="J818" s="76"/>
      <c r="K818" s="76"/>
    </row>
    <row r="819">
      <c r="C819" s="76"/>
      <c r="E819" s="75"/>
      <c r="F819" s="75"/>
      <c r="G819" s="75"/>
      <c r="H819" s="75"/>
      <c r="I819" s="76"/>
      <c r="J819" s="76"/>
      <c r="K819" s="76"/>
    </row>
    <row r="820">
      <c r="C820" s="76"/>
      <c r="E820" s="75"/>
      <c r="F820" s="75"/>
      <c r="G820" s="75"/>
      <c r="H820" s="75"/>
      <c r="I820" s="76"/>
      <c r="J820" s="76"/>
      <c r="K820" s="76"/>
    </row>
    <row r="821">
      <c r="C821" s="76"/>
      <c r="E821" s="75"/>
      <c r="F821" s="75"/>
      <c r="G821" s="75"/>
      <c r="H821" s="75"/>
      <c r="I821" s="76"/>
      <c r="J821" s="76"/>
      <c r="K821" s="76"/>
    </row>
    <row r="822">
      <c r="C822" s="76"/>
      <c r="E822" s="75"/>
      <c r="F822" s="75"/>
      <c r="G822" s="75"/>
      <c r="H822" s="75"/>
      <c r="I822" s="76"/>
      <c r="J822" s="76"/>
      <c r="K822" s="76"/>
    </row>
    <row r="823">
      <c r="C823" s="76"/>
      <c r="E823" s="75"/>
      <c r="F823" s="75"/>
      <c r="G823" s="75"/>
      <c r="H823" s="75"/>
      <c r="I823" s="76"/>
      <c r="J823" s="76"/>
      <c r="K823" s="76"/>
    </row>
    <row r="824">
      <c r="C824" s="76"/>
      <c r="E824" s="75"/>
      <c r="F824" s="75"/>
      <c r="G824" s="75"/>
      <c r="H824" s="75"/>
      <c r="I824" s="76"/>
      <c r="J824" s="76"/>
      <c r="K824" s="76"/>
    </row>
    <row r="825">
      <c r="C825" s="76"/>
      <c r="E825" s="75"/>
      <c r="F825" s="75"/>
      <c r="G825" s="75"/>
      <c r="H825" s="75"/>
      <c r="I825" s="76"/>
      <c r="J825" s="76"/>
      <c r="K825" s="76"/>
    </row>
    <row r="826">
      <c r="C826" s="76"/>
      <c r="E826" s="75"/>
      <c r="F826" s="75"/>
      <c r="G826" s="75"/>
      <c r="H826" s="75"/>
      <c r="I826" s="76"/>
      <c r="J826" s="76"/>
      <c r="K826" s="76"/>
    </row>
    <row r="827">
      <c r="C827" s="76"/>
      <c r="E827" s="75"/>
      <c r="F827" s="75"/>
      <c r="G827" s="75"/>
      <c r="H827" s="75"/>
      <c r="I827" s="76"/>
      <c r="J827" s="76"/>
      <c r="K827" s="76"/>
    </row>
    <row r="828">
      <c r="C828" s="76"/>
      <c r="E828" s="75"/>
      <c r="F828" s="75"/>
      <c r="G828" s="75"/>
      <c r="H828" s="75"/>
      <c r="I828" s="76"/>
      <c r="J828" s="76"/>
      <c r="K828" s="76"/>
    </row>
    <row r="829">
      <c r="C829" s="76"/>
      <c r="E829" s="75"/>
      <c r="F829" s="75"/>
      <c r="G829" s="75"/>
      <c r="H829" s="75"/>
      <c r="I829" s="76"/>
      <c r="J829" s="76"/>
      <c r="K829" s="76"/>
    </row>
    <row r="830">
      <c r="C830" s="76"/>
      <c r="E830" s="75"/>
      <c r="F830" s="75"/>
      <c r="G830" s="75"/>
      <c r="H830" s="75"/>
      <c r="I830" s="76"/>
      <c r="J830" s="76"/>
      <c r="K830" s="76"/>
    </row>
    <row r="831">
      <c r="C831" s="76"/>
      <c r="E831" s="75"/>
      <c r="F831" s="75"/>
      <c r="G831" s="75"/>
      <c r="H831" s="75"/>
      <c r="I831" s="76"/>
      <c r="J831" s="76"/>
      <c r="K831" s="76"/>
    </row>
    <row r="832">
      <c r="C832" s="76"/>
      <c r="E832" s="75"/>
      <c r="F832" s="75"/>
      <c r="G832" s="75"/>
      <c r="H832" s="75"/>
      <c r="I832" s="76"/>
      <c r="J832" s="76"/>
      <c r="K832" s="76"/>
    </row>
    <row r="833">
      <c r="C833" s="76"/>
      <c r="E833" s="75"/>
      <c r="F833" s="75"/>
      <c r="G833" s="75"/>
      <c r="H833" s="75"/>
      <c r="I833" s="76"/>
      <c r="J833" s="76"/>
      <c r="K833" s="76"/>
    </row>
    <row r="834">
      <c r="C834" s="76"/>
      <c r="E834" s="75"/>
      <c r="F834" s="75"/>
      <c r="G834" s="75"/>
      <c r="H834" s="75"/>
      <c r="I834" s="76"/>
      <c r="J834" s="76"/>
      <c r="K834" s="76"/>
    </row>
    <row r="835">
      <c r="C835" s="76"/>
      <c r="E835" s="75"/>
      <c r="F835" s="75"/>
      <c r="G835" s="75"/>
      <c r="H835" s="75"/>
      <c r="I835" s="76"/>
      <c r="J835" s="76"/>
      <c r="K835" s="76"/>
    </row>
    <row r="836">
      <c r="C836" s="76"/>
      <c r="E836" s="75"/>
      <c r="F836" s="75"/>
      <c r="G836" s="75"/>
      <c r="H836" s="75"/>
      <c r="I836" s="76"/>
      <c r="J836" s="76"/>
      <c r="K836" s="76"/>
    </row>
    <row r="837">
      <c r="C837" s="76"/>
      <c r="E837" s="75"/>
      <c r="F837" s="75"/>
      <c r="G837" s="75"/>
      <c r="H837" s="75"/>
      <c r="I837" s="76"/>
      <c r="J837" s="76"/>
      <c r="K837" s="76"/>
    </row>
    <row r="838">
      <c r="C838" s="76"/>
      <c r="E838" s="75"/>
      <c r="F838" s="75"/>
      <c r="G838" s="75"/>
      <c r="H838" s="75"/>
      <c r="I838" s="76"/>
      <c r="J838" s="76"/>
      <c r="K838" s="76"/>
    </row>
    <row r="839">
      <c r="C839" s="76"/>
      <c r="E839" s="75"/>
      <c r="F839" s="75"/>
      <c r="G839" s="75"/>
      <c r="H839" s="75"/>
      <c r="I839" s="76"/>
      <c r="J839" s="76"/>
      <c r="K839" s="76"/>
    </row>
    <row r="840">
      <c r="C840" s="76"/>
      <c r="E840" s="75"/>
      <c r="F840" s="75"/>
      <c r="G840" s="75"/>
      <c r="H840" s="75"/>
      <c r="I840" s="76"/>
      <c r="J840" s="76"/>
      <c r="K840" s="76"/>
    </row>
    <row r="841">
      <c r="C841" s="76"/>
      <c r="E841" s="75"/>
      <c r="F841" s="75"/>
      <c r="G841" s="75"/>
      <c r="H841" s="75"/>
      <c r="I841" s="76"/>
      <c r="J841" s="76"/>
      <c r="K841" s="76"/>
    </row>
    <row r="842">
      <c r="C842" s="76"/>
      <c r="E842" s="75"/>
      <c r="F842" s="75"/>
      <c r="G842" s="75"/>
      <c r="H842" s="75"/>
      <c r="I842" s="76"/>
      <c r="J842" s="76"/>
      <c r="K842" s="76"/>
    </row>
    <row r="843">
      <c r="C843" s="76"/>
      <c r="E843" s="75"/>
      <c r="F843" s="75"/>
      <c r="G843" s="75"/>
      <c r="H843" s="75"/>
      <c r="I843" s="76"/>
      <c r="J843" s="76"/>
      <c r="K843" s="76"/>
    </row>
    <row r="844">
      <c r="C844" s="76"/>
      <c r="E844" s="75"/>
      <c r="F844" s="75"/>
      <c r="G844" s="75"/>
      <c r="H844" s="75"/>
      <c r="I844" s="76"/>
      <c r="J844" s="76"/>
      <c r="K844" s="76"/>
    </row>
    <row r="845">
      <c r="C845" s="76"/>
      <c r="E845" s="75"/>
      <c r="F845" s="75"/>
      <c r="G845" s="75"/>
      <c r="H845" s="75"/>
      <c r="I845" s="76"/>
      <c r="J845" s="76"/>
      <c r="K845" s="76"/>
    </row>
    <row r="846">
      <c r="C846" s="76"/>
      <c r="E846" s="75"/>
      <c r="F846" s="75"/>
      <c r="G846" s="75"/>
      <c r="H846" s="75"/>
      <c r="I846" s="76"/>
      <c r="J846" s="76"/>
      <c r="K846" s="76"/>
    </row>
    <row r="847">
      <c r="C847" s="76"/>
      <c r="E847" s="75"/>
      <c r="F847" s="75"/>
      <c r="G847" s="75"/>
      <c r="H847" s="75"/>
      <c r="I847" s="76"/>
      <c r="J847" s="76"/>
      <c r="K847" s="76"/>
    </row>
    <row r="848">
      <c r="C848" s="76"/>
      <c r="E848" s="75"/>
      <c r="F848" s="75"/>
      <c r="G848" s="75"/>
      <c r="H848" s="75"/>
      <c r="I848" s="76"/>
      <c r="J848" s="76"/>
      <c r="K848" s="76"/>
    </row>
    <row r="849">
      <c r="C849" s="76"/>
      <c r="E849" s="75"/>
      <c r="F849" s="75"/>
      <c r="G849" s="75"/>
      <c r="H849" s="75"/>
      <c r="I849" s="76"/>
      <c r="J849" s="76"/>
      <c r="K849" s="76"/>
    </row>
    <row r="850">
      <c r="C850" s="76"/>
      <c r="E850" s="75"/>
      <c r="F850" s="75"/>
      <c r="G850" s="75"/>
      <c r="H850" s="75"/>
      <c r="I850" s="76"/>
      <c r="J850" s="76"/>
      <c r="K850" s="76"/>
    </row>
    <row r="851">
      <c r="C851" s="76"/>
      <c r="E851" s="75"/>
      <c r="F851" s="75"/>
      <c r="G851" s="75"/>
      <c r="H851" s="75"/>
      <c r="I851" s="76"/>
      <c r="J851" s="76"/>
      <c r="K851" s="76"/>
    </row>
    <row r="852">
      <c r="C852" s="76"/>
      <c r="E852" s="75"/>
      <c r="F852" s="75"/>
      <c r="G852" s="75"/>
      <c r="H852" s="75"/>
      <c r="I852" s="76"/>
      <c r="J852" s="76"/>
      <c r="K852" s="76"/>
    </row>
    <row r="853">
      <c r="C853" s="76"/>
      <c r="E853" s="75"/>
      <c r="F853" s="75"/>
      <c r="G853" s="75"/>
      <c r="H853" s="75"/>
      <c r="I853" s="76"/>
      <c r="J853" s="76"/>
      <c r="K853" s="76"/>
    </row>
    <row r="854">
      <c r="C854" s="76"/>
      <c r="E854" s="75"/>
      <c r="F854" s="75"/>
      <c r="G854" s="75"/>
      <c r="H854" s="75"/>
      <c r="I854" s="76"/>
      <c r="J854" s="76"/>
      <c r="K854" s="76"/>
    </row>
    <row r="855">
      <c r="C855" s="76"/>
      <c r="E855" s="75"/>
      <c r="F855" s="75"/>
      <c r="G855" s="75"/>
      <c r="H855" s="75"/>
      <c r="I855" s="76"/>
      <c r="J855" s="76"/>
      <c r="K855" s="76"/>
    </row>
    <row r="856">
      <c r="C856" s="76"/>
      <c r="E856" s="75"/>
      <c r="F856" s="75"/>
      <c r="G856" s="75"/>
      <c r="H856" s="75"/>
      <c r="I856" s="76"/>
      <c r="J856" s="76"/>
      <c r="K856" s="76"/>
    </row>
    <row r="857">
      <c r="C857" s="76"/>
      <c r="E857" s="75"/>
      <c r="F857" s="75"/>
      <c r="G857" s="75"/>
      <c r="H857" s="75"/>
      <c r="I857" s="76"/>
      <c r="J857" s="76"/>
      <c r="K857" s="76"/>
    </row>
    <row r="858">
      <c r="C858" s="76"/>
      <c r="E858" s="75"/>
      <c r="F858" s="75"/>
      <c r="G858" s="75"/>
      <c r="H858" s="75"/>
      <c r="I858" s="76"/>
      <c r="J858" s="76"/>
      <c r="K858" s="76"/>
    </row>
    <row r="859">
      <c r="C859" s="76"/>
      <c r="E859" s="75"/>
      <c r="F859" s="75"/>
      <c r="G859" s="75"/>
      <c r="H859" s="75"/>
      <c r="I859" s="76"/>
      <c r="J859" s="76"/>
      <c r="K859" s="76"/>
    </row>
    <row r="860">
      <c r="C860" s="76"/>
      <c r="E860" s="75"/>
      <c r="F860" s="75"/>
      <c r="G860" s="75"/>
      <c r="H860" s="75"/>
      <c r="I860" s="76"/>
      <c r="J860" s="76"/>
      <c r="K860" s="76"/>
    </row>
    <row r="861">
      <c r="C861" s="76"/>
      <c r="E861" s="75"/>
      <c r="F861" s="75"/>
      <c r="G861" s="75"/>
      <c r="H861" s="75"/>
      <c r="I861" s="76"/>
      <c r="J861" s="76"/>
      <c r="K861" s="76"/>
    </row>
    <row r="862">
      <c r="C862" s="76"/>
      <c r="E862" s="75"/>
      <c r="F862" s="75"/>
      <c r="G862" s="75"/>
      <c r="H862" s="75"/>
      <c r="I862" s="76"/>
      <c r="J862" s="76"/>
      <c r="K862" s="76"/>
    </row>
    <row r="863">
      <c r="C863" s="76"/>
      <c r="E863" s="75"/>
      <c r="F863" s="75"/>
      <c r="G863" s="75"/>
      <c r="H863" s="75"/>
      <c r="I863" s="76"/>
      <c r="J863" s="76"/>
      <c r="K863" s="76"/>
    </row>
    <row r="864">
      <c r="C864" s="76"/>
      <c r="E864" s="75"/>
      <c r="F864" s="75"/>
      <c r="G864" s="75"/>
      <c r="H864" s="75"/>
      <c r="I864" s="76"/>
      <c r="J864" s="76"/>
      <c r="K864" s="76"/>
    </row>
    <row r="865">
      <c r="C865" s="76"/>
      <c r="E865" s="75"/>
      <c r="F865" s="75"/>
      <c r="G865" s="75"/>
      <c r="H865" s="75"/>
      <c r="I865" s="76"/>
      <c r="J865" s="76"/>
      <c r="K865" s="76"/>
    </row>
    <row r="866">
      <c r="C866" s="76"/>
      <c r="E866" s="75"/>
      <c r="F866" s="75"/>
      <c r="G866" s="75"/>
      <c r="H866" s="75"/>
      <c r="I866" s="76"/>
      <c r="J866" s="76"/>
      <c r="K866" s="76"/>
    </row>
    <row r="867">
      <c r="C867" s="76"/>
      <c r="E867" s="75"/>
      <c r="F867" s="75"/>
      <c r="G867" s="75"/>
      <c r="H867" s="75"/>
      <c r="I867" s="76"/>
      <c r="J867" s="76"/>
      <c r="K867" s="76"/>
    </row>
    <row r="868">
      <c r="C868" s="76"/>
      <c r="E868" s="75"/>
      <c r="F868" s="75"/>
      <c r="G868" s="75"/>
      <c r="H868" s="75"/>
      <c r="I868" s="76"/>
      <c r="J868" s="76"/>
      <c r="K868" s="76"/>
    </row>
    <row r="869">
      <c r="C869" s="76"/>
      <c r="E869" s="75"/>
      <c r="F869" s="75"/>
      <c r="G869" s="75"/>
      <c r="H869" s="75"/>
      <c r="I869" s="76"/>
      <c r="J869" s="76"/>
      <c r="K869" s="76"/>
    </row>
    <row r="870">
      <c r="C870" s="76"/>
      <c r="E870" s="75"/>
      <c r="F870" s="75"/>
      <c r="G870" s="75"/>
      <c r="H870" s="75"/>
      <c r="I870" s="76"/>
      <c r="J870" s="76"/>
      <c r="K870" s="76"/>
    </row>
    <row r="871">
      <c r="C871" s="76"/>
      <c r="E871" s="75"/>
      <c r="F871" s="75"/>
      <c r="G871" s="75"/>
      <c r="H871" s="75"/>
      <c r="I871" s="76"/>
      <c r="J871" s="76"/>
      <c r="K871" s="76"/>
    </row>
    <row r="872">
      <c r="C872" s="76"/>
      <c r="E872" s="75"/>
      <c r="F872" s="75"/>
      <c r="G872" s="75"/>
      <c r="H872" s="75"/>
      <c r="I872" s="76"/>
      <c r="J872" s="76"/>
      <c r="K872" s="76"/>
    </row>
    <row r="873">
      <c r="C873" s="76"/>
      <c r="E873" s="75"/>
      <c r="F873" s="75"/>
      <c r="G873" s="75"/>
      <c r="H873" s="75"/>
      <c r="I873" s="76"/>
      <c r="J873" s="76"/>
      <c r="K873" s="76"/>
    </row>
    <row r="874">
      <c r="C874" s="76"/>
      <c r="E874" s="75"/>
      <c r="F874" s="75"/>
      <c r="G874" s="75"/>
      <c r="H874" s="75"/>
      <c r="I874" s="76"/>
      <c r="J874" s="76"/>
      <c r="K874" s="76"/>
    </row>
    <row r="875">
      <c r="C875" s="76"/>
      <c r="E875" s="75"/>
      <c r="F875" s="75"/>
      <c r="G875" s="75"/>
      <c r="H875" s="75"/>
      <c r="I875" s="76"/>
      <c r="J875" s="76"/>
      <c r="K875" s="76"/>
    </row>
    <row r="876">
      <c r="C876" s="76"/>
      <c r="E876" s="75"/>
      <c r="F876" s="75"/>
      <c r="G876" s="75"/>
      <c r="H876" s="75"/>
      <c r="I876" s="76"/>
      <c r="J876" s="76"/>
      <c r="K876" s="76"/>
    </row>
    <row r="877">
      <c r="C877" s="76"/>
      <c r="E877" s="75"/>
      <c r="F877" s="75"/>
      <c r="G877" s="75"/>
      <c r="H877" s="75"/>
      <c r="I877" s="76"/>
      <c r="J877" s="76"/>
      <c r="K877" s="76"/>
    </row>
    <row r="878">
      <c r="C878" s="76"/>
      <c r="E878" s="75"/>
      <c r="F878" s="75"/>
      <c r="G878" s="75"/>
      <c r="H878" s="75"/>
      <c r="I878" s="76"/>
      <c r="J878" s="76"/>
      <c r="K878" s="76"/>
    </row>
    <row r="879">
      <c r="C879" s="76"/>
      <c r="E879" s="75"/>
      <c r="F879" s="75"/>
      <c r="G879" s="75"/>
      <c r="H879" s="75"/>
      <c r="I879" s="76"/>
      <c r="J879" s="76"/>
      <c r="K879" s="76"/>
    </row>
    <row r="880">
      <c r="C880" s="76"/>
      <c r="E880" s="75"/>
      <c r="F880" s="75"/>
      <c r="G880" s="75"/>
      <c r="H880" s="75"/>
      <c r="I880" s="76"/>
      <c r="J880" s="76"/>
      <c r="K880" s="76"/>
    </row>
    <row r="881">
      <c r="C881" s="76"/>
      <c r="E881" s="75"/>
      <c r="F881" s="75"/>
      <c r="G881" s="75"/>
      <c r="H881" s="75"/>
      <c r="I881" s="76"/>
      <c r="J881" s="76"/>
      <c r="K881" s="76"/>
    </row>
    <row r="882">
      <c r="C882" s="76"/>
      <c r="E882" s="75"/>
      <c r="F882" s="75"/>
      <c r="G882" s="75"/>
      <c r="H882" s="75"/>
      <c r="I882" s="76"/>
      <c r="J882" s="76"/>
      <c r="K882" s="76"/>
    </row>
    <row r="883">
      <c r="C883" s="76"/>
      <c r="E883" s="75"/>
      <c r="F883" s="75"/>
      <c r="G883" s="75"/>
      <c r="H883" s="75"/>
      <c r="I883" s="76"/>
      <c r="J883" s="76"/>
      <c r="K883" s="76"/>
    </row>
    <row r="884">
      <c r="C884" s="76"/>
      <c r="E884" s="75"/>
      <c r="F884" s="75"/>
      <c r="G884" s="75"/>
      <c r="H884" s="75"/>
      <c r="I884" s="76"/>
      <c r="J884" s="76"/>
      <c r="K884" s="76"/>
    </row>
    <row r="885">
      <c r="C885" s="76"/>
      <c r="E885" s="75"/>
      <c r="F885" s="75"/>
      <c r="G885" s="75"/>
      <c r="H885" s="75"/>
      <c r="I885" s="76"/>
      <c r="J885" s="76"/>
      <c r="K885" s="76"/>
    </row>
    <row r="886">
      <c r="C886" s="76"/>
      <c r="E886" s="75"/>
      <c r="F886" s="75"/>
      <c r="G886" s="75"/>
      <c r="H886" s="75"/>
      <c r="I886" s="76"/>
      <c r="J886" s="76"/>
      <c r="K886" s="76"/>
    </row>
    <row r="887">
      <c r="C887" s="76"/>
      <c r="E887" s="75"/>
      <c r="F887" s="75"/>
      <c r="G887" s="75"/>
      <c r="H887" s="75"/>
      <c r="I887" s="76"/>
      <c r="J887" s="76"/>
      <c r="K887" s="76"/>
    </row>
    <row r="888">
      <c r="C888" s="76"/>
      <c r="E888" s="75"/>
      <c r="F888" s="75"/>
      <c r="G888" s="75"/>
      <c r="H888" s="75"/>
      <c r="I888" s="76"/>
      <c r="J888" s="76"/>
      <c r="K888" s="76"/>
    </row>
    <row r="889">
      <c r="C889" s="76"/>
      <c r="E889" s="75"/>
      <c r="F889" s="75"/>
      <c r="G889" s="75"/>
      <c r="H889" s="75"/>
      <c r="I889" s="76"/>
      <c r="J889" s="76"/>
      <c r="K889" s="76"/>
    </row>
    <row r="890">
      <c r="C890" s="76"/>
      <c r="E890" s="75"/>
      <c r="F890" s="75"/>
      <c r="G890" s="75"/>
      <c r="H890" s="75"/>
      <c r="I890" s="76"/>
      <c r="J890" s="76"/>
      <c r="K890" s="76"/>
    </row>
    <row r="891">
      <c r="C891" s="76"/>
      <c r="E891" s="75"/>
      <c r="F891" s="75"/>
      <c r="G891" s="75"/>
      <c r="H891" s="75"/>
      <c r="I891" s="76"/>
      <c r="J891" s="76"/>
      <c r="K891" s="76"/>
    </row>
    <row r="892">
      <c r="C892" s="76"/>
      <c r="E892" s="75"/>
      <c r="F892" s="75"/>
      <c r="G892" s="75"/>
      <c r="H892" s="75"/>
      <c r="I892" s="76"/>
      <c r="J892" s="76"/>
      <c r="K892" s="76"/>
    </row>
    <row r="893">
      <c r="C893" s="76"/>
      <c r="E893" s="75"/>
      <c r="F893" s="75"/>
      <c r="G893" s="75"/>
      <c r="H893" s="75"/>
      <c r="I893" s="76"/>
      <c r="J893" s="76"/>
      <c r="K893" s="76"/>
    </row>
    <row r="894">
      <c r="C894" s="76"/>
      <c r="E894" s="75"/>
      <c r="F894" s="75"/>
      <c r="G894" s="75"/>
      <c r="H894" s="75"/>
      <c r="I894" s="76"/>
      <c r="J894" s="76"/>
      <c r="K894" s="76"/>
    </row>
    <row r="895">
      <c r="C895" s="76"/>
      <c r="E895" s="75"/>
      <c r="F895" s="75"/>
      <c r="G895" s="75"/>
      <c r="H895" s="75"/>
      <c r="I895" s="76"/>
      <c r="J895" s="76"/>
      <c r="K895" s="76"/>
    </row>
    <row r="896">
      <c r="C896" s="76"/>
      <c r="E896" s="75"/>
      <c r="F896" s="75"/>
      <c r="G896" s="75"/>
      <c r="H896" s="75"/>
      <c r="I896" s="76"/>
      <c r="J896" s="76"/>
      <c r="K896" s="76"/>
    </row>
    <row r="897">
      <c r="C897" s="76"/>
      <c r="E897" s="75"/>
      <c r="F897" s="75"/>
      <c r="G897" s="75"/>
      <c r="H897" s="75"/>
      <c r="I897" s="76"/>
      <c r="J897" s="76"/>
      <c r="K897" s="76"/>
    </row>
    <row r="898">
      <c r="C898" s="76"/>
      <c r="E898" s="75"/>
      <c r="F898" s="75"/>
      <c r="G898" s="75"/>
      <c r="H898" s="75"/>
      <c r="I898" s="76"/>
      <c r="J898" s="76"/>
      <c r="K898" s="76"/>
    </row>
    <row r="899">
      <c r="C899" s="76"/>
      <c r="E899" s="75"/>
      <c r="F899" s="75"/>
      <c r="G899" s="75"/>
      <c r="H899" s="75"/>
      <c r="I899" s="76"/>
      <c r="J899" s="76"/>
      <c r="K899" s="76"/>
    </row>
    <row r="900">
      <c r="C900" s="76"/>
      <c r="E900" s="75"/>
      <c r="F900" s="75"/>
      <c r="G900" s="75"/>
      <c r="H900" s="75"/>
      <c r="I900" s="76"/>
      <c r="J900" s="76"/>
      <c r="K900" s="76"/>
    </row>
    <row r="901">
      <c r="C901" s="76"/>
      <c r="E901" s="75"/>
      <c r="F901" s="75"/>
      <c r="G901" s="75"/>
      <c r="H901" s="75"/>
      <c r="I901" s="76"/>
      <c r="J901" s="76"/>
      <c r="K901" s="76"/>
    </row>
    <row r="902">
      <c r="C902" s="76"/>
      <c r="E902" s="75"/>
      <c r="F902" s="75"/>
      <c r="G902" s="75"/>
      <c r="H902" s="75"/>
      <c r="I902" s="76"/>
      <c r="J902" s="76"/>
      <c r="K902" s="76"/>
    </row>
    <row r="903">
      <c r="C903" s="76"/>
      <c r="E903" s="75"/>
      <c r="F903" s="75"/>
      <c r="G903" s="75"/>
      <c r="H903" s="75"/>
      <c r="I903" s="76"/>
      <c r="J903" s="76"/>
      <c r="K903" s="76"/>
    </row>
    <row r="904">
      <c r="C904" s="76"/>
      <c r="E904" s="75"/>
      <c r="F904" s="75"/>
      <c r="G904" s="75"/>
      <c r="H904" s="75"/>
      <c r="I904" s="76"/>
      <c r="J904" s="76"/>
      <c r="K904" s="76"/>
    </row>
    <row r="905">
      <c r="C905" s="76"/>
      <c r="E905" s="75"/>
      <c r="F905" s="75"/>
      <c r="G905" s="75"/>
      <c r="H905" s="75"/>
      <c r="I905" s="76"/>
      <c r="J905" s="76"/>
      <c r="K905" s="76"/>
    </row>
    <row r="906">
      <c r="C906" s="76"/>
      <c r="E906" s="75"/>
      <c r="F906" s="75"/>
      <c r="G906" s="75"/>
      <c r="H906" s="75"/>
      <c r="I906" s="76"/>
      <c r="J906" s="76"/>
      <c r="K906" s="76"/>
    </row>
    <row r="907">
      <c r="C907" s="76"/>
      <c r="E907" s="75"/>
      <c r="F907" s="75"/>
      <c r="G907" s="75"/>
      <c r="H907" s="75"/>
      <c r="I907" s="76"/>
      <c r="J907" s="76"/>
      <c r="K907" s="76"/>
    </row>
    <row r="908">
      <c r="C908" s="76"/>
      <c r="E908" s="75"/>
      <c r="F908" s="75"/>
      <c r="G908" s="75"/>
      <c r="H908" s="75"/>
      <c r="I908" s="76"/>
      <c r="J908" s="76"/>
      <c r="K908" s="76"/>
    </row>
    <row r="909">
      <c r="C909" s="76"/>
      <c r="E909" s="75"/>
      <c r="F909" s="75"/>
      <c r="G909" s="75"/>
      <c r="H909" s="75"/>
      <c r="I909" s="76"/>
      <c r="J909" s="76"/>
      <c r="K909" s="76"/>
    </row>
    <row r="910">
      <c r="C910" s="76"/>
      <c r="E910" s="75"/>
      <c r="F910" s="75"/>
      <c r="G910" s="75"/>
      <c r="H910" s="75"/>
      <c r="I910" s="76"/>
      <c r="J910" s="76"/>
      <c r="K910" s="76"/>
    </row>
    <row r="911">
      <c r="C911" s="76"/>
      <c r="E911" s="75"/>
      <c r="F911" s="75"/>
      <c r="G911" s="75"/>
      <c r="H911" s="75"/>
      <c r="I911" s="76"/>
      <c r="J911" s="76"/>
      <c r="K911" s="76"/>
    </row>
    <row r="912">
      <c r="C912" s="76"/>
      <c r="E912" s="75"/>
      <c r="F912" s="75"/>
      <c r="G912" s="75"/>
      <c r="H912" s="75"/>
      <c r="I912" s="76"/>
      <c r="J912" s="76"/>
      <c r="K912" s="76"/>
    </row>
    <row r="913">
      <c r="C913" s="76"/>
      <c r="E913" s="75"/>
      <c r="F913" s="75"/>
      <c r="G913" s="75"/>
      <c r="H913" s="75"/>
      <c r="I913" s="76"/>
      <c r="J913" s="76"/>
      <c r="K913" s="76"/>
    </row>
    <row r="914">
      <c r="C914" s="76"/>
      <c r="E914" s="75"/>
      <c r="F914" s="75"/>
      <c r="G914" s="75"/>
      <c r="H914" s="75"/>
      <c r="I914" s="76"/>
      <c r="J914" s="76"/>
      <c r="K914" s="76"/>
    </row>
    <row r="915">
      <c r="C915" s="76"/>
      <c r="E915" s="75"/>
      <c r="F915" s="75"/>
      <c r="G915" s="75"/>
      <c r="H915" s="75"/>
      <c r="I915" s="76"/>
      <c r="J915" s="76"/>
      <c r="K915" s="76"/>
    </row>
    <row r="916">
      <c r="C916" s="76"/>
      <c r="E916" s="75"/>
      <c r="F916" s="75"/>
      <c r="G916" s="75"/>
      <c r="H916" s="75"/>
      <c r="I916" s="76"/>
      <c r="J916" s="76"/>
      <c r="K916" s="76"/>
    </row>
    <row r="917">
      <c r="C917" s="76"/>
      <c r="E917" s="75"/>
      <c r="F917" s="75"/>
      <c r="G917" s="75"/>
      <c r="H917" s="75"/>
      <c r="I917" s="76"/>
      <c r="J917" s="76"/>
      <c r="K917" s="76"/>
    </row>
    <row r="918">
      <c r="C918" s="76"/>
      <c r="E918" s="75"/>
      <c r="F918" s="75"/>
      <c r="G918" s="75"/>
      <c r="H918" s="75"/>
      <c r="I918" s="76"/>
      <c r="J918" s="76"/>
      <c r="K918" s="76"/>
    </row>
    <row r="919">
      <c r="C919" s="76"/>
      <c r="E919" s="75"/>
      <c r="F919" s="75"/>
      <c r="G919" s="75"/>
      <c r="H919" s="75"/>
      <c r="I919" s="76"/>
      <c r="J919" s="76"/>
      <c r="K919" s="76"/>
    </row>
    <row r="920">
      <c r="C920" s="76"/>
      <c r="E920" s="75"/>
      <c r="F920" s="75"/>
      <c r="G920" s="75"/>
      <c r="H920" s="75"/>
      <c r="I920" s="76"/>
      <c r="J920" s="76"/>
      <c r="K920" s="76"/>
    </row>
    <row r="921">
      <c r="C921" s="76"/>
      <c r="E921" s="75"/>
      <c r="F921" s="75"/>
      <c r="G921" s="75"/>
      <c r="H921" s="75"/>
      <c r="I921" s="76"/>
      <c r="J921" s="76"/>
      <c r="K921" s="76"/>
    </row>
    <row r="922">
      <c r="C922" s="76"/>
      <c r="E922" s="75"/>
      <c r="F922" s="75"/>
      <c r="G922" s="75"/>
      <c r="H922" s="75"/>
      <c r="I922" s="76"/>
      <c r="J922" s="76"/>
      <c r="K922" s="76"/>
    </row>
    <row r="923">
      <c r="C923" s="76"/>
      <c r="E923" s="75"/>
      <c r="F923" s="75"/>
      <c r="G923" s="75"/>
      <c r="H923" s="75"/>
      <c r="I923" s="76"/>
      <c r="J923" s="76"/>
      <c r="K923" s="76"/>
    </row>
    <row r="924">
      <c r="C924" s="76"/>
      <c r="E924" s="75"/>
      <c r="F924" s="75"/>
      <c r="G924" s="75"/>
      <c r="H924" s="75"/>
      <c r="I924" s="76"/>
      <c r="J924" s="76"/>
      <c r="K924" s="76"/>
    </row>
    <row r="925">
      <c r="C925" s="76"/>
      <c r="E925" s="75"/>
      <c r="F925" s="75"/>
      <c r="G925" s="75"/>
      <c r="H925" s="75"/>
      <c r="I925" s="76"/>
      <c r="J925" s="76"/>
      <c r="K925" s="76"/>
    </row>
    <row r="926">
      <c r="C926" s="76"/>
      <c r="E926" s="75"/>
      <c r="F926" s="75"/>
      <c r="G926" s="75"/>
      <c r="H926" s="75"/>
      <c r="I926" s="76"/>
      <c r="J926" s="76"/>
      <c r="K926" s="76"/>
    </row>
    <row r="927">
      <c r="C927" s="76"/>
      <c r="E927" s="75"/>
      <c r="F927" s="75"/>
      <c r="G927" s="75"/>
      <c r="H927" s="75"/>
      <c r="I927" s="76"/>
      <c r="J927" s="76"/>
      <c r="K927" s="76"/>
    </row>
    <row r="928">
      <c r="C928" s="76"/>
      <c r="E928" s="75"/>
      <c r="F928" s="75"/>
      <c r="G928" s="75"/>
      <c r="H928" s="75"/>
      <c r="I928" s="76"/>
      <c r="J928" s="76"/>
      <c r="K928" s="76"/>
    </row>
    <row r="929">
      <c r="C929" s="76"/>
      <c r="E929" s="75"/>
      <c r="F929" s="75"/>
      <c r="G929" s="75"/>
      <c r="H929" s="75"/>
      <c r="I929" s="76"/>
      <c r="J929" s="76"/>
      <c r="K929" s="76"/>
    </row>
    <row r="930">
      <c r="C930" s="76"/>
      <c r="E930" s="75"/>
      <c r="F930" s="75"/>
      <c r="G930" s="75"/>
      <c r="H930" s="75"/>
      <c r="I930" s="76"/>
      <c r="J930" s="76"/>
      <c r="K930" s="76"/>
    </row>
    <row r="931">
      <c r="C931" s="76"/>
      <c r="E931" s="75"/>
      <c r="F931" s="75"/>
      <c r="G931" s="75"/>
      <c r="H931" s="75"/>
      <c r="I931" s="76"/>
      <c r="J931" s="76"/>
      <c r="K931" s="76"/>
    </row>
    <row r="932">
      <c r="C932" s="76"/>
      <c r="E932" s="75"/>
      <c r="F932" s="75"/>
      <c r="G932" s="75"/>
      <c r="H932" s="75"/>
      <c r="I932" s="76"/>
      <c r="J932" s="76"/>
      <c r="K932" s="76"/>
    </row>
    <row r="933">
      <c r="C933" s="76"/>
      <c r="E933" s="75"/>
      <c r="F933" s="75"/>
      <c r="G933" s="75"/>
      <c r="H933" s="75"/>
      <c r="I933" s="76"/>
      <c r="J933" s="76"/>
      <c r="K933" s="76"/>
    </row>
    <row r="934">
      <c r="C934" s="76"/>
      <c r="E934" s="75"/>
      <c r="F934" s="75"/>
      <c r="G934" s="75"/>
      <c r="H934" s="75"/>
      <c r="I934" s="76"/>
      <c r="J934" s="76"/>
      <c r="K934" s="76"/>
    </row>
    <row r="935">
      <c r="C935" s="76"/>
      <c r="E935" s="75"/>
      <c r="F935" s="75"/>
      <c r="G935" s="75"/>
      <c r="H935" s="75"/>
      <c r="I935" s="76"/>
      <c r="J935" s="76"/>
      <c r="K935" s="76"/>
    </row>
    <row r="936">
      <c r="C936" s="76"/>
      <c r="E936" s="75"/>
      <c r="F936" s="75"/>
      <c r="G936" s="75"/>
      <c r="H936" s="75"/>
      <c r="I936" s="76"/>
      <c r="J936" s="76"/>
      <c r="K936" s="76"/>
    </row>
    <row r="937">
      <c r="C937" s="76"/>
      <c r="E937" s="75"/>
      <c r="F937" s="75"/>
      <c r="G937" s="75"/>
      <c r="H937" s="75"/>
      <c r="I937" s="76"/>
      <c r="J937" s="76"/>
      <c r="K937" s="76"/>
    </row>
    <row r="938">
      <c r="C938" s="76"/>
      <c r="E938" s="75"/>
      <c r="F938" s="75"/>
      <c r="G938" s="75"/>
      <c r="H938" s="75"/>
      <c r="I938" s="76"/>
      <c r="J938" s="76"/>
      <c r="K938" s="76"/>
    </row>
    <row r="939">
      <c r="C939" s="76"/>
      <c r="E939" s="75"/>
      <c r="F939" s="75"/>
      <c r="G939" s="75"/>
      <c r="H939" s="75"/>
      <c r="I939" s="76"/>
      <c r="J939" s="76"/>
      <c r="K939" s="76"/>
    </row>
    <row r="940">
      <c r="C940" s="76"/>
      <c r="E940" s="75"/>
      <c r="F940" s="75"/>
      <c r="G940" s="75"/>
      <c r="H940" s="75"/>
      <c r="I940" s="76"/>
      <c r="J940" s="76"/>
      <c r="K940" s="76"/>
    </row>
    <row r="941">
      <c r="C941" s="76"/>
      <c r="E941" s="75"/>
      <c r="F941" s="75"/>
      <c r="G941" s="75"/>
      <c r="H941" s="75"/>
      <c r="I941" s="76"/>
      <c r="J941" s="76"/>
      <c r="K941" s="76"/>
    </row>
    <row r="942">
      <c r="C942" s="76"/>
      <c r="E942" s="75"/>
      <c r="F942" s="75"/>
      <c r="G942" s="75"/>
      <c r="H942" s="75"/>
      <c r="I942" s="76"/>
      <c r="J942" s="76"/>
      <c r="K942" s="76"/>
    </row>
    <row r="943">
      <c r="C943" s="76"/>
      <c r="E943" s="75"/>
      <c r="F943" s="75"/>
      <c r="G943" s="75"/>
      <c r="H943" s="75"/>
      <c r="I943" s="76"/>
      <c r="J943" s="76"/>
      <c r="K943" s="76"/>
    </row>
    <row r="944">
      <c r="C944" s="76"/>
      <c r="E944" s="75"/>
      <c r="F944" s="75"/>
      <c r="G944" s="75"/>
      <c r="H944" s="75"/>
      <c r="I944" s="76"/>
      <c r="J944" s="76"/>
      <c r="K944" s="76"/>
    </row>
    <row r="945">
      <c r="C945" s="76"/>
      <c r="E945" s="75"/>
      <c r="F945" s="75"/>
      <c r="G945" s="75"/>
      <c r="H945" s="75"/>
      <c r="I945" s="76"/>
      <c r="J945" s="76"/>
      <c r="K945" s="76"/>
    </row>
    <row r="946">
      <c r="C946" s="76"/>
      <c r="E946" s="75"/>
      <c r="F946" s="75"/>
      <c r="G946" s="75"/>
      <c r="H946" s="75"/>
      <c r="I946" s="76"/>
      <c r="J946" s="76"/>
      <c r="K946" s="76"/>
    </row>
    <row r="947">
      <c r="C947" s="76"/>
      <c r="E947" s="75"/>
      <c r="F947" s="75"/>
      <c r="G947" s="75"/>
      <c r="H947" s="75"/>
      <c r="I947" s="76"/>
      <c r="J947" s="76"/>
      <c r="K947" s="76"/>
    </row>
    <row r="948">
      <c r="C948" s="76"/>
      <c r="E948" s="75"/>
      <c r="F948" s="75"/>
      <c r="G948" s="75"/>
      <c r="H948" s="75"/>
      <c r="I948" s="76"/>
      <c r="J948" s="76"/>
      <c r="K948" s="76"/>
    </row>
    <row r="949">
      <c r="C949" s="76"/>
      <c r="E949" s="75"/>
      <c r="F949" s="75"/>
      <c r="G949" s="75"/>
      <c r="H949" s="75"/>
      <c r="I949" s="76"/>
      <c r="J949" s="76"/>
      <c r="K949" s="76"/>
    </row>
    <row r="950">
      <c r="C950" s="76"/>
      <c r="E950" s="75"/>
      <c r="F950" s="75"/>
      <c r="G950" s="75"/>
      <c r="H950" s="75"/>
      <c r="I950" s="76"/>
      <c r="J950" s="76"/>
      <c r="K950" s="76"/>
    </row>
    <row r="951">
      <c r="C951" s="76"/>
      <c r="E951" s="75"/>
      <c r="F951" s="75"/>
      <c r="G951" s="75"/>
      <c r="H951" s="75"/>
      <c r="I951" s="76"/>
      <c r="J951" s="76"/>
      <c r="K951" s="76"/>
    </row>
    <row r="952">
      <c r="C952" s="76"/>
      <c r="E952" s="75"/>
      <c r="F952" s="75"/>
      <c r="G952" s="75"/>
      <c r="H952" s="75"/>
      <c r="I952" s="76"/>
      <c r="J952" s="76"/>
      <c r="K952" s="76"/>
    </row>
    <row r="953">
      <c r="C953" s="76"/>
      <c r="E953" s="75"/>
      <c r="F953" s="75"/>
      <c r="G953" s="75"/>
      <c r="H953" s="75"/>
      <c r="I953" s="76"/>
      <c r="J953" s="76"/>
      <c r="K953" s="76"/>
    </row>
    <row r="954">
      <c r="C954" s="76"/>
      <c r="E954" s="75"/>
      <c r="F954" s="75"/>
      <c r="G954" s="75"/>
      <c r="H954" s="75"/>
      <c r="I954" s="76"/>
      <c r="J954" s="76"/>
      <c r="K954" s="76"/>
    </row>
    <row r="955">
      <c r="C955" s="76"/>
      <c r="E955" s="75"/>
      <c r="F955" s="75"/>
      <c r="G955" s="75"/>
      <c r="H955" s="75"/>
      <c r="I955" s="76"/>
      <c r="J955" s="76"/>
      <c r="K955" s="76"/>
    </row>
    <row r="956">
      <c r="C956" s="76"/>
      <c r="E956" s="75"/>
      <c r="F956" s="75"/>
      <c r="G956" s="75"/>
      <c r="H956" s="75"/>
      <c r="I956" s="76"/>
      <c r="J956" s="76"/>
      <c r="K956" s="76"/>
    </row>
    <row r="957">
      <c r="C957" s="76"/>
      <c r="E957" s="75"/>
      <c r="F957" s="75"/>
      <c r="G957" s="75"/>
      <c r="H957" s="75"/>
      <c r="I957" s="76"/>
      <c r="J957" s="76"/>
      <c r="K957" s="76"/>
    </row>
    <row r="958">
      <c r="C958" s="76"/>
      <c r="E958" s="75"/>
      <c r="F958" s="75"/>
      <c r="G958" s="75"/>
      <c r="H958" s="75"/>
      <c r="I958" s="76"/>
      <c r="J958" s="76"/>
      <c r="K958" s="76"/>
    </row>
    <row r="959">
      <c r="C959" s="76"/>
      <c r="E959" s="75"/>
      <c r="F959" s="75"/>
      <c r="G959" s="75"/>
      <c r="H959" s="75"/>
      <c r="I959" s="76"/>
      <c r="J959" s="76"/>
      <c r="K959" s="76"/>
    </row>
    <row r="960">
      <c r="C960" s="76"/>
      <c r="E960" s="75"/>
      <c r="F960" s="75"/>
      <c r="G960" s="75"/>
      <c r="H960" s="75"/>
      <c r="I960" s="76"/>
      <c r="J960" s="76"/>
      <c r="K960" s="76"/>
    </row>
    <row r="961">
      <c r="C961" s="76"/>
      <c r="E961" s="75"/>
      <c r="F961" s="75"/>
      <c r="G961" s="75"/>
      <c r="H961" s="75"/>
      <c r="I961" s="76"/>
      <c r="J961" s="76"/>
      <c r="K961" s="76"/>
    </row>
    <row r="962">
      <c r="C962" s="76"/>
      <c r="E962" s="75"/>
      <c r="F962" s="75"/>
      <c r="G962" s="75"/>
      <c r="H962" s="75"/>
      <c r="I962" s="76"/>
      <c r="J962" s="76"/>
      <c r="K962" s="76"/>
    </row>
    <row r="963">
      <c r="C963" s="76"/>
      <c r="E963" s="75"/>
      <c r="F963" s="75"/>
      <c r="G963" s="75"/>
      <c r="H963" s="75"/>
      <c r="I963" s="76"/>
      <c r="J963" s="76"/>
      <c r="K963" s="76"/>
    </row>
    <row r="964">
      <c r="C964" s="76"/>
      <c r="E964" s="75"/>
      <c r="F964" s="75"/>
      <c r="G964" s="75"/>
      <c r="H964" s="75"/>
      <c r="I964" s="76"/>
      <c r="J964" s="76"/>
      <c r="K964" s="76"/>
    </row>
    <row r="965">
      <c r="C965" s="76"/>
      <c r="E965" s="75"/>
      <c r="F965" s="75"/>
      <c r="G965" s="75"/>
      <c r="H965" s="75"/>
      <c r="I965" s="76"/>
      <c r="J965" s="76"/>
      <c r="K965" s="76"/>
    </row>
    <row r="966">
      <c r="C966" s="76"/>
      <c r="E966" s="75"/>
      <c r="F966" s="75"/>
      <c r="G966" s="75"/>
      <c r="H966" s="75"/>
      <c r="I966" s="76"/>
      <c r="J966" s="76"/>
      <c r="K966" s="76"/>
    </row>
    <row r="967">
      <c r="C967" s="76"/>
      <c r="E967" s="75"/>
      <c r="F967" s="75"/>
      <c r="G967" s="75"/>
      <c r="H967" s="75"/>
      <c r="I967" s="76"/>
      <c r="J967" s="76"/>
      <c r="K967" s="76"/>
    </row>
    <row r="968">
      <c r="C968" s="76"/>
      <c r="E968" s="75"/>
      <c r="F968" s="75"/>
      <c r="G968" s="75"/>
      <c r="H968" s="75"/>
      <c r="I968" s="76"/>
      <c r="J968" s="76"/>
      <c r="K968" s="76"/>
    </row>
    <row r="969">
      <c r="C969" s="76"/>
      <c r="E969" s="75"/>
      <c r="F969" s="75"/>
      <c r="G969" s="75"/>
      <c r="H969" s="75"/>
      <c r="I969" s="76"/>
      <c r="J969" s="76"/>
      <c r="K969" s="76"/>
    </row>
    <row r="970">
      <c r="C970" s="76"/>
      <c r="E970" s="75"/>
      <c r="F970" s="75"/>
      <c r="G970" s="75"/>
      <c r="H970" s="75"/>
      <c r="I970" s="76"/>
      <c r="J970" s="76"/>
      <c r="K970" s="76"/>
    </row>
    <row r="971">
      <c r="C971" s="76"/>
      <c r="E971" s="75"/>
      <c r="F971" s="75"/>
      <c r="G971" s="75"/>
      <c r="H971" s="75"/>
      <c r="I971" s="76"/>
      <c r="J971" s="76"/>
      <c r="K971" s="76"/>
    </row>
    <row r="972">
      <c r="C972" s="76"/>
      <c r="E972" s="75"/>
      <c r="F972" s="75"/>
      <c r="G972" s="75"/>
      <c r="H972" s="75"/>
      <c r="I972" s="76"/>
      <c r="J972" s="76"/>
      <c r="K972" s="76"/>
    </row>
    <row r="973">
      <c r="C973" s="76"/>
      <c r="E973" s="75"/>
      <c r="F973" s="75"/>
      <c r="G973" s="75"/>
      <c r="H973" s="75"/>
      <c r="I973" s="76"/>
      <c r="J973" s="76"/>
      <c r="K973" s="76"/>
    </row>
    <row r="974">
      <c r="C974" s="76"/>
      <c r="E974" s="75"/>
      <c r="F974" s="75"/>
      <c r="G974" s="75"/>
      <c r="H974" s="75"/>
      <c r="I974" s="76"/>
      <c r="J974" s="76"/>
      <c r="K974" s="76"/>
    </row>
    <row r="975">
      <c r="C975" s="76"/>
      <c r="E975" s="75"/>
      <c r="F975" s="75"/>
      <c r="G975" s="75"/>
      <c r="H975" s="75"/>
      <c r="I975" s="76"/>
      <c r="J975" s="76"/>
      <c r="K975" s="76"/>
    </row>
    <row r="976">
      <c r="C976" s="76"/>
      <c r="E976" s="75"/>
      <c r="F976" s="75"/>
      <c r="G976" s="75"/>
      <c r="H976" s="75"/>
      <c r="I976" s="76"/>
      <c r="J976" s="76"/>
      <c r="K976" s="76"/>
    </row>
    <row r="977">
      <c r="C977" s="76"/>
      <c r="E977" s="75"/>
      <c r="F977" s="75"/>
      <c r="G977" s="75"/>
      <c r="H977" s="75"/>
      <c r="I977" s="76"/>
      <c r="J977" s="76"/>
      <c r="K977" s="76"/>
    </row>
    <row r="978">
      <c r="C978" s="76"/>
      <c r="E978" s="75"/>
      <c r="F978" s="75"/>
      <c r="G978" s="75"/>
      <c r="H978" s="75"/>
      <c r="I978" s="76"/>
      <c r="J978" s="76"/>
      <c r="K978" s="76"/>
    </row>
    <row r="979">
      <c r="C979" s="76"/>
      <c r="E979" s="75"/>
      <c r="F979" s="75"/>
      <c r="G979" s="75"/>
      <c r="H979" s="75"/>
      <c r="I979" s="76"/>
      <c r="J979" s="76"/>
      <c r="K979" s="76"/>
    </row>
    <row r="980">
      <c r="C980" s="76"/>
      <c r="E980" s="75"/>
      <c r="F980" s="75"/>
      <c r="G980" s="75"/>
      <c r="H980" s="75"/>
      <c r="I980" s="76"/>
      <c r="J980" s="76"/>
      <c r="K980" s="76"/>
    </row>
    <row r="981">
      <c r="C981" s="76"/>
      <c r="E981" s="75"/>
      <c r="F981" s="75"/>
      <c r="G981" s="75"/>
      <c r="H981" s="75"/>
      <c r="I981" s="76"/>
      <c r="J981" s="76"/>
      <c r="K981" s="76"/>
    </row>
    <row r="982">
      <c r="C982" s="76"/>
      <c r="E982" s="75"/>
      <c r="F982" s="75"/>
      <c r="G982" s="75"/>
      <c r="H982" s="75"/>
      <c r="I982" s="76"/>
      <c r="J982" s="76"/>
      <c r="K982" s="76"/>
    </row>
    <row r="983">
      <c r="C983" s="76"/>
      <c r="E983" s="75"/>
      <c r="F983" s="75"/>
      <c r="G983" s="75"/>
      <c r="H983" s="75"/>
      <c r="I983" s="76"/>
      <c r="J983" s="76"/>
      <c r="K983" s="76"/>
    </row>
    <row r="984">
      <c r="C984" s="76"/>
      <c r="E984" s="75"/>
      <c r="F984" s="75"/>
      <c r="G984" s="75"/>
      <c r="H984" s="75"/>
      <c r="I984" s="76"/>
      <c r="J984" s="76"/>
      <c r="K984" s="76"/>
    </row>
    <row r="985">
      <c r="C985" s="76"/>
      <c r="E985" s="75"/>
      <c r="F985" s="75"/>
      <c r="G985" s="75"/>
      <c r="H985" s="75"/>
      <c r="I985" s="76"/>
      <c r="J985" s="76"/>
      <c r="K985" s="76"/>
    </row>
    <row r="986">
      <c r="C986" s="76"/>
      <c r="E986" s="75"/>
      <c r="F986" s="75"/>
      <c r="G986" s="75"/>
      <c r="H986" s="75"/>
      <c r="I986" s="76"/>
      <c r="J986" s="76"/>
      <c r="K986" s="76"/>
    </row>
    <row r="987">
      <c r="C987" s="76"/>
      <c r="E987" s="75"/>
      <c r="F987" s="75"/>
      <c r="G987" s="75"/>
      <c r="H987" s="75"/>
      <c r="I987" s="76"/>
      <c r="J987" s="76"/>
      <c r="K987" s="76"/>
    </row>
    <row r="988">
      <c r="C988" s="76"/>
      <c r="E988" s="75"/>
      <c r="F988" s="75"/>
      <c r="G988" s="75"/>
      <c r="H988" s="75"/>
      <c r="I988" s="76"/>
      <c r="J988" s="76"/>
      <c r="K988" s="76"/>
    </row>
    <row r="989">
      <c r="C989" s="76"/>
      <c r="E989" s="75"/>
      <c r="F989" s="75"/>
      <c r="G989" s="75"/>
      <c r="H989" s="75"/>
      <c r="I989" s="76"/>
      <c r="J989" s="76"/>
      <c r="K989" s="76"/>
    </row>
    <row r="990">
      <c r="C990" s="76"/>
      <c r="E990" s="75"/>
      <c r="F990" s="75"/>
      <c r="G990" s="75"/>
      <c r="H990" s="75"/>
      <c r="I990" s="76"/>
      <c r="J990" s="76"/>
      <c r="K990" s="76"/>
    </row>
    <row r="991">
      <c r="C991" s="76"/>
      <c r="E991" s="75"/>
      <c r="F991" s="75"/>
      <c r="G991" s="75"/>
      <c r="H991" s="75"/>
      <c r="I991" s="76"/>
      <c r="J991" s="76"/>
      <c r="K991" s="76"/>
    </row>
    <row r="992">
      <c r="C992" s="76"/>
      <c r="E992" s="75"/>
      <c r="F992" s="75"/>
      <c r="G992" s="75"/>
      <c r="H992" s="75"/>
      <c r="I992" s="76"/>
      <c r="J992" s="76"/>
      <c r="K992" s="76"/>
    </row>
    <row r="993">
      <c r="C993" s="76"/>
      <c r="E993" s="75"/>
      <c r="F993" s="75"/>
      <c r="G993" s="75"/>
      <c r="H993" s="75"/>
      <c r="I993" s="76"/>
      <c r="J993" s="76"/>
      <c r="K993" s="76"/>
    </row>
    <row r="994">
      <c r="C994" s="76"/>
      <c r="E994" s="75"/>
      <c r="F994" s="75"/>
      <c r="G994" s="75"/>
      <c r="H994" s="75"/>
      <c r="I994" s="76"/>
      <c r="J994" s="76"/>
      <c r="K994" s="76"/>
    </row>
    <row r="995">
      <c r="C995" s="76"/>
      <c r="E995" s="75"/>
      <c r="F995" s="75"/>
      <c r="G995" s="75"/>
      <c r="H995" s="75"/>
      <c r="I995" s="76"/>
      <c r="J995" s="76"/>
      <c r="K995" s="76"/>
    </row>
    <row r="996">
      <c r="C996" s="76"/>
      <c r="E996" s="75"/>
      <c r="F996" s="75"/>
      <c r="G996" s="75"/>
      <c r="H996" s="75"/>
      <c r="I996" s="76"/>
      <c r="J996" s="76"/>
      <c r="K996" s="76"/>
    </row>
    <row r="997">
      <c r="C997" s="76"/>
      <c r="E997" s="75"/>
      <c r="F997" s="75"/>
      <c r="G997" s="75"/>
      <c r="H997" s="75"/>
      <c r="I997" s="76"/>
      <c r="J997" s="76"/>
      <c r="K997" s="76"/>
    </row>
  </sheetData>
  <autoFilter ref="$A$4:$AH$168"/>
  <mergeCells count="1">
    <mergeCell ref="Q3:S3"/>
  </mergeCells>
  <conditionalFormatting sqref="A1">
    <cfRule type="notContainsBlanks" dxfId="0" priority="1">
      <formula>LEN(TRIM(A1))&gt;0</formula>
    </cfRule>
  </conditionalFormatting>
  <hyperlinks>
    <hyperlink r:id="rId1" ref="D31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0.0"/>
    <col customWidth="1" min="13" max="14" width="20.5"/>
    <col customWidth="1" min="15" max="15" width="22.25"/>
  </cols>
  <sheetData>
    <row r="1">
      <c r="A1" s="52" t="s">
        <v>465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76"/>
      <c r="O1" s="52" t="s">
        <v>231</v>
      </c>
      <c r="P1" s="76"/>
      <c r="Q1" s="76"/>
      <c r="R1" s="76"/>
    </row>
    <row r="2">
      <c r="A2" s="52" t="s">
        <v>466</v>
      </c>
      <c r="B2" s="155" t="s">
        <v>467</v>
      </c>
      <c r="C2" s="52"/>
      <c r="D2" s="52"/>
      <c r="E2" s="52"/>
      <c r="F2" s="52">
        <v>4.042</v>
      </c>
      <c r="G2" s="52">
        <v>17.01</v>
      </c>
      <c r="H2" s="52">
        <v>30.664</v>
      </c>
      <c r="I2" s="52">
        <f>H2-16.3</f>
        <v>14.364</v>
      </c>
      <c r="J2" s="52"/>
      <c r="K2" s="52"/>
      <c r="L2" s="52">
        <v>3.0</v>
      </c>
      <c r="M2" s="52"/>
      <c r="N2" s="52"/>
      <c r="O2" s="52">
        <f>'Totals % Goal'!F3</f>
        <v>1.1</v>
      </c>
      <c r="P2" s="52"/>
      <c r="Q2" s="52"/>
      <c r="R2" s="52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/>
      <c r="N4" s="7" t="s">
        <v>387</v>
      </c>
      <c r="O4" s="7" t="s">
        <v>388</v>
      </c>
      <c r="P4" s="7" t="s">
        <v>65</v>
      </c>
      <c r="Q4" s="7" t="s">
        <v>101</v>
      </c>
      <c r="R4" s="7" t="s">
        <v>253</v>
      </c>
      <c r="S4" s="11"/>
      <c r="T4" s="11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56">
        <v>45249.0</v>
      </c>
      <c r="B5" s="52">
        <v>3013.0</v>
      </c>
      <c r="C5" s="52" t="s">
        <v>471</v>
      </c>
      <c r="D5" s="52">
        <v>30.665</v>
      </c>
      <c r="E5" s="52">
        <v>30.0</v>
      </c>
      <c r="F5" s="52">
        <v>103.49</v>
      </c>
      <c r="G5" s="52">
        <v>9692363.0</v>
      </c>
      <c r="H5" s="52">
        <v>64.64</v>
      </c>
      <c r="I5" s="52" t="s">
        <v>65</v>
      </c>
      <c r="J5" s="52" t="s">
        <v>164</v>
      </c>
      <c r="K5" s="52" t="s">
        <v>203</v>
      </c>
      <c r="L5" s="76"/>
      <c r="M5" s="52"/>
      <c r="N5" s="52" t="str">
        <f t="shared" ref="N5:N172" si="1">if(K5="low","140MeV","750MeV")</f>
        <v>750MeV</v>
      </c>
      <c r="O5" s="76" t="str">
        <f t="shared" ref="O5:O172" si="2">if(K5="low","140MeV","650MeV")</f>
        <v>650MeV</v>
      </c>
      <c r="P5" s="76">
        <f>if(I5="LH2",0+$F5,0)</f>
        <v>103.49</v>
      </c>
      <c r="Q5" s="76">
        <f>if(I5="LD2",0+$F5,0)</f>
        <v>0</v>
      </c>
      <c r="R5" s="76">
        <f>if(I5="dummy",0+$F5,0)</f>
        <v>0</v>
      </c>
    </row>
    <row r="6">
      <c r="A6" s="76"/>
      <c r="B6" s="52">
        <v>3014.0</v>
      </c>
      <c r="C6" s="52" t="s">
        <v>471</v>
      </c>
      <c r="D6" s="52">
        <v>30.665</v>
      </c>
      <c r="E6" s="52">
        <v>30.0</v>
      </c>
      <c r="F6" s="52">
        <v>96.1</v>
      </c>
      <c r="G6" s="52">
        <v>8805179.0</v>
      </c>
      <c r="H6" s="52">
        <v>57.68</v>
      </c>
      <c r="I6" s="52" t="s">
        <v>65</v>
      </c>
      <c r="J6" s="52" t="s">
        <v>164</v>
      </c>
      <c r="K6" s="52" t="s">
        <v>203</v>
      </c>
      <c r="L6" s="76"/>
      <c r="M6" s="52"/>
      <c r="N6" s="52" t="str">
        <f t="shared" si="1"/>
        <v>750MeV</v>
      </c>
      <c r="O6" s="76" t="str">
        <f t="shared" si="2"/>
        <v>650MeV</v>
      </c>
      <c r="P6" s="76">
        <f t="shared" ref="P6:P172" si="3">if($I6="LH2",$P5+$F6,$P5+0)</f>
        <v>199.59</v>
      </c>
      <c r="Q6" s="76">
        <f t="shared" ref="Q6:Q172" si="4">if($I6="LD2",$Q5+$F6,$Q5+0)</f>
        <v>0</v>
      </c>
      <c r="R6" s="76">
        <f t="shared" ref="R6:R172" si="5">if($I6="dummy",$R5+$F6,$R5+0)</f>
        <v>0</v>
      </c>
    </row>
    <row r="7">
      <c r="A7" s="104"/>
      <c r="B7" s="52">
        <v>3015.0</v>
      </c>
      <c r="C7" s="52" t="s">
        <v>471</v>
      </c>
      <c r="D7" s="52">
        <v>30.665</v>
      </c>
      <c r="E7" s="52">
        <v>20.0</v>
      </c>
      <c r="F7" s="52">
        <v>20.32</v>
      </c>
      <c r="G7" s="52">
        <v>1333187.0</v>
      </c>
      <c r="H7" s="52">
        <v>18.77</v>
      </c>
      <c r="I7" s="52" t="s">
        <v>65</v>
      </c>
      <c r="J7" s="52" t="s">
        <v>164</v>
      </c>
      <c r="K7" s="52" t="s">
        <v>203</v>
      </c>
      <c r="L7" s="76"/>
      <c r="M7" s="52"/>
      <c r="N7" s="52" t="str">
        <f t="shared" si="1"/>
        <v>750MeV</v>
      </c>
      <c r="O7" s="76" t="str">
        <f t="shared" si="2"/>
        <v>650MeV</v>
      </c>
      <c r="P7" s="76">
        <f t="shared" si="3"/>
        <v>219.91</v>
      </c>
      <c r="Q7" s="76">
        <f t="shared" si="4"/>
        <v>0</v>
      </c>
      <c r="R7" s="76">
        <f t="shared" si="5"/>
        <v>0</v>
      </c>
    </row>
    <row r="8">
      <c r="A8" s="76"/>
      <c r="B8" s="52">
        <v>3016.0</v>
      </c>
      <c r="C8" s="52" t="s">
        <v>471</v>
      </c>
      <c r="D8" s="52">
        <v>30.665</v>
      </c>
      <c r="E8" s="52">
        <v>10.0</v>
      </c>
      <c r="F8" s="52">
        <v>10.77</v>
      </c>
      <c r="G8" s="52">
        <v>412219.0</v>
      </c>
      <c r="H8" s="52">
        <v>19.72</v>
      </c>
      <c r="I8" s="52" t="s">
        <v>65</v>
      </c>
      <c r="J8" s="52" t="s">
        <v>164</v>
      </c>
      <c r="K8" s="52" t="s">
        <v>203</v>
      </c>
      <c r="L8" s="76"/>
      <c r="M8" s="52"/>
      <c r="N8" s="52" t="str">
        <f t="shared" si="1"/>
        <v>750MeV</v>
      </c>
      <c r="O8" s="76" t="str">
        <f t="shared" si="2"/>
        <v>650MeV</v>
      </c>
      <c r="P8" s="76">
        <f t="shared" si="3"/>
        <v>230.68</v>
      </c>
      <c r="Q8" s="76">
        <f t="shared" si="4"/>
        <v>0</v>
      </c>
      <c r="R8" s="76">
        <f t="shared" si="5"/>
        <v>0</v>
      </c>
    </row>
    <row r="9">
      <c r="A9" s="76"/>
      <c r="B9" s="52">
        <v>3017.0</v>
      </c>
      <c r="C9" s="52" t="s">
        <v>475</v>
      </c>
      <c r="D9" s="52">
        <v>30.665</v>
      </c>
      <c r="E9" s="52">
        <v>30.0</v>
      </c>
      <c r="F9" s="52">
        <v>31.73</v>
      </c>
      <c r="G9" s="52">
        <v>2977244.0</v>
      </c>
      <c r="H9" s="52">
        <v>18.74</v>
      </c>
      <c r="I9" s="52" t="s">
        <v>65</v>
      </c>
      <c r="J9" s="52" t="s">
        <v>425</v>
      </c>
      <c r="K9" s="52" t="s">
        <v>203</v>
      </c>
      <c r="L9" s="76"/>
      <c r="M9" s="52"/>
      <c r="N9" s="52" t="str">
        <f t="shared" si="1"/>
        <v>750MeV</v>
      </c>
      <c r="O9" s="76" t="str">
        <f t="shared" si="2"/>
        <v>650MeV</v>
      </c>
      <c r="P9" s="76">
        <f t="shared" si="3"/>
        <v>262.41</v>
      </c>
      <c r="Q9" s="76">
        <f t="shared" si="4"/>
        <v>0</v>
      </c>
      <c r="R9" s="76">
        <f t="shared" si="5"/>
        <v>0</v>
      </c>
    </row>
    <row r="10">
      <c r="A10" s="76"/>
      <c r="B10" s="52">
        <v>3018.0</v>
      </c>
      <c r="C10" s="52" t="s">
        <v>154</v>
      </c>
      <c r="D10" s="52">
        <v>30.665</v>
      </c>
      <c r="E10" s="52">
        <v>20.0</v>
      </c>
      <c r="F10" s="52">
        <v>0.0</v>
      </c>
      <c r="G10" s="52">
        <v>80154.0</v>
      </c>
      <c r="H10" s="52">
        <v>1.43</v>
      </c>
      <c r="I10" s="52" t="s">
        <v>65</v>
      </c>
      <c r="J10" s="52" t="s">
        <v>53</v>
      </c>
      <c r="K10" s="52" t="s">
        <v>203</v>
      </c>
      <c r="L10" s="76"/>
      <c r="M10" s="52"/>
      <c r="N10" s="52" t="str">
        <f t="shared" si="1"/>
        <v>750MeV</v>
      </c>
      <c r="O10" s="76" t="str">
        <f t="shared" si="2"/>
        <v>650MeV</v>
      </c>
      <c r="P10" s="76">
        <f t="shared" si="3"/>
        <v>262.41</v>
      </c>
      <c r="Q10" s="76">
        <f t="shared" si="4"/>
        <v>0</v>
      </c>
      <c r="R10" s="76">
        <f t="shared" si="5"/>
        <v>0</v>
      </c>
    </row>
    <row r="11">
      <c r="A11" s="104"/>
      <c r="B11" s="52">
        <v>3019.0</v>
      </c>
      <c r="C11" s="52" t="s">
        <v>475</v>
      </c>
      <c r="D11" s="52">
        <v>30.665</v>
      </c>
      <c r="E11" s="52">
        <v>20.0</v>
      </c>
      <c r="F11" s="52">
        <v>42.65</v>
      </c>
      <c r="G11" s="52">
        <v>2878024.0</v>
      </c>
      <c r="H11" s="52">
        <v>37.95</v>
      </c>
      <c r="I11" s="52" t="s">
        <v>65</v>
      </c>
      <c r="J11" s="52" t="s">
        <v>469</v>
      </c>
      <c r="K11" s="52" t="s">
        <v>203</v>
      </c>
      <c r="L11" s="52"/>
      <c r="M11" s="52"/>
      <c r="N11" s="52" t="str">
        <f t="shared" si="1"/>
        <v>750MeV</v>
      </c>
      <c r="O11" s="76" t="str">
        <f t="shared" si="2"/>
        <v>650MeV</v>
      </c>
      <c r="P11" s="76">
        <f t="shared" si="3"/>
        <v>305.06</v>
      </c>
      <c r="Q11" s="76">
        <f t="shared" si="4"/>
        <v>0</v>
      </c>
      <c r="R11" s="76">
        <f t="shared" si="5"/>
        <v>0</v>
      </c>
    </row>
    <row r="12">
      <c r="A12" s="76"/>
      <c r="B12" s="52">
        <v>3020.0</v>
      </c>
      <c r="C12" s="52" t="s">
        <v>471</v>
      </c>
      <c r="D12" s="52">
        <v>30.665</v>
      </c>
      <c r="E12" s="52">
        <v>10.0</v>
      </c>
      <c r="F12" s="52">
        <v>10.16</v>
      </c>
      <c r="G12" s="52">
        <v>912104.0</v>
      </c>
      <c r="H12" s="52">
        <v>18.83</v>
      </c>
      <c r="I12" s="52" t="s">
        <v>65</v>
      </c>
      <c r="J12" s="52" t="s">
        <v>164</v>
      </c>
      <c r="K12" s="52" t="s">
        <v>477</v>
      </c>
      <c r="L12" s="52"/>
      <c r="M12" s="52"/>
      <c r="N12" s="52" t="str">
        <f t="shared" si="1"/>
        <v>140MeV</v>
      </c>
      <c r="O12" s="76" t="str">
        <f t="shared" si="2"/>
        <v>140MeV</v>
      </c>
      <c r="P12" s="76">
        <f t="shared" si="3"/>
        <v>315.22</v>
      </c>
      <c r="Q12" s="76">
        <f t="shared" si="4"/>
        <v>0</v>
      </c>
      <c r="R12" s="76">
        <f t="shared" si="5"/>
        <v>0</v>
      </c>
    </row>
    <row r="13">
      <c r="A13" s="76"/>
      <c r="B13" s="52">
        <v>3021.0</v>
      </c>
      <c r="C13" s="52" t="s">
        <v>154</v>
      </c>
      <c r="D13" s="52">
        <v>30.665</v>
      </c>
      <c r="E13" s="52">
        <v>10.0</v>
      </c>
      <c r="F13" s="52">
        <v>0.0</v>
      </c>
      <c r="G13" s="52">
        <v>48147.0</v>
      </c>
      <c r="H13" s="52">
        <v>0.0</v>
      </c>
      <c r="I13" s="52" t="s">
        <v>65</v>
      </c>
      <c r="J13" s="52" t="s">
        <v>164</v>
      </c>
      <c r="K13" s="52" t="s">
        <v>223</v>
      </c>
      <c r="L13" s="52"/>
      <c r="M13" s="52"/>
      <c r="N13" s="52" t="str">
        <f t="shared" si="1"/>
        <v>750MeV</v>
      </c>
      <c r="O13" s="76" t="str">
        <f t="shared" si="2"/>
        <v>650MeV</v>
      </c>
      <c r="P13" s="76">
        <f t="shared" si="3"/>
        <v>315.22</v>
      </c>
      <c r="Q13" s="76">
        <f t="shared" si="4"/>
        <v>0</v>
      </c>
      <c r="R13" s="76">
        <f t="shared" si="5"/>
        <v>0</v>
      </c>
    </row>
    <row r="14">
      <c r="A14" s="76"/>
      <c r="B14" s="52">
        <v>3022.0</v>
      </c>
      <c r="C14" s="52" t="s">
        <v>154</v>
      </c>
      <c r="D14" s="52">
        <v>30.665</v>
      </c>
      <c r="E14" s="52">
        <v>20.0</v>
      </c>
      <c r="F14" s="52">
        <v>0.0</v>
      </c>
      <c r="G14" s="52">
        <v>63317.0</v>
      </c>
      <c r="H14" s="52">
        <v>0.0</v>
      </c>
      <c r="I14" s="52" t="s">
        <v>65</v>
      </c>
      <c r="J14" s="52" t="s">
        <v>164</v>
      </c>
      <c r="K14" s="52" t="s">
        <v>223</v>
      </c>
      <c r="L14" s="52"/>
      <c r="M14" s="52"/>
      <c r="N14" s="52" t="str">
        <f t="shared" si="1"/>
        <v>750MeV</v>
      </c>
      <c r="O14" s="76" t="str">
        <f t="shared" si="2"/>
        <v>650MeV</v>
      </c>
      <c r="P14" s="76">
        <f t="shared" si="3"/>
        <v>315.22</v>
      </c>
      <c r="Q14" s="76">
        <f t="shared" si="4"/>
        <v>0</v>
      </c>
      <c r="R14" s="76">
        <f t="shared" si="5"/>
        <v>0</v>
      </c>
    </row>
    <row r="15">
      <c r="A15" s="76"/>
      <c r="B15" s="52">
        <v>3023.0</v>
      </c>
      <c r="C15" s="52" t="s">
        <v>471</v>
      </c>
      <c r="D15" s="52">
        <v>30.665</v>
      </c>
      <c r="E15" s="52">
        <v>12.0</v>
      </c>
      <c r="F15" s="52">
        <v>5.54</v>
      </c>
      <c r="G15" s="52">
        <v>222809.0</v>
      </c>
      <c r="H15" s="52">
        <v>9.35</v>
      </c>
      <c r="I15" s="52" t="s">
        <v>65</v>
      </c>
      <c r="J15" s="52" t="s">
        <v>164</v>
      </c>
      <c r="K15" s="52" t="s">
        <v>223</v>
      </c>
      <c r="L15" s="52"/>
      <c r="M15" s="52"/>
      <c r="N15" s="52" t="str">
        <f t="shared" si="1"/>
        <v>750MeV</v>
      </c>
      <c r="O15" s="76" t="str">
        <f t="shared" si="2"/>
        <v>650MeV</v>
      </c>
      <c r="P15" s="76">
        <f t="shared" si="3"/>
        <v>320.76</v>
      </c>
      <c r="Q15" s="76">
        <f t="shared" si="4"/>
        <v>0</v>
      </c>
      <c r="R15" s="76">
        <f t="shared" si="5"/>
        <v>0</v>
      </c>
    </row>
    <row r="16">
      <c r="A16" s="139"/>
      <c r="B16" s="43">
        <v>3024.0</v>
      </c>
      <c r="C16" s="43" t="s">
        <v>154</v>
      </c>
      <c r="D16" s="43">
        <v>30.665</v>
      </c>
      <c r="E16" s="43">
        <v>20.0</v>
      </c>
      <c r="F16" s="43">
        <v>0.0</v>
      </c>
      <c r="G16" s="43">
        <v>0.0</v>
      </c>
      <c r="H16" s="43">
        <v>0.0</v>
      </c>
      <c r="I16" s="43" t="s">
        <v>229</v>
      </c>
      <c r="J16" s="43" t="s">
        <v>164</v>
      </c>
      <c r="K16" s="43" t="s">
        <v>203</v>
      </c>
      <c r="L16" s="43" t="s">
        <v>480</v>
      </c>
      <c r="M16" s="43"/>
      <c r="N16" s="43" t="str">
        <f t="shared" si="1"/>
        <v>750MeV</v>
      </c>
      <c r="O16" s="139" t="str">
        <f t="shared" si="2"/>
        <v>650MeV</v>
      </c>
      <c r="P16" s="139">
        <f t="shared" si="3"/>
        <v>320.76</v>
      </c>
      <c r="Q16" s="139">
        <f t="shared" si="4"/>
        <v>0</v>
      </c>
      <c r="R16" s="139">
        <f t="shared" si="5"/>
        <v>0</v>
      </c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>
      <c r="A17" s="139"/>
      <c r="B17" s="43">
        <v>3025.0</v>
      </c>
      <c r="C17" s="43" t="s">
        <v>471</v>
      </c>
      <c r="D17" s="43">
        <v>30.665</v>
      </c>
      <c r="E17" s="43">
        <v>20.0</v>
      </c>
      <c r="F17" s="43">
        <v>13.37</v>
      </c>
      <c r="G17" s="43">
        <v>810223.0</v>
      </c>
      <c r="H17" s="43">
        <v>14.62</v>
      </c>
      <c r="I17" s="43" t="s">
        <v>229</v>
      </c>
      <c r="J17" s="43" t="s">
        <v>164</v>
      </c>
      <c r="K17" s="43" t="s">
        <v>203</v>
      </c>
      <c r="L17" s="43"/>
      <c r="M17" s="43"/>
      <c r="N17" s="43" t="str">
        <f t="shared" si="1"/>
        <v>750MeV</v>
      </c>
      <c r="O17" s="139" t="str">
        <f t="shared" si="2"/>
        <v>650MeV</v>
      </c>
      <c r="P17" s="139">
        <f t="shared" si="3"/>
        <v>320.76</v>
      </c>
      <c r="Q17" s="139">
        <f t="shared" si="4"/>
        <v>0</v>
      </c>
      <c r="R17" s="139">
        <f t="shared" si="5"/>
        <v>13.37</v>
      </c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  <row r="18">
      <c r="A18" s="139"/>
      <c r="B18" s="43">
        <v>3026.0</v>
      </c>
      <c r="C18" s="43" t="s">
        <v>471</v>
      </c>
      <c r="D18" s="43">
        <v>30.665</v>
      </c>
      <c r="E18" s="43">
        <v>10.0</v>
      </c>
      <c r="F18" s="43">
        <v>7.79</v>
      </c>
      <c r="G18" s="43" t="s">
        <v>78</v>
      </c>
      <c r="H18" s="43">
        <v>20.38</v>
      </c>
      <c r="I18" s="43" t="s">
        <v>229</v>
      </c>
      <c r="J18" s="43" t="s">
        <v>164</v>
      </c>
      <c r="K18" s="43" t="s">
        <v>203</v>
      </c>
      <c r="L18" s="43"/>
      <c r="M18" s="43"/>
      <c r="N18" s="43" t="str">
        <f t="shared" si="1"/>
        <v>750MeV</v>
      </c>
      <c r="O18" s="139" t="str">
        <f t="shared" si="2"/>
        <v>650MeV</v>
      </c>
      <c r="P18" s="139">
        <f t="shared" si="3"/>
        <v>320.76</v>
      </c>
      <c r="Q18" s="139">
        <f t="shared" si="4"/>
        <v>0</v>
      </c>
      <c r="R18" s="139">
        <f t="shared" si="5"/>
        <v>21.16</v>
      </c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</row>
    <row r="19">
      <c r="A19" s="86"/>
      <c r="B19" s="83">
        <v>3027.0</v>
      </c>
      <c r="C19" s="83" t="s">
        <v>471</v>
      </c>
      <c r="D19" s="83">
        <v>30.665</v>
      </c>
      <c r="E19" s="83">
        <v>15.0</v>
      </c>
      <c r="F19" s="83">
        <v>6.03</v>
      </c>
      <c r="G19" s="83">
        <v>1769076.0</v>
      </c>
      <c r="H19" s="83">
        <v>7.29</v>
      </c>
      <c r="I19" s="83" t="s">
        <v>101</v>
      </c>
      <c r="J19" s="83" t="s">
        <v>164</v>
      </c>
      <c r="K19" s="83" t="s">
        <v>203</v>
      </c>
      <c r="L19" s="83"/>
      <c r="M19" s="83"/>
      <c r="N19" s="83" t="str">
        <f t="shared" si="1"/>
        <v>750MeV</v>
      </c>
      <c r="O19" s="86" t="str">
        <f t="shared" si="2"/>
        <v>650MeV</v>
      </c>
      <c r="P19" s="86">
        <f t="shared" si="3"/>
        <v>320.76</v>
      </c>
      <c r="Q19" s="86">
        <f t="shared" si="4"/>
        <v>6.03</v>
      </c>
      <c r="R19" s="86">
        <f t="shared" si="5"/>
        <v>21.16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>
      <c r="A20" s="86"/>
      <c r="B20" s="83">
        <v>3028.0</v>
      </c>
      <c r="C20" s="83" t="s">
        <v>471</v>
      </c>
      <c r="D20" s="83">
        <v>30.665</v>
      </c>
      <c r="E20" s="83">
        <v>10.0</v>
      </c>
      <c r="F20" s="83">
        <v>24.16</v>
      </c>
      <c r="G20" s="83">
        <v>5501888.0</v>
      </c>
      <c r="H20" s="83">
        <v>48.5</v>
      </c>
      <c r="I20" s="83" t="s">
        <v>101</v>
      </c>
      <c r="J20" s="83" t="s">
        <v>164</v>
      </c>
      <c r="K20" s="83" t="s">
        <v>203</v>
      </c>
      <c r="L20" s="83"/>
      <c r="M20" s="83"/>
      <c r="N20" s="83" t="str">
        <f t="shared" si="1"/>
        <v>750MeV</v>
      </c>
      <c r="O20" s="86" t="str">
        <f t="shared" si="2"/>
        <v>650MeV</v>
      </c>
      <c r="P20" s="86">
        <f t="shared" si="3"/>
        <v>320.76</v>
      </c>
      <c r="Q20" s="86">
        <f t="shared" si="4"/>
        <v>30.19</v>
      </c>
      <c r="R20" s="86">
        <f t="shared" si="5"/>
        <v>21.16</v>
      </c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>
      <c r="A21" s="86"/>
      <c r="B21" s="83">
        <v>3029.0</v>
      </c>
      <c r="C21" s="83" t="s">
        <v>471</v>
      </c>
      <c r="D21" s="83">
        <v>30.665</v>
      </c>
      <c r="E21" s="83">
        <v>10.0</v>
      </c>
      <c r="F21" s="83">
        <v>29.53</v>
      </c>
      <c r="G21" s="83">
        <v>6719072.0</v>
      </c>
      <c r="H21" s="83">
        <v>58.32</v>
      </c>
      <c r="I21" s="83" t="s">
        <v>101</v>
      </c>
      <c r="J21" s="83" t="s">
        <v>164</v>
      </c>
      <c r="K21" s="83" t="s">
        <v>203</v>
      </c>
      <c r="L21" s="83"/>
      <c r="M21" s="83"/>
      <c r="N21" s="83" t="str">
        <f t="shared" si="1"/>
        <v>750MeV</v>
      </c>
      <c r="O21" s="86" t="str">
        <f t="shared" si="2"/>
        <v>650MeV</v>
      </c>
      <c r="P21" s="86">
        <f t="shared" si="3"/>
        <v>320.76</v>
      </c>
      <c r="Q21" s="86">
        <f t="shared" si="4"/>
        <v>59.72</v>
      </c>
      <c r="R21" s="86">
        <f t="shared" si="5"/>
        <v>21.16</v>
      </c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>
      <c r="A22" s="86"/>
      <c r="B22" s="83">
        <v>3030.0</v>
      </c>
      <c r="C22" s="83" t="s">
        <v>471</v>
      </c>
      <c r="D22" s="83">
        <v>30.665</v>
      </c>
      <c r="E22" s="83">
        <v>10.0</v>
      </c>
      <c r="F22" s="83">
        <v>28.69</v>
      </c>
      <c r="G22" s="83">
        <v>6575379.0</v>
      </c>
      <c r="H22" s="83">
        <v>55.85</v>
      </c>
      <c r="I22" s="83" t="s">
        <v>101</v>
      </c>
      <c r="J22" s="83" t="s">
        <v>164</v>
      </c>
      <c r="K22" s="83" t="s">
        <v>203</v>
      </c>
      <c r="L22" s="83"/>
      <c r="M22" s="83"/>
      <c r="N22" s="83" t="str">
        <f t="shared" si="1"/>
        <v>750MeV</v>
      </c>
      <c r="O22" s="86" t="str">
        <f t="shared" si="2"/>
        <v>650MeV</v>
      </c>
      <c r="P22" s="86">
        <f t="shared" si="3"/>
        <v>320.76</v>
      </c>
      <c r="Q22" s="86">
        <f t="shared" si="4"/>
        <v>88.41</v>
      </c>
      <c r="R22" s="86">
        <f t="shared" si="5"/>
        <v>21.16</v>
      </c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>
      <c r="A23" s="157"/>
      <c r="B23" s="83">
        <v>3031.0</v>
      </c>
      <c r="C23" s="83" t="s">
        <v>471</v>
      </c>
      <c r="D23" s="83">
        <v>30.665</v>
      </c>
      <c r="E23" s="83">
        <v>10.0</v>
      </c>
      <c r="F23" s="83">
        <v>33.73</v>
      </c>
      <c r="G23" s="83">
        <v>7684177.0</v>
      </c>
      <c r="H23" s="83">
        <v>59.17</v>
      </c>
      <c r="I23" s="83" t="s">
        <v>101</v>
      </c>
      <c r="J23" s="83" t="s">
        <v>164</v>
      </c>
      <c r="K23" s="83" t="s">
        <v>203</v>
      </c>
      <c r="L23" s="86"/>
      <c r="M23" s="83"/>
      <c r="N23" s="83" t="str">
        <f t="shared" si="1"/>
        <v>750MeV</v>
      </c>
      <c r="O23" s="86" t="str">
        <f t="shared" si="2"/>
        <v>650MeV</v>
      </c>
      <c r="P23" s="86">
        <f t="shared" si="3"/>
        <v>320.76</v>
      </c>
      <c r="Q23" s="86">
        <f t="shared" si="4"/>
        <v>122.14</v>
      </c>
      <c r="R23" s="86">
        <f t="shared" si="5"/>
        <v>21.16</v>
      </c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>
      <c r="A24" s="86"/>
      <c r="B24" s="83">
        <v>3032.0</v>
      </c>
      <c r="C24" s="83" t="s">
        <v>154</v>
      </c>
      <c r="D24" s="83">
        <v>30.665</v>
      </c>
      <c r="E24" s="83">
        <v>7.5</v>
      </c>
      <c r="F24" s="83">
        <v>0.0</v>
      </c>
      <c r="G24" s="83">
        <v>1437944.0</v>
      </c>
      <c r="H24" s="83">
        <v>19.0</v>
      </c>
      <c r="I24" s="83" t="s">
        <v>101</v>
      </c>
      <c r="J24" s="83" t="s">
        <v>164</v>
      </c>
      <c r="K24" s="83" t="s">
        <v>203</v>
      </c>
      <c r="L24" s="83" t="s">
        <v>485</v>
      </c>
      <c r="M24" s="83"/>
      <c r="N24" s="83" t="str">
        <f t="shared" si="1"/>
        <v>750MeV</v>
      </c>
      <c r="O24" s="86" t="str">
        <f t="shared" si="2"/>
        <v>650MeV</v>
      </c>
      <c r="P24" s="86">
        <f t="shared" si="3"/>
        <v>320.76</v>
      </c>
      <c r="Q24" s="86">
        <f t="shared" si="4"/>
        <v>122.14</v>
      </c>
      <c r="R24" s="86">
        <f t="shared" si="5"/>
        <v>21.16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>
      <c r="A25" s="86"/>
      <c r="B25" s="83">
        <v>3033.0</v>
      </c>
      <c r="C25" s="83" t="s">
        <v>471</v>
      </c>
      <c r="D25" s="83">
        <v>30.665</v>
      </c>
      <c r="E25" s="83">
        <v>7.5</v>
      </c>
      <c r="F25" s="83">
        <v>9.29</v>
      </c>
      <c r="G25" s="83">
        <v>1714837.0</v>
      </c>
      <c r="H25" s="83">
        <v>21.43</v>
      </c>
      <c r="I25" s="83" t="s">
        <v>101</v>
      </c>
      <c r="J25" s="83" t="s">
        <v>164</v>
      </c>
      <c r="K25" s="83" t="s">
        <v>203</v>
      </c>
      <c r="L25" s="86"/>
      <c r="M25" s="83"/>
      <c r="N25" s="83" t="str">
        <f t="shared" si="1"/>
        <v>750MeV</v>
      </c>
      <c r="O25" s="86" t="str">
        <f t="shared" si="2"/>
        <v>650MeV</v>
      </c>
      <c r="P25" s="86">
        <f t="shared" si="3"/>
        <v>320.76</v>
      </c>
      <c r="Q25" s="86">
        <f t="shared" si="4"/>
        <v>131.43</v>
      </c>
      <c r="R25" s="86">
        <f t="shared" si="5"/>
        <v>21.16</v>
      </c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>
      <c r="A26" s="86"/>
      <c r="B26" s="83">
        <v>3034.0</v>
      </c>
      <c r="C26" s="83" t="s">
        <v>471</v>
      </c>
      <c r="D26" s="83">
        <v>30.665</v>
      </c>
      <c r="E26" s="83">
        <v>5.0</v>
      </c>
      <c r="F26" s="83">
        <v>7.69</v>
      </c>
      <c r="G26" s="83">
        <v>1002035.0</v>
      </c>
      <c r="H26" s="83">
        <v>31.29</v>
      </c>
      <c r="I26" s="83" t="s">
        <v>101</v>
      </c>
      <c r="J26" s="83" t="s">
        <v>164</v>
      </c>
      <c r="K26" s="83" t="s">
        <v>203</v>
      </c>
      <c r="L26" s="83"/>
      <c r="M26" s="83"/>
      <c r="N26" s="83" t="str">
        <f t="shared" si="1"/>
        <v>750MeV</v>
      </c>
      <c r="O26" s="86" t="str">
        <f t="shared" si="2"/>
        <v>650MeV</v>
      </c>
      <c r="P26" s="86">
        <f t="shared" si="3"/>
        <v>320.76</v>
      </c>
      <c r="Q26" s="86">
        <f t="shared" si="4"/>
        <v>139.12</v>
      </c>
      <c r="R26" s="86">
        <f t="shared" si="5"/>
        <v>21.16</v>
      </c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>
      <c r="A27" s="86"/>
      <c r="B27" s="83">
        <v>3035.0</v>
      </c>
      <c r="C27" s="83" t="s">
        <v>154</v>
      </c>
      <c r="D27" s="83">
        <v>30.665</v>
      </c>
      <c r="E27" s="83">
        <v>10.0</v>
      </c>
      <c r="F27" s="83">
        <v>0.0</v>
      </c>
      <c r="G27" s="83">
        <v>0.0</v>
      </c>
      <c r="H27" s="83">
        <v>0.0</v>
      </c>
      <c r="I27" s="83" t="s">
        <v>101</v>
      </c>
      <c r="J27" s="83" t="s">
        <v>425</v>
      </c>
      <c r="K27" s="83" t="s">
        <v>203</v>
      </c>
      <c r="L27" s="83" t="s">
        <v>491</v>
      </c>
      <c r="M27" s="83"/>
      <c r="N27" s="83" t="str">
        <f t="shared" si="1"/>
        <v>750MeV</v>
      </c>
      <c r="O27" s="86" t="str">
        <f t="shared" si="2"/>
        <v>650MeV</v>
      </c>
      <c r="P27" s="86">
        <f t="shared" si="3"/>
        <v>320.76</v>
      </c>
      <c r="Q27" s="86">
        <f t="shared" si="4"/>
        <v>139.12</v>
      </c>
      <c r="R27" s="86">
        <f t="shared" si="5"/>
        <v>21.16</v>
      </c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>
      <c r="A28" s="86"/>
      <c r="B28" s="83">
        <v>3058.0</v>
      </c>
      <c r="C28" s="83" t="s">
        <v>475</v>
      </c>
      <c r="D28" s="83">
        <v>30.665</v>
      </c>
      <c r="E28" s="83">
        <v>10.0</v>
      </c>
      <c r="F28" s="83">
        <v>11.37</v>
      </c>
      <c r="G28" s="83">
        <v>2449793.0</v>
      </c>
      <c r="H28" s="83">
        <v>21.27</v>
      </c>
      <c r="I28" s="83" t="s">
        <v>101</v>
      </c>
      <c r="J28" s="83" t="s">
        <v>425</v>
      </c>
      <c r="K28" s="83" t="s">
        <v>203</v>
      </c>
      <c r="L28" s="158"/>
      <c r="M28" s="83"/>
      <c r="N28" s="83" t="str">
        <f t="shared" si="1"/>
        <v>750MeV</v>
      </c>
      <c r="O28" s="86" t="str">
        <f t="shared" si="2"/>
        <v>650MeV</v>
      </c>
      <c r="P28" s="86">
        <f t="shared" si="3"/>
        <v>320.76</v>
      </c>
      <c r="Q28" s="86">
        <f t="shared" si="4"/>
        <v>150.49</v>
      </c>
      <c r="R28" s="86">
        <f t="shared" si="5"/>
        <v>21.16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>
      <c r="A29" s="86"/>
      <c r="B29" s="83">
        <v>3059.0</v>
      </c>
      <c r="C29" s="83" t="s">
        <v>154</v>
      </c>
      <c r="D29" s="83">
        <v>30.665</v>
      </c>
      <c r="E29" s="83">
        <v>7.5</v>
      </c>
      <c r="F29" s="83">
        <v>0.0</v>
      </c>
      <c r="G29" s="83">
        <v>0.0</v>
      </c>
      <c r="H29" s="83">
        <v>0.0</v>
      </c>
      <c r="I29" s="83" t="s">
        <v>101</v>
      </c>
      <c r="J29" s="83" t="s">
        <v>53</v>
      </c>
      <c r="K29" s="83" t="s">
        <v>203</v>
      </c>
      <c r="L29" s="83"/>
      <c r="M29" s="83"/>
      <c r="N29" s="83" t="str">
        <f t="shared" si="1"/>
        <v>750MeV</v>
      </c>
      <c r="O29" s="86" t="str">
        <f t="shared" si="2"/>
        <v>650MeV</v>
      </c>
      <c r="P29" s="86">
        <f t="shared" si="3"/>
        <v>320.76</v>
      </c>
      <c r="Q29" s="86">
        <f t="shared" si="4"/>
        <v>150.49</v>
      </c>
      <c r="R29" s="86">
        <f t="shared" si="5"/>
        <v>21.16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>
      <c r="A30" s="86"/>
      <c r="B30" s="83">
        <v>3060.0</v>
      </c>
      <c r="C30" s="83" t="s">
        <v>475</v>
      </c>
      <c r="D30" s="83">
        <v>30.665</v>
      </c>
      <c r="E30" s="83">
        <v>7.5</v>
      </c>
      <c r="F30" s="83">
        <v>15.09</v>
      </c>
      <c r="G30" s="83">
        <v>2847992.0</v>
      </c>
      <c r="H30" s="83">
        <v>35.35</v>
      </c>
      <c r="I30" s="83" t="s">
        <v>101</v>
      </c>
      <c r="J30" s="83" t="s">
        <v>53</v>
      </c>
      <c r="K30" s="83" t="s">
        <v>203</v>
      </c>
      <c r="L30" s="86"/>
      <c r="M30" s="83"/>
      <c r="N30" s="83" t="str">
        <f t="shared" si="1"/>
        <v>750MeV</v>
      </c>
      <c r="O30" s="86" t="str">
        <f t="shared" si="2"/>
        <v>650MeV</v>
      </c>
      <c r="P30" s="86">
        <f t="shared" si="3"/>
        <v>320.76</v>
      </c>
      <c r="Q30" s="86">
        <f t="shared" si="4"/>
        <v>165.58</v>
      </c>
      <c r="R30" s="86">
        <f t="shared" si="5"/>
        <v>21.16</v>
      </c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</row>
    <row r="31">
      <c r="A31" s="86"/>
      <c r="B31" s="83">
        <v>3061.0</v>
      </c>
      <c r="C31" s="83" t="s">
        <v>471</v>
      </c>
      <c r="D31" s="83">
        <v>30.665</v>
      </c>
      <c r="E31" s="83">
        <v>5.0</v>
      </c>
      <c r="F31" s="83">
        <v>5.6</v>
      </c>
      <c r="G31" s="83">
        <v>1082858.0</v>
      </c>
      <c r="H31" s="83">
        <v>19.58</v>
      </c>
      <c r="I31" s="83" t="s">
        <v>101</v>
      </c>
      <c r="J31" s="83" t="s">
        <v>164</v>
      </c>
      <c r="K31" s="83" t="s">
        <v>477</v>
      </c>
      <c r="L31" s="86"/>
      <c r="M31" s="83"/>
      <c r="N31" s="83" t="str">
        <f t="shared" si="1"/>
        <v>140MeV</v>
      </c>
      <c r="O31" s="86" t="str">
        <f t="shared" si="2"/>
        <v>140MeV</v>
      </c>
      <c r="P31" s="86">
        <f t="shared" si="3"/>
        <v>320.76</v>
      </c>
      <c r="Q31" s="86">
        <f t="shared" si="4"/>
        <v>171.18</v>
      </c>
      <c r="R31" s="86">
        <f t="shared" si="5"/>
        <v>21.16</v>
      </c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</row>
    <row r="32">
      <c r="A32" s="86"/>
      <c r="B32" s="83">
        <v>3062.0</v>
      </c>
      <c r="C32" s="83" t="s">
        <v>471</v>
      </c>
      <c r="D32" s="83">
        <v>30.665</v>
      </c>
      <c r="E32" s="83">
        <v>10.0</v>
      </c>
      <c r="F32" s="83">
        <v>5.52</v>
      </c>
      <c r="G32" s="83">
        <v>1127041.0</v>
      </c>
      <c r="H32" s="83">
        <v>9.71</v>
      </c>
      <c r="I32" s="83" t="s">
        <v>101</v>
      </c>
      <c r="J32" s="83" t="s">
        <v>164</v>
      </c>
      <c r="K32" s="83" t="s">
        <v>223</v>
      </c>
      <c r="L32" s="159"/>
      <c r="M32" s="83"/>
      <c r="N32" s="83" t="str">
        <f t="shared" si="1"/>
        <v>750MeV</v>
      </c>
      <c r="O32" s="86" t="str">
        <f t="shared" si="2"/>
        <v>650MeV</v>
      </c>
      <c r="P32" s="86">
        <f t="shared" si="3"/>
        <v>320.76</v>
      </c>
      <c r="Q32" s="86">
        <f t="shared" si="4"/>
        <v>176.7</v>
      </c>
      <c r="R32" s="86">
        <f t="shared" si="5"/>
        <v>21.16</v>
      </c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</row>
    <row r="33">
      <c r="A33" s="160">
        <v>45427.0</v>
      </c>
      <c r="B33" s="153">
        <v>6874.0</v>
      </c>
      <c r="C33" s="153" t="s">
        <v>471</v>
      </c>
      <c r="D33" s="161">
        <v>30.66</v>
      </c>
      <c r="E33" s="153">
        <v>10.0</v>
      </c>
      <c r="F33" s="153">
        <v>14.38</v>
      </c>
      <c r="G33" s="153">
        <v>2790944.0</v>
      </c>
      <c r="H33" s="153">
        <v>29.41</v>
      </c>
      <c r="I33" s="162" t="s">
        <v>229</v>
      </c>
      <c r="J33" s="162" t="s">
        <v>469</v>
      </c>
      <c r="K33" s="153" t="s">
        <v>203</v>
      </c>
      <c r="L33" s="162" t="s">
        <v>492</v>
      </c>
      <c r="M33" s="163" t="s">
        <v>493</v>
      </c>
      <c r="N33" s="153" t="str">
        <f t="shared" si="1"/>
        <v>750MeV</v>
      </c>
      <c r="O33" s="164" t="str">
        <f t="shared" si="2"/>
        <v>650MeV</v>
      </c>
      <c r="P33" s="164">
        <f t="shared" si="3"/>
        <v>320.76</v>
      </c>
      <c r="Q33" s="164">
        <f t="shared" si="4"/>
        <v>176.7</v>
      </c>
      <c r="R33" s="164">
        <f t="shared" si="5"/>
        <v>35.54</v>
      </c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  <c r="AG33" s="154"/>
    </row>
    <row r="34">
      <c r="A34" s="164"/>
      <c r="B34" s="153">
        <v>6875.0</v>
      </c>
      <c r="C34" s="153" t="s">
        <v>471</v>
      </c>
      <c r="D34" s="165">
        <v>30.66</v>
      </c>
      <c r="E34" s="153">
        <v>10.0</v>
      </c>
      <c r="F34" s="153">
        <v>16.99</v>
      </c>
      <c r="G34" s="153">
        <v>8623917.0</v>
      </c>
      <c r="H34" s="153">
        <v>29.59</v>
      </c>
      <c r="I34" s="162" t="s">
        <v>101</v>
      </c>
      <c r="J34" s="162" t="s">
        <v>469</v>
      </c>
      <c r="K34" s="153" t="s">
        <v>203</v>
      </c>
      <c r="L34" s="164"/>
      <c r="M34" s="153"/>
      <c r="N34" s="153" t="str">
        <f t="shared" si="1"/>
        <v>750MeV</v>
      </c>
      <c r="O34" s="164" t="str">
        <f t="shared" si="2"/>
        <v>650MeV</v>
      </c>
      <c r="P34" s="164">
        <f t="shared" si="3"/>
        <v>320.76</v>
      </c>
      <c r="Q34" s="164">
        <f t="shared" si="4"/>
        <v>193.69</v>
      </c>
      <c r="R34" s="164">
        <f t="shared" si="5"/>
        <v>35.54</v>
      </c>
      <c r="S34" s="154"/>
      <c r="T34" s="154"/>
      <c r="U34" s="154"/>
      <c r="V34" s="154"/>
      <c r="W34" s="154"/>
      <c r="X34" s="154"/>
      <c r="Y34" s="154"/>
      <c r="Z34" s="154"/>
      <c r="AA34" s="154"/>
      <c r="AB34" s="154"/>
      <c r="AC34" s="154"/>
      <c r="AD34" s="154"/>
      <c r="AE34" s="154"/>
      <c r="AF34" s="154"/>
      <c r="AG34" s="154"/>
    </row>
    <row r="35">
      <c r="A35" s="164"/>
      <c r="B35" s="153">
        <v>6876.0</v>
      </c>
      <c r="C35" s="153" t="s">
        <v>471</v>
      </c>
      <c r="D35" s="165">
        <v>30.66</v>
      </c>
      <c r="E35" s="153">
        <v>10.0</v>
      </c>
      <c r="F35" s="153">
        <v>18.51</v>
      </c>
      <c r="G35" s="153">
        <v>9358527.0</v>
      </c>
      <c r="H35" s="153">
        <v>33.59</v>
      </c>
      <c r="I35" s="162" t="s">
        <v>101</v>
      </c>
      <c r="J35" s="162" t="s">
        <v>469</v>
      </c>
      <c r="K35" s="153" t="s">
        <v>203</v>
      </c>
      <c r="L35" s="164"/>
      <c r="M35" s="153"/>
      <c r="N35" s="153" t="str">
        <f t="shared" si="1"/>
        <v>750MeV</v>
      </c>
      <c r="O35" s="164" t="str">
        <f t="shared" si="2"/>
        <v>650MeV</v>
      </c>
      <c r="P35" s="164">
        <f t="shared" si="3"/>
        <v>320.76</v>
      </c>
      <c r="Q35" s="164">
        <f t="shared" si="4"/>
        <v>212.2</v>
      </c>
      <c r="R35" s="164">
        <f t="shared" si="5"/>
        <v>35.54</v>
      </c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54"/>
      <c r="AD35" s="154"/>
      <c r="AE35" s="154"/>
      <c r="AF35" s="154"/>
      <c r="AG35" s="154"/>
    </row>
    <row r="36">
      <c r="A36" s="164"/>
      <c r="B36" s="153">
        <v>6877.0</v>
      </c>
      <c r="C36" s="153" t="s">
        <v>471</v>
      </c>
      <c r="D36" s="165">
        <v>30.66</v>
      </c>
      <c r="E36" s="153">
        <v>10.0</v>
      </c>
      <c r="F36" s="153">
        <v>15.18</v>
      </c>
      <c r="G36" s="153">
        <v>7814802.0</v>
      </c>
      <c r="H36" s="153">
        <v>30.11</v>
      </c>
      <c r="I36" s="162" t="s">
        <v>101</v>
      </c>
      <c r="J36" s="162" t="s">
        <v>469</v>
      </c>
      <c r="K36" s="153" t="s">
        <v>203</v>
      </c>
      <c r="L36" s="164"/>
      <c r="M36" s="153"/>
      <c r="N36" s="153" t="str">
        <f t="shared" si="1"/>
        <v>750MeV</v>
      </c>
      <c r="O36" s="164" t="str">
        <f t="shared" si="2"/>
        <v>650MeV</v>
      </c>
      <c r="P36" s="164">
        <f t="shared" si="3"/>
        <v>320.76</v>
      </c>
      <c r="Q36" s="164">
        <f t="shared" si="4"/>
        <v>227.38</v>
      </c>
      <c r="R36" s="164">
        <f t="shared" si="5"/>
        <v>35.54</v>
      </c>
      <c r="S36" s="154"/>
      <c r="T36" s="154"/>
      <c r="U36" s="154"/>
      <c r="V36" s="154"/>
      <c r="W36" s="154"/>
      <c r="X36" s="154"/>
      <c r="Y36" s="154"/>
      <c r="Z36" s="154"/>
      <c r="AA36" s="154"/>
      <c r="AB36" s="154"/>
      <c r="AC36" s="154"/>
      <c r="AD36" s="154"/>
      <c r="AE36" s="154"/>
      <c r="AF36" s="154"/>
      <c r="AG36" s="154"/>
    </row>
    <row r="37">
      <c r="A37" s="164"/>
      <c r="B37" s="153">
        <v>6878.0</v>
      </c>
      <c r="C37" s="153" t="s">
        <v>471</v>
      </c>
      <c r="D37" s="165">
        <v>30.66</v>
      </c>
      <c r="E37" s="153">
        <v>20.0</v>
      </c>
      <c r="F37" s="153">
        <v>30.77</v>
      </c>
      <c r="G37" s="153">
        <v>7768581.0</v>
      </c>
      <c r="H37" s="153">
        <v>28.71</v>
      </c>
      <c r="I37" s="162" t="s">
        <v>65</v>
      </c>
      <c r="J37" s="162" t="s">
        <v>469</v>
      </c>
      <c r="K37" s="153" t="s">
        <v>203</v>
      </c>
      <c r="L37" s="153"/>
      <c r="M37" s="153"/>
      <c r="N37" s="153" t="str">
        <f t="shared" si="1"/>
        <v>750MeV</v>
      </c>
      <c r="O37" s="164" t="str">
        <f t="shared" si="2"/>
        <v>650MeV</v>
      </c>
      <c r="P37" s="164">
        <f t="shared" si="3"/>
        <v>351.53</v>
      </c>
      <c r="Q37" s="164">
        <f t="shared" si="4"/>
        <v>227.38</v>
      </c>
      <c r="R37" s="164">
        <f t="shared" si="5"/>
        <v>35.54</v>
      </c>
      <c r="S37" s="154"/>
      <c r="T37" s="154"/>
      <c r="U37" s="154"/>
      <c r="V37" s="154"/>
      <c r="W37" s="154"/>
      <c r="X37" s="154"/>
      <c r="Y37" s="154"/>
      <c r="Z37" s="154"/>
      <c r="AA37" s="154"/>
      <c r="AB37" s="154"/>
      <c r="AC37" s="154"/>
      <c r="AD37" s="154"/>
      <c r="AE37" s="154"/>
      <c r="AF37" s="154"/>
      <c r="AG37" s="154"/>
    </row>
    <row r="38">
      <c r="A38" s="164"/>
      <c r="B38" s="153">
        <v>6879.0</v>
      </c>
      <c r="C38" s="153" t="s">
        <v>471</v>
      </c>
      <c r="D38" s="165">
        <v>30.66</v>
      </c>
      <c r="E38" s="153">
        <v>20.0</v>
      </c>
      <c r="F38" s="153">
        <v>23.84</v>
      </c>
      <c r="G38" s="153">
        <v>8133048.0</v>
      </c>
      <c r="H38" s="153">
        <v>29.04</v>
      </c>
      <c r="I38" s="162" t="s">
        <v>65</v>
      </c>
      <c r="J38" s="162" t="s">
        <v>469</v>
      </c>
      <c r="K38" s="153" t="s">
        <v>203</v>
      </c>
      <c r="L38" s="153"/>
      <c r="M38" s="153"/>
      <c r="N38" s="153" t="str">
        <f t="shared" si="1"/>
        <v>750MeV</v>
      </c>
      <c r="O38" s="164" t="str">
        <f t="shared" si="2"/>
        <v>650MeV</v>
      </c>
      <c r="P38" s="164">
        <f t="shared" si="3"/>
        <v>375.37</v>
      </c>
      <c r="Q38" s="164">
        <f t="shared" si="4"/>
        <v>227.38</v>
      </c>
      <c r="R38" s="164">
        <f t="shared" si="5"/>
        <v>35.54</v>
      </c>
      <c r="S38" s="154"/>
      <c r="T38" s="154"/>
      <c r="U38" s="154"/>
      <c r="V38" s="154"/>
      <c r="W38" s="154"/>
      <c r="X38" s="154"/>
      <c r="Y38" s="154"/>
      <c r="Z38" s="154"/>
      <c r="AA38" s="154"/>
      <c r="AB38" s="154"/>
      <c r="AC38" s="154"/>
      <c r="AD38" s="154"/>
      <c r="AE38" s="154"/>
      <c r="AF38" s="154"/>
      <c r="AG38" s="154"/>
    </row>
    <row r="39">
      <c r="A39" s="164"/>
      <c r="B39" s="153">
        <v>6880.0</v>
      </c>
      <c r="C39" s="153" t="s">
        <v>471</v>
      </c>
      <c r="D39" s="165">
        <v>30.66</v>
      </c>
      <c r="E39" s="153">
        <v>20.0</v>
      </c>
      <c r="F39" s="153">
        <v>32.97</v>
      </c>
      <c r="G39" s="153">
        <v>8284883.0</v>
      </c>
      <c r="H39" s="153">
        <v>28.79</v>
      </c>
      <c r="I39" s="162" t="s">
        <v>65</v>
      </c>
      <c r="J39" s="162" t="s">
        <v>469</v>
      </c>
      <c r="K39" s="153" t="s">
        <v>203</v>
      </c>
      <c r="L39" s="153"/>
      <c r="M39" s="153"/>
      <c r="N39" s="153" t="str">
        <f t="shared" si="1"/>
        <v>750MeV</v>
      </c>
      <c r="O39" s="164" t="str">
        <f t="shared" si="2"/>
        <v>650MeV</v>
      </c>
      <c r="P39" s="164">
        <f t="shared" si="3"/>
        <v>408.34</v>
      </c>
      <c r="Q39" s="164">
        <f t="shared" si="4"/>
        <v>227.38</v>
      </c>
      <c r="R39" s="164">
        <f t="shared" si="5"/>
        <v>35.54</v>
      </c>
      <c r="S39" s="154"/>
      <c r="T39" s="154"/>
      <c r="U39" s="154"/>
      <c r="V39" s="154"/>
      <c r="W39" s="154"/>
      <c r="X39" s="154"/>
      <c r="Y39" s="154"/>
      <c r="Z39" s="154"/>
      <c r="AA39" s="154"/>
      <c r="AB39" s="154"/>
      <c r="AC39" s="154"/>
      <c r="AD39" s="154"/>
      <c r="AE39" s="154"/>
      <c r="AF39" s="154"/>
      <c r="AG39" s="154"/>
    </row>
    <row r="40">
      <c r="A40" s="76"/>
      <c r="B40" s="52"/>
      <c r="C40" s="52"/>
      <c r="D40" s="52"/>
      <c r="E40" s="52"/>
      <c r="F40" s="52"/>
      <c r="G40" s="52"/>
      <c r="H40" s="52"/>
      <c r="I40" s="166"/>
      <c r="J40" s="52"/>
      <c r="K40" s="52"/>
      <c r="L40" s="7"/>
      <c r="M40" s="52"/>
      <c r="N40" s="52" t="str">
        <f t="shared" si="1"/>
        <v>750MeV</v>
      </c>
      <c r="O40" s="76" t="str">
        <f t="shared" si="2"/>
        <v>650MeV</v>
      </c>
      <c r="P40" s="76">
        <f t="shared" si="3"/>
        <v>408.34</v>
      </c>
      <c r="Q40" s="76">
        <f t="shared" si="4"/>
        <v>227.38</v>
      </c>
      <c r="R40" s="76">
        <f t="shared" si="5"/>
        <v>35.54</v>
      </c>
    </row>
    <row r="41">
      <c r="A41" s="156"/>
      <c r="B41" s="52"/>
      <c r="C41" s="52"/>
      <c r="D41" s="52"/>
      <c r="E41" s="52"/>
      <c r="F41" s="52"/>
      <c r="G41" s="52"/>
      <c r="H41" s="52"/>
      <c r="I41" s="166"/>
      <c r="J41" s="52"/>
      <c r="K41" s="52"/>
      <c r="L41" s="52"/>
      <c r="M41" s="52"/>
      <c r="N41" s="52" t="str">
        <f t="shared" si="1"/>
        <v>750MeV</v>
      </c>
      <c r="O41" s="76" t="str">
        <f t="shared" si="2"/>
        <v>650MeV</v>
      </c>
      <c r="P41" s="76">
        <f t="shared" si="3"/>
        <v>408.34</v>
      </c>
      <c r="Q41" s="76">
        <f t="shared" si="4"/>
        <v>227.38</v>
      </c>
      <c r="R41" s="76">
        <f t="shared" si="5"/>
        <v>35.54</v>
      </c>
    </row>
    <row r="42">
      <c r="A42" s="76"/>
      <c r="B42" s="52"/>
      <c r="C42" s="52"/>
      <c r="D42" s="52"/>
      <c r="E42" s="52"/>
      <c r="F42" s="52"/>
      <c r="G42" s="52"/>
      <c r="H42" s="52"/>
      <c r="I42" s="166"/>
      <c r="J42" s="52"/>
      <c r="K42" s="52"/>
      <c r="L42" s="52"/>
      <c r="M42" s="52"/>
      <c r="N42" s="52" t="str">
        <f t="shared" si="1"/>
        <v>750MeV</v>
      </c>
      <c r="O42" s="76" t="str">
        <f t="shared" si="2"/>
        <v>650MeV</v>
      </c>
      <c r="P42" s="76">
        <f t="shared" si="3"/>
        <v>408.34</v>
      </c>
      <c r="Q42" s="76">
        <f t="shared" si="4"/>
        <v>227.38</v>
      </c>
      <c r="R42" s="76">
        <f t="shared" si="5"/>
        <v>35.54</v>
      </c>
    </row>
    <row r="43">
      <c r="A43" s="156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2" t="str">
        <f t="shared" si="1"/>
        <v>750MeV</v>
      </c>
      <c r="O43" s="76" t="str">
        <f t="shared" si="2"/>
        <v>650MeV</v>
      </c>
      <c r="P43" s="76">
        <f t="shared" si="3"/>
        <v>408.34</v>
      </c>
      <c r="Q43" s="76">
        <f t="shared" si="4"/>
        <v>227.38</v>
      </c>
      <c r="R43" s="76">
        <f t="shared" si="5"/>
        <v>35.54</v>
      </c>
    </row>
    <row r="44">
      <c r="A44" s="156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2" t="str">
        <f t="shared" si="1"/>
        <v>750MeV</v>
      </c>
      <c r="O44" s="76" t="str">
        <f t="shared" si="2"/>
        <v>650MeV</v>
      </c>
      <c r="P44" s="76">
        <f t="shared" si="3"/>
        <v>408.34</v>
      </c>
      <c r="Q44" s="76">
        <f t="shared" si="4"/>
        <v>227.38</v>
      </c>
      <c r="R44" s="76">
        <f t="shared" si="5"/>
        <v>35.54</v>
      </c>
    </row>
    <row r="45">
      <c r="A45" s="76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 t="str">
        <f t="shared" si="1"/>
        <v>750MeV</v>
      </c>
      <c r="O45" s="76" t="str">
        <f t="shared" si="2"/>
        <v>650MeV</v>
      </c>
      <c r="P45" s="76">
        <f t="shared" si="3"/>
        <v>408.34</v>
      </c>
      <c r="Q45" s="76">
        <f t="shared" si="4"/>
        <v>227.38</v>
      </c>
      <c r="R45" s="76">
        <f t="shared" si="5"/>
        <v>35.54</v>
      </c>
    </row>
    <row r="46">
      <c r="A46" s="167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52"/>
      <c r="M46" s="52"/>
      <c r="N46" s="52" t="str">
        <f t="shared" si="1"/>
        <v>750MeV</v>
      </c>
      <c r="O46" s="76" t="str">
        <f t="shared" si="2"/>
        <v>650MeV</v>
      </c>
      <c r="P46" s="76">
        <f t="shared" si="3"/>
        <v>408.34</v>
      </c>
      <c r="Q46" s="76">
        <f t="shared" si="4"/>
        <v>227.38</v>
      </c>
      <c r="R46" s="76">
        <f t="shared" si="5"/>
        <v>35.54</v>
      </c>
    </row>
    <row r="47">
      <c r="A47" s="167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76"/>
      <c r="M47" s="52"/>
      <c r="N47" s="52" t="str">
        <f t="shared" si="1"/>
        <v>750MeV</v>
      </c>
      <c r="O47" s="76" t="str">
        <f t="shared" si="2"/>
        <v>650MeV</v>
      </c>
      <c r="P47" s="76">
        <f t="shared" si="3"/>
        <v>408.34</v>
      </c>
      <c r="Q47" s="76">
        <f t="shared" si="4"/>
        <v>227.38</v>
      </c>
      <c r="R47" s="76">
        <f t="shared" si="5"/>
        <v>35.54</v>
      </c>
    </row>
    <row r="48">
      <c r="A48" s="167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76"/>
      <c r="M48" s="52"/>
      <c r="N48" s="52" t="str">
        <f t="shared" si="1"/>
        <v>750MeV</v>
      </c>
      <c r="O48" s="76" t="str">
        <f t="shared" si="2"/>
        <v>650MeV</v>
      </c>
      <c r="P48" s="76">
        <f t="shared" si="3"/>
        <v>408.34</v>
      </c>
      <c r="Q48" s="76">
        <f t="shared" si="4"/>
        <v>227.38</v>
      </c>
      <c r="R48" s="76">
        <f t="shared" si="5"/>
        <v>35.54</v>
      </c>
    </row>
    <row r="49">
      <c r="A49" s="167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76"/>
      <c r="M49" s="52"/>
      <c r="N49" s="52" t="str">
        <f t="shared" si="1"/>
        <v>750MeV</v>
      </c>
      <c r="O49" s="76" t="str">
        <f t="shared" si="2"/>
        <v>650MeV</v>
      </c>
      <c r="P49" s="76">
        <f t="shared" si="3"/>
        <v>408.34</v>
      </c>
      <c r="Q49" s="76">
        <f t="shared" si="4"/>
        <v>227.38</v>
      </c>
      <c r="R49" s="76">
        <f t="shared" si="5"/>
        <v>35.54</v>
      </c>
    </row>
    <row r="50">
      <c r="A50" s="167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76"/>
      <c r="M50" s="52"/>
      <c r="N50" s="52" t="str">
        <f t="shared" si="1"/>
        <v>750MeV</v>
      </c>
      <c r="O50" s="76" t="str">
        <f t="shared" si="2"/>
        <v>650MeV</v>
      </c>
      <c r="P50" s="76">
        <f t="shared" si="3"/>
        <v>408.34</v>
      </c>
      <c r="Q50" s="76">
        <f t="shared" si="4"/>
        <v>227.38</v>
      </c>
      <c r="R50" s="76">
        <f t="shared" si="5"/>
        <v>35.54</v>
      </c>
    </row>
    <row r="51">
      <c r="A51" s="167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52"/>
      <c r="M51" s="52"/>
      <c r="N51" s="52" t="str">
        <f t="shared" si="1"/>
        <v>750MeV</v>
      </c>
      <c r="O51" s="76" t="str">
        <f t="shared" si="2"/>
        <v>650MeV</v>
      </c>
      <c r="P51" s="76">
        <f t="shared" si="3"/>
        <v>408.34</v>
      </c>
      <c r="Q51" s="76">
        <f t="shared" si="4"/>
        <v>227.38</v>
      </c>
      <c r="R51" s="76">
        <f t="shared" si="5"/>
        <v>35.54</v>
      </c>
    </row>
    <row r="52">
      <c r="A52" s="167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52"/>
      <c r="M52" s="52"/>
      <c r="N52" s="52" t="str">
        <f t="shared" si="1"/>
        <v>750MeV</v>
      </c>
      <c r="O52" s="76" t="str">
        <f t="shared" si="2"/>
        <v>650MeV</v>
      </c>
      <c r="P52" s="76">
        <f t="shared" si="3"/>
        <v>408.34</v>
      </c>
      <c r="Q52" s="76">
        <f t="shared" si="4"/>
        <v>227.38</v>
      </c>
      <c r="R52" s="76">
        <f t="shared" si="5"/>
        <v>35.54</v>
      </c>
    </row>
    <row r="53">
      <c r="A53" s="167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52"/>
      <c r="M53" s="52"/>
      <c r="N53" s="52" t="str">
        <f t="shared" si="1"/>
        <v>750MeV</v>
      </c>
      <c r="O53" s="76" t="str">
        <f t="shared" si="2"/>
        <v>650MeV</v>
      </c>
      <c r="P53" s="76">
        <f t="shared" si="3"/>
        <v>408.34</v>
      </c>
      <c r="Q53" s="76">
        <f t="shared" si="4"/>
        <v>227.38</v>
      </c>
      <c r="R53" s="76">
        <f t="shared" si="5"/>
        <v>35.54</v>
      </c>
    </row>
    <row r="54">
      <c r="A54" s="167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52"/>
      <c r="M54" s="52"/>
      <c r="N54" s="52" t="str">
        <f t="shared" si="1"/>
        <v>750MeV</v>
      </c>
      <c r="O54" s="76" t="str">
        <f t="shared" si="2"/>
        <v>650MeV</v>
      </c>
      <c r="P54" s="76">
        <f t="shared" si="3"/>
        <v>408.34</v>
      </c>
      <c r="Q54" s="76">
        <f t="shared" si="4"/>
        <v>227.38</v>
      </c>
      <c r="R54" s="76">
        <f t="shared" si="5"/>
        <v>35.54</v>
      </c>
    </row>
    <row r="55">
      <c r="A55" s="167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52"/>
      <c r="M55" s="52"/>
      <c r="N55" s="52" t="str">
        <f t="shared" si="1"/>
        <v>750MeV</v>
      </c>
      <c r="O55" s="76" t="str">
        <f t="shared" si="2"/>
        <v>650MeV</v>
      </c>
      <c r="P55" s="76">
        <f t="shared" si="3"/>
        <v>408.34</v>
      </c>
      <c r="Q55" s="76">
        <f t="shared" si="4"/>
        <v>227.38</v>
      </c>
      <c r="R55" s="76">
        <f t="shared" si="5"/>
        <v>35.54</v>
      </c>
    </row>
    <row r="56">
      <c r="A56" s="167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52"/>
      <c r="M56" s="52"/>
      <c r="N56" s="52" t="str">
        <f t="shared" si="1"/>
        <v>750MeV</v>
      </c>
      <c r="O56" s="76" t="str">
        <f t="shared" si="2"/>
        <v>650MeV</v>
      </c>
      <c r="P56" s="76">
        <f t="shared" si="3"/>
        <v>408.34</v>
      </c>
      <c r="Q56" s="76">
        <f t="shared" si="4"/>
        <v>227.38</v>
      </c>
      <c r="R56" s="76">
        <f t="shared" si="5"/>
        <v>35.54</v>
      </c>
    </row>
    <row r="57">
      <c r="A57" s="167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52"/>
      <c r="M57" s="52"/>
      <c r="N57" s="52" t="str">
        <f t="shared" si="1"/>
        <v>750MeV</v>
      </c>
      <c r="O57" s="76" t="str">
        <f t="shared" si="2"/>
        <v>650MeV</v>
      </c>
      <c r="P57" s="76">
        <f t="shared" si="3"/>
        <v>408.34</v>
      </c>
      <c r="Q57" s="76">
        <f t="shared" si="4"/>
        <v>227.38</v>
      </c>
      <c r="R57" s="76">
        <f t="shared" si="5"/>
        <v>35.54</v>
      </c>
    </row>
    <row r="58">
      <c r="A58" s="167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52"/>
      <c r="M58" s="52"/>
      <c r="N58" s="52" t="str">
        <f t="shared" si="1"/>
        <v>750MeV</v>
      </c>
      <c r="O58" s="76" t="str">
        <f t="shared" si="2"/>
        <v>650MeV</v>
      </c>
      <c r="P58" s="76">
        <f t="shared" si="3"/>
        <v>408.34</v>
      </c>
      <c r="Q58" s="76">
        <f t="shared" si="4"/>
        <v>227.38</v>
      </c>
      <c r="R58" s="76">
        <f t="shared" si="5"/>
        <v>35.54</v>
      </c>
    </row>
    <row r="59">
      <c r="A59" s="167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52"/>
      <c r="M59" s="52"/>
      <c r="N59" s="52" t="str">
        <f t="shared" si="1"/>
        <v>750MeV</v>
      </c>
      <c r="O59" s="76" t="str">
        <f t="shared" si="2"/>
        <v>650MeV</v>
      </c>
      <c r="P59" s="76">
        <f t="shared" si="3"/>
        <v>408.34</v>
      </c>
      <c r="Q59" s="76">
        <f t="shared" si="4"/>
        <v>227.38</v>
      </c>
      <c r="R59" s="76">
        <f t="shared" si="5"/>
        <v>35.54</v>
      </c>
    </row>
    <row r="60">
      <c r="A60" s="167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52"/>
      <c r="M60" s="52"/>
      <c r="N60" s="52" t="str">
        <f t="shared" si="1"/>
        <v>750MeV</v>
      </c>
      <c r="O60" s="76" t="str">
        <f t="shared" si="2"/>
        <v>650MeV</v>
      </c>
      <c r="P60" s="76">
        <f t="shared" si="3"/>
        <v>408.34</v>
      </c>
      <c r="Q60" s="76">
        <f t="shared" si="4"/>
        <v>227.38</v>
      </c>
      <c r="R60" s="76">
        <f t="shared" si="5"/>
        <v>35.54</v>
      </c>
    </row>
    <row r="61">
      <c r="A61" s="167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52"/>
      <c r="M61" s="52"/>
      <c r="N61" s="52" t="str">
        <f t="shared" si="1"/>
        <v>750MeV</v>
      </c>
      <c r="O61" s="76" t="str">
        <f t="shared" si="2"/>
        <v>650MeV</v>
      </c>
      <c r="P61" s="76">
        <f t="shared" si="3"/>
        <v>408.34</v>
      </c>
      <c r="Q61" s="76">
        <f t="shared" si="4"/>
        <v>227.38</v>
      </c>
      <c r="R61" s="76">
        <f t="shared" si="5"/>
        <v>35.54</v>
      </c>
    </row>
    <row r="62">
      <c r="A62" s="167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52"/>
      <c r="M62" s="52"/>
      <c r="N62" s="52" t="str">
        <f t="shared" si="1"/>
        <v>750MeV</v>
      </c>
      <c r="O62" s="76" t="str">
        <f t="shared" si="2"/>
        <v>650MeV</v>
      </c>
      <c r="P62" s="76">
        <f t="shared" si="3"/>
        <v>408.34</v>
      </c>
      <c r="Q62" s="76">
        <f t="shared" si="4"/>
        <v>227.38</v>
      </c>
      <c r="R62" s="76">
        <f t="shared" si="5"/>
        <v>35.54</v>
      </c>
    </row>
    <row r="63">
      <c r="A63" s="167"/>
      <c r="B63" s="168"/>
      <c r="C63" s="168"/>
      <c r="D63" s="168"/>
      <c r="E63" s="168"/>
      <c r="F63" s="168"/>
      <c r="G63" s="169"/>
      <c r="H63" s="168"/>
      <c r="I63" s="168"/>
      <c r="J63" s="168"/>
      <c r="K63" s="168"/>
      <c r="L63" s="52"/>
      <c r="M63" s="52"/>
      <c r="N63" s="52" t="str">
        <f t="shared" si="1"/>
        <v>750MeV</v>
      </c>
      <c r="O63" s="76" t="str">
        <f t="shared" si="2"/>
        <v>650MeV</v>
      </c>
      <c r="P63" s="76">
        <f t="shared" si="3"/>
        <v>408.34</v>
      </c>
      <c r="Q63" s="76">
        <f t="shared" si="4"/>
        <v>227.38</v>
      </c>
      <c r="R63" s="76">
        <f t="shared" si="5"/>
        <v>35.54</v>
      </c>
    </row>
    <row r="64">
      <c r="A64" s="167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52"/>
      <c r="M64" s="52"/>
      <c r="N64" s="52" t="str">
        <f t="shared" si="1"/>
        <v>750MeV</v>
      </c>
      <c r="O64" s="76" t="str">
        <f t="shared" si="2"/>
        <v>650MeV</v>
      </c>
      <c r="P64" s="76">
        <f t="shared" si="3"/>
        <v>408.34</v>
      </c>
      <c r="Q64" s="76">
        <f t="shared" si="4"/>
        <v>227.38</v>
      </c>
      <c r="R64" s="76">
        <f t="shared" si="5"/>
        <v>35.54</v>
      </c>
    </row>
    <row r="65">
      <c r="A65" s="167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52"/>
      <c r="M65" s="52"/>
      <c r="N65" s="52" t="str">
        <f t="shared" si="1"/>
        <v>750MeV</v>
      </c>
      <c r="O65" s="76" t="str">
        <f t="shared" si="2"/>
        <v>650MeV</v>
      </c>
      <c r="P65" s="76">
        <f t="shared" si="3"/>
        <v>408.34</v>
      </c>
      <c r="Q65" s="76">
        <f t="shared" si="4"/>
        <v>227.38</v>
      </c>
      <c r="R65" s="76">
        <f t="shared" si="5"/>
        <v>35.54</v>
      </c>
    </row>
    <row r="66">
      <c r="A66" s="167"/>
      <c r="B66" s="168"/>
      <c r="C66" s="168"/>
      <c r="D66" s="168"/>
      <c r="E66" s="170"/>
      <c r="F66" s="171"/>
      <c r="G66" s="168"/>
      <c r="H66" s="168"/>
      <c r="I66" s="168"/>
      <c r="J66" s="168"/>
      <c r="K66" s="168"/>
      <c r="L66" s="76"/>
      <c r="M66" s="52"/>
      <c r="N66" s="52" t="str">
        <f t="shared" si="1"/>
        <v>750MeV</v>
      </c>
      <c r="O66" s="76" t="str">
        <f t="shared" si="2"/>
        <v>650MeV</v>
      </c>
      <c r="P66" s="76">
        <f t="shared" si="3"/>
        <v>408.34</v>
      </c>
      <c r="Q66" s="76">
        <f t="shared" si="4"/>
        <v>227.38</v>
      </c>
      <c r="R66" s="76">
        <f t="shared" si="5"/>
        <v>35.54</v>
      </c>
    </row>
    <row r="67">
      <c r="A67" s="167"/>
      <c r="B67" s="168"/>
      <c r="C67" s="168"/>
      <c r="D67" s="168"/>
      <c r="E67" s="170"/>
      <c r="F67" s="171"/>
      <c r="G67" s="168"/>
      <c r="H67" s="168"/>
      <c r="I67" s="168"/>
      <c r="J67" s="168"/>
      <c r="K67" s="168"/>
      <c r="L67" s="76"/>
      <c r="M67" s="52"/>
      <c r="N67" s="52" t="str">
        <f t="shared" si="1"/>
        <v>750MeV</v>
      </c>
      <c r="O67" s="76" t="str">
        <f t="shared" si="2"/>
        <v>650MeV</v>
      </c>
      <c r="P67" s="76">
        <f t="shared" si="3"/>
        <v>408.34</v>
      </c>
      <c r="Q67" s="76">
        <f t="shared" si="4"/>
        <v>227.38</v>
      </c>
      <c r="R67" s="76">
        <f t="shared" si="5"/>
        <v>35.54</v>
      </c>
    </row>
    <row r="68">
      <c r="A68" s="167"/>
      <c r="B68" s="168"/>
      <c r="C68" s="168"/>
      <c r="D68" s="168"/>
      <c r="E68" s="170"/>
      <c r="F68" s="171"/>
      <c r="G68" s="168"/>
      <c r="H68" s="168"/>
      <c r="I68" s="168"/>
      <c r="J68" s="168"/>
      <c r="K68" s="168"/>
      <c r="L68" s="76"/>
      <c r="M68" s="52"/>
      <c r="N68" s="52" t="str">
        <f t="shared" si="1"/>
        <v>750MeV</v>
      </c>
      <c r="O68" s="76" t="str">
        <f t="shared" si="2"/>
        <v>650MeV</v>
      </c>
      <c r="P68" s="76">
        <f t="shared" si="3"/>
        <v>408.34</v>
      </c>
      <c r="Q68" s="76">
        <f t="shared" si="4"/>
        <v>227.38</v>
      </c>
      <c r="R68" s="76">
        <f t="shared" si="5"/>
        <v>35.54</v>
      </c>
    </row>
    <row r="69">
      <c r="A69" s="167"/>
      <c r="B69" s="168"/>
      <c r="C69" s="168"/>
      <c r="D69" s="168"/>
      <c r="E69" s="170"/>
      <c r="F69" s="171"/>
      <c r="G69" s="168"/>
      <c r="H69" s="168"/>
      <c r="I69" s="168"/>
      <c r="J69" s="168"/>
      <c r="K69" s="168"/>
      <c r="L69" s="76"/>
      <c r="M69" s="52"/>
      <c r="N69" s="52" t="str">
        <f t="shared" si="1"/>
        <v>750MeV</v>
      </c>
      <c r="O69" s="76" t="str">
        <f t="shared" si="2"/>
        <v>650MeV</v>
      </c>
      <c r="P69" s="76">
        <f t="shared" si="3"/>
        <v>408.34</v>
      </c>
      <c r="Q69" s="76">
        <f t="shared" si="4"/>
        <v>227.38</v>
      </c>
      <c r="R69" s="76">
        <f t="shared" si="5"/>
        <v>35.54</v>
      </c>
    </row>
    <row r="70">
      <c r="A70" s="167"/>
      <c r="B70" s="168"/>
      <c r="C70" s="168"/>
      <c r="D70" s="168"/>
      <c r="E70" s="170"/>
      <c r="F70" s="171"/>
      <c r="G70" s="168"/>
      <c r="H70" s="168"/>
      <c r="I70" s="168"/>
      <c r="J70" s="168"/>
      <c r="K70" s="168"/>
      <c r="L70" s="76"/>
      <c r="M70" s="52"/>
      <c r="N70" s="52" t="str">
        <f t="shared" si="1"/>
        <v>750MeV</v>
      </c>
      <c r="O70" s="76" t="str">
        <f t="shared" si="2"/>
        <v>650MeV</v>
      </c>
      <c r="P70" s="76">
        <f t="shared" si="3"/>
        <v>408.34</v>
      </c>
      <c r="Q70" s="76">
        <f t="shared" si="4"/>
        <v>227.38</v>
      </c>
      <c r="R70" s="76">
        <f t="shared" si="5"/>
        <v>35.54</v>
      </c>
    </row>
    <row r="71">
      <c r="A71" s="167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76"/>
      <c r="M71" s="52"/>
      <c r="N71" s="52" t="str">
        <f t="shared" si="1"/>
        <v>750MeV</v>
      </c>
      <c r="O71" s="76" t="str">
        <f t="shared" si="2"/>
        <v>650MeV</v>
      </c>
      <c r="P71" s="76">
        <f t="shared" si="3"/>
        <v>408.34</v>
      </c>
      <c r="Q71" s="76">
        <f t="shared" si="4"/>
        <v>227.38</v>
      </c>
      <c r="R71" s="76">
        <f t="shared" si="5"/>
        <v>35.54</v>
      </c>
    </row>
    <row r="72">
      <c r="A72" s="156"/>
      <c r="B72" s="52"/>
      <c r="C72" s="52"/>
      <c r="D72" s="52"/>
      <c r="E72" s="52"/>
      <c r="F72" s="52"/>
      <c r="G72" s="52"/>
      <c r="H72" s="52"/>
      <c r="I72" s="52"/>
      <c r="J72" s="168"/>
      <c r="K72" s="52"/>
      <c r="L72" s="52"/>
      <c r="M72" s="52"/>
      <c r="N72" s="52" t="str">
        <f t="shared" si="1"/>
        <v>750MeV</v>
      </c>
      <c r="O72" s="76" t="str">
        <f t="shared" si="2"/>
        <v>650MeV</v>
      </c>
      <c r="P72" s="76">
        <f t="shared" si="3"/>
        <v>408.34</v>
      </c>
      <c r="Q72" s="76">
        <f t="shared" si="4"/>
        <v>227.38</v>
      </c>
      <c r="R72" s="76">
        <f t="shared" si="5"/>
        <v>35.54</v>
      </c>
    </row>
    <row r="73">
      <c r="A73" s="76"/>
      <c r="B73" s="52"/>
      <c r="C73" s="52"/>
      <c r="D73" s="52"/>
      <c r="E73" s="52"/>
      <c r="F73" s="52"/>
      <c r="G73" s="52"/>
      <c r="H73" s="52"/>
      <c r="I73" s="52"/>
      <c r="J73" s="168"/>
      <c r="K73" s="52"/>
      <c r="L73" s="52"/>
      <c r="M73" s="52"/>
      <c r="N73" s="52" t="str">
        <f t="shared" si="1"/>
        <v>750MeV</v>
      </c>
      <c r="O73" s="76" t="str">
        <f t="shared" si="2"/>
        <v>650MeV</v>
      </c>
      <c r="P73" s="76">
        <f t="shared" si="3"/>
        <v>408.34</v>
      </c>
      <c r="Q73" s="76">
        <f t="shared" si="4"/>
        <v>227.38</v>
      </c>
      <c r="R73" s="76">
        <f t="shared" si="5"/>
        <v>35.54</v>
      </c>
    </row>
    <row r="74">
      <c r="A74" s="76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 t="str">
        <f t="shared" si="1"/>
        <v>750MeV</v>
      </c>
      <c r="O74" s="76" t="str">
        <f t="shared" si="2"/>
        <v>650MeV</v>
      </c>
      <c r="P74" s="76">
        <f t="shared" si="3"/>
        <v>408.34</v>
      </c>
      <c r="Q74" s="76">
        <f t="shared" si="4"/>
        <v>227.38</v>
      </c>
      <c r="R74" s="76">
        <f t="shared" si="5"/>
        <v>35.54</v>
      </c>
    </row>
    <row r="75">
      <c r="A75" s="76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 t="str">
        <f t="shared" si="1"/>
        <v>750MeV</v>
      </c>
      <c r="O75" s="76" t="str">
        <f t="shared" si="2"/>
        <v>650MeV</v>
      </c>
      <c r="P75" s="76">
        <f t="shared" si="3"/>
        <v>408.34</v>
      </c>
      <c r="Q75" s="76">
        <f t="shared" si="4"/>
        <v>227.38</v>
      </c>
      <c r="R75" s="76">
        <f t="shared" si="5"/>
        <v>35.54</v>
      </c>
    </row>
    <row r="76">
      <c r="A76" s="156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 t="str">
        <f t="shared" si="1"/>
        <v>750MeV</v>
      </c>
      <c r="O76" s="76" t="str">
        <f t="shared" si="2"/>
        <v>650MeV</v>
      </c>
      <c r="P76" s="76">
        <f t="shared" si="3"/>
        <v>408.34</v>
      </c>
      <c r="Q76" s="76">
        <f t="shared" si="4"/>
        <v>227.38</v>
      </c>
      <c r="R76" s="76">
        <f t="shared" si="5"/>
        <v>35.54</v>
      </c>
    </row>
    <row r="77">
      <c r="A77" s="76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 t="str">
        <f t="shared" si="1"/>
        <v>750MeV</v>
      </c>
      <c r="O77" s="76" t="str">
        <f t="shared" si="2"/>
        <v>650MeV</v>
      </c>
      <c r="P77" s="76">
        <f t="shared" si="3"/>
        <v>408.34</v>
      </c>
      <c r="Q77" s="76">
        <f t="shared" si="4"/>
        <v>227.38</v>
      </c>
      <c r="R77" s="76">
        <f t="shared" si="5"/>
        <v>35.54</v>
      </c>
    </row>
    <row r="78">
      <c r="A78" s="76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 t="str">
        <f t="shared" si="1"/>
        <v>750MeV</v>
      </c>
      <c r="O78" s="76" t="str">
        <f t="shared" si="2"/>
        <v>650MeV</v>
      </c>
      <c r="P78" s="76">
        <f t="shared" si="3"/>
        <v>408.34</v>
      </c>
      <c r="Q78" s="76">
        <f t="shared" si="4"/>
        <v>227.38</v>
      </c>
      <c r="R78" s="76">
        <f t="shared" si="5"/>
        <v>35.54</v>
      </c>
    </row>
    <row r="79">
      <c r="A79" s="76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 t="str">
        <f t="shared" si="1"/>
        <v>750MeV</v>
      </c>
      <c r="O79" s="76" t="str">
        <f t="shared" si="2"/>
        <v>650MeV</v>
      </c>
      <c r="P79" s="76">
        <f t="shared" si="3"/>
        <v>408.34</v>
      </c>
      <c r="Q79" s="76">
        <f t="shared" si="4"/>
        <v>227.38</v>
      </c>
      <c r="R79" s="76">
        <f t="shared" si="5"/>
        <v>35.54</v>
      </c>
    </row>
    <row r="80">
      <c r="A80" s="76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 t="str">
        <f t="shared" si="1"/>
        <v>750MeV</v>
      </c>
      <c r="O80" s="76" t="str">
        <f t="shared" si="2"/>
        <v>650MeV</v>
      </c>
      <c r="P80" s="76">
        <f t="shared" si="3"/>
        <v>408.34</v>
      </c>
      <c r="Q80" s="76">
        <f t="shared" si="4"/>
        <v>227.38</v>
      </c>
      <c r="R80" s="76">
        <f t="shared" si="5"/>
        <v>35.54</v>
      </c>
    </row>
    <row r="81">
      <c r="A81" s="76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 t="str">
        <f t="shared" si="1"/>
        <v>750MeV</v>
      </c>
      <c r="O81" s="76" t="str">
        <f t="shared" si="2"/>
        <v>650MeV</v>
      </c>
      <c r="P81" s="76">
        <f t="shared" si="3"/>
        <v>408.34</v>
      </c>
      <c r="Q81" s="76">
        <f t="shared" si="4"/>
        <v>227.38</v>
      </c>
      <c r="R81" s="76">
        <f t="shared" si="5"/>
        <v>35.54</v>
      </c>
    </row>
    <row r="82">
      <c r="A82" s="76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 t="str">
        <f t="shared" si="1"/>
        <v>750MeV</v>
      </c>
      <c r="O82" s="76" t="str">
        <f t="shared" si="2"/>
        <v>650MeV</v>
      </c>
      <c r="P82" s="76">
        <f t="shared" si="3"/>
        <v>408.34</v>
      </c>
      <c r="Q82" s="76">
        <f t="shared" si="4"/>
        <v>227.38</v>
      </c>
      <c r="R82" s="76">
        <f t="shared" si="5"/>
        <v>35.54</v>
      </c>
    </row>
    <row r="83">
      <c r="A83" s="76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 t="str">
        <f t="shared" si="1"/>
        <v>750MeV</v>
      </c>
      <c r="O83" s="76" t="str">
        <f t="shared" si="2"/>
        <v>650MeV</v>
      </c>
      <c r="P83" s="76">
        <f t="shared" si="3"/>
        <v>408.34</v>
      </c>
      <c r="Q83" s="76">
        <f t="shared" si="4"/>
        <v>227.38</v>
      </c>
      <c r="R83" s="76">
        <f t="shared" si="5"/>
        <v>35.54</v>
      </c>
    </row>
    <row r="84">
      <c r="A84" s="76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 t="str">
        <f t="shared" si="1"/>
        <v>750MeV</v>
      </c>
      <c r="O84" s="76" t="str">
        <f t="shared" si="2"/>
        <v>650MeV</v>
      </c>
      <c r="P84" s="76">
        <f t="shared" si="3"/>
        <v>408.34</v>
      </c>
      <c r="Q84" s="76">
        <f t="shared" si="4"/>
        <v>227.38</v>
      </c>
      <c r="R84" s="76">
        <f t="shared" si="5"/>
        <v>35.54</v>
      </c>
    </row>
    <row r="85">
      <c r="A85" s="76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 t="str">
        <f t="shared" si="1"/>
        <v>750MeV</v>
      </c>
      <c r="O85" s="76" t="str">
        <f t="shared" si="2"/>
        <v>650MeV</v>
      </c>
      <c r="P85" s="76">
        <f t="shared" si="3"/>
        <v>408.34</v>
      </c>
      <c r="Q85" s="76">
        <f t="shared" si="4"/>
        <v>227.38</v>
      </c>
      <c r="R85" s="76">
        <f t="shared" si="5"/>
        <v>35.54</v>
      </c>
    </row>
    <row r="86">
      <c r="A86" s="76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 t="str">
        <f t="shared" si="1"/>
        <v>750MeV</v>
      </c>
      <c r="O86" s="76" t="str">
        <f t="shared" si="2"/>
        <v>650MeV</v>
      </c>
      <c r="P86" s="76">
        <f t="shared" si="3"/>
        <v>408.34</v>
      </c>
      <c r="Q86" s="76">
        <f t="shared" si="4"/>
        <v>227.38</v>
      </c>
      <c r="R86" s="76">
        <f t="shared" si="5"/>
        <v>35.54</v>
      </c>
    </row>
    <row r="87">
      <c r="A87" s="76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 t="str">
        <f t="shared" si="1"/>
        <v>750MeV</v>
      </c>
      <c r="O87" s="76" t="str">
        <f t="shared" si="2"/>
        <v>650MeV</v>
      </c>
      <c r="P87" s="76">
        <f t="shared" si="3"/>
        <v>408.34</v>
      </c>
      <c r="Q87" s="76">
        <f t="shared" si="4"/>
        <v>227.38</v>
      </c>
      <c r="R87" s="76">
        <f t="shared" si="5"/>
        <v>35.54</v>
      </c>
    </row>
    <row r="88">
      <c r="A88" s="76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 t="str">
        <f t="shared" si="1"/>
        <v>750MeV</v>
      </c>
      <c r="O88" s="76" t="str">
        <f t="shared" si="2"/>
        <v>650MeV</v>
      </c>
      <c r="P88" s="76">
        <f t="shared" si="3"/>
        <v>408.34</v>
      </c>
      <c r="Q88" s="76">
        <f t="shared" si="4"/>
        <v>227.38</v>
      </c>
      <c r="R88" s="76">
        <f t="shared" si="5"/>
        <v>35.54</v>
      </c>
    </row>
    <row r="89">
      <c r="A89" s="76"/>
      <c r="B89" s="76"/>
      <c r="C89" s="76"/>
      <c r="D89" s="52"/>
      <c r="E89" s="76"/>
      <c r="F89" s="76"/>
      <c r="G89" s="76"/>
      <c r="H89" s="76"/>
      <c r="I89" s="52"/>
      <c r="J89" s="52"/>
      <c r="K89" s="76"/>
      <c r="L89" s="76"/>
      <c r="M89" s="52"/>
      <c r="N89" s="52" t="str">
        <f t="shared" si="1"/>
        <v>750MeV</v>
      </c>
      <c r="O89" s="76" t="str">
        <f t="shared" si="2"/>
        <v>650MeV</v>
      </c>
      <c r="P89" s="76">
        <f t="shared" si="3"/>
        <v>408.34</v>
      </c>
      <c r="Q89" s="76">
        <f t="shared" si="4"/>
        <v>227.38</v>
      </c>
      <c r="R89" s="76">
        <f t="shared" si="5"/>
        <v>35.54</v>
      </c>
    </row>
    <row r="90">
      <c r="A90" s="76"/>
      <c r="B90" s="76"/>
      <c r="C90" s="76"/>
      <c r="D90" s="52"/>
      <c r="E90" s="76"/>
      <c r="F90" s="76"/>
      <c r="G90" s="76"/>
      <c r="H90" s="76"/>
      <c r="I90" s="52"/>
      <c r="J90" s="52"/>
      <c r="K90" s="76"/>
      <c r="L90" s="76"/>
      <c r="M90" s="52"/>
      <c r="N90" s="52" t="str">
        <f t="shared" si="1"/>
        <v>750MeV</v>
      </c>
      <c r="O90" s="76" t="str">
        <f t="shared" si="2"/>
        <v>650MeV</v>
      </c>
      <c r="P90" s="76">
        <f t="shared" si="3"/>
        <v>408.34</v>
      </c>
      <c r="Q90" s="76">
        <f t="shared" si="4"/>
        <v>227.38</v>
      </c>
      <c r="R90" s="76">
        <f t="shared" si="5"/>
        <v>35.54</v>
      </c>
    </row>
    <row r="91">
      <c r="A91" s="76"/>
      <c r="B91" s="76"/>
      <c r="C91" s="76"/>
      <c r="D91" s="52"/>
      <c r="E91" s="76"/>
      <c r="F91" s="76"/>
      <c r="G91" s="76"/>
      <c r="H91" s="76"/>
      <c r="I91" s="52"/>
      <c r="J91" s="52"/>
      <c r="K91" s="76"/>
      <c r="L91" s="76"/>
      <c r="M91" s="52"/>
      <c r="N91" s="52" t="str">
        <f t="shared" si="1"/>
        <v>750MeV</v>
      </c>
      <c r="O91" s="76" t="str">
        <f t="shared" si="2"/>
        <v>650MeV</v>
      </c>
      <c r="P91" s="76">
        <f t="shared" si="3"/>
        <v>408.34</v>
      </c>
      <c r="Q91" s="76">
        <f t="shared" si="4"/>
        <v>227.38</v>
      </c>
      <c r="R91" s="76">
        <f t="shared" si="5"/>
        <v>35.54</v>
      </c>
    </row>
    <row r="92">
      <c r="A92" s="76"/>
      <c r="B92" s="76"/>
      <c r="C92" s="76"/>
      <c r="D92" s="52"/>
      <c r="E92" s="76"/>
      <c r="F92" s="76"/>
      <c r="G92" s="76"/>
      <c r="H92" s="76"/>
      <c r="I92" s="52"/>
      <c r="J92" s="52"/>
      <c r="K92" s="76"/>
      <c r="L92" s="76"/>
      <c r="M92" s="52"/>
      <c r="N92" s="52" t="str">
        <f t="shared" si="1"/>
        <v>750MeV</v>
      </c>
      <c r="O92" s="76" t="str">
        <f t="shared" si="2"/>
        <v>650MeV</v>
      </c>
      <c r="P92" s="76">
        <f t="shared" si="3"/>
        <v>408.34</v>
      </c>
      <c r="Q92" s="76">
        <f t="shared" si="4"/>
        <v>227.38</v>
      </c>
      <c r="R92" s="76">
        <f t="shared" si="5"/>
        <v>35.54</v>
      </c>
    </row>
    <row r="93">
      <c r="A93" s="76"/>
      <c r="B93" s="76"/>
      <c r="C93" s="76"/>
      <c r="D93" s="52"/>
      <c r="E93" s="76"/>
      <c r="F93" s="76"/>
      <c r="G93" s="76"/>
      <c r="H93" s="76"/>
      <c r="I93" s="52"/>
      <c r="J93" s="52"/>
      <c r="K93" s="76"/>
      <c r="L93" s="76"/>
      <c r="M93" s="52"/>
      <c r="N93" s="52" t="str">
        <f t="shared" si="1"/>
        <v>750MeV</v>
      </c>
      <c r="O93" s="76" t="str">
        <f t="shared" si="2"/>
        <v>650MeV</v>
      </c>
      <c r="P93" s="76">
        <f t="shared" si="3"/>
        <v>408.34</v>
      </c>
      <c r="Q93" s="76">
        <f t="shared" si="4"/>
        <v>227.38</v>
      </c>
      <c r="R93" s="76">
        <f t="shared" si="5"/>
        <v>35.54</v>
      </c>
    </row>
    <row r="94">
      <c r="A94" s="76"/>
      <c r="B94" s="76"/>
      <c r="C94" s="76"/>
      <c r="D94" s="52"/>
      <c r="E94" s="76"/>
      <c r="F94" s="76"/>
      <c r="G94" s="76"/>
      <c r="H94" s="76"/>
      <c r="I94" s="52"/>
      <c r="J94" s="52"/>
      <c r="K94" s="76"/>
      <c r="L94" s="76"/>
      <c r="M94" s="52"/>
      <c r="N94" s="52" t="str">
        <f t="shared" si="1"/>
        <v>750MeV</v>
      </c>
      <c r="O94" s="76" t="str">
        <f t="shared" si="2"/>
        <v>650MeV</v>
      </c>
      <c r="P94" s="76">
        <f t="shared" si="3"/>
        <v>408.34</v>
      </c>
      <c r="Q94" s="76">
        <f t="shared" si="4"/>
        <v>227.38</v>
      </c>
      <c r="R94" s="76">
        <f t="shared" si="5"/>
        <v>35.54</v>
      </c>
    </row>
    <row r="95">
      <c r="A95" s="76"/>
      <c r="B95" s="76"/>
      <c r="C95" s="76"/>
      <c r="D95" s="52"/>
      <c r="E95" s="76"/>
      <c r="F95" s="76"/>
      <c r="G95" s="76"/>
      <c r="H95" s="76"/>
      <c r="I95" s="52"/>
      <c r="J95" s="52"/>
      <c r="K95" s="76"/>
      <c r="L95" s="76"/>
      <c r="M95" s="52"/>
      <c r="N95" s="52" t="str">
        <f t="shared" si="1"/>
        <v>750MeV</v>
      </c>
      <c r="O95" s="76" t="str">
        <f t="shared" si="2"/>
        <v>650MeV</v>
      </c>
      <c r="P95" s="76">
        <f t="shared" si="3"/>
        <v>408.34</v>
      </c>
      <c r="Q95" s="76">
        <f t="shared" si="4"/>
        <v>227.38</v>
      </c>
      <c r="R95" s="76">
        <f t="shared" si="5"/>
        <v>35.54</v>
      </c>
    </row>
    <row r="96">
      <c r="A96" s="76"/>
      <c r="B96" s="76"/>
      <c r="C96" s="76"/>
      <c r="D96" s="52"/>
      <c r="E96" s="76"/>
      <c r="F96" s="76"/>
      <c r="G96" s="76"/>
      <c r="H96" s="76"/>
      <c r="I96" s="52"/>
      <c r="J96" s="52"/>
      <c r="K96" s="76"/>
      <c r="L96" s="76"/>
      <c r="M96" s="52"/>
      <c r="N96" s="52" t="str">
        <f t="shared" si="1"/>
        <v>750MeV</v>
      </c>
      <c r="O96" s="76" t="str">
        <f t="shared" si="2"/>
        <v>650MeV</v>
      </c>
      <c r="P96" s="76">
        <f t="shared" si="3"/>
        <v>408.34</v>
      </c>
      <c r="Q96" s="76">
        <f t="shared" si="4"/>
        <v>227.38</v>
      </c>
      <c r="R96" s="76">
        <f t="shared" si="5"/>
        <v>35.54</v>
      </c>
    </row>
    <row r="97">
      <c r="A97" s="76"/>
      <c r="B97" s="52"/>
      <c r="C97" s="52"/>
      <c r="D97" s="52"/>
      <c r="E97" s="52"/>
      <c r="F97" s="52"/>
      <c r="G97" s="52"/>
      <c r="H97" s="52"/>
      <c r="I97" s="52"/>
      <c r="J97" s="52"/>
      <c r="K97" s="76"/>
      <c r="L97" s="52"/>
      <c r="M97" s="52"/>
      <c r="N97" s="52" t="str">
        <f t="shared" si="1"/>
        <v>750MeV</v>
      </c>
      <c r="O97" s="76" t="str">
        <f t="shared" si="2"/>
        <v>650MeV</v>
      </c>
      <c r="P97" s="76">
        <f t="shared" si="3"/>
        <v>408.34</v>
      </c>
      <c r="Q97" s="76">
        <f t="shared" si="4"/>
        <v>227.38</v>
      </c>
      <c r="R97" s="76">
        <f t="shared" si="5"/>
        <v>35.54</v>
      </c>
    </row>
    <row r="98">
      <c r="A98" s="76"/>
      <c r="B98" s="52"/>
      <c r="C98" s="52"/>
      <c r="D98" s="52"/>
      <c r="E98" s="52"/>
      <c r="F98" s="52"/>
      <c r="G98" s="52"/>
      <c r="H98" s="52"/>
      <c r="I98" s="52"/>
      <c r="J98" s="52"/>
      <c r="K98" s="76"/>
      <c r="L98" s="52"/>
      <c r="M98" s="52"/>
      <c r="N98" s="52" t="str">
        <f t="shared" si="1"/>
        <v>750MeV</v>
      </c>
      <c r="O98" s="76" t="str">
        <f t="shared" si="2"/>
        <v>650MeV</v>
      </c>
      <c r="P98" s="76">
        <f t="shared" si="3"/>
        <v>408.34</v>
      </c>
      <c r="Q98" s="76">
        <f t="shared" si="4"/>
        <v>227.38</v>
      </c>
      <c r="R98" s="76">
        <f t="shared" si="5"/>
        <v>35.54</v>
      </c>
    </row>
    <row r="99">
      <c r="A99" s="76"/>
      <c r="B99" s="52"/>
      <c r="C99" s="52"/>
      <c r="D99" s="52"/>
      <c r="E99" s="52"/>
      <c r="F99" s="52"/>
      <c r="G99" s="52"/>
      <c r="H99" s="52"/>
      <c r="I99" s="52"/>
      <c r="J99" s="52"/>
      <c r="K99" s="76"/>
      <c r="L99" s="52"/>
      <c r="M99" s="52"/>
      <c r="N99" s="52" t="str">
        <f t="shared" si="1"/>
        <v>750MeV</v>
      </c>
      <c r="O99" s="76" t="str">
        <f t="shared" si="2"/>
        <v>650MeV</v>
      </c>
      <c r="P99" s="76">
        <f t="shared" si="3"/>
        <v>408.34</v>
      </c>
      <c r="Q99" s="76">
        <f t="shared" si="4"/>
        <v>227.38</v>
      </c>
      <c r="R99" s="76">
        <f t="shared" si="5"/>
        <v>35.54</v>
      </c>
    </row>
    <row r="100">
      <c r="A100" s="76"/>
      <c r="B100" s="52"/>
      <c r="C100" s="52"/>
      <c r="D100" s="52"/>
      <c r="E100" s="52"/>
      <c r="F100" s="52"/>
      <c r="G100" s="52"/>
      <c r="H100" s="52"/>
      <c r="I100" s="52"/>
      <c r="J100" s="52"/>
      <c r="K100" s="76"/>
      <c r="L100" s="52"/>
      <c r="M100" s="52"/>
      <c r="N100" s="52" t="str">
        <f t="shared" si="1"/>
        <v>750MeV</v>
      </c>
      <c r="O100" s="76" t="str">
        <f t="shared" si="2"/>
        <v>650MeV</v>
      </c>
      <c r="P100" s="76">
        <f t="shared" si="3"/>
        <v>408.34</v>
      </c>
      <c r="Q100" s="76">
        <f t="shared" si="4"/>
        <v>227.38</v>
      </c>
      <c r="R100" s="76">
        <f t="shared" si="5"/>
        <v>35.54</v>
      </c>
    </row>
    <row r="101">
      <c r="A101" s="76"/>
      <c r="B101" s="52"/>
      <c r="C101" s="52"/>
      <c r="E101" s="52"/>
      <c r="F101" s="52"/>
      <c r="G101" s="76"/>
      <c r="H101" s="52"/>
      <c r="I101" s="52"/>
      <c r="J101" s="52"/>
      <c r="K101" s="76"/>
      <c r="L101" s="52"/>
      <c r="M101" s="52"/>
      <c r="N101" s="52" t="str">
        <f t="shared" si="1"/>
        <v>750MeV</v>
      </c>
      <c r="O101" s="76" t="str">
        <f t="shared" si="2"/>
        <v>650MeV</v>
      </c>
      <c r="P101" s="76">
        <f t="shared" si="3"/>
        <v>408.34</v>
      </c>
      <c r="Q101" s="76">
        <f t="shared" si="4"/>
        <v>227.38</v>
      </c>
      <c r="R101" s="76">
        <f t="shared" si="5"/>
        <v>35.54</v>
      </c>
    </row>
    <row r="102">
      <c r="A102" s="76"/>
      <c r="B102" s="52"/>
      <c r="C102" s="52"/>
      <c r="D102" s="52"/>
      <c r="E102" s="52"/>
      <c r="F102" s="52"/>
      <c r="G102" s="52"/>
      <c r="H102" s="52"/>
      <c r="I102" s="52"/>
      <c r="J102" s="52"/>
      <c r="K102" s="76"/>
      <c r="L102" s="52"/>
      <c r="M102" s="52"/>
      <c r="N102" s="52" t="str">
        <f t="shared" si="1"/>
        <v>750MeV</v>
      </c>
      <c r="O102" s="76" t="str">
        <f t="shared" si="2"/>
        <v>650MeV</v>
      </c>
      <c r="P102" s="76">
        <f t="shared" si="3"/>
        <v>408.34</v>
      </c>
      <c r="Q102" s="76">
        <f t="shared" si="4"/>
        <v>227.38</v>
      </c>
      <c r="R102" s="76">
        <f t="shared" si="5"/>
        <v>35.54</v>
      </c>
    </row>
    <row r="103">
      <c r="A103" s="76"/>
      <c r="B103" s="52"/>
      <c r="C103" s="52"/>
      <c r="D103" s="52"/>
      <c r="E103" s="52"/>
      <c r="F103" s="52"/>
      <c r="G103" s="52"/>
      <c r="H103" s="52"/>
      <c r="I103" s="52"/>
      <c r="J103" s="52"/>
      <c r="K103" s="76"/>
      <c r="L103" s="52"/>
      <c r="M103" s="52"/>
      <c r="N103" s="52" t="str">
        <f t="shared" si="1"/>
        <v>750MeV</v>
      </c>
      <c r="O103" s="76" t="str">
        <f t="shared" si="2"/>
        <v>650MeV</v>
      </c>
      <c r="P103" s="76">
        <f t="shared" si="3"/>
        <v>408.34</v>
      </c>
      <c r="Q103" s="76">
        <f t="shared" si="4"/>
        <v>227.38</v>
      </c>
      <c r="R103" s="76">
        <f t="shared" si="5"/>
        <v>35.54</v>
      </c>
    </row>
    <row r="104">
      <c r="A104" s="156"/>
      <c r="B104" s="52"/>
      <c r="C104" s="52"/>
      <c r="D104" s="52"/>
      <c r="E104" s="52"/>
      <c r="F104" s="52"/>
      <c r="G104" s="52"/>
      <c r="H104" s="52"/>
      <c r="I104" s="52"/>
      <c r="J104" s="52"/>
      <c r="K104" s="76"/>
      <c r="L104" s="52"/>
      <c r="M104" s="52"/>
      <c r="N104" s="52" t="str">
        <f t="shared" si="1"/>
        <v>750MeV</v>
      </c>
      <c r="O104" s="76" t="str">
        <f t="shared" si="2"/>
        <v>650MeV</v>
      </c>
      <c r="P104" s="76">
        <f t="shared" si="3"/>
        <v>408.34</v>
      </c>
      <c r="Q104" s="76">
        <f t="shared" si="4"/>
        <v>227.38</v>
      </c>
      <c r="R104" s="76">
        <f t="shared" si="5"/>
        <v>35.54</v>
      </c>
    </row>
    <row r="105">
      <c r="A105" s="76"/>
      <c r="B105" s="52"/>
      <c r="C105" s="52"/>
      <c r="D105" s="52"/>
      <c r="E105" s="52"/>
      <c r="F105" s="52"/>
      <c r="G105" s="52"/>
      <c r="H105" s="52"/>
      <c r="I105" s="52"/>
      <c r="J105" s="52"/>
      <c r="K105" s="76"/>
      <c r="L105" s="52"/>
      <c r="M105" s="52"/>
      <c r="N105" s="52" t="str">
        <f t="shared" si="1"/>
        <v>750MeV</v>
      </c>
      <c r="O105" s="76" t="str">
        <f t="shared" si="2"/>
        <v>650MeV</v>
      </c>
      <c r="P105" s="76">
        <f t="shared" si="3"/>
        <v>408.34</v>
      </c>
      <c r="Q105" s="76">
        <f t="shared" si="4"/>
        <v>227.38</v>
      </c>
      <c r="R105" s="76">
        <f t="shared" si="5"/>
        <v>35.54</v>
      </c>
    </row>
    <row r="106">
      <c r="A106" s="76"/>
      <c r="B106" s="52"/>
      <c r="C106" s="52"/>
      <c r="D106" s="52"/>
      <c r="E106" s="52"/>
      <c r="F106" s="52"/>
      <c r="G106" s="52"/>
      <c r="H106" s="52"/>
      <c r="I106" s="52"/>
      <c r="J106" s="52"/>
      <c r="K106" s="76"/>
      <c r="L106" s="52"/>
      <c r="M106" s="52"/>
      <c r="N106" s="52" t="str">
        <f t="shared" si="1"/>
        <v>750MeV</v>
      </c>
      <c r="O106" s="76" t="str">
        <f t="shared" si="2"/>
        <v>650MeV</v>
      </c>
      <c r="P106" s="76">
        <f t="shared" si="3"/>
        <v>408.34</v>
      </c>
      <c r="Q106" s="76">
        <f t="shared" si="4"/>
        <v>227.38</v>
      </c>
      <c r="R106" s="76">
        <f t="shared" si="5"/>
        <v>35.54</v>
      </c>
    </row>
    <row r="107">
      <c r="A107" s="76"/>
      <c r="B107" s="52"/>
      <c r="C107" s="52"/>
      <c r="D107" s="52"/>
      <c r="E107" s="52"/>
      <c r="F107" s="52"/>
      <c r="G107" s="52"/>
      <c r="H107" s="52"/>
      <c r="I107" s="52"/>
      <c r="J107" s="52"/>
      <c r="K107" s="76"/>
      <c r="L107" s="52"/>
      <c r="M107" s="52"/>
      <c r="N107" s="52" t="str">
        <f t="shared" si="1"/>
        <v>750MeV</v>
      </c>
      <c r="O107" s="76" t="str">
        <f t="shared" si="2"/>
        <v>650MeV</v>
      </c>
      <c r="P107" s="76">
        <f t="shared" si="3"/>
        <v>408.34</v>
      </c>
      <c r="Q107" s="76">
        <f t="shared" si="4"/>
        <v>227.38</v>
      </c>
      <c r="R107" s="76">
        <f t="shared" si="5"/>
        <v>35.54</v>
      </c>
    </row>
    <row r="108">
      <c r="A108" s="76"/>
      <c r="B108" s="52"/>
      <c r="C108" s="52"/>
      <c r="D108" s="52"/>
      <c r="E108" s="52"/>
      <c r="F108" s="52"/>
      <c r="G108" s="52"/>
      <c r="H108" s="52"/>
      <c r="I108" s="52"/>
      <c r="J108" s="52"/>
      <c r="K108" s="76"/>
      <c r="L108" s="52"/>
      <c r="M108" s="52"/>
      <c r="N108" s="52" t="str">
        <f t="shared" si="1"/>
        <v>750MeV</v>
      </c>
      <c r="O108" s="76" t="str">
        <f t="shared" si="2"/>
        <v>650MeV</v>
      </c>
      <c r="P108" s="76">
        <f t="shared" si="3"/>
        <v>408.34</v>
      </c>
      <c r="Q108" s="76">
        <f t="shared" si="4"/>
        <v>227.38</v>
      </c>
      <c r="R108" s="76">
        <f t="shared" si="5"/>
        <v>35.54</v>
      </c>
    </row>
    <row r="109">
      <c r="A109" s="76"/>
      <c r="B109" s="52"/>
      <c r="C109" s="52"/>
      <c r="D109" s="52"/>
      <c r="E109" s="52"/>
      <c r="F109" s="52"/>
      <c r="G109" s="52"/>
      <c r="H109" s="52"/>
      <c r="I109" s="52"/>
      <c r="J109" s="52"/>
      <c r="K109" s="76"/>
      <c r="L109" s="52"/>
      <c r="M109" s="52"/>
      <c r="N109" s="52" t="str">
        <f t="shared" si="1"/>
        <v>750MeV</v>
      </c>
      <c r="O109" s="76" t="str">
        <f t="shared" si="2"/>
        <v>650MeV</v>
      </c>
      <c r="P109" s="76">
        <f t="shared" si="3"/>
        <v>408.34</v>
      </c>
      <c r="Q109" s="76">
        <f t="shared" si="4"/>
        <v>227.38</v>
      </c>
      <c r="R109" s="76">
        <f t="shared" si="5"/>
        <v>35.54</v>
      </c>
    </row>
    <row r="110">
      <c r="A110" s="76"/>
      <c r="B110" s="52"/>
      <c r="C110" s="52"/>
      <c r="D110" s="52"/>
      <c r="E110" s="52"/>
      <c r="F110" s="52"/>
      <c r="G110" s="52"/>
      <c r="H110" s="52"/>
      <c r="I110" s="52"/>
      <c r="J110" s="52"/>
      <c r="K110" s="76"/>
      <c r="L110" s="52"/>
      <c r="M110" s="52"/>
      <c r="N110" s="52" t="str">
        <f t="shared" si="1"/>
        <v>750MeV</v>
      </c>
      <c r="O110" s="76" t="str">
        <f t="shared" si="2"/>
        <v>650MeV</v>
      </c>
      <c r="P110" s="76">
        <f t="shared" si="3"/>
        <v>408.34</v>
      </c>
      <c r="Q110" s="76">
        <f t="shared" si="4"/>
        <v>227.38</v>
      </c>
      <c r="R110" s="76">
        <f t="shared" si="5"/>
        <v>35.54</v>
      </c>
    </row>
    <row r="111">
      <c r="A111" s="76"/>
      <c r="B111" s="52"/>
      <c r="C111" s="52"/>
      <c r="D111" s="52"/>
      <c r="E111" s="52"/>
      <c r="F111" s="52"/>
      <c r="G111" s="52"/>
      <c r="H111" s="52"/>
      <c r="I111" s="52"/>
      <c r="J111" s="52"/>
      <c r="K111" s="76"/>
      <c r="L111" s="52"/>
      <c r="M111" s="52"/>
      <c r="N111" s="52" t="str">
        <f t="shared" si="1"/>
        <v>750MeV</v>
      </c>
      <c r="O111" s="76" t="str">
        <f t="shared" si="2"/>
        <v>650MeV</v>
      </c>
      <c r="P111" s="76">
        <f t="shared" si="3"/>
        <v>408.34</v>
      </c>
      <c r="Q111" s="76">
        <f t="shared" si="4"/>
        <v>227.38</v>
      </c>
      <c r="R111" s="76">
        <f t="shared" si="5"/>
        <v>35.54</v>
      </c>
    </row>
    <row r="112">
      <c r="A112" s="76"/>
      <c r="B112" s="52"/>
      <c r="C112" s="52"/>
      <c r="D112" s="52"/>
      <c r="E112" s="52"/>
      <c r="F112" s="52"/>
      <c r="G112" s="52"/>
      <c r="H112" s="52"/>
      <c r="I112" s="52"/>
      <c r="J112" s="52"/>
      <c r="K112" s="76"/>
      <c r="L112" s="52"/>
      <c r="M112" s="52"/>
      <c r="N112" s="52" t="str">
        <f t="shared" si="1"/>
        <v>750MeV</v>
      </c>
      <c r="O112" s="76" t="str">
        <f t="shared" si="2"/>
        <v>650MeV</v>
      </c>
      <c r="P112" s="76">
        <f t="shared" si="3"/>
        <v>408.34</v>
      </c>
      <c r="Q112" s="76">
        <f t="shared" si="4"/>
        <v>227.38</v>
      </c>
      <c r="R112" s="76">
        <f t="shared" si="5"/>
        <v>35.54</v>
      </c>
    </row>
    <row r="113">
      <c r="A113" s="76"/>
      <c r="B113" s="52"/>
      <c r="C113" s="52"/>
      <c r="D113" s="52"/>
      <c r="E113" s="52"/>
      <c r="F113" s="52"/>
      <c r="G113" s="52"/>
      <c r="H113" s="52"/>
      <c r="I113" s="52"/>
      <c r="J113" s="52"/>
      <c r="K113" s="76"/>
      <c r="L113" s="52"/>
      <c r="M113" s="52"/>
      <c r="N113" s="52" t="str">
        <f t="shared" si="1"/>
        <v>750MeV</v>
      </c>
      <c r="O113" s="76" t="str">
        <f t="shared" si="2"/>
        <v>650MeV</v>
      </c>
      <c r="P113" s="76">
        <f t="shared" si="3"/>
        <v>408.34</v>
      </c>
      <c r="Q113" s="76">
        <f t="shared" si="4"/>
        <v>227.38</v>
      </c>
      <c r="R113" s="76">
        <f t="shared" si="5"/>
        <v>35.54</v>
      </c>
    </row>
    <row r="114">
      <c r="A114" s="76"/>
      <c r="B114" s="52"/>
      <c r="C114" s="52"/>
      <c r="D114" s="52"/>
      <c r="E114" s="52"/>
      <c r="F114" s="52"/>
      <c r="G114" s="52"/>
      <c r="H114" s="52"/>
      <c r="I114" s="52"/>
      <c r="J114" s="52"/>
      <c r="K114" s="76"/>
      <c r="L114" s="52"/>
      <c r="M114" s="52"/>
      <c r="N114" s="52" t="str">
        <f t="shared" si="1"/>
        <v>750MeV</v>
      </c>
      <c r="O114" s="76" t="str">
        <f t="shared" si="2"/>
        <v>650MeV</v>
      </c>
      <c r="P114" s="76">
        <f t="shared" si="3"/>
        <v>408.34</v>
      </c>
      <c r="Q114" s="76">
        <f t="shared" si="4"/>
        <v>227.38</v>
      </c>
      <c r="R114" s="76">
        <f t="shared" si="5"/>
        <v>35.54</v>
      </c>
    </row>
    <row r="115">
      <c r="A115" s="76"/>
      <c r="B115" s="52"/>
      <c r="C115" s="52"/>
      <c r="D115" s="52"/>
      <c r="E115" s="52"/>
      <c r="F115" s="52"/>
      <c r="G115" s="52"/>
      <c r="H115" s="52"/>
      <c r="I115" s="52"/>
      <c r="J115" s="52"/>
      <c r="K115" s="76"/>
      <c r="L115" s="52"/>
      <c r="M115" s="52"/>
      <c r="N115" s="52" t="str">
        <f t="shared" si="1"/>
        <v>750MeV</v>
      </c>
      <c r="O115" s="76" t="str">
        <f t="shared" si="2"/>
        <v>650MeV</v>
      </c>
      <c r="P115" s="76">
        <f t="shared" si="3"/>
        <v>408.34</v>
      </c>
      <c r="Q115" s="76">
        <f t="shared" si="4"/>
        <v>227.38</v>
      </c>
      <c r="R115" s="76">
        <f t="shared" si="5"/>
        <v>35.54</v>
      </c>
    </row>
    <row r="116">
      <c r="A116" s="76"/>
      <c r="B116" s="52"/>
      <c r="C116" s="52"/>
      <c r="D116" s="52"/>
      <c r="E116" s="52"/>
      <c r="F116" s="52"/>
      <c r="G116" s="52"/>
      <c r="H116" s="52"/>
      <c r="I116" s="52"/>
      <c r="J116" s="52"/>
      <c r="K116" s="76"/>
      <c r="L116" s="52"/>
      <c r="M116" s="52"/>
      <c r="N116" s="52" t="str">
        <f t="shared" si="1"/>
        <v>750MeV</v>
      </c>
      <c r="O116" s="76" t="str">
        <f t="shared" si="2"/>
        <v>650MeV</v>
      </c>
      <c r="P116" s="76">
        <f t="shared" si="3"/>
        <v>408.34</v>
      </c>
      <c r="Q116" s="76">
        <f t="shared" si="4"/>
        <v>227.38</v>
      </c>
      <c r="R116" s="76">
        <f t="shared" si="5"/>
        <v>35.54</v>
      </c>
    </row>
    <row r="117">
      <c r="A117" s="76"/>
      <c r="B117" s="76"/>
      <c r="C117" s="76"/>
      <c r="D117" s="52"/>
      <c r="E117" s="76"/>
      <c r="F117" s="76"/>
      <c r="G117" s="76"/>
      <c r="H117" s="76"/>
      <c r="I117" s="52"/>
      <c r="J117" s="52"/>
      <c r="K117" s="76"/>
      <c r="L117" s="76"/>
      <c r="M117" s="52"/>
      <c r="N117" s="52" t="str">
        <f t="shared" si="1"/>
        <v>750MeV</v>
      </c>
      <c r="O117" s="76" t="str">
        <f t="shared" si="2"/>
        <v>650MeV</v>
      </c>
      <c r="P117" s="76">
        <f t="shared" si="3"/>
        <v>408.34</v>
      </c>
      <c r="Q117" s="76">
        <f t="shared" si="4"/>
        <v>227.38</v>
      </c>
      <c r="R117" s="76">
        <f t="shared" si="5"/>
        <v>35.54</v>
      </c>
    </row>
    <row r="118">
      <c r="A118" s="76"/>
      <c r="B118" s="76"/>
      <c r="C118" s="76"/>
      <c r="D118" s="52"/>
      <c r="E118" s="76"/>
      <c r="F118" s="76"/>
      <c r="G118" s="76"/>
      <c r="H118" s="76"/>
      <c r="I118" s="52"/>
      <c r="J118" s="52"/>
      <c r="K118" s="76"/>
      <c r="L118" s="76"/>
      <c r="M118" s="52"/>
      <c r="N118" s="52" t="str">
        <f t="shared" si="1"/>
        <v>750MeV</v>
      </c>
      <c r="O118" s="76" t="str">
        <f t="shared" si="2"/>
        <v>650MeV</v>
      </c>
      <c r="P118" s="76">
        <f t="shared" si="3"/>
        <v>408.34</v>
      </c>
      <c r="Q118" s="76">
        <f t="shared" si="4"/>
        <v>227.38</v>
      </c>
      <c r="R118" s="76">
        <f t="shared" si="5"/>
        <v>35.54</v>
      </c>
    </row>
    <row r="119">
      <c r="A119" s="76"/>
      <c r="B119" s="76"/>
      <c r="C119" s="76"/>
      <c r="D119" s="52"/>
      <c r="E119" s="76"/>
      <c r="F119" s="76"/>
      <c r="G119" s="76"/>
      <c r="H119" s="76"/>
      <c r="I119" s="52"/>
      <c r="J119" s="52"/>
      <c r="K119" s="76"/>
      <c r="L119" s="76"/>
      <c r="M119" s="52"/>
      <c r="N119" s="52" t="str">
        <f t="shared" si="1"/>
        <v>750MeV</v>
      </c>
      <c r="O119" s="76" t="str">
        <f t="shared" si="2"/>
        <v>650MeV</v>
      </c>
      <c r="P119" s="76">
        <f t="shared" si="3"/>
        <v>408.34</v>
      </c>
      <c r="Q119" s="76">
        <f t="shared" si="4"/>
        <v>227.38</v>
      </c>
      <c r="R119" s="76">
        <f t="shared" si="5"/>
        <v>35.54</v>
      </c>
    </row>
    <row r="120">
      <c r="A120" s="76"/>
      <c r="B120" s="76"/>
      <c r="C120" s="76"/>
      <c r="D120" s="52"/>
      <c r="E120" s="76"/>
      <c r="F120" s="76"/>
      <c r="G120" s="76"/>
      <c r="H120" s="76"/>
      <c r="I120" s="52"/>
      <c r="J120" s="52"/>
      <c r="K120" s="76"/>
      <c r="L120" s="76"/>
      <c r="M120" s="52"/>
      <c r="N120" s="52" t="str">
        <f t="shared" si="1"/>
        <v>750MeV</v>
      </c>
      <c r="O120" s="76" t="str">
        <f t="shared" si="2"/>
        <v>650MeV</v>
      </c>
      <c r="P120" s="76">
        <f t="shared" si="3"/>
        <v>408.34</v>
      </c>
      <c r="Q120" s="76">
        <f t="shared" si="4"/>
        <v>227.38</v>
      </c>
      <c r="R120" s="76">
        <f t="shared" si="5"/>
        <v>35.54</v>
      </c>
    </row>
    <row r="121">
      <c r="A121" s="76"/>
      <c r="B121" s="76"/>
      <c r="C121" s="76"/>
      <c r="D121" s="52"/>
      <c r="E121" s="76"/>
      <c r="F121" s="76"/>
      <c r="G121" s="76"/>
      <c r="H121" s="76"/>
      <c r="I121" s="52"/>
      <c r="J121" s="52"/>
      <c r="K121" s="76"/>
      <c r="L121" s="76"/>
      <c r="M121" s="52"/>
      <c r="N121" s="52" t="str">
        <f t="shared" si="1"/>
        <v>750MeV</v>
      </c>
      <c r="O121" s="76" t="str">
        <f t="shared" si="2"/>
        <v>650MeV</v>
      </c>
      <c r="P121" s="76">
        <f t="shared" si="3"/>
        <v>408.34</v>
      </c>
      <c r="Q121" s="76">
        <f t="shared" si="4"/>
        <v>227.38</v>
      </c>
      <c r="R121" s="76">
        <f t="shared" si="5"/>
        <v>35.54</v>
      </c>
    </row>
    <row r="122">
      <c r="A122" s="76"/>
      <c r="B122" s="76"/>
      <c r="C122" s="76"/>
      <c r="D122" s="52"/>
      <c r="E122" s="76"/>
      <c r="F122" s="76"/>
      <c r="G122" s="76"/>
      <c r="H122" s="76"/>
      <c r="I122" s="52"/>
      <c r="J122" s="52"/>
      <c r="K122" s="76"/>
      <c r="L122" s="76"/>
      <c r="M122" s="52"/>
      <c r="N122" s="52" t="str">
        <f t="shared" si="1"/>
        <v>750MeV</v>
      </c>
      <c r="O122" s="76" t="str">
        <f t="shared" si="2"/>
        <v>650MeV</v>
      </c>
      <c r="P122" s="76">
        <f t="shared" si="3"/>
        <v>408.34</v>
      </c>
      <c r="Q122" s="76">
        <f t="shared" si="4"/>
        <v>227.38</v>
      </c>
      <c r="R122" s="76">
        <f t="shared" si="5"/>
        <v>35.54</v>
      </c>
    </row>
    <row r="123">
      <c r="A123" s="76"/>
      <c r="B123" s="76"/>
      <c r="C123" s="76"/>
      <c r="D123" s="52"/>
      <c r="E123" s="76"/>
      <c r="F123" s="76"/>
      <c r="G123" s="76"/>
      <c r="H123" s="76"/>
      <c r="I123" s="52"/>
      <c r="J123" s="52"/>
      <c r="K123" s="76"/>
      <c r="L123" s="76"/>
      <c r="M123" s="52"/>
      <c r="N123" s="52" t="str">
        <f t="shared" si="1"/>
        <v>750MeV</v>
      </c>
      <c r="O123" s="76" t="str">
        <f t="shared" si="2"/>
        <v>650MeV</v>
      </c>
      <c r="P123" s="76">
        <f t="shared" si="3"/>
        <v>408.34</v>
      </c>
      <c r="Q123" s="76">
        <f t="shared" si="4"/>
        <v>227.38</v>
      </c>
      <c r="R123" s="76">
        <f t="shared" si="5"/>
        <v>35.54</v>
      </c>
    </row>
    <row r="124">
      <c r="A124" s="76"/>
      <c r="B124" s="76"/>
      <c r="C124" s="76"/>
      <c r="D124" s="52"/>
      <c r="E124" s="76"/>
      <c r="F124" s="76"/>
      <c r="G124" s="76"/>
      <c r="H124" s="76"/>
      <c r="I124" s="52"/>
      <c r="J124" s="52"/>
      <c r="K124" s="76"/>
      <c r="L124" s="76"/>
      <c r="M124" s="52"/>
      <c r="N124" s="52" t="str">
        <f t="shared" si="1"/>
        <v>750MeV</v>
      </c>
      <c r="O124" s="76" t="str">
        <f t="shared" si="2"/>
        <v>650MeV</v>
      </c>
      <c r="P124" s="76">
        <f t="shared" si="3"/>
        <v>408.34</v>
      </c>
      <c r="Q124" s="76">
        <f t="shared" si="4"/>
        <v>227.38</v>
      </c>
      <c r="R124" s="76">
        <f t="shared" si="5"/>
        <v>35.54</v>
      </c>
    </row>
    <row r="125">
      <c r="A125" s="76"/>
      <c r="B125" s="76"/>
      <c r="C125" s="76"/>
      <c r="D125" s="52"/>
      <c r="E125" s="76"/>
      <c r="F125" s="76"/>
      <c r="G125" s="76"/>
      <c r="H125" s="76"/>
      <c r="I125" s="52"/>
      <c r="J125" s="52"/>
      <c r="K125" s="76"/>
      <c r="L125" s="76"/>
      <c r="M125" s="52"/>
      <c r="N125" s="52" t="str">
        <f t="shared" si="1"/>
        <v>750MeV</v>
      </c>
      <c r="O125" s="76" t="str">
        <f t="shared" si="2"/>
        <v>650MeV</v>
      </c>
      <c r="P125" s="76">
        <f t="shared" si="3"/>
        <v>408.34</v>
      </c>
      <c r="Q125" s="76">
        <f t="shared" si="4"/>
        <v>227.38</v>
      </c>
      <c r="R125" s="76">
        <f t="shared" si="5"/>
        <v>35.54</v>
      </c>
    </row>
    <row r="126">
      <c r="A126" s="76"/>
      <c r="B126" s="76"/>
      <c r="C126" s="76"/>
      <c r="D126" s="52"/>
      <c r="E126" s="76"/>
      <c r="F126" s="76"/>
      <c r="G126" s="76"/>
      <c r="H126" s="76"/>
      <c r="I126" s="52"/>
      <c r="J126" s="52"/>
      <c r="K126" s="76"/>
      <c r="L126" s="76"/>
      <c r="M126" s="52"/>
      <c r="N126" s="52" t="str">
        <f t="shared" si="1"/>
        <v>750MeV</v>
      </c>
      <c r="O126" s="76" t="str">
        <f t="shared" si="2"/>
        <v>650MeV</v>
      </c>
      <c r="P126" s="76">
        <f t="shared" si="3"/>
        <v>408.34</v>
      </c>
      <c r="Q126" s="76">
        <f t="shared" si="4"/>
        <v>227.38</v>
      </c>
      <c r="R126" s="76">
        <f t="shared" si="5"/>
        <v>35.54</v>
      </c>
    </row>
    <row r="127">
      <c r="A127" s="76"/>
      <c r="B127" s="76"/>
      <c r="C127" s="76"/>
      <c r="D127" s="52"/>
      <c r="E127" s="76"/>
      <c r="F127" s="76"/>
      <c r="G127" s="76"/>
      <c r="H127" s="76"/>
      <c r="I127" s="52"/>
      <c r="J127" s="52"/>
      <c r="K127" s="76"/>
      <c r="L127" s="76"/>
      <c r="M127" s="52"/>
      <c r="N127" s="52" t="str">
        <f t="shared" si="1"/>
        <v>750MeV</v>
      </c>
      <c r="O127" s="76" t="str">
        <f t="shared" si="2"/>
        <v>650MeV</v>
      </c>
      <c r="P127" s="76">
        <f t="shared" si="3"/>
        <v>408.34</v>
      </c>
      <c r="Q127" s="76">
        <f t="shared" si="4"/>
        <v>227.38</v>
      </c>
      <c r="R127" s="76">
        <f t="shared" si="5"/>
        <v>35.54</v>
      </c>
    </row>
    <row r="128">
      <c r="A128" s="76"/>
      <c r="B128" s="52"/>
      <c r="C128" s="52"/>
      <c r="D128" s="52"/>
      <c r="E128" s="52"/>
      <c r="F128" s="52"/>
      <c r="G128" s="52"/>
      <c r="H128" s="52"/>
      <c r="I128" s="52"/>
      <c r="J128" s="52"/>
      <c r="K128" s="76"/>
      <c r="L128" s="52"/>
      <c r="M128" s="52"/>
      <c r="N128" s="52" t="str">
        <f t="shared" si="1"/>
        <v>750MeV</v>
      </c>
      <c r="O128" s="76" t="str">
        <f t="shared" si="2"/>
        <v>650MeV</v>
      </c>
      <c r="P128" s="76">
        <f t="shared" si="3"/>
        <v>408.34</v>
      </c>
      <c r="Q128" s="76">
        <f t="shared" si="4"/>
        <v>227.38</v>
      </c>
      <c r="R128" s="76">
        <f t="shared" si="5"/>
        <v>35.54</v>
      </c>
    </row>
    <row r="129">
      <c r="A129" s="76"/>
      <c r="B129" s="52"/>
      <c r="C129" s="52"/>
      <c r="D129" s="52"/>
      <c r="E129" s="52"/>
      <c r="F129" s="52"/>
      <c r="G129" s="52"/>
      <c r="H129" s="52"/>
      <c r="I129" s="52"/>
      <c r="J129" s="52"/>
      <c r="K129" s="76"/>
      <c r="L129" s="52"/>
      <c r="M129" s="52"/>
      <c r="N129" s="52" t="str">
        <f t="shared" si="1"/>
        <v>750MeV</v>
      </c>
      <c r="O129" s="76" t="str">
        <f t="shared" si="2"/>
        <v>650MeV</v>
      </c>
      <c r="P129" s="76">
        <f t="shared" si="3"/>
        <v>408.34</v>
      </c>
      <c r="Q129" s="76">
        <f t="shared" si="4"/>
        <v>227.38</v>
      </c>
      <c r="R129" s="76">
        <f t="shared" si="5"/>
        <v>35.54</v>
      </c>
    </row>
    <row r="130">
      <c r="A130" s="156"/>
      <c r="B130" s="52"/>
      <c r="C130" s="52"/>
      <c r="D130" s="52"/>
      <c r="E130" s="52"/>
      <c r="F130" s="52"/>
      <c r="G130" s="52"/>
      <c r="H130" s="52"/>
      <c r="I130" s="52"/>
      <c r="J130" s="52"/>
      <c r="K130" s="76"/>
      <c r="L130" s="52"/>
      <c r="M130" s="52"/>
      <c r="N130" s="52" t="str">
        <f t="shared" si="1"/>
        <v>750MeV</v>
      </c>
      <c r="O130" s="76" t="str">
        <f t="shared" si="2"/>
        <v>650MeV</v>
      </c>
      <c r="P130" s="76">
        <f t="shared" si="3"/>
        <v>408.34</v>
      </c>
      <c r="Q130" s="76">
        <f t="shared" si="4"/>
        <v>227.38</v>
      </c>
      <c r="R130" s="76">
        <f t="shared" si="5"/>
        <v>35.54</v>
      </c>
    </row>
    <row r="131">
      <c r="A131" s="76"/>
      <c r="B131" s="52"/>
      <c r="C131" s="52"/>
      <c r="D131" s="52"/>
      <c r="E131" s="52"/>
      <c r="F131" s="52"/>
      <c r="G131" s="52"/>
      <c r="H131" s="52"/>
      <c r="I131" s="52"/>
      <c r="J131" s="52"/>
      <c r="K131" s="76"/>
      <c r="L131" s="52"/>
      <c r="M131" s="52"/>
      <c r="N131" s="52" t="str">
        <f t="shared" si="1"/>
        <v>750MeV</v>
      </c>
      <c r="O131" s="76" t="str">
        <f t="shared" si="2"/>
        <v>650MeV</v>
      </c>
      <c r="P131" s="76">
        <f t="shared" si="3"/>
        <v>408.34</v>
      </c>
      <c r="Q131" s="76">
        <f t="shared" si="4"/>
        <v>227.38</v>
      </c>
      <c r="R131" s="76">
        <f t="shared" si="5"/>
        <v>35.54</v>
      </c>
    </row>
    <row r="132">
      <c r="A132" s="76"/>
      <c r="B132" s="52"/>
      <c r="C132" s="52"/>
      <c r="D132" s="52"/>
      <c r="E132" s="52"/>
      <c r="F132" s="52"/>
      <c r="G132" s="52"/>
      <c r="H132" s="52"/>
      <c r="I132" s="52"/>
      <c r="J132" s="52"/>
      <c r="K132" s="76"/>
      <c r="L132" s="52"/>
      <c r="M132" s="52"/>
      <c r="N132" s="52" t="str">
        <f t="shared" si="1"/>
        <v>750MeV</v>
      </c>
      <c r="O132" s="76" t="str">
        <f t="shared" si="2"/>
        <v>650MeV</v>
      </c>
      <c r="P132" s="76">
        <f t="shared" si="3"/>
        <v>408.34</v>
      </c>
      <c r="Q132" s="76">
        <f t="shared" si="4"/>
        <v>227.38</v>
      </c>
      <c r="R132" s="76">
        <f t="shared" si="5"/>
        <v>35.54</v>
      </c>
    </row>
    <row r="133">
      <c r="A133" s="76"/>
      <c r="B133" s="52"/>
      <c r="C133" s="52"/>
      <c r="D133" s="52"/>
      <c r="E133" s="52"/>
      <c r="F133" s="52"/>
      <c r="G133" s="52"/>
      <c r="H133" s="52"/>
      <c r="I133" s="52"/>
      <c r="J133" s="52"/>
      <c r="K133" s="76"/>
      <c r="L133" s="52"/>
      <c r="M133" s="52"/>
      <c r="N133" s="52" t="str">
        <f t="shared" si="1"/>
        <v>750MeV</v>
      </c>
      <c r="O133" s="76" t="str">
        <f t="shared" si="2"/>
        <v>650MeV</v>
      </c>
      <c r="P133" s="76">
        <f t="shared" si="3"/>
        <v>408.34</v>
      </c>
      <c r="Q133" s="76">
        <f t="shared" si="4"/>
        <v>227.38</v>
      </c>
      <c r="R133" s="76">
        <f t="shared" si="5"/>
        <v>35.54</v>
      </c>
    </row>
    <row r="134">
      <c r="A134" s="76"/>
      <c r="B134" s="52"/>
      <c r="C134" s="52"/>
      <c r="D134" s="52"/>
      <c r="E134" s="52"/>
      <c r="F134" s="52"/>
      <c r="G134" s="52"/>
      <c r="H134" s="52"/>
      <c r="I134" s="52"/>
      <c r="J134" s="52"/>
      <c r="K134" s="76"/>
      <c r="L134" s="52"/>
      <c r="M134" s="52"/>
      <c r="N134" s="52" t="str">
        <f t="shared" si="1"/>
        <v>750MeV</v>
      </c>
      <c r="O134" s="76" t="str">
        <f t="shared" si="2"/>
        <v>650MeV</v>
      </c>
      <c r="P134" s="76">
        <f t="shared" si="3"/>
        <v>408.34</v>
      </c>
      <c r="Q134" s="76">
        <f t="shared" si="4"/>
        <v>227.38</v>
      </c>
      <c r="R134" s="76">
        <f t="shared" si="5"/>
        <v>35.54</v>
      </c>
    </row>
    <row r="135">
      <c r="A135" s="76"/>
      <c r="B135" s="52"/>
      <c r="C135" s="52"/>
      <c r="D135" s="52"/>
      <c r="E135" s="52"/>
      <c r="F135" s="52"/>
      <c r="G135" s="52"/>
      <c r="H135" s="52"/>
      <c r="I135" s="52"/>
      <c r="J135" s="52"/>
      <c r="K135" s="76"/>
      <c r="L135" s="52"/>
      <c r="M135" s="52"/>
      <c r="N135" s="52" t="str">
        <f t="shared" si="1"/>
        <v>750MeV</v>
      </c>
      <c r="O135" s="76" t="str">
        <f t="shared" si="2"/>
        <v>650MeV</v>
      </c>
      <c r="P135" s="76">
        <f t="shared" si="3"/>
        <v>408.34</v>
      </c>
      <c r="Q135" s="76">
        <f t="shared" si="4"/>
        <v>227.38</v>
      </c>
      <c r="R135" s="76">
        <f t="shared" si="5"/>
        <v>35.54</v>
      </c>
    </row>
    <row r="136">
      <c r="A136" s="76"/>
      <c r="B136" s="76"/>
      <c r="C136" s="76"/>
      <c r="D136" s="52"/>
      <c r="E136" s="76"/>
      <c r="F136" s="76"/>
      <c r="G136" s="76"/>
      <c r="H136" s="76"/>
      <c r="I136" s="52"/>
      <c r="J136" s="52"/>
      <c r="K136" s="76"/>
      <c r="L136" s="76"/>
      <c r="M136" s="52"/>
      <c r="N136" s="52" t="str">
        <f t="shared" si="1"/>
        <v>750MeV</v>
      </c>
      <c r="O136" s="76" t="str">
        <f t="shared" si="2"/>
        <v>650MeV</v>
      </c>
      <c r="P136" s="76">
        <f t="shared" si="3"/>
        <v>408.34</v>
      </c>
      <c r="Q136" s="76">
        <f t="shared" si="4"/>
        <v>227.38</v>
      </c>
      <c r="R136" s="76">
        <f t="shared" si="5"/>
        <v>35.54</v>
      </c>
    </row>
    <row r="137">
      <c r="A137" s="76"/>
      <c r="B137" s="76"/>
      <c r="C137" s="76"/>
      <c r="D137" s="52"/>
      <c r="E137" s="76"/>
      <c r="F137" s="76"/>
      <c r="G137" s="76"/>
      <c r="H137" s="76"/>
      <c r="I137" s="52"/>
      <c r="J137" s="52"/>
      <c r="K137" s="76"/>
      <c r="L137" s="76"/>
      <c r="M137" s="52"/>
      <c r="N137" s="52" t="str">
        <f t="shared" si="1"/>
        <v>750MeV</v>
      </c>
      <c r="O137" s="76" t="str">
        <f t="shared" si="2"/>
        <v>650MeV</v>
      </c>
      <c r="P137" s="76">
        <f t="shared" si="3"/>
        <v>408.34</v>
      </c>
      <c r="Q137" s="76">
        <f t="shared" si="4"/>
        <v>227.38</v>
      </c>
      <c r="R137" s="76">
        <f t="shared" si="5"/>
        <v>35.54</v>
      </c>
    </row>
    <row r="138">
      <c r="A138" s="76"/>
      <c r="B138" s="76"/>
      <c r="C138" s="76"/>
      <c r="D138" s="52"/>
      <c r="E138" s="76"/>
      <c r="F138" s="76"/>
      <c r="G138" s="76"/>
      <c r="H138" s="76"/>
      <c r="I138" s="52"/>
      <c r="J138" s="52"/>
      <c r="K138" s="76"/>
      <c r="L138" s="76"/>
      <c r="M138" s="52"/>
      <c r="N138" s="52" t="str">
        <f t="shared" si="1"/>
        <v>750MeV</v>
      </c>
      <c r="O138" s="76" t="str">
        <f t="shared" si="2"/>
        <v>650MeV</v>
      </c>
      <c r="P138" s="76">
        <f t="shared" si="3"/>
        <v>408.34</v>
      </c>
      <c r="Q138" s="76">
        <f t="shared" si="4"/>
        <v>227.38</v>
      </c>
      <c r="R138" s="76">
        <f t="shared" si="5"/>
        <v>35.54</v>
      </c>
    </row>
    <row r="139">
      <c r="A139" s="76"/>
      <c r="B139" s="76"/>
      <c r="C139" s="76"/>
      <c r="D139" s="52"/>
      <c r="E139" s="76"/>
      <c r="F139" s="76"/>
      <c r="G139" s="76"/>
      <c r="H139" s="76"/>
      <c r="I139" s="52"/>
      <c r="J139" s="52"/>
      <c r="K139" s="76"/>
      <c r="L139" s="76"/>
      <c r="M139" s="52"/>
      <c r="N139" s="52" t="str">
        <f t="shared" si="1"/>
        <v>750MeV</v>
      </c>
      <c r="O139" s="76" t="str">
        <f t="shared" si="2"/>
        <v>650MeV</v>
      </c>
      <c r="P139" s="76">
        <f t="shared" si="3"/>
        <v>408.34</v>
      </c>
      <c r="Q139" s="76">
        <f t="shared" si="4"/>
        <v>227.38</v>
      </c>
      <c r="R139" s="76">
        <f t="shared" si="5"/>
        <v>35.54</v>
      </c>
    </row>
    <row r="140">
      <c r="A140" s="76"/>
      <c r="B140" s="76"/>
      <c r="C140" s="76"/>
      <c r="D140" s="52"/>
      <c r="E140" s="76"/>
      <c r="F140" s="76"/>
      <c r="G140" s="76"/>
      <c r="H140" s="76"/>
      <c r="I140" s="52"/>
      <c r="J140" s="52"/>
      <c r="K140" s="76"/>
      <c r="L140" s="76"/>
      <c r="M140" s="52"/>
      <c r="N140" s="52" t="str">
        <f t="shared" si="1"/>
        <v>750MeV</v>
      </c>
      <c r="O140" s="76" t="str">
        <f t="shared" si="2"/>
        <v>650MeV</v>
      </c>
      <c r="P140" s="76">
        <f t="shared" si="3"/>
        <v>408.34</v>
      </c>
      <c r="Q140" s="76">
        <f t="shared" si="4"/>
        <v>227.38</v>
      </c>
      <c r="R140" s="76">
        <f t="shared" si="5"/>
        <v>35.54</v>
      </c>
    </row>
    <row r="141">
      <c r="A141" s="76"/>
      <c r="B141" s="76"/>
      <c r="C141" s="76"/>
      <c r="D141" s="52"/>
      <c r="E141" s="76"/>
      <c r="F141" s="76"/>
      <c r="G141" s="76"/>
      <c r="H141" s="76"/>
      <c r="I141" s="52"/>
      <c r="J141" s="52"/>
      <c r="K141" s="76"/>
      <c r="L141" s="76"/>
      <c r="M141" s="52"/>
      <c r="N141" s="52" t="str">
        <f t="shared" si="1"/>
        <v>750MeV</v>
      </c>
      <c r="O141" s="76" t="str">
        <f t="shared" si="2"/>
        <v>650MeV</v>
      </c>
      <c r="P141" s="76">
        <f t="shared" si="3"/>
        <v>408.34</v>
      </c>
      <c r="Q141" s="76">
        <f t="shared" si="4"/>
        <v>227.38</v>
      </c>
      <c r="R141" s="76">
        <f t="shared" si="5"/>
        <v>35.54</v>
      </c>
    </row>
    <row r="142">
      <c r="A142" s="76"/>
      <c r="B142" s="52"/>
      <c r="C142" s="52"/>
      <c r="D142" s="52"/>
      <c r="E142" s="52"/>
      <c r="F142" s="52"/>
      <c r="G142" s="52"/>
      <c r="H142" s="52"/>
      <c r="I142" s="52"/>
      <c r="J142" s="52"/>
      <c r="K142" s="76"/>
      <c r="L142" s="52"/>
      <c r="M142" s="52"/>
      <c r="N142" s="52" t="str">
        <f t="shared" si="1"/>
        <v>750MeV</v>
      </c>
      <c r="O142" s="76" t="str">
        <f t="shared" si="2"/>
        <v>650MeV</v>
      </c>
      <c r="P142" s="76">
        <f t="shared" si="3"/>
        <v>408.34</v>
      </c>
      <c r="Q142" s="76">
        <f t="shared" si="4"/>
        <v>227.38</v>
      </c>
      <c r="R142" s="76">
        <f t="shared" si="5"/>
        <v>35.54</v>
      </c>
    </row>
    <row r="143">
      <c r="A143" s="76"/>
      <c r="B143" s="52"/>
      <c r="C143" s="52"/>
      <c r="D143" s="52"/>
      <c r="E143" s="52"/>
      <c r="F143" s="52"/>
      <c r="G143" s="52"/>
      <c r="H143" s="52"/>
      <c r="I143" s="52"/>
      <c r="J143" s="52"/>
      <c r="K143" s="76"/>
      <c r="L143" s="52"/>
      <c r="M143" s="52"/>
      <c r="N143" s="52" t="str">
        <f t="shared" si="1"/>
        <v>750MeV</v>
      </c>
      <c r="O143" s="76" t="str">
        <f t="shared" si="2"/>
        <v>650MeV</v>
      </c>
      <c r="P143" s="76">
        <f t="shared" si="3"/>
        <v>408.34</v>
      </c>
      <c r="Q143" s="76">
        <f t="shared" si="4"/>
        <v>227.38</v>
      </c>
      <c r="R143" s="76">
        <f t="shared" si="5"/>
        <v>35.54</v>
      </c>
    </row>
    <row r="144">
      <c r="A144" s="76"/>
      <c r="B144" s="52"/>
      <c r="C144" s="52"/>
      <c r="D144" s="52"/>
      <c r="E144" s="52"/>
      <c r="F144" s="52"/>
      <c r="G144" s="52"/>
      <c r="H144" s="52"/>
      <c r="I144" s="52"/>
      <c r="J144" s="52"/>
      <c r="K144" s="76"/>
      <c r="L144" s="52"/>
      <c r="M144" s="52"/>
      <c r="N144" s="52" t="str">
        <f t="shared" si="1"/>
        <v>750MeV</v>
      </c>
      <c r="O144" s="76" t="str">
        <f t="shared" si="2"/>
        <v>650MeV</v>
      </c>
      <c r="P144" s="76">
        <f t="shared" si="3"/>
        <v>408.34</v>
      </c>
      <c r="Q144" s="76">
        <f t="shared" si="4"/>
        <v>227.38</v>
      </c>
      <c r="R144" s="76">
        <f t="shared" si="5"/>
        <v>35.54</v>
      </c>
    </row>
    <row r="145">
      <c r="A145" s="76"/>
      <c r="B145" s="52"/>
      <c r="C145" s="52"/>
      <c r="D145" s="52"/>
      <c r="E145" s="52"/>
      <c r="F145" s="52"/>
      <c r="G145" s="52"/>
      <c r="H145" s="52"/>
      <c r="I145" s="52"/>
      <c r="J145" s="52"/>
      <c r="K145" s="76"/>
      <c r="L145" s="52"/>
      <c r="M145" s="52"/>
      <c r="N145" s="52" t="str">
        <f t="shared" si="1"/>
        <v>750MeV</v>
      </c>
      <c r="O145" s="76" t="str">
        <f t="shared" si="2"/>
        <v>650MeV</v>
      </c>
      <c r="P145" s="76">
        <f t="shared" si="3"/>
        <v>408.34</v>
      </c>
      <c r="Q145" s="76">
        <f t="shared" si="4"/>
        <v>227.38</v>
      </c>
      <c r="R145" s="76">
        <f t="shared" si="5"/>
        <v>35.54</v>
      </c>
    </row>
    <row r="146">
      <c r="A146" s="76"/>
      <c r="B146" s="52"/>
      <c r="C146" s="52"/>
      <c r="D146" s="52"/>
      <c r="E146" s="52"/>
      <c r="F146" s="52"/>
      <c r="G146" s="52"/>
      <c r="H146" s="52"/>
      <c r="I146" s="52"/>
      <c r="J146" s="52"/>
      <c r="K146" s="76"/>
      <c r="L146" s="52"/>
      <c r="M146" s="52"/>
      <c r="N146" s="52" t="str">
        <f t="shared" si="1"/>
        <v>750MeV</v>
      </c>
      <c r="O146" s="76" t="str">
        <f t="shared" si="2"/>
        <v>650MeV</v>
      </c>
      <c r="P146" s="76">
        <f t="shared" si="3"/>
        <v>408.34</v>
      </c>
      <c r="Q146" s="76">
        <f t="shared" si="4"/>
        <v>227.38</v>
      </c>
      <c r="R146" s="76">
        <f t="shared" si="5"/>
        <v>35.54</v>
      </c>
    </row>
    <row r="147">
      <c r="A147" s="76"/>
      <c r="B147" s="52"/>
      <c r="C147" s="52"/>
      <c r="D147" s="52"/>
      <c r="E147" s="52"/>
      <c r="F147" s="52"/>
      <c r="G147" s="52"/>
      <c r="H147" s="52"/>
      <c r="I147" s="52"/>
      <c r="J147" s="52"/>
      <c r="K147" s="76"/>
      <c r="L147" s="52"/>
      <c r="M147" s="52"/>
      <c r="N147" s="52" t="str">
        <f t="shared" si="1"/>
        <v>750MeV</v>
      </c>
      <c r="O147" s="76" t="str">
        <f t="shared" si="2"/>
        <v>650MeV</v>
      </c>
      <c r="P147" s="76">
        <f t="shared" si="3"/>
        <v>408.34</v>
      </c>
      <c r="Q147" s="76">
        <f t="shared" si="4"/>
        <v>227.38</v>
      </c>
      <c r="R147" s="76">
        <f t="shared" si="5"/>
        <v>35.54</v>
      </c>
    </row>
    <row r="148">
      <c r="A148" s="76"/>
      <c r="B148" s="52"/>
      <c r="C148" s="52"/>
      <c r="D148" s="52"/>
      <c r="E148" s="52"/>
      <c r="F148" s="52"/>
      <c r="G148" s="52"/>
      <c r="H148" s="52"/>
      <c r="I148" s="52"/>
      <c r="J148" s="52"/>
      <c r="K148" s="76"/>
      <c r="L148" s="52"/>
      <c r="M148" s="52"/>
      <c r="N148" s="52" t="str">
        <f t="shared" si="1"/>
        <v>750MeV</v>
      </c>
      <c r="O148" s="76" t="str">
        <f t="shared" si="2"/>
        <v>650MeV</v>
      </c>
      <c r="P148" s="76">
        <f t="shared" si="3"/>
        <v>408.34</v>
      </c>
      <c r="Q148" s="76">
        <f t="shared" si="4"/>
        <v>227.38</v>
      </c>
      <c r="R148" s="76">
        <f t="shared" si="5"/>
        <v>35.54</v>
      </c>
    </row>
    <row r="149" ht="15.0" customHeight="1">
      <c r="A149" s="76"/>
      <c r="B149" s="76"/>
      <c r="C149" s="76"/>
      <c r="D149" s="52"/>
      <c r="E149" s="76"/>
      <c r="F149" s="76"/>
      <c r="G149" s="76"/>
      <c r="H149" s="76"/>
      <c r="I149" s="52"/>
      <c r="J149" s="52"/>
      <c r="K149" s="76"/>
      <c r="L149" s="76"/>
      <c r="M149" s="52"/>
      <c r="N149" s="52" t="str">
        <f t="shared" si="1"/>
        <v>750MeV</v>
      </c>
      <c r="O149" s="76" t="str">
        <f t="shared" si="2"/>
        <v>650MeV</v>
      </c>
      <c r="P149" s="76">
        <f t="shared" si="3"/>
        <v>408.34</v>
      </c>
      <c r="Q149" s="76">
        <f t="shared" si="4"/>
        <v>227.38</v>
      </c>
      <c r="R149" s="76">
        <f t="shared" si="5"/>
        <v>35.54</v>
      </c>
    </row>
    <row r="150">
      <c r="A150" s="76"/>
      <c r="B150" s="52"/>
      <c r="C150" s="52"/>
      <c r="D150" s="52"/>
      <c r="E150" s="52"/>
      <c r="F150" s="52"/>
      <c r="G150" s="52"/>
      <c r="H150" s="52"/>
      <c r="I150" s="52"/>
      <c r="J150" s="52"/>
      <c r="K150" s="76"/>
      <c r="L150" s="52"/>
      <c r="M150" s="52"/>
      <c r="N150" s="52" t="str">
        <f t="shared" si="1"/>
        <v>750MeV</v>
      </c>
      <c r="O150" s="76" t="str">
        <f t="shared" si="2"/>
        <v>650MeV</v>
      </c>
      <c r="P150" s="76">
        <f t="shared" si="3"/>
        <v>408.34</v>
      </c>
      <c r="Q150" s="76">
        <f t="shared" si="4"/>
        <v>227.38</v>
      </c>
      <c r="R150" s="76">
        <f t="shared" si="5"/>
        <v>35.54</v>
      </c>
    </row>
    <row r="151">
      <c r="A151" s="76"/>
      <c r="B151" s="52"/>
      <c r="C151" s="52"/>
      <c r="D151" s="52"/>
      <c r="E151" s="52"/>
      <c r="F151" s="52"/>
      <c r="G151" s="52"/>
      <c r="H151" s="52"/>
      <c r="I151" s="52"/>
      <c r="J151" s="52"/>
      <c r="K151" s="76"/>
      <c r="L151" s="52"/>
      <c r="M151" s="52"/>
      <c r="N151" s="52" t="str">
        <f t="shared" si="1"/>
        <v>750MeV</v>
      </c>
      <c r="O151" s="76" t="str">
        <f t="shared" si="2"/>
        <v>650MeV</v>
      </c>
      <c r="P151" s="76">
        <f t="shared" si="3"/>
        <v>408.34</v>
      </c>
      <c r="Q151" s="76">
        <f t="shared" si="4"/>
        <v>227.38</v>
      </c>
      <c r="R151" s="76">
        <f t="shared" si="5"/>
        <v>35.54</v>
      </c>
    </row>
    <row r="152">
      <c r="A152" s="76"/>
      <c r="B152" s="52"/>
      <c r="C152" s="52"/>
      <c r="D152" s="52"/>
      <c r="E152" s="52"/>
      <c r="F152" s="52"/>
      <c r="G152" s="52"/>
      <c r="H152" s="52"/>
      <c r="I152" s="52"/>
      <c r="J152" s="52"/>
      <c r="K152" s="76"/>
      <c r="L152" s="52"/>
      <c r="M152" s="52"/>
      <c r="N152" s="52" t="str">
        <f t="shared" si="1"/>
        <v>750MeV</v>
      </c>
      <c r="O152" s="76" t="str">
        <f t="shared" si="2"/>
        <v>650MeV</v>
      </c>
      <c r="P152" s="76">
        <f t="shared" si="3"/>
        <v>408.34</v>
      </c>
      <c r="Q152" s="76">
        <f t="shared" si="4"/>
        <v>227.38</v>
      </c>
      <c r="R152" s="76">
        <f t="shared" si="5"/>
        <v>35.54</v>
      </c>
    </row>
    <row r="153">
      <c r="A153" s="76"/>
      <c r="B153" s="52"/>
      <c r="C153" s="52"/>
      <c r="D153" s="52"/>
      <c r="E153" s="52"/>
      <c r="F153" s="52"/>
      <c r="G153" s="52"/>
      <c r="H153" s="52"/>
      <c r="I153" s="52"/>
      <c r="J153" s="52"/>
      <c r="K153" s="76"/>
      <c r="L153" s="52"/>
      <c r="M153" s="52"/>
      <c r="N153" s="52" t="str">
        <f t="shared" si="1"/>
        <v>750MeV</v>
      </c>
      <c r="O153" s="76" t="str">
        <f t="shared" si="2"/>
        <v>650MeV</v>
      </c>
      <c r="P153" s="76">
        <f t="shared" si="3"/>
        <v>408.34</v>
      </c>
      <c r="Q153" s="76">
        <f t="shared" si="4"/>
        <v>227.38</v>
      </c>
      <c r="R153" s="76">
        <f t="shared" si="5"/>
        <v>35.54</v>
      </c>
    </row>
    <row r="154">
      <c r="A154" s="76"/>
      <c r="B154" s="52"/>
      <c r="C154" s="52"/>
      <c r="D154" s="52"/>
      <c r="E154" s="52"/>
      <c r="F154" s="52"/>
      <c r="G154" s="52"/>
      <c r="H154" s="52"/>
      <c r="I154" s="52"/>
      <c r="J154" s="52"/>
      <c r="K154" s="76"/>
      <c r="L154" s="52"/>
      <c r="M154" s="52"/>
      <c r="N154" s="52" t="str">
        <f t="shared" si="1"/>
        <v>750MeV</v>
      </c>
      <c r="O154" s="76" t="str">
        <f t="shared" si="2"/>
        <v>650MeV</v>
      </c>
      <c r="P154" s="76">
        <f t="shared" si="3"/>
        <v>408.34</v>
      </c>
      <c r="Q154" s="76">
        <f t="shared" si="4"/>
        <v>227.38</v>
      </c>
      <c r="R154" s="76">
        <f t="shared" si="5"/>
        <v>35.54</v>
      </c>
    </row>
    <row r="155">
      <c r="A155" s="76"/>
      <c r="B155" s="76"/>
      <c r="C155" s="76"/>
      <c r="D155" s="52"/>
      <c r="E155" s="76"/>
      <c r="F155" s="76"/>
      <c r="G155" s="76"/>
      <c r="H155" s="76"/>
      <c r="I155" s="52"/>
      <c r="J155" s="52"/>
      <c r="K155" s="76"/>
      <c r="L155" s="76"/>
      <c r="M155" s="52"/>
      <c r="N155" s="52" t="str">
        <f t="shared" si="1"/>
        <v>750MeV</v>
      </c>
      <c r="O155" s="76" t="str">
        <f t="shared" si="2"/>
        <v>650MeV</v>
      </c>
      <c r="P155" s="76">
        <f t="shared" si="3"/>
        <v>408.34</v>
      </c>
      <c r="Q155" s="76">
        <f t="shared" si="4"/>
        <v>227.38</v>
      </c>
      <c r="R155" s="76">
        <f t="shared" si="5"/>
        <v>35.54</v>
      </c>
    </row>
    <row r="156">
      <c r="A156" s="76"/>
      <c r="B156" s="76"/>
      <c r="C156" s="76"/>
      <c r="D156" s="52"/>
      <c r="E156" s="76"/>
      <c r="F156" s="76"/>
      <c r="G156" s="76"/>
      <c r="H156" s="76"/>
      <c r="I156" s="52"/>
      <c r="J156" s="52"/>
      <c r="K156" s="76"/>
      <c r="L156" s="76"/>
      <c r="M156" s="52"/>
      <c r="N156" s="52" t="str">
        <f t="shared" si="1"/>
        <v>750MeV</v>
      </c>
      <c r="O156" s="76" t="str">
        <f t="shared" si="2"/>
        <v>650MeV</v>
      </c>
      <c r="P156" s="76">
        <f t="shared" si="3"/>
        <v>408.34</v>
      </c>
      <c r="Q156" s="76">
        <f t="shared" si="4"/>
        <v>227.38</v>
      </c>
      <c r="R156" s="76">
        <f t="shared" si="5"/>
        <v>35.54</v>
      </c>
    </row>
    <row r="157">
      <c r="A157" s="76"/>
      <c r="B157" s="76"/>
      <c r="C157" s="76"/>
      <c r="D157" s="52"/>
      <c r="E157" s="76"/>
      <c r="F157" s="76"/>
      <c r="G157" s="76"/>
      <c r="H157" s="76"/>
      <c r="I157" s="52"/>
      <c r="J157" s="52"/>
      <c r="K157" s="76"/>
      <c r="L157" s="76"/>
      <c r="M157" s="52"/>
      <c r="N157" s="52" t="str">
        <f t="shared" si="1"/>
        <v>750MeV</v>
      </c>
      <c r="O157" s="76" t="str">
        <f t="shared" si="2"/>
        <v>650MeV</v>
      </c>
      <c r="P157" s="76">
        <f t="shared" si="3"/>
        <v>408.34</v>
      </c>
      <c r="Q157" s="76">
        <f t="shared" si="4"/>
        <v>227.38</v>
      </c>
      <c r="R157" s="76">
        <f t="shared" si="5"/>
        <v>35.54</v>
      </c>
    </row>
    <row r="158">
      <c r="A158" s="76"/>
      <c r="B158" s="76"/>
      <c r="C158" s="76"/>
      <c r="D158" s="52"/>
      <c r="E158" s="76"/>
      <c r="F158" s="76"/>
      <c r="G158" s="76"/>
      <c r="H158" s="76"/>
      <c r="I158" s="52"/>
      <c r="J158" s="52"/>
      <c r="K158" s="76"/>
      <c r="L158" s="76"/>
      <c r="M158" s="52"/>
      <c r="N158" s="52" t="str">
        <f t="shared" si="1"/>
        <v>750MeV</v>
      </c>
      <c r="O158" s="76" t="str">
        <f t="shared" si="2"/>
        <v>650MeV</v>
      </c>
      <c r="P158" s="76">
        <f t="shared" si="3"/>
        <v>408.34</v>
      </c>
      <c r="Q158" s="76">
        <f t="shared" si="4"/>
        <v>227.38</v>
      </c>
      <c r="R158" s="76">
        <f t="shared" si="5"/>
        <v>35.54</v>
      </c>
    </row>
    <row r="159">
      <c r="A159" s="76"/>
      <c r="B159" s="76"/>
      <c r="C159" s="76"/>
      <c r="D159" s="52"/>
      <c r="E159" s="76"/>
      <c r="F159" s="76"/>
      <c r="G159" s="76"/>
      <c r="H159" s="76"/>
      <c r="I159" s="52"/>
      <c r="J159" s="52"/>
      <c r="K159" s="76"/>
      <c r="L159" s="76"/>
      <c r="M159" s="52"/>
      <c r="N159" s="52" t="str">
        <f t="shared" si="1"/>
        <v>750MeV</v>
      </c>
      <c r="O159" s="76" t="str">
        <f t="shared" si="2"/>
        <v>650MeV</v>
      </c>
      <c r="P159" s="76">
        <f t="shared" si="3"/>
        <v>408.34</v>
      </c>
      <c r="Q159" s="76">
        <f t="shared" si="4"/>
        <v>227.38</v>
      </c>
      <c r="R159" s="76">
        <f t="shared" si="5"/>
        <v>35.54</v>
      </c>
    </row>
    <row r="160">
      <c r="A160" s="76"/>
      <c r="B160" s="76"/>
      <c r="C160" s="76"/>
      <c r="D160" s="52"/>
      <c r="E160" s="76"/>
      <c r="F160" s="76"/>
      <c r="G160" s="76"/>
      <c r="H160" s="76"/>
      <c r="I160" s="52"/>
      <c r="J160" s="52"/>
      <c r="K160" s="76"/>
      <c r="L160" s="76"/>
      <c r="M160" s="52"/>
      <c r="N160" s="52" t="str">
        <f t="shared" si="1"/>
        <v>750MeV</v>
      </c>
      <c r="O160" s="76" t="str">
        <f t="shared" si="2"/>
        <v>650MeV</v>
      </c>
      <c r="P160" s="76">
        <f t="shared" si="3"/>
        <v>408.34</v>
      </c>
      <c r="Q160" s="76">
        <f t="shared" si="4"/>
        <v>227.38</v>
      </c>
      <c r="R160" s="76">
        <f t="shared" si="5"/>
        <v>35.54</v>
      </c>
    </row>
    <row r="161">
      <c r="A161" s="76"/>
      <c r="B161" s="76"/>
      <c r="C161" s="76"/>
      <c r="D161" s="52"/>
      <c r="E161" s="76"/>
      <c r="F161" s="76"/>
      <c r="G161" s="76"/>
      <c r="H161" s="76"/>
      <c r="I161" s="52"/>
      <c r="J161" s="52"/>
      <c r="K161" s="76"/>
      <c r="L161" s="76"/>
      <c r="M161" s="52"/>
      <c r="N161" s="52" t="str">
        <f t="shared" si="1"/>
        <v>750MeV</v>
      </c>
      <c r="O161" s="76" t="str">
        <f t="shared" si="2"/>
        <v>650MeV</v>
      </c>
      <c r="P161" s="76">
        <f t="shared" si="3"/>
        <v>408.34</v>
      </c>
      <c r="Q161" s="76">
        <f t="shared" si="4"/>
        <v>227.38</v>
      </c>
      <c r="R161" s="76">
        <f t="shared" si="5"/>
        <v>35.54</v>
      </c>
    </row>
    <row r="162">
      <c r="A162" s="76"/>
      <c r="B162" s="76"/>
      <c r="C162" s="76"/>
      <c r="D162" s="52"/>
      <c r="E162" s="76"/>
      <c r="F162" s="76"/>
      <c r="G162" s="76"/>
      <c r="H162" s="76"/>
      <c r="I162" s="52"/>
      <c r="J162" s="52"/>
      <c r="K162" s="76"/>
      <c r="L162" s="76"/>
      <c r="M162" s="52"/>
      <c r="N162" s="52" t="str">
        <f t="shared" si="1"/>
        <v>750MeV</v>
      </c>
      <c r="O162" s="76" t="str">
        <f t="shared" si="2"/>
        <v>650MeV</v>
      </c>
      <c r="P162" s="76">
        <f t="shared" si="3"/>
        <v>408.34</v>
      </c>
      <c r="Q162" s="76">
        <f t="shared" si="4"/>
        <v>227.38</v>
      </c>
      <c r="R162" s="76">
        <f t="shared" si="5"/>
        <v>35.54</v>
      </c>
    </row>
    <row r="163">
      <c r="A163" s="156"/>
      <c r="B163" s="52"/>
      <c r="C163" s="52"/>
      <c r="D163" s="52"/>
      <c r="E163" s="52"/>
      <c r="F163" s="52"/>
      <c r="G163" s="52"/>
      <c r="H163" s="52"/>
      <c r="I163" s="52"/>
      <c r="J163" s="52"/>
      <c r="K163" s="76"/>
      <c r="L163" s="52"/>
      <c r="M163" s="52"/>
      <c r="N163" s="52" t="str">
        <f t="shared" si="1"/>
        <v>750MeV</v>
      </c>
      <c r="O163" s="76" t="str">
        <f t="shared" si="2"/>
        <v>650MeV</v>
      </c>
      <c r="P163" s="76">
        <f t="shared" si="3"/>
        <v>408.34</v>
      </c>
      <c r="Q163" s="76">
        <f t="shared" si="4"/>
        <v>227.38</v>
      </c>
      <c r="R163" s="76">
        <f t="shared" si="5"/>
        <v>35.54</v>
      </c>
    </row>
    <row r="164">
      <c r="A164" s="76"/>
      <c r="B164" s="52"/>
      <c r="C164" s="52"/>
      <c r="D164" s="52"/>
      <c r="E164" s="52"/>
      <c r="F164" s="52"/>
      <c r="G164" s="52"/>
      <c r="H164" s="52"/>
      <c r="I164" s="52"/>
      <c r="J164" s="52"/>
      <c r="K164" s="76"/>
      <c r="L164" s="52"/>
      <c r="M164" s="52"/>
      <c r="N164" s="52" t="str">
        <f t="shared" si="1"/>
        <v>750MeV</v>
      </c>
      <c r="O164" s="76" t="str">
        <f t="shared" si="2"/>
        <v>650MeV</v>
      </c>
      <c r="P164" s="76">
        <f t="shared" si="3"/>
        <v>408.34</v>
      </c>
      <c r="Q164" s="76">
        <f t="shared" si="4"/>
        <v>227.38</v>
      </c>
      <c r="R164" s="76">
        <f t="shared" si="5"/>
        <v>35.54</v>
      </c>
    </row>
    <row r="165">
      <c r="A165" s="76"/>
      <c r="B165" s="52"/>
      <c r="C165" s="52"/>
      <c r="D165" s="52"/>
      <c r="E165" s="52"/>
      <c r="F165" s="52"/>
      <c r="G165" s="52"/>
      <c r="H165" s="52"/>
      <c r="I165" s="52"/>
      <c r="J165" s="52"/>
      <c r="K165" s="76"/>
      <c r="L165" s="52"/>
      <c r="M165" s="52"/>
      <c r="N165" s="52" t="str">
        <f t="shared" si="1"/>
        <v>750MeV</v>
      </c>
      <c r="O165" s="76" t="str">
        <f t="shared" si="2"/>
        <v>650MeV</v>
      </c>
      <c r="P165" s="76">
        <f t="shared" si="3"/>
        <v>408.34</v>
      </c>
      <c r="Q165" s="76">
        <f t="shared" si="4"/>
        <v>227.38</v>
      </c>
      <c r="R165" s="76">
        <f t="shared" si="5"/>
        <v>35.54</v>
      </c>
    </row>
    <row r="166">
      <c r="A166" s="76"/>
      <c r="B166" s="52"/>
      <c r="C166" s="52"/>
      <c r="D166" s="52"/>
      <c r="E166" s="52"/>
      <c r="F166" s="52"/>
      <c r="G166" s="52"/>
      <c r="H166" s="52"/>
      <c r="I166" s="52"/>
      <c r="J166" s="52"/>
      <c r="K166" s="76"/>
      <c r="L166" s="52"/>
      <c r="M166" s="52"/>
      <c r="N166" s="52" t="str">
        <f t="shared" si="1"/>
        <v>750MeV</v>
      </c>
      <c r="O166" s="76" t="str">
        <f t="shared" si="2"/>
        <v>650MeV</v>
      </c>
      <c r="P166" s="76">
        <f t="shared" si="3"/>
        <v>408.34</v>
      </c>
      <c r="Q166" s="76">
        <f t="shared" si="4"/>
        <v>227.38</v>
      </c>
      <c r="R166" s="76">
        <f t="shared" si="5"/>
        <v>35.54</v>
      </c>
    </row>
    <row r="167">
      <c r="A167" s="76"/>
      <c r="B167" s="52"/>
      <c r="C167" s="52"/>
      <c r="D167" s="52"/>
      <c r="E167" s="52"/>
      <c r="F167" s="52"/>
      <c r="G167" s="52"/>
      <c r="H167" s="52"/>
      <c r="I167" s="52"/>
      <c r="J167" s="52"/>
      <c r="K167" s="76"/>
      <c r="L167" s="52"/>
      <c r="M167" s="52"/>
      <c r="N167" s="52" t="str">
        <f t="shared" si="1"/>
        <v>750MeV</v>
      </c>
      <c r="O167" s="76" t="str">
        <f t="shared" si="2"/>
        <v>650MeV</v>
      </c>
      <c r="P167" s="76">
        <f t="shared" si="3"/>
        <v>408.34</v>
      </c>
      <c r="Q167" s="76">
        <f t="shared" si="4"/>
        <v>227.38</v>
      </c>
      <c r="R167" s="76">
        <f t="shared" si="5"/>
        <v>35.54</v>
      </c>
    </row>
    <row r="168">
      <c r="A168" s="76"/>
      <c r="B168" s="52"/>
      <c r="C168" s="52"/>
      <c r="D168" s="52"/>
      <c r="E168" s="52"/>
      <c r="F168" s="52"/>
      <c r="G168" s="52"/>
      <c r="H168" s="52"/>
      <c r="I168" s="52"/>
      <c r="J168" s="52"/>
      <c r="K168" s="76"/>
      <c r="L168" s="52"/>
      <c r="M168" s="52"/>
      <c r="N168" s="52" t="str">
        <f t="shared" si="1"/>
        <v>750MeV</v>
      </c>
      <c r="O168" s="76" t="str">
        <f t="shared" si="2"/>
        <v>650MeV</v>
      </c>
      <c r="P168" s="76">
        <f t="shared" si="3"/>
        <v>408.34</v>
      </c>
      <c r="Q168" s="76">
        <f t="shared" si="4"/>
        <v>227.38</v>
      </c>
      <c r="R168" s="76">
        <f t="shared" si="5"/>
        <v>35.54</v>
      </c>
    </row>
    <row r="169">
      <c r="A169" s="76"/>
      <c r="B169" s="52"/>
      <c r="C169" s="52"/>
      <c r="D169" s="52"/>
      <c r="E169" s="52"/>
      <c r="F169" s="52"/>
      <c r="G169" s="52"/>
      <c r="H169" s="52"/>
      <c r="I169" s="52"/>
      <c r="J169" s="52"/>
      <c r="K169" s="76"/>
      <c r="L169" s="52"/>
      <c r="M169" s="52"/>
      <c r="N169" s="52" t="str">
        <f t="shared" si="1"/>
        <v>750MeV</v>
      </c>
      <c r="O169" s="76" t="str">
        <f t="shared" si="2"/>
        <v>650MeV</v>
      </c>
      <c r="P169" s="76">
        <f t="shared" si="3"/>
        <v>408.34</v>
      </c>
      <c r="Q169" s="76">
        <f t="shared" si="4"/>
        <v>227.38</v>
      </c>
      <c r="R169" s="76">
        <f t="shared" si="5"/>
        <v>35.54</v>
      </c>
    </row>
    <row r="170">
      <c r="A170" s="76"/>
      <c r="B170" s="52"/>
      <c r="C170" s="52"/>
      <c r="D170" s="52"/>
      <c r="E170" s="52"/>
      <c r="F170" s="52"/>
      <c r="G170" s="52"/>
      <c r="H170" s="52"/>
      <c r="I170" s="52"/>
      <c r="J170" s="52"/>
      <c r="K170" s="76"/>
      <c r="L170" s="52"/>
      <c r="M170" s="52"/>
      <c r="N170" s="52" t="str">
        <f t="shared" si="1"/>
        <v>750MeV</v>
      </c>
      <c r="O170" s="76" t="str">
        <f t="shared" si="2"/>
        <v>650MeV</v>
      </c>
      <c r="P170" s="76">
        <f t="shared" si="3"/>
        <v>408.34</v>
      </c>
      <c r="Q170" s="76">
        <f t="shared" si="4"/>
        <v>227.38</v>
      </c>
      <c r="R170" s="76">
        <f t="shared" si="5"/>
        <v>35.54</v>
      </c>
    </row>
    <row r="171">
      <c r="A171" s="76"/>
      <c r="B171" s="52"/>
      <c r="C171" s="52"/>
      <c r="D171" s="52"/>
      <c r="E171" s="52"/>
      <c r="F171" s="52"/>
      <c r="G171" s="52"/>
      <c r="H171" s="52"/>
      <c r="I171" s="52"/>
      <c r="J171" s="52"/>
      <c r="K171" s="76"/>
      <c r="L171" s="52"/>
      <c r="M171" s="52"/>
      <c r="N171" s="52" t="str">
        <f t="shared" si="1"/>
        <v>750MeV</v>
      </c>
      <c r="O171" s="76" t="str">
        <f t="shared" si="2"/>
        <v>650MeV</v>
      </c>
      <c r="P171" s="76">
        <f t="shared" si="3"/>
        <v>408.34</v>
      </c>
      <c r="Q171" s="76">
        <f t="shared" si="4"/>
        <v>227.38</v>
      </c>
      <c r="R171" s="76">
        <f t="shared" si="5"/>
        <v>35.54</v>
      </c>
    </row>
    <row r="172">
      <c r="A172" s="76"/>
      <c r="B172" s="52"/>
      <c r="C172" s="52"/>
      <c r="D172" s="52"/>
      <c r="E172" s="52"/>
      <c r="F172" s="52"/>
      <c r="G172" s="52"/>
      <c r="H172" s="52"/>
      <c r="I172" s="52"/>
      <c r="J172" s="52"/>
      <c r="K172" s="76"/>
      <c r="L172" s="52"/>
      <c r="M172" s="52"/>
      <c r="N172" s="52" t="str">
        <f t="shared" si="1"/>
        <v>750MeV</v>
      </c>
      <c r="O172" s="76" t="str">
        <f t="shared" si="2"/>
        <v>650MeV</v>
      </c>
      <c r="P172" s="76">
        <f t="shared" si="3"/>
        <v>408.34</v>
      </c>
      <c r="Q172" s="76">
        <f t="shared" si="4"/>
        <v>227.38</v>
      </c>
      <c r="R172" s="76">
        <f t="shared" si="5"/>
        <v>35.54</v>
      </c>
    </row>
    <row r="173">
      <c r="A173" s="76"/>
      <c r="B173" s="52"/>
      <c r="C173" s="52"/>
      <c r="D173" s="52"/>
      <c r="E173" s="52"/>
      <c r="F173" s="52"/>
      <c r="G173" s="52"/>
      <c r="H173" s="52"/>
      <c r="I173" s="52"/>
      <c r="J173" s="52"/>
      <c r="K173" s="76"/>
      <c r="L173" s="52"/>
      <c r="M173" s="52"/>
      <c r="N173" s="52"/>
      <c r="O173" s="76"/>
      <c r="P173" s="76"/>
      <c r="Q173" s="76"/>
      <c r="R173" s="76"/>
    </row>
    <row r="174">
      <c r="A174" s="76"/>
      <c r="B174" s="76"/>
      <c r="C174" s="76"/>
      <c r="D174" s="52"/>
      <c r="E174" s="76"/>
      <c r="F174" s="76"/>
      <c r="G174" s="76"/>
      <c r="H174" s="76"/>
      <c r="I174" s="52"/>
      <c r="J174" s="52"/>
      <c r="K174" s="76"/>
      <c r="L174" s="76"/>
      <c r="M174" s="52"/>
      <c r="N174" s="52"/>
      <c r="O174" s="76"/>
      <c r="P174" s="76"/>
      <c r="Q174" s="76"/>
      <c r="R174" s="76"/>
    </row>
    <row r="175">
      <c r="A175" s="76"/>
      <c r="B175" s="76"/>
      <c r="C175" s="76"/>
      <c r="D175" s="52"/>
      <c r="E175" s="76"/>
      <c r="F175" s="76"/>
      <c r="G175" s="76"/>
      <c r="H175" s="76"/>
      <c r="I175" s="52"/>
      <c r="J175" s="52"/>
      <c r="K175" s="76"/>
      <c r="L175" s="76"/>
      <c r="M175" s="52"/>
      <c r="N175" s="52"/>
      <c r="O175" s="76"/>
      <c r="P175" s="76"/>
      <c r="Q175" s="76"/>
      <c r="R175" s="76"/>
    </row>
    <row r="176">
      <c r="A176" s="76"/>
      <c r="B176" s="76"/>
      <c r="C176" s="76"/>
      <c r="D176" s="52"/>
      <c r="E176" s="76"/>
      <c r="F176" s="76"/>
      <c r="G176" s="76"/>
      <c r="H176" s="76"/>
      <c r="I176" s="52"/>
      <c r="J176" s="52"/>
      <c r="K176" s="76"/>
      <c r="L176" s="76"/>
      <c r="M176" s="52"/>
      <c r="N176" s="52"/>
      <c r="O176" s="76"/>
      <c r="P176" s="76"/>
      <c r="Q176" s="76"/>
      <c r="R176" s="76"/>
    </row>
    <row r="177">
      <c r="A177" s="76"/>
      <c r="B177" s="76"/>
      <c r="C177" s="76"/>
      <c r="D177" s="52"/>
      <c r="E177" s="76"/>
      <c r="F177" s="76"/>
      <c r="G177" s="76"/>
      <c r="H177" s="76"/>
      <c r="I177" s="52"/>
      <c r="J177" s="52"/>
      <c r="K177" s="76"/>
      <c r="L177" s="76"/>
      <c r="M177" s="52"/>
      <c r="N177" s="52"/>
      <c r="O177" s="76"/>
      <c r="P177" s="76"/>
      <c r="Q177" s="76"/>
      <c r="R177" s="76"/>
    </row>
    <row r="178">
      <c r="A178" s="76"/>
      <c r="B178" s="76"/>
      <c r="C178" s="76"/>
      <c r="D178" s="52"/>
      <c r="E178" s="76"/>
      <c r="F178" s="76"/>
      <c r="G178" s="76"/>
      <c r="H178" s="76"/>
      <c r="I178" s="52"/>
      <c r="J178" s="52"/>
      <c r="K178" s="76"/>
      <c r="L178" s="76"/>
      <c r="M178" s="52"/>
      <c r="N178" s="52"/>
      <c r="O178" s="76"/>
      <c r="P178" s="76"/>
      <c r="Q178" s="76"/>
      <c r="R178" s="76"/>
    </row>
    <row r="179">
      <c r="A179" s="76"/>
      <c r="B179" s="76"/>
      <c r="C179" s="76"/>
      <c r="D179" s="52"/>
      <c r="E179" s="76"/>
      <c r="F179" s="76"/>
      <c r="G179" s="76"/>
      <c r="H179" s="76"/>
      <c r="I179" s="52"/>
      <c r="J179" s="52"/>
      <c r="K179" s="76"/>
      <c r="L179" s="178"/>
      <c r="M179" s="52"/>
      <c r="N179" s="52"/>
      <c r="O179" s="76"/>
      <c r="P179" s="76"/>
      <c r="Q179" s="76"/>
      <c r="R179" s="76"/>
    </row>
    <row r="180">
      <c r="A180" s="76"/>
      <c r="B180" s="76"/>
      <c r="C180" s="76"/>
      <c r="D180" s="52"/>
      <c r="E180" s="76"/>
      <c r="F180" s="76"/>
      <c r="G180" s="76"/>
      <c r="H180" s="76"/>
      <c r="I180" s="52"/>
      <c r="J180" s="52"/>
      <c r="K180" s="76"/>
      <c r="L180" s="76"/>
      <c r="M180" s="52"/>
      <c r="N180" s="52"/>
      <c r="O180" s="76"/>
      <c r="P180" s="76"/>
      <c r="Q180" s="76"/>
      <c r="R180" s="76"/>
    </row>
    <row r="181">
      <c r="A181" s="76"/>
      <c r="B181" s="76"/>
      <c r="C181" s="76"/>
      <c r="D181" s="52"/>
      <c r="E181" s="76"/>
      <c r="F181" s="76"/>
      <c r="G181" s="76"/>
      <c r="H181" s="76"/>
      <c r="I181" s="52"/>
      <c r="J181" s="52"/>
      <c r="K181" s="76"/>
      <c r="L181" s="76"/>
      <c r="M181" s="52"/>
      <c r="N181" s="52"/>
      <c r="O181" s="76"/>
      <c r="P181" s="76"/>
      <c r="Q181" s="76"/>
      <c r="R181" s="76"/>
    </row>
    <row r="182">
      <c r="A182" s="76"/>
      <c r="B182" s="76"/>
      <c r="C182" s="76"/>
      <c r="D182" s="52"/>
      <c r="E182" s="76"/>
      <c r="F182" s="76"/>
      <c r="G182" s="76"/>
      <c r="H182" s="76"/>
      <c r="I182" s="52"/>
      <c r="J182" s="52"/>
      <c r="K182" s="76"/>
      <c r="L182" s="76"/>
      <c r="M182" s="52"/>
      <c r="N182" s="52"/>
      <c r="O182" s="76"/>
      <c r="P182" s="76"/>
      <c r="Q182" s="76"/>
      <c r="R182" s="76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76"/>
      <c r="L183" s="52"/>
      <c r="M183" s="52"/>
      <c r="N183" s="52"/>
      <c r="O183" s="76"/>
      <c r="P183" s="76"/>
      <c r="Q183" s="76"/>
      <c r="R183" s="76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76"/>
      <c r="L184" s="52"/>
      <c r="M184" s="52"/>
      <c r="N184" s="52"/>
      <c r="O184" s="76"/>
      <c r="P184" s="76"/>
      <c r="Q184" s="76"/>
      <c r="R184" s="76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76"/>
      <c r="L185" s="52"/>
      <c r="M185" s="52"/>
      <c r="N185" s="52"/>
      <c r="O185" s="76"/>
      <c r="P185" s="76"/>
      <c r="Q185" s="76"/>
      <c r="R185" s="76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76"/>
      <c r="L186" s="52"/>
      <c r="M186" s="52"/>
      <c r="N186" s="52"/>
      <c r="O186" s="76"/>
      <c r="P186" s="76"/>
      <c r="Q186" s="76"/>
      <c r="R186" s="76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76"/>
      <c r="L187" s="52"/>
      <c r="M187" s="52"/>
      <c r="N187" s="52"/>
      <c r="O187" s="76"/>
      <c r="P187" s="76"/>
      <c r="Q187" s="76"/>
      <c r="R187" s="76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76"/>
      <c r="L188" s="52"/>
      <c r="M188" s="52"/>
      <c r="N188" s="52"/>
      <c r="O188" s="76"/>
      <c r="P188" s="76"/>
      <c r="Q188" s="76"/>
      <c r="R188" s="76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76"/>
      <c r="L189" s="52"/>
      <c r="M189" s="52"/>
      <c r="N189" s="52"/>
      <c r="O189" s="76"/>
      <c r="P189" s="76"/>
      <c r="Q189" s="76"/>
      <c r="R189" s="76"/>
    </row>
    <row r="190">
      <c r="A190" s="156"/>
      <c r="B190" s="52"/>
      <c r="C190" s="52"/>
      <c r="D190" s="52"/>
      <c r="E190" s="52"/>
      <c r="F190" s="52"/>
      <c r="G190" s="52"/>
      <c r="H190" s="52"/>
      <c r="I190" s="52"/>
      <c r="J190" s="52"/>
      <c r="K190" s="76"/>
      <c r="L190" s="52"/>
      <c r="M190" s="52"/>
      <c r="N190" s="52"/>
      <c r="O190" s="76"/>
      <c r="P190" s="76"/>
      <c r="Q190" s="76"/>
      <c r="R190" s="76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76"/>
      <c r="L191" s="52"/>
      <c r="M191" s="52"/>
      <c r="N191" s="52"/>
      <c r="O191" s="76"/>
      <c r="P191" s="76"/>
      <c r="Q191" s="76"/>
      <c r="R191" s="76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76"/>
      <c r="L192" s="52"/>
      <c r="M192" s="52"/>
      <c r="N192" s="52"/>
      <c r="O192" s="76"/>
      <c r="P192" s="76"/>
      <c r="Q192" s="76"/>
      <c r="R192" s="76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76"/>
      <c r="L193" s="52"/>
      <c r="M193" s="52"/>
      <c r="N193" s="52"/>
      <c r="O193" s="76"/>
      <c r="P193" s="76"/>
      <c r="Q193" s="76"/>
      <c r="R193" s="76"/>
    </row>
    <row r="194">
      <c r="A194" s="76"/>
      <c r="B194" s="76"/>
      <c r="C194" s="76"/>
      <c r="D194" s="52"/>
      <c r="E194" s="76"/>
      <c r="F194" s="76"/>
      <c r="G194" s="76"/>
      <c r="H194" s="76"/>
      <c r="I194" s="52"/>
      <c r="J194" s="52"/>
      <c r="K194" s="76"/>
      <c r="L194" s="76"/>
      <c r="M194" s="52"/>
      <c r="N194" s="52"/>
      <c r="O194" s="76"/>
      <c r="P194" s="76"/>
      <c r="Q194" s="76"/>
      <c r="R194" s="76"/>
    </row>
    <row r="195">
      <c r="A195" s="76"/>
      <c r="B195" s="76"/>
      <c r="C195" s="76"/>
      <c r="D195" s="52"/>
      <c r="E195" s="76"/>
      <c r="F195" s="76"/>
      <c r="G195" s="76"/>
      <c r="H195" s="76"/>
      <c r="I195" s="52"/>
      <c r="J195" s="52"/>
      <c r="K195" s="76"/>
      <c r="L195" s="76"/>
      <c r="M195" s="52"/>
      <c r="N195" s="52"/>
      <c r="O195" s="76"/>
      <c r="P195" s="76"/>
      <c r="Q195" s="76"/>
      <c r="R195" s="76"/>
    </row>
    <row r="196">
      <c r="A196" s="76"/>
      <c r="B196" s="76"/>
      <c r="C196" s="76"/>
      <c r="D196" s="52"/>
      <c r="E196" s="76"/>
      <c r="F196" s="76"/>
      <c r="G196" s="76"/>
      <c r="H196" s="76"/>
      <c r="I196" s="52"/>
      <c r="J196" s="52"/>
      <c r="K196" s="76"/>
      <c r="L196" s="76"/>
      <c r="M196" s="52"/>
      <c r="N196" s="52"/>
      <c r="O196" s="76"/>
      <c r="P196" s="76"/>
      <c r="Q196" s="76"/>
      <c r="R196" s="76"/>
    </row>
    <row r="197">
      <c r="A197" s="76"/>
      <c r="B197" s="76"/>
      <c r="C197" s="76"/>
      <c r="D197" s="52"/>
      <c r="E197" s="76"/>
      <c r="F197" s="76"/>
      <c r="G197" s="76"/>
      <c r="H197" s="76"/>
      <c r="I197" s="52"/>
      <c r="J197" s="52"/>
      <c r="K197" s="76"/>
      <c r="L197" s="76"/>
      <c r="M197" s="52"/>
      <c r="N197" s="52"/>
      <c r="O197" s="76"/>
      <c r="P197" s="76"/>
      <c r="Q197" s="76"/>
      <c r="R197" s="76"/>
    </row>
    <row r="198">
      <c r="A198" s="156"/>
      <c r="B198" s="52"/>
      <c r="C198" s="52"/>
      <c r="D198" s="52"/>
      <c r="E198" s="52"/>
      <c r="F198" s="52"/>
      <c r="G198" s="52"/>
      <c r="H198" s="52"/>
      <c r="I198" s="52"/>
      <c r="J198" s="52"/>
      <c r="K198" s="76"/>
      <c r="L198" s="52"/>
      <c r="M198" s="52"/>
      <c r="N198" s="52"/>
      <c r="O198" s="76"/>
      <c r="P198" s="76"/>
      <c r="Q198" s="76"/>
      <c r="R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76"/>
      <c r="L199" s="52"/>
      <c r="M199" s="52"/>
      <c r="N199" s="52"/>
      <c r="O199" s="76"/>
      <c r="P199" s="76"/>
      <c r="Q199" s="76"/>
      <c r="R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76"/>
      <c r="L200" s="52"/>
      <c r="M200" s="52"/>
      <c r="N200" s="52"/>
      <c r="O200" s="76"/>
      <c r="P200" s="76"/>
      <c r="Q200" s="76"/>
      <c r="R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76"/>
      <c r="L201" s="52"/>
      <c r="M201" s="52"/>
      <c r="N201" s="52"/>
      <c r="O201" s="76"/>
      <c r="P201" s="76"/>
      <c r="Q201" s="76"/>
      <c r="R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76"/>
      <c r="L202" s="52"/>
      <c r="M202" s="52"/>
      <c r="N202" s="52"/>
      <c r="O202" s="76"/>
      <c r="P202" s="76"/>
      <c r="Q202" s="76"/>
      <c r="R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76"/>
      <c r="L203" s="52"/>
      <c r="M203" s="52"/>
      <c r="N203" s="52"/>
      <c r="O203" s="76"/>
      <c r="P203" s="76"/>
      <c r="Q203" s="76"/>
      <c r="R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76"/>
      <c r="L204" s="52"/>
      <c r="M204" s="52"/>
      <c r="N204" s="52"/>
      <c r="O204" s="76"/>
      <c r="P204" s="76"/>
      <c r="Q204" s="76"/>
      <c r="R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76"/>
      <c r="L205" s="52"/>
      <c r="M205" s="52"/>
      <c r="N205" s="52"/>
      <c r="O205" s="76"/>
      <c r="P205" s="76"/>
      <c r="Q205" s="76"/>
      <c r="R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76"/>
      <c r="L206" s="52"/>
      <c r="M206" s="52"/>
      <c r="N206" s="52"/>
      <c r="O206" s="76"/>
      <c r="P206" s="76"/>
      <c r="Q206" s="76"/>
      <c r="R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76"/>
      <c r="L207" s="52"/>
      <c r="M207" s="52"/>
      <c r="N207" s="52"/>
      <c r="O207" s="76"/>
      <c r="P207" s="76"/>
      <c r="Q207" s="76"/>
      <c r="R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76"/>
      <c r="P208" s="76"/>
      <c r="Q208" s="76"/>
      <c r="R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76"/>
      <c r="P209" s="76"/>
      <c r="Q209" s="76"/>
      <c r="R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76"/>
      <c r="P210" s="76"/>
      <c r="Q210" s="76"/>
      <c r="R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76"/>
      <c r="P211" s="76"/>
      <c r="Q211" s="76"/>
      <c r="R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76"/>
      <c r="P212" s="76"/>
      <c r="Q212" s="76"/>
      <c r="R212" s="76"/>
    </row>
    <row r="213">
      <c r="A213" s="76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76"/>
      <c r="P213" s="76"/>
      <c r="Q213" s="76"/>
      <c r="R213" s="76"/>
    </row>
    <row r="214">
      <c r="A214" s="76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76"/>
      <c r="P214" s="76"/>
      <c r="Q214" s="76"/>
      <c r="R214" s="76"/>
    </row>
    <row r="215">
      <c r="A215" s="76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76"/>
      <c r="P215" s="76"/>
      <c r="Q215" s="76"/>
      <c r="R215" s="76"/>
    </row>
    <row r="216">
      <c r="A216" s="76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76"/>
      <c r="P216" s="76"/>
      <c r="Q216" s="76"/>
      <c r="R216" s="76"/>
    </row>
    <row r="217">
      <c r="A217" s="156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76"/>
      <c r="P217" s="76"/>
      <c r="Q217" s="76"/>
      <c r="R217" s="76"/>
    </row>
    <row r="218">
      <c r="A218" s="156"/>
      <c r="B218" s="76"/>
      <c r="C218" s="76"/>
      <c r="D218" s="52"/>
      <c r="E218" s="76"/>
      <c r="F218" s="76"/>
      <c r="G218" s="76"/>
      <c r="H218" s="76"/>
      <c r="I218" s="52"/>
      <c r="J218" s="52"/>
      <c r="K218" s="76"/>
      <c r="L218" s="76"/>
      <c r="M218" s="52"/>
      <c r="N218" s="52"/>
      <c r="O218" s="76"/>
      <c r="P218" s="76"/>
      <c r="Q218" s="76"/>
      <c r="R218" s="76"/>
    </row>
    <row r="219">
      <c r="A219" s="76"/>
      <c r="B219" s="76"/>
      <c r="C219" s="76"/>
      <c r="D219" s="52"/>
      <c r="E219" s="76"/>
      <c r="F219" s="76"/>
      <c r="G219" s="76"/>
      <c r="H219" s="76"/>
      <c r="I219" s="52"/>
      <c r="J219" s="52"/>
      <c r="K219" s="76"/>
      <c r="L219" s="76"/>
      <c r="M219" s="52"/>
      <c r="N219" s="52"/>
      <c r="O219" s="76"/>
      <c r="P219" s="76"/>
      <c r="Q219" s="76"/>
      <c r="R219" s="76"/>
    </row>
    <row r="220">
      <c r="A220" s="76"/>
      <c r="B220" s="76"/>
      <c r="C220" s="76"/>
      <c r="D220" s="52"/>
      <c r="E220" s="76"/>
      <c r="F220" s="76"/>
      <c r="G220" s="76"/>
      <c r="H220" s="76"/>
      <c r="I220" s="52"/>
      <c r="J220" s="52"/>
      <c r="K220" s="76"/>
      <c r="L220" s="76"/>
      <c r="M220" s="52"/>
      <c r="N220" s="52"/>
      <c r="O220" s="76"/>
      <c r="P220" s="76"/>
      <c r="Q220" s="76"/>
      <c r="R220" s="76"/>
    </row>
    <row r="221">
      <c r="A221" s="76"/>
      <c r="B221" s="76"/>
      <c r="C221" s="76"/>
      <c r="D221" s="52"/>
      <c r="E221" s="76"/>
      <c r="F221" s="76"/>
      <c r="G221" s="76"/>
      <c r="H221" s="76"/>
      <c r="I221" s="52"/>
      <c r="J221" s="52"/>
      <c r="K221" s="76"/>
      <c r="L221" s="76"/>
      <c r="M221" s="52"/>
      <c r="N221" s="52"/>
      <c r="O221" s="76"/>
      <c r="P221" s="76"/>
      <c r="Q221" s="76"/>
      <c r="R221" s="76"/>
    </row>
    <row r="222">
      <c r="A222" s="76"/>
      <c r="B222" s="76"/>
      <c r="C222" s="76"/>
      <c r="D222" s="52"/>
      <c r="E222" s="76"/>
      <c r="F222" s="76"/>
      <c r="G222" s="76"/>
      <c r="H222" s="76"/>
      <c r="I222" s="52"/>
      <c r="J222" s="52"/>
      <c r="K222" s="76"/>
      <c r="L222" s="76"/>
      <c r="M222" s="52"/>
      <c r="N222" s="52"/>
      <c r="O222" s="76"/>
      <c r="P222" s="76"/>
      <c r="Q222" s="76"/>
      <c r="R222" s="76"/>
    </row>
    <row r="223">
      <c r="A223" s="76"/>
      <c r="B223" s="76"/>
      <c r="C223" s="76"/>
      <c r="D223" s="52"/>
      <c r="E223" s="76"/>
      <c r="F223" s="76"/>
      <c r="G223" s="76"/>
      <c r="H223" s="76"/>
      <c r="I223" s="52"/>
      <c r="J223" s="52"/>
      <c r="K223" s="76"/>
      <c r="L223" s="76"/>
      <c r="M223" s="52"/>
      <c r="N223" s="52"/>
      <c r="O223" s="76"/>
      <c r="P223" s="76"/>
      <c r="Q223" s="76"/>
      <c r="R223" s="76"/>
    </row>
    <row r="224">
      <c r="A224" s="76"/>
      <c r="B224" s="76"/>
      <c r="C224" s="76"/>
      <c r="D224" s="52"/>
      <c r="E224" s="76"/>
      <c r="F224" s="76"/>
      <c r="G224" s="76"/>
      <c r="H224" s="76"/>
      <c r="I224" s="52"/>
      <c r="J224" s="52"/>
      <c r="K224" s="76"/>
      <c r="L224" s="76"/>
      <c r="M224" s="52"/>
      <c r="N224" s="52"/>
      <c r="O224" s="76"/>
      <c r="P224" s="76"/>
      <c r="Q224" s="76"/>
      <c r="R224" s="76"/>
    </row>
    <row r="225">
      <c r="A225" s="76"/>
      <c r="B225" s="76"/>
      <c r="C225" s="76"/>
      <c r="D225" s="52"/>
      <c r="E225" s="76"/>
      <c r="F225" s="76"/>
      <c r="G225" s="76"/>
      <c r="H225" s="76"/>
      <c r="I225" s="52"/>
      <c r="J225" s="52"/>
      <c r="K225" s="76"/>
      <c r="L225" s="76"/>
      <c r="M225" s="52"/>
      <c r="N225" s="52"/>
      <c r="O225" s="76"/>
      <c r="P225" s="76"/>
      <c r="Q225" s="76"/>
      <c r="R225" s="76"/>
    </row>
    <row r="226">
      <c r="A226" s="76"/>
      <c r="B226" s="76"/>
      <c r="C226" s="76"/>
      <c r="D226" s="52"/>
      <c r="E226" s="76"/>
      <c r="F226" s="76"/>
      <c r="G226" s="76"/>
      <c r="H226" s="76"/>
      <c r="I226" s="52"/>
      <c r="J226" s="52"/>
      <c r="K226" s="76"/>
      <c r="L226" s="76"/>
      <c r="M226" s="52"/>
      <c r="N226" s="52"/>
      <c r="O226" s="76"/>
      <c r="P226" s="76"/>
      <c r="Q226" s="76"/>
      <c r="R226" s="76"/>
    </row>
    <row r="227">
      <c r="A227" s="76"/>
      <c r="B227" s="76"/>
      <c r="C227" s="76"/>
      <c r="D227" s="52"/>
      <c r="E227" s="76"/>
      <c r="F227" s="76"/>
      <c r="G227" s="76"/>
      <c r="H227" s="76"/>
      <c r="I227" s="52"/>
      <c r="J227" s="52"/>
      <c r="K227" s="76"/>
      <c r="L227" s="76"/>
      <c r="M227" s="52"/>
      <c r="N227" s="52"/>
      <c r="O227" s="76"/>
      <c r="P227" s="76"/>
      <c r="Q227" s="76"/>
      <c r="R227" s="76"/>
    </row>
    <row r="228">
      <c r="A228" s="76"/>
      <c r="B228" s="76"/>
      <c r="C228" s="76"/>
      <c r="D228" s="52"/>
      <c r="E228" s="76"/>
      <c r="F228" s="76"/>
      <c r="G228" s="76"/>
      <c r="H228" s="76"/>
      <c r="I228" s="52"/>
      <c r="J228" s="52"/>
      <c r="K228" s="76"/>
      <c r="L228" s="76"/>
      <c r="M228" s="52"/>
      <c r="N228" s="52"/>
      <c r="O228" s="76"/>
      <c r="P228" s="76"/>
      <c r="Q228" s="76"/>
      <c r="R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76"/>
      <c r="P229" s="76"/>
      <c r="Q229" s="76"/>
      <c r="R229" s="76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76"/>
      <c r="P230" s="76"/>
      <c r="Q230" s="76"/>
      <c r="R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52"/>
      <c r="J231" s="52"/>
      <c r="K231" s="76"/>
      <c r="L231" s="76"/>
      <c r="M231" s="76"/>
      <c r="N231" s="76"/>
      <c r="O231" s="76"/>
      <c r="P231" s="76"/>
      <c r="Q231" s="76"/>
      <c r="R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52"/>
      <c r="J232" s="52"/>
      <c r="K232" s="76"/>
      <c r="L232" s="76"/>
      <c r="M232" s="76"/>
      <c r="N232" s="76"/>
      <c r="O232" s="76"/>
      <c r="P232" s="76"/>
      <c r="Q232" s="76"/>
      <c r="R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52"/>
      <c r="J233" s="52"/>
      <c r="K233" s="76"/>
      <c r="L233" s="76"/>
      <c r="M233" s="76"/>
      <c r="N233" s="76"/>
      <c r="O233" s="76"/>
      <c r="P233" s="76"/>
      <c r="Q233" s="76"/>
      <c r="R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52"/>
      <c r="J234" s="52"/>
      <c r="K234" s="76"/>
      <c r="L234" s="76"/>
      <c r="M234" s="76"/>
      <c r="N234" s="76"/>
      <c r="O234" s="76"/>
      <c r="P234" s="76"/>
      <c r="Q234" s="76"/>
      <c r="R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52"/>
      <c r="J235" s="52"/>
      <c r="K235" s="76"/>
      <c r="L235" s="76"/>
      <c r="M235" s="76"/>
      <c r="N235" s="76"/>
      <c r="O235" s="76"/>
      <c r="P235" s="76"/>
      <c r="Q235" s="76"/>
      <c r="R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52"/>
      <c r="J236" s="52"/>
      <c r="K236" s="76"/>
      <c r="L236" s="76"/>
      <c r="M236" s="76"/>
      <c r="N236" s="76"/>
      <c r="O236" s="76"/>
      <c r="P236" s="76"/>
      <c r="Q236" s="76"/>
      <c r="R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52"/>
      <c r="J237" s="52"/>
      <c r="K237" s="76"/>
      <c r="L237" s="76"/>
      <c r="M237" s="76"/>
      <c r="N237" s="76"/>
      <c r="O237" s="76"/>
      <c r="P237" s="76"/>
      <c r="Q237" s="76"/>
      <c r="R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</row>
  </sheetData>
  <autoFilter ref="$A$4:$AG$172"/>
  <mergeCells count="1">
    <mergeCell ref="P3:R3"/>
  </mergeCells>
  <hyperlinks>
    <hyperlink r:id="rId1" ref="B2"/>
    <hyperlink r:id="rId2" ref="D33"/>
    <hyperlink r:id="rId3" ref="M33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</cols>
  <sheetData>
    <row r="1">
      <c r="A1" s="31" t="s">
        <v>494</v>
      </c>
      <c r="F1" s="4" t="s">
        <v>0</v>
      </c>
      <c r="G1" s="4" t="s">
        <v>3</v>
      </c>
      <c r="H1" s="4" t="s">
        <v>4</v>
      </c>
      <c r="I1" s="52" t="s">
        <v>5</v>
      </c>
      <c r="J1" s="52"/>
      <c r="K1" s="4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 t="s">
        <v>466</v>
      </c>
      <c r="B2" s="72" t="s">
        <v>495</v>
      </c>
      <c r="C2" s="52"/>
      <c r="D2" s="52"/>
      <c r="E2" s="52"/>
      <c r="F2" s="52" t="s">
        <v>496</v>
      </c>
      <c r="G2" s="52">
        <v>16.435</v>
      </c>
      <c r="H2" s="52">
        <v>28.417</v>
      </c>
      <c r="I2" s="52">
        <v>12.117</v>
      </c>
      <c r="J2" s="52"/>
      <c r="K2" s="52"/>
      <c r="L2" s="52" t="s">
        <v>497</v>
      </c>
      <c r="M2" s="52"/>
      <c r="N2" s="52">
        <f>'Totals % Goal'!F8</f>
        <v>1.4</v>
      </c>
      <c r="O2" s="52"/>
      <c r="P2" s="52"/>
      <c r="Q2" s="101">
        <f>MAX(Q5:Q1000)/(N2*1000)</f>
        <v>1.218842857</v>
      </c>
      <c r="R2" s="101">
        <f>MAX(R5:R1000)/(N2*1000)</f>
        <v>0.8858142857</v>
      </c>
      <c r="S2" s="101">
        <f>MAX(S5:S1000)/MAX(Q5:Q1000)</f>
        <v>0.19569498</v>
      </c>
    </row>
    <row r="3">
      <c r="A3" s="31"/>
      <c r="B3" s="52"/>
      <c r="C3" s="52"/>
      <c r="D3" s="52"/>
      <c r="E3" s="52"/>
      <c r="F3" s="52"/>
      <c r="G3" s="52"/>
      <c r="H3" s="52"/>
      <c r="I3" s="52"/>
      <c r="J3" s="52"/>
      <c r="K3" s="52"/>
      <c r="L3" s="52" t="s">
        <v>498</v>
      </c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72">
        <v>45223.0</v>
      </c>
      <c r="B5" s="173">
        <v>2184.0</v>
      </c>
      <c r="C5" s="173" t="s">
        <v>499</v>
      </c>
      <c r="D5" s="173">
        <f>H2</f>
        <v>28.417</v>
      </c>
      <c r="E5" s="173">
        <v>25.31</v>
      </c>
      <c r="F5" s="173">
        <v>59.75</v>
      </c>
      <c r="G5" s="173">
        <v>316590.0</v>
      </c>
      <c r="H5" s="173">
        <v>44.38</v>
      </c>
      <c r="I5" s="174" t="s">
        <v>235</v>
      </c>
      <c r="J5" s="174" t="s">
        <v>53</v>
      </c>
      <c r="K5" s="173" t="s">
        <v>203</v>
      </c>
      <c r="L5" s="175"/>
      <c r="M5" s="174"/>
      <c r="N5" s="174"/>
      <c r="O5" s="176" t="str">
        <f t="shared" ref="O5:O197" si="1">if(K5="low","140MeV","750MeV")</f>
        <v>750MeV</v>
      </c>
      <c r="P5" s="20" t="str">
        <f t="shared" ref="P5:P197" si="2">if(K5="low","140MeV","650MeV")</f>
        <v>650MeV</v>
      </c>
      <c r="Q5" s="175">
        <f>if($I5="LH2",0+$F5,0)</f>
        <v>0</v>
      </c>
      <c r="R5" s="175">
        <f>if($I5="LD2",0+$F5,0)</f>
        <v>0</v>
      </c>
      <c r="S5" s="175">
        <f>if($I5="dummy",0+$F5,0)</f>
        <v>0</v>
      </c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5"/>
    </row>
    <row r="6">
      <c r="A6" s="177"/>
      <c r="B6" s="173">
        <v>2185.0</v>
      </c>
      <c r="C6" s="173" t="s">
        <v>499</v>
      </c>
      <c r="D6" s="173">
        <v>28.417</v>
      </c>
      <c r="E6" s="173">
        <v>26.95</v>
      </c>
      <c r="F6" s="173">
        <v>86.81</v>
      </c>
      <c r="G6" s="173">
        <v>387242.0</v>
      </c>
      <c r="H6" s="173">
        <v>59.68</v>
      </c>
      <c r="I6" s="174" t="s">
        <v>500</v>
      </c>
      <c r="J6" s="174" t="s">
        <v>53</v>
      </c>
      <c r="K6" s="173" t="s">
        <v>203</v>
      </c>
      <c r="L6" s="175"/>
      <c r="M6" s="175"/>
      <c r="N6" s="175"/>
      <c r="O6" s="176" t="str">
        <f t="shared" si="1"/>
        <v>750MeV</v>
      </c>
      <c r="P6" s="20" t="str">
        <f t="shared" si="2"/>
        <v>650MeV</v>
      </c>
      <c r="Q6" s="175">
        <f t="shared" ref="Q6:Q156" si="3">if($I6="LH2",$Q5+$F6,$Q5+0)</f>
        <v>0</v>
      </c>
      <c r="R6" s="175">
        <f t="shared" ref="R6:R156" si="4">if($I6="LD2",$R5+$F6,$R5+0)</f>
        <v>0</v>
      </c>
      <c r="S6" s="175">
        <f t="shared" ref="S6:S197" si="5">if($I6="dummy",$S5+$F6,$S5+0)</f>
        <v>0</v>
      </c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</row>
    <row r="7">
      <c r="A7" s="177"/>
      <c r="B7" s="173">
        <v>2186.0</v>
      </c>
      <c r="C7" s="173" t="s">
        <v>499</v>
      </c>
      <c r="D7" s="173">
        <v>28.417</v>
      </c>
      <c r="E7" s="173">
        <v>27.27</v>
      </c>
      <c r="F7" s="173">
        <v>83.08</v>
      </c>
      <c r="G7" s="173">
        <v>373125.0</v>
      </c>
      <c r="H7" s="173">
        <v>57.32</v>
      </c>
      <c r="I7" s="174" t="s">
        <v>500</v>
      </c>
      <c r="J7" s="174" t="s">
        <v>53</v>
      </c>
      <c r="K7" s="173" t="s">
        <v>203</v>
      </c>
      <c r="L7" s="175"/>
      <c r="M7" s="175"/>
      <c r="N7" s="175"/>
      <c r="O7" s="176" t="str">
        <f t="shared" si="1"/>
        <v>750MeV</v>
      </c>
      <c r="P7" s="20" t="str">
        <f t="shared" si="2"/>
        <v>650MeV</v>
      </c>
      <c r="Q7" s="175">
        <f t="shared" si="3"/>
        <v>0</v>
      </c>
      <c r="R7" s="175">
        <f t="shared" si="4"/>
        <v>0</v>
      </c>
      <c r="S7" s="175">
        <f t="shared" si="5"/>
        <v>0</v>
      </c>
      <c r="T7" s="175"/>
      <c r="U7" s="175"/>
      <c r="V7" s="175"/>
      <c r="W7" s="175"/>
      <c r="X7" s="175"/>
      <c r="Y7" s="175"/>
      <c r="Z7" s="175"/>
      <c r="AA7" s="175"/>
      <c r="AB7" s="175"/>
      <c r="AC7" s="175"/>
      <c r="AD7" s="175"/>
      <c r="AE7" s="175"/>
      <c r="AF7" s="175"/>
      <c r="AG7" s="175"/>
      <c r="AH7" s="175"/>
    </row>
    <row r="8">
      <c r="A8" s="177"/>
      <c r="B8" s="173">
        <v>2187.0</v>
      </c>
      <c r="C8" s="173" t="s">
        <v>499</v>
      </c>
      <c r="D8" s="173">
        <v>28.417</v>
      </c>
      <c r="E8" s="173">
        <v>25.5</v>
      </c>
      <c r="F8" s="173">
        <v>72.2</v>
      </c>
      <c r="G8" s="173">
        <v>399945.0</v>
      </c>
      <c r="H8" s="173">
        <v>54.7</v>
      </c>
      <c r="I8" s="174" t="s">
        <v>235</v>
      </c>
      <c r="J8" s="174" t="s">
        <v>53</v>
      </c>
      <c r="K8" s="173" t="s">
        <v>203</v>
      </c>
      <c r="L8" s="179" t="s">
        <v>501</v>
      </c>
      <c r="M8" s="175"/>
      <c r="N8" s="175"/>
      <c r="O8" s="176" t="str">
        <f t="shared" si="1"/>
        <v>750MeV</v>
      </c>
      <c r="P8" s="20" t="str">
        <f t="shared" si="2"/>
        <v>650MeV</v>
      </c>
      <c r="Q8" s="175">
        <f t="shared" si="3"/>
        <v>0</v>
      </c>
      <c r="R8" s="175">
        <f t="shared" si="4"/>
        <v>0</v>
      </c>
      <c r="S8" s="175">
        <f t="shared" si="5"/>
        <v>0</v>
      </c>
      <c r="T8" s="175"/>
      <c r="U8" s="175"/>
      <c r="V8" s="175"/>
      <c r="W8" s="175"/>
      <c r="X8" s="175"/>
      <c r="Y8" s="175"/>
      <c r="Z8" s="175"/>
      <c r="AA8" s="175"/>
      <c r="AB8" s="175"/>
      <c r="AC8" s="175"/>
      <c r="AD8" s="175"/>
      <c r="AE8" s="175"/>
      <c r="AF8" s="175"/>
      <c r="AG8" s="175"/>
      <c r="AH8" s="175"/>
    </row>
    <row r="9">
      <c r="A9" s="114"/>
      <c r="B9" s="45">
        <v>2188.0</v>
      </c>
      <c r="C9" s="45" t="s">
        <v>391</v>
      </c>
      <c r="D9" s="45">
        <v>28.417</v>
      </c>
      <c r="E9" s="45">
        <v>12.9</v>
      </c>
      <c r="F9" s="45">
        <v>7.11</v>
      </c>
      <c r="G9" s="45">
        <v>1909925.0</v>
      </c>
      <c r="H9" s="45">
        <v>18.78</v>
      </c>
      <c r="I9" s="83" t="s">
        <v>101</v>
      </c>
      <c r="J9" s="83" t="s">
        <v>164</v>
      </c>
      <c r="K9" s="45" t="s">
        <v>203</v>
      </c>
      <c r="L9" s="23" t="s">
        <v>502</v>
      </c>
      <c r="M9" s="23"/>
      <c r="N9" s="23"/>
      <c r="O9" s="176" t="str">
        <f t="shared" si="1"/>
        <v>750MeV</v>
      </c>
      <c r="P9" s="20" t="str">
        <f t="shared" si="2"/>
        <v>650MeV</v>
      </c>
      <c r="Q9" s="23">
        <f t="shared" si="3"/>
        <v>0</v>
      </c>
      <c r="R9" s="23">
        <f t="shared" si="4"/>
        <v>7.11</v>
      </c>
      <c r="S9" s="23">
        <f t="shared" si="5"/>
        <v>0</v>
      </c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</row>
    <row r="10">
      <c r="A10" s="114"/>
      <c r="B10" s="45">
        <v>2189.0</v>
      </c>
      <c r="C10" s="45" t="s">
        <v>391</v>
      </c>
      <c r="D10" s="45">
        <v>28.417</v>
      </c>
      <c r="E10" s="45">
        <v>9.47</v>
      </c>
      <c r="F10" s="45">
        <v>22.47</v>
      </c>
      <c r="G10" s="45">
        <v>4682917.0</v>
      </c>
      <c r="H10" s="45">
        <v>44.79</v>
      </c>
      <c r="I10" s="83" t="s">
        <v>101</v>
      </c>
      <c r="J10" s="83" t="s">
        <v>164</v>
      </c>
      <c r="K10" s="45" t="s">
        <v>203</v>
      </c>
      <c r="L10" s="23" t="s">
        <v>502</v>
      </c>
      <c r="M10" s="23"/>
      <c r="N10" s="23"/>
      <c r="O10" s="176" t="str">
        <f t="shared" si="1"/>
        <v>750MeV</v>
      </c>
      <c r="P10" s="20" t="str">
        <f t="shared" si="2"/>
        <v>650MeV</v>
      </c>
      <c r="Q10" s="23">
        <f t="shared" si="3"/>
        <v>0</v>
      </c>
      <c r="R10" s="23">
        <f t="shared" si="4"/>
        <v>29.58</v>
      </c>
      <c r="S10" s="23">
        <f t="shared" si="5"/>
        <v>0</v>
      </c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</row>
    <row r="11">
      <c r="A11" s="180"/>
      <c r="B11" s="45">
        <v>2190.0</v>
      </c>
      <c r="C11" s="45" t="s">
        <v>391</v>
      </c>
      <c r="D11" s="45">
        <v>28.417</v>
      </c>
      <c r="E11" s="45">
        <v>9.35</v>
      </c>
      <c r="F11" s="45">
        <v>24.1</v>
      </c>
      <c r="G11" s="45">
        <v>4895441.0</v>
      </c>
      <c r="H11" s="45">
        <v>47.97</v>
      </c>
      <c r="I11" s="83" t="s">
        <v>101</v>
      </c>
      <c r="J11" s="83" t="s">
        <v>164</v>
      </c>
      <c r="K11" s="45" t="s">
        <v>203</v>
      </c>
      <c r="L11" s="23" t="s">
        <v>502</v>
      </c>
      <c r="M11" s="45"/>
      <c r="N11" s="23"/>
      <c r="O11" s="176" t="str">
        <f t="shared" si="1"/>
        <v>750MeV</v>
      </c>
      <c r="P11" s="20" t="str">
        <f t="shared" si="2"/>
        <v>650MeV</v>
      </c>
      <c r="Q11" s="23">
        <f t="shared" si="3"/>
        <v>0</v>
      </c>
      <c r="R11" s="23">
        <f t="shared" si="4"/>
        <v>53.68</v>
      </c>
      <c r="S11" s="23">
        <f t="shared" si="5"/>
        <v>0</v>
      </c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</row>
    <row r="12">
      <c r="A12" s="114"/>
      <c r="B12" s="45">
        <v>2191.0</v>
      </c>
      <c r="C12" s="45" t="s">
        <v>391</v>
      </c>
      <c r="D12" s="45">
        <v>28.417</v>
      </c>
      <c r="E12" s="45">
        <v>9.59</v>
      </c>
      <c r="F12" s="45">
        <v>22.19</v>
      </c>
      <c r="G12" s="45">
        <v>4559722.0</v>
      </c>
      <c r="H12" s="45">
        <v>39.43</v>
      </c>
      <c r="I12" s="83" t="s">
        <v>101</v>
      </c>
      <c r="J12" s="83" t="s">
        <v>164</v>
      </c>
      <c r="K12" s="45" t="s">
        <v>203</v>
      </c>
      <c r="L12" s="23" t="s">
        <v>502</v>
      </c>
      <c r="M12" s="45"/>
      <c r="N12" s="23"/>
      <c r="O12" s="176" t="str">
        <f t="shared" si="1"/>
        <v>750MeV</v>
      </c>
      <c r="P12" s="20" t="str">
        <f t="shared" si="2"/>
        <v>650MeV</v>
      </c>
      <c r="Q12" s="23">
        <f t="shared" si="3"/>
        <v>0</v>
      </c>
      <c r="R12" s="23">
        <f t="shared" si="4"/>
        <v>75.87</v>
      </c>
      <c r="S12" s="23">
        <f t="shared" si="5"/>
        <v>0</v>
      </c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</row>
    <row r="13">
      <c r="A13" s="114"/>
      <c r="B13" s="45">
        <v>2192.0</v>
      </c>
      <c r="C13" s="45" t="s">
        <v>391</v>
      </c>
      <c r="D13" s="45">
        <v>28.417</v>
      </c>
      <c r="E13" s="45">
        <v>9.19</v>
      </c>
      <c r="F13" s="45">
        <v>24.09</v>
      </c>
      <c r="G13" s="45">
        <v>4815198.0</v>
      </c>
      <c r="H13" s="45">
        <v>53.69</v>
      </c>
      <c r="I13" s="83" t="s">
        <v>101</v>
      </c>
      <c r="J13" s="83" t="s">
        <v>164</v>
      </c>
      <c r="K13" s="45" t="s">
        <v>203</v>
      </c>
      <c r="L13" s="23" t="s">
        <v>502</v>
      </c>
      <c r="M13" s="23"/>
      <c r="N13" s="23"/>
      <c r="O13" s="176" t="str">
        <f t="shared" si="1"/>
        <v>750MeV</v>
      </c>
      <c r="P13" s="20" t="str">
        <f t="shared" si="2"/>
        <v>650MeV</v>
      </c>
      <c r="Q13" s="23">
        <f t="shared" si="3"/>
        <v>0</v>
      </c>
      <c r="R13" s="23">
        <f t="shared" si="4"/>
        <v>99.96</v>
      </c>
      <c r="S13" s="23">
        <f t="shared" si="5"/>
        <v>0</v>
      </c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</row>
    <row r="14">
      <c r="A14" s="114"/>
      <c r="B14" s="45">
        <v>2193.0</v>
      </c>
      <c r="C14" s="45" t="s">
        <v>391</v>
      </c>
      <c r="D14" s="45">
        <v>28.417</v>
      </c>
      <c r="E14" s="45">
        <v>6.73</v>
      </c>
      <c r="F14" s="45">
        <v>8.06</v>
      </c>
      <c r="G14" s="45">
        <v>1270189.0</v>
      </c>
      <c r="H14" s="45">
        <v>20.92</v>
      </c>
      <c r="I14" s="83" t="s">
        <v>101</v>
      </c>
      <c r="J14" s="83" t="s">
        <v>164</v>
      </c>
      <c r="K14" s="45" t="s">
        <v>203</v>
      </c>
      <c r="L14" s="23" t="s">
        <v>502</v>
      </c>
      <c r="M14" s="23"/>
      <c r="N14" s="23"/>
      <c r="O14" s="176" t="str">
        <f t="shared" si="1"/>
        <v>750MeV</v>
      </c>
      <c r="P14" s="20" t="str">
        <f t="shared" si="2"/>
        <v>650MeV</v>
      </c>
      <c r="Q14" s="23">
        <f t="shared" si="3"/>
        <v>0</v>
      </c>
      <c r="R14" s="23">
        <f t="shared" si="4"/>
        <v>108.02</v>
      </c>
      <c r="S14" s="23">
        <f t="shared" si="5"/>
        <v>0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>
      <c r="A15" s="114"/>
      <c r="B15" s="45">
        <v>2194.0</v>
      </c>
      <c r="C15" s="45" t="s">
        <v>391</v>
      </c>
      <c r="D15" s="45">
        <v>28.417</v>
      </c>
      <c r="E15" s="45">
        <v>3.96</v>
      </c>
      <c r="F15" s="45">
        <v>5.0</v>
      </c>
      <c r="G15" s="45">
        <v>535259.0</v>
      </c>
      <c r="H15" s="45">
        <v>22.54</v>
      </c>
      <c r="I15" s="83" t="s">
        <v>101</v>
      </c>
      <c r="J15" s="83" t="s">
        <v>164</v>
      </c>
      <c r="K15" s="45" t="s">
        <v>203</v>
      </c>
      <c r="L15" s="23" t="s">
        <v>502</v>
      </c>
      <c r="M15" s="23"/>
      <c r="N15" s="23"/>
      <c r="O15" s="176" t="str">
        <f t="shared" si="1"/>
        <v>750MeV</v>
      </c>
      <c r="P15" s="20" t="str">
        <f t="shared" si="2"/>
        <v>650MeV</v>
      </c>
      <c r="Q15" s="23">
        <f t="shared" si="3"/>
        <v>0</v>
      </c>
      <c r="R15" s="23">
        <f t="shared" si="4"/>
        <v>113.02</v>
      </c>
      <c r="S15" s="23">
        <f t="shared" si="5"/>
        <v>0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>
      <c r="A16" s="114"/>
      <c r="B16" s="45">
        <v>2195.0</v>
      </c>
      <c r="C16" s="45" t="s">
        <v>314</v>
      </c>
      <c r="D16" s="45">
        <v>28.417</v>
      </c>
      <c r="E16" s="45">
        <v>9.34</v>
      </c>
      <c r="F16" s="45">
        <v>11.52</v>
      </c>
      <c r="G16" s="45">
        <v>2333049.0</v>
      </c>
      <c r="H16" s="45">
        <v>23.2</v>
      </c>
      <c r="I16" s="83" t="s">
        <v>101</v>
      </c>
      <c r="J16" s="83" t="s">
        <v>102</v>
      </c>
      <c r="K16" s="45" t="s">
        <v>203</v>
      </c>
      <c r="L16" s="23" t="s">
        <v>502</v>
      </c>
      <c r="M16" s="23"/>
      <c r="N16" s="23"/>
      <c r="O16" s="176" t="str">
        <f t="shared" si="1"/>
        <v>750MeV</v>
      </c>
      <c r="P16" s="20" t="str">
        <f t="shared" si="2"/>
        <v>650MeV</v>
      </c>
      <c r="Q16" s="23">
        <f t="shared" si="3"/>
        <v>0</v>
      </c>
      <c r="R16" s="23">
        <f t="shared" si="4"/>
        <v>124.54</v>
      </c>
      <c r="S16" s="23">
        <f t="shared" si="5"/>
        <v>0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>
      <c r="A17" s="114"/>
      <c r="B17" s="45">
        <v>2196.0</v>
      </c>
      <c r="C17" s="45" t="s">
        <v>154</v>
      </c>
      <c r="D17" s="45">
        <v>28.417</v>
      </c>
      <c r="E17" s="45">
        <v>9.55</v>
      </c>
      <c r="F17" s="45">
        <v>0.0</v>
      </c>
      <c r="G17" s="45">
        <v>168622.0</v>
      </c>
      <c r="H17" s="45">
        <v>1.82</v>
      </c>
      <c r="I17" s="83" t="s">
        <v>101</v>
      </c>
      <c r="J17" s="83" t="s">
        <v>409</v>
      </c>
      <c r="K17" s="45" t="s">
        <v>477</v>
      </c>
      <c r="L17" s="45" t="s">
        <v>503</v>
      </c>
      <c r="M17" s="23"/>
      <c r="N17" s="23"/>
      <c r="O17" s="176" t="str">
        <f t="shared" si="1"/>
        <v>140MeV</v>
      </c>
      <c r="P17" s="20" t="str">
        <f t="shared" si="2"/>
        <v>140MeV</v>
      </c>
      <c r="Q17" s="23">
        <f t="shared" si="3"/>
        <v>0</v>
      </c>
      <c r="R17" s="23">
        <f t="shared" si="4"/>
        <v>124.54</v>
      </c>
      <c r="S17" s="23">
        <f t="shared" si="5"/>
        <v>0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>
      <c r="A18" s="114"/>
      <c r="B18" s="45">
        <v>2197.0</v>
      </c>
      <c r="C18" s="45" t="s">
        <v>391</v>
      </c>
      <c r="D18" s="45">
        <v>28.417</v>
      </c>
      <c r="E18" s="45">
        <v>9.39</v>
      </c>
      <c r="F18" s="45">
        <v>11.7</v>
      </c>
      <c r="G18" s="45">
        <v>1855581.0</v>
      </c>
      <c r="H18" s="45">
        <v>21.8</v>
      </c>
      <c r="I18" s="83" t="s">
        <v>101</v>
      </c>
      <c r="J18" s="83" t="s">
        <v>409</v>
      </c>
      <c r="K18" s="45" t="s">
        <v>477</v>
      </c>
      <c r="L18" s="45" t="s">
        <v>503</v>
      </c>
      <c r="M18" s="23"/>
      <c r="N18" s="23"/>
      <c r="O18" s="176" t="str">
        <f t="shared" si="1"/>
        <v>140MeV</v>
      </c>
      <c r="P18" s="20" t="str">
        <f t="shared" si="2"/>
        <v>140MeV</v>
      </c>
      <c r="Q18" s="23">
        <f t="shared" si="3"/>
        <v>0</v>
      </c>
      <c r="R18" s="23">
        <f t="shared" si="4"/>
        <v>136.24</v>
      </c>
      <c r="S18" s="23">
        <f t="shared" si="5"/>
        <v>0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>
      <c r="A19" s="114"/>
      <c r="B19" s="45">
        <v>2198.0</v>
      </c>
      <c r="C19" s="45" t="s">
        <v>154</v>
      </c>
      <c r="D19" s="45">
        <v>28.417</v>
      </c>
      <c r="E19" s="45">
        <v>14.11</v>
      </c>
      <c r="F19" s="45">
        <v>0.0</v>
      </c>
      <c r="G19" s="45">
        <v>177026.0</v>
      </c>
      <c r="H19" s="45">
        <v>0.0</v>
      </c>
      <c r="I19" s="83" t="s">
        <v>101</v>
      </c>
      <c r="J19" s="83" t="s">
        <v>409</v>
      </c>
      <c r="K19" s="45" t="s">
        <v>223</v>
      </c>
      <c r="L19" s="45" t="s">
        <v>504</v>
      </c>
      <c r="M19" s="23"/>
      <c r="N19" s="23"/>
      <c r="O19" s="176" t="str">
        <f t="shared" si="1"/>
        <v>750MeV</v>
      </c>
      <c r="P19" s="20" t="str">
        <f t="shared" si="2"/>
        <v>650MeV</v>
      </c>
      <c r="Q19" s="23">
        <f t="shared" si="3"/>
        <v>0</v>
      </c>
      <c r="R19" s="23">
        <f t="shared" si="4"/>
        <v>136.24</v>
      </c>
      <c r="S19" s="23">
        <f t="shared" si="5"/>
        <v>0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>
      <c r="A20" s="114"/>
      <c r="B20" s="45">
        <v>2199.0</v>
      </c>
      <c r="C20" s="45" t="s">
        <v>154</v>
      </c>
      <c r="D20" s="45">
        <v>28.417</v>
      </c>
      <c r="E20" s="45">
        <v>14.36</v>
      </c>
      <c r="F20" s="45">
        <v>0.0</v>
      </c>
      <c r="G20" s="45">
        <v>376771.0</v>
      </c>
      <c r="H20" s="45">
        <v>1.7</v>
      </c>
      <c r="I20" s="83" t="s">
        <v>101</v>
      </c>
      <c r="J20" s="83" t="s">
        <v>400</v>
      </c>
      <c r="K20" s="45" t="s">
        <v>223</v>
      </c>
      <c r="L20" s="45" t="s">
        <v>504</v>
      </c>
      <c r="M20" s="23"/>
      <c r="N20" s="23"/>
      <c r="O20" s="176" t="str">
        <f t="shared" si="1"/>
        <v>750MeV</v>
      </c>
      <c r="P20" s="20" t="str">
        <f t="shared" si="2"/>
        <v>650MeV</v>
      </c>
      <c r="Q20" s="23">
        <f t="shared" si="3"/>
        <v>0</v>
      </c>
      <c r="R20" s="23">
        <f t="shared" si="4"/>
        <v>136.24</v>
      </c>
      <c r="S20" s="23">
        <f t="shared" si="5"/>
        <v>0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114"/>
      <c r="B21" s="45">
        <v>2200.0</v>
      </c>
      <c r="C21" s="45" t="s">
        <v>391</v>
      </c>
      <c r="D21" s="45">
        <v>28.417</v>
      </c>
      <c r="E21" s="45">
        <v>13.9</v>
      </c>
      <c r="F21" s="45">
        <v>7.26</v>
      </c>
      <c r="G21" s="45">
        <v>1815871.0</v>
      </c>
      <c r="H21" s="45">
        <v>10.4</v>
      </c>
      <c r="I21" s="83" t="s">
        <v>101</v>
      </c>
      <c r="J21" s="83" t="s">
        <v>505</v>
      </c>
      <c r="K21" s="45" t="s">
        <v>223</v>
      </c>
      <c r="L21" s="45" t="s">
        <v>504</v>
      </c>
      <c r="M21" s="23"/>
      <c r="N21" s="23"/>
      <c r="O21" s="176" t="str">
        <f t="shared" si="1"/>
        <v>750MeV</v>
      </c>
      <c r="P21" s="20" t="str">
        <f t="shared" si="2"/>
        <v>650MeV</v>
      </c>
      <c r="Q21" s="23">
        <f t="shared" si="3"/>
        <v>0</v>
      </c>
      <c r="R21" s="23">
        <f t="shared" si="4"/>
        <v>143.5</v>
      </c>
      <c r="S21" s="23">
        <f t="shared" si="5"/>
        <v>0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45">
        <v>2201.0</v>
      </c>
      <c r="C22" s="45" t="s">
        <v>391</v>
      </c>
      <c r="D22" s="45">
        <v>28.417</v>
      </c>
      <c r="E22" s="45">
        <v>13.42</v>
      </c>
      <c r="F22" s="45">
        <v>8.3</v>
      </c>
      <c r="G22" s="45">
        <v>2102858.0</v>
      </c>
      <c r="H22" s="45">
        <v>11.14</v>
      </c>
      <c r="I22" s="83" t="s">
        <v>101</v>
      </c>
      <c r="J22" s="83" t="s">
        <v>506</v>
      </c>
      <c r="K22" s="45" t="s">
        <v>223</v>
      </c>
      <c r="L22" s="45" t="s">
        <v>504</v>
      </c>
      <c r="M22" s="23"/>
      <c r="N22" s="23"/>
      <c r="O22" s="176" t="str">
        <f t="shared" si="1"/>
        <v>750MeV</v>
      </c>
      <c r="P22" s="20" t="str">
        <f t="shared" si="2"/>
        <v>650MeV</v>
      </c>
      <c r="Q22" s="23">
        <f t="shared" si="3"/>
        <v>0</v>
      </c>
      <c r="R22" s="23">
        <f t="shared" si="4"/>
        <v>151.8</v>
      </c>
      <c r="S22" s="23">
        <f t="shared" si="5"/>
        <v>0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1"/>
      <c r="B23" s="42">
        <v>2202.0</v>
      </c>
      <c r="C23" s="42" t="s">
        <v>391</v>
      </c>
      <c r="D23" s="42">
        <v>28.417</v>
      </c>
      <c r="E23" s="42">
        <v>30.0</v>
      </c>
      <c r="F23" s="42">
        <v>0.0</v>
      </c>
      <c r="G23" s="42"/>
      <c r="H23" s="42">
        <v>30.0</v>
      </c>
      <c r="I23" s="43" t="s">
        <v>229</v>
      </c>
      <c r="J23" s="43" t="s">
        <v>164</v>
      </c>
      <c r="K23" s="42" t="s">
        <v>203</v>
      </c>
      <c r="L23" s="42" t="s">
        <v>480</v>
      </c>
      <c r="M23" s="27"/>
      <c r="N23" s="27"/>
      <c r="O23" s="176" t="str">
        <f t="shared" si="1"/>
        <v>750MeV</v>
      </c>
      <c r="P23" s="20" t="str">
        <f t="shared" si="2"/>
        <v>650MeV</v>
      </c>
      <c r="Q23" s="27">
        <f t="shared" si="3"/>
        <v>0</v>
      </c>
      <c r="R23" s="27">
        <f t="shared" si="4"/>
        <v>151.8</v>
      </c>
      <c r="S23" s="27">
        <f t="shared" si="5"/>
        <v>0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>
      <c r="A24" s="111"/>
      <c r="B24" s="42">
        <v>2203.0</v>
      </c>
      <c r="C24" s="42" t="s">
        <v>391</v>
      </c>
      <c r="D24" s="42">
        <v>28.417</v>
      </c>
      <c r="E24" s="42">
        <v>13.45</v>
      </c>
      <c r="F24" s="42">
        <v>16.34</v>
      </c>
      <c r="G24" s="42">
        <v>766717.0</v>
      </c>
      <c r="H24" s="42">
        <v>25.42</v>
      </c>
      <c r="I24" s="43" t="s">
        <v>229</v>
      </c>
      <c r="J24" s="43" t="s">
        <v>164</v>
      </c>
      <c r="K24" s="42" t="s">
        <v>203</v>
      </c>
      <c r="L24" s="27" t="s">
        <v>502</v>
      </c>
      <c r="M24" s="27"/>
      <c r="N24" s="27"/>
      <c r="O24" s="176" t="str">
        <f t="shared" si="1"/>
        <v>750MeV</v>
      </c>
      <c r="P24" s="20" t="str">
        <f t="shared" si="2"/>
        <v>650MeV</v>
      </c>
      <c r="Q24" s="27">
        <f t="shared" si="3"/>
        <v>0</v>
      </c>
      <c r="R24" s="27">
        <f t="shared" si="4"/>
        <v>151.8</v>
      </c>
      <c r="S24" s="27">
        <f t="shared" si="5"/>
        <v>16.34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>
      <c r="A25" s="182"/>
      <c r="B25" s="183">
        <v>2204.0</v>
      </c>
      <c r="C25" s="183" t="s">
        <v>391</v>
      </c>
      <c r="D25" s="183">
        <v>28.417</v>
      </c>
      <c r="E25" s="183">
        <v>21.92</v>
      </c>
      <c r="F25" s="183">
        <v>8.36</v>
      </c>
      <c r="G25" s="183">
        <v>637372.0</v>
      </c>
      <c r="H25" s="183">
        <v>8.19</v>
      </c>
      <c r="I25" s="184" t="s">
        <v>65</v>
      </c>
      <c r="J25" s="184" t="s">
        <v>164</v>
      </c>
      <c r="K25" s="183" t="s">
        <v>203</v>
      </c>
      <c r="L25" s="185" t="s">
        <v>502</v>
      </c>
      <c r="M25" s="185"/>
      <c r="N25" s="185"/>
      <c r="O25" s="176" t="str">
        <f t="shared" si="1"/>
        <v>750MeV</v>
      </c>
      <c r="P25" s="20" t="str">
        <f t="shared" si="2"/>
        <v>650MeV</v>
      </c>
      <c r="Q25" s="185">
        <f t="shared" si="3"/>
        <v>8.36</v>
      </c>
      <c r="R25" s="185">
        <f t="shared" si="4"/>
        <v>151.8</v>
      </c>
      <c r="S25" s="185">
        <f t="shared" si="5"/>
        <v>16.34</v>
      </c>
      <c r="T25" s="185"/>
      <c r="U25" s="185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5"/>
      <c r="AG25" s="185"/>
      <c r="AH25" s="185"/>
    </row>
    <row r="26">
      <c r="A26" s="186">
        <v>45224.0</v>
      </c>
      <c r="B26" s="183">
        <v>2205.0</v>
      </c>
      <c r="C26" s="183" t="s">
        <v>391</v>
      </c>
      <c r="D26" s="183">
        <v>28.417</v>
      </c>
      <c r="E26" s="183">
        <v>21.58</v>
      </c>
      <c r="F26" s="183">
        <v>57.17</v>
      </c>
      <c r="G26" s="183">
        <v>3878110.0</v>
      </c>
      <c r="H26" s="183">
        <v>56.81</v>
      </c>
      <c r="I26" s="184" t="s">
        <v>65</v>
      </c>
      <c r="J26" s="184" t="s">
        <v>164</v>
      </c>
      <c r="K26" s="183" t="s">
        <v>203</v>
      </c>
      <c r="L26" s="185" t="s">
        <v>502</v>
      </c>
      <c r="M26" s="185"/>
      <c r="N26" s="185"/>
      <c r="O26" s="176" t="str">
        <f t="shared" si="1"/>
        <v>750MeV</v>
      </c>
      <c r="P26" s="20" t="str">
        <f t="shared" si="2"/>
        <v>650MeV</v>
      </c>
      <c r="Q26" s="185">
        <f t="shared" si="3"/>
        <v>65.53</v>
      </c>
      <c r="R26" s="185">
        <f t="shared" si="4"/>
        <v>151.8</v>
      </c>
      <c r="S26" s="185">
        <f t="shared" si="5"/>
        <v>16.34</v>
      </c>
      <c r="T26" s="185"/>
      <c r="U26" s="185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5"/>
      <c r="AG26" s="185"/>
      <c r="AH26" s="185"/>
    </row>
    <row r="27">
      <c r="A27" s="182"/>
      <c r="B27" s="183">
        <v>2206.0</v>
      </c>
      <c r="C27" s="183" t="s">
        <v>391</v>
      </c>
      <c r="D27" s="183">
        <v>28.417</v>
      </c>
      <c r="E27" s="183">
        <v>22.37</v>
      </c>
      <c r="F27" s="183">
        <v>54.21</v>
      </c>
      <c r="G27" s="183">
        <v>3706784.0</v>
      </c>
      <c r="H27" s="183">
        <v>45.32</v>
      </c>
      <c r="I27" s="184" t="s">
        <v>65</v>
      </c>
      <c r="J27" s="184" t="s">
        <v>164</v>
      </c>
      <c r="K27" s="183" t="s">
        <v>203</v>
      </c>
      <c r="L27" s="185" t="s">
        <v>502</v>
      </c>
      <c r="M27" s="185"/>
      <c r="N27" s="185"/>
      <c r="O27" s="176" t="str">
        <f t="shared" si="1"/>
        <v>750MeV</v>
      </c>
      <c r="P27" s="20" t="str">
        <f t="shared" si="2"/>
        <v>650MeV</v>
      </c>
      <c r="Q27" s="185">
        <f t="shared" si="3"/>
        <v>119.74</v>
      </c>
      <c r="R27" s="185">
        <f t="shared" si="4"/>
        <v>151.8</v>
      </c>
      <c r="S27" s="185">
        <f t="shared" si="5"/>
        <v>16.34</v>
      </c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5"/>
      <c r="AG27" s="185"/>
      <c r="AH27" s="185"/>
    </row>
    <row r="28">
      <c r="A28" s="182"/>
      <c r="B28" s="183">
        <v>2207.0</v>
      </c>
      <c r="C28" s="183" t="s">
        <v>391</v>
      </c>
      <c r="D28" s="183">
        <v>28.417</v>
      </c>
      <c r="E28" s="183">
        <v>15.06</v>
      </c>
      <c r="F28" s="183">
        <v>24.42</v>
      </c>
      <c r="G28" s="183">
        <v>1259776.0</v>
      </c>
      <c r="H28" s="183">
        <v>31.52</v>
      </c>
      <c r="I28" s="184" t="s">
        <v>65</v>
      </c>
      <c r="J28" s="184" t="s">
        <v>164</v>
      </c>
      <c r="K28" s="183" t="s">
        <v>203</v>
      </c>
      <c r="L28" s="185" t="s">
        <v>502</v>
      </c>
      <c r="M28" s="185"/>
      <c r="N28" s="185"/>
      <c r="O28" s="176" t="str">
        <f t="shared" si="1"/>
        <v>750MeV</v>
      </c>
      <c r="P28" s="20" t="str">
        <f t="shared" si="2"/>
        <v>650MeV</v>
      </c>
      <c r="Q28" s="185">
        <f t="shared" si="3"/>
        <v>144.16</v>
      </c>
      <c r="R28" s="185">
        <f t="shared" si="4"/>
        <v>151.8</v>
      </c>
      <c r="S28" s="185">
        <f t="shared" si="5"/>
        <v>16.34</v>
      </c>
      <c r="T28" s="185"/>
      <c r="U28" s="185"/>
      <c r="V28" s="185"/>
      <c r="W28" s="185"/>
      <c r="X28" s="185"/>
      <c r="Y28" s="185"/>
      <c r="Z28" s="185"/>
      <c r="AA28" s="185"/>
      <c r="AB28" s="185"/>
      <c r="AC28" s="185"/>
      <c r="AD28" s="185"/>
      <c r="AE28" s="185"/>
      <c r="AF28" s="185"/>
      <c r="AG28" s="185"/>
      <c r="AH28" s="185"/>
    </row>
    <row r="29">
      <c r="A29" s="182"/>
      <c r="B29" s="183">
        <v>2208.0</v>
      </c>
      <c r="C29" s="183" t="s">
        <v>391</v>
      </c>
      <c r="D29" s="183">
        <v>28.417</v>
      </c>
      <c r="E29" s="183">
        <v>7.67</v>
      </c>
      <c r="F29" s="183">
        <v>11.33</v>
      </c>
      <c r="G29" s="183">
        <v>370031.0</v>
      </c>
      <c r="H29" s="183">
        <v>26.16</v>
      </c>
      <c r="I29" s="184" t="s">
        <v>65</v>
      </c>
      <c r="J29" s="184" t="s">
        <v>164</v>
      </c>
      <c r="K29" s="183" t="s">
        <v>203</v>
      </c>
      <c r="L29" s="185" t="s">
        <v>502</v>
      </c>
      <c r="M29" s="185"/>
      <c r="N29" s="185"/>
      <c r="O29" s="176" t="str">
        <f t="shared" si="1"/>
        <v>750MeV</v>
      </c>
      <c r="P29" s="20" t="str">
        <f t="shared" si="2"/>
        <v>650MeV</v>
      </c>
      <c r="Q29" s="185">
        <f t="shared" si="3"/>
        <v>155.49</v>
      </c>
      <c r="R29" s="185">
        <f t="shared" si="4"/>
        <v>151.8</v>
      </c>
      <c r="S29" s="185">
        <f t="shared" si="5"/>
        <v>16.34</v>
      </c>
      <c r="T29" s="185"/>
      <c r="U29" s="185"/>
      <c r="V29" s="185"/>
      <c r="W29" s="185"/>
      <c r="X29" s="185"/>
      <c r="Y29" s="185"/>
      <c r="Z29" s="185"/>
      <c r="AA29" s="185"/>
      <c r="AB29" s="185"/>
      <c r="AC29" s="185"/>
      <c r="AD29" s="185"/>
      <c r="AE29" s="185"/>
      <c r="AF29" s="185"/>
      <c r="AG29" s="185"/>
      <c r="AH29" s="185"/>
    </row>
    <row r="30">
      <c r="A30" s="182"/>
      <c r="B30" s="183">
        <v>2209.0</v>
      </c>
      <c r="C30" s="183" t="s">
        <v>391</v>
      </c>
      <c r="D30" s="183">
        <v>28.417</v>
      </c>
      <c r="E30" s="183">
        <v>20.83</v>
      </c>
      <c r="F30" s="183">
        <v>21.69</v>
      </c>
      <c r="G30" s="183">
        <v>1447757.0</v>
      </c>
      <c r="H30" s="183">
        <v>22.37</v>
      </c>
      <c r="I30" s="184" t="s">
        <v>65</v>
      </c>
      <c r="J30" s="184" t="s">
        <v>164</v>
      </c>
      <c r="K30" s="183" t="s">
        <v>203</v>
      </c>
      <c r="L30" s="185" t="s">
        <v>502</v>
      </c>
      <c r="M30" s="185"/>
      <c r="N30" s="185"/>
      <c r="O30" s="176" t="str">
        <f t="shared" si="1"/>
        <v>750MeV</v>
      </c>
      <c r="P30" s="20" t="str">
        <f t="shared" si="2"/>
        <v>650MeV</v>
      </c>
      <c r="Q30" s="185">
        <f t="shared" si="3"/>
        <v>177.18</v>
      </c>
      <c r="R30" s="185">
        <f t="shared" si="4"/>
        <v>151.8</v>
      </c>
      <c r="S30" s="185">
        <f t="shared" si="5"/>
        <v>16.34</v>
      </c>
      <c r="T30" s="185"/>
      <c r="U30" s="185"/>
      <c r="V30" s="185"/>
      <c r="W30" s="185"/>
      <c r="X30" s="185"/>
      <c r="Y30" s="185"/>
      <c r="Z30" s="185"/>
      <c r="AA30" s="185"/>
      <c r="AB30" s="185"/>
      <c r="AC30" s="185"/>
      <c r="AD30" s="185"/>
      <c r="AE30" s="185"/>
      <c r="AF30" s="185"/>
      <c r="AG30" s="185"/>
      <c r="AH30" s="185"/>
    </row>
    <row r="31">
      <c r="A31" s="182"/>
      <c r="B31" s="183">
        <v>2210.0</v>
      </c>
      <c r="C31" s="183" t="s">
        <v>154</v>
      </c>
      <c r="D31" s="183">
        <v>28.417</v>
      </c>
      <c r="E31" s="185"/>
      <c r="F31" s="183">
        <v>0.0</v>
      </c>
      <c r="G31" s="185"/>
      <c r="H31" s="183">
        <v>2.0</v>
      </c>
      <c r="I31" s="184" t="s">
        <v>65</v>
      </c>
      <c r="J31" s="184" t="s">
        <v>164</v>
      </c>
      <c r="K31" s="183" t="s">
        <v>223</v>
      </c>
      <c r="L31" s="183" t="s">
        <v>504</v>
      </c>
      <c r="M31" s="185"/>
      <c r="N31" s="185"/>
      <c r="O31" s="176" t="str">
        <f t="shared" si="1"/>
        <v>750MeV</v>
      </c>
      <c r="P31" s="20" t="str">
        <f t="shared" si="2"/>
        <v>650MeV</v>
      </c>
      <c r="Q31" s="185">
        <f t="shared" si="3"/>
        <v>177.18</v>
      </c>
      <c r="R31" s="185">
        <f t="shared" si="4"/>
        <v>151.8</v>
      </c>
      <c r="S31" s="185">
        <f t="shared" si="5"/>
        <v>16.34</v>
      </c>
      <c r="T31" s="185"/>
      <c r="U31" s="185"/>
      <c r="V31" s="185"/>
      <c r="W31" s="185"/>
      <c r="X31" s="185"/>
      <c r="Y31" s="185"/>
      <c r="Z31" s="185"/>
      <c r="AA31" s="185"/>
      <c r="AB31" s="185"/>
      <c r="AC31" s="185"/>
      <c r="AD31" s="185"/>
      <c r="AE31" s="185"/>
      <c r="AF31" s="185"/>
      <c r="AG31" s="185"/>
      <c r="AH31" s="185"/>
    </row>
    <row r="32">
      <c r="A32" s="182"/>
      <c r="B32" s="183">
        <v>2211.0</v>
      </c>
      <c r="C32" s="183" t="s">
        <v>391</v>
      </c>
      <c r="D32" s="183">
        <v>28.417</v>
      </c>
      <c r="E32" s="183">
        <v>22.45</v>
      </c>
      <c r="F32" s="183">
        <v>18.0</v>
      </c>
      <c r="G32" s="183">
        <v>1230397.0</v>
      </c>
      <c r="H32" s="183">
        <v>15.11</v>
      </c>
      <c r="I32" s="184" t="s">
        <v>65</v>
      </c>
      <c r="J32" s="184" t="s">
        <v>400</v>
      </c>
      <c r="K32" s="183" t="s">
        <v>223</v>
      </c>
      <c r="L32" s="183" t="s">
        <v>504</v>
      </c>
      <c r="M32" s="185"/>
      <c r="N32" s="185"/>
      <c r="O32" s="176" t="str">
        <f t="shared" si="1"/>
        <v>750MeV</v>
      </c>
      <c r="P32" s="20" t="str">
        <f t="shared" si="2"/>
        <v>650MeV</v>
      </c>
      <c r="Q32" s="185">
        <f t="shared" si="3"/>
        <v>195.18</v>
      </c>
      <c r="R32" s="185">
        <f t="shared" si="4"/>
        <v>151.8</v>
      </c>
      <c r="S32" s="185">
        <f t="shared" si="5"/>
        <v>16.34</v>
      </c>
      <c r="T32" s="185"/>
      <c r="U32" s="185"/>
      <c r="V32" s="185"/>
      <c r="W32" s="185"/>
      <c r="X32" s="185"/>
      <c r="Y32" s="185"/>
      <c r="Z32" s="185"/>
      <c r="AA32" s="185"/>
      <c r="AB32" s="185"/>
      <c r="AC32" s="185"/>
      <c r="AD32" s="185"/>
      <c r="AE32" s="185"/>
      <c r="AF32" s="185"/>
      <c r="AG32" s="185"/>
      <c r="AH32" s="185"/>
    </row>
    <row r="33">
      <c r="A33" s="182"/>
      <c r="B33" s="183">
        <v>2212.0</v>
      </c>
      <c r="C33" s="183" t="s">
        <v>391</v>
      </c>
      <c r="D33" s="183">
        <v>28.417</v>
      </c>
      <c r="E33" s="183">
        <v>7.51</v>
      </c>
      <c r="F33" s="183">
        <v>10.24</v>
      </c>
      <c r="G33" s="183">
        <v>683534.0</v>
      </c>
      <c r="H33" s="183">
        <v>25.05</v>
      </c>
      <c r="I33" s="184" t="s">
        <v>65</v>
      </c>
      <c r="J33" s="184" t="s">
        <v>164</v>
      </c>
      <c r="K33" s="183" t="s">
        <v>477</v>
      </c>
      <c r="L33" s="183" t="s">
        <v>503</v>
      </c>
      <c r="M33" s="185"/>
      <c r="N33" s="185"/>
      <c r="O33" s="176" t="str">
        <f t="shared" si="1"/>
        <v>140MeV</v>
      </c>
      <c r="P33" s="20" t="str">
        <f t="shared" si="2"/>
        <v>140MeV</v>
      </c>
      <c r="Q33" s="185">
        <f t="shared" si="3"/>
        <v>205.42</v>
      </c>
      <c r="R33" s="185">
        <f t="shared" si="4"/>
        <v>151.8</v>
      </c>
      <c r="S33" s="185">
        <f t="shared" si="5"/>
        <v>16.34</v>
      </c>
      <c r="T33" s="185"/>
      <c r="U33" s="185"/>
      <c r="V33" s="185"/>
      <c r="W33" s="185"/>
      <c r="X33" s="185"/>
      <c r="Y33" s="185"/>
      <c r="Z33" s="185"/>
      <c r="AA33" s="185"/>
      <c r="AB33" s="185"/>
      <c r="AC33" s="185"/>
      <c r="AD33" s="185"/>
      <c r="AE33" s="185"/>
      <c r="AF33" s="185"/>
      <c r="AG33" s="185"/>
      <c r="AH33" s="185"/>
    </row>
    <row r="34">
      <c r="A34" s="114"/>
      <c r="B34" s="45">
        <v>2213.0</v>
      </c>
      <c r="C34" s="45" t="s">
        <v>391</v>
      </c>
      <c r="D34" s="45">
        <v>28.417</v>
      </c>
      <c r="E34" s="45">
        <v>9.24</v>
      </c>
      <c r="F34" s="45">
        <v>27.42</v>
      </c>
      <c r="G34" s="45">
        <v>5415671.0</v>
      </c>
      <c r="H34" s="45">
        <v>58.15</v>
      </c>
      <c r="I34" s="83" t="s">
        <v>101</v>
      </c>
      <c r="J34" s="83" t="s">
        <v>164</v>
      </c>
      <c r="K34" s="45" t="s">
        <v>203</v>
      </c>
      <c r="L34" s="23" t="s">
        <v>502</v>
      </c>
      <c r="M34" s="23"/>
      <c r="N34" s="23"/>
      <c r="O34" s="176" t="str">
        <f t="shared" si="1"/>
        <v>750MeV</v>
      </c>
      <c r="P34" s="20" t="str">
        <f t="shared" si="2"/>
        <v>650MeV</v>
      </c>
      <c r="Q34" s="23">
        <f t="shared" si="3"/>
        <v>205.42</v>
      </c>
      <c r="R34" s="23">
        <f t="shared" si="4"/>
        <v>179.22</v>
      </c>
      <c r="S34" s="23">
        <f t="shared" si="5"/>
        <v>16.34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114"/>
      <c r="B35" s="45">
        <v>2214.0</v>
      </c>
      <c r="C35" s="45" t="s">
        <v>391</v>
      </c>
      <c r="D35" s="45">
        <v>28.417</v>
      </c>
      <c r="E35" s="45">
        <v>9.15</v>
      </c>
      <c r="F35" s="45">
        <v>21.86</v>
      </c>
      <c r="G35" s="45">
        <v>4259991.0</v>
      </c>
      <c r="H35" s="45">
        <v>43.42</v>
      </c>
      <c r="I35" s="83" t="s">
        <v>101</v>
      </c>
      <c r="J35" s="83" t="s">
        <v>164</v>
      </c>
      <c r="K35" s="45" t="s">
        <v>203</v>
      </c>
      <c r="L35" s="23" t="s">
        <v>502</v>
      </c>
      <c r="M35" s="23"/>
      <c r="N35" s="23"/>
      <c r="O35" s="176" t="str">
        <f t="shared" si="1"/>
        <v>750MeV</v>
      </c>
      <c r="P35" s="20" t="str">
        <f t="shared" si="2"/>
        <v>650MeV</v>
      </c>
      <c r="Q35" s="23">
        <f t="shared" si="3"/>
        <v>205.42</v>
      </c>
      <c r="R35" s="23">
        <f t="shared" si="4"/>
        <v>201.08</v>
      </c>
      <c r="S35" s="23">
        <f t="shared" si="5"/>
        <v>16.34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>
        <v>45225.0</v>
      </c>
      <c r="B36" s="45">
        <v>2246.0</v>
      </c>
      <c r="C36" s="45" t="s">
        <v>391</v>
      </c>
      <c r="D36" s="45">
        <v>28.417</v>
      </c>
      <c r="E36" s="45">
        <v>9.51</v>
      </c>
      <c r="F36" s="45">
        <v>22.7</v>
      </c>
      <c r="G36" s="45">
        <v>4824636.0</v>
      </c>
      <c r="H36" s="45">
        <v>43.12</v>
      </c>
      <c r="I36" s="83" t="s">
        <v>101</v>
      </c>
      <c r="J36" s="83" t="s">
        <v>164</v>
      </c>
      <c r="K36" s="45" t="s">
        <v>203</v>
      </c>
      <c r="L36" s="23" t="s">
        <v>502</v>
      </c>
      <c r="M36" s="23"/>
      <c r="N36" s="23"/>
      <c r="O36" s="176" t="str">
        <f t="shared" si="1"/>
        <v>750MeV</v>
      </c>
      <c r="P36" s="20" t="str">
        <f t="shared" si="2"/>
        <v>650MeV</v>
      </c>
      <c r="Q36" s="23">
        <f t="shared" si="3"/>
        <v>205.42</v>
      </c>
      <c r="R36" s="23">
        <f t="shared" si="4"/>
        <v>223.78</v>
      </c>
      <c r="S36" s="23">
        <f t="shared" si="5"/>
        <v>16.34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45">
        <v>2247.0</v>
      </c>
      <c r="C37" s="45" t="s">
        <v>391</v>
      </c>
      <c r="D37" s="45">
        <v>28.417</v>
      </c>
      <c r="E37" s="45">
        <v>9.56</v>
      </c>
      <c r="F37" s="45">
        <v>24.7</v>
      </c>
      <c r="G37" s="45">
        <v>5096680.0</v>
      </c>
      <c r="H37" s="45">
        <v>44.43</v>
      </c>
      <c r="I37" s="83" t="s">
        <v>101</v>
      </c>
      <c r="J37" s="83" t="s">
        <v>164</v>
      </c>
      <c r="K37" s="45" t="s">
        <v>203</v>
      </c>
      <c r="L37" s="23" t="s">
        <v>502</v>
      </c>
      <c r="M37" s="23"/>
      <c r="N37" s="23"/>
      <c r="O37" s="176" t="str">
        <f t="shared" si="1"/>
        <v>750MeV</v>
      </c>
      <c r="P37" s="20" t="str">
        <f t="shared" si="2"/>
        <v>650MeV</v>
      </c>
      <c r="Q37" s="23">
        <f t="shared" si="3"/>
        <v>205.42</v>
      </c>
      <c r="R37" s="23">
        <f t="shared" si="4"/>
        <v>248.48</v>
      </c>
      <c r="S37" s="23">
        <f t="shared" si="5"/>
        <v>16.34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45">
        <v>2248.0</v>
      </c>
      <c r="C38" s="45" t="s">
        <v>391</v>
      </c>
      <c r="D38" s="45">
        <v>28.417</v>
      </c>
      <c r="E38" s="45">
        <v>9.25</v>
      </c>
      <c r="F38" s="45">
        <v>25.64</v>
      </c>
      <c r="G38" s="45">
        <v>5355138.0</v>
      </c>
      <c r="H38" s="45">
        <v>92.78</v>
      </c>
      <c r="I38" s="83" t="s">
        <v>101</v>
      </c>
      <c r="J38" s="83" t="s">
        <v>164</v>
      </c>
      <c r="K38" s="45" t="s">
        <v>203</v>
      </c>
      <c r="L38" s="23" t="s">
        <v>502</v>
      </c>
      <c r="M38" s="23"/>
      <c r="N38" s="23"/>
      <c r="O38" s="176" t="str">
        <f t="shared" si="1"/>
        <v>750MeV</v>
      </c>
      <c r="P38" s="20" t="str">
        <f t="shared" si="2"/>
        <v>650MeV</v>
      </c>
      <c r="Q38" s="23">
        <f t="shared" si="3"/>
        <v>205.42</v>
      </c>
      <c r="R38" s="23">
        <f t="shared" si="4"/>
        <v>274.12</v>
      </c>
      <c r="S38" s="23">
        <f t="shared" si="5"/>
        <v>16.34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45">
        <v>2249.0</v>
      </c>
      <c r="C39" s="45" t="s">
        <v>391</v>
      </c>
      <c r="D39" s="45">
        <v>28.417</v>
      </c>
      <c r="E39" s="45">
        <v>6.66</v>
      </c>
      <c r="F39" s="45">
        <v>8.3</v>
      </c>
      <c r="G39" s="45">
        <v>1349254.0</v>
      </c>
      <c r="H39" s="45">
        <v>31.35</v>
      </c>
      <c r="I39" s="83" t="s">
        <v>101</v>
      </c>
      <c r="J39" s="83" t="s">
        <v>164</v>
      </c>
      <c r="K39" s="45" t="s">
        <v>203</v>
      </c>
      <c r="L39" s="23" t="s">
        <v>502</v>
      </c>
      <c r="M39" s="23"/>
      <c r="N39" s="23"/>
      <c r="O39" s="176" t="str">
        <f t="shared" si="1"/>
        <v>750MeV</v>
      </c>
      <c r="P39" s="20" t="str">
        <f t="shared" si="2"/>
        <v>650MeV</v>
      </c>
      <c r="Q39" s="23">
        <f t="shared" si="3"/>
        <v>205.42</v>
      </c>
      <c r="R39" s="23">
        <f t="shared" si="4"/>
        <v>282.42</v>
      </c>
      <c r="S39" s="23">
        <f t="shared" si="5"/>
        <v>16.34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45">
        <v>2250.0</v>
      </c>
      <c r="C40" s="45" t="s">
        <v>391</v>
      </c>
      <c r="D40" s="45">
        <v>28.417</v>
      </c>
      <c r="E40" s="45">
        <v>3.93</v>
      </c>
      <c r="F40" s="45">
        <v>5.1</v>
      </c>
      <c r="G40" s="45">
        <v>565333.0</v>
      </c>
      <c r="H40" s="45">
        <v>28.96</v>
      </c>
      <c r="I40" s="83" t="s">
        <v>101</v>
      </c>
      <c r="J40" s="83" t="s">
        <v>164</v>
      </c>
      <c r="K40" s="45" t="s">
        <v>203</v>
      </c>
      <c r="L40" s="23" t="s">
        <v>502</v>
      </c>
      <c r="M40" s="23"/>
      <c r="N40" s="23"/>
      <c r="O40" s="176" t="str">
        <f t="shared" si="1"/>
        <v>750MeV</v>
      </c>
      <c r="P40" s="20" t="str">
        <f t="shared" si="2"/>
        <v>650MeV</v>
      </c>
      <c r="Q40" s="23">
        <f t="shared" si="3"/>
        <v>205.42</v>
      </c>
      <c r="R40" s="23">
        <f t="shared" si="4"/>
        <v>287.52</v>
      </c>
      <c r="S40" s="23">
        <f t="shared" si="5"/>
        <v>16.34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14"/>
      <c r="B41" s="45">
        <v>2251.0</v>
      </c>
      <c r="C41" s="45" t="s">
        <v>314</v>
      </c>
      <c r="D41" s="45">
        <v>28.417</v>
      </c>
      <c r="E41" s="45">
        <v>9.41</v>
      </c>
      <c r="F41" s="45">
        <v>19.38</v>
      </c>
      <c r="G41" s="45">
        <v>3977042.0</v>
      </c>
      <c r="H41" s="45">
        <v>40.37</v>
      </c>
      <c r="I41" s="83" t="s">
        <v>101</v>
      </c>
      <c r="J41" s="83" t="s">
        <v>102</v>
      </c>
      <c r="K41" s="45" t="s">
        <v>203</v>
      </c>
      <c r="L41" s="23" t="s">
        <v>502</v>
      </c>
      <c r="M41" s="23"/>
      <c r="N41" s="23"/>
      <c r="O41" s="176" t="str">
        <f t="shared" si="1"/>
        <v>750MeV</v>
      </c>
      <c r="P41" s="20" t="str">
        <f t="shared" si="2"/>
        <v>650MeV</v>
      </c>
      <c r="Q41" s="23">
        <f t="shared" si="3"/>
        <v>205.42</v>
      </c>
      <c r="R41" s="23">
        <f t="shared" si="4"/>
        <v>306.9</v>
      </c>
      <c r="S41" s="23">
        <f t="shared" si="5"/>
        <v>16.34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114"/>
      <c r="B42" s="45">
        <v>2252.0</v>
      </c>
      <c r="C42" s="45" t="s">
        <v>154</v>
      </c>
      <c r="D42" s="45">
        <v>28.417</v>
      </c>
      <c r="E42" s="45">
        <v>9.41</v>
      </c>
      <c r="F42" s="45">
        <v>0.0</v>
      </c>
      <c r="G42" s="45">
        <v>34130.0</v>
      </c>
      <c r="H42" s="45">
        <v>14.0</v>
      </c>
      <c r="I42" s="83" t="s">
        <v>101</v>
      </c>
      <c r="J42" s="83" t="s">
        <v>409</v>
      </c>
      <c r="K42" s="45" t="s">
        <v>514</v>
      </c>
      <c r="L42" s="45" t="s">
        <v>503</v>
      </c>
      <c r="M42" s="23"/>
      <c r="N42" s="23"/>
      <c r="O42" s="176" t="str">
        <f t="shared" si="1"/>
        <v>750MeV</v>
      </c>
      <c r="P42" s="20" t="str">
        <f t="shared" si="2"/>
        <v>650MeV</v>
      </c>
      <c r="Q42" s="23">
        <f t="shared" si="3"/>
        <v>205.42</v>
      </c>
      <c r="R42" s="23">
        <f t="shared" si="4"/>
        <v>306.9</v>
      </c>
      <c r="S42" s="23">
        <f t="shared" si="5"/>
        <v>16.34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114"/>
      <c r="B43" s="45">
        <v>2253.0</v>
      </c>
      <c r="C43" s="45" t="s">
        <v>391</v>
      </c>
      <c r="D43" s="45">
        <v>28.417</v>
      </c>
      <c r="E43" s="45">
        <v>9.27</v>
      </c>
      <c r="F43" s="45">
        <v>13.59</v>
      </c>
      <c r="G43" s="45">
        <v>2193418.0</v>
      </c>
      <c r="H43" s="45">
        <v>27.85</v>
      </c>
      <c r="I43" s="83" t="s">
        <v>101</v>
      </c>
      <c r="J43" s="83" t="s">
        <v>409</v>
      </c>
      <c r="K43" s="45" t="s">
        <v>514</v>
      </c>
      <c r="L43" s="45" t="s">
        <v>503</v>
      </c>
      <c r="M43" s="23"/>
      <c r="N43" s="23"/>
      <c r="O43" s="176" t="str">
        <f t="shared" si="1"/>
        <v>750MeV</v>
      </c>
      <c r="P43" s="20" t="str">
        <f t="shared" si="2"/>
        <v>650MeV</v>
      </c>
      <c r="Q43" s="23">
        <f t="shared" si="3"/>
        <v>205.42</v>
      </c>
      <c r="R43" s="23">
        <f t="shared" si="4"/>
        <v>320.49</v>
      </c>
      <c r="S43" s="23">
        <f t="shared" si="5"/>
        <v>16.34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>
      <c r="A44" s="114"/>
      <c r="B44" s="45">
        <v>2254.0</v>
      </c>
      <c r="C44" s="45" t="s">
        <v>154</v>
      </c>
      <c r="D44" s="45">
        <v>28.417</v>
      </c>
      <c r="E44" s="45">
        <v>9.17</v>
      </c>
      <c r="F44" s="45">
        <v>6.02</v>
      </c>
      <c r="G44" s="45">
        <v>1212738.0</v>
      </c>
      <c r="H44" s="45">
        <v>13.17</v>
      </c>
      <c r="I44" s="83" t="s">
        <v>101</v>
      </c>
      <c r="J44" s="83" t="s">
        <v>505</v>
      </c>
      <c r="K44" s="45" t="s">
        <v>223</v>
      </c>
      <c r="L44" s="45" t="s">
        <v>516</v>
      </c>
      <c r="M44" s="23"/>
      <c r="N44" s="23"/>
      <c r="O44" s="176" t="str">
        <f t="shared" si="1"/>
        <v>750MeV</v>
      </c>
      <c r="P44" s="20" t="str">
        <f t="shared" si="2"/>
        <v>650MeV</v>
      </c>
      <c r="Q44" s="23">
        <f t="shared" si="3"/>
        <v>205.42</v>
      </c>
      <c r="R44" s="23">
        <f t="shared" si="4"/>
        <v>326.51</v>
      </c>
      <c r="S44" s="23">
        <f t="shared" si="5"/>
        <v>16.34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>
      <c r="A45" s="114"/>
      <c r="B45" s="45">
        <v>2255.0</v>
      </c>
      <c r="C45" s="45" t="s">
        <v>391</v>
      </c>
      <c r="D45" s="45">
        <v>28.417</v>
      </c>
      <c r="E45" s="45">
        <v>9.27</v>
      </c>
      <c r="F45" s="45">
        <v>13.96</v>
      </c>
      <c r="G45" s="45">
        <v>2838303.0</v>
      </c>
      <c r="H45" s="45">
        <v>27.16</v>
      </c>
      <c r="I45" s="83" t="s">
        <v>101</v>
      </c>
      <c r="J45" s="83" t="s">
        <v>505</v>
      </c>
      <c r="K45" s="45" t="s">
        <v>223</v>
      </c>
      <c r="L45" s="45" t="s">
        <v>504</v>
      </c>
      <c r="M45" s="23"/>
      <c r="N45" s="23"/>
      <c r="O45" s="176" t="str">
        <f t="shared" si="1"/>
        <v>750MeV</v>
      </c>
      <c r="P45" s="20" t="str">
        <f t="shared" si="2"/>
        <v>650MeV</v>
      </c>
      <c r="Q45" s="23">
        <f t="shared" si="3"/>
        <v>205.42</v>
      </c>
      <c r="R45" s="23">
        <f t="shared" si="4"/>
        <v>340.47</v>
      </c>
      <c r="S45" s="23">
        <f t="shared" si="5"/>
        <v>16.34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111"/>
      <c r="B46" s="42">
        <v>2256.0</v>
      </c>
      <c r="C46" s="42" t="s">
        <v>391</v>
      </c>
      <c r="D46" s="42">
        <v>28.417</v>
      </c>
      <c r="E46" s="42">
        <v>25.72</v>
      </c>
      <c r="F46" s="42">
        <v>43.6</v>
      </c>
      <c r="G46" s="42">
        <v>3578437.0</v>
      </c>
      <c r="H46" s="42">
        <v>32.78</v>
      </c>
      <c r="I46" s="43" t="s">
        <v>229</v>
      </c>
      <c r="J46" s="43" t="s">
        <v>164</v>
      </c>
      <c r="K46" s="42" t="s">
        <v>203</v>
      </c>
      <c r="L46" s="27" t="s">
        <v>502</v>
      </c>
      <c r="M46" s="27"/>
      <c r="N46" s="27"/>
      <c r="O46" s="176" t="str">
        <f t="shared" si="1"/>
        <v>750MeV</v>
      </c>
      <c r="P46" s="20" t="str">
        <f t="shared" si="2"/>
        <v>650MeV</v>
      </c>
      <c r="Q46" s="27">
        <f t="shared" si="3"/>
        <v>205.42</v>
      </c>
      <c r="R46" s="27">
        <f t="shared" si="4"/>
        <v>340.47</v>
      </c>
      <c r="S46" s="27">
        <f t="shared" si="5"/>
        <v>59.94</v>
      </c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</row>
    <row r="47">
      <c r="A47" s="111"/>
      <c r="B47" s="42">
        <v>2257.0</v>
      </c>
      <c r="C47" s="42" t="s">
        <v>391</v>
      </c>
      <c r="D47" s="42">
        <v>28.417</v>
      </c>
      <c r="E47" s="42">
        <v>13.91</v>
      </c>
      <c r="F47" s="42">
        <v>14.78</v>
      </c>
      <c r="G47" s="42">
        <v>709355.0</v>
      </c>
      <c r="H47" s="42">
        <v>19.25</v>
      </c>
      <c r="I47" s="43" t="s">
        <v>229</v>
      </c>
      <c r="J47" s="43" t="s">
        <v>164</v>
      </c>
      <c r="K47" s="42" t="s">
        <v>203</v>
      </c>
      <c r="L47" s="27" t="s">
        <v>502</v>
      </c>
      <c r="M47" s="27"/>
      <c r="N47" s="27"/>
      <c r="O47" s="176" t="str">
        <f t="shared" si="1"/>
        <v>750MeV</v>
      </c>
      <c r="P47" s="20" t="str">
        <f t="shared" si="2"/>
        <v>650MeV</v>
      </c>
      <c r="Q47" s="27">
        <f t="shared" si="3"/>
        <v>205.42</v>
      </c>
      <c r="R47" s="27">
        <f t="shared" si="4"/>
        <v>340.47</v>
      </c>
      <c r="S47" s="27">
        <f t="shared" si="5"/>
        <v>74.72</v>
      </c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</row>
    <row r="48">
      <c r="A48" s="182"/>
      <c r="B48" s="183">
        <v>2258.0</v>
      </c>
      <c r="C48" s="183" t="s">
        <v>391</v>
      </c>
      <c r="D48" s="183">
        <v>28.417</v>
      </c>
      <c r="E48" s="183">
        <v>26.45</v>
      </c>
      <c r="F48" s="183">
        <v>68.92</v>
      </c>
      <c r="G48" s="183">
        <v>5457653.0</v>
      </c>
      <c r="H48" s="183">
        <v>50.97</v>
      </c>
      <c r="I48" s="184" t="s">
        <v>65</v>
      </c>
      <c r="J48" s="184" t="s">
        <v>164</v>
      </c>
      <c r="K48" s="183" t="s">
        <v>203</v>
      </c>
      <c r="L48" s="185" t="s">
        <v>502</v>
      </c>
      <c r="M48" s="185"/>
      <c r="N48" s="185"/>
      <c r="O48" s="176" t="str">
        <f t="shared" si="1"/>
        <v>750MeV</v>
      </c>
      <c r="P48" s="20" t="str">
        <f t="shared" si="2"/>
        <v>650MeV</v>
      </c>
      <c r="Q48" s="185">
        <f t="shared" si="3"/>
        <v>274.34</v>
      </c>
      <c r="R48" s="185">
        <f t="shared" si="4"/>
        <v>340.47</v>
      </c>
      <c r="S48" s="185">
        <f t="shared" si="5"/>
        <v>74.72</v>
      </c>
      <c r="T48" s="185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</row>
    <row r="49">
      <c r="A49" s="182"/>
      <c r="B49" s="183">
        <v>2259.0</v>
      </c>
      <c r="C49" s="183" t="s">
        <v>517</v>
      </c>
      <c r="D49" s="183">
        <v>28.417</v>
      </c>
      <c r="E49" s="183">
        <v>22.56</v>
      </c>
      <c r="F49" s="183">
        <v>0.0</v>
      </c>
      <c r="G49" s="183">
        <v>39733.0</v>
      </c>
      <c r="H49" s="183">
        <v>8.27</v>
      </c>
      <c r="I49" s="184" t="s">
        <v>65</v>
      </c>
      <c r="J49" s="184" t="s">
        <v>164</v>
      </c>
      <c r="K49" s="183" t="s">
        <v>203</v>
      </c>
      <c r="L49" s="183" t="s">
        <v>518</v>
      </c>
      <c r="M49" s="185"/>
      <c r="N49" s="185"/>
      <c r="O49" s="176" t="str">
        <f t="shared" si="1"/>
        <v>750MeV</v>
      </c>
      <c r="P49" s="20" t="str">
        <f t="shared" si="2"/>
        <v>650MeV</v>
      </c>
      <c r="Q49" s="185">
        <f t="shared" si="3"/>
        <v>274.34</v>
      </c>
      <c r="R49" s="185">
        <f t="shared" si="4"/>
        <v>340.47</v>
      </c>
      <c r="S49" s="185">
        <f t="shared" si="5"/>
        <v>74.72</v>
      </c>
      <c r="T49" s="185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</row>
    <row r="50">
      <c r="A50" s="182"/>
      <c r="B50" s="183">
        <v>2260.0</v>
      </c>
      <c r="C50" s="183" t="s">
        <v>391</v>
      </c>
      <c r="D50" s="183">
        <v>28.417</v>
      </c>
      <c r="E50" s="183">
        <v>25.29</v>
      </c>
      <c r="F50" s="183">
        <v>83.28</v>
      </c>
      <c r="G50" s="183">
        <v>6453786.0</v>
      </c>
      <c r="H50" s="183">
        <v>91.9</v>
      </c>
      <c r="I50" s="184" t="s">
        <v>65</v>
      </c>
      <c r="J50" s="184" t="s">
        <v>164</v>
      </c>
      <c r="K50" s="183" t="s">
        <v>203</v>
      </c>
      <c r="L50" s="185" t="s">
        <v>502</v>
      </c>
      <c r="M50" s="185"/>
      <c r="N50" s="185"/>
      <c r="O50" s="176" t="str">
        <f t="shared" si="1"/>
        <v>750MeV</v>
      </c>
      <c r="P50" s="20" t="str">
        <f t="shared" si="2"/>
        <v>650MeV</v>
      </c>
      <c r="Q50" s="185">
        <f t="shared" si="3"/>
        <v>357.62</v>
      </c>
      <c r="R50" s="185">
        <f t="shared" si="4"/>
        <v>340.47</v>
      </c>
      <c r="S50" s="185">
        <f t="shared" si="5"/>
        <v>74.72</v>
      </c>
      <c r="T50" s="185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</row>
    <row r="51">
      <c r="A51" s="182"/>
      <c r="B51" s="183">
        <v>2261.0</v>
      </c>
      <c r="C51" s="183" t="s">
        <v>391</v>
      </c>
      <c r="D51" s="183">
        <v>28.417</v>
      </c>
      <c r="E51" s="183">
        <v>18.73</v>
      </c>
      <c r="F51" s="183">
        <v>24.82</v>
      </c>
      <c r="G51" s="183">
        <v>1465973.0</v>
      </c>
      <c r="H51" s="183">
        <v>22.92</v>
      </c>
      <c r="I51" s="184" t="s">
        <v>65</v>
      </c>
      <c r="J51" s="184" t="s">
        <v>164</v>
      </c>
      <c r="K51" s="183" t="s">
        <v>203</v>
      </c>
      <c r="L51" s="185" t="s">
        <v>502</v>
      </c>
      <c r="M51" s="185"/>
      <c r="N51" s="185"/>
      <c r="O51" s="176" t="str">
        <f t="shared" si="1"/>
        <v>750MeV</v>
      </c>
      <c r="P51" s="20" t="str">
        <f t="shared" si="2"/>
        <v>650MeV</v>
      </c>
      <c r="Q51" s="185">
        <f t="shared" si="3"/>
        <v>382.44</v>
      </c>
      <c r="R51" s="185">
        <f t="shared" si="4"/>
        <v>340.47</v>
      </c>
      <c r="S51" s="185">
        <f t="shared" si="5"/>
        <v>74.72</v>
      </c>
      <c r="T51" s="185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</row>
    <row r="52">
      <c r="A52" s="182"/>
      <c r="B52" s="183">
        <v>2262.0</v>
      </c>
      <c r="C52" s="183" t="s">
        <v>391</v>
      </c>
      <c r="D52" s="183">
        <v>28.417</v>
      </c>
      <c r="E52" s="183">
        <v>9.49</v>
      </c>
      <c r="F52" s="183">
        <v>11.47</v>
      </c>
      <c r="G52" s="183">
        <v>423335.0</v>
      </c>
      <c r="H52" s="183">
        <v>22.07</v>
      </c>
      <c r="I52" s="184" t="s">
        <v>65</v>
      </c>
      <c r="J52" s="184" t="s">
        <v>164</v>
      </c>
      <c r="K52" s="183" t="s">
        <v>203</v>
      </c>
      <c r="L52" s="185" t="s">
        <v>502</v>
      </c>
      <c r="M52" s="185"/>
      <c r="N52" s="185"/>
      <c r="O52" s="176" t="str">
        <f t="shared" si="1"/>
        <v>750MeV</v>
      </c>
      <c r="P52" s="20" t="str">
        <f t="shared" si="2"/>
        <v>650MeV</v>
      </c>
      <c r="Q52" s="185">
        <f t="shared" si="3"/>
        <v>393.91</v>
      </c>
      <c r="R52" s="185">
        <f t="shared" si="4"/>
        <v>340.47</v>
      </c>
      <c r="S52" s="185">
        <f t="shared" si="5"/>
        <v>74.72</v>
      </c>
      <c r="T52" s="185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</row>
    <row r="53">
      <c r="A53" s="182"/>
      <c r="B53" s="183">
        <v>2263.0</v>
      </c>
      <c r="C53" s="183" t="s">
        <v>314</v>
      </c>
      <c r="D53" s="183">
        <v>28.417</v>
      </c>
      <c r="E53" s="183">
        <v>26.77</v>
      </c>
      <c r="F53" s="183">
        <v>36.19</v>
      </c>
      <c r="G53" s="183">
        <v>2802933.0</v>
      </c>
      <c r="H53" s="183">
        <v>24.15</v>
      </c>
      <c r="I53" s="184" t="s">
        <v>65</v>
      </c>
      <c r="J53" s="184" t="s">
        <v>519</v>
      </c>
      <c r="K53" s="183" t="s">
        <v>203</v>
      </c>
      <c r="L53" s="185" t="s">
        <v>502</v>
      </c>
      <c r="M53" s="185"/>
      <c r="N53" s="185"/>
      <c r="O53" s="176" t="str">
        <f t="shared" si="1"/>
        <v>750MeV</v>
      </c>
      <c r="P53" s="20" t="str">
        <f t="shared" si="2"/>
        <v>650MeV</v>
      </c>
      <c r="Q53" s="185">
        <f t="shared" si="3"/>
        <v>430.1</v>
      </c>
      <c r="R53" s="185">
        <f t="shared" si="4"/>
        <v>340.47</v>
      </c>
      <c r="S53" s="185">
        <f t="shared" si="5"/>
        <v>74.72</v>
      </c>
      <c r="T53" s="185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</row>
    <row r="54">
      <c r="A54" s="182"/>
      <c r="B54" s="183">
        <v>2264.0</v>
      </c>
      <c r="C54" s="183" t="s">
        <v>391</v>
      </c>
      <c r="D54" s="183">
        <v>28.417</v>
      </c>
      <c r="E54" s="183">
        <v>22.47</v>
      </c>
      <c r="F54" s="183">
        <v>16.91</v>
      </c>
      <c r="G54" s="183">
        <v>1190789.0</v>
      </c>
      <c r="H54" s="183">
        <v>14.38</v>
      </c>
      <c r="I54" s="184" t="s">
        <v>65</v>
      </c>
      <c r="J54" s="184" t="s">
        <v>164</v>
      </c>
      <c r="K54" s="183" t="s">
        <v>223</v>
      </c>
      <c r="L54" s="183" t="s">
        <v>504</v>
      </c>
      <c r="M54" s="185"/>
      <c r="N54" s="185"/>
      <c r="O54" s="176" t="str">
        <f t="shared" si="1"/>
        <v>750MeV</v>
      </c>
      <c r="P54" s="20" t="str">
        <f t="shared" si="2"/>
        <v>650MeV</v>
      </c>
      <c r="Q54" s="185">
        <f t="shared" si="3"/>
        <v>447.01</v>
      </c>
      <c r="R54" s="185">
        <f t="shared" si="4"/>
        <v>340.47</v>
      </c>
      <c r="S54" s="185">
        <f t="shared" si="5"/>
        <v>74.72</v>
      </c>
      <c r="T54" s="185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</row>
    <row r="55">
      <c r="A55" s="114"/>
      <c r="B55" s="45">
        <v>2265.0</v>
      </c>
      <c r="C55" s="45" t="s">
        <v>391</v>
      </c>
      <c r="D55" s="45">
        <v>28.417</v>
      </c>
      <c r="E55" s="23"/>
      <c r="F55" s="45">
        <v>0.0</v>
      </c>
      <c r="G55" s="23"/>
      <c r="H55" s="45">
        <v>52.0</v>
      </c>
      <c r="I55" s="83" t="s">
        <v>101</v>
      </c>
      <c r="J55" s="83" t="s">
        <v>164</v>
      </c>
      <c r="K55" s="45" t="s">
        <v>203</v>
      </c>
      <c r="L55" s="45" t="s">
        <v>520</v>
      </c>
      <c r="M55" s="23"/>
      <c r="N55" s="23"/>
      <c r="O55" s="176" t="str">
        <f t="shared" si="1"/>
        <v>750MeV</v>
      </c>
      <c r="P55" s="20" t="str">
        <f t="shared" si="2"/>
        <v>650MeV</v>
      </c>
      <c r="Q55" s="23">
        <f t="shared" si="3"/>
        <v>447.01</v>
      </c>
      <c r="R55" s="23">
        <f t="shared" si="4"/>
        <v>340.47</v>
      </c>
      <c r="S55" s="23">
        <f t="shared" si="5"/>
        <v>74.72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>
      <c r="A56" s="114"/>
      <c r="B56" s="45">
        <v>2266.0</v>
      </c>
      <c r="C56" s="45" t="s">
        <v>154</v>
      </c>
      <c r="D56" s="45">
        <v>28.417</v>
      </c>
      <c r="E56" s="23"/>
      <c r="F56" s="45">
        <v>0.0</v>
      </c>
      <c r="G56" s="23"/>
      <c r="H56" s="45">
        <v>0.0</v>
      </c>
      <c r="I56" s="83" t="s">
        <v>101</v>
      </c>
      <c r="J56" s="83" t="s">
        <v>164</v>
      </c>
      <c r="K56" s="45" t="s">
        <v>203</v>
      </c>
      <c r="L56" s="45" t="s">
        <v>520</v>
      </c>
      <c r="M56" s="23"/>
      <c r="N56" s="23"/>
      <c r="O56" s="176" t="str">
        <f t="shared" si="1"/>
        <v>750MeV</v>
      </c>
      <c r="P56" s="20" t="str">
        <f t="shared" si="2"/>
        <v>650MeV</v>
      </c>
      <c r="Q56" s="23">
        <f t="shared" si="3"/>
        <v>447.01</v>
      </c>
      <c r="R56" s="23">
        <f t="shared" si="4"/>
        <v>340.47</v>
      </c>
      <c r="S56" s="23">
        <f t="shared" si="5"/>
        <v>74.72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>
      <c r="A57" s="114"/>
      <c r="B57" s="45">
        <v>2267.0</v>
      </c>
      <c r="C57" s="45" t="s">
        <v>154</v>
      </c>
      <c r="D57" s="45">
        <v>28.417</v>
      </c>
      <c r="E57" s="23"/>
      <c r="F57" s="45">
        <v>0.0</v>
      </c>
      <c r="G57" s="23"/>
      <c r="H57" s="45">
        <v>0.0</v>
      </c>
      <c r="I57" s="83" t="s">
        <v>101</v>
      </c>
      <c r="J57" s="83" t="s">
        <v>164</v>
      </c>
      <c r="K57" s="45" t="s">
        <v>203</v>
      </c>
      <c r="L57" s="45" t="s">
        <v>520</v>
      </c>
      <c r="M57" s="23"/>
      <c r="N57" s="23"/>
      <c r="O57" s="176" t="str">
        <f t="shared" si="1"/>
        <v>750MeV</v>
      </c>
      <c r="P57" s="20" t="str">
        <f t="shared" si="2"/>
        <v>650MeV</v>
      </c>
      <c r="Q57" s="23">
        <f t="shared" si="3"/>
        <v>447.01</v>
      </c>
      <c r="R57" s="23">
        <f t="shared" si="4"/>
        <v>340.47</v>
      </c>
      <c r="S57" s="23">
        <f t="shared" si="5"/>
        <v>74.72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>
      <c r="A58" s="114"/>
      <c r="B58" s="45">
        <v>2268.0</v>
      </c>
      <c r="C58" s="45" t="s">
        <v>154</v>
      </c>
      <c r="D58" s="45">
        <v>28.417</v>
      </c>
      <c r="E58" s="23"/>
      <c r="F58" s="45">
        <v>0.0</v>
      </c>
      <c r="G58" s="23"/>
      <c r="H58" s="45">
        <v>0.0</v>
      </c>
      <c r="I58" s="83" t="s">
        <v>101</v>
      </c>
      <c r="J58" s="83" t="s">
        <v>164</v>
      </c>
      <c r="K58" s="45" t="s">
        <v>203</v>
      </c>
      <c r="L58" s="45" t="s">
        <v>520</v>
      </c>
      <c r="M58" s="23"/>
      <c r="N58" s="23"/>
      <c r="O58" s="176" t="str">
        <f t="shared" si="1"/>
        <v>750MeV</v>
      </c>
      <c r="P58" s="20" t="str">
        <f t="shared" si="2"/>
        <v>650MeV</v>
      </c>
      <c r="Q58" s="23">
        <f t="shared" si="3"/>
        <v>447.01</v>
      </c>
      <c r="R58" s="23">
        <f t="shared" si="4"/>
        <v>340.47</v>
      </c>
      <c r="S58" s="23">
        <f t="shared" si="5"/>
        <v>74.72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>
      <c r="A59" s="114"/>
      <c r="B59" s="45">
        <v>2269.0</v>
      </c>
      <c r="C59" s="45" t="s">
        <v>154</v>
      </c>
      <c r="D59" s="45">
        <v>28.417</v>
      </c>
      <c r="E59" s="23"/>
      <c r="F59" s="45">
        <v>0.0</v>
      </c>
      <c r="G59" s="23"/>
      <c r="H59" s="45">
        <v>0.0</v>
      </c>
      <c r="I59" s="83" t="s">
        <v>101</v>
      </c>
      <c r="J59" s="83" t="s">
        <v>164</v>
      </c>
      <c r="K59" s="45" t="s">
        <v>203</v>
      </c>
      <c r="L59" s="45" t="s">
        <v>520</v>
      </c>
      <c r="M59" s="23"/>
      <c r="N59" s="23"/>
      <c r="O59" s="176" t="str">
        <f t="shared" si="1"/>
        <v>750MeV</v>
      </c>
      <c r="P59" s="20" t="str">
        <f t="shared" si="2"/>
        <v>650MeV</v>
      </c>
      <c r="Q59" s="23">
        <f t="shared" si="3"/>
        <v>447.01</v>
      </c>
      <c r="R59" s="23">
        <f t="shared" si="4"/>
        <v>340.47</v>
      </c>
      <c r="S59" s="23">
        <f t="shared" si="5"/>
        <v>74.72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45">
        <v>2270.0</v>
      </c>
      <c r="C60" s="45" t="s">
        <v>154</v>
      </c>
      <c r="D60" s="45">
        <v>28.417</v>
      </c>
      <c r="E60" s="23"/>
      <c r="F60" s="45">
        <v>0.0</v>
      </c>
      <c r="G60" s="23"/>
      <c r="H60" s="45">
        <v>0.0</v>
      </c>
      <c r="I60" s="83" t="s">
        <v>101</v>
      </c>
      <c r="J60" s="83" t="s">
        <v>164</v>
      </c>
      <c r="K60" s="45" t="s">
        <v>203</v>
      </c>
      <c r="L60" s="45" t="s">
        <v>520</v>
      </c>
      <c r="M60" s="23"/>
      <c r="N60" s="23"/>
      <c r="O60" s="176" t="str">
        <f t="shared" si="1"/>
        <v>750MeV</v>
      </c>
      <c r="P60" s="20" t="str">
        <f t="shared" si="2"/>
        <v>650MeV</v>
      </c>
      <c r="Q60" s="23">
        <f t="shared" si="3"/>
        <v>447.01</v>
      </c>
      <c r="R60" s="23">
        <f t="shared" si="4"/>
        <v>340.47</v>
      </c>
      <c r="S60" s="23">
        <f t="shared" si="5"/>
        <v>74.72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14"/>
      <c r="B61" s="45">
        <v>2271.0</v>
      </c>
      <c r="C61" s="45" t="s">
        <v>391</v>
      </c>
      <c r="D61" s="45">
        <v>28.417</v>
      </c>
      <c r="E61" s="45">
        <v>11.24</v>
      </c>
      <c r="F61" s="45">
        <v>28.72</v>
      </c>
      <c r="G61" s="45">
        <v>6288306.0</v>
      </c>
      <c r="H61" s="45">
        <v>53.95</v>
      </c>
      <c r="I61" s="83" t="s">
        <v>101</v>
      </c>
      <c r="J61" s="83" t="s">
        <v>164</v>
      </c>
      <c r="K61" s="45" t="s">
        <v>203</v>
      </c>
      <c r="L61" s="23" t="s">
        <v>502</v>
      </c>
      <c r="M61" s="23"/>
      <c r="N61" s="23"/>
      <c r="O61" s="176" t="str">
        <f t="shared" si="1"/>
        <v>750MeV</v>
      </c>
      <c r="P61" s="20" t="str">
        <f t="shared" si="2"/>
        <v>650MeV</v>
      </c>
      <c r="Q61" s="23">
        <f t="shared" si="3"/>
        <v>447.01</v>
      </c>
      <c r="R61" s="23">
        <f t="shared" si="4"/>
        <v>369.19</v>
      </c>
      <c r="S61" s="23">
        <f t="shared" si="5"/>
        <v>74.72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45">
        <v>2272.0</v>
      </c>
      <c r="C62" s="45" t="s">
        <v>517</v>
      </c>
      <c r="D62" s="45">
        <v>28.417</v>
      </c>
      <c r="E62" s="45">
        <v>11.49</v>
      </c>
      <c r="F62" s="45">
        <v>0.0</v>
      </c>
      <c r="G62" s="45">
        <v>770595.0</v>
      </c>
      <c r="H62" s="45">
        <v>5.2</v>
      </c>
      <c r="I62" s="83" t="s">
        <v>101</v>
      </c>
      <c r="J62" s="83" t="s">
        <v>164</v>
      </c>
      <c r="K62" s="45" t="s">
        <v>203</v>
      </c>
      <c r="L62" s="45" t="s">
        <v>518</v>
      </c>
      <c r="M62" s="23"/>
      <c r="N62" s="23"/>
      <c r="O62" s="176" t="str">
        <f t="shared" si="1"/>
        <v>750MeV</v>
      </c>
      <c r="P62" s="20" t="str">
        <f t="shared" si="2"/>
        <v>650MeV</v>
      </c>
      <c r="Q62" s="23">
        <f t="shared" si="3"/>
        <v>447.01</v>
      </c>
      <c r="R62" s="23">
        <f t="shared" si="4"/>
        <v>369.19</v>
      </c>
      <c r="S62" s="23">
        <f t="shared" si="5"/>
        <v>74.72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114"/>
      <c r="B63" s="45">
        <v>2273.0</v>
      </c>
      <c r="C63" s="45" t="s">
        <v>154</v>
      </c>
      <c r="D63" s="45">
        <v>28.417</v>
      </c>
      <c r="E63" s="45">
        <v>12.0</v>
      </c>
      <c r="F63" s="45">
        <v>0.0</v>
      </c>
      <c r="G63" s="23"/>
      <c r="H63" s="45">
        <v>40.0</v>
      </c>
      <c r="I63" s="83" t="s">
        <v>101</v>
      </c>
      <c r="J63" s="83" t="s">
        <v>164</v>
      </c>
      <c r="K63" s="45" t="s">
        <v>203</v>
      </c>
      <c r="L63" s="45" t="s">
        <v>520</v>
      </c>
      <c r="M63" s="23"/>
      <c r="N63" s="23"/>
      <c r="O63" s="176" t="str">
        <f t="shared" si="1"/>
        <v>750MeV</v>
      </c>
      <c r="P63" s="20" t="str">
        <f t="shared" si="2"/>
        <v>650MeV</v>
      </c>
      <c r="Q63" s="23">
        <f t="shared" si="3"/>
        <v>447.01</v>
      </c>
      <c r="R63" s="23">
        <f t="shared" si="4"/>
        <v>369.19</v>
      </c>
      <c r="S63" s="23">
        <f t="shared" si="5"/>
        <v>74.72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114"/>
      <c r="B64" s="45">
        <v>2274.0</v>
      </c>
      <c r="C64" s="45" t="s">
        <v>391</v>
      </c>
      <c r="D64" s="45">
        <v>28.417</v>
      </c>
      <c r="E64" s="45">
        <v>11.34</v>
      </c>
      <c r="F64" s="45">
        <v>8.45</v>
      </c>
      <c r="G64" s="45">
        <v>1763212.0</v>
      </c>
      <c r="H64" s="45">
        <v>12.75</v>
      </c>
      <c r="I64" s="83" t="s">
        <v>101</v>
      </c>
      <c r="J64" s="83" t="s">
        <v>164</v>
      </c>
      <c r="K64" s="45" t="s">
        <v>203</v>
      </c>
      <c r="L64" s="23" t="s">
        <v>502</v>
      </c>
      <c r="M64" s="23"/>
      <c r="N64" s="23"/>
      <c r="O64" s="176" t="str">
        <f t="shared" si="1"/>
        <v>750MeV</v>
      </c>
      <c r="P64" s="20" t="str">
        <f t="shared" si="2"/>
        <v>650MeV</v>
      </c>
      <c r="Q64" s="23">
        <f t="shared" si="3"/>
        <v>447.01</v>
      </c>
      <c r="R64" s="23">
        <f t="shared" si="4"/>
        <v>377.64</v>
      </c>
      <c r="S64" s="23">
        <f t="shared" si="5"/>
        <v>74.72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>
      <c r="A65" s="114"/>
      <c r="B65" s="45">
        <v>2275.0</v>
      </c>
      <c r="C65" s="45" t="s">
        <v>391</v>
      </c>
      <c r="D65" s="45">
        <v>28.417</v>
      </c>
      <c r="E65" s="45">
        <v>11.25</v>
      </c>
      <c r="F65" s="45">
        <v>20.75</v>
      </c>
      <c r="G65" s="45">
        <v>4582960.0</v>
      </c>
      <c r="H65" s="45">
        <v>37.79</v>
      </c>
      <c r="I65" s="83" t="s">
        <v>101</v>
      </c>
      <c r="J65" s="83" t="s">
        <v>164</v>
      </c>
      <c r="K65" s="45" t="s">
        <v>203</v>
      </c>
      <c r="L65" s="23" t="s">
        <v>502</v>
      </c>
      <c r="M65" s="23"/>
      <c r="N65" s="23"/>
      <c r="O65" s="176" t="str">
        <f t="shared" si="1"/>
        <v>750MeV</v>
      </c>
      <c r="P65" s="20" t="str">
        <f t="shared" si="2"/>
        <v>650MeV</v>
      </c>
      <c r="Q65" s="23">
        <f t="shared" si="3"/>
        <v>447.01</v>
      </c>
      <c r="R65" s="23">
        <f t="shared" si="4"/>
        <v>398.39</v>
      </c>
      <c r="S65" s="23">
        <f t="shared" si="5"/>
        <v>74.72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>
        <v>45226.0</v>
      </c>
      <c r="B66" s="45">
        <v>2276.0</v>
      </c>
      <c r="C66" s="45" t="s">
        <v>391</v>
      </c>
      <c r="D66" s="45">
        <v>28.417</v>
      </c>
      <c r="E66" s="45">
        <v>7.63</v>
      </c>
      <c r="F66" s="45">
        <v>11.0</v>
      </c>
      <c r="G66" s="45">
        <v>1832529.0</v>
      </c>
      <c r="H66" s="45">
        <v>24.9</v>
      </c>
      <c r="I66" s="83" t="s">
        <v>101</v>
      </c>
      <c r="J66" s="83" t="s">
        <v>164</v>
      </c>
      <c r="K66" s="45" t="s">
        <v>203</v>
      </c>
      <c r="L66" s="23" t="s">
        <v>502</v>
      </c>
      <c r="M66" s="23"/>
      <c r="N66" s="23"/>
      <c r="O66" s="176" t="str">
        <f t="shared" si="1"/>
        <v>750MeV</v>
      </c>
      <c r="P66" s="20" t="str">
        <f t="shared" si="2"/>
        <v>650MeV</v>
      </c>
      <c r="Q66" s="23">
        <f t="shared" si="3"/>
        <v>447.01</v>
      </c>
      <c r="R66" s="23">
        <f t="shared" si="4"/>
        <v>409.39</v>
      </c>
      <c r="S66" s="23">
        <f t="shared" si="5"/>
        <v>74.72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45">
        <v>2277.0</v>
      </c>
      <c r="C67" s="45" t="s">
        <v>391</v>
      </c>
      <c r="D67" s="45">
        <v>28.417</v>
      </c>
      <c r="E67" s="45">
        <v>3.97</v>
      </c>
      <c r="F67" s="45">
        <v>6.93</v>
      </c>
      <c r="G67" s="45">
        <v>679803.0</v>
      </c>
      <c r="H67" s="45">
        <v>30.06</v>
      </c>
      <c r="I67" s="83" t="s">
        <v>101</v>
      </c>
      <c r="J67" s="83" t="s">
        <v>164</v>
      </c>
      <c r="K67" s="45" t="s">
        <v>203</v>
      </c>
      <c r="L67" s="23" t="s">
        <v>502</v>
      </c>
      <c r="M67" s="23"/>
      <c r="N67" s="23"/>
      <c r="O67" s="176" t="str">
        <f t="shared" si="1"/>
        <v>750MeV</v>
      </c>
      <c r="P67" s="20" t="str">
        <f t="shared" si="2"/>
        <v>650MeV</v>
      </c>
      <c r="Q67" s="23">
        <f t="shared" si="3"/>
        <v>447.01</v>
      </c>
      <c r="R67" s="23">
        <f t="shared" si="4"/>
        <v>416.32</v>
      </c>
      <c r="S67" s="23">
        <f t="shared" si="5"/>
        <v>74.72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114"/>
      <c r="B68" s="45">
        <v>2278.0</v>
      </c>
      <c r="C68" s="45" t="s">
        <v>154</v>
      </c>
      <c r="D68" s="45">
        <v>28.417</v>
      </c>
      <c r="E68" s="23"/>
      <c r="F68" s="45">
        <v>0.0</v>
      </c>
      <c r="G68" s="23"/>
      <c r="H68" s="45">
        <v>0.0</v>
      </c>
      <c r="I68" s="83" t="s">
        <v>101</v>
      </c>
      <c r="J68" s="83" t="s">
        <v>102</v>
      </c>
      <c r="K68" s="45" t="s">
        <v>203</v>
      </c>
      <c r="L68" s="45" t="s">
        <v>520</v>
      </c>
      <c r="M68" s="23"/>
      <c r="N68" s="23"/>
      <c r="O68" s="176" t="str">
        <f t="shared" si="1"/>
        <v>750MeV</v>
      </c>
      <c r="P68" s="20" t="str">
        <f t="shared" si="2"/>
        <v>650MeV</v>
      </c>
      <c r="Q68" s="23">
        <f t="shared" si="3"/>
        <v>447.01</v>
      </c>
      <c r="R68" s="23">
        <f t="shared" si="4"/>
        <v>416.32</v>
      </c>
      <c r="S68" s="23">
        <f t="shared" si="5"/>
        <v>74.72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14"/>
      <c r="B69" s="45">
        <v>2279.0</v>
      </c>
      <c r="C69" s="45" t="s">
        <v>314</v>
      </c>
      <c r="D69" s="45">
        <v>28.417</v>
      </c>
      <c r="E69" s="45">
        <v>10.86</v>
      </c>
      <c r="F69" s="45">
        <v>6.62</v>
      </c>
      <c r="G69" s="45">
        <v>1513029.0</v>
      </c>
      <c r="H69" s="45">
        <v>21.89</v>
      </c>
      <c r="I69" s="83" t="s">
        <v>101</v>
      </c>
      <c r="J69" s="83" t="s">
        <v>102</v>
      </c>
      <c r="K69" s="45" t="s">
        <v>203</v>
      </c>
      <c r="L69" s="23" t="s">
        <v>502</v>
      </c>
      <c r="M69" s="23"/>
      <c r="N69" s="23"/>
      <c r="O69" s="176" t="str">
        <f t="shared" si="1"/>
        <v>750MeV</v>
      </c>
      <c r="P69" s="20" t="str">
        <f t="shared" si="2"/>
        <v>650MeV</v>
      </c>
      <c r="Q69" s="23">
        <f t="shared" si="3"/>
        <v>447.01</v>
      </c>
      <c r="R69" s="23">
        <f t="shared" si="4"/>
        <v>422.94</v>
      </c>
      <c r="S69" s="23">
        <f t="shared" si="5"/>
        <v>74.72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114"/>
      <c r="B70" s="45">
        <v>2280.0</v>
      </c>
      <c r="C70" s="45" t="s">
        <v>154</v>
      </c>
      <c r="D70" s="45">
        <v>28.417</v>
      </c>
      <c r="E70" s="23"/>
      <c r="F70" s="45">
        <v>0.0</v>
      </c>
      <c r="G70" s="23"/>
      <c r="H70" s="45">
        <v>0.0</v>
      </c>
      <c r="I70" s="83" t="s">
        <v>101</v>
      </c>
      <c r="J70" s="83" t="s">
        <v>164</v>
      </c>
      <c r="K70" s="45" t="s">
        <v>203</v>
      </c>
      <c r="L70" s="45" t="s">
        <v>520</v>
      </c>
      <c r="M70" s="23"/>
      <c r="N70" s="23"/>
      <c r="O70" s="176" t="str">
        <f t="shared" si="1"/>
        <v>750MeV</v>
      </c>
      <c r="P70" s="20" t="str">
        <f t="shared" si="2"/>
        <v>650MeV</v>
      </c>
      <c r="Q70" s="23">
        <f t="shared" si="3"/>
        <v>447.01</v>
      </c>
      <c r="R70" s="23">
        <f t="shared" si="4"/>
        <v>422.94</v>
      </c>
      <c r="S70" s="23">
        <f t="shared" si="5"/>
        <v>74.72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>
      <c r="A71" s="114"/>
      <c r="B71" s="45">
        <v>2281.0</v>
      </c>
      <c r="C71" s="45" t="s">
        <v>391</v>
      </c>
      <c r="D71" s="45">
        <v>28.417</v>
      </c>
      <c r="E71" s="45">
        <v>3.89</v>
      </c>
      <c r="F71" s="45">
        <v>3.83</v>
      </c>
      <c r="G71" s="45">
        <v>407925.0</v>
      </c>
      <c r="H71" s="45">
        <v>24.63</v>
      </c>
      <c r="I71" s="83" t="s">
        <v>101</v>
      </c>
      <c r="J71" s="83" t="s">
        <v>164</v>
      </c>
      <c r="K71" s="45" t="s">
        <v>203</v>
      </c>
      <c r="L71" s="23" t="s">
        <v>502</v>
      </c>
      <c r="M71" s="23"/>
      <c r="N71" s="23"/>
      <c r="O71" s="176" t="str">
        <f t="shared" si="1"/>
        <v>750MeV</v>
      </c>
      <c r="P71" s="20" t="str">
        <f t="shared" si="2"/>
        <v>650MeV</v>
      </c>
      <c r="Q71" s="23">
        <f t="shared" si="3"/>
        <v>447.01</v>
      </c>
      <c r="R71" s="23">
        <f t="shared" si="4"/>
        <v>426.77</v>
      </c>
      <c r="S71" s="23">
        <f t="shared" si="5"/>
        <v>74.72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>
      <c r="A72" s="114"/>
      <c r="B72" s="45">
        <v>2282.0</v>
      </c>
      <c r="C72" s="45" t="s">
        <v>154</v>
      </c>
      <c r="D72" s="45">
        <v>28.417</v>
      </c>
      <c r="E72" s="23"/>
      <c r="F72" s="45">
        <v>0.0</v>
      </c>
      <c r="G72" s="23"/>
      <c r="H72" s="45">
        <v>0.0</v>
      </c>
      <c r="I72" s="83" t="s">
        <v>101</v>
      </c>
      <c r="J72" s="83" t="s">
        <v>164</v>
      </c>
      <c r="K72" s="45" t="s">
        <v>203</v>
      </c>
      <c r="L72" s="45" t="s">
        <v>520</v>
      </c>
      <c r="M72" s="23"/>
      <c r="N72" s="23"/>
      <c r="O72" s="176" t="str">
        <f t="shared" si="1"/>
        <v>750MeV</v>
      </c>
      <c r="P72" s="20" t="str">
        <f t="shared" si="2"/>
        <v>650MeV</v>
      </c>
      <c r="Q72" s="23">
        <f t="shared" si="3"/>
        <v>447.01</v>
      </c>
      <c r="R72" s="23">
        <f t="shared" si="4"/>
        <v>426.77</v>
      </c>
      <c r="S72" s="23">
        <f t="shared" si="5"/>
        <v>74.72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>
      <c r="A73" s="114"/>
      <c r="B73" s="45">
        <v>2283.0</v>
      </c>
      <c r="C73" s="45" t="s">
        <v>391</v>
      </c>
      <c r="D73" s="45">
        <v>28.417</v>
      </c>
      <c r="E73" s="45">
        <v>11.09</v>
      </c>
      <c r="F73" s="45">
        <v>8.19</v>
      </c>
      <c r="G73" s="45">
        <v>1816652.0</v>
      </c>
      <c r="H73" s="45">
        <v>13.66</v>
      </c>
      <c r="I73" s="83" t="s">
        <v>101</v>
      </c>
      <c r="J73" s="83" t="s">
        <v>400</v>
      </c>
      <c r="K73" s="45" t="s">
        <v>223</v>
      </c>
      <c r="L73" s="45" t="s">
        <v>504</v>
      </c>
      <c r="M73" s="23"/>
      <c r="N73" s="23"/>
      <c r="O73" s="176" t="str">
        <f t="shared" si="1"/>
        <v>750MeV</v>
      </c>
      <c r="P73" s="20" t="str">
        <f t="shared" si="2"/>
        <v>650MeV</v>
      </c>
      <c r="Q73" s="23">
        <f t="shared" si="3"/>
        <v>447.01</v>
      </c>
      <c r="R73" s="23">
        <f t="shared" si="4"/>
        <v>434.96</v>
      </c>
      <c r="S73" s="23">
        <f t="shared" si="5"/>
        <v>74.72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>
      <c r="A74" s="114"/>
      <c r="B74" s="45">
        <v>2284.0</v>
      </c>
      <c r="C74" s="45" t="s">
        <v>391</v>
      </c>
      <c r="D74" s="45">
        <v>28.417</v>
      </c>
      <c r="E74" s="45">
        <v>3.94</v>
      </c>
      <c r="F74" s="45">
        <v>5.7</v>
      </c>
      <c r="G74" s="45">
        <v>850119.0</v>
      </c>
      <c r="H74" s="45">
        <v>25.54</v>
      </c>
      <c r="I74" s="83" t="s">
        <v>101</v>
      </c>
      <c r="J74" s="83" t="s">
        <v>164</v>
      </c>
      <c r="K74" s="45" t="s">
        <v>477</v>
      </c>
      <c r="L74" s="45" t="s">
        <v>503</v>
      </c>
      <c r="M74" s="23"/>
      <c r="N74" s="23"/>
      <c r="O74" s="176" t="str">
        <f t="shared" si="1"/>
        <v>140MeV</v>
      </c>
      <c r="P74" s="20" t="str">
        <f t="shared" si="2"/>
        <v>140MeV</v>
      </c>
      <c r="Q74" s="23">
        <f t="shared" si="3"/>
        <v>447.01</v>
      </c>
      <c r="R74" s="23">
        <f t="shared" si="4"/>
        <v>440.66</v>
      </c>
      <c r="S74" s="23">
        <f t="shared" si="5"/>
        <v>74.72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>
      <c r="A75" s="111"/>
      <c r="B75" s="42">
        <v>2285.0</v>
      </c>
      <c r="C75" s="42" t="s">
        <v>391</v>
      </c>
      <c r="D75" s="42">
        <v>28.417</v>
      </c>
      <c r="E75" s="42">
        <v>26.45</v>
      </c>
      <c r="F75" s="42">
        <v>47.75</v>
      </c>
      <c r="G75" s="42">
        <v>3736535.0</v>
      </c>
      <c r="H75" s="42">
        <v>33.32</v>
      </c>
      <c r="I75" s="43" t="s">
        <v>229</v>
      </c>
      <c r="J75" s="43" t="s">
        <v>164</v>
      </c>
      <c r="K75" s="42" t="s">
        <v>203</v>
      </c>
      <c r="L75" s="27" t="s">
        <v>502</v>
      </c>
      <c r="M75" s="27"/>
      <c r="N75" s="27"/>
      <c r="O75" s="176" t="str">
        <f t="shared" si="1"/>
        <v>750MeV</v>
      </c>
      <c r="P75" s="20" t="str">
        <f t="shared" si="2"/>
        <v>650MeV</v>
      </c>
      <c r="Q75" s="27">
        <f t="shared" si="3"/>
        <v>447.01</v>
      </c>
      <c r="R75" s="27">
        <f t="shared" si="4"/>
        <v>440.66</v>
      </c>
      <c r="S75" s="27">
        <f t="shared" si="5"/>
        <v>122.47</v>
      </c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>
      <c r="A76" s="111"/>
      <c r="B76" s="42">
        <v>2286.0</v>
      </c>
      <c r="C76" s="42" t="s">
        <v>391</v>
      </c>
      <c r="D76" s="42">
        <v>28.417</v>
      </c>
      <c r="E76" s="42">
        <v>13.65</v>
      </c>
      <c r="F76" s="42">
        <v>24.33</v>
      </c>
      <c r="G76" s="42">
        <v>1097022.0</v>
      </c>
      <c r="H76" s="42">
        <v>33.0</v>
      </c>
      <c r="I76" s="43" t="s">
        <v>229</v>
      </c>
      <c r="J76" s="43" t="s">
        <v>164</v>
      </c>
      <c r="K76" s="42" t="s">
        <v>203</v>
      </c>
      <c r="L76" s="27" t="s">
        <v>502</v>
      </c>
      <c r="M76" s="27"/>
      <c r="N76" s="27"/>
      <c r="O76" s="176" t="str">
        <f t="shared" si="1"/>
        <v>750MeV</v>
      </c>
      <c r="P76" s="20" t="str">
        <f t="shared" si="2"/>
        <v>650MeV</v>
      </c>
      <c r="Q76" s="27">
        <f t="shared" si="3"/>
        <v>447.01</v>
      </c>
      <c r="R76" s="27">
        <f t="shared" si="4"/>
        <v>440.66</v>
      </c>
      <c r="S76" s="27">
        <f t="shared" si="5"/>
        <v>146.8</v>
      </c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</row>
    <row r="77">
      <c r="A77" s="111"/>
      <c r="B77" s="42">
        <v>2287.0</v>
      </c>
      <c r="C77" s="42" t="s">
        <v>391</v>
      </c>
      <c r="D77" s="42">
        <v>28.417</v>
      </c>
      <c r="E77" s="42">
        <v>13.51</v>
      </c>
      <c r="F77" s="42">
        <v>22.02</v>
      </c>
      <c r="G77" s="42">
        <v>968667.0</v>
      </c>
      <c r="H77" s="42">
        <v>32.43</v>
      </c>
      <c r="I77" s="43" t="s">
        <v>229</v>
      </c>
      <c r="J77" s="43" t="s">
        <v>164</v>
      </c>
      <c r="K77" s="42" t="s">
        <v>477</v>
      </c>
      <c r="L77" s="42" t="s">
        <v>503</v>
      </c>
      <c r="M77" s="27"/>
      <c r="N77" s="27"/>
      <c r="O77" s="176" t="str">
        <f t="shared" si="1"/>
        <v>140MeV</v>
      </c>
      <c r="P77" s="20" t="str">
        <f t="shared" si="2"/>
        <v>140MeV</v>
      </c>
      <c r="Q77" s="27">
        <f t="shared" si="3"/>
        <v>447.01</v>
      </c>
      <c r="R77" s="27">
        <f t="shared" si="4"/>
        <v>440.66</v>
      </c>
      <c r="S77" s="27">
        <f t="shared" si="5"/>
        <v>168.82</v>
      </c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>
      <c r="A78" s="111"/>
      <c r="B78" s="42">
        <v>2288.0</v>
      </c>
      <c r="C78" s="42" t="s">
        <v>391</v>
      </c>
      <c r="D78" s="42">
        <v>28.417</v>
      </c>
      <c r="E78" s="42">
        <v>26.66</v>
      </c>
      <c r="F78" s="42">
        <v>38.83</v>
      </c>
      <c r="G78" s="42">
        <v>2369354.0</v>
      </c>
      <c r="H78" s="42">
        <v>26.32</v>
      </c>
      <c r="I78" s="43" t="s">
        <v>229</v>
      </c>
      <c r="J78" s="43" t="s">
        <v>164</v>
      </c>
      <c r="K78" s="42" t="s">
        <v>477</v>
      </c>
      <c r="L78" s="42" t="s">
        <v>503</v>
      </c>
      <c r="M78" s="27"/>
      <c r="N78" s="27"/>
      <c r="O78" s="176" t="str">
        <f t="shared" si="1"/>
        <v>140MeV</v>
      </c>
      <c r="P78" s="20" t="str">
        <f t="shared" si="2"/>
        <v>140MeV</v>
      </c>
      <c r="Q78" s="27">
        <f t="shared" si="3"/>
        <v>447.01</v>
      </c>
      <c r="R78" s="27">
        <f t="shared" si="4"/>
        <v>440.66</v>
      </c>
      <c r="S78" s="27">
        <f t="shared" si="5"/>
        <v>207.65</v>
      </c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>
      <c r="A79" s="182"/>
      <c r="B79" s="183">
        <v>2289.0</v>
      </c>
      <c r="C79" s="183" t="s">
        <v>391</v>
      </c>
      <c r="D79" s="183">
        <v>28.417</v>
      </c>
      <c r="E79" s="183">
        <v>21.96</v>
      </c>
      <c r="F79" s="183">
        <v>77.13</v>
      </c>
      <c r="G79" s="183">
        <v>5191341.0</v>
      </c>
      <c r="H79" s="183">
        <v>73.99</v>
      </c>
      <c r="I79" s="184" t="s">
        <v>65</v>
      </c>
      <c r="J79" s="184" t="s">
        <v>164</v>
      </c>
      <c r="K79" s="183" t="s">
        <v>203</v>
      </c>
      <c r="L79" s="185" t="s">
        <v>502</v>
      </c>
      <c r="M79" s="185"/>
      <c r="N79" s="185"/>
      <c r="O79" s="176" t="str">
        <f t="shared" si="1"/>
        <v>750MeV</v>
      </c>
      <c r="P79" s="20" t="str">
        <f t="shared" si="2"/>
        <v>650MeV</v>
      </c>
      <c r="Q79" s="185">
        <f t="shared" si="3"/>
        <v>524.14</v>
      </c>
      <c r="R79" s="185">
        <f t="shared" si="4"/>
        <v>440.66</v>
      </c>
      <c r="S79" s="185">
        <f t="shared" si="5"/>
        <v>207.65</v>
      </c>
      <c r="T79" s="185"/>
      <c r="U79" s="185"/>
      <c r="V79" s="185"/>
      <c r="W79" s="185"/>
      <c r="X79" s="185"/>
      <c r="Y79" s="185"/>
      <c r="Z79" s="185"/>
      <c r="AA79" s="185"/>
      <c r="AB79" s="185"/>
      <c r="AC79" s="185"/>
      <c r="AD79" s="185"/>
      <c r="AE79" s="185"/>
      <c r="AF79" s="185"/>
      <c r="AG79" s="185"/>
      <c r="AH79" s="185"/>
    </row>
    <row r="80">
      <c r="A80" s="182"/>
      <c r="B80" s="183">
        <v>2290.0</v>
      </c>
      <c r="C80" s="183" t="s">
        <v>391</v>
      </c>
      <c r="D80" s="183">
        <v>28.417</v>
      </c>
      <c r="E80" s="183">
        <v>18.3</v>
      </c>
      <c r="F80" s="183">
        <v>20.59</v>
      </c>
      <c r="G80" s="183">
        <v>1184689.0</v>
      </c>
      <c r="H80" s="183">
        <v>20.06</v>
      </c>
      <c r="I80" s="184" t="s">
        <v>65</v>
      </c>
      <c r="J80" s="184" t="s">
        <v>164</v>
      </c>
      <c r="K80" s="183" t="s">
        <v>203</v>
      </c>
      <c r="L80" s="185" t="s">
        <v>502</v>
      </c>
      <c r="M80" s="185"/>
      <c r="N80" s="185"/>
      <c r="O80" s="176" t="str">
        <f t="shared" si="1"/>
        <v>750MeV</v>
      </c>
      <c r="P80" s="20" t="str">
        <f t="shared" si="2"/>
        <v>650MeV</v>
      </c>
      <c r="Q80" s="185">
        <f t="shared" si="3"/>
        <v>544.73</v>
      </c>
      <c r="R80" s="185">
        <f t="shared" si="4"/>
        <v>440.66</v>
      </c>
      <c r="S80" s="185">
        <f t="shared" si="5"/>
        <v>207.65</v>
      </c>
      <c r="T80" s="185"/>
      <c r="U80" s="185"/>
      <c r="V80" s="185"/>
      <c r="W80" s="185"/>
      <c r="X80" s="185"/>
      <c r="Y80" s="185"/>
      <c r="Z80" s="185"/>
      <c r="AA80" s="185"/>
      <c r="AB80" s="185"/>
      <c r="AC80" s="185"/>
      <c r="AD80" s="185"/>
      <c r="AE80" s="185"/>
      <c r="AF80" s="185"/>
      <c r="AG80" s="185"/>
      <c r="AH80" s="185"/>
    </row>
    <row r="81">
      <c r="A81" s="182"/>
      <c r="B81" s="183">
        <v>2291.0</v>
      </c>
      <c r="C81" s="183" t="s">
        <v>391</v>
      </c>
      <c r="D81" s="183">
        <v>28.417</v>
      </c>
      <c r="E81" s="183">
        <v>9.32</v>
      </c>
      <c r="F81" s="183">
        <v>8.41</v>
      </c>
      <c r="G81" s="183">
        <v>312040.0</v>
      </c>
      <c r="H81" s="183">
        <v>19.48</v>
      </c>
      <c r="I81" s="184" t="s">
        <v>65</v>
      </c>
      <c r="J81" s="184" t="s">
        <v>164</v>
      </c>
      <c r="K81" s="183" t="s">
        <v>203</v>
      </c>
      <c r="L81" s="185" t="s">
        <v>502</v>
      </c>
      <c r="M81" s="185"/>
      <c r="N81" s="185"/>
      <c r="O81" s="176" t="str">
        <f t="shared" si="1"/>
        <v>750MeV</v>
      </c>
      <c r="P81" s="20" t="str">
        <f t="shared" si="2"/>
        <v>650MeV</v>
      </c>
      <c r="Q81" s="185">
        <f t="shared" si="3"/>
        <v>553.14</v>
      </c>
      <c r="R81" s="185">
        <f t="shared" si="4"/>
        <v>440.66</v>
      </c>
      <c r="S81" s="185">
        <f t="shared" si="5"/>
        <v>207.65</v>
      </c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  <c r="AG81" s="185"/>
      <c r="AH81" s="185"/>
    </row>
    <row r="82">
      <c r="A82" s="182"/>
      <c r="B82" s="183">
        <v>2292.0</v>
      </c>
      <c r="C82" s="183" t="s">
        <v>314</v>
      </c>
      <c r="D82" s="183">
        <v>28.417</v>
      </c>
      <c r="E82" s="183">
        <v>22.92</v>
      </c>
      <c r="F82" s="183">
        <v>33.42</v>
      </c>
      <c r="G82" s="183">
        <v>2276354.0</v>
      </c>
      <c r="H82" s="183">
        <v>27.59</v>
      </c>
      <c r="I82" s="184" t="s">
        <v>65</v>
      </c>
      <c r="J82" s="184" t="s">
        <v>519</v>
      </c>
      <c r="K82" s="183" t="s">
        <v>203</v>
      </c>
      <c r="L82" s="185" t="s">
        <v>502</v>
      </c>
      <c r="M82" s="185"/>
      <c r="N82" s="185"/>
      <c r="O82" s="176" t="str">
        <f t="shared" si="1"/>
        <v>750MeV</v>
      </c>
      <c r="P82" s="20" t="str">
        <f t="shared" si="2"/>
        <v>650MeV</v>
      </c>
      <c r="Q82" s="185">
        <f t="shared" si="3"/>
        <v>586.56</v>
      </c>
      <c r="R82" s="185">
        <f t="shared" si="4"/>
        <v>440.66</v>
      </c>
      <c r="S82" s="185">
        <f t="shared" si="5"/>
        <v>207.65</v>
      </c>
      <c r="T82" s="185"/>
      <c r="U82" s="185"/>
      <c r="V82" s="185"/>
      <c r="W82" s="185"/>
      <c r="X82" s="185"/>
      <c r="Y82" s="185"/>
      <c r="Z82" s="185"/>
      <c r="AA82" s="185"/>
      <c r="AB82" s="185"/>
      <c r="AC82" s="185"/>
      <c r="AD82" s="185"/>
      <c r="AE82" s="185"/>
      <c r="AF82" s="185"/>
      <c r="AG82" s="185"/>
      <c r="AH82" s="185"/>
    </row>
    <row r="83">
      <c r="A83" s="182"/>
      <c r="B83" s="183">
        <v>2293.0</v>
      </c>
      <c r="C83" s="183" t="s">
        <v>391</v>
      </c>
      <c r="D83" s="183">
        <v>28.417</v>
      </c>
      <c r="E83" s="183">
        <v>23.02</v>
      </c>
      <c r="F83" s="183">
        <v>63.81</v>
      </c>
      <c r="G83" s="183">
        <v>4253182.0</v>
      </c>
      <c r="H83" s="183">
        <v>47.93</v>
      </c>
      <c r="I83" s="184" t="s">
        <v>65</v>
      </c>
      <c r="J83" s="184" t="s">
        <v>164</v>
      </c>
      <c r="K83" s="183" t="s">
        <v>203</v>
      </c>
      <c r="L83" s="185" t="s">
        <v>502</v>
      </c>
      <c r="M83" s="185"/>
      <c r="N83" s="185"/>
      <c r="O83" s="176" t="str">
        <f t="shared" si="1"/>
        <v>750MeV</v>
      </c>
      <c r="P83" s="20" t="str">
        <f t="shared" si="2"/>
        <v>650MeV</v>
      </c>
      <c r="Q83" s="185">
        <f t="shared" si="3"/>
        <v>650.37</v>
      </c>
      <c r="R83" s="185">
        <f t="shared" si="4"/>
        <v>440.66</v>
      </c>
      <c r="S83" s="185">
        <f t="shared" si="5"/>
        <v>207.65</v>
      </c>
      <c r="T83" s="185"/>
      <c r="U83" s="185"/>
      <c r="V83" s="185"/>
      <c r="W83" s="185"/>
      <c r="X83" s="185"/>
      <c r="Y83" s="185"/>
      <c r="Z83" s="185"/>
      <c r="AA83" s="185"/>
      <c r="AB83" s="185"/>
      <c r="AC83" s="185"/>
      <c r="AD83" s="185"/>
      <c r="AE83" s="185"/>
      <c r="AF83" s="185"/>
      <c r="AG83" s="185"/>
      <c r="AH83" s="185"/>
    </row>
    <row r="84">
      <c r="A84" s="182"/>
      <c r="B84" s="183">
        <v>2294.0</v>
      </c>
      <c r="C84" s="183" t="s">
        <v>154</v>
      </c>
      <c r="D84" s="183">
        <v>28.417</v>
      </c>
      <c r="E84" s="183">
        <v>23.71</v>
      </c>
      <c r="F84" s="183">
        <v>0.0</v>
      </c>
      <c r="G84" s="183">
        <v>40286.0</v>
      </c>
      <c r="H84" s="183">
        <v>0.0</v>
      </c>
      <c r="I84" s="184" t="s">
        <v>65</v>
      </c>
      <c r="J84" s="184" t="s">
        <v>164</v>
      </c>
      <c r="K84" s="183" t="s">
        <v>223</v>
      </c>
      <c r="L84" s="185" t="s">
        <v>502</v>
      </c>
      <c r="M84" s="185"/>
      <c r="N84" s="185"/>
      <c r="O84" s="176" t="str">
        <f t="shared" si="1"/>
        <v>750MeV</v>
      </c>
      <c r="P84" s="20" t="str">
        <f t="shared" si="2"/>
        <v>650MeV</v>
      </c>
      <c r="Q84" s="185">
        <f t="shared" si="3"/>
        <v>650.37</v>
      </c>
      <c r="R84" s="185">
        <f t="shared" si="4"/>
        <v>440.66</v>
      </c>
      <c r="S84" s="185">
        <f t="shared" si="5"/>
        <v>207.65</v>
      </c>
      <c r="T84" s="185"/>
      <c r="U84" s="185"/>
      <c r="V84" s="185"/>
      <c r="W84" s="185"/>
      <c r="X84" s="185"/>
      <c r="Y84" s="185"/>
      <c r="Z84" s="185"/>
      <c r="AA84" s="185"/>
      <c r="AB84" s="185"/>
      <c r="AC84" s="185"/>
      <c r="AD84" s="185"/>
      <c r="AE84" s="185"/>
      <c r="AF84" s="185"/>
      <c r="AG84" s="185"/>
      <c r="AH84" s="185"/>
    </row>
    <row r="85">
      <c r="A85" s="182"/>
      <c r="B85" s="183">
        <v>2295.0</v>
      </c>
      <c r="C85" s="183" t="s">
        <v>391</v>
      </c>
      <c r="D85" s="183">
        <v>28.417</v>
      </c>
      <c r="E85" s="183">
        <v>22.04</v>
      </c>
      <c r="F85" s="183">
        <v>15.79</v>
      </c>
      <c r="G85" s="183">
        <v>1047772.0</v>
      </c>
      <c r="H85" s="183">
        <v>12.79</v>
      </c>
      <c r="I85" s="184" t="s">
        <v>65</v>
      </c>
      <c r="J85" s="184" t="s">
        <v>399</v>
      </c>
      <c r="K85" s="183" t="s">
        <v>223</v>
      </c>
      <c r="L85" s="185" t="s">
        <v>502</v>
      </c>
      <c r="M85" s="185"/>
      <c r="N85" s="185"/>
      <c r="O85" s="176" t="str">
        <f t="shared" si="1"/>
        <v>750MeV</v>
      </c>
      <c r="P85" s="20" t="str">
        <f t="shared" si="2"/>
        <v>650MeV</v>
      </c>
      <c r="Q85" s="185">
        <f t="shared" si="3"/>
        <v>666.16</v>
      </c>
      <c r="R85" s="185">
        <f t="shared" si="4"/>
        <v>440.66</v>
      </c>
      <c r="S85" s="185">
        <f t="shared" si="5"/>
        <v>207.65</v>
      </c>
      <c r="T85" s="185"/>
      <c r="U85" s="185"/>
      <c r="V85" s="185"/>
      <c r="W85" s="185"/>
      <c r="X85" s="185"/>
      <c r="Y85" s="185"/>
      <c r="Z85" s="185"/>
      <c r="AA85" s="185"/>
      <c r="AB85" s="185"/>
      <c r="AC85" s="185"/>
      <c r="AD85" s="185"/>
      <c r="AE85" s="185"/>
      <c r="AF85" s="185"/>
      <c r="AG85" s="185"/>
      <c r="AH85" s="185"/>
    </row>
    <row r="86">
      <c r="A86" s="114"/>
      <c r="B86" s="45">
        <v>2296.0</v>
      </c>
      <c r="C86" s="45" t="s">
        <v>391</v>
      </c>
      <c r="D86" s="45">
        <v>30.69</v>
      </c>
      <c r="E86" s="45">
        <v>11.25</v>
      </c>
      <c r="F86" s="45">
        <v>40.63</v>
      </c>
      <c r="G86" s="45">
        <v>5746393.0</v>
      </c>
      <c r="H86" s="45">
        <v>66.47</v>
      </c>
      <c r="I86" s="83" t="s">
        <v>101</v>
      </c>
      <c r="J86" s="83" t="s">
        <v>164</v>
      </c>
      <c r="K86" s="45" t="s">
        <v>203</v>
      </c>
      <c r="L86" s="45" t="s">
        <v>502</v>
      </c>
      <c r="M86" s="23"/>
      <c r="N86" s="23"/>
      <c r="O86" s="176" t="str">
        <f t="shared" si="1"/>
        <v>750MeV</v>
      </c>
      <c r="P86" s="20" t="str">
        <f t="shared" si="2"/>
        <v>650MeV</v>
      </c>
      <c r="Q86" s="23">
        <f t="shared" si="3"/>
        <v>666.16</v>
      </c>
      <c r="R86" s="23">
        <f t="shared" si="4"/>
        <v>481.29</v>
      </c>
      <c r="S86" s="23">
        <f t="shared" si="5"/>
        <v>207.65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>
      <c r="A87" s="114"/>
      <c r="B87" s="45">
        <v>2297.0</v>
      </c>
      <c r="C87" s="45" t="s">
        <v>154</v>
      </c>
      <c r="D87" s="45">
        <v>30.69</v>
      </c>
      <c r="E87" s="45">
        <v>12.0</v>
      </c>
      <c r="F87" s="45">
        <v>0.0</v>
      </c>
      <c r="G87" s="45">
        <v>0.0</v>
      </c>
      <c r="H87" s="45">
        <v>0.0</v>
      </c>
      <c r="I87" s="83" t="s">
        <v>101</v>
      </c>
      <c r="J87" s="83" t="s">
        <v>164</v>
      </c>
      <c r="K87" s="45" t="s">
        <v>203</v>
      </c>
      <c r="L87" s="45" t="s">
        <v>520</v>
      </c>
      <c r="M87" s="23"/>
      <c r="N87" s="23"/>
      <c r="O87" s="176" t="str">
        <f t="shared" si="1"/>
        <v>750MeV</v>
      </c>
      <c r="P87" s="20" t="str">
        <f t="shared" si="2"/>
        <v>650MeV</v>
      </c>
      <c r="Q87" s="23">
        <f t="shared" si="3"/>
        <v>666.16</v>
      </c>
      <c r="R87" s="23">
        <f t="shared" si="4"/>
        <v>481.29</v>
      </c>
      <c r="S87" s="23">
        <f t="shared" si="5"/>
        <v>207.65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>
      <c r="A88" s="114"/>
      <c r="B88" s="45">
        <v>2298.0</v>
      </c>
      <c r="C88" s="45" t="s">
        <v>154</v>
      </c>
      <c r="D88" s="45">
        <v>30.69</v>
      </c>
      <c r="E88" s="45">
        <v>12.0</v>
      </c>
      <c r="F88" s="45">
        <v>0.0</v>
      </c>
      <c r="G88" s="45">
        <v>0.0</v>
      </c>
      <c r="H88" s="45">
        <v>0.0</v>
      </c>
      <c r="I88" s="83" t="s">
        <v>101</v>
      </c>
      <c r="J88" s="83" t="s">
        <v>164</v>
      </c>
      <c r="K88" s="45" t="s">
        <v>203</v>
      </c>
      <c r="L88" s="45" t="s">
        <v>520</v>
      </c>
      <c r="M88" s="23"/>
      <c r="N88" s="23"/>
      <c r="O88" s="176" t="str">
        <f t="shared" si="1"/>
        <v>750MeV</v>
      </c>
      <c r="P88" s="20" t="str">
        <f t="shared" si="2"/>
        <v>650MeV</v>
      </c>
      <c r="Q88" s="23">
        <f t="shared" si="3"/>
        <v>666.16</v>
      </c>
      <c r="R88" s="23">
        <f t="shared" si="4"/>
        <v>481.29</v>
      </c>
      <c r="S88" s="23">
        <f t="shared" si="5"/>
        <v>207.65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>
      <c r="A89" s="114"/>
      <c r="B89" s="45">
        <v>2299.0</v>
      </c>
      <c r="C89" s="45" t="s">
        <v>154</v>
      </c>
      <c r="D89" s="45">
        <v>30.69</v>
      </c>
      <c r="E89" s="45">
        <v>12.0</v>
      </c>
      <c r="F89" s="45">
        <v>0.0</v>
      </c>
      <c r="G89" s="45">
        <v>0.0</v>
      </c>
      <c r="H89" s="45">
        <v>0.0</v>
      </c>
      <c r="I89" s="83" t="s">
        <v>101</v>
      </c>
      <c r="J89" s="83" t="s">
        <v>164</v>
      </c>
      <c r="K89" s="45" t="s">
        <v>203</v>
      </c>
      <c r="L89" s="45" t="s">
        <v>520</v>
      </c>
      <c r="M89" s="23"/>
      <c r="N89" s="23"/>
      <c r="O89" s="176" t="str">
        <f t="shared" si="1"/>
        <v>750MeV</v>
      </c>
      <c r="P89" s="20" t="str">
        <f t="shared" si="2"/>
        <v>650MeV</v>
      </c>
      <c r="Q89" s="23">
        <f t="shared" si="3"/>
        <v>666.16</v>
      </c>
      <c r="R89" s="23">
        <f t="shared" si="4"/>
        <v>481.29</v>
      </c>
      <c r="S89" s="23">
        <f t="shared" si="5"/>
        <v>207.65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114"/>
      <c r="B90" s="45">
        <v>2300.0</v>
      </c>
      <c r="C90" s="45" t="s">
        <v>391</v>
      </c>
      <c r="D90" s="45">
        <v>30.69</v>
      </c>
      <c r="E90" s="45">
        <v>11.25</v>
      </c>
      <c r="F90" s="45">
        <v>38.38</v>
      </c>
      <c r="G90" s="45">
        <v>5360067.0</v>
      </c>
      <c r="H90" s="45">
        <v>60.32</v>
      </c>
      <c r="I90" s="83" t="s">
        <v>101</v>
      </c>
      <c r="J90" s="83" t="s">
        <v>164</v>
      </c>
      <c r="K90" s="45" t="s">
        <v>203</v>
      </c>
      <c r="L90" s="45" t="s">
        <v>502</v>
      </c>
      <c r="M90" s="23"/>
      <c r="N90" s="23"/>
      <c r="O90" s="176" t="str">
        <f t="shared" si="1"/>
        <v>750MeV</v>
      </c>
      <c r="P90" s="20" t="str">
        <f t="shared" si="2"/>
        <v>650MeV</v>
      </c>
      <c r="Q90" s="23">
        <f t="shared" si="3"/>
        <v>666.16</v>
      </c>
      <c r="R90" s="23">
        <f t="shared" si="4"/>
        <v>519.67</v>
      </c>
      <c r="S90" s="23">
        <f t="shared" si="5"/>
        <v>207.65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114"/>
      <c r="B91" s="45">
        <v>2301.0</v>
      </c>
      <c r="C91" s="45" t="s">
        <v>391</v>
      </c>
      <c r="D91" s="45">
        <v>30.69</v>
      </c>
      <c r="E91" s="45">
        <v>11.33</v>
      </c>
      <c r="F91" s="45">
        <v>35.63</v>
      </c>
      <c r="G91" s="45">
        <v>5058786.0</v>
      </c>
      <c r="H91" s="45">
        <v>58.23</v>
      </c>
      <c r="I91" s="83" t="s">
        <v>101</v>
      </c>
      <c r="J91" s="83" t="s">
        <v>164</v>
      </c>
      <c r="K91" s="45" t="s">
        <v>203</v>
      </c>
      <c r="L91" s="45" t="s">
        <v>502</v>
      </c>
      <c r="M91" s="23"/>
      <c r="N91" s="23"/>
      <c r="O91" s="176" t="str">
        <f t="shared" si="1"/>
        <v>750MeV</v>
      </c>
      <c r="P91" s="20" t="str">
        <f t="shared" si="2"/>
        <v>650MeV</v>
      </c>
      <c r="Q91" s="23">
        <f t="shared" si="3"/>
        <v>666.16</v>
      </c>
      <c r="R91" s="23">
        <f t="shared" si="4"/>
        <v>555.3</v>
      </c>
      <c r="S91" s="23">
        <f t="shared" si="5"/>
        <v>207.65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114"/>
      <c r="B92" s="45">
        <v>2302.0</v>
      </c>
      <c r="C92" s="45" t="s">
        <v>154</v>
      </c>
      <c r="D92" s="45">
        <v>30.69</v>
      </c>
      <c r="E92" s="45">
        <v>12.0</v>
      </c>
      <c r="F92" s="45">
        <v>0.0</v>
      </c>
      <c r="G92" s="45">
        <v>0.0</v>
      </c>
      <c r="H92" s="45">
        <v>0.0</v>
      </c>
      <c r="I92" s="83" t="s">
        <v>101</v>
      </c>
      <c r="J92" s="83" t="s">
        <v>164</v>
      </c>
      <c r="K92" s="45" t="s">
        <v>203</v>
      </c>
      <c r="L92" s="45" t="s">
        <v>520</v>
      </c>
      <c r="M92" s="23"/>
      <c r="N92" s="23"/>
      <c r="O92" s="176" t="str">
        <f t="shared" si="1"/>
        <v>750MeV</v>
      </c>
      <c r="P92" s="20" t="str">
        <f t="shared" si="2"/>
        <v>650MeV</v>
      </c>
      <c r="Q92" s="23">
        <f t="shared" si="3"/>
        <v>666.16</v>
      </c>
      <c r="R92" s="23">
        <f t="shared" si="4"/>
        <v>555.3</v>
      </c>
      <c r="S92" s="23">
        <f t="shared" si="5"/>
        <v>207.65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114"/>
      <c r="B93" s="45">
        <v>2303.0</v>
      </c>
      <c r="C93" s="45" t="s">
        <v>391</v>
      </c>
      <c r="D93" s="45">
        <v>30.69</v>
      </c>
      <c r="E93" s="45">
        <v>11.22</v>
      </c>
      <c r="F93" s="45">
        <v>35.3</v>
      </c>
      <c r="G93" s="45">
        <v>4973247.0</v>
      </c>
      <c r="H93" s="45">
        <v>59.43</v>
      </c>
      <c r="I93" s="83" t="s">
        <v>101</v>
      </c>
      <c r="J93" s="83" t="s">
        <v>164</v>
      </c>
      <c r="K93" s="45" t="s">
        <v>203</v>
      </c>
      <c r="L93" s="45" t="s">
        <v>502</v>
      </c>
      <c r="M93" s="23"/>
      <c r="N93" s="23"/>
      <c r="O93" s="176" t="str">
        <f t="shared" si="1"/>
        <v>750MeV</v>
      </c>
      <c r="P93" s="20" t="str">
        <f t="shared" si="2"/>
        <v>650MeV</v>
      </c>
      <c r="Q93" s="23">
        <f t="shared" si="3"/>
        <v>666.16</v>
      </c>
      <c r="R93" s="23">
        <f t="shared" si="4"/>
        <v>590.6</v>
      </c>
      <c r="S93" s="23">
        <f t="shared" si="5"/>
        <v>207.65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114"/>
      <c r="B94" s="45">
        <v>2304.0</v>
      </c>
      <c r="C94" s="45" t="s">
        <v>391</v>
      </c>
      <c r="D94" s="45">
        <v>30.69</v>
      </c>
      <c r="E94" s="45">
        <v>7.71</v>
      </c>
      <c r="F94" s="45">
        <v>9.01</v>
      </c>
      <c r="G94" s="45">
        <v>909740.0</v>
      </c>
      <c r="H94" s="45">
        <v>19.83</v>
      </c>
      <c r="I94" s="83" t="s">
        <v>101</v>
      </c>
      <c r="J94" s="83" t="s">
        <v>164</v>
      </c>
      <c r="K94" s="45" t="s">
        <v>203</v>
      </c>
      <c r="L94" s="45" t="s">
        <v>502</v>
      </c>
      <c r="M94" s="23"/>
      <c r="N94" s="23"/>
      <c r="O94" s="176" t="str">
        <f t="shared" si="1"/>
        <v>750MeV</v>
      </c>
      <c r="P94" s="20" t="str">
        <f t="shared" si="2"/>
        <v>650MeV</v>
      </c>
      <c r="Q94" s="23">
        <f t="shared" si="3"/>
        <v>666.16</v>
      </c>
      <c r="R94" s="23">
        <f t="shared" si="4"/>
        <v>599.61</v>
      </c>
      <c r="S94" s="23">
        <f t="shared" si="5"/>
        <v>207.65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>
      <c r="A95" s="114"/>
      <c r="B95" s="45">
        <v>2305.0</v>
      </c>
      <c r="C95" s="45" t="s">
        <v>391</v>
      </c>
      <c r="D95" s="45">
        <v>30.69</v>
      </c>
      <c r="E95" s="45">
        <v>3.96</v>
      </c>
      <c r="F95" s="45">
        <v>4.61</v>
      </c>
      <c r="G95" s="45">
        <v>300560.0</v>
      </c>
      <c r="H95" s="45">
        <v>24.37</v>
      </c>
      <c r="I95" s="83" t="s">
        <v>101</v>
      </c>
      <c r="J95" s="83" t="s">
        <v>164</v>
      </c>
      <c r="K95" s="45" t="s">
        <v>203</v>
      </c>
      <c r="L95" s="45" t="s">
        <v>502</v>
      </c>
      <c r="M95" s="23"/>
      <c r="N95" s="23"/>
      <c r="O95" s="176" t="str">
        <f t="shared" si="1"/>
        <v>750MeV</v>
      </c>
      <c r="P95" s="20" t="str">
        <f t="shared" si="2"/>
        <v>650MeV</v>
      </c>
      <c r="Q95" s="23">
        <f t="shared" si="3"/>
        <v>666.16</v>
      </c>
      <c r="R95" s="23">
        <f t="shared" si="4"/>
        <v>604.22</v>
      </c>
      <c r="S95" s="23">
        <f t="shared" si="5"/>
        <v>207.65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>
      <c r="A96" s="114"/>
      <c r="B96" s="45">
        <v>2306.0</v>
      </c>
      <c r="C96" s="45" t="s">
        <v>391</v>
      </c>
      <c r="D96" s="45">
        <v>30.69</v>
      </c>
      <c r="E96" s="45">
        <v>11.4</v>
      </c>
      <c r="F96" s="45">
        <v>13.99</v>
      </c>
      <c r="G96" s="45">
        <v>1984103.0</v>
      </c>
      <c r="H96" s="45">
        <v>21.24</v>
      </c>
      <c r="I96" s="83" t="s">
        <v>101</v>
      </c>
      <c r="J96" s="83" t="s">
        <v>102</v>
      </c>
      <c r="K96" s="45" t="s">
        <v>203</v>
      </c>
      <c r="L96" s="45" t="s">
        <v>502</v>
      </c>
      <c r="M96" s="23"/>
      <c r="N96" s="23"/>
      <c r="O96" s="176" t="str">
        <f t="shared" si="1"/>
        <v>750MeV</v>
      </c>
      <c r="P96" s="20" t="str">
        <f t="shared" si="2"/>
        <v>650MeV</v>
      </c>
      <c r="Q96" s="23">
        <f t="shared" si="3"/>
        <v>666.16</v>
      </c>
      <c r="R96" s="23">
        <f t="shared" si="4"/>
        <v>618.21</v>
      </c>
      <c r="S96" s="23">
        <f t="shared" si="5"/>
        <v>207.65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>
      <c r="A97" s="114"/>
      <c r="B97" s="45">
        <v>2307.0</v>
      </c>
      <c r="C97" s="45" t="s">
        <v>154</v>
      </c>
      <c r="D97" s="45">
        <v>30.69</v>
      </c>
      <c r="E97" s="45">
        <v>4.0</v>
      </c>
      <c r="F97" s="45">
        <v>0.0</v>
      </c>
      <c r="G97" s="45">
        <v>0.0</v>
      </c>
      <c r="H97" s="45">
        <v>0.0</v>
      </c>
      <c r="I97" s="83" t="s">
        <v>101</v>
      </c>
      <c r="J97" s="83" t="s">
        <v>164</v>
      </c>
      <c r="K97" s="45" t="s">
        <v>477</v>
      </c>
      <c r="L97" s="45" t="s">
        <v>520</v>
      </c>
      <c r="M97" s="23"/>
      <c r="N97" s="23"/>
      <c r="O97" s="176" t="str">
        <f t="shared" si="1"/>
        <v>140MeV</v>
      </c>
      <c r="P97" s="20" t="str">
        <f t="shared" si="2"/>
        <v>140MeV</v>
      </c>
      <c r="Q97" s="23">
        <f t="shared" si="3"/>
        <v>666.16</v>
      </c>
      <c r="R97" s="23">
        <f t="shared" si="4"/>
        <v>618.21</v>
      </c>
      <c r="S97" s="23">
        <f t="shared" si="5"/>
        <v>207.65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>
      <c r="A98" s="114"/>
      <c r="B98" s="45">
        <v>2308.0</v>
      </c>
      <c r="C98" s="45" t="s">
        <v>391</v>
      </c>
      <c r="D98" s="45">
        <v>30.69</v>
      </c>
      <c r="E98" s="45">
        <v>4.0</v>
      </c>
      <c r="F98" s="45">
        <v>5.09</v>
      </c>
      <c r="G98" s="45">
        <v>768794.0</v>
      </c>
      <c r="H98" s="45">
        <v>22.4</v>
      </c>
      <c r="I98" s="83" t="s">
        <v>101</v>
      </c>
      <c r="J98" s="83" t="s">
        <v>164</v>
      </c>
      <c r="K98" s="45" t="s">
        <v>477</v>
      </c>
      <c r="L98" s="45" t="s">
        <v>503</v>
      </c>
      <c r="M98" s="23"/>
      <c r="N98" s="23"/>
      <c r="O98" s="176" t="str">
        <f t="shared" si="1"/>
        <v>140MeV</v>
      </c>
      <c r="P98" s="20" t="str">
        <f t="shared" si="2"/>
        <v>140MeV</v>
      </c>
      <c r="Q98" s="23">
        <f t="shared" si="3"/>
        <v>666.16</v>
      </c>
      <c r="R98" s="23">
        <f t="shared" si="4"/>
        <v>623.3</v>
      </c>
      <c r="S98" s="23">
        <f t="shared" si="5"/>
        <v>207.65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>
      <c r="A99" s="114"/>
      <c r="B99" s="45">
        <v>2309.0</v>
      </c>
      <c r="C99" s="45" t="s">
        <v>154</v>
      </c>
      <c r="D99" s="45">
        <v>30.69</v>
      </c>
      <c r="E99" s="45">
        <v>11.38</v>
      </c>
      <c r="F99" s="45">
        <v>0.0</v>
      </c>
      <c r="G99" s="45">
        <v>65393.0</v>
      </c>
      <c r="H99" s="45">
        <v>0.69</v>
      </c>
      <c r="I99" s="83" t="s">
        <v>101</v>
      </c>
      <c r="J99" s="83" t="s">
        <v>164</v>
      </c>
      <c r="K99" s="45" t="s">
        <v>223</v>
      </c>
      <c r="L99" s="45" t="s">
        <v>502</v>
      </c>
      <c r="M99" s="23"/>
      <c r="N99" s="23"/>
      <c r="O99" s="176" t="str">
        <f t="shared" si="1"/>
        <v>750MeV</v>
      </c>
      <c r="P99" s="20" t="str">
        <f t="shared" si="2"/>
        <v>650MeV</v>
      </c>
      <c r="Q99" s="23">
        <f t="shared" si="3"/>
        <v>666.16</v>
      </c>
      <c r="R99" s="23">
        <f t="shared" si="4"/>
        <v>623.3</v>
      </c>
      <c r="S99" s="23">
        <f t="shared" si="5"/>
        <v>207.65</v>
      </c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>
      <c r="A100" s="114"/>
      <c r="B100" s="45">
        <v>2310.0</v>
      </c>
      <c r="C100" s="45" t="s">
        <v>391</v>
      </c>
      <c r="D100" s="45">
        <v>30.69</v>
      </c>
      <c r="E100" s="45">
        <v>11.16</v>
      </c>
      <c r="F100" s="45">
        <v>7.09</v>
      </c>
      <c r="G100" s="45">
        <v>995836.0</v>
      </c>
      <c r="H100" s="45">
        <v>11.09</v>
      </c>
      <c r="I100" s="83" t="s">
        <v>101</v>
      </c>
      <c r="J100" s="83" t="s">
        <v>400</v>
      </c>
      <c r="K100" s="45" t="s">
        <v>223</v>
      </c>
      <c r="L100" s="45" t="s">
        <v>502</v>
      </c>
      <c r="M100" s="23"/>
      <c r="N100" s="23"/>
      <c r="O100" s="176" t="str">
        <f t="shared" si="1"/>
        <v>750MeV</v>
      </c>
      <c r="P100" s="20" t="str">
        <f t="shared" si="2"/>
        <v>650MeV</v>
      </c>
      <c r="Q100" s="23">
        <f t="shared" si="3"/>
        <v>666.16</v>
      </c>
      <c r="R100" s="23">
        <f t="shared" si="4"/>
        <v>630.39</v>
      </c>
      <c r="S100" s="23">
        <f t="shared" si="5"/>
        <v>207.65</v>
      </c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>
      <c r="A101" s="111"/>
      <c r="B101" s="42">
        <v>2311.0</v>
      </c>
      <c r="C101" s="42" t="s">
        <v>391</v>
      </c>
      <c r="D101" s="42">
        <v>30.69</v>
      </c>
      <c r="E101" s="42">
        <v>24.75</v>
      </c>
      <c r="F101" s="42">
        <v>16.53</v>
      </c>
      <c r="G101" s="42">
        <v>767910.0</v>
      </c>
      <c r="H101" s="42">
        <v>13.23</v>
      </c>
      <c r="I101" s="43" t="s">
        <v>229</v>
      </c>
      <c r="J101" s="43" t="s">
        <v>164</v>
      </c>
      <c r="K101" s="42" t="s">
        <v>203</v>
      </c>
      <c r="L101" s="42" t="s">
        <v>502</v>
      </c>
      <c r="M101" s="27"/>
      <c r="N101" s="27"/>
      <c r="O101" s="176" t="str">
        <f t="shared" si="1"/>
        <v>750MeV</v>
      </c>
      <c r="P101" s="20" t="str">
        <f t="shared" si="2"/>
        <v>650MeV</v>
      </c>
      <c r="Q101" s="27">
        <f t="shared" si="3"/>
        <v>666.16</v>
      </c>
      <c r="R101" s="27">
        <f t="shared" si="4"/>
        <v>630.39</v>
      </c>
      <c r="S101" s="27">
        <f t="shared" si="5"/>
        <v>224.18</v>
      </c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</row>
    <row r="102">
      <c r="A102" s="111"/>
      <c r="B102" s="42">
        <v>2312.0</v>
      </c>
      <c r="C102" s="42" t="s">
        <v>391</v>
      </c>
      <c r="D102" s="42">
        <v>30.69</v>
      </c>
      <c r="E102" s="42">
        <v>14.18</v>
      </c>
      <c r="F102" s="42">
        <v>8.25</v>
      </c>
      <c r="G102" s="42">
        <v>220337.0</v>
      </c>
      <c r="H102" s="42">
        <v>11.91</v>
      </c>
      <c r="I102" s="43" t="s">
        <v>229</v>
      </c>
      <c r="J102" s="43" t="s">
        <v>164</v>
      </c>
      <c r="K102" s="42" t="s">
        <v>203</v>
      </c>
      <c r="L102" s="42" t="s">
        <v>502</v>
      </c>
      <c r="M102" s="27"/>
      <c r="N102" s="27"/>
      <c r="O102" s="176" t="str">
        <f t="shared" si="1"/>
        <v>750MeV</v>
      </c>
      <c r="P102" s="20" t="str">
        <f t="shared" si="2"/>
        <v>650MeV</v>
      </c>
      <c r="Q102" s="27">
        <f t="shared" si="3"/>
        <v>666.16</v>
      </c>
      <c r="R102" s="27">
        <f t="shared" si="4"/>
        <v>630.39</v>
      </c>
      <c r="S102" s="27">
        <f t="shared" si="5"/>
        <v>232.43</v>
      </c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</row>
    <row r="103">
      <c r="A103" s="186">
        <v>45227.0</v>
      </c>
      <c r="B103" s="183">
        <v>2313.0</v>
      </c>
      <c r="C103" s="183" t="s">
        <v>391</v>
      </c>
      <c r="D103" s="183">
        <v>30.69</v>
      </c>
      <c r="E103" s="183">
        <v>22.24</v>
      </c>
      <c r="F103" s="183">
        <v>69.4</v>
      </c>
      <c r="G103" s="183">
        <v>286146.0</v>
      </c>
      <c r="H103" s="183">
        <v>59.4</v>
      </c>
      <c r="I103" s="184" t="s">
        <v>65</v>
      </c>
      <c r="J103" s="184" t="s">
        <v>164</v>
      </c>
      <c r="K103" s="183" t="s">
        <v>203</v>
      </c>
      <c r="L103" s="183" t="s">
        <v>502</v>
      </c>
      <c r="M103" s="185"/>
      <c r="N103" s="185"/>
      <c r="O103" s="176" t="str">
        <f t="shared" si="1"/>
        <v>750MeV</v>
      </c>
      <c r="P103" s="20" t="str">
        <f t="shared" si="2"/>
        <v>650MeV</v>
      </c>
      <c r="Q103" s="185">
        <f t="shared" si="3"/>
        <v>735.56</v>
      </c>
      <c r="R103" s="185">
        <f t="shared" si="4"/>
        <v>630.39</v>
      </c>
      <c r="S103" s="185">
        <f t="shared" si="5"/>
        <v>232.43</v>
      </c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/>
      <c r="AD103" s="185"/>
      <c r="AE103" s="185"/>
      <c r="AF103" s="185"/>
      <c r="AG103" s="185"/>
      <c r="AH103" s="185"/>
    </row>
    <row r="104">
      <c r="A104" s="75"/>
      <c r="B104" s="4">
        <v>2314.0</v>
      </c>
      <c r="C104" s="183" t="s">
        <v>391</v>
      </c>
      <c r="D104" s="183">
        <v>30.69</v>
      </c>
      <c r="E104" s="4">
        <v>22.52</v>
      </c>
      <c r="F104" s="4">
        <v>83.95</v>
      </c>
      <c r="G104" s="4">
        <v>3444409.0</v>
      </c>
      <c r="H104" s="4">
        <v>68.62</v>
      </c>
      <c r="I104" s="184" t="s">
        <v>65</v>
      </c>
      <c r="J104" s="184" t="s">
        <v>164</v>
      </c>
      <c r="K104" s="183" t="s">
        <v>203</v>
      </c>
      <c r="L104" s="183" t="s">
        <v>502</v>
      </c>
      <c r="O104" s="176" t="str">
        <f t="shared" si="1"/>
        <v>750MeV</v>
      </c>
      <c r="P104" s="20" t="str">
        <f t="shared" si="2"/>
        <v>650MeV</v>
      </c>
      <c r="Q104" s="185">
        <f t="shared" si="3"/>
        <v>819.51</v>
      </c>
      <c r="R104" s="185">
        <f t="shared" si="4"/>
        <v>630.39</v>
      </c>
      <c r="S104" s="185">
        <f t="shared" si="5"/>
        <v>232.43</v>
      </c>
    </row>
    <row r="105">
      <c r="A105" s="75"/>
      <c r="B105" s="4">
        <v>2315.0</v>
      </c>
      <c r="C105" s="183" t="s">
        <v>391</v>
      </c>
      <c r="D105" s="183">
        <v>30.69</v>
      </c>
      <c r="E105" s="4">
        <v>17.68</v>
      </c>
      <c r="F105" s="4">
        <v>16.27</v>
      </c>
      <c r="G105" s="4">
        <v>561593.0</v>
      </c>
      <c r="H105" s="4">
        <v>19.43</v>
      </c>
      <c r="I105" s="184" t="s">
        <v>65</v>
      </c>
      <c r="J105" s="184" t="s">
        <v>164</v>
      </c>
      <c r="K105" s="183" t="s">
        <v>203</v>
      </c>
      <c r="L105" s="183" t="s">
        <v>502</v>
      </c>
      <c r="O105" s="176" t="str">
        <f t="shared" si="1"/>
        <v>750MeV</v>
      </c>
      <c r="P105" s="20" t="str">
        <f t="shared" si="2"/>
        <v>650MeV</v>
      </c>
      <c r="Q105" s="185">
        <f t="shared" si="3"/>
        <v>835.78</v>
      </c>
      <c r="R105" s="185">
        <f t="shared" si="4"/>
        <v>630.39</v>
      </c>
      <c r="S105" s="185">
        <f t="shared" si="5"/>
        <v>232.43</v>
      </c>
    </row>
    <row r="106">
      <c r="A106" s="75"/>
      <c r="B106" s="4">
        <v>2316.0</v>
      </c>
      <c r="C106" s="183" t="s">
        <v>391</v>
      </c>
      <c r="D106" s="183">
        <v>30.69</v>
      </c>
      <c r="E106" s="4">
        <v>9.57</v>
      </c>
      <c r="F106" s="4">
        <v>12.67</v>
      </c>
      <c r="G106" s="4">
        <v>289975.0</v>
      </c>
      <c r="H106" s="4">
        <v>22.79</v>
      </c>
      <c r="I106" s="184" t="s">
        <v>65</v>
      </c>
      <c r="J106" s="52" t="s">
        <v>164</v>
      </c>
      <c r="K106" s="183" t="s">
        <v>203</v>
      </c>
      <c r="L106" s="183" t="s">
        <v>502</v>
      </c>
      <c r="O106" s="176" t="str">
        <f t="shared" si="1"/>
        <v>750MeV</v>
      </c>
      <c r="P106" s="20" t="str">
        <f t="shared" si="2"/>
        <v>650MeV</v>
      </c>
      <c r="Q106" s="185">
        <f t="shared" si="3"/>
        <v>848.45</v>
      </c>
      <c r="R106" s="185">
        <f t="shared" si="4"/>
        <v>630.39</v>
      </c>
      <c r="S106" s="185">
        <f t="shared" si="5"/>
        <v>232.43</v>
      </c>
    </row>
    <row r="107">
      <c r="A107" s="75"/>
      <c r="B107" s="4">
        <v>2317.0</v>
      </c>
      <c r="C107" s="183" t="s">
        <v>391</v>
      </c>
      <c r="D107" s="183">
        <v>30.69</v>
      </c>
      <c r="E107" s="4">
        <v>22.34</v>
      </c>
      <c r="F107" s="4">
        <v>22.09</v>
      </c>
      <c r="G107" s="4">
        <v>915639.0</v>
      </c>
      <c r="H107" s="4">
        <v>18.79</v>
      </c>
      <c r="I107" s="184" t="s">
        <v>65</v>
      </c>
      <c r="J107" s="52" t="s">
        <v>530</v>
      </c>
      <c r="K107" s="183" t="s">
        <v>203</v>
      </c>
      <c r="L107" s="183" t="s">
        <v>502</v>
      </c>
      <c r="O107" s="176" t="str">
        <f t="shared" si="1"/>
        <v>750MeV</v>
      </c>
      <c r="P107" s="20" t="str">
        <f t="shared" si="2"/>
        <v>650MeV</v>
      </c>
      <c r="Q107" s="185">
        <f t="shared" si="3"/>
        <v>870.54</v>
      </c>
      <c r="R107" s="185">
        <f t="shared" si="4"/>
        <v>630.39</v>
      </c>
      <c r="S107" s="185">
        <f t="shared" si="5"/>
        <v>232.43</v>
      </c>
    </row>
    <row r="108">
      <c r="A108" s="75"/>
      <c r="B108" s="4">
        <v>2318.0</v>
      </c>
      <c r="C108" s="183" t="s">
        <v>391</v>
      </c>
      <c r="D108" s="183">
        <v>30.69</v>
      </c>
      <c r="E108" s="4">
        <v>9.46</v>
      </c>
      <c r="F108" s="4">
        <v>10.81</v>
      </c>
      <c r="G108" s="4">
        <v>678817.0</v>
      </c>
      <c r="H108" s="4">
        <v>21.22</v>
      </c>
      <c r="I108" s="184" t="s">
        <v>65</v>
      </c>
      <c r="J108" s="52" t="s">
        <v>164</v>
      </c>
      <c r="K108" s="4" t="s">
        <v>477</v>
      </c>
      <c r="L108" s="183" t="s">
        <v>520</v>
      </c>
      <c r="O108" s="176" t="str">
        <f t="shared" si="1"/>
        <v>140MeV</v>
      </c>
      <c r="P108" s="20" t="str">
        <f t="shared" si="2"/>
        <v>140MeV</v>
      </c>
      <c r="Q108" s="185">
        <f t="shared" si="3"/>
        <v>881.35</v>
      </c>
      <c r="R108" s="185">
        <f t="shared" si="4"/>
        <v>630.39</v>
      </c>
      <c r="S108" s="185">
        <f t="shared" si="5"/>
        <v>232.43</v>
      </c>
    </row>
    <row r="109">
      <c r="A109" s="75"/>
      <c r="B109" s="4">
        <v>2319.0</v>
      </c>
      <c r="C109" s="183" t="s">
        <v>391</v>
      </c>
      <c r="D109" s="183">
        <v>30.69</v>
      </c>
      <c r="E109" s="4">
        <v>22.68</v>
      </c>
      <c r="F109" s="4">
        <v>13.53</v>
      </c>
      <c r="G109" s="4">
        <v>564389.0</v>
      </c>
      <c r="H109" s="4">
        <v>10.61</v>
      </c>
      <c r="I109" s="184" t="s">
        <v>65</v>
      </c>
      <c r="J109" s="184" t="s">
        <v>400</v>
      </c>
      <c r="K109" s="183" t="s">
        <v>223</v>
      </c>
      <c r="L109" s="183" t="s">
        <v>502</v>
      </c>
      <c r="O109" s="176" t="str">
        <f t="shared" si="1"/>
        <v>750MeV</v>
      </c>
      <c r="P109" s="20" t="str">
        <f t="shared" si="2"/>
        <v>650MeV</v>
      </c>
      <c r="Q109" s="185">
        <f t="shared" si="3"/>
        <v>894.88</v>
      </c>
      <c r="R109" s="185">
        <f t="shared" si="4"/>
        <v>630.39</v>
      </c>
      <c r="S109" s="185">
        <f t="shared" si="5"/>
        <v>232.43</v>
      </c>
    </row>
    <row r="110">
      <c r="A110" s="114"/>
      <c r="B110" s="45">
        <v>2320.0</v>
      </c>
      <c r="C110" s="45" t="s">
        <v>391</v>
      </c>
      <c r="D110" s="45">
        <v>30.69</v>
      </c>
      <c r="E110" s="45">
        <v>11.01</v>
      </c>
      <c r="F110" s="45">
        <v>29.52</v>
      </c>
      <c r="G110" s="45">
        <v>4217560.0</v>
      </c>
      <c r="H110" s="45">
        <v>58.88</v>
      </c>
      <c r="I110" s="83" t="s">
        <v>101</v>
      </c>
      <c r="J110" s="83" t="s">
        <v>164</v>
      </c>
      <c r="K110" s="45" t="s">
        <v>203</v>
      </c>
      <c r="L110" s="45" t="s">
        <v>502</v>
      </c>
      <c r="M110" s="23"/>
      <c r="N110" s="23"/>
      <c r="O110" s="176" t="str">
        <f t="shared" si="1"/>
        <v>750MeV</v>
      </c>
      <c r="P110" s="20" t="str">
        <f t="shared" si="2"/>
        <v>650MeV</v>
      </c>
      <c r="Q110" s="23">
        <f t="shared" si="3"/>
        <v>894.88</v>
      </c>
      <c r="R110" s="23">
        <f t="shared" si="4"/>
        <v>659.91</v>
      </c>
      <c r="S110" s="23">
        <f t="shared" si="5"/>
        <v>232.43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>
      <c r="A111" s="114"/>
      <c r="B111" s="45">
        <v>2321.0</v>
      </c>
      <c r="C111" s="45" t="s">
        <v>391</v>
      </c>
      <c r="D111" s="45">
        <v>30.69</v>
      </c>
      <c r="E111" s="45">
        <v>11.08</v>
      </c>
      <c r="F111" s="45">
        <v>32.64</v>
      </c>
      <c r="G111" s="45">
        <v>4641686.0</v>
      </c>
      <c r="H111" s="45">
        <v>57.62</v>
      </c>
      <c r="I111" s="83" t="s">
        <v>101</v>
      </c>
      <c r="J111" s="83" t="s">
        <v>164</v>
      </c>
      <c r="K111" s="45" t="s">
        <v>203</v>
      </c>
      <c r="L111" s="45" t="s">
        <v>502</v>
      </c>
      <c r="M111" s="23"/>
      <c r="N111" s="23"/>
      <c r="O111" s="176" t="str">
        <f t="shared" si="1"/>
        <v>750MeV</v>
      </c>
      <c r="P111" s="20" t="str">
        <f t="shared" si="2"/>
        <v>650MeV</v>
      </c>
      <c r="Q111" s="23">
        <f t="shared" si="3"/>
        <v>894.88</v>
      </c>
      <c r="R111" s="23">
        <f t="shared" si="4"/>
        <v>692.55</v>
      </c>
      <c r="S111" s="23">
        <f t="shared" si="5"/>
        <v>232.43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>
      <c r="A112" s="75"/>
      <c r="B112" s="4">
        <v>2322.0</v>
      </c>
      <c r="C112" s="183" t="s">
        <v>391</v>
      </c>
      <c r="D112" s="4">
        <v>30.69</v>
      </c>
      <c r="E112" s="4">
        <v>22.52</v>
      </c>
      <c r="F112" s="4">
        <v>73.66</v>
      </c>
      <c r="G112" s="4">
        <v>3019051.0</v>
      </c>
      <c r="H112" s="4">
        <v>60.3</v>
      </c>
      <c r="I112" s="52" t="s">
        <v>65</v>
      </c>
      <c r="J112" s="52" t="s">
        <v>164</v>
      </c>
      <c r="K112" s="4" t="s">
        <v>203</v>
      </c>
      <c r="L112" s="183" t="s">
        <v>502</v>
      </c>
      <c r="O112" s="176" t="str">
        <f t="shared" si="1"/>
        <v>750MeV</v>
      </c>
      <c r="P112" s="20" t="str">
        <f t="shared" si="2"/>
        <v>650MeV</v>
      </c>
      <c r="Q112" s="185">
        <f t="shared" si="3"/>
        <v>968.54</v>
      </c>
      <c r="R112" s="185">
        <f t="shared" si="4"/>
        <v>692.55</v>
      </c>
      <c r="S112" s="185">
        <f t="shared" si="5"/>
        <v>232.43</v>
      </c>
    </row>
    <row r="113">
      <c r="A113" s="75"/>
      <c r="B113" s="4">
        <v>2323.0</v>
      </c>
      <c r="C113" s="183" t="s">
        <v>391</v>
      </c>
      <c r="D113" s="4">
        <v>30.69</v>
      </c>
      <c r="E113" s="4">
        <v>23.21</v>
      </c>
      <c r="F113" s="4">
        <v>69.68</v>
      </c>
      <c r="G113" s="4">
        <v>2878812.0</v>
      </c>
      <c r="H113" s="4">
        <v>58.5</v>
      </c>
      <c r="I113" s="52" t="s">
        <v>65</v>
      </c>
      <c r="J113" s="52" t="s">
        <v>164</v>
      </c>
      <c r="K113" s="4" t="s">
        <v>203</v>
      </c>
      <c r="L113" s="183" t="s">
        <v>502</v>
      </c>
      <c r="O113" s="176" t="str">
        <f t="shared" si="1"/>
        <v>750MeV</v>
      </c>
      <c r="P113" s="20" t="str">
        <f t="shared" si="2"/>
        <v>650MeV</v>
      </c>
      <c r="Q113" s="185">
        <f t="shared" si="3"/>
        <v>1038.22</v>
      </c>
      <c r="R113" s="185">
        <f t="shared" si="4"/>
        <v>692.55</v>
      </c>
      <c r="S113" s="185">
        <f t="shared" si="5"/>
        <v>232.43</v>
      </c>
    </row>
    <row r="114">
      <c r="A114" s="31" t="s">
        <v>531</v>
      </c>
      <c r="B114" s="4">
        <v>2324.0</v>
      </c>
      <c r="C114" s="183" t="s">
        <v>391</v>
      </c>
      <c r="D114" s="4">
        <v>30.69</v>
      </c>
      <c r="E114" s="4">
        <v>22.92</v>
      </c>
      <c r="F114" s="4">
        <v>72.94</v>
      </c>
      <c r="G114" s="4">
        <v>3012985.0</v>
      </c>
      <c r="H114" s="4">
        <v>57.69</v>
      </c>
      <c r="I114" s="189" t="s">
        <v>65</v>
      </c>
      <c r="J114" s="189" t="s">
        <v>164</v>
      </c>
      <c r="K114" s="190" t="s">
        <v>203</v>
      </c>
      <c r="L114" s="183" t="s">
        <v>502</v>
      </c>
      <c r="O114" s="176" t="str">
        <f t="shared" si="1"/>
        <v>750MeV</v>
      </c>
      <c r="P114" s="20" t="str">
        <f t="shared" si="2"/>
        <v>650MeV</v>
      </c>
      <c r="Q114" s="185">
        <f t="shared" si="3"/>
        <v>1111.16</v>
      </c>
      <c r="R114" s="185">
        <f t="shared" si="4"/>
        <v>692.55</v>
      </c>
      <c r="S114" s="185">
        <f t="shared" si="5"/>
        <v>232.43</v>
      </c>
      <c r="T114" s="52" t="s">
        <v>532</v>
      </c>
      <c r="U114" s="52" t="s">
        <v>533</v>
      </c>
      <c r="V114" s="52" t="s">
        <v>534</v>
      </c>
    </row>
    <row r="115">
      <c r="A115" s="191">
        <v>45311.0</v>
      </c>
      <c r="B115" s="192">
        <v>3728.0</v>
      </c>
      <c r="C115" s="193" t="s">
        <v>391</v>
      </c>
      <c r="D115" s="192">
        <v>28.497</v>
      </c>
      <c r="E115" s="192">
        <v>30.0</v>
      </c>
      <c r="F115" s="192">
        <v>47.21</v>
      </c>
      <c r="G115" s="192">
        <v>7940883.0</v>
      </c>
      <c r="H115" s="192">
        <v>63.0</v>
      </c>
      <c r="I115" s="52" t="s">
        <v>65</v>
      </c>
      <c r="J115" s="52" t="s">
        <v>164</v>
      </c>
      <c r="K115" s="4" t="s">
        <v>203</v>
      </c>
      <c r="L115" s="193" t="s">
        <v>535</v>
      </c>
      <c r="M115" s="194"/>
      <c r="N115" s="194"/>
      <c r="O115" s="195" t="str">
        <f t="shared" si="1"/>
        <v>750MeV</v>
      </c>
      <c r="P115" s="194" t="str">
        <f t="shared" si="2"/>
        <v>650MeV</v>
      </c>
      <c r="Q115" s="196">
        <f t="shared" si="3"/>
        <v>1158.37</v>
      </c>
      <c r="R115" s="196">
        <f t="shared" si="4"/>
        <v>692.55</v>
      </c>
      <c r="S115" s="196">
        <f t="shared" si="5"/>
        <v>232.43</v>
      </c>
      <c r="T115" s="20">
        <f t="shared" ref="T115:V115" si="6">MAX(Q:Q-Q114)</f>
        <v>47.21</v>
      </c>
      <c r="U115" s="20">
        <f t="shared" si="6"/>
        <v>0</v>
      </c>
      <c r="V115" s="20">
        <f t="shared" si="6"/>
        <v>0</v>
      </c>
    </row>
    <row r="116">
      <c r="A116" s="75"/>
      <c r="B116" s="4">
        <v>3729.0</v>
      </c>
      <c r="C116" s="4" t="s">
        <v>391</v>
      </c>
      <c r="D116" s="4">
        <v>28.497</v>
      </c>
      <c r="E116" s="4">
        <v>30.0</v>
      </c>
      <c r="F116" s="4">
        <v>4.69</v>
      </c>
      <c r="G116" s="4">
        <v>7170965.0</v>
      </c>
      <c r="H116" s="4">
        <v>60.0</v>
      </c>
      <c r="I116" s="52" t="s">
        <v>65</v>
      </c>
      <c r="J116" s="52" t="s">
        <v>164</v>
      </c>
      <c r="K116" s="4" t="s">
        <v>203</v>
      </c>
      <c r="L116" s="4" t="s">
        <v>536</v>
      </c>
      <c r="O116" s="176" t="str">
        <f t="shared" si="1"/>
        <v>750MeV</v>
      </c>
      <c r="P116" s="20" t="str">
        <f t="shared" si="2"/>
        <v>650MeV</v>
      </c>
      <c r="Q116" s="185">
        <f t="shared" si="3"/>
        <v>1163.06</v>
      </c>
      <c r="R116" s="185">
        <f t="shared" si="4"/>
        <v>692.55</v>
      </c>
      <c r="S116" s="185">
        <f t="shared" si="5"/>
        <v>232.43</v>
      </c>
      <c r="T116" s="197">
        <f t="shared" ref="T116:T156" si="7">if($I116="LH2",$T115+$F116,$T115+0)</f>
        <v>51.9</v>
      </c>
      <c r="U116" s="197">
        <f t="shared" ref="U116:U156" si="8">if($I116="LD2",$U115+$F116,$U115+0)</f>
        <v>0</v>
      </c>
      <c r="V116" s="20">
        <f t="shared" ref="V116:V197" si="9">if($I116="dummy",$V115+$F116,$V115+0)</f>
        <v>0</v>
      </c>
    </row>
    <row r="117">
      <c r="A117" s="75"/>
      <c r="B117" s="4">
        <v>3730.0</v>
      </c>
      <c r="C117" s="4" t="s">
        <v>537</v>
      </c>
      <c r="D117" s="4">
        <v>28.497</v>
      </c>
      <c r="F117" s="4">
        <v>0.0</v>
      </c>
      <c r="H117" s="4">
        <v>0.0</v>
      </c>
      <c r="I117" s="52" t="s">
        <v>65</v>
      </c>
      <c r="J117" s="52" t="s">
        <v>164</v>
      </c>
      <c r="K117" s="4" t="s">
        <v>223</v>
      </c>
      <c r="L117" s="4" t="s">
        <v>538</v>
      </c>
      <c r="O117" s="176" t="str">
        <f t="shared" si="1"/>
        <v>750MeV</v>
      </c>
      <c r="P117" s="20" t="str">
        <f t="shared" si="2"/>
        <v>650MeV</v>
      </c>
      <c r="Q117" s="185">
        <f t="shared" si="3"/>
        <v>1163.06</v>
      </c>
      <c r="R117" s="185">
        <f t="shared" si="4"/>
        <v>692.55</v>
      </c>
      <c r="S117" s="185">
        <f t="shared" si="5"/>
        <v>232.43</v>
      </c>
      <c r="T117" s="197">
        <f t="shared" si="7"/>
        <v>51.9</v>
      </c>
      <c r="U117" s="197">
        <f t="shared" si="8"/>
        <v>0</v>
      </c>
      <c r="V117" s="20">
        <f t="shared" si="9"/>
        <v>0</v>
      </c>
    </row>
    <row r="118">
      <c r="A118" s="75"/>
      <c r="B118" s="4">
        <v>3731.0</v>
      </c>
      <c r="C118" s="4" t="s">
        <v>391</v>
      </c>
      <c r="D118" s="4">
        <v>28.497</v>
      </c>
      <c r="E118" s="4">
        <v>30.0</v>
      </c>
      <c r="F118" s="4">
        <v>94.07</v>
      </c>
      <c r="G118" s="4">
        <v>8076860.0</v>
      </c>
      <c r="H118" s="4">
        <v>56.9</v>
      </c>
      <c r="I118" s="52" t="s">
        <v>65</v>
      </c>
      <c r="J118" s="52" t="s">
        <v>164</v>
      </c>
      <c r="K118" s="4" t="s">
        <v>203</v>
      </c>
      <c r="L118" s="4" t="s">
        <v>539</v>
      </c>
      <c r="O118" s="176" t="str">
        <f t="shared" si="1"/>
        <v>750MeV</v>
      </c>
      <c r="P118" s="20" t="str">
        <f t="shared" si="2"/>
        <v>650MeV</v>
      </c>
      <c r="Q118" s="185">
        <f t="shared" si="3"/>
        <v>1257.13</v>
      </c>
      <c r="R118" s="185">
        <f t="shared" si="4"/>
        <v>692.55</v>
      </c>
      <c r="S118" s="185">
        <f t="shared" si="5"/>
        <v>232.43</v>
      </c>
      <c r="T118" s="197">
        <f t="shared" si="7"/>
        <v>145.97</v>
      </c>
      <c r="U118" s="197">
        <f t="shared" si="8"/>
        <v>0</v>
      </c>
      <c r="V118" s="20">
        <f t="shared" si="9"/>
        <v>0</v>
      </c>
    </row>
    <row r="119">
      <c r="A119" s="75"/>
      <c r="B119" s="4">
        <v>3732.0</v>
      </c>
      <c r="C119" s="4" t="s">
        <v>391</v>
      </c>
      <c r="D119" s="4">
        <v>28.497</v>
      </c>
      <c r="E119" s="4">
        <v>15.0</v>
      </c>
      <c r="F119" s="4">
        <v>15.6</v>
      </c>
      <c r="G119" s="4">
        <v>902364.0</v>
      </c>
      <c r="H119" s="4">
        <v>20.49</v>
      </c>
      <c r="I119" s="52" t="s">
        <v>65</v>
      </c>
      <c r="J119" s="52" t="s">
        <v>164</v>
      </c>
      <c r="K119" s="4" t="s">
        <v>203</v>
      </c>
      <c r="O119" s="176" t="str">
        <f t="shared" si="1"/>
        <v>750MeV</v>
      </c>
      <c r="P119" s="20" t="str">
        <f t="shared" si="2"/>
        <v>650MeV</v>
      </c>
      <c r="Q119" s="185">
        <f t="shared" si="3"/>
        <v>1272.73</v>
      </c>
      <c r="R119" s="185">
        <f t="shared" si="4"/>
        <v>692.55</v>
      </c>
      <c r="S119" s="185">
        <f t="shared" si="5"/>
        <v>232.43</v>
      </c>
      <c r="T119" s="197">
        <f t="shared" si="7"/>
        <v>161.57</v>
      </c>
      <c r="U119" s="197">
        <f t="shared" si="8"/>
        <v>0</v>
      </c>
      <c r="V119" s="20">
        <f t="shared" si="9"/>
        <v>0</v>
      </c>
    </row>
    <row r="120">
      <c r="A120" s="75"/>
      <c r="B120" s="4">
        <v>3733.0</v>
      </c>
      <c r="C120" s="4" t="s">
        <v>391</v>
      </c>
      <c r="D120" s="4">
        <v>28.497</v>
      </c>
      <c r="E120" s="4">
        <v>8.0</v>
      </c>
      <c r="F120" s="4">
        <v>17.24</v>
      </c>
      <c r="G120" s="4">
        <v>685750.0</v>
      </c>
      <c r="H120" s="4">
        <v>44.25</v>
      </c>
      <c r="I120" s="52" t="s">
        <v>65</v>
      </c>
      <c r="J120" s="52" t="s">
        <v>164</v>
      </c>
      <c r="K120" s="4" t="s">
        <v>203</v>
      </c>
      <c r="O120" s="176" t="str">
        <f t="shared" si="1"/>
        <v>750MeV</v>
      </c>
      <c r="P120" s="20" t="str">
        <f t="shared" si="2"/>
        <v>650MeV</v>
      </c>
      <c r="Q120" s="185">
        <f t="shared" si="3"/>
        <v>1289.97</v>
      </c>
      <c r="R120" s="185">
        <f t="shared" si="4"/>
        <v>692.55</v>
      </c>
      <c r="S120" s="185">
        <f t="shared" si="5"/>
        <v>232.43</v>
      </c>
      <c r="T120" s="197">
        <f t="shared" si="7"/>
        <v>178.81</v>
      </c>
      <c r="U120" s="197">
        <f t="shared" si="8"/>
        <v>0</v>
      </c>
      <c r="V120" s="20">
        <f t="shared" si="9"/>
        <v>0</v>
      </c>
    </row>
    <row r="121">
      <c r="A121" s="75"/>
      <c r="B121" s="4">
        <v>3734.0</v>
      </c>
      <c r="C121" s="4" t="s">
        <v>314</v>
      </c>
      <c r="D121" s="4">
        <v>28.497</v>
      </c>
      <c r="E121" s="4">
        <v>15.0</v>
      </c>
      <c r="F121" s="4">
        <v>33.45</v>
      </c>
      <c r="G121" s="4">
        <v>1957506.0</v>
      </c>
      <c r="H121" s="4">
        <v>38.69</v>
      </c>
      <c r="I121" s="52" t="s">
        <v>65</v>
      </c>
      <c r="J121" s="52" t="s">
        <v>53</v>
      </c>
      <c r="K121" s="4" t="s">
        <v>203</v>
      </c>
      <c r="O121" s="176" t="str">
        <f t="shared" si="1"/>
        <v>750MeV</v>
      </c>
      <c r="P121" s="20" t="str">
        <f t="shared" si="2"/>
        <v>650MeV</v>
      </c>
      <c r="Q121" s="185">
        <f t="shared" si="3"/>
        <v>1323.42</v>
      </c>
      <c r="R121" s="185">
        <f t="shared" si="4"/>
        <v>692.55</v>
      </c>
      <c r="S121" s="185">
        <f t="shared" si="5"/>
        <v>232.43</v>
      </c>
      <c r="T121" s="197">
        <f t="shared" si="7"/>
        <v>212.26</v>
      </c>
      <c r="U121" s="197">
        <f t="shared" si="8"/>
        <v>0</v>
      </c>
      <c r="V121" s="20">
        <f t="shared" si="9"/>
        <v>0</v>
      </c>
    </row>
    <row r="122">
      <c r="A122" s="75"/>
      <c r="B122" s="4">
        <v>3735.0</v>
      </c>
      <c r="C122" s="4" t="s">
        <v>154</v>
      </c>
      <c r="D122" s="4">
        <v>28.497</v>
      </c>
      <c r="E122" s="4">
        <v>30.0</v>
      </c>
      <c r="F122" s="4">
        <v>0.0</v>
      </c>
      <c r="G122" s="4">
        <v>0.0</v>
      </c>
      <c r="H122" s="4">
        <v>0.0</v>
      </c>
      <c r="I122" s="52" t="s">
        <v>65</v>
      </c>
      <c r="J122" s="52" t="s">
        <v>164</v>
      </c>
      <c r="K122" s="4" t="s">
        <v>223</v>
      </c>
      <c r="O122" s="176" t="str">
        <f t="shared" si="1"/>
        <v>750MeV</v>
      </c>
      <c r="P122" s="20" t="str">
        <f t="shared" si="2"/>
        <v>650MeV</v>
      </c>
      <c r="Q122" s="185">
        <f t="shared" si="3"/>
        <v>1323.42</v>
      </c>
      <c r="R122" s="185">
        <f t="shared" si="4"/>
        <v>692.55</v>
      </c>
      <c r="S122" s="185">
        <f t="shared" si="5"/>
        <v>232.43</v>
      </c>
      <c r="T122" s="197">
        <f t="shared" si="7"/>
        <v>212.26</v>
      </c>
      <c r="U122" s="197">
        <f t="shared" si="8"/>
        <v>0</v>
      </c>
      <c r="V122" s="20">
        <f t="shared" si="9"/>
        <v>0</v>
      </c>
    </row>
    <row r="123">
      <c r="A123" s="75"/>
      <c r="B123" s="4">
        <v>3736.0</v>
      </c>
      <c r="C123" s="4" t="s">
        <v>154</v>
      </c>
      <c r="D123" s="4">
        <v>28.497</v>
      </c>
      <c r="E123" s="4">
        <v>30.0</v>
      </c>
      <c r="F123" s="4">
        <v>0.0</v>
      </c>
      <c r="G123" s="4">
        <v>0.0</v>
      </c>
      <c r="H123" s="4">
        <v>0.0</v>
      </c>
      <c r="I123" s="52" t="s">
        <v>65</v>
      </c>
      <c r="J123" s="52" t="s">
        <v>409</v>
      </c>
      <c r="K123" s="4" t="s">
        <v>223</v>
      </c>
      <c r="O123" s="176" t="str">
        <f t="shared" si="1"/>
        <v>750MeV</v>
      </c>
      <c r="P123" s="20" t="str">
        <f t="shared" si="2"/>
        <v>650MeV</v>
      </c>
      <c r="Q123" s="185">
        <f t="shared" si="3"/>
        <v>1323.42</v>
      </c>
      <c r="R123" s="185">
        <f t="shared" si="4"/>
        <v>692.55</v>
      </c>
      <c r="S123" s="185">
        <f t="shared" si="5"/>
        <v>232.43</v>
      </c>
      <c r="T123" s="197">
        <f t="shared" si="7"/>
        <v>212.26</v>
      </c>
      <c r="U123" s="197">
        <f t="shared" si="8"/>
        <v>0</v>
      </c>
      <c r="V123" s="20">
        <f t="shared" si="9"/>
        <v>0</v>
      </c>
    </row>
    <row r="124">
      <c r="A124" s="75"/>
      <c r="B124" s="4">
        <v>3737.0</v>
      </c>
      <c r="C124" s="4" t="s">
        <v>391</v>
      </c>
      <c r="D124" s="4">
        <v>28.497</v>
      </c>
      <c r="E124" s="4">
        <v>30.0</v>
      </c>
      <c r="F124" s="4">
        <v>0.0</v>
      </c>
      <c r="G124" s="4">
        <v>2840553.0</v>
      </c>
      <c r="H124" s="4">
        <v>17.45</v>
      </c>
      <c r="I124" s="52" t="s">
        <v>65</v>
      </c>
      <c r="J124" s="52" t="s">
        <v>409</v>
      </c>
      <c r="K124" s="4" t="s">
        <v>223</v>
      </c>
      <c r="L124" s="4" t="s">
        <v>540</v>
      </c>
      <c r="O124" s="176" t="str">
        <f t="shared" si="1"/>
        <v>750MeV</v>
      </c>
      <c r="P124" s="20" t="str">
        <f t="shared" si="2"/>
        <v>650MeV</v>
      </c>
      <c r="Q124" s="185">
        <f t="shared" si="3"/>
        <v>1323.42</v>
      </c>
      <c r="R124" s="185">
        <f t="shared" si="4"/>
        <v>692.55</v>
      </c>
      <c r="S124" s="185">
        <f t="shared" si="5"/>
        <v>232.43</v>
      </c>
      <c r="T124" s="199">
        <f t="shared" si="7"/>
        <v>212.26</v>
      </c>
      <c r="U124" s="197">
        <f t="shared" si="8"/>
        <v>0</v>
      </c>
      <c r="V124" s="20">
        <f t="shared" si="9"/>
        <v>0</v>
      </c>
    </row>
    <row r="125">
      <c r="A125" s="111"/>
      <c r="B125" s="42">
        <v>3738.0</v>
      </c>
      <c r="C125" s="42" t="s">
        <v>391</v>
      </c>
      <c r="D125" s="42">
        <v>28.497</v>
      </c>
      <c r="E125" s="42">
        <v>30.0</v>
      </c>
      <c r="F125" s="42">
        <v>28.61</v>
      </c>
      <c r="G125" s="42">
        <v>2840553.0</v>
      </c>
      <c r="H125" s="42">
        <v>17.45</v>
      </c>
      <c r="I125" s="43" t="s">
        <v>229</v>
      </c>
      <c r="J125" s="43" t="s">
        <v>164</v>
      </c>
      <c r="K125" s="42" t="s">
        <v>203</v>
      </c>
      <c r="L125" s="27"/>
      <c r="M125" s="27"/>
      <c r="N125" s="27"/>
      <c r="O125" s="200" t="str">
        <f t="shared" si="1"/>
        <v>750MeV</v>
      </c>
      <c r="P125" s="27" t="str">
        <f t="shared" si="2"/>
        <v>650MeV</v>
      </c>
      <c r="Q125" s="27">
        <f t="shared" si="3"/>
        <v>1323.42</v>
      </c>
      <c r="R125" s="27">
        <f t="shared" si="4"/>
        <v>692.55</v>
      </c>
      <c r="S125" s="27">
        <f t="shared" si="5"/>
        <v>261.04</v>
      </c>
      <c r="T125" s="201">
        <f t="shared" si="7"/>
        <v>212.26</v>
      </c>
      <c r="U125" s="201">
        <f t="shared" si="8"/>
        <v>0</v>
      </c>
      <c r="V125" s="27">
        <f t="shared" si="9"/>
        <v>28.61</v>
      </c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</row>
    <row r="126">
      <c r="A126" s="111"/>
      <c r="B126" s="42">
        <v>3739.0</v>
      </c>
      <c r="C126" s="42" t="s">
        <v>391</v>
      </c>
      <c r="D126" s="42">
        <v>28.497</v>
      </c>
      <c r="E126" s="42">
        <v>20.0</v>
      </c>
      <c r="F126" s="42">
        <v>14.96</v>
      </c>
      <c r="G126" s="42">
        <v>1226049.0</v>
      </c>
      <c r="H126" s="42">
        <v>16.45</v>
      </c>
      <c r="I126" s="43" t="s">
        <v>229</v>
      </c>
      <c r="J126" s="43" t="s">
        <v>164</v>
      </c>
      <c r="K126" s="42" t="s">
        <v>203</v>
      </c>
      <c r="L126" s="27"/>
      <c r="M126" s="27"/>
      <c r="N126" s="27"/>
      <c r="O126" s="200" t="str">
        <f t="shared" si="1"/>
        <v>750MeV</v>
      </c>
      <c r="P126" s="27" t="str">
        <f t="shared" si="2"/>
        <v>650MeV</v>
      </c>
      <c r="Q126" s="27">
        <f t="shared" si="3"/>
        <v>1323.42</v>
      </c>
      <c r="R126" s="27">
        <f t="shared" si="4"/>
        <v>692.55</v>
      </c>
      <c r="S126" s="27">
        <f t="shared" si="5"/>
        <v>276</v>
      </c>
      <c r="T126" s="201">
        <f t="shared" si="7"/>
        <v>212.26</v>
      </c>
      <c r="U126" s="201">
        <f t="shared" si="8"/>
        <v>0</v>
      </c>
      <c r="V126" s="203">
        <f t="shared" si="9"/>
        <v>43.57</v>
      </c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>
      <c r="A127" s="114"/>
      <c r="B127" s="45">
        <v>3740.0</v>
      </c>
      <c r="C127" s="45" t="s">
        <v>391</v>
      </c>
      <c r="D127" s="45">
        <v>28.497</v>
      </c>
      <c r="E127" s="45">
        <v>15.0</v>
      </c>
      <c r="F127" s="45">
        <v>28.01</v>
      </c>
      <c r="G127" s="45">
        <v>7539451.0</v>
      </c>
      <c r="H127" s="45">
        <v>34.94</v>
      </c>
      <c r="I127" s="83" t="s">
        <v>101</v>
      </c>
      <c r="J127" s="83" t="s">
        <v>164</v>
      </c>
      <c r="K127" s="45" t="s">
        <v>203</v>
      </c>
      <c r="L127" s="23"/>
      <c r="M127" s="23"/>
      <c r="N127" s="23"/>
      <c r="O127" s="204" t="str">
        <f t="shared" si="1"/>
        <v>750MeV</v>
      </c>
      <c r="P127" s="23" t="str">
        <f t="shared" si="2"/>
        <v>650MeV</v>
      </c>
      <c r="Q127" s="23">
        <f t="shared" si="3"/>
        <v>1323.42</v>
      </c>
      <c r="R127" s="23">
        <f t="shared" si="4"/>
        <v>720.56</v>
      </c>
      <c r="S127" s="23">
        <f t="shared" si="5"/>
        <v>276</v>
      </c>
      <c r="T127" s="205">
        <f t="shared" si="7"/>
        <v>212.26</v>
      </c>
      <c r="U127" s="205">
        <f t="shared" si="8"/>
        <v>28.01</v>
      </c>
      <c r="V127" s="23">
        <f t="shared" si="9"/>
        <v>43.57</v>
      </c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>
      <c r="A128" s="114"/>
      <c r="B128" s="45">
        <v>3741.0</v>
      </c>
      <c r="C128" s="45" t="s">
        <v>391</v>
      </c>
      <c r="D128" s="45">
        <v>28.497</v>
      </c>
      <c r="E128" s="45">
        <v>10.0</v>
      </c>
      <c r="F128" s="45">
        <v>31.07</v>
      </c>
      <c r="G128" s="45">
        <v>7387909.0</v>
      </c>
      <c r="H128" s="45">
        <v>57.36</v>
      </c>
      <c r="I128" s="83" t="s">
        <v>101</v>
      </c>
      <c r="J128" s="83" t="s">
        <v>164</v>
      </c>
      <c r="K128" s="45" t="s">
        <v>203</v>
      </c>
      <c r="L128" s="23"/>
      <c r="M128" s="23"/>
      <c r="N128" s="23"/>
      <c r="O128" s="204" t="str">
        <f t="shared" si="1"/>
        <v>750MeV</v>
      </c>
      <c r="P128" s="23" t="str">
        <f t="shared" si="2"/>
        <v>650MeV</v>
      </c>
      <c r="Q128" s="23">
        <f t="shared" si="3"/>
        <v>1323.42</v>
      </c>
      <c r="R128" s="23">
        <f t="shared" si="4"/>
        <v>751.63</v>
      </c>
      <c r="S128" s="23">
        <f t="shared" si="5"/>
        <v>276</v>
      </c>
      <c r="T128" s="205">
        <f t="shared" si="7"/>
        <v>212.26</v>
      </c>
      <c r="U128" s="205">
        <f t="shared" si="8"/>
        <v>59.08</v>
      </c>
      <c r="V128" s="23">
        <f t="shared" si="9"/>
        <v>43.57</v>
      </c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>
      <c r="A129" s="114"/>
      <c r="B129" s="45">
        <v>3742.0</v>
      </c>
      <c r="C129" s="45" t="s">
        <v>391</v>
      </c>
      <c r="D129" s="45">
        <v>28.497</v>
      </c>
      <c r="E129" s="45">
        <v>10.0</v>
      </c>
      <c r="F129" s="45">
        <v>32.7</v>
      </c>
      <c r="G129" s="45">
        <v>7802870.0</v>
      </c>
      <c r="H129" s="45">
        <v>57.26</v>
      </c>
      <c r="I129" s="83" t="s">
        <v>101</v>
      </c>
      <c r="J129" s="83" t="s">
        <v>164</v>
      </c>
      <c r="K129" s="45" t="s">
        <v>203</v>
      </c>
      <c r="L129" s="23"/>
      <c r="M129" s="23"/>
      <c r="N129" s="23"/>
      <c r="O129" s="204" t="str">
        <f t="shared" si="1"/>
        <v>750MeV</v>
      </c>
      <c r="P129" s="23" t="str">
        <f t="shared" si="2"/>
        <v>650MeV</v>
      </c>
      <c r="Q129" s="23">
        <f t="shared" si="3"/>
        <v>1323.42</v>
      </c>
      <c r="R129" s="23">
        <f t="shared" si="4"/>
        <v>784.33</v>
      </c>
      <c r="S129" s="23">
        <f t="shared" si="5"/>
        <v>276</v>
      </c>
      <c r="T129" s="205">
        <f t="shared" si="7"/>
        <v>212.26</v>
      </c>
      <c r="U129" s="205">
        <f t="shared" si="8"/>
        <v>91.78</v>
      </c>
      <c r="V129" s="23">
        <f t="shared" si="9"/>
        <v>43.57</v>
      </c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>
      <c r="A130" s="114"/>
      <c r="B130" s="45">
        <v>3743.0</v>
      </c>
      <c r="C130" s="45" t="s">
        <v>391</v>
      </c>
      <c r="D130" s="45">
        <v>28.497</v>
      </c>
      <c r="E130" s="45">
        <v>10.0</v>
      </c>
      <c r="F130" s="45">
        <v>33.73</v>
      </c>
      <c r="G130" s="45">
        <v>7872992.0</v>
      </c>
      <c r="H130" s="45">
        <v>58.4</v>
      </c>
      <c r="I130" s="83" t="s">
        <v>101</v>
      </c>
      <c r="J130" s="83" t="s">
        <v>164</v>
      </c>
      <c r="K130" s="45" t="s">
        <v>203</v>
      </c>
      <c r="L130" s="23"/>
      <c r="M130" s="23"/>
      <c r="N130" s="23"/>
      <c r="O130" s="204" t="str">
        <f t="shared" si="1"/>
        <v>750MeV</v>
      </c>
      <c r="P130" s="23" t="str">
        <f t="shared" si="2"/>
        <v>650MeV</v>
      </c>
      <c r="Q130" s="23">
        <f t="shared" si="3"/>
        <v>1323.42</v>
      </c>
      <c r="R130" s="23">
        <f t="shared" si="4"/>
        <v>818.06</v>
      </c>
      <c r="S130" s="23">
        <f t="shared" si="5"/>
        <v>276</v>
      </c>
      <c r="T130" s="205">
        <f t="shared" si="7"/>
        <v>212.26</v>
      </c>
      <c r="U130" s="205">
        <f t="shared" si="8"/>
        <v>125.51</v>
      </c>
      <c r="V130" s="23">
        <f t="shared" si="9"/>
        <v>43.57</v>
      </c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>
      <c r="A131" s="114"/>
      <c r="B131" s="45">
        <v>3744.0</v>
      </c>
      <c r="C131" s="45" t="s">
        <v>391</v>
      </c>
      <c r="D131" s="45">
        <v>28.497</v>
      </c>
      <c r="E131" s="45">
        <v>10.0</v>
      </c>
      <c r="F131" s="45">
        <v>36.12</v>
      </c>
      <c r="G131" s="45">
        <v>8453071.0</v>
      </c>
      <c r="H131" s="45">
        <v>61.51</v>
      </c>
      <c r="I131" s="83" t="s">
        <v>101</v>
      </c>
      <c r="J131" s="83" t="s">
        <v>164</v>
      </c>
      <c r="K131" s="45" t="s">
        <v>203</v>
      </c>
      <c r="L131" s="23"/>
      <c r="M131" s="23"/>
      <c r="N131" s="23"/>
      <c r="O131" s="204" t="str">
        <f t="shared" si="1"/>
        <v>750MeV</v>
      </c>
      <c r="P131" s="23" t="str">
        <f t="shared" si="2"/>
        <v>650MeV</v>
      </c>
      <c r="Q131" s="23">
        <f t="shared" si="3"/>
        <v>1323.42</v>
      </c>
      <c r="R131" s="23">
        <f t="shared" si="4"/>
        <v>854.18</v>
      </c>
      <c r="S131" s="23">
        <f t="shared" si="5"/>
        <v>276</v>
      </c>
      <c r="T131" s="205">
        <f t="shared" si="7"/>
        <v>212.26</v>
      </c>
      <c r="U131" s="205">
        <f t="shared" si="8"/>
        <v>161.63</v>
      </c>
      <c r="V131" s="23">
        <f t="shared" si="9"/>
        <v>43.57</v>
      </c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>
      <c r="A132" s="114"/>
      <c r="B132" s="45">
        <v>3745.0</v>
      </c>
      <c r="C132" s="45" t="s">
        <v>391</v>
      </c>
      <c r="D132" s="45">
        <v>28.497</v>
      </c>
      <c r="E132" s="45">
        <v>10.0</v>
      </c>
      <c r="F132" s="45">
        <v>32.06</v>
      </c>
      <c r="G132" s="45">
        <v>7688437.0</v>
      </c>
      <c r="H132" s="45">
        <v>56.73</v>
      </c>
      <c r="I132" s="83" t="s">
        <v>101</v>
      </c>
      <c r="J132" s="83" t="s">
        <v>164</v>
      </c>
      <c r="K132" s="45" t="s">
        <v>203</v>
      </c>
      <c r="L132" s="23"/>
      <c r="M132" s="23"/>
      <c r="N132" s="23"/>
      <c r="O132" s="204" t="str">
        <f t="shared" si="1"/>
        <v>750MeV</v>
      </c>
      <c r="P132" s="23" t="str">
        <f t="shared" si="2"/>
        <v>650MeV</v>
      </c>
      <c r="Q132" s="23">
        <f t="shared" si="3"/>
        <v>1323.42</v>
      </c>
      <c r="R132" s="23">
        <f t="shared" si="4"/>
        <v>886.24</v>
      </c>
      <c r="S132" s="23">
        <f t="shared" si="5"/>
        <v>276</v>
      </c>
      <c r="T132" s="205">
        <f t="shared" si="7"/>
        <v>212.26</v>
      </c>
      <c r="U132" s="205">
        <f t="shared" si="8"/>
        <v>193.69</v>
      </c>
      <c r="V132" s="23">
        <f t="shared" si="9"/>
        <v>43.57</v>
      </c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>
      <c r="A133" s="188">
        <v>45312.0</v>
      </c>
      <c r="B133" s="45">
        <v>3746.0</v>
      </c>
      <c r="C133" s="45" t="s">
        <v>391</v>
      </c>
      <c r="D133" s="45">
        <v>28.497</v>
      </c>
      <c r="E133" s="45">
        <v>10.0</v>
      </c>
      <c r="F133" s="45">
        <v>32.55</v>
      </c>
      <c r="G133" s="45">
        <v>8295780.0</v>
      </c>
      <c r="H133" s="45">
        <v>53.74</v>
      </c>
      <c r="I133" s="83" t="s">
        <v>101</v>
      </c>
      <c r="J133" s="83" t="s">
        <v>164</v>
      </c>
      <c r="K133" s="45" t="s">
        <v>203</v>
      </c>
      <c r="L133" s="23"/>
      <c r="M133" s="23"/>
      <c r="N133" s="23"/>
      <c r="O133" s="204" t="str">
        <f t="shared" si="1"/>
        <v>750MeV</v>
      </c>
      <c r="P133" s="23" t="str">
        <f t="shared" si="2"/>
        <v>650MeV</v>
      </c>
      <c r="Q133" s="23">
        <f t="shared" si="3"/>
        <v>1323.42</v>
      </c>
      <c r="R133" s="23">
        <f t="shared" si="4"/>
        <v>918.79</v>
      </c>
      <c r="S133" s="23">
        <f t="shared" si="5"/>
        <v>276</v>
      </c>
      <c r="T133" s="205">
        <f t="shared" si="7"/>
        <v>212.26</v>
      </c>
      <c r="U133" s="205">
        <f t="shared" si="8"/>
        <v>226.24</v>
      </c>
      <c r="V133" s="23">
        <f t="shared" si="9"/>
        <v>43.57</v>
      </c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>
      <c r="A134" s="114"/>
      <c r="B134" s="45">
        <v>3747.0</v>
      </c>
      <c r="C134" s="45" t="s">
        <v>391</v>
      </c>
      <c r="D134" s="45">
        <v>28.497</v>
      </c>
      <c r="E134" s="45">
        <v>7.5</v>
      </c>
      <c r="F134" s="45">
        <v>0.0</v>
      </c>
      <c r="G134" s="45">
        <v>1917005.0</v>
      </c>
      <c r="H134" s="45">
        <v>22.0</v>
      </c>
      <c r="I134" s="83" t="s">
        <v>101</v>
      </c>
      <c r="J134" s="83" t="s">
        <v>164</v>
      </c>
      <c r="K134" s="45" t="s">
        <v>203</v>
      </c>
      <c r="L134" s="45" t="s">
        <v>541</v>
      </c>
      <c r="M134" s="23"/>
      <c r="N134" s="23"/>
      <c r="O134" s="204" t="str">
        <f t="shared" si="1"/>
        <v>750MeV</v>
      </c>
      <c r="P134" s="23" t="str">
        <f t="shared" si="2"/>
        <v>650MeV</v>
      </c>
      <c r="Q134" s="23">
        <f t="shared" si="3"/>
        <v>1323.42</v>
      </c>
      <c r="R134" s="23">
        <f t="shared" si="4"/>
        <v>918.79</v>
      </c>
      <c r="S134" s="23">
        <f t="shared" si="5"/>
        <v>276</v>
      </c>
      <c r="T134" s="205">
        <f t="shared" si="7"/>
        <v>212.26</v>
      </c>
      <c r="U134" s="205">
        <f t="shared" si="8"/>
        <v>226.24</v>
      </c>
      <c r="V134" s="23">
        <f t="shared" si="9"/>
        <v>43.57</v>
      </c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>
      <c r="A135" s="114"/>
      <c r="B135" s="45">
        <v>3748.0</v>
      </c>
      <c r="C135" s="45" t="s">
        <v>391</v>
      </c>
      <c r="D135" s="45">
        <v>28.497</v>
      </c>
      <c r="E135" s="45">
        <v>5.0</v>
      </c>
      <c r="F135" s="45">
        <v>0.0</v>
      </c>
      <c r="G135" s="45">
        <v>1841535.0</v>
      </c>
      <c r="H135" s="45">
        <v>44.0</v>
      </c>
      <c r="I135" s="83" t="s">
        <v>101</v>
      </c>
      <c r="J135" s="83" t="s">
        <v>164</v>
      </c>
      <c r="K135" s="45" t="s">
        <v>203</v>
      </c>
      <c r="L135" s="45" t="s">
        <v>541</v>
      </c>
      <c r="M135" s="23"/>
      <c r="N135" s="23"/>
      <c r="O135" s="204" t="str">
        <f t="shared" si="1"/>
        <v>750MeV</v>
      </c>
      <c r="P135" s="23" t="str">
        <f t="shared" si="2"/>
        <v>650MeV</v>
      </c>
      <c r="Q135" s="23">
        <f t="shared" si="3"/>
        <v>1323.42</v>
      </c>
      <c r="R135" s="23">
        <f t="shared" si="4"/>
        <v>918.79</v>
      </c>
      <c r="S135" s="23">
        <f t="shared" si="5"/>
        <v>276</v>
      </c>
      <c r="T135" s="205">
        <f t="shared" si="7"/>
        <v>212.26</v>
      </c>
      <c r="U135" s="205">
        <f t="shared" si="8"/>
        <v>226.24</v>
      </c>
      <c r="V135" s="23">
        <f t="shared" si="9"/>
        <v>43.57</v>
      </c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>
      <c r="A136" s="114"/>
      <c r="B136" s="45">
        <v>3749.0</v>
      </c>
      <c r="C136" s="45" t="s">
        <v>314</v>
      </c>
      <c r="D136" s="45">
        <v>28.497</v>
      </c>
      <c r="E136" s="45">
        <v>5.0</v>
      </c>
      <c r="F136" s="45">
        <v>0.0</v>
      </c>
      <c r="G136" s="45">
        <v>1802264.0</v>
      </c>
      <c r="H136" s="45">
        <v>41.0</v>
      </c>
      <c r="I136" s="83" t="s">
        <v>101</v>
      </c>
      <c r="J136" s="83" t="s">
        <v>53</v>
      </c>
      <c r="K136" s="45" t="s">
        <v>203</v>
      </c>
      <c r="L136" s="45" t="s">
        <v>541</v>
      </c>
      <c r="M136" s="23"/>
      <c r="N136" s="23"/>
      <c r="O136" s="204" t="str">
        <f t="shared" si="1"/>
        <v>750MeV</v>
      </c>
      <c r="P136" s="23" t="str">
        <f t="shared" si="2"/>
        <v>650MeV</v>
      </c>
      <c r="Q136" s="23">
        <f t="shared" si="3"/>
        <v>1323.42</v>
      </c>
      <c r="R136" s="23">
        <f t="shared" si="4"/>
        <v>918.79</v>
      </c>
      <c r="S136" s="23">
        <f t="shared" si="5"/>
        <v>276</v>
      </c>
      <c r="T136" s="205">
        <f t="shared" si="7"/>
        <v>212.26</v>
      </c>
      <c r="U136" s="205">
        <f t="shared" si="8"/>
        <v>226.24</v>
      </c>
      <c r="V136" s="23">
        <f t="shared" si="9"/>
        <v>43.57</v>
      </c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>
      <c r="A137" s="114"/>
      <c r="B137" s="45">
        <v>3750.0</v>
      </c>
      <c r="C137" s="45" t="s">
        <v>154</v>
      </c>
      <c r="D137" s="45">
        <v>28.497</v>
      </c>
      <c r="E137" s="45">
        <v>10.0</v>
      </c>
      <c r="F137" s="45">
        <v>0.0</v>
      </c>
      <c r="G137" s="45">
        <v>53830.0</v>
      </c>
      <c r="H137" s="45">
        <v>0.0</v>
      </c>
      <c r="I137" s="83" t="s">
        <v>101</v>
      </c>
      <c r="J137" s="83" t="s">
        <v>164</v>
      </c>
      <c r="K137" s="45" t="s">
        <v>223</v>
      </c>
      <c r="L137" s="45" t="s">
        <v>541</v>
      </c>
      <c r="M137" s="23"/>
      <c r="N137" s="23"/>
      <c r="O137" s="204" t="str">
        <f t="shared" si="1"/>
        <v>750MeV</v>
      </c>
      <c r="P137" s="23" t="str">
        <f t="shared" si="2"/>
        <v>650MeV</v>
      </c>
      <c r="Q137" s="23">
        <f t="shared" si="3"/>
        <v>1323.42</v>
      </c>
      <c r="R137" s="23">
        <f t="shared" si="4"/>
        <v>918.79</v>
      </c>
      <c r="S137" s="23">
        <f t="shared" si="5"/>
        <v>276</v>
      </c>
      <c r="T137" s="205">
        <f t="shared" si="7"/>
        <v>212.26</v>
      </c>
      <c r="U137" s="205">
        <f t="shared" si="8"/>
        <v>226.24</v>
      </c>
      <c r="V137" s="23">
        <f t="shared" si="9"/>
        <v>43.57</v>
      </c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>
      <c r="A138" s="114"/>
      <c r="B138" s="45">
        <v>3751.0</v>
      </c>
      <c r="C138" s="45" t="s">
        <v>154</v>
      </c>
      <c r="D138" s="45">
        <v>28.497</v>
      </c>
      <c r="E138" s="45">
        <v>10.0</v>
      </c>
      <c r="F138" s="45">
        <v>0.0</v>
      </c>
      <c r="G138" s="45">
        <v>89837.0</v>
      </c>
      <c r="H138" s="45">
        <v>0.0</v>
      </c>
      <c r="I138" s="83" t="s">
        <v>101</v>
      </c>
      <c r="J138" s="83" t="s">
        <v>399</v>
      </c>
      <c r="K138" s="45" t="s">
        <v>223</v>
      </c>
      <c r="L138" s="45" t="s">
        <v>541</v>
      </c>
      <c r="M138" s="23"/>
      <c r="N138" s="23"/>
      <c r="O138" s="204" t="str">
        <f t="shared" si="1"/>
        <v>750MeV</v>
      </c>
      <c r="P138" s="23" t="str">
        <f t="shared" si="2"/>
        <v>650MeV</v>
      </c>
      <c r="Q138" s="23">
        <f t="shared" si="3"/>
        <v>1323.42</v>
      </c>
      <c r="R138" s="23">
        <f t="shared" si="4"/>
        <v>918.79</v>
      </c>
      <c r="S138" s="23">
        <f t="shared" si="5"/>
        <v>276</v>
      </c>
      <c r="T138" s="205">
        <f t="shared" si="7"/>
        <v>212.26</v>
      </c>
      <c r="U138" s="205">
        <f t="shared" si="8"/>
        <v>226.24</v>
      </c>
      <c r="V138" s="23">
        <f t="shared" si="9"/>
        <v>43.57</v>
      </c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>
      <c r="A139" s="114"/>
      <c r="B139" s="45">
        <v>3752.0</v>
      </c>
      <c r="C139" s="45" t="s">
        <v>154</v>
      </c>
      <c r="D139" s="45">
        <v>28.497</v>
      </c>
      <c r="E139" s="45">
        <v>10.0</v>
      </c>
      <c r="F139" s="45">
        <v>0.0</v>
      </c>
      <c r="G139" s="45">
        <v>76360.0</v>
      </c>
      <c r="H139" s="45">
        <v>0.0</v>
      </c>
      <c r="I139" s="83" t="s">
        <v>101</v>
      </c>
      <c r="J139" s="83" t="s">
        <v>399</v>
      </c>
      <c r="K139" s="45" t="s">
        <v>223</v>
      </c>
      <c r="L139" s="45" t="s">
        <v>541</v>
      </c>
      <c r="M139" s="23"/>
      <c r="N139" s="23"/>
      <c r="O139" s="204" t="str">
        <f t="shared" si="1"/>
        <v>750MeV</v>
      </c>
      <c r="P139" s="23" t="str">
        <f t="shared" si="2"/>
        <v>650MeV</v>
      </c>
      <c r="Q139" s="23">
        <f t="shared" si="3"/>
        <v>1323.42</v>
      </c>
      <c r="R139" s="23">
        <f t="shared" si="4"/>
        <v>918.79</v>
      </c>
      <c r="S139" s="23">
        <f t="shared" si="5"/>
        <v>276</v>
      </c>
      <c r="T139" s="205">
        <f t="shared" si="7"/>
        <v>212.26</v>
      </c>
      <c r="U139" s="205">
        <f t="shared" si="8"/>
        <v>226.24</v>
      </c>
      <c r="V139" s="23">
        <f t="shared" si="9"/>
        <v>43.57</v>
      </c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>
      <c r="A140" s="114"/>
      <c r="B140" s="45">
        <v>3753.0</v>
      </c>
      <c r="C140" s="45" t="s">
        <v>391</v>
      </c>
      <c r="D140" s="45">
        <v>28.497</v>
      </c>
      <c r="E140" s="45">
        <v>10.0</v>
      </c>
      <c r="F140" s="45">
        <v>0.0</v>
      </c>
      <c r="G140" s="45">
        <v>1750639.0</v>
      </c>
      <c r="H140" s="45">
        <v>14.0</v>
      </c>
      <c r="I140" s="83" t="s">
        <v>101</v>
      </c>
      <c r="J140" s="83" t="s">
        <v>400</v>
      </c>
      <c r="K140" s="45" t="s">
        <v>223</v>
      </c>
      <c r="L140" s="45" t="s">
        <v>541</v>
      </c>
      <c r="M140" s="23"/>
      <c r="N140" s="23"/>
      <c r="O140" s="204" t="str">
        <f t="shared" si="1"/>
        <v>750MeV</v>
      </c>
      <c r="P140" s="23" t="str">
        <f t="shared" si="2"/>
        <v>650MeV</v>
      </c>
      <c r="Q140" s="23">
        <f t="shared" si="3"/>
        <v>1323.42</v>
      </c>
      <c r="R140" s="23">
        <f t="shared" si="4"/>
        <v>918.79</v>
      </c>
      <c r="S140" s="23">
        <f t="shared" si="5"/>
        <v>276</v>
      </c>
      <c r="T140" s="205">
        <f t="shared" si="7"/>
        <v>212.26</v>
      </c>
      <c r="U140" s="213">
        <f t="shared" si="8"/>
        <v>226.24</v>
      </c>
      <c r="V140" s="23">
        <f t="shared" si="9"/>
        <v>43.57</v>
      </c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>
      <c r="A141" s="75"/>
      <c r="B141" s="4">
        <v>3754.0</v>
      </c>
      <c r="C141" s="4" t="s">
        <v>154</v>
      </c>
      <c r="D141" s="4">
        <v>28.497</v>
      </c>
      <c r="E141" s="4">
        <v>30.0</v>
      </c>
      <c r="F141" s="4">
        <v>0.0</v>
      </c>
      <c r="G141" s="4">
        <v>1205854.0</v>
      </c>
      <c r="H141" s="4">
        <v>13.0</v>
      </c>
      <c r="I141" s="52" t="s">
        <v>65</v>
      </c>
      <c r="J141" s="52" t="s">
        <v>164</v>
      </c>
      <c r="K141" s="4" t="s">
        <v>203</v>
      </c>
      <c r="L141" s="4" t="s">
        <v>541</v>
      </c>
      <c r="O141" s="176" t="str">
        <f t="shared" si="1"/>
        <v>750MeV</v>
      </c>
      <c r="P141" s="20" t="str">
        <f t="shared" si="2"/>
        <v>650MeV</v>
      </c>
      <c r="Q141" s="20">
        <f t="shared" si="3"/>
        <v>1323.42</v>
      </c>
      <c r="R141" s="20">
        <f t="shared" si="4"/>
        <v>918.79</v>
      </c>
      <c r="S141" s="20">
        <f t="shared" si="5"/>
        <v>276</v>
      </c>
      <c r="T141" s="216">
        <f t="shared" si="7"/>
        <v>212.26</v>
      </c>
      <c r="U141" s="216">
        <f t="shared" si="8"/>
        <v>226.24</v>
      </c>
      <c r="V141" s="20">
        <f t="shared" si="9"/>
        <v>43.57</v>
      </c>
    </row>
    <row r="142">
      <c r="A142" s="75"/>
      <c r="B142" s="4">
        <v>3755.0</v>
      </c>
      <c r="C142" s="4" t="s">
        <v>391</v>
      </c>
      <c r="D142" s="4">
        <v>28.497</v>
      </c>
      <c r="E142" s="4">
        <v>30.0</v>
      </c>
      <c r="F142" s="17">
        <v>100.0</v>
      </c>
      <c r="G142" s="4">
        <v>8445186.0</v>
      </c>
      <c r="H142" s="4">
        <v>62.0</v>
      </c>
      <c r="I142" s="52" t="s">
        <v>65</v>
      </c>
      <c r="J142" s="52" t="s">
        <v>164</v>
      </c>
      <c r="K142" s="4" t="s">
        <v>203</v>
      </c>
      <c r="L142" s="4" t="s">
        <v>541</v>
      </c>
      <c r="O142" s="176" t="str">
        <f t="shared" si="1"/>
        <v>750MeV</v>
      </c>
      <c r="P142" s="20" t="str">
        <f t="shared" si="2"/>
        <v>650MeV</v>
      </c>
      <c r="Q142" s="185">
        <f t="shared" si="3"/>
        <v>1423.42</v>
      </c>
      <c r="R142" s="185">
        <f t="shared" si="4"/>
        <v>918.79</v>
      </c>
      <c r="S142" s="185">
        <f t="shared" si="5"/>
        <v>276</v>
      </c>
      <c r="T142" s="197">
        <f t="shared" si="7"/>
        <v>312.26</v>
      </c>
      <c r="U142" s="197">
        <f t="shared" si="8"/>
        <v>226.24</v>
      </c>
      <c r="V142" s="20">
        <f t="shared" si="9"/>
        <v>43.57</v>
      </c>
    </row>
    <row r="143">
      <c r="A143" s="75"/>
      <c r="B143" s="4">
        <v>3756.0</v>
      </c>
      <c r="C143" s="4" t="s">
        <v>391</v>
      </c>
      <c r="D143" s="4">
        <v>28.497</v>
      </c>
      <c r="E143" s="4">
        <v>30.0</v>
      </c>
      <c r="F143" s="17">
        <v>100.0</v>
      </c>
      <c r="G143" s="4">
        <v>7502063.0</v>
      </c>
      <c r="H143" s="4">
        <v>61.0</v>
      </c>
      <c r="I143" s="52" t="s">
        <v>65</v>
      </c>
      <c r="J143" s="52" t="s">
        <v>164</v>
      </c>
      <c r="K143" s="4" t="s">
        <v>203</v>
      </c>
      <c r="L143" s="4" t="s">
        <v>541</v>
      </c>
      <c r="O143" s="176" t="str">
        <f t="shared" si="1"/>
        <v>750MeV</v>
      </c>
      <c r="P143" s="20" t="str">
        <f t="shared" si="2"/>
        <v>650MeV</v>
      </c>
      <c r="Q143" s="185">
        <f t="shared" si="3"/>
        <v>1523.42</v>
      </c>
      <c r="R143" s="185">
        <f t="shared" si="4"/>
        <v>918.79</v>
      </c>
      <c r="S143" s="185">
        <f t="shared" si="5"/>
        <v>276</v>
      </c>
      <c r="T143" s="197">
        <f t="shared" si="7"/>
        <v>412.26</v>
      </c>
      <c r="U143" s="197">
        <f t="shared" si="8"/>
        <v>226.24</v>
      </c>
      <c r="V143" s="20">
        <f t="shared" si="9"/>
        <v>43.57</v>
      </c>
    </row>
    <row r="144">
      <c r="A144" s="75"/>
      <c r="B144" s="4">
        <v>3757.0</v>
      </c>
      <c r="C144" s="4" t="s">
        <v>391</v>
      </c>
      <c r="D144" s="4">
        <v>28.497</v>
      </c>
      <c r="E144" s="4">
        <v>30.0</v>
      </c>
      <c r="F144" s="4">
        <v>0.0</v>
      </c>
      <c r="G144" s="4">
        <v>360714.0</v>
      </c>
      <c r="H144" s="4">
        <v>10.0</v>
      </c>
      <c r="I144" s="52" t="s">
        <v>65</v>
      </c>
      <c r="J144" s="52" t="s">
        <v>164</v>
      </c>
      <c r="K144" s="4" t="s">
        <v>203</v>
      </c>
      <c r="L144" s="4" t="s">
        <v>541</v>
      </c>
      <c r="O144" s="176" t="str">
        <f t="shared" si="1"/>
        <v>750MeV</v>
      </c>
      <c r="P144" s="20" t="str">
        <f t="shared" si="2"/>
        <v>650MeV</v>
      </c>
      <c r="Q144" s="185">
        <f t="shared" si="3"/>
        <v>1523.42</v>
      </c>
      <c r="R144" s="185">
        <f t="shared" si="4"/>
        <v>918.79</v>
      </c>
      <c r="S144" s="185">
        <f t="shared" si="5"/>
        <v>276</v>
      </c>
      <c r="T144" s="197">
        <f t="shared" si="7"/>
        <v>412.26</v>
      </c>
      <c r="U144" s="197">
        <f t="shared" si="8"/>
        <v>226.24</v>
      </c>
      <c r="V144" s="20">
        <f t="shared" si="9"/>
        <v>43.57</v>
      </c>
    </row>
    <row r="145">
      <c r="A145" s="75"/>
      <c r="B145" s="4">
        <v>3758.0</v>
      </c>
      <c r="C145" s="4" t="s">
        <v>391</v>
      </c>
      <c r="D145" s="4">
        <v>28.497</v>
      </c>
      <c r="E145" s="4">
        <v>30.0</v>
      </c>
      <c r="F145" s="17">
        <v>100.0</v>
      </c>
      <c r="G145" s="4">
        <v>3380756.0</v>
      </c>
      <c r="H145" s="4">
        <v>57.0</v>
      </c>
      <c r="I145" s="52" t="s">
        <v>65</v>
      </c>
      <c r="J145" s="52" t="s">
        <v>164</v>
      </c>
      <c r="K145" s="4" t="s">
        <v>203</v>
      </c>
      <c r="L145" s="4" t="s">
        <v>541</v>
      </c>
      <c r="O145" s="176" t="str">
        <f t="shared" si="1"/>
        <v>750MeV</v>
      </c>
      <c r="P145" s="20" t="str">
        <f t="shared" si="2"/>
        <v>650MeV</v>
      </c>
      <c r="Q145" s="185">
        <f t="shared" si="3"/>
        <v>1623.42</v>
      </c>
      <c r="R145" s="185">
        <f t="shared" si="4"/>
        <v>918.79</v>
      </c>
      <c r="S145" s="185">
        <f t="shared" si="5"/>
        <v>276</v>
      </c>
      <c r="T145" s="197">
        <f t="shared" si="7"/>
        <v>512.26</v>
      </c>
      <c r="U145" s="197">
        <f t="shared" si="8"/>
        <v>226.24</v>
      </c>
      <c r="V145" s="20">
        <f t="shared" si="9"/>
        <v>43.57</v>
      </c>
    </row>
    <row r="146">
      <c r="A146" s="75"/>
      <c r="B146" s="4">
        <v>3759.0</v>
      </c>
      <c r="C146" s="4" t="s">
        <v>391</v>
      </c>
      <c r="D146" s="4">
        <v>28.497</v>
      </c>
      <c r="E146" s="4">
        <v>30.0</v>
      </c>
      <c r="F146" s="4">
        <v>0.0</v>
      </c>
      <c r="G146" s="4">
        <v>3902678.0</v>
      </c>
      <c r="H146" s="4">
        <v>31.0</v>
      </c>
      <c r="I146" s="52" t="s">
        <v>65</v>
      </c>
      <c r="J146" s="52" t="s">
        <v>164</v>
      </c>
      <c r="K146" s="4" t="s">
        <v>203</v>
      </c>
      <c r="L146" s="4" t="s">
        <v>541</v>
      </c>
      <c r="O146" s="176" t="str">
        <f t="shared" si="1"/>
        <v>750MeV</v>
      </c>
      <c r="P146" s="20" t="str">
        <f t="shared" si="2"/>
        <v>650MeV</v>
      </c>
      <c r="Q146" s="185">
        <f t="shared" si="3"/>
        <v>1623.42</v>
      </c>
      <c r="R146" s="185">
        <f t="shared" si="4"/>
        <v>918.79</v>
      </c>
      <c r="S146" s="185">
        <f t="shared" si="5"/>
        <v>276</v>
      </c>
      <c r="T146" s="197">
        <f t="shared" si="7"/>
        <v>512.26</v>
      </c>
      <c r="U146" s="197">
        <f t="shared" si="8"/>
        <v>226.24</v>
      </c>
      <c r="V146" s="20">
        <f t="shared" si="9"/>
        <v>43.57</v>
      </c>
    </row>
    <row r="147">
      <c r="A147" s="75"/>
      <c r="B147" s="4">
        <v>3760.0</v>
      </c>
      <c r="C147" s="4" t="s">
        <v>391</v>
      </c>
      <c r="D147" s="4">
        <v>28.497</v>
      </c>
      <c r="E147" s="4">
        <v>15.0</v>
      </c>
      <c r="F147" s="4">
        <v>0.0</v>
      </c>
      <c r="G147" s="4">
        <v>719948.0</v>
      </c>
      <c r="H147" s="4">
        <v>45.0</v>
      </c>
      <c r="I147" s="52" t="s">
        <v>65</v>
      </c>
      <c r="J147" s="52" t="s">
        <v>164</v>
      </c>
      <c r="K147" s="4" t="s">
        <v>203</v>
      </c>
      <c r="L147" s="4" t="s">
        <v>541</v>
      </c>
      <c r="O147" s="176" t="str">
        <f t="shared" si="1"/>
        <v>750MeV</v>
      </c>
      <c r="P147" s="20" t="str">
        <f t="shared" si="2"/>
        <v>650MeV</v>
      </c>
      <c r="Q147" s="185">
        <f t="shared" si="3"/>
        <v>1623.42</v>
      </c>
      <c r="R147" s="185">
        <f t="shared" si="4"/>
        <v>918.79</v>
      </c>
      <c r="S147" s="185">
        <f t="shared" si="5"/>
        <v>276</v>
      </c>
      <c r="T147" s="197">
        <f t="shared" si="7"/>
        <v>512.26</v>
      </c>
      <c r="U147" s="197">
        <f t="shared" si="8"/>
        <v>226.24</v>
      </c>
      <c r="V147" s="20">
        <f t="shared" si="9"/>
        <v>43.57</v>
      </c>
    </row>
    <row r="148">
      <c r="A148" s="75"/>
      <c r="B148" s="4">
        <v>3761.0</v>
      </c>
      <c r="C148" s="4" t="s">
        <v>154</v>
      </c>
      <c r="D148" s="4">
        <v>28.497</v>
      </c>
      <c r="E148" s="4">
        <v>15.0</v>
      </c>
      <c r="F148" s="4">
        <v>0.0</v>
      </c>
      <c r="G148" s="4">
        <v>735223.0</v>
      </c>
      <c r="H148" s="4">
        <v>16.0</v>
      </c>
      <c r="I148" s="52" t="s">
        <v>65</v>
      </c>
      <c r="J148" s="52" t="s">
        <v>164</v>
      </c>
      <c r="K148" s="4" t="s">
        <v>203</v>
      </c>
      <c r="L148" s="4" t="s">
        <v>541</v>
      </c>
      <c r="O148" s="176" t="str">
        <f t="shared" si="1"/>
        <v>750MeV</v>
      </c>
      <c r="P148" s="20" t="str">
        <f t="shared" si="2"/>
        <v>650MeV</v>
      </c>
      <c r="Q148" s="185">
        <f t="shared" si="3"/>
        <v>1623.42</v>
      </c>
      <c r="R148" s="185">
        <f t="shared" si="4"/>
        <v>918.79</v>
      </c>
      <c r="S148" s="185">
        <f t="shared" si="5"/>
        <v>276</v>
      </c>
      <c r="T148" s="197">
        <f t="shared" si="7"/>
        <v>512.26</v>
      </c>
      <c r="U148" s="197">
        <f t="shared" si="8"/>
        <v>226.24</v>
      </c>
      <c r="V148" s="20">
        <f t="shared" si="9"/>
        <v>43.57</v>
      </c>
    </row>
    <row r="149">
      <c r="A149" s="75"/>
      <c r="B149" s="4">
        <v>3762.0</v>
      </c>
      <c r="C149" s="4" t="s">
        <v>391</v>
      </c>
      <c r="D149" s="4">
        <v>28.497</v>
      </c>
      <c r="E149" s="4">
        <v>8.0</v>
      </c>
      <c r="F149" s="4">
        <v>0.0</v>
      </c>
      <c r="G149" s="4">
        <v>761282.0</v>
      </c>
      <c r="H149" s="4">
        <v>45.0</v>
      </c>
      <c r="I149" s="52" t="s">
        <v>65</v>
      </c>
      <c r="J149" s="52" t="s">
        <v>164</v>
      </c>
      <c r="K149" s="4" t="s">
        <v>203</v>
      </c>
      <c r="L149" s="4" t="s">
        <v>541</v>
      </c>
      <c r="O149" s="176" t="str">
        <f t="shared" si="1"/>
        <v>750MeV</v>
      </c>
      <c r="P149" s="20" t="str">
        <f t="shared" si="2"/>
        <v>650MeV</v>
      </c>
      <c r="Q149" s="185">
        <f t="shared" si="3"/>
        <v>1623.42</v>
      </c>
      <c r="R149" s="185">
        <f t="shared" si="4"/>
        <v>918.79</v>
      </c>
      <c r="S149" s="185">
        <f t="shared" si="5"/>
        <v>276</v>
      </c>
      <c r="T149" s="197">
        <f t="shared" si="7"/>
        <v>512.26</v>
      </c>
      <c r="U149" s="197">
        <f t="shared" si="8"/>
        <v>226.24</v>
      </c>
      <c r="V149" s="20">
        <f t="shared" si="9"/>
        <v>43.57</v>
      </c>
    </row>
    <row r="150">
      <c r="A150" s="75"/>
      <c r="B150" s="4">
        <v>3763.0</v>
      </c>
      <c r="C150" s="4" t="s">
        <v>314</v>
      </c>
      <c r="D150" s="4">
        <v>28.497</v>
      </c>
      <c r="E150" s="4">
        <v>15.0</v>
      </c>
      <c r="F150" s="4">
        <v>0.0</v>
      </c>
      <c r="G150" s="4">
        <v>1936013.0</v>
      </c>
      <c r="H150" s="4">
        <v>43.0</v>
      </c>
      <c r="I150" s="52" t="s">
        <v>65</v>
      </c>
      <c r="J150" s="52" t="s">
        <v>53</v>
      </c>
      <c r="K150" s="4" t="s">
        <v>203</v>
      </c>
      <c r="L150" s="4" t="s">
        <v>541</v>
      </c>
      <c r="O150" s="176" t="str">
        <f t="shared" si="1"/>
        <v>750MeV</v>
      </c>
      <c r="P150" s="20" t="str">
        <f t="shared" si="2"/>
        <v>650MeV</v>
      </c>
      <c r="Q150" s="185">
        <f t="shared" si="3"/>
        <v>1623.42</v>
      </c>
      <c r="R150" s="185">
        <f t="shared" si="4"/>
        <v>918.79</v>
      </c>
      <c r="S150" s="185">
        <f t="shared" si="5"/>
        <v>276</v>
      </c>
      <c r="T150" s="197">
        <f t="shared" si="7"/>
        <v>512.26</v>
      </c>
      <c r="U150" s="197">
        <f t="shared" si="8"/>
        <v>226.24</v>
      </c>
      <c r="V150" s="20">
        <f t="shared" si="9"/>
        <v>43.57</v>
      </c>
    </row>
    <row r="151">
      <c r="A151" s="75"/>
      <c r="B151" s="4">
        <v>3764.0</v>
      </c>
      <c r="C151" s="4" t="s">
        <v>154</v>
      </c>
      <c r="D151" s="4">
        <v>28.497</v>
      </c>
      <c r="E151" s="4">
        <v>15.0</v>
      </c>
      <c r="F151" s="4">
        <v>0.0</v>
      </c>
      <c r="G151" s="4">
        <v>255.0</v>
      </c>
      <c r="H151" s="4">
        <v>0.0</v>
      </c>
      <c r="I151" s="52" t="s">
        <v>65</v>
      </c>
      <c r="J151" s="52" t="s">
        <v>53</v>
      </c>
      <c r="K151" s="4" t="s">
        <v>203</v>
      </c>
      <c r="L151" s="4" t="s">
        <v>541</v>
      </c>
      <c r="O151" s="176" t="str">
        <f t="shared" si="1"/>
        <v>750MeV</v>
      </c>
      <c r="P151" s="20" t="str">
        <f t="shared" si="2"/>
        <v>650MeV</v>
      </c>
      <c r="Q151" s="185">
        <f t="shared" si="3"/>
        <v>1623.42</v>
      </c>
      <c r="R151" s="185">
        <f t="shared" si="4"/>
        <v>918.79</v>
      </c>
      <c r="S151" s="185">
        <f t="shared" si="5"/>
        <v>276</v>
      </c>
      <c r="T151" s="197">
        <f t="shared" si="7"/>
        <v>512.26</v>
      </c>
      <c r="U151" s="197">
        <f t="shared" si="8"/>
        <v>226.24</v>
      </c>
      <c r="V151" s="20">
        <f t="shared" si="9"/>
        <v>43.57</v>
      </c>
    </row>
    <row r="152">
      <c r="A152" s="75"/>
      <c r="B152" s="4">
        <v>3765.0</v>
      </c>
      <c r="C152" s="4" t="s">
        <v>154</v>
      </c>
      <c r="D152" s="4">
        <v>28.497</v>
      </c>
      <c r="E152" s="4">
        <v>30.0</v>
      </c>
      <c r="F152" s="4">
        <v>0.0</v>
      </c>
      <c r="G152" s="4">
        <v>111827.0</v>
      </c>
      <c r="H152" s="4">
        <v>2.0</v>
      </c>
      <c r="I152" s="52" t="s">
        <v>65</v>
      </c>
      <c r="J152" s="52" t="s">
        <v>164</v>
      </c>
      <c r="K152" s="4" t="s">
        <v>223</v>
      </c>
      <c r="L152" s="4" t="s">
        <v>541</v>
      </c>
      <c r="O152" s="176" t="str">
        <f t="shared" si="1"/>
        <v>750MeV</v>
      </c>
      <c r="P152" s="20" t="str">
        <f t="shared" si="2"/>
        <v>650MeV</v>
      </c>
      <c r="Q152" s="185">
        <f t="shared" si="3"/>
        <v>1623.42</v>
      </c>
      <c r="R152" s="185">
        <f t="shared" si="4"/>
        <v>918.79</v>
      </c>
      <c r="S152" s="185">
        <f t="shared" si="5"/>
        <v>276</v>
      </c>
      <c r="T152" s="197">
        <f t="shared" si="7"/>
        <v>512.26</v>
      </c>
      <c r="U152" s="197">
        <f t="shared" si="8"/>
        <v>226.24</v>
      </c>
      <c r="V152" s="20">
        <f t="shared" si="9"/>
        <v>43.57</v>
      </c>
    </row>
    <row r="153">
      <c r="A153" s="75"/>
      <c r="B153" s="4">
        <v>3766.0</v>
      </c>
      <c r="C153" s="4" t="s">
        <v>154</v>
      </c>
      <c r="D153" s="4">
        <v>28.497</v>
      </c>
      <c r="E153" s="4">
        <v>30.0</v>
      </c>
      <c r="F153" s="4">
        <v>0.0</v>
      </c>
      <c r="G153" s="4">
        <v>53984.0</v>
      </c>
      <c r="H153" s="4">
        <v>0.38</v>
      </c>
      <c r="I153" s="52" t="s">
        <v>65</v>
      </c>
      <c r="J153" s="52" t="s">
        <v>164</v>
      </c>
      <c r="K153" s="4" t="s">
        <v>223</v>
      </c>
      <c r="L153" s="4" t="s">
        <v>545</v>
      </c>
      <c r="O153" s="176" t="str">
        <f t="shared" si="1"/>
        <v>750MeV</v>
      </c>
      <c r="P153" s="20" t="str">
        <f t="shared" si="2"/>
        <v>650MeV</v>
      </c>
      <c r="Q153" s="185">
        <f t="shared" si="3"/>
        <v>1623.42</v>
      </c>
      <c r="R153" s="185">
        <f t="shared" si="4"/>
        <v>918.79</v>
      </c>
      <c r="S153" s="185">
        <f t="shared" si="5"/>
        <v>276</v>
      </c>
      <c r="T153" s="197">
        <f t="shared" si="7"/>
        <v>512.26</v>
      </c>
      <c r="U153" s="197">
        <f t="shared" si="8"/>
        <v>226.24</v>
      </c>
      <c r="V153" s="20">
        <f t="shared" si="9"/>
        <v>43.57</v>
      </c>
    </row>
    <row r="154">
      <c r="A154" s="75"/>
      <c r="B154" s="4">
        <v>3767.0</v>
      </c>
      <c r="C154" s="4" t="s">
        <v>391</v>
      </c>
      <c r="D154" s="4">
        <v>28.497</v>
      </c>
      <c r="E154" s="4">
        <v>30.0</v>
      </c>
      <c r="F154" s="4">
        <v>24.01</v>
      </c>
      <c r="G154" s="4">
        <v>1933096.0</v>
      </c>
      <c r="H154" s="4">
        <v>13.95</v>
      </c>
      <c r="I154" s="52" t="s">
        <v>65</v>
      </c>
      <c r="J154" s="52" t="s">
        <v>164</v>
      </c>
      <c r="K154" s="4" t="s">
        <v>223</v>
      </c>
      <c r="O154" s="176" t="str">
        <f t="shared" si="1"/>
        <v>750MeV</v>
      </c>
      <c r="P154" s="20" t="str">
        <f t="shared" si="2"/>
        <v>650MeV</v>
      </c>
      <c r="Q154" s="185">
        <f t="shared" si="3"/>
        <v>1647.43</v>
      </c>
      <c r="R154" s="185">
        <f t="shared" si="4"/>
        <v>918.79</v>
      </c>
      <c r="S154" s="185">
        <f t="shared" si="5"/>
        <v>276</v>
      </c>
      <c r="T154" s="197">
        <f t="shared" si="7"/>
        <v>536.27</v>
      </c>
      <c r="U154" s="197">
        <f t="shared" si="8"/>
        <v>226.24</v>
      </c>
      <c r="V154" s="20">
        <f t="shared" si="9"/>
        <v>43.57</v>
      </c>
    </row>
    <row r="155">
      <c r="A155" s="111"/>
      <c r="B155" s="42">
        <v>3768.0</v>
      </c>
      <c r="C155" s="42" t="s">
        <v>154</v>
      </c>
      <c r="D155" s="42">
        <v>28.497</v>
      </c>
      <c r="E155" s="42">
        <v>30.0</v>
      </c>
      <c r="F155" s="42">
        <v>0.0</v>
      </c>
      <c r="G155" s="42">
        <v>0.0</v>
      </c>
      <c r="H155" s="42">
        <v>0.0</v>
      </c>
      <c r="I155" s="43" t="s">
        <v>229</v>
      </c>
      <c r="J155" s="43" t="s">
        <v>164</v>
      </c>
      <c r="K155" s="42" t="s">
        <v>223</v>
      </c>
      <c r="L155" s="42" t="s">
        <v>546</v>
      </c>
      <c r="M155" s="27"/>
      <c r="N155" s="27"/>
      <c r="O155" s="200" t="str">
        <f t="shared" si="1"/>
        <v>750MeV</v>
      </c>
      <c r="P155" s="27" t="str">
        <f t="shared" si="2"/>
        <v>650MeV</v>
      </c>
      <c r="Q155" s="27">
        <f t="shared" si="3"/>
        <v>1647.43</v>
      </c>
      <c r="R155" s="27">
        <f t="shared" si="4"/>
        <v>918.79</v>
      </c>
      <c r="S155" s="27">
        <f t="shared" si="5"/>
        <v>276</v>
      </c>
      <c r="T155" s="201">
        <f t="shared" si="7"/>
        <v>536.27</v>
      </c>
      <c r="U155" s="201">
        <f t="shared" si="8"/>
        <v>226.24</v>
      </c>
      <c r="V155" s="27">
        <f t="shared" si="9"/>
        <v>43.57</v>
      </c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</row>
    <row r="156">
      <c r="A156" s="111"/>
      <c r="B156" s="42">
        <v>3769.0</v>
      </c>
      <c r="C156" s="42" t="s">
        <v>391</v>
      </c>
      <c r="D156" s="42">
        <v>28.497</v>
      </c>
      <c r="E156" s="42">
        <v>30.0</v>
      </c>
      <c r="F156" s="42">
        <v>22.47</v>
      </c>
      <c r="G156" s="42">
        <v>2225995.0</v>
      </c>
      <c r="H156" s="42">
        <v>16.48</v>
      </c>
      <c r="I156" s="43" t="s">
        <v>229</v>
      </c>
      <c r="J156" s="43" t="s">
        <v>164</v>
      </c>
      <c r="K156" s="42" t="s">
        <v>203</v>
      </c>
      <c r="L156" s="27"/>
      <c r="M156" s="27"/>
      <c r="N156" s="27"/>
      <c r="O156" s="200" t="str">
        <f t="shared" si="1"/>
        <v>750MeV</v>
      </c>
      <c r="P156" s="27" t="str">
        <f t="shared" si="2"/>
        <v>650MeV</v>
      </c>
      <c r="Q156" s="27">
        <f t="shared" si="3"/>
        <v>1647.43</v>
      </c>
      <c r="R156" s="27">
        <f t="shared" si="4"/>
        <v>918.79</v>
      </c>
      <c r="S156" s="27">
        <f t="shared" si="5"/>
        <v>298.47</v>
      </c>
      <c r="T156" s="201">
        <f t="shared" si="7"/>
        <v>536.27</v>
      </c>
      <c r="U156" s="201">
        <f t="shared" si="8"/>
        <v>226.24</v>
      </c>
      <c r="V156" s="27">
        <f t="shared" si="9"/>
        <v>66.04</v>
      </c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</row>
    <row r="157">
      <c r="A157" s="111"/>
      <c r="B157" s="42">
        <v>3770.0</v>
      </c>
      <c r="C157" s="42" t="s">
        <v>391</v>
      </c>
      <c r="D157" s="42">
        <v>28.497</v>
      </c>
      <c r="E157" s="42">
        <v>15.0</v>
      </c>
      <c r="F157" s="42">
        <v>19.68</v>
      </c>
      <c r="G157" s="42">
        <v>1571759.0</v>
      </c>
      <c r="H157" s="42">
        <v>21.193</v>
      </c>
      <c r="I157" s="43" t="s">
        <v>229</v>
      </c>
      <c r="J157" s="43" t="s">
        <v>164</v>
      </c>
      <c r="K157" s="42" t="s">
        <v>203</v>
      </c>
      <c r="L157" s="27"/>
      <c r="M157" s="27"/>
      <c r="N157" s="27"/>
      <c r="O157" s="200" t="str">
        <f t="shared" si="1"/>
        <v>750MeV</v>
      </c>
      <c r="P157" s="27" t="str">
        <f t="shared" si="2"/>
        <v>650MeV</v>
      </c>
      <c r="Q157" s="27">
        <f>if($I157="LH2",$Q156+#REF!,$Q156+0)</f>
        <v>1647.43</v>
      </c>
      <c r="R157" s="27">
        <f>if($I157="LD2",$R156+#REF!,$R156+0)</f>
        <v>918.79</v>
      </c>
      <c r="S157" s="27">
        <f t="shared" si="5"/>
        <v>318.15</v>
      </c>
      <c r="T157" s="201">
        <f>if($I157="LH2",$T156+#REF!,$T156+0)</f>
        <v>536.27</v>
      </c>
      <c r="U157" s="201">
        <f>if($I157="LD2",$U156+#REF!,$U156+0)</f>
        <v>226.24</v>
      </c>
      <c r="V157" s="27">
        <f t="shared" si="9"/>
        <v>85.72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</row>
    <row r="158">
      <c r="A158" s="114"/>
      <c r="B158" s="45">
        <v>3771.0</v>
      </c>
      <c r="C158" s="45" t="s">
        <v>391</v>
      </c>
      <c r="D158" s="45">
        <v>28.497</v>
      </c>
      <c r="E158" s="45">
        <v>10.0</v>
      </c>
      <c r="F158" s="45">
        <v>29.85</v>
      </c>
      <c r="G158" s="45">
        <v>6838728.0</v>
      </c>
      <c r="H158" s="45">
        <v>60.09</v>
      </c>
      <c r="I158" s="83" t="s">
        <v>101</v>
      </c>
      <c r="J158" s="83" t="s">
        <v>164</v>
      </c>
      <c r="K158" s="45" t="s">
        <v>203</v>
      </c>
      <c r="L158" s="23"/>
      <c r="M158" s="23"/>
      <c r="N158" s="23"/>
      <c r="O158" s="204" t="str">
        <f t="shared" si="1"/>
        <v>750MeV</v>
      </c>
      <c r="P158" s="23" t="str">
        <f t="shared" si="2"/>
        <v>650MeV</v>
      </c>
      <c r="Q158" s="23">
        <f t="shared" ref="Q158:Q197" si="10">if($I158="LH2",$Q157+$F158,$Q157+0)</f>
        <v>1647.43</v>
      </c>
      <c r="R158" s="23">
        <f t="shared" ref="R158:R197" si="11">if($I158="LD2",$R157+$F158,$R157+0)</f>
        <v>948.64</v>
      </c>
      <c r="S158" s="23">
        <f t="shared" si="5"/>
        <v>318.15</v>
      </c>
      <c r="T158" s="205">
        <f t="shared" ref="T158:T197" si="12">if($I158="LH2",$T157+$F158,$T157+0)</f>
        <v>536.27</v>
      </c>
      <c r="U158" s="205">
        <f t="shared" ref="U158:U197" si="13">if($I158="LD2",$U157+$F158,$U157+0)</f>
        <v>256.09</v>
      </c>
      <c r="V158" s="23">
        <f t="shared" si="9"/>
        <v>85.72</v>
      </c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>
      <c r="A159" s="114"/>
      <c r="B159" s="45">
        <v>3772.0</v>
      </c>
      <c r="C159" s="45" t="s">
        <v>391</v>
      </c>
      <c r="D159" s="45">
        <v>28.497</v>
      </c>
      <c r="E159" s="45">
        <v>10.0</v>
      </c>
      <c r="F159" s="45">
        <v>32.75</v>
      </c>
      <c r="G159" s="45">
        <v>7567953.0</v>
      </c>
      <c r="H159" s="45">
        <v>62.35</v>
      </c>
      <c r="I159" s="83" t="s">
        <v>101</v>
      </c>
      <c r="J159" s="83" t="s">
        <v>164</v>
      </c>
      <c r="K159" s="45" t="s">
        <v>203</v>
      </c>
      <c r="L159" s="23"/>
      <c r="M159" s="23"/>
      <c r="N159" s="23"/>
      <c r="O159" s="204" t="str">
        <f t="shared" si="1"/>
        <v>750MeV</v>
      </c>
      <c r="P159" s="23" t="str">
        <f t="shared" si="2"/>
        <v>650MeV</v>
      </c>
      <c r="Q159" s="23">
        <f t="shared" si="10"/>
        <v>1647.43</v>
      </c>
      <c r="R159" s="23">
        <f t="shared" si="11"/>
        <v>981.39</v>
      </c>
      <c r="S159" s="23">
        <f t="shared" si="5"/>
        <v>318.15</v>
      </c>
      <c r="T159" s="205">
        <f t="shared" si="12"/>
        <v>536.27</v>
      </c>
      <c r="U159" s="205">
        <f t="shared" si="13"/>
        <v>288.84</v>
      </c>
      <c r="V159" s="23">
        <f t="shared" si="9"/>
        <v>85.72</v>
      </c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>
      <c r="A160" s="114"/>
      <c r="B160" s="45">
        <v>3773.0</v>
      </c>
      <c r="C160" s="45" t="s">
        <v>391</v>
      </c>
      <c r="D160" s="45">
        <v>28.497</v>
      </c>
      <c r="E160" s="45">
        <v>10.0</v>
      </c>
      <c r="F160" s="45">
        <v>37.4</v>
      </c>
      <c r="G160" s="45">
        <v>8652164.0</v>
      </c>
      <c r="H160" s="45">
        <v>64.79</v>
      </c>
      <c r="I160" s="83" t="s">
        <v>101</v>
      </c>
      <c r="J160" s="83" t="s">
        <v>164</v>
      </c>
      <c r="K160" s="45" t="s">
        <v>203</v>
      </c>
      <c r="L160" s="23"/>
      <c r="M160" s="23"/>
      <c r="N160" s="23"/>
      <c r="O160" s="204" t="str">
        <f t="shared" si="1"/>
        <v>750MeV</v>
      </c>
      <c r="P160" s="23" t="str">
        <f t="shared" si="2"/>
        <v>650MeV</v>
      </c>
      <c r="Q160" s="23">
        <f t="shared" si="10"/>
        <v>1647.43</v>
      </c>
      <c r="R160" s="23">
        <f t="shared" si="11"/>
        <v>1018.79</v>
      </c>
      <c r="S160" s="23">
        <f t="shared" si="5"/>
        <v>318.15</v>
      </c>
      <c r="T160" s="205">
        <f t="shared" si="12"/>
        <v>536.27</v>
      </c>
      <c r="U160" s="205">
        <f t="shared" si="13"/>
        <v>326.24</v>
      </c>
      <c r="V160" s="23">
        <f t="shared" si="9"/>
        <v>85.72</v>
      </c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>
      <c r="A161" s="114"/>
      <c r="B161" s="45">
        <v>3774.0</v>
      </c>
      <c r="C161" s="45" t="s">
        <v>391</v>
      </c>
      <c r="D161" s="45">
        <v>28.497</v>
      </c>
      <c r="E161" s="45">
        <v>10.0</v>
      </c>
      <c r="F161" s="45">
        <v>37.94</v>
      </c>
      <c r="G161" s="45">
        <v>8732572.0</v>
      </c>
      <c r="H161" s="45">
        <v>66.06</v>
      </c>
      <c r="I161" s="83" t="s">
        <v>101</v>
      </c>
      <c r="J161" s="83" t="s">
        <v>164</v>
      </c>
      <c r="K161" s="45" t="s">
        <v>203</v>
      </c>
      <c r="L161" s="23"/>
      <c r="M161" s="23"/>
      <c r="N161" s="23"/>
      <c r="O161" s="204" t="str">
        <f t="shared" si="1"/>
        <v>750MeV</v>
      </c>
      <c r="P161" s="23" t="str">
        <f t="shared" si="2"/>
        <v>650MeV</v>
      </c>
      <c r="Q161" s="23">
        <f t="shared" si="10"/>
        <v>1647.43</v>
      </c>
      <c r="R161" s="23">
        <f t="shared" si="11"/>
        <v>1056.73</v>
      </c>
      <c r="S161" s="23">
        <f t="shared" si="5"/>
        <v>318.15</v>
      </c>
      <c r="T161" s="205">
        <f t="shared" si="12"/>
        <v>536.27</v>
      </c>
      <c r="U161" s="205">
        <f t="shared" si="13"/>
        <v>364.18</v>
      </c>
      <c r="V161" s="23">
        <f t="shared" si="9"/>
        <v>85.72</v>
      </c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>
      <c r="A162" s="114"/>
      <c r="B162" s="45">
        <v>3775.0</v>
      </c>
      <c r="C162" s="45" t="s">
        <v>391</v>
      </c>
      <c r="D162" s="45">
        <v>28.497</v>
      </c>
      <c r="E162" s="45">
        <v>10.0</v>
      </c>
      <c r="F162" s="45">
        <v>37.02</v>
      </c>
      <c r="G162" s="45">
        <v>8550035.0</v>
      </c>
      <c r="H162" s="45">
        <v>62.45</v>
      </c>
      <c r="I162" s="83" t="s">
        <v>101</v>
      </c>
      <c r="J162" s="83" t="s">
        <v>164</v>
      </c>
      <c r="K162" s="45" t="s">
        <v>203</v>
      </c>
      <c r="L162" s="23"/>
      <c r="M162" s="23"/>
      <c r="N162" s="23"/>
      <c r="O162" s="204" t="str">
        <f t="shared" si="1"/>
        <v>750MeV</v>
      </c>
      <c r="P162" s="23" t="str">
        <f t="shared" si="2"/>
        <v>650MeV</v>
      </c>
      <c r="Q162" s="23">
        <f t="shared" si="10"/>
        <v>1647.43</v>
      </c>
      <c r="R162" s="23">
        <f t="shared" si="11"/>
        <v>1093.75</v>
      </c>
      <c r="S162" s="23">
        <f t="shared" si="5"/>
        <v>318.15</v>
      </c>
      <c r="T162" s="205">
        <f t="shared" si="12"/>
        <v>536.27</v>
      </c>
      <c r="U162" s="205">
        <f t="shared" si="13"/>
        <v>401.2</v>
      </c>
      <c r="V162" s="23">
        <f t="shared" si="9"/>
        <v>85.72</v>
      </c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>
      <c r="A163" s="114"/>
      <c r="B163" s="45">
        <v>3776.0</v>
      </c>
      <c r="C163" s="45" t="s">
        <v>391</v>
      </c>
      <c r="D163" s="45">
        <v>28.497</v>
      </c>
      <c r="E163" s="45">
        <v>10.0</v>
      </c>
      <c r="F163" s="45">
        <v>37.99</v>
      </c>
      <c r="G163" s="45">
        <v>8659869.0</v>
      </c>
      <c r="H163" s="45">
        <v>65.56</v>
      </c>
      <c r="I163" s="83" t="s">
        <v>101</v>
      </c>
      <c r="J163" s="83" t="s">
        <v>164</v>
      </c>
      <c r="K163" s="45" t="s">
        <v>203</v>
      </c>
      <c r="L163" s="23"/>
      <c r="M163" s="23"/>
      <c r="N163" s="23"/>
      <c r="O163" s="204" t="str">
        <f t="shared" si="1"/>
        <v>750MeV</v>
      </c>
      <c r="P163" s="23" t="str">
        <f t="shared" si="2"/>
        <v>650MeV</v>
      </c>
      <c r="Q163" s="23">
        <f t="shared" si="10"/>
        <v>1647.43</v>
      </c>
      <c r="R163" s="23">
        <f t="shared" si="11"/>
        <v>1131.74</v>
      </c>
      <c r="S163" s="23">
        <f t="shared" si="5"/>
        <v>318.15</v>
      </c>
      <c r="T163" s="205">
        <f t="shared" si="12"/>
        <v>536.27</v>
      </c>
      <c r="U163" s="205">
        <f t="shared" si="13"/>
        <v>439.19</v>
      </c>
      <c r="V163" s="23">
        <f t="shared" si="9"/>
        <v>85.72</v>
      </c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>
      <c r="A164" s="114"/>
      <c r="B164" s="45">
        <v>3777.0</v>
      </c>
      <c r="C164" s="45" t="s">
        <v>391</v>
      </c>
      <c r="D164" s="45">
        <v>28.497</v>
      </c>
      <c r="E164" s="45">
        <v>10.0</v>
      </c>
      <c r="F164" s="45">
        <v>35.89</v>
      </c>
      <c r="G164" s="45">
        <v>8291944.0</v>
      </c>
      <c r="H164" s="45">
        <v>63.01</v>
      </c>
      <c r="I164" s="83" t="s">
        <v>101</v>
      </c>
      <c r="J164" s="83" t="s">
        <v>164</v>
      </c>
      <c r="K164" s="45" t="s">
        <v>203</v>
      </c>
      <c r="L164" s="23"/>
      <c r="M164" s="23"/>
      <c r="N164" s="23"/>
      <c r="O164" s="204" t="str">
        <f t="shared" si="1"/>
        <v>750MeV</v>
      </c>
      <c r="P164" s="23" t="str">
        <f t="shared" si="2"/>
        <v>650MeV</v>
      </c>
      <c r="Q164" s="23">
        <f t="shared" si="10"/>
        <v>1647.43</v>
      </c>
      <c r="R164" s="23">
        <f t="shared" si="11"/>
        <v>1167.63</v>
      </c>
      <c r="S164" s="23">
        <f t="shared" si="5"/>
        <v>318.15</v>
      </c>
      <c r="T164" s="205">
        <f t="shared" si="12"/>
        <v>536.27</v>
      </c>
      <c r="U164" s="205">
        <f t="shared" si="13"/>
        <v>475.08</v>
      </c>
      <c r="V164" s="23">
        <f t="shared" si="9"/>
        <v>85.72</v>
      </c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>
      <c r="A165" s="114"/>
      <c r="B165" s="45">
        <v>3778.0</v>
      </c>
      <c r="C165" s="45" t="s">
        <v>391</v>
      </c>
      <c r="D165" s="45">
        <v>28.497</v>
      </c>
      <c r="E165" s="45">
        <v>7.0</v>
      </c>
      <c r="F165" s="45">
        <v>9.17</v>
      </c>
      <c r="G165" s="45">
        <v>1745199.0</v>
      </c>
      <c r="H165" s="45">
        <v>22.84</v>
      </c>
      <c r="I165" s="83" t="s">
        <v>101</v>
      </c>
      <c r="J165" s="83" t="s">
        <v>164</v>
      </c>
      <c r="K165" s="45" t="s">
        <v>203</v>
      </c>
      <c r="L165" s="23"/>
      <c r="M165" s="23"/>
      <c r="N165" s="23"/>
      <c r="O165" s="204" t="str">
        <f t="shared" si="1"/>
        <v>750MeV</v>
      </c>
      <c r="P165" s="23" t="str">
        <f t="shared" si="2"/>
        <v>650MeV</v>
      </c>
      <c r="Q165" s="23">
        <f t="shared" si="10"/>
        <v>1647.43</v>
      </c>
      <c r="R165" s="23">
        <f t="shared" si="11"/>
        <v>1176.8</v>
      </c>
      <c r="S165" s="23">
        <f t="shared" si="5"/>
        <v>318.15</v>
      </c>
      <c r="T165" s="205">
        <f t="shared" si="12"/>
        <v>536.27</v>
      </c>
      <c r="U165" s="205">
        <f t="shared" si="13"/>
        <v>484.25</v>
      </c>
      <c r="V165" s="23">
        <f t="shared" si="9"/>
        <v>85.72</v>
      </c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>
      <c r="A166" s="114"/>
      <c r="B166" s="45">
        <v>3779.0</v>
      </c>
      <c r="C166" s="45" t="s">
        <v>391</v>
      </c>
      <c r="D166" s="45">
        <v>28.497</v>
      </c>
      <c r="E166" s="45">
        <v>5.0</v>
      </c>
      <c r="F166" s="45">
        <v>12.14</v>
      </c>
      <c r="G166" s="45">
        <v>1858629.0</v>
      </c>
      <c r="H166" s="45">
        <v>41.22</v>
      </c>
      <c r="I166" s="83" t="s">
        <v>101</v>
      </c>
      <c r="J166" s="83" t="s">
        <v>164</v>
      </c>
      <c r="K166" s="45" t="s">
        <v>203</v>
      </c>
      <c r="L166" s="23"/>
      <c r="M166" s="23"/>
      <c r="N166" s="23"/>
      <c r="O166" s="204" t="str">
        <f t="shared" si="1"/>
        <v>750MeV</v>
      </c>
      <c r="P166" s="23" t="str">
        <f t="shared" si="2"/>
        <v>650MeV</v>
      </c>
      <c r="Q166" s="23">
        <f t="shared" si="10"/>
        <v>1647.43</v>
      </c>
      <c r="R166" s="23">
        <f t="shared" si="11"/>
        <v>1188.94</v>
      </c>
      <c r="S166" s="23">
        <f t="shared" si="5"/>
        <v>318.15</v>
      </c>
      <c r="T166" s="205">
        <f t="shared" si="12"/>
        <v>536.27</v>
      </c>
      <c r="U166" s="205">
        <f t="shared" si="13"/>
        <v>496.39</v>
      </c>
      <c r="V166" s="23">
        <f t="shared" si="9"/>
        <v>85.72</v>
      </c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>
      <c r="A167" s="114"/>
      <c r="B167" s="45">
        <v>3780.0</v>
      </c>
      <c r="C167" s="45" t="s">
        <v>314</v>
      </c>
      <c r="D167" s="45">
        <v>28.497</v>
      </c>
      <c r="E167" s="45">
        <v>5.0</v>
      </c>
      <c r="F167" s="45">
        <v>12.53</v>
      </c>
      <c r="G167" s="45">
        <v>1946604.0</v>
      </c>
      <c r="H167" s="45">
        <v>43.06</v>
      </c>
      <c r="I167" s="83" t="s">
        <v>101</v>
      </c>
      <c r="J167" s="83" t="s">
        <v>53</v>
      </c>
      <c r="K167" s="45" t="s">
        <v>203</v>
      </c>
      <c r="L167" s="23"/>
      <c r="M167" s="23"/>
      <c r="N167" s="23"/>
      <c r="O167" s="204" t="str">
        <f t="shared" si="1"/>
        <v>750MeV</v>
      </c>
      <c r="P167" s="23" t="str">
        <f t="shared" si="2"/>
        <v>650MeV</v>
      </c>
      <c r="Q167" s="23">
        <f t="shared" si="10"/>
        <v>1647.43</v>
      </c>
      <c r="R167" s="23">
        <f t="shared" si="11"/>
        <v>1201.47</v>
      </c>
      <c r="S167" s="23">
        <f t="shared" si="5"/>
        <v>318.15</v>
      </c>
      <c r="T167" s="205">
        <f t="shared" si="12"/>
        <v>536.27</v>
      </c>
      <c r="U167" s="205">
        <f t="shared" si="13"/>
        <v>508.92</v>
      </c>
      <c r="V167" s="23">
        <f t="shared" si="9"/>
        <v>85.72</v>
      </c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>
      <c r="A168" s="114"/>
      <c r="B168" s="45">
        <v>3781.0</v>
      </c>
      <c r="C168" s="45" t="s">
        <v>154</v>
      </c>
      <c r="D168" s="45">
        <v>28.497</v>
      </c>
      <c r="E168" s="45">
        <v>10.0</v>
      </c>
      <c r="F168" s="45">
        <v>0.0</v>
      </c>
      <c r="G168" s="45">
        <v>84160.0</v>
      </c>
      <c r="H168" s="45">
        <v>0.61</v>
      </c>
      <c r="I168" s="83" t="s">
        <v>101</v>
      </c>
      <c r="J168" s="83" t="s">
        <v>399</v>
      </c>
      <c r="K168" s="45" t="s">
        <v>223</v>
      </c>
      <c r="L168" s="23"/>
      <c r="M168" s="23"/>
      <c r="N168" s="23"/>
      <c r="O168" s="204" t="str">
        <f t="shared" si="1"/>
        <v>750MeV</v>
      </c>
      <c r="P168" s="23" t="str">
        <f t="shared" si="2"/>
        <v>650MeV</v>
      </c>
      <c r="Q168" s="23">
        <f t="shared" si="10"/>
        <v>1647.43</v>
      </c>
      <c r="R168" s="23">
        <f t="shared" si="11"/>
        <v>1201.47</v>
      </c>
      <c r="S168" s="23">
        <f t="shared" si="5"/>
        <v>318.15</v>
      </c>
      <c r="T168" s="205">
        <f t="shared" si="12"/>
        <v>536.27</v>
      </c>
      <c r="U168" s="205">
        <f t="shared" si="13"/>
        <v>508.92</v>
      </c>
      <c r="V168" s="23">
        <f t="shared" si="9"/>
        <v>85.72</v>
      </c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>
      <c r="A169" s="114"/>
      <c r="B169" s="45">
        <v>3782.0</v>
      </c>
      <c r="C169" s="45" t="s">
        <v>391</v>
      </c>
      <c r="D169" s="45">
        <v>28.497</v>
      </c>
      <c r="E169" s="45">
        <v>10.0</v>
      </c>
      <c r="F169" s="45">
        <v>7.51</v>
      </c>
      <c r="G169" s="45">
        <v>1675942.0</v>
      </c>
      <c r="H169" s="45">
        <v>12.93</v>
      </c>
      <c r="I169" s="83" t="s">
        <v>101</v>
      </c>
      <c r="J169" s="83" t="s">
        <v>400</v>
      </c>
      <c r="K169" s="45" t="s">
        <v>223</v>
      </c>
      <c r="L169" s="23"/>
      <c r="M169" s="23"/>
      <c r="N169" s="23"/>
      <c r="O169" s="204" t="str">
        <f t="shared" si="1"/>
        <v>750MeV</v>
      </c>
      <c r="P169" s="23" t="str">
        <f t="shared" si="2"/>
        <v>650MeV</v>
      </c>
      <c r="Q169" s="23">
        <f t="shared" si="10"/>
        <v>1647.43</v>
      </c>
      <c r="R169" s="23">
        <f t="shared" si="11"/>
        <v>1208.98</v>
      </c>
      <c r="S169" s="23">
        <f t="shared" si="5"/>
        <v>318.15</v>
      </c>
      <c r="T169" s="205">
        <f t="shared" si="12"/>
        <v>536.27</v>
      </c>
      <c r="U169" s="205">
        <f t="shared" si="13"/>
        <v>516.43</v>
      </c>
      <c r="V169" s="23">
        <f t="shared" si="9"/>
        <v>85.72</v>
      </c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>
      <c r="A170" s="228"/>
      <c r="B170" s="151">
        <v>6931.0</v>
      </c>
      <c r="C170" s="151" t="s">
        <v>391</v>
      </c>
      <c r="D170" s="229">
        <v>28.413</v>
      </c>
      <c r="E170" s="151">
        <v>10.0</v>
      </c>
      <c r="F170" s="151">
        <v>15.78</v>
      </c>
      <c r="G170" s="151">
        <v>2167810.0</v>
      </c>
      <c r="H170" s="151">
        <v>29.32</v>
      </c>
      <c r="I170" s="153" t="s">
        <v>229</v>
      </c>
      <c r="J170" s="153" t="s">
        <v>53</v>
      </c>
      <c r="K170" s="151" t="s">
        <v>203</v>
      </c>
      <c r="L170" s="229" t="s">
        <v>548</v>
      </c>
      <c r="M170" s="154"/>
      <c r="N170" s="154"/>
      <c r="O170" s="230" t="str">
        <f t="shared" si="1"/>
        <v>750MeV</v>
      </c>
      <c r="P170" s="154" t="str">
        <f t="shared" si="2"/>
        <v>650MeV</v>
      </c>
      <c r="Q170" s="154">
        <f t="shared" si="10"/>
        <v>1647.43</v>
      </c>
      <c r="R170" s="154">
        <f t="shared" si="11"/>
        <v>1208.98</v>
      </c>
      <c r="S170" s="154">
        <f t="shared" si="5"/>
        <v>333.93</v>
      </c>
      <c r="T170" s="231">
        <f t="shared" si="12"/>
        <v>536.27</v>
      </c>
      <c r="U170" s="231">
        <f t="shared" si="13"/>
        <v>516.43</v>
      </c>
      <c r="V170" s="154">
        <f t="shared" si="9"/>
        <v>101.5</v>
      </c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  <c r="AG170" s="154"/>
      <c r="AH170" s="154"/>
    </row>
    <row r="171">
      <c r="A171" s="228"/>
      <c r="B171" s="151">
        <v>6932.0</v>
      </c>
      <c r="C171" s="151" t="s">
        <v>391</v>
      </c>
      <c r="D171" s="151">
        <v>28.413</v>
      </c>
      <c r="E171" s="151">
        <v>7.0</v>
      </c>
      <c r="F171" s="151">
        <v>10.93</v>
      </c>
      <c r="G171" s="151">
        <v>4179891.0</v>
      </c>
      <c r="H171" s="151">
        <v>31.77</v>
      </c>
      <c r="I171" s="153" t="s">
        <v>101</v>
      </c>
      <c r="J171" s="153" t="s">
        <v>53</v>
      </c>
      <c r="K171" s="151" t="s">
        <v>203</v>
      </c>
      <c r="L171" s="154"/>
      <c r="M171" s="154"/>
      <c r="N171" s="154"/>
      <c r="O171" s="230" t="str">
        <f t="shared" si="1"/>
        <v>750MeV</v>
      </c>
      <c r="P171" s="154" t="str">
        <f t="shared" si="2"/>
        <v>650MeV</v>
      </c>
      <c r="Q171" s="154">
        <f t="shared" si="10"/>
        <v>1647.43</v>
      </c>
      <c r="R171" s="154">
        <f t="shared" si="11"/>
        <v>1219.91</v>
      </c>
      <c r="S171" s="154">
        <f t="shared" si="5"/>
        <v>333.93</v>
      </c>
      <c r="T171" s="231">
        <f t="shared" si="12"/>
        <v>536.27</v>
      </c>
      <c r="U171" s="231">
        <f t="shared" si="13"/>
        <v>527.36</v>
      </c>
      <c r="V171" s="154">
        <f t="shared" si="9"/>
        <v>101.5</v>
      </c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  <c r="AG171" s="154"/>
      <c r="AH171" s="154"/>
    </row>
    <row r="172">
      <c r="A172" s="228"/>
      <c r="B172" s="151">
        <v>6933.0</v>
      </c>
      <c r="C172" s="151" t="s">
        <v>391</v>
      </c>
      <c r="D172" s="151">
        <v>28.413</v>
      </c>
      <c r="E172" s="151">
        <v>7.0</v>
      </c>
      <c r="F172" s="151">
        <v>9.19</v>
      </c>
      <c r="G172" s="151">
        <v>3285647.0</v>
      </c>
      <c r="H172" s="151">
        <v>29.05</v>
      </c>
      <c r="I172" s="153" t="s">
        <v>101</v>
      </c>
      <c r="J172" s="153" t="s">
        <v>53</v>
      </c>
      <c r="K172" s="151" t="s">
        <v>203</v>
      </c>
      <c r="L172" s="154"/>
      <c r="M172" s="154"/>
      <c r="N172" s="154"/>
      <c r="O172" s="230" t="str">
        <f t="shared" si="1"/>
        <v>750MeV</v>
      </c>
      <c r="P172" s="154" t="str">
        <f t="shared" si="2"/>
        <v>650MeV</v>
      </c>
      <c r="Q172" s="154">
        <f t="shared" si="10"/>
        <v>1647.43</v>
      </c>
      <c r="R172" s="154">
        <f t="shared" si="11"/>
        <v>1229.1</v>
      </c>
      <c r="S172" s="154">
        <f t="shared" si="5"/>
        <v>333.93</v>
      </c>
      <c r="T172" s="231">
        <f t="shared" si="12"/>
        <v>536.27</v>
      </c>
      <c r="U172" s="231">
        <f t="shared" si="13"/>
        <v>536.55</v>
      </c>
      <c r="V172" s="154">
        <f t="shared" si="9"/>
        <v>101.5</v>
      </c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</row>
    <row r="173">
      <c r="A173" s="228"/>
      <c r="B173" s="151">
        <v>6934.0</v>
      </c>
      <c r="C173" s="151" t="s">
        <v>391</v>
      </c>
      <c r="D173" s="151">
        <v>28.413</v>
      </c>
      <c r="E173" s="151">
        <v>7.0</v>
      </c>
      <c r="F173" s="151">
        <v>11.04</v>
      </c>
      <c r="G173" s="151">
        <v>3960839.0</v>
      </c>
      <c r="H173" s="151">
        <v>28.46</v>
      </c>
      <c r="I173" s="153" t="s">
        <v>101</v>
      </c>
      <c r="J173" s="153" t="s">
        <v>53</v>
      </c>
      <c r="K173" s="151" t="s">
        <v>203</v>
      </c>
      <c r="L173" s="154"/>
      <c r="M173" s="154"/>
      <c r="N173" s="154"/>
      <c r="O173" s="230" t="str">
        <f t="shared" si="1"/>
        <v>750MeV</v>
      </c>
      <c r="P173" s="154" t="str">
        <f t="shared" si="2"/>
        <v>650MeV</v>
      </c>
      <c r="Q173" s="154">
        <f t="shared" si="10"/>
        <v>1647.43</v>
      </c>
      <c r="R173" s="154">
        <f t="shared" si="11"/>
        <v>1240.14</v>
      </c>
      <c r="S173" s="154">
        <f t="shared" si="5"/>
        <v>333.93</v>
      </c>
      <c r="T173" s="231">
        <f t="shared" si="12"/>
        <v>536.27</v>
      </c>
      <c r="U173" s="231">
        <f t="shared" si="13"/>
        <v>547.59</v>
      </c>
      <c r="V173" s="154">
        <f t="shared" si="9"/>
        <v>101.5</v>
      </c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</row>
    <row r="174">
      <c r="A174" s="228"/>
      <c r="B174" s="151">
        <v>6935.0</v>
      </c>
      <c r="C174" s="151" t="s">
        <v>391</v>
      </c>
      <c r="D174" s="151">
        <v>28.413</v>
      </c>
      <c r="E174" s="151">
        <v>13.0</v>
      </c>
      <c r="F174" s="151">
        <v>19.57</v>
      </c>
      <c r="G174" s="151">
        <v>3472972.0</v>
      </c>
      <c r="H174" s="151">
        <v>28.7</v>
      </c>
      <c r="I174" s="153" t="s">
        <v>65</v>
      </c>
      <c r="J174" s="153" t="s">
        <v>53</v>
      </c>
      <c r="K174" s="151" t="s">
        <v>203</v>
      </c>
      <c r="L174" s="154"/>
      <c r="M174" s="154"/>
      <c r="N174" s="154"/>
      <c r="O174" s="230" t="str">
        <f t="shared" si="1"/>
        <v>750MeV</v>
      </c>
      <c r="P174" s="154" t="str">
        <f t="shared" si="2"/>
        <v>650MeV</v>
      </c>
      <c r="Q174" s="154">
        <f t="shared" si="10"/>
        <v>1667</v>
      </c>
      <c r="R174" s="154">
        <f t="shared" si="11"/>
        <v>1240.14</v>
      </c>
      <c r="S174" s="154">
        <f t="shared" si="5"/>
        <v>333.93</v>
      </c>
      <c r="T174" s="231">
        <f t="shared" si="12"/>
        <v>555.84</v>
      </c>
      <c r="U174" s="231">
        <f t="shared" si="13"/>
        <v>547.59</v>
      </c>
      <c r="V174" s="154">
        <f t="shared" si="9"/>
        <v>101.5</v>
      </c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</row>
    <row r="175">
      <c r="A175" s="228"/>
      <c r="B175" s="151">
        <v>6936.0</v>
      </c>
      <c r="C175" s="151" t="s">
        <v>391</v>
      </c>
      <c r="D175" s="151">
        <v>28.413</v>
      </c>
      <c r="E175" s="151">
        <v>13.0</v>
      </c>
      <c r="F175" s="151">
        <v>18.85</v>
      </c>
      <c r="G175" s="151">
        <v>3324031.0</v>
      </c>
      <c r="H175" s="151">
        <v>28.97</v>
      </c>
      <c r="I175" s="153" t="s">
        <v>65</v>
      </c>
      <c r="J175" s="153" t="s">
        <v>53</v>
      </c>
      <c r="K175" s="151" t="s">
        <v>203</v>
      </c>
      <c r="L175" s="154"/>
      <c r="M175" s="154"/>
      <c r="N175" s="154"/>
      <c r="O175" s="230" t="str">
        <f t="shared" si="1"/>
        <v>750MeV</v>
      </c>
      <c r="P175" s="154" t="str">
        <f t="shared" si="2"/>
        <v>650MeV</v>
      </c>
      <c r="Q175" s="154">
        <f t="shared" si="10"/>
        <v>1685.85</v>
      </c>
      <c r="R175" s="154">
        <f t="shared" si="11"/>
        <v>1240.14</v>
      </c>
      <c r="S175" s="154">
        <f t="shared" si="5"/>
        <v>333.93</v>
      </c>
      <c r="T175" s="231">
        <f t="shared" si="12"/>
        <v>574.69</v>
      </c>
      <c r="U175" s="231">
        <f t="shared" si="13"/>
        <v>547.59</v>
      </c>
      <c r="V175" s="154">
        <f t="shared" si="9"/>
        <v>101.5</v>
      </c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</row>
    <row r="176">
      <c r="A176" s="228"/>
      <c r="B176" s="151">
        <v>6937.0</v>
      </c>
      <c r="C176" s="151" t="s">
        <v>391</v>
      </c>
      <c r="D176" s="151">
        <v>28.413</v>
      </c>
      <c r="E176" s="151">
        <v>13.0</v>
      </c>
      <c r="F176" s="151">
        <v>20.53</v>
      </c>
      <c r="G176" s="151">
        <v>3640831.0</v>
      </c>
      <c r="H176" s="151">
        <v>27.31</v>
      </c>
      <c r="I176" s="153" t="s">
        <v>65</v>
      </c>
      <c r="J176" s="153" t="s">
        <v>53</v>
      </c>
      <c r="K176" s="151" t="s">
        <v>203</v>
      </c>
      <c r="L176" s="154"/>
      <c r="M176" s="154"/>
      <c r="N176" s="154"/>
      <c r="O176" s="230" t="str">
        <f t="shared" si="1"/>
        <v>750MeV</v>
      </c>
      <c r="P176" s="154" t="str">
        <f t="shared" si="2"/>
        <v>650MeV</v>
      </c>
      <c r="Q176" s="154">
        <f t="shared" si="10"/>
        <v>1706.38</v>
      </c>
      <c r="R176" s="154">
        <f t="shared" si="11"/>
        <v>1240.14</v>
      </c>
      <c r="S176" s="154">
        <f t="shared" si="5"/>
        <v>333.93</v>
      </c>
      <c r="T176" s="231">
        <f t="shared" si="12"/>
        <v>595.22</v>
      </c>
      <c r="U176" s="231">
        <f t="shared" si="13"/>
        <v>547.59</v>
      </c>
      <c r="V176" s="154">
        <f t="shared" si="9"/>
        <v>101.5</v>
      </c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</row>
    <row r="177">
      <c r="A177" s="228"/>
      <c r="B177" s="151">
        <v>6938.0</v>
      </c>
      <c r="C177" s="151" t="s">
        <v>391</v>
      </c>
      <c r="D177" s="151">
        <v>28.413</v>
      </c>
      <c r="E177" s="151">
        <v>10.0</v>
      </c>
      <c r="F177" s="151">
        <v>7.58</v>
      </c>
      <c r="G177" s="151">
        <v>284267.0</v>
      </c>
      <c r="H177" s="151">
        <v>14.0</v>
      </c>
      <c r="I177" s="153" t="s">
        <v>235</v>
      </c>
      <c r="J177" s="153" t="s">
        <v>53</v>
      </c>
      <c r="K177" s="151" t="s">
        <v>203</v>
      </c>
      <c r="L177" s="154"/>
      <c r="M177" s="154"/>
      <c r="N177" s="154"/>
      <c r="O177" s="230" t="str">
        <f t="shared" si="1"/>
        <v>750MeV</v>
      </c>
      <c r="P177" s="154" t="str">
        <f t="shared" si="2"/>
        <v>650MeV</v>
      </c>
      <c r="Q177" s="154">
        <f t="shared" si="10"/>
        <v>1706.38</v>
      </c>
      <c r="R177" s="154">
        <f t="shared" si="11"/>
        <v>1240.14</v>
      </c>
      <c r="S177" s="154">
        <f t="shared" si="5"/>
        <v>333.93</v>
      </c>
      <c r="T177" s="231">
        <f t="shared" si="12"/>
        <v>595.22</v>
      </c>
      <c r="U177" s="231">
        <f t="shared" si="13"/>
        <v>547.59</v>
      </c>
      <c r="V177" s="154">
        <f t="shared" si="9"/>
        <v>101.5</v>
      </c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</row>
    <row r="178">
      <c r="A178" s="228"/>
      <c r="B178" s="151">
        <v>6939.0</v>
      </c>
      <c r="C178" s="151" t="s">
        <v>391</v>
      </c>
      <c r="D178" s="151">
        <v>28.413</v>
      </c>
      <c r="E178" s="151">
        <v>7.0</v>
      </c>
      <c r="F178" s="151">
        <v>6.49</v>
      </c>
      <c r="G178" s="151">
        <v>246154.0</v>
      </c>
      <c r="H178" s="151">
        <v>14.94</v>
      </c>
      <c r="I178" s="153" t="s">
        <v>235</v>
      </c>
      <c r="J178" s="153" t="s">
        <v>53</v>
      </c>
      <c r="K178" s="151" t="s">
        <v>203</v>
      </c>
      <c r="L178" s="154"/>
      <c r="M178" s="154"/>
      <c r="N178" s="154"/>
      <c r="O178" s="230" t="str">
        <f t="shared" si="1"/>
        <v>750MeV</v>
      </c>
      <c r="P178" s="154" t="str">
        <f t="shared" si="2"/>
        <v>650MeV</v>
      </c>
      <c r="Q178" s="154">
        <f t="shared" si="10"/>
        <v>1706.38</v>
      </c>
      <c r="R178" s="154">
        <f t="shared" si="11"/>
        <v>1240.14</v>
      </c>
      <c r="S178" s="154">
        <f t="shared" si="5"/>
        <v>333.93</v>
      </c>
      <c r="T178" s="231">
        <f t="shared" si="12"/>
        <v>595.22</v>
      </c>
      <c r="U178" s="231">
        <f t="shared" si="13"/>
        <v>547.59</v>
      </c>
      <c r="V178" s="154">
        <f t="shared" si="9"/>
        <v>101.5</v>
      </c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</row>
    <row r="179">
      <c r="A179" s="75"/>
      <c r="I179" s="76"/>
      <c r="J179" s="76"/>
      <c r="O179" s="176" t="str">
        <f t="shared" si="1"/>
        <v>750MeV</v>
      </c>
      <c r="P179" s="20" t="str">
        <f t="shared" si="2"/>
        <v>650MeV</v>
      </c>
      <c r="Q179" s="185">
        <f t="shared" si="10"/>
        <v>1706.38</v>
      </c>
      <c r="R179" s="185">
        <f t="shared" si="11"/>
        <v>1240.14</v>
      </c>
      <c r="S179" s="185">
        <f t="shared" si="5"/>
        <v>333.93</v>
      </c>
      <c r="T179" s="197">
        <f t="shared" si="12"/>
        <v>595.22</v>
      </c>
      <c r="U179" s="197">
        <f t="shared" si="13"/>
        <v>547.59</v>
      </c>
      <c r="V179" s="20">
        <f t="shared" si="9"/>
        <v>101.5</v>
      </c>
    </row>
    <row r="180">
      <c r="A180" s="75"/>
      <c r="I180" s="76"/>
      <c r="J180" s="76"/>
      <c r="O180" s="176" t="str">
        <f t="shared" si="1"/>
        <v>750MeV</v>
      </c>
      <c r="P180" s="20" t="str">
        <f t="shared" si="2"/>
        <v>650MeV</v>
      </c>
      <c r="Q180" s="185">
        <f t="shared" si="10"/>
        <v>1706.38</v>
      </c>
      <c r="R180" s="185">
        <f t="shared" si="11"/>
        <v>1240.14</v>
      </c>
      <c r="S180" s="185">
        <f t="shared" si="5"/>
        <v>333.93</v>
      </c>
      <c r="T180" s="197">
        <f t="shared" si="12"/>
        <v>595.22</v>
      </c>
      <c r="U180" s="197">
        <f t="shared" si="13"/>
        <v>547.59</v>
      </c>
      <c r="V180" s="20">
        <f t="shared" si="9"/>
        <v>101.5</v>
      </c>
    </row>
    <row r="181">
      <c r="A181" s="75"/>
      <c r="I181" s="76"/>
      <c r="J181" s="76"/>
      <c r="O181" s="176" t="str">
        <f t="shared" si="1"/>
        <v>750MeV</v>
      </c>
      <c r="P181" s="20" t="str">
        <f t="shared" si="2"/>
        <v>650MeV</v>
      </c>
      <c r="Q181" s="185">
        <f t="shared" si="10"/>
        <v>1706.38</v>
      </c>
      <c r="R181" s="185">
        <f t="shared" si="11"/>
        <v>1240.14</v>
      </c>
      <c r="S181" s="185">
        <f t="shared" si="5"/>
        <v>333.93</v>
      </c>
      <c r="T181" s="197">
        <f t="shared" si="12"/>
        <v>595.22</v>
      </c>
      <c r="U181" s="197">
        <f t="shared" si="13"/>
        <v>547.59</v>
      </c>
      <c r="V181" s="20">
        <f t="shared" si="9"/>
        <v>101.5</v>
      </c>
    </row>
    <row r="182">
      <c r="A182" s="75"/>
      <c r="I182" s="76"/>
      <c r="J182" s="76"/>
      <c r="O182" s="176" t="str">
        <f t="shared" si="1"/>
        <v>750MeV</v>
      </c>
      <c r="P182" s="20" t="str">
        <f t="shared" si="2"/>
        <v>650MeV</v>
      </c>
      <c r="Q182" s="185">
        <f t="shared" si="10"/>
        <v>1706.38</v>
      </c>
      <c r="R182" s="185">
        <f t="shared" si="11"/>
        <v>1240.14</v>
      </c>
      <c r="S182" s="185">
        <f t="shared" si="5"/>
        <v>333.93</v>
      </c>
      <c r="T182" s="197">
        <f t="shared" si="12"/>
        <v>595.22</v>
      </c>
      <c r="U182" s="197">
        <f t="shared" si="13"/>
        <v>547.59</v>
      </c>
      <c r="V182" s="20">
        <f t="shared" si="9"/>
        <v>101.5</v>
      </c>
    </row>
    <row r="183">
      <c r="A183" s="75"/>
      <c r="I183" s="76"/>
      <c r="J183" s="76"/>
      <c r="O183" s="176" t="str">
        <f t="shared" si="1"/>
        <v>750MeV</v>
      </c>
      <c r="P183" s="20" t="str">
        <f t="shared" si="2"/>
        <v>650MeV</v>
      </c>
      <c r="Q183" s="185">
        <f t="shared" si="10"/>
        <v>1706.38</v>
      </c>
      <c r="R183" s="185">
        <f t="shared" si="11"/>
        <v>1240.14</v>
      </c>
      <c r="S183" s="185">
        <f t="shared" si="5"/>
        <v>333.93</v>
      </c>
      <c r="T183" s="197">
        <f t="shared" si="12"/>
        <v>595.22</v>
      </c>
      <c r="U183" s="197">
        <f t="shared" si="13"/>
        <v>547.59</v>
      </c>
      <c r="V183" s="20">
        <f t="shared" si="9"/>
        <v>101.5</v>
      </c>
    </row>
    <row r="184">
      <c r="A184" s="75"/>
      <c r="I184" s="76"/>
      <c r="J184" s="76"/>
      <c r="O184" s="176" t="str">
        <f t="shared" si="1"/>
        <v>750MeV</v>
      </c>
      <c r="P184" s="20" t="str">
        <f t="shared" si="2"/>
        <v>650MeV</v>
      </c>
      <c r="Q184" s="185">
        <f t="shared" si="10"/>
        <v>1706.38</v>
      </c>
      <c r="R184" s="185">
        <f t="shared" si="11"/>
        <v>1240.14</v>
      </c>
      <c r="S184" s="185">
        <f t="shared" si="5"/>
        <v>333.93</v>
      </c>
      <c r="T184" s="197">
        <f t="shared" si="12"/>
        <v>595.22</v>
      </c>
      <c r="U184" s="197">
        <f t="shared" si="13"/>
        <v>547.59</v>
      </c>
      <c r="V184" s="20">
        <f t="shared" si="9"/>
        <v>101.5</v>
      </c>
    </row>
    <row r="185">
      <c r="A185" s="75"/>
      <c r="I185" s="76"/>
      <c r="J185" s="76"/>
      <c r="O185" s="176" t="str">
        <f t="shared" si="1"/>
        <v>750MeV</v>
      </c>
      <c r="P185" s="20" t="str">
        <f t="shared" si="2"/>
        <v>650MeV</v>
      </c>
      <c r="Q185" s="185">
        <f t="shared" si="10"/>
        <v>1706.38</v>
      </c>
      <c r="R185" s="185">
        <f t="shared" si="11"/>
        <v>1240.14</v>
      </c>
      <c r="S185" s="185">
        <f t="shared" si="5"/>
        <v>333.93</v>
      </c>
      <c r="T185" s="197">
        <f t="shared" si="12"/>
        <v>595.22</v>
      </c>
      <c r="U185" s="197">
        <f t="shared" si="13"/>
        <v>547.59</v>
      </c>
      <c r="V185" s="20">
        <f t="shared" si="9"/>
        <v>101.5</v>
      </c>
    </row>
    <row r="186">
      <c r="A186" s="75"/>
      <c r="I186" s="76"/>
      <c r="J186" s="76"/>
      <c r="O186" s="176" t="str">
        <f t="shared" si="1"/>
        <v>750MeV</v>
      </c>
      <c r="P186" s="20" t="str">
        <f t="shared" si="2"/>
        <v>650MeV</v>
      </c>
      <c r="Q186" s="185">
        <f t="shared" si="10"/>
        <v>1706.38</v>
      </c>
      <c r="R186" s="185">
        <f t="shared" si="11"/>
        <v>1240.14</v>
      </c>
      <c r="S186" s="185">
        <f t="shared" si="5"/>
        <v>333.93</v>
      </c>
      <c r="T186" s="197">
        <f t="shared" si="12"/>
        <v>595.22</v>
      </c>
      <c r="U186" s="197">
        <f t="shared" si="13"/>
        <v>547.59</v>
      </c>
      <c r="V186" s="20">
        <f t="shared" si="9"/>
        <v>101.5</v>
      </c>
    </row>
    <row r="187">
      <c r="A187" s="75"/>
      <c r="I187" s="76"/>
      <c r="J187" s="76"/>
      <c r="O187" s="176" t="str">
        <f t="shared" si="1"/>
        <v>750MeV</v>
      </c>
      <c r="P187" s="20" t="str">
        <f t="shared" si="2"/>
        <v>650MeV</v>
      </c>
      <c r="Q187" s="185">
        <f t="shared" si="10"/>
        <v>1706.38</v>
      </c>
      <c r="R187" s="185">
        <f t="shared" si="11"/>
        <v>1240.14</v>
      </c>
      <c r="S187" s="185">
        <f t="shared" si="5"/>
        <v>333.93</v>
      </c>
      <c r="T187" s="197">
        <f t="shared" si="12"/>
        <v>595.22</v>
      </c>
      <c r="U187" s="197">
        <f t="shared" si="13"/>
        <v>547.59</v>
      </c>
      <c r="V187" s="20">
        <f t="shared" si="9"/>
        <v>101.5</v>
      </c>
    </row>
    <row r="188">
      <c r="A188" s="75"/>
      <c r="I188" s="76"/>
      <c r="J188" s="76"/>
      <c r="O188" s="176" t="str">
        <f t="shared" si="1"/>
        <v>750MeV</v>
      </c>
      <c r="P188" s="20" t="str">
        <f t="shared" si="2"/>
        <v>650MeV</v>
      </c>
      <c r="Q188" s="185">
        <f t="shared" si="10"/>
        <v>1706.38</v>
      </c>
      <c r="R188" s="185">
        <f t="shared" si="11"/>
        <v>1240.14</v>
      </c>
      <c r="S188" s="185">
        <f t="shared" si="5"/>
        <v>333.93</v>
      </c>
      <c r="T188" s="197">
        <f t="shared" si="12"/>
        <v>595.22</v>
      </c>
      <c r="U188" s="197">
        <f t="shared" si="13"/>
        <v>547.59</v>
      </c>
      <c r="V188" s="20">
        <f t="shared" si="9"/>
        <v>101.5</v>
      </c>
    </row>
    <row r="189">
      <c r="A189" s="75"/>
      <c r="I189" s="76"/>
      <c r="J189" s="76"/>
      <c r="O189" s="176" t="str">
        <f t="shared" si="1"/>
        <v>750MeV</v>
      </c>
      <c r="P189" s="20" t="str">
        <f t="shared" si="2"/>
        <v>650MeV</v>
      </c>
      <c r="Q189" s="185">
        <f t="shared" si="10"/>
        <v>1706.38</v>
      </c>
      <c r="R189" s="185">
        <f t="shared" si="11"/>
        <v>1240.14</v>
      </c>
      <c r="S189" s="185">
        <f t="shared" si="5"/>
        <v>333.93</v>
      </c>
      <c r="T189" s="197">
        <f t="shared" si="12"/>
        <v>595.22</v>
      </c>
      <c r="U189" s="197">
        <f t="shared" si="13"/>
        <v>547.59</v>
      </c>
      <c r="V189" s="20">
        <f t="shared" si="9"/>
        <v>101.5</v>
      </c>
    </row>
    <row r="190">
      <c r="A190" s="75"/>
      <c r="I190" s="76"/>
      <c r="J190" s="76"/>
      <c r="O190" s="176" t="str">
        <f t="shared" si="1"/>
        <v>750MeV</v>
      </c>
      <c r="P190" s="20" t="str">
        <f t="shared" si="2"/>
        <v>650MeV</v>
      </c>
      <c r="Q190" s="185">
        <f t="shared" si="10"/>
        <v>1706.38</v>
      </c>
      <c r="R190" s="185">
        <f t="shared" si="11"/>
        <v>1240.14</v>
      </c>
      <c r="S190" s="185">
        <f t="shared" si="5"/>
        <v>333.93</v>
      </c>
      <c r="T190" s="197">
        <f t="shared" si="12"/>
        <v>595.22</v>
      </c>
      <c r="U190" s="197">
        <f t="shared" si="13"/>
        <v>547.59</v>
      </c>
      <c r="V190" s="20">
        <f t="shared" si="9"/>
        <v>101.5</v>
      </c>
    </row>
    <row r="191">
      <c r="A191" s="75"/>
      <c r="I191" s="76"/>
      <c r="J191" s="76"/>
      <c r="O191" s="176" t="str">
        <f t="shared" si="1"/>
        <v>750MeV</v>
      </c>
      <c r="P191" s="20" t="str">
        <f t="shared" si="2"/>
        <v>650MeV</v>
      </c>
      <c r="Q191" s="185">
        <f t="shared" si="10"/>
        <v>1706.38</v>
      </c>
      <c r="R191" s="185">
        <f t="shared" si="11"/>
        <v>1240.14</v>
      </c>
      <c r="S191" s="185">
        <f t="shared" si="5"/>
        <v>333.93</v>
      </c>
      <c r="T191" s="197">
        <f t="shared" si="12"/>
        <v>595.22</v>
      </c>
      <c r="U191" s="197">
        <f t="shared" si="13"/>
        <v>547.59</v>
      </c>
      <c r="V191" s="20">
        <f t="shared" si="9"/>
        <v>101.5</v>
      </c>
    </row>
    <row r="192">
      <c r="A192" s="75"/>
      <c r="I192" s="76"/>
      <c r="J192" s="76"/>
      <c r="O192" s="176" t="str">
        <f t="shared" si="1"/>
        <v>750MeV</v>
      </c>
      <c r="P192" s="20" t="str">
        <f t="shared" si="2"/>
        <v>650MeV</v>
      </c>
      <c r="Q192" s="185">
        <f t="shared" si="10"/>
        <v>1706.38</v>
      </c>
      <c r="R192" s="185">
        <f t="shared" si="11"/>
        <v>1240.14</v>
      </c>
      <c r="S192" s="185">
        <f t="shared" si="5"/>
        <v>333.93</v>
      </c>
      <c r="T192" s="197">
        <f t="shared" si="12"/>
        <v>595.22</v>
      </c>
      <c r="U192" s="197">
        <f t="shared" si="13"/>
        <v>547.59</v>
      </c>
      <c r="V192" s="20">
        <f t="shared" si="9"/>
        <v>101.5</v>
      </c>
    </row>
    <row r="193">
      <c r="A193" s="75"/>
      <c r="I193" s="76"/>
      <c r="J193" s="76"/>
      <c r="O193" s="176" t="str">
        <f t="shared" si="1"/>
        <v>750MeV</v>
      </c>
      <c r="P193" s="20" t="str">
        <f t="shared" si="2"/>
        <v>650MeV</v>
      </c>
      <c r="Q193" s="185">
        <f t="shared" si="10"/>
        <v>1706.38</v>
      </c>
      <c r="R193" s="185">
        <f t="shared" si="11"/>
        <v>1240.14</v>
      </c>
      <c r="S193" s="185">
        <f t="shared" si="5"/>
        <v>333.93</v>
      </c>
      <c r="T193" s="197">
        <f t="shared" si="12"/>
        <v>595.22</v>
      </c>
      <c r="U193" s="197">
        <f t="shared" si="13"/>
        <v>547.59</v>
      </c>
      <c r="V193" s="20">
        <f t="shared" si="9"/>
        <v>101.5</v>
      </c>
    </row>
    <row r="194">
      <c r="A194" s="75"/>
      <c r="I194" s="76"/>
      <c r="J194" s="76"/>
      <c r="O194" s="176" t="str">
        <f t="shared" si="1"/>
        <v>750MeV</v>
      </c>
      <c r="P194" s="20" t="str">
        <f t="shared" si="2"/>
        <v>650MeV</v>
      </c>
      <c r="Q194" s="185">
        <f t="shared" si="10"/>
        <v>1706.38</v>
      </c>
      <c r="R194" s="185">
        <f t="shared" si="11"/>
        <v>1240.14</v>
      </c>
      <c r="S194" s="185">
        <f t="shared" si="5"/>
        <v>333.93</v>
      </c>
      <c r="T194" s="197">
        <f t="shared" si="12"/>
        <v>595.22</v>
      </c>
      <c r="U194" s="197">
        <f t="shared" si="13"/>
        <v>547.59</v>
      </c>
      <c r="V194" s="20">
        <f t="shared" si="9"/>
        <v>101.5</v>
      </c>
    </row>
    <row r="195">
      <c r="A195" s="75"/>
      <c r="I195" s="76"/>
      <c r="J195" s="76"/>
      <c r="O195" s="176" t="str">
        <f t="shared" si="1"/>
        <v>750MeV</v>
      </c>
      <c r="P195" s="20" t="str">
        <f t="shared" si="2"/>
        <v>650MeV</v>
      </c>
      <c r="Q195" s="185">
        <f t="shared" si="10"/>
        <v>1706.38</v>
      </c>
      <c r="R195" s="185">
        <f t="shared" si="11"/>
        <v>1240.14</v>
      </c>
      <c r="S195" s="185">
        <f t="shared" si="5"/>
        <v>333.93</v>
      </c>
      <c r="T195" s="197">
        <f t="shared" si="12"/>
        <v>595.22</v>
      </c>
      <c r="U195" s="197">
        <f t="shared" si="13"/>
        <v>547.59</v>
      </c>
      <c r="V195" s="20">
        <f t="shared" si="9"/>
        <v>101.5</v>
      </c>
    </row>
    <row r="196">
      <c r="A196" s="75"/>
      <c r="I196" s="76"/>
      <c r="J196" s="76"/>
      <c r="O196" s="176" t="str">
        <f t="shared" si="1"/>
        <v>750MeV</v>
      </c>
      <c r="P196" s="20" t="str">
        <f t="shared" si="2"/>
        <v>650MeV</v>
      </c>
      <c r="Q196" s="185">
        <f t="shared" si="10"/>
        <v>1706.38</v>
      </c>
      <c r="R196" s="185">
        <f t="shared" si="11"/>
        <v>1240.14</v>
      </c>
      <c r="S196" s="185">
        <f t="shared" si="5"/>
        <v>333.93</v>
      </c>
      <c r="T196" s="197">
        <f t="shared" si="12"/>
        <v>595.22</v>
      </c>
      <c r="U196" s="197">
        <f t="shared" si="13"/>
        <v>547.59</v>
      </c>
      <c r="V196" s="20">
        <f t="shared" si="9"/>
        <v>101.5</v>
      </c>
    </row>
    <row r="197">
      <c r="A197" s="75"/>
      <c r="I197" s="76"/>
      <c r="J197" s="76"/>
      <c r="O197" s="176" t="str">
        <f t="shared" si="1"/>
        <v>750MeV</v>
      </c>
      <c r="P197" s="20" t="str">
        <f t="shared" si="2"/>
        <v>650MeV</v>
      </c>
      <c r="Q197" s="185">
        <f t="shared" si="10"/>
        <v>1706.38</v>
      </c>
      <c r="R197" s="185">
        <f t="shared" si="11"/>
        <v>1240.14</v>
      </c>
      <c r="S197" s="185">
        <f t="shared" si="5"/>
        <v>333.93</v>
      </c>
      <c r="T197" s="197">
        <f t="shared" si="12"/>
        <v>595.22</v>
      </c>
      <c r="U197" s="197">
        <f t="shared" si="13"/>
        <v>547.59</v>
      </c>
      <c r="V197" s="20">
        <f t="shared" si="9"/>
        <v>101.5</v>
      </c>
    </row>
    <row r="198">
      <c r="A198" s="75"/>
      <c r="I198" s="76"/>
      <c r="J198" s="76"/>
    </row>
    <row r="199">
      <c r="A199" s="75"/>
      <c r="I199" s="76"/>
      <c r="J199" s="76"/>
    </row>
    <row r="200">
      <c r="A200" s="75"/>
      <c r="I200" s="76"/>
      <c r="J200" s="76"/>
    </row>
    <row r="201">
      <c r="A201" s="75"/>
      <c r="I201" s="76"/>
      <c r="J201" s="76"/>
    </row>
    <row r="202">
      <c r="A202" s="75"/>
      <c r="I202" s="76"/>
      <c r="J202" s="76"/>
    </row>
    <row r="203">
      <c r="A203" s="75"/>
      <c r="I203" s="76"/>
      <c r="J203" s="76"/>
    </row>
    <row r="204">
      <c r="A204" s="75"/>
      <c r="I204" s="76"/>
      <c r="J204" s="76"/>
    </row>
    <row r="205">
      <c r="A205" s="75"/>
      <c r="I205" s="76"/>
      <c r="J205" s="76"/>
    </row>
    <row r="206">
      <c r="A206" s="75"/>
      <c r="I206" s="76"/>
      <c r="J206" s="76"/>
    </row>
    <row r="207">
      <c r="A207" s="75"/>
      <c r="I207" s="76"/>
      <c r="J207" s="76"/>
    </row>
    <row r="208">
      <c r="A208" s="75"/>
      <c r="I208" s="76"/>
      <c r="J208" s="76"/>
    </row>
    <row r="209">
      <c r="A209" s="75"/>
      <c r="I209" s="76"/>
      <c r="J209" s="76"/>
    </row>
    <row r="210">
      <c r="A210" s="75"/>
      <c r="I210" s="76"/>
      <c r="J210" s="76"/>
    </row>
    <row r="211">
      <c r="A211" s="75"/>
      <c r="I211" s="76"/>
      <c r="J211" s="76"/>
    </row>
    <row r="212">
      <c r="A212" s="75"/>
      <c r="I212" s="76"/>
      <c r="J212" s="76"/>
    </row>
    <row r="213">
      <c r="A213" s="75"/>
      <c r="I213" s="76"/>
      <c r="J213" s="76"/>
    </row>
    <row r="214">
      <c r="A214" s="75"/>
      <c r="I214" s="76"/>
      <c r="J214" s="76"/>
    </row>
    <row r="215">
      <c r="A215" s="75"/>
      <c r="I215" s="76"/>
      <c r="J215" s="76"/>
    </row>
    <row r="216">
      <c r="A216" s="75"/>
      <c r="I216" s="76"/>
      <c r="J216" s="76"/>
    </row>
    <row r="217">
      <c r="A217" s="75"/>
      <c r="I217" s="76"/>
      <c r="J217" s="76"/>
    </row>
    <row r="218">
      <c r="A218" s="75"/>
      <c r="I218" s="76"/>
      <c r="J218" s="76"/>
    </row>
    <row r="219">
      <c r="A219" s="75"/>
      <c r="I219" s="76"/>
      <c r="J219" s="76"/>
    </row>
    <row r="220">
      <c r="A220" s="75"/>
      <c r="I220" s="76"/>
      <c r="J220" s="76"/>
    </row>
    <row r="221">
      <c r="A221" s="75"/>
      <c r="I221" s="76"/>
      <c r="J221" s="76"/>
    </row>
    <row r="222">
      <c r="A222" s="75"/>
      <c r="I222" s="76"/>
      <c r="J222" s="76"/>
    </row>
    <row r="223">
      <c r="A223" s="75"/>
      <c r="I223" s="76"/>
      <c r="J223" s="76"/>
    </row>
    <row r="224">
      <c r="A224" s="75"/>
      <c r="I224" s="76"/>
      <c r="J224" s="76"/>
    </row>
    <row r="225">
      <c r="A225" s="75"/>
      <c r="I225" s="76"/>
      <c r="J225" s="76"/>
    </row>
    <row r="226">
      <c r="A226" s="75"/>
      <c r="I226" s="76"/>
      <c r="J226" s="76"/>
    </row>
    <row r="227">
      <c r="A227" s="75"/>
      <c r="I227" s="76"/>
      <c r="J227" s="76"/>
    </row>
    <row r="228">
      <c r="A228" s="75"/>
      <c r="I228" s="76"/>
      <c r="J228" s="76"/>
    </row>
    <row r="229">
      <c r="A229" s="75"/>
      <c r="I229" s="76"/>
      <c r="J229" s="76"/>
    </row>
    <row r="230">
      <c r="A230" s="75"/>
      <c r="I230" s="76"/>
      <c r="J230" s="76"/>
    </row>
    <row r="231">
      <c r="A231" s="75"/>
      <c r="I231" s="76"/>
      <c r="J231" s="76"/>
    </row>
    <row r="232">
      <c r="A232" s="75"/>
      <c r="I232" s="76"/>
      <c r="J232" s="76"/>
    </row>
    <row r="233">
      <c r="A233" s="75"/>
      <c r="I233" s="76"/>
      <c r="J233" s="76"/>
    </row>
    <row r="234">
      <c r="A234" s="75"/>
      <c r="I234" s="76"/>
      <c r="J234" s="76"/>
    </row>
    <row r="235">
      <c r="A235" s="75"/>
      <c r="I235" s="76"/>
      <c r="J235" s="76"/>
    </row>
    <row r="236">
      <c r="A236" s="75"/>
      <c r="I236" s="76"/>
      <c r="J236" s="76"/>
    </row>
    <row r="237">
      <c r="A237" s="75"/>
      <c r="I237" s="76"/>
      <c r="J237" s="76"/>
    </row>
    <row r="238">
      <c r="A238" s="75"/>
      <c r="I238" s="76"/>
      <c r="J238" s="76"/>
    </row>
    <row r="239">
      <c r="A239" s="75"/>
      <c r="I239" s="76"/>
      <c r="J239" s="76"/>
    </row>
    <row r="240">
      <c r="A240" s="75"/>
      <c r="I240" s="76"/>
      <c r="J240" s="76"/>
    </row>
    <row r="241">
      <c r="A241" s="75"/>
      <c r="I241" s="76"/>
      <c r="J241" s="76"/>
    </row>
    <row r="242">
      <c r="A242" s="75"/>
      <c r="I242" s="76"/>
      <c r="J242" s="76"/>
    </row>
    <row r="243">
      <c r="A243" s="75"/>
      <c r="I243" s="76"/>
      <c r="J243" s="76"/>
    </row>
    <row r="244">
      <c r="A244" s="75"/>
      <c r="I244" s="76"/>
      <c r="J244" s="76"/>
    </row>
    <row r="245">
      <c r="A245" s="75"/>
      <c r="I245" s="76"/>
      <c r="J245" s="76"/>
    </row>
    <row r="246">
      <c r="A246" s="75"/>
      <c r="I246" s="76"/>
      <c r="J246" s="76"/>
    </row>
    <row r="247">
      <c r="A247" s="75"/>
      <c r="I247" s="76"/>
      <c r="J247" s="76"/>
    </row>
    <row r="248">
      <c r="A248" s="75"/>
      <c r="I248" s="76"/>
      <c r="J248" s="76"/>
    </row>
    <row r="249">
      <c r="A249" s="75"/>
      <c r="I249" s="76"/>
      <c r="J249" s="76"/>
    </row>
    <row r="250">
      <c r="A250" s="75"/>
      <c r="I250" s="76"/>
      <c r="J250" s="76"/>
    </row>
    <row r="251">
      <c r="A251" s="75"/>
      <c r="I251" s="76"/>
      <c r="J251" s="76"/>
    </row>
    <row r="252">
      <c r="A252" s="75"/>
      <c r="I252" s="76"/>
      <c r="J252" s="76"/>
    </row>
    <row r="253">
      <c r="A253" s="75"/>
      <c r="I253" s="76"/>
      <c r="J253" s="76"/>
    </row>
    <row r="254">
      <c r="A254" s="75"/>
      <c r="I254" s="76"/>
      <c r="J254" s="76"/>
    </row>
    <row r="255">
      <c r="A255" s="75"/>
      <c r="I255" s="76"/>
      <c r="J255" s="76"/>
    </row>
    <row r="256">
      <c r="A256" s="75"/>
      <c r="I256" s="76"/>
      <c r="J256" s="76"/>
    </row>
    <row r="257">
      <c r="A257" s="75"/>
      <c r="I257" s="76"/>
      <c r="J257" s="76"/>
    </row>
    <row r="258">
      <c r="A258" s="75"/>
      <c r="I258" s="76"/>
      <c r="J258" s="76"/>
    </row>
    <row r="259">
      <c r="A259" s="75"/>
      <c r="I259" s="76"/>
      <c r="J259" s="76"/>
    </row>
    <row r="260">
      <c r="A260" s="75"/>
      <c r="I260" s="76"/>
      <c r="J260" s="76"/>
    </row>
    <row r="261">
      <c r="A261" s="75"/>
      <c r="I261" s="76"/>
      <c r="J261" s="76"/>
    </row>
    <row r="262">
      <c r="A262" s="75"/>
      <c r="I262" s="76"/>
      <c r="J262" s="76"/>
    </row>
    <row r="263">
      <c r="A263" s="75"/>
      <c r="I263" s="76"/>
      <c r="J263" s="76"/>
    </row>
    <row r="264">
      <c r="A264" s="75"/>
      <c r="I264" s="76"/>
      <c r="J264" s="76"/>
    </row>
    <row r="265">
      <c r="A265" s="75"/>
      <c r="I265" s="76"/>
      <c r="J265" s="76"/>
    </row>
    <row r="266">
      <c r="A266" s="75"/>
      <c r="I266" s="76"/>
      <c r="J266" s="76"/>
    </row>
    <row r="267">
      <c r="A267" s="75"/>
      <c r="I267" s="76"/>
      <c r="J267" s="76"/>
    </row>
    <row r="268">
      <c r="A268" s="75"/>
      <c r="I268" s="76"/>
      <c r="J268" s="76"/>
    </row>
    <row r="269">
      <c r="A269" s="75"/>
      <c r="I269" s="76"/>
      <c r="J269" s="76"/>
    </row>
    <row r="270">
      <c r="A270" s="75"/>
      <c r="I270" s="76"/>
      <c r="J270" s="76"/>
    </row>
    <row r="271">
      <c r="A271" s="75"/>
      <c r="I271" s="76"/>
      <c r="J271" s="76"/>
    </row>
    <row r="272">
      <c r="A272" s="75"/>
      <c r="I272" s="76"/>
      <c r="J272" s="76"/>
    </row>
    <row r="273">
      <c r="A273" s="75"/>
      <c r="I273" s="76"/>
      <c r="J273" s="76"/>
    </row>
    <row r="274">
      <c r="A274" s="75"/>
      <c r="I274" s="76"/>
      <c r="J274" s="76"/>
    </row>
    <row r="275">
      <c r="A275" s="75"/>
      <c r="I275" s="76"/>
      <c r="J275" s="76"/>
    </row>
    <row r="276">
      <c r="A276" s="75"/>
      <c r="I276" s="76"/>
      <c r="J276" s="76"/>
    </row>
    <row r="277">
      <c r="A277" s="75"/>
      <c r="I277" s="76"/>
      <c r="J277" s="76"/>
    </row>
    <row r="278">
      <c r="A278" s="75"/>
      <c r="I278" s="76"/>
      <c r="J278" s="76"/>
    </row>
    <row r="279">
      <c r="A279" s="75"/>
      <c r="I279" s="76"/>
      <c r="J279" s="76"/>
    </row>
    <row r="280">
      <c r="A280" s="75"/>
      <c r="I280" s="76"/>
      <c r="J280" s="76"/>
    </row>
    <row r="281">
      <c r="A281" s="75"/>
      <c r="I281" s="76"/>
      <c r="J281" s="76"/>
    </row>
    <row r="282">
      <c r="A282" s="75"/>
      <c r="I282" s="76"/>
      <c r="J282" s="76"/>
    </row>
    <row r="283">
      <c r="A283" s="75"/>
      <c r="I283" s="76"/>
      <c r="J283" s="76"/>
    </row>
    <row r="284">
      <c r="A284" s="75"/>
      <c r="I284" s="76"/>
      <c r="J284" s="76"/>
    </row>
    <row r="285">
      <c r="A285" s="75"/>
      <c r="I285" s="76"/>
      <c r="J285" s="76"/>
    </row>
    <row r="286">
      <c r="A286" s="75"/>
      <c r="I286" s="76"/>
      <c r="J286" s="76"/>
    </row>
    <row r="287">
      <c r="A287" s="75"/>
      <c r="I287" s="76"/>
      <c r="J287" s="76"/>
    </row>
    <row r="288">
      <c r="A288" s="75"/>
      <c r="I288" s="76"/>
      <c r="J288" s="76"/>
    </row>
    <row r="289">
      <c r="A289" s="75"/>
      <c r="I289" s="76"/>
      <c r="J289" s="76"/>
    </row>
    <row r="290">
      <c r="A290" s="75"/>
      <c r="I290" s="76"/>
      <c r="J290" s="76"/>
    </row>
    <row r="291">
      <c r="A291" s="75"/>
      <c r="I291" s="76"/>
      <c r="J291" s="76"/>
    </row>
    <row r="292">
      <c r="A292" s="75"/>
      <c r="I292" s="76"/>
      <c r="J292" s="76"/>
    </row>
    <row r="293">
      <c r="A293" s="75"/>
      <c r="I293" s="76"/>
      <c r="J293" s="76"/>
    </row>
    <row r="294">
      <c r="A294" s="75"/>
      <c r="I294" s="76"/>
      <c r="J294" s="76"/>
    </row>
    <row r="295">
      <c r="A295" s="75"/>
      <c r="I295" s="76"/>
      <c r="J295" s="76"/>
    </row>
    <row r="296">
      <c r="A296" s="75"/>
      <c r="I296" s="76"/>
      <c r="J296" s="76"/>
    </row>
    <row r="297">
      <c r="A297" s="75"/>
      <c r="I297" s="76"/>
      <c r="J297" s="76"/>
    </row>
    <row r="298">
      <c r="A298" s="75"/>
      <c r="I298" s="76"/>
      <c r="J298" s="76"/>
    </row>
    <row r="299">
      <c r="A299" s="75"/>
      <c r="I299" s="76"/>
      <c r="J299" s="76"/>
    </row>
    <row r="300">
      <c r="A300" s="75"/>
      <c r="I300" s="76"/>
      <c r="J300" s="76"/>
    </row>
    <row r="301">
      <c r="A301" s="75"/>
      <c r="I301" s="76"/>
      <c r="J301" s="76"/>
    </row>
    <row r="302">
      <c r="A302" s="75"/>
      <c r="I302" s="76"/>
      <c r="J302" s="76"/>
    </row>
    <row r="303">
      <c r="A303" s="75"/>
      <c r="I303" s="76"/>
      <c r="J303" s="76"/>
    </row>
    <row r="304">
      <c r="A304" s="75"/>
      <c r="I304" s="76"/>
      <c r="J304" s="76"/>
    </row>
    <row r="305">
      <c r="A305" s="75"/>
      <c r="I305" s="76"/>
      <c r="J305" s="76"/>
    </row>
    <row r="306">
      <c r="A306" s="75"/>
      <c r="I306" s="76"/>
      <c r="J306" s="76"/>
    </row>
    <row r="307">
      <c r="A307" s="75"/>
      <c r="I307" s="76"/>
      <c r="J307" s="76"/>
    </row>
    <row r="308">
      <c r="A308" s="75"/>
      <c r="I308" s="76"/>
      <c r="J308" s="76"/>
    </row>
    <row r="309">
      <c r="A309" s="75"/>
      <c r="I309" s="76"/>
      <c r="J309" s="76"/>
    </row>
    <row r="310">
      <c r="A310" s="75"/>
      <c r="I310" s="76"/>
      <c r="J310" s="76"/>
    </row>
    <row r="311">
      <c r="A311" s="75"/>
      <c r="I311" s="76"/>
      <c r="J311" s="76"/>
    </row>
    <row r="312">
      <c r="A312" s="75"/>
      <c r="I312" s="76"/>
      <c r="J312" s="76"/>
    </row>
    <row r="313">
      <c r="A313" s="75"/>
      <c r="I313" s="76"/>
      <c r="J313" s="76"/>
    </row>
    <row r="314">
      <c r="A314" s="75"/>
      <c r="I314" s="76"/>
      <c r="J314" s="76"/>
    </row>
    <row r="315">
      <c r="A315" s="75"/>
      <c r="I315" s="76"/>
      <c r="J315" s="76"/>
    </row>
    <row r="316">
      <c r="A316" s="75"/>
      <c r="I316" s="76"/>
      <c r="J316" s="76"/>
    </row>
    <row r="317">
      <c r="A317" s="75"/>
      <c r="I317" s="76"/>
      <c r="J317" s="76"/>
    </row>
    <row r="318">
      <c r="A318" s="75"/>
      <c r="I318" s="76"/>
      <c r="J318" s="76"/>
    </row>
    <row r="319">
      <c r="A319" s="75"/>
      <c r="I319" s="76"/>
      <c r="J319" s="76"/>
    </row>
    <row r="320">
      <c r="A320" s="75"/>
      <c r="I320" s="76"/>
      <c r="J320" s="76"/>
    </row>
    <row r="321">
      <c r="A321" s="75"/>
      <c r="I321" s="76"/>
      <c r="J321" s="76"/>
    </row>
    <row r="322">
      <c r="A322" s="75"/>
      <c r="I322" s="76"/>
      <c r="J322" s="76"/>
    </row>
    <row r="323">
      <c r="A323" s="75"/>
      <c r="I323" s="76"/>
      <c r="J323" s="76"/>
    </row>
    <row r="324">
      <c r="A324" s="75"/>
      <c r="I324" s="76"/>
      <c r="J324" s="76"/>
    </row>
    <row r="325">
      <c r="A325" s="75"/>
      <c r="I325" s="76"/>
      <c r="J325" s="76"/>
    </row>
    <row r="326">
      <c r="A326" s="75"/>
      <c r="I326" s="76"/>
      <c r="J326" s="76"/>
    </row>
    <row r="327">
      <c r="A327" s="75"/>
      <c r="I327" s="76"/>
      <c r="J327" s="76"/>
    </row>
    <row r="328">
      <c r="A328" s="75"/>
      <c r="I328" s="76"/>
      <c r="J328" s="76"/>
    </row>
    <row r="329">
      <c r="A329" s="75"/>
      <c r="I329" s="76"/>
      <c r="J329" s="76"/>
    </row>
    <row r="330">
      <c r="A330" s="75"/>
      <c r="I330" s="76"/>
      <c r="J330" s="76"/>
    </row>
    <row r="331">
      <c r="A331" s="75"/>
      <c r="I331" s="76"/>
      <c r="J331" s="76"/>
    </row>
    <row r="332">
      <c r="A332" s="75"/>
      <c r="I332" s="76"/>
      <c r="J332" s="76"/>
    </row>
    <row r="333">
      <c r="A333" s="75"/>
      <c r="I333" s="76"/>
      <c r="J333" s="76"/>
    </row>
    <row r="334">
      <c r="A334" s="75"/>
      <c r="I334" s="76"/>
      <c r="J334" s="76"/>
    </row>
    <row r="335">
      <c r="A335" s="75"/>
      <c r="I335" s="76"/>
      <c r="J335" s="76"/>
    </row>
    <row r="336">
      <c r="A336" s="75"/>
      <c r="I336" s="76"/>
      <c r="J336" s="76"/>
    </row>
    <row r="337">
      <c r="A337" s="75"/>
      <c r="I337" s="76"/>
      <c r="J337" s="76"/>
    </row>
    <row r="338">
      <c r="A338" s="75"/>
      <c r="I338" s="76"/>
      <c r="J338" s="76"/>
    </row>
    <row r="339">
      <c r="A339" s="75"/>
      <c r="I339" s="76"/>
      <c r="J339" s="76"/>
    </row>
    <row r="340">
      <c r="A340" s="75"/>
      <c r="I340" s="76"/>
      <c r="J340" s="76"/>
    </row>
    <row r="341">
      <c r="A341" s="75"/>
      <c r="I341" s="76"/>
      <c r="J341" s="76"/>
    </row>
    <row r="342">
      <c r="A342" s="75"/>
      <c r="I342" s="76"/>
      <c r="J342" s="76"/>
    </row>
    <row r="343">
      <c r="A343" s="75"/>
      <c r="I343" s="76"/>
      <c r="J343" s="76"/>
    </row>
    <row r="344">
      <c r="A344" s="75"/>
      <c r="I344" s="76"/>
      <c r="J344" s="76"/>
    </row>
    <row r="345">
      <c r="A345" s="75"/>
      <c r="I345" s="76"/>
      <c r="J345" s="76"/>
    </row>
    <row r="346">
      <c r="A346" s="75"/>
      <c r="I346" s="76"/>
      <c r="J346" s="76"/>
    </row>
    <row r="347">
      <c r="A347" s="75"/>
      <c r="I347" s="76"/>
      <c r="J347" s="76"/>
    </row>
    <row r="348">
      <c r="A348" s="75"/>
      <c r="I348" s="76"/>
      <c r="J348" s="76"/>
    </row>
    <row r="349">
      <c r="A349" s="75"/>
      <c r="I349" s="76"/>
      <c r="J349" s="76"/>
    </row>
    <row r="350">
      <c r="A350" s="75"/>
      <c r="I350" s="76"/>
      <c r="J350" s="76"/>
    </row>
    <row r="351">
      <c r="A351" s="75"/>
      <c r="I351" s="76"/>
      <c r="J351" s="76"/>
    </row>
    <row r="352">
      <c r="A352" s="75"/>
      <c r="I352" s="76"/>
      <c r="J352" s="76"/>
    </row>
    <row r="353">
      <c r="A353" s="75"/>
      <c r="I353" s="76"/>
      <c r="J353" s="76"/>
    </row>
    <row r="354">
      <c r="A354" s="75"/>
      <c r="I354" s="76"/>
      <c r="J354" s="76"/>
    </row>
    <row r="355">
      <c r="A355" s="75"/>
      <c r="I355" s="76"/>
      <c r="J355" s="76"/>
    </row>
    <row r="356">
      <c r="A356" s="75"/>
      <c r="I356" s="76"/>
      <c r="J356" s="76"/>
    </row>
    <row r="357">
      <c r="A357" s="75"/>
      <c r="I357" s="76"/>
      <c r="J357" s="76"/>
    </row>
    <row r="358">
      <c r="A358" s="75"/>
      <c r="I358" s="76"/>
      <c r="J358" s="76"/>
    </row>
    <row r="359">
      <c r="A359" s="75"/>
      <c r="I359" s="76"/>
      <c r="J359" s="76"/>
    </row>
    <row r="360">
      <c r="A360" s="75"/>
      <c r="I360" s="76"/>
      <c r="J360" s="76"/>
    </row>
    <row r="361">
      <c r="A361" s="75"/>
      <c r="I361" s="76"/>
      <c r="J361" s="76"/>
    </row>
    <row r="362">
      <c r="A362" s="75"/>
      <c r="I362" s="76"/>
      <c r="J362" s="76"/>
    </row>
    <row r="363">
      <c r="A363" s="75"/>
      <c r="I363" s="76"/>
      <c r="J363" s="76"/>
    </row>
    <row r="364">
      <c r="A364" s="75"/>
      <c r="I364" s="76"/>
      <c r="J364" s="76"/>
    </row>
    <row r="365">
      <c r="A365" s="75"/>
      <c r="I365" s="76"/>
      <c r="J365" s="76"/>
    </row>
    <row r="366">
      <c r="A366" s="75"/>
      <c r="I366" s="76"/>
      <c r="J366" s="76"/>
    </row>
    <row r="367">
      <c r="A367" s="75"/>
      <c r="I367" s="76"/>
      <c r="J367" s="76"/>
    </row>
    <row r="368">
      <c r="A368" s="75"/>
      <c r="I368" s="76"/>
      <c r="J368" s="76"/>
    </row>
    <row r="369">
      <c r="A369" s="75"/>
      <c r="I369" s="76"/>
      <c r="J369" s="76"/>
    </row>
    <row r="370">
      <c r="A370" s="75"/>
      <c r="I370" s="76"/>
      <c r="J370" s="76"/>
    </row>
    <row r="371">
      <c r="A371" s="75"/>
      <c r="I371" s="76"/>
      <c r="J371" s="76"/>
    </row>
    <row r="372">
      <c r="A372" s="75"/>
      <c r="I372" s="76"/>
      <c r="J372" s="76"/>
    </row>
    <row r="373">
      <c r="A373" s="75"/>
      <c r="I373" s="76"/>
      <c r="J373" s="76"/>
    </row>
    <row r="374">
      <c r="A374" s="75"/>
      <c r="I374" s="76"/>
      <c r="J374" s="76"/>
    </row>
    <row r="375">
      <c r="A375" s="75"/>
      <c r="I375" s="76"/>
      <c r="J375" s="76"/>
    </row>
    <row r="376">
      <c r="A376" s="75"/>
      <c r="I376" s="76"/>
      <c r="J376" s="76"/>
    </row>
    <row r="377">
      <c r="A377" s="75"/>
      <c r="I377" s="76"/>
      <c r="J377" s="76"/>
    </row>
    <row r="378">
      <c r="A378" s="75"/>
      <c r="I378" s="76"/>
      <c r="J378" s="76"/>
    </row>
    <row r="379">
      <c r="A379" s="75"/>
      <c r="I379" s="76"/>
      <c r="J379" s="76"/>
    </row>
    <row r="380">
      <c r="A380" s="75"/>
      <c r="I380" s="76"/>
      <c r="J380" s="76"/>
    </row>
    <row r="381">
      <c r="A381" s="75"/>
      <c r="I381" s="76"/>
      <c r="J381" s="76"/>
    </row>
    <row r="382">
      <c r="A382" s="75"/>
      <c r="I382" s="76"/>
      <c r="J382" s="76"/>
    </row>
    <row r="383">
      <c r="A383" s="75"/>
      <c r="I383" s="76"/>
      <c r="J383" s="76"/>
    </row>
    <row r="384">
      <c r="A384" s="75"/>
      <c r="I384" s="76"/>
      <c r="J384" s="76"/>
    </row>
    <row r="385">
      <c r="A385" s="75"/>
      <c r="I385" s="76"/>
      <c r="J385" s="76"/>
    </row>
    <row r="386">
      <c r="A386" s="75"/>
      <c r="I386" s="76"/>
      <c r="J386" s="76"/>
    </row>
    <row r="387">
      <c r="A387" s="75"/>
      <c r="I387" s="76"/>
      <c r="J387" s="76"/>
    </row>
    <row r="388">
      <c r="A388" s="75"/>
      <c r="I388" s="76"/>
      <c r="J388" s="76"/>
    </row>
    <row r="389">
      <c r="A389" s="75"/>
      <c r="I389" s="76"/>
      <c r="J389" s="76"/>
    </row>
    <row r="390">
      <c r="A390" s="75"/>
      <c r="I390" s="76"/>
      <c r="J390" s="76"/>
    </row>
    <row r="391">
      <c r="A391" s="75"/>
      <c r="I391" s="76"/>
      <c r="J391" s="76"/>
    </row>
    <row r="392">
      <c r="A392" s="75"/>
      <c r="I392" s="76"/>
      <c r="J392" s="76"/>
    </row>
    <row r="393">
      <c r="A393" s="75"/>
      <c r="I393" s="76"/>
      <c r="J393" s="76"/>
    </row>
    <row r="394">
      <c r="A394" s="75"/>
      <c r="I394" s="76"/>
      <c r="J394" s="76"/>
    </row>
    <row r="395">
      <c r="A395" s="75"/>
      <c r="I395" s="76"/>
      <c r="J395" s="76"/>
    </row>
    <row r="396">
      <c r="A396" s="75"/>
      <c r="I396" s="76"/>
      <c r="J396" s="76"/>
    </row>
    <row r="397">
      <c r="A397" s="75"/>
      <c r="I397" s="76"/>
      <c r="J397" s="76"/>
    </row>
    <row r="398">
      <c r="A398" s="75"/>
      <c r="I398" s="76"/>
      <c r="J398" s="76"/>
    </row>
    <row r="399">
      <c r="A399" s="75"/>
      <c r="I399" s="76"/>
      <c r="J399" s="76"/>
    </row>
    <row r="400">
      <c r="A400" s="75"/>
      <c r="I400" s="76"/>
      <c r="J400" s="76"/>
    </row>
    <row r="401">
      <c r="A401" s="75"/>
      <c r="I401" s="76"/>
      <c r="J401" s="76"/>
    </row>
    <row r="402">
      <c r="A402" s="75"/>
      <c r="I402" s="76"/>
      <c r="J402" s="76"/>
    </row>
    <row r="403">
      <c r="A403" s="75"/>
      <c r="I403" s="76"/>
      <c r="J403" s="76"/>
    </row>
    <row r="404">
      <c r="A404" s="75"/>
      <c r="I404" s="76"/>
      <c r="J404" s="76"/>
    </row>
    <row r="405">
      <c r="A405" s="75"/>
      <c r="I405" s="76"/>
      <c r="J405" s="76"/>
    </row>
    <row r="406">
      <c r="A406" s="75"/>
      <c r="I406" s="76"/>
      <c r="J406" s="76"/>
    </row>
    <row r="407">
      <c r="A407" s="75"/>
      <c r="I407" s="76"/>
      <c r="J407" s="76"/>
    </row>
    <row r="408">
      <c r="A408" s="75"/>
      <c r="I408" s="76"/>
      <c r="J408" s="76"/>
    </row>
    <row r="409">
      <c r="A409" s="75"/>
      <c r="I409" s="76"/>
      <c r="J409" s="76"/>
    </row>
    <row r="410">
      <c r="A410" s="75"/>
      <c r="I410" s="76"/>
      <c r="J410" s="76"/>
    </row>
    <row r="411">
      <c r="A411" s="75"/>
      <c r="I411" s="76"/>
      <c r="J411" s="76"/>
    </row>
    <row r="412">
      <c r="A412" s="75"/>
      <c r="I412" s="76"/>
      <c r="J412" s="76"/>
    </row>
    <row r="413">
      <c r="A413" s="75"/>
      <c r="I413" s="76"/>
      <c r="J413" s="76"/>
    </row>
    <row r="414">
      <c r="A414" s="75"/>
      <c r="I414" s="76"/>
      <c r="J414" s="76"/>
    </row>
    <row r="415">
      <c r="A415" s="75"/>
      <c r="I415" s="76"/>
      <c r="J415" s="76"/>
    </row>
    <row r="416">
      <c r="A416" s="75"/>
      <c r="I416" s="76"/>
      <c r="J416" s="76"/>
    </row>
    <row r="417">
      <c r="A417" s="75"/>
      <c r="I417" s="76"/>
      <c r="J417" s="76"/>
    </row>
    <row r="418">
      <c r="A418" s="75"/>
      <c r="I418" s="76"/>
      <c r="J418" s="76"/>
    </row>
    <row r="419">
      <c r="A419" s="75"/>
      <c r="I419" s="76"/>
      <c r="J419" s="76"/>
    </row>
    <row r="420">
      <c r="A420" s="75"/>
      <c r="I420" s="76"/>
      <c r="J420" s="76"/>
    </row>
    <row r="421">
      <c r="A421" s="75"/>
      <c r="I421" s="76"/>
      <c r="J421" s="76"/>
    </row>
    <row r="422">
      <c r="A422" s="75"/>
      <c r="I422" s="76"/>
      <c r="J422" s="76"/>
    </row>
    <row r="423">
      <c r="A423" s="75"/>
      <c r="I423" s="76"/>
      <c r="J423" s="76"/>
    </row>
    <row r="424">
      <c r="A424" s="75"/>
      <c r="I424" s="76"/>
      <c r="J424" s="76"/>
    </row>
    <row r="425">
      <c r="A425" s="75"/>
      <c r="I425" s="76"/>
      <c r="J425" s="76"/>
    </row>
    <row r="426">
      <c r="A426" s="75"/>
      <c r="I426" s="76"/>
      <c r="J426" s="76"/>
    </row>
    <row r="427">
      <c r="A427" s="75"/>
      <c r="I427" s="76"/>
      <c r="J427" s="76"/>
    </row>
    <row r="428">
      <c r="A428" s="75"/>
      <c r="I428" s="76"/>
      <c r="J428" s="76"/>
    </row>
    <row r="429">
      <c r="A429" s="75"/>
      <c r="I429" s="76"/>
      <c r="J429" s="76"/>
    </row>
    <row r="430">
      <c r="A430" s="75"/>
      <c r="I430" s="76"/>
      <c r="J430" s="76"/>
    </row>
    <row r="431">
      <c r="A431" s="75"/>
      <c r="I431" s="76"/>
      <c r="J431" s="76"/>
    </row>
    <row r="432">
      <c r="A432" s="75"/>
      <c r="I432" s="76"/>
      <c r="J432" s="76"/>
    </row>
    <row r="433">
      <c r="A433" s="75"/>
      <c r="I433" s="76"/>
      <c r="J433" s="76"/>
    </row>
    <row r="434">
      <c r="A434" s="75"/>
      <c r="I434" s="76"/>
      <c r="J434" s="76"/>
    </row>
    <row r="435">
      <c r="A435" s="75"/>
      <c r="I435" s="76"/>
      <c r="J435" s="76"/>
    </row>
    <row r="436">
      <c r="A436" s="75"/>
      <c r="I436" s="76"/>
      <c r="J436" s="76"/>
    </row>
    <row r="437">
      <c r="A437" s="75"/>
      <c r="I437" s="76"/>
      <c r="J437" s="76"/>
    </row>
    <row r="438">
      <c r="A438" s="75"/>
      <c r="I438" s="76"/>
      <c r="J438" s="76"/>
    </row>
    <row r="439">
      <c r="A439" s="75"/>
      <c r="I439" s="76"/>
      <c r="J439" s="76"/>
    </row>
    <row r="440">
      <c r="A440" s="75"/>
      <c r="I440" s="76"/>
      <c r="J440" s="76"/>
    </row>
    <row r="441">
      <c r="A441" s="75"/>
      <c r="I441" s="76"/>
      <c r="J441" s="76"/>
    </row>
    <row r="442">
      <c r="A442" s="75"/>
      <c r="I442" s="76"/>
      <c r="J442" s="76"/>
    </row>
    <row r="443">
      <c r="A443" s="75"/>
      <c r="I443" s="76"/>
      <c r="J443" s="76"/>
    </row>
    <row r="444">
      <c r="A444" s="75"/>
      <c r="I444" s="76"/>
      <c r="J444" s="76"/>
    </row>
    <row r="445">
      <c r="A445" s="75"/>
      <c r="I445" s="76"/>
      <c r="J445" s="76"/>
    </row>
    <row r="446">
      <c r="A446" s="75"/>
      <c r="I446" s="76"/>
      <c r="J446" s="76"/>
    </row>
    <row r="447">
      <c r="A447" s="75"/>
      <c r="I447" s="76"/>
      <c r="J447" s="76"/>
    </row>
    <row r="448">
      <c r="A448" s="75"/>
      <c r="I448" s="76"/>
      <c r="J448" s="76"/>
    </row>
    <row r="449">
      <c r="A449" s="75"/>
      <c r="I449" s="76"/>
      <c r="J449" s="76"/>
    </row>
    <row r="450">
      <c r="A450" s="75"/>
      <c r="I450" s="76"/>
      <c r="J450" s="76"/>
    </row>
    <row r="451">
      <c r="A451" s="75"/>
      <c r="I451" s="76"/>
      <c r="J451" s="76"/>
    </row>
    <row r="452">
      <c r="A452" s="75"/>
      <c r="I452" s="76"/>
      <c r="J452" s="76"/>
    </row>
    <row r="453">
      <c r="A453" s="75"/>
      <c r="I453" s="76"/>
      <c r="J453" s="76"/>
    </row>
    <row r="454">
      <c r="A454" s="75"/>
      <c r="I454" s="76"/>
      <c r="J454" s="76"/>
    </row>
    <row r="455">
      <c r="A455" s="75"/>
      <c r="I455" s="76"/>
      <c r="J455" s="76"/>
    </row>
    <row r="456">
      <c r="A456" s="75"/>
      <c r="I456" s="76"/>
      <c r="J456" s="76"/>
    </row>
    <row r="457">
      <c r="A457" s="75"/>
      <c r="I457" s="76"/>
      <c r="J457" s="76"/>
    </row>
    <row r="458">
      <c r="A458" s="75"/>
      <c r="I458" s="76"/>
      <c r="J458" s="76"/>
    </row>
    <row r="459">
      <c r="A459" s="75"/>
      <c r="I459" s="76"/>
      <c r="J459" s="76"/>
    </row>
    <row r="460">
      <c r="A460" s="75"/>
      <c r="I460" s="76"/>
      <c r="J460" s="76"/>
    </row>
    <row r="461">
      <c r="A461" s="75"/>
      <c r="I461" s="76"/>
      <c r="J461" s="76"/>
    </row>
    <row r="462">
      <c r="A462" s="75"/>
      <c r="I462" s="76"/>
      <c r="J462" s="76"/>
    </row>
    <row r="463">
      <c r="A463" s="75"/>
      <c r="I463" s="76"/>
      <c r="J463" s="76"/>
    </row>
    <row r="464">
      <c r="A464" s="75"/>
      <c r="I464" s="76"/>
      <c r="J464" s="76"/>
    </row>
    <row r="465">
      <c r="A465" s="75"/>
      <c r="I465" s="76"/>
      <c r="J465" s="76"/>
    </row>
    <row r="466">
      <c r="A466" s="75"/>
      <c r="I466" s="76"/>
      <c r="J466" s="76"/>
    </row>
    <row r="467">
      <c r="A467" s="75"/>
      <c r="I467" s="76"/>
      <c r="J467" s="76"/>
    </row>
    <row r="468">
      <c r="A468" s="75"/>
      <c r="I468" s="76"/>
      <c r="J468" s="76"/>
    </row>
    <row r="469">
      <c r="A469" s="75"/>
      <c r="I469" s="76"/>
      <c r="J469" s="76"/>
    </row>
    <row r="470">
      <c r="A470" s="75"/>
      <c r="I470" s="76"/>
      <c r="J470" s="76"/>
    </row>
    <row r="471">
      <c r="A471" s="75"/>
      <c r="I471" s="76"/>
      <c r="J471" s="76"/>
    </row>
    <row r="472">
      <c r="A472" s="75"/>
      <c r="I472" s="76"/>
      <c r="J472" s="76"/>
    </row>
    <row r="473">
      <c r="A473" s="75"/>
      <c r="I473" s="76"/>
      <c r="J473" s="76"/>
    </row>
    <row r="474">
      <c r="A474" s="75"/>
      <c r="I474" s="76"/>
      <c r="J474" s="76"/>
    </row>
    <row r="475">
      <c r="A475" s="75"/>
      <c r="I475" s="76"/>
      <c r="J475" s="76"/>
    </row>
    <row r="476">
      <c r="A476" s="75"/>
      <c r="I476" s="76"/>
      <c r="J476" s="76"/>
    </row>
    <row r="477">
      <c r="A477" s="75"/>
      <c r="I477" s="76"/>
      <c r="J477" s="76"/>
    </row>
    <row r="478">
      <c r="A478" s="75"/>
      <c r="I478" s="76"/>
      <c r="J478" s="76"/>
    </row>
    <row r="479">
      <c r="A479" s="75"/>
      <c r="I479" s="76"/>
      <c r="J479" s="76"/>
    </row>
    <row r="480">
      <c r="A480" s="75"/>
      <c r="I480" s="76"/>
      <c r="J480" s="76"/>
    </row>
    <row r="481">
      <c r="A481" s="75"/>
      <c r="I481" s="76"/>
      <c r="J481" s="76"/>
    </row>
    <row r="482">
      <c r="A482" s="75"/>
      <c r="I482" s="76"/>
      <c r="J482" s="76"/>
    </row>
    <row r="483">
      <c r="A483" s="75"/>
      <c r="I483" s="76"/>
      <c r="J483" s="76"/>
    </row>
    <row r="484">
      <c r="A484" s="75"/>
      <c r="I484" s="76"/>
      <c r="J484" s="76"/>
    </row>
    <row r="485">
      <c r="A485" s="75"/>
      <c r="I485" s="76"/>
      <c r="J485" s="76"/>
    </row>
    <row r="486">
      <c r="A486" s="75"/>
      <c r="I486" s="76"/>
      <c r="J486" s="76"/>
    </row>
    <row r="487">
      <c r="A487" s="75"/>
      <c r="I487" s="76"/>
      <c r="J487" s="76"/>
    </row>
    <row r="488">
      <c r="A488" s="75"/>
      <c r="I488" s="76"/>
      <c r="J488" s="76"/>
    </row>
    <row r="489">
      <c r="A489" s="75"/>
      <c r="I489" s="76"/>
      <c r="J489" s="76"/>
    </row>
    <row r="490">
      <c r="A490" s="75"/>
      <c r="I490" s="76"/>
      <c r="J490" s="76"/>
    </row>
    <row r="491">
      <c r="A491" s="75"/>
      <c r="I491" s="76"/>
      <c r="J491" s="76"/>
    </row>
    <row r="492">
      <c r="A492" s="75"/>
      <c r="I492" s="76"/>
      <c r="J492" s="76"/>
    </row>
    <row r="493">
      <c r="A493" s="75"/>
      <c r="I493" s="76"/>
      <c r="J493" s="76"/>
    </row>
    <row r="494">
      <c r="A494" s="75"/>
      <c r="I494" s="76"/>
      <c r="J494" s="76"/>
    </row>
    <row r="495">
      <c r="A495" s="75"/>
      <c r="I495" s="76"/>
      <c r="J495" s="76"/>
    </row>
    <row r="496">
      <c r="A496" s="75"/>
      <c r="I496" s="76"/>
      <c r="J496" s="76"/>
    </row>
    <row r="497">
      <c r="A497" s="75"/>
      <c r="I497" s="76"/>
      <c r="J497" s="76"/>
    </row>
    <row r="498">
      <c r="A498" s="75"/>
      <c r="I498" s="76"/>
      <c r="J498" s="76"/>
    </row>
    <row r="499">
      <c r="A499" s="75"/>
      <c r="I499" s="76"/>
      <c r="J499" s="76"/>
    </row>
    <row r="500">
      <c r="A500" s="75"/>
      <c r="I500" s="76"/>
      <c r="J500" s="76"/>
    </row>
    <row r="501">
      <c r="A501" s="75"/>
      <c r="I501" s="76"/>
      <c r="J501" s="76"/>
    </row>
    <row r="502">
      <c r="A502" s="75"/>
      <c r="I502" s="76"/>
      <c r="J502" s="76"/>
    </row>
    <row r="503">
      <c r="A503" s="75"/>
      <c r="I503" s="76"/>
      <c r="J503" s="76"/>
    </row>
    <row r="504">
      <c r="A504" s="75"/>
      <c r="I504" s="76"/>
      <c r="J504" s="76"/>
    </row>
    <row r="505">
      <c r="A505" s="75"/>
      <c r="I505" s="76"/>
      <c r="J505" s="76"/>
    </row>
    <row r="506">
      <c r="A506" s="75"/>
      <c r="I506" s="76"/>
      <c r="J506" s="76"/>
    </row>
    <row r="507">
      <c r="A507" s="75"/>
      <c r="I507" s="76"/>
      <c r="J507" s="76"/>
    </row>
    <row r="508">
      <c r="A508" s="75"/>
      <c r="I508" s="76"/>
      <c r="J508" s="76"/>
    </row>
    <row r="509">
      <c r="A509" s="75"/>
      <c r="I509" s="76"/>
      <c r="J509" s="76"/>
    </row>
    <row r="510">
      <c r="A510" s="75"/>
      <c r="I510" s="76"/>
      <c r="J510" s="76"/>
    </row>
    <row r="511">
      <c r="A511" s="75"/>
      <c r="I511" s="76"/>
      <c r="J511" s="76"/>
    </row>
    <row r="512">
      <c r="A512" s="75"/>
      <c r="I512" s="76"/>
      <c r="J512" s="76"/>
    </row>
    <row r="513">
      <c r="A513" s="75"/>
      <c r="I513" s="76"/>
      <c r="J513" s="76"/>
    </row>
    <row r="514">
      <c r="A514" s="75"/>
      <c r="I514" s="76"/>
      <c r="J514" s="76"/>
    </row>
    <row r="515">
      <c r="A515" s="75"/>
      <c r="I515" s="76"/>
      <c r="J515" s="76"/>
    </row>
    <row r="516">
      <c r="A516" s="75"/>
      <c r="I516" s="76"/>
      <c r="J516" s="76"/>
    </row>
    <row r="517">
      <c r="A517" s="75"/>
      <c r="I517" s="76"/>
      <c r="J517" s="76"/>
    </row>
    <row r="518">
      <c r="A518" s="75"/>
      <c r="I518" s="76"/>
      <c r="J518" s="76"/>
    </row>
    <row r="519">
      <c r="A519" s="75"/>
      <c r="I519" s="76"/>
      <c r="J519" s="76"/>
    </row>
    <row r="520">
      <c r="A520" s="75"/>
      <c r="I520" s="76"/>
      <c r="J520" s="76"/>
    </row>
    <row r="521">
      <c r="A521" s="75"/>
      <c r="I521" s="76"/>
      <c r="J521" s="76"/>
    </row>
    <row r="522">
      <c r="A522" s="75"/>
      <c r="I522" s="76"/>
      <c r="J522" s="76"/>
    </row>
    <row r="523">
      <c r="A523" s="75"/>
      <c r="I523" s="76"/>
      <c r="J523" s="76"/>
    </row>
    <row r="524">
      <c r="A524" s="75"/>
      <c r="I524" s="76"/>
      <c r="J524" s="76"/>
    </row>
    <row r="525">
      <c r="A525" s="75"/>
      <c r="I525" s="76"/>
      <c r="J525" s="76"/>
    </row>
    <row r="526">
      <c r="A526" s="75"/>
      <c r="I526" s="76"/>
      <c r="J526" s="76"/>
    </row>
    <row r="527">
      <c r="A527" s="75"/>
      <c r="I527" s="76"/>
      <c r="J527" s="76"/>
    </row>
    <row r="528">
      <c r="A528" s="75"/>
      <c r="I528" s="76"/>
      <c r="J528" s="76"/>
    </row>
    <row r="529">
      <c r="A529" s="75"/>
      <c r="I529" s="76"/>
      <c r="J529" s="76"/>
    </row>
    <row r="530">
      <c r="A530" s="75"/>
      <c r="I530" s="76"/>
      <c r="J530" s="76"/>
    </row>
    <row r="531">
      <c r="A531" s="75"/>
      <c r="I531" s="76"/>
      <c r="J531" s="76"/>
    </row>
    <row r="532">
      <c r="A532" s="75"/>
      <c r="I532" s="76"/>
      <c r="J532" s="76"/>
    </row>
    <row r="533">
      <c r="A533" s="75"/>
      <c r="I533" s="76"/>
      <c r="J533" s="76"/>
    </row>
    <row r="534">
      <c r="A534" s="75"/>
      <c r="I534" s="76"/>
      <c r="J534" s="76"/>
    </row>
    <row r="535">
      <c r="A535" s="75"/>
      <c r="I535" s="76"/>
      <c r="J535" s="76"/>
    </row>
    <row r="536">
      <c r="A536" s="75"/>
      <c r="I536" s="76"/>
      <c r="J536" s="76"/>
    </row>
    <row r="537">
      <c r="A537" s="75"/>
      <c r="I537" s="76"/>
      <c r="J537" s="76"/>
    </row>
    <row r="538">
      <c r="A538" s="75"/>
      <c r="I538" s="76"/>
      <c r="J538" s="76"/>
    </row>
    <row r="539">
      <c r="A539" s="75"/>
      <c r="I539" s="76"/>
      <c r="J539" s="76"/>
    </row>
    <row r="540">
      <c r="A540" s="75"/>
      <c r="I540" s="76"/>
      <c r="J540" s="76"/>
    </row>
    <row r="541">
      <c r="A541" s="75"/>
      <c r="I541" s="76"/>
      <c r="J541" s="76"/>
    </row>
    <row r="542">
      <c r="A542" s="75"/>
      <c r="I542" s="76"/>
      <c r="J542" s="76"/>
    </row>
    <row r="543">
      <c r="A543" s="75"/>
      <c r="I543" s="76"/>
      <c r="J543" s="76"/>
    </row>
    <row r="544">
      <c r="A544" s="75"/>
      <c r="I544" s="76"/>
      <c r="J544" s="76"/>
    </row>
    <row r="545">
      <c r="A545" s="75"/>
      <c r="I545" s="76"/>
      <c r="J545" s="76"/>
    </row>
    <row r="546">
      <c r="A546" s="75"/>
      <c r="I546" s="76"/>
      <c r="J546" s="76"/>
    </row>
    <row r="547">
      <c r="A547" s="75"/>
      <c r="I547" s="76"/>
      <c r="J547" s="76"/>
    </row>
    <row r="548">
      <c r="A548" s="75"/>
      <c r="I548" s="76"/>
      <c r="J548" s="76"/>
    </row>
    <row r="549">
      <c r="A549" s="75"/>
      <c r="I549" s="76"/>
      <c r="J549" s="76"/>
    </row>
    <row r="550">
      <c r="A550" s="75"/>
      <c r="I550" s="76"/>
      <c r="J550" s="76"/>
    </row>
    <row r="551">
      <c r="A551" s="75"/>
      <c r="I551" s="76"/>
      <c r="J551" s="76"/>
    </row>
    <row r="552">
      <c r="A552" s="75"/>
      <c r="I552" s="76"/>
      <c r="J552" s="76"/>
    </row>
    <row r="553">
      <c r="A553" s="75"/>
      <c r="I553" s="76"/>
      <c r="J553" s="76"/>
    </row>
    <row r="554">
      <c r="A554" s="75"/>
      <c r="I554" s="76"/>
      <c r="J554" s="76"/>
    </row>
    <row r="555">
      <c r="A555" s="75"/>
      <c r="I555" s="76"/>
      <c r="J555" s="76"/>
    </row>
    <row r="556">
      <c r="A556" s="75"/>
      <c r="I556" s="76"/>
      <c r="J556" s="76"/>
    </row>
    <row r="557">
      <c r="A557" s="75"/>
      <c r="I557" s="76"/>
      <c r="J557" s="76"/>
    </row>
    <row r="558">
      <c r="A558" s="75"/>
      <c r="I558" s="76"/>
      <c r="J558" s="76"/>
    </row>
    <row r="559">
      <c r="A559" s="75"/>
      <c r="I559" s="76"/>
      <c r="J559" s="76"/>
    </row>
    <row r="560">
      <c r="A560" s="75"/>
      <c r="I560" s="76"/>
      <c r="J560" s="76"/>
    </row>
    <row r="561">
      <c r="A561" s="75"/>
      <c r="I561" s="76"/>
      <c r="J561" s="76"/>
    </row>
    <row r="562">
      <c r="A562" s="75"/>
      <c r="I562" s="76"/>
      <c r="J562" s="76"/>
    </row>
    <row r="563">
      <c r="A563" s="75"/>
      <c r="I563" s="76"/>
      <c r="J563" s="76"/>
    </row>
    <row r="564">
      <c r="A564" s="75"/>
      <c r="I564" s="76"/>
      <c r="J564" s="76"/>
    </row>
    <row r="565">
      <c r="A565" s="75"/>
      <c r="I565" s="76"/>
      <c r="J565" s="76"/>
    </row>
    <row r="566">
      <c r="A566" s="75"/>
      <c r="I566" s="76"/>
      <c r="J566" s="76"/>
    </row>
    <row r="567">
      <c r="A567" s="75"/>
      <c r="I567" s="76"/>
      <c r="J567" s="76"/>
    </row>
    <row r="568">
      <c r="A568" s="75"/>
      <c r="I568" s="76"/>
      <c r="J568" s="76"/>
    </row>
    <row r="569">
      <c r="A569" s="75"/>
      <c r="I569" s="76"/>
      <c r="J569" s="76"/>
    </row>
    <row r="570">
      <c r="A570" s="75"/>
      <c r="I570" s="76"/>
      <c r="J570" s="76"/>
    </row>
    <row r="571">
      <c r="A571" s="75"/>
      <c r="I571" s="76"/>
      <c r="J571" s="76"/>
    </row>
    <row r="572">
      <c r="A572" s="75"/>
      <c r="I572" s="76"/>
      <c r="J572" s="76"/>
    </row>
    <row r="573">
      <c r="A573" s="75"/>
      <c r="I573" s="76"/>
      <c r="J573" s="76"/>
    </row>
    <row r="574">
      <c r="A574" s="75"/>
      <c r="I574" s="76"/>
      <c r="J574" s="76"/>
    </row>
    <row r="575">
      <c r="A575" s="75"/>
      <c r="I575" s="76"/>
      <c r="J575" s="76"/>
    </row>
    <row r="576">
      <c r="A576" s="75"/>
      <c r="I576" s="76"/>
      <c r="J576" s="76"/>
    </row>
    <row r="577">
      <c r="A577" s="75"/>
      <c r="I577" s="76"/>
      <c r="J577" s="76"/>
    </row>
    <row r="578">
      <c r="A578" s="75"/>
      <c r="I578" s="76"/>
      <c r="J578" s="76"/>
    </row>
    <row r="579">
      <c r="A579" s="75"/>
      <c r="I579" s="76"/>
      <c r="J579" s="76"/>
    </row>
    <row r="580">
      <c r="A580" s="75"/>
      <c r="I580" s="76"/>
      <c r="J580" s="76"/>
    </row>
    <row r="581">
      <c r="A581" s="75"/>
      <c r="I581" s="76"/>
      <c r="J581" s="76"/>
    </row>
    <row r="582">
      <c r="A582" s="75"/>
      <c r="I582" s="76"/>
      <c r="J582" s="76"/>
    </row>
    <row r="583">
      <c r="A583" s="75"/>
      <c r="I583" s="76"/>
      <c r="J583" s="76"/>
    </row>
    <row r="584">
      <c r="A584" s="75"/>
      <c r="I584" s="76"/>
      <c r="J584" s="76"/>
    </row>
    <row r="585">
      <c r="A585" s="75"/>
      <c r="I585" s="76"/>
      <c r="J585" s="76"/>
    </row>
    <row r="586">
      <c r="A586" s="75"/>
      <c r="I586" s="76"/>
      <c r="J586" s="76"/>
    </row>
    <row r="587">
      <c r="A587" s="75"/>
      <c r="I587" s="76"/>
      <c r="J587" s="76"/>
    </row>
    <row r="588">
      <c r="A588" s="75"/>
      <c r="I588" s="76"/>
      <c r="J588" s="76"/>
    </row>
    <row r="589">
      <c r="A589" s="75"/>
      <c r="I589" s="76"/>
      <c r="J589" s="76"/>
    </row>
    <row r="590">
      <c r="A590" s="75"/>
      <c r="I590" s="76"/>
      <c r="J590" s="76"/>
    </row>
    <row r="591">
      <c r="A591" s="75"/>
      <c r="I591" s="76"/>
      <c r="J591" s="76"/>
    </row>
    <row r="592">
      <c r="A592" s="75"/>
      <c r="I592" s="76"/>
      <c r="J592" s="76"/>
    </row>
    <row r="593">
      <c r="A593" s="75"/>
      <c r="I593" s="76"/>
      <c r="J593" s="76"/>
    </row>
    <row r="594">
      <c r="A594" s="75"/>
      <c r="I594" s="76"/>
      <c r="J594" s="76"/>
    </row>
    <row r="595">
      <c r="A595" s="75"/>
      <c r="I595" s="76"/>
      <c r="J595" s="76"/>
    </row>
    <row r="596">
      <c r="A596" s="75"/>
      <c r="I596" s="76"/>
      <c r="J596" s="76"/>
    </row>
    <row r="597">
      <c r="A597" s="75"/>
      <c r="I597" s="76"/>
      <c r="J597" s="76"/>
    </row>
    <row r="598">
      <c r="A598" s="75"/>
      <c r="I598" s="76"/>
      <c r="J598" s="76"/>
    </row>
    <row r="599">
      <c r="A599" s="75"/>
      <c r="I599" s="76"/>
      <c r="J599" s="76"/>
    </row>
    <row r="600">
      <c r="A600" s="75"/>
      <c r="I600" s="76"/>
      <c r="J600" s="76"/>
    </row>
    <row r="601">
      <c r="A601" s="75"/>
      <c r="I601" s="76"/>
      <c r="J601" s="76"/>
    </row>
    <row r="602">
      <c r="A602" s="75"/>
      <c r="I602" s="76"/>
      <c r="J602" s="76"/>
    </row>
    <row r="603">
      <c r="A603" s="75"/>
      <c r="I603" s="76"/>
      <c r="J603" s="76"/>
    </row>
    <row r="604">
      <c r="A604" s="75"/>
      <c r="I604" s="76"/>
      <c r="J604" s="76"/>
    </row>
    <row r="605">
      <c r="A605" s="75"/>
      <c r="I605" s="76"/>
      <c r="J605" s="76"/>
    </row>
    <row r="606">
      <c r="A606" s="75"/>
      <c r="I606" s="76"/>
      <c r="J606" s="76"/>
    </row>
    <row r="607">
      <c r="A607" s="75"/>
      <c r="I607" s="76"/>
      <c r="J607" s="76"/>
    </row>
    <row r="608">
      <c r="A608" s="75"/>
      <c r="I608" s="76"/>
      <c r="J608" s="76"/>
    </row>
    <row r="609">
      <c r="A609" s="75"/>
      <c r="I609" s="76"/>
      <c r="J609" s="76"/>
    </row>
    <row r="610">
      <c r="A610" s="75"/>
      <c r="I610" s="76"/>
      <c r="J610" s="76"/>
    </row>
    <row r="611">
      <c r="A611" s="75"/>
      <c r="I611" s="76"/>
      <c r="J611" s="76"/>
    </row>
    <row r="612">
      <c r="A612" s="75"/>
      <c r="I612" s="76"/>
      <c r="J612" s="76"/>
    </row>
    <row r="613">
      <c r="A613" s="75"/>
      <c r="I613" s="76"/>
      <c r="J613" s="76"/>
    </row>
    <row r="614">
      <c r="A614" s="75"/>
      <c r="I614" s="76"/>
      <c r="J614" s="76"/>
    </row>
    <row r="615">
      <c r="A615" s="75"/>
      <c r="I615" s="76"/>
      <c r="J615" s="76"/>
    </row>
    <row r="616">
      <c r="A616" s="75"/>
      <c r="I616" s="76"/>
      <c r="J616" s="76"/>
    </row>
    <row r="617">
      <c r="A617" s="75"/>
      <c r="I617" s="76"/>
      <c r="J617" s="76"/>
    </row>
    <row r="618">
      <c r="A618" s="75"/>
      <c r="I618" s="76"/>
      <c r="J618" s="76"/>
    </row>
    <row r="619">
      <c r="A619" s="75"/>
      <c r="I619" s="76"/>
      <c r="J619" s="76"/>
    </row>
    <row r="620">
      <c r="A620" s="75"/>
      <c r="I620" s="76"/>
      <c r="J620" s="76"/>
    </row>
    <row r="621">
      <c r="A621" s="75"/>
      <c r="I621" s="76"/>
      <c r="J621" s="76"/>
    </row>
    <row r="622">
      <c r="A622" s="75"/>
      <c r="I622" s="76"/>
      <c r="J622" s="76"/>
    </row>
    <row r="623">
      <c r="A623" s="75"/>
      <c r="I623" s="76"/>
      <c r="J623" s="76"/>
    </row>
    <row r="624">
      <c r="A624" s="75"/>
      <c r="I624" s="76"/>
      <c r="J624" s="76"/>
    </row>
    <row r="625">
      <c r="A625" s="75"/>
      <c r="I625" s="76"/>
      <c r="J625" s="76"/>
    </row>
    <row r="626">
      <c r="A626" s="75"/>
      <c r="I626" s="76"/>
      <c r="J626" s="76"/>
    </row>
    <row r="627">
      <c r="A627" s="75"/>
      <c r="I627" s="76"/>
      <c r="J627" s="76"/>
    </row>
    <row r="628">
      <c r="A628" s="75"/>
      <c r="I628" s="76"/>
      <c r="J628" s="76"/>
    </row>
    <row r="629">
      <c r="A629" s="75"/>
      <c r="I629" s="76"/>
      <c r="J629" s="76"/>
    </row>
    <row r="630">
      <c r="A630" s="75"/>
      <c r="I630" s="76"/>
      <c r="J630" s="76"/>
    </row>
    <row r="631">
      <c r="A631" s="75"/>
      <c r="I631" s="76"/>
      <c r="J631" s="76"/>
    </row>
    <row r="632">
      <c r="A632" s="75"/>
      <c r="I632" s="76"/>
      <c r="J632" s="76"/>
    </row>
    <row r="633">
      <c r="A633" s="75"/>
      <c r="I633" s="76"/>
      <c r="J633" s="76"/>
    </row>
    <row r="634">
      <c r="A634" s="75"/>
      <c r="I634" s="76"/>
      <c r="J634" s="76"/>
    </row>
    <row r="635">
      <c r="A635" s="75"/>
      <c r="I635" s="76"/>
      <c r="J635" s="76"/>
    </row>
    <row r="636">
      <c r="A636" s="75"/>
      <c r="I636" s="76"/>
      <c r="J636" s="76"/>
    </row>
    <row r="637">
      <c r="A637" s="75"/>
      <c r="I637" s="76"/>
      <c r="J637" s="76"/>
    </row>
    <row r="638">
      <c r="A638" s="75"/>
      <c r="I638" s="76"/>
      <c r="J638" s="76"/>
    </row>
    <row r="639">
      <c r="A639" s="75"/>
      <c r="I639" s="76"/>
      <c r="J639" s="76"/>
    </row>
    <row r="640">
      <c r="A640" s="75"/>
      <c r="I640" s="76"/>
      <c r="J640" s="76"/>
    </row>
    <row r="641">
      <c r="A641" s="75"/>
      <c r="I641" s="76"/>
      <c r="J641" s="76"/>
    </row>
    <row r="642">
      <c r="A642" s="75"/>
      <c r="I642" s="76"/>
      <c r="J642" s="76"/>
    </row>
    <row r="643">
      <c r="A643" s="75"/>
      <c r="I643" s="76"/>
      <c r="J643" s="76"/>
    </row>
    <row r="644">
      <c r="A644" s="75"/>
      <c r="I644" s="76"/>
      <c r="J644" s="76"/>
    </row>
    <row r="645">
      <c r="A645" s="75"/>
      <c r="I645" s="76"/>
      <c r="J645" s="76"/>
    </row>
    <row r="646">
      <c r="A646" s="75"/>
      <c r="I646" s="76"/>
      <c r="J646" s="76"/>
    </row>
    <row r="647">
      <c r="A647" s="75"/>
      <c r="I647" s="76"/>
      <c r="J647" s="76"/>
    </row>
    <row r="648">
      <c r="A648" s="75"/>
      <c r="I648" s="76"/>
      <c r="J648" s="76"/>
    </row>
    <row r="649">
      <c r="A649" s="75"/>
      <c r="I649" s="76"/>
      <c r="J649" s="76"/>
    </row>
    <row r="650">
      <c r="A650" s="75"/>
      <c r="I650" s="76"/>
      <c r="J650" s="76"/>
    </row>
    <row r="651">
      <c r="A651" s="75"/>
      <c r="I651" s="76"/>
      <c r="J651" s="76"/>
    </row>
    <row r="652">
      <c r="A652" s="75"/>
      <c r="I652" s="76"/>
      <c r="J652" s="76"/>
    </row>
    <row r="653">
      <c r="A653" s="75"/>
      <c r="I653" s="76"/>
      <c r="J653" s="76"/>
    </row>
    <row r="654">
      <c r="A654" s="75"/>
      <c r="I654" s="76"/>
      <c r="J654" s="76"/>
    </row>
    <row r="655">
      <c r="A655" s="75"/>
      <c r="I655" s="76"/>
      <c r="J655" s="76"/>
    </row>
    <row r="656">
      <c r="A656" s="75"/>
      <c r="I656" s="76"/>
      <c r="J656" s="76"/>
    </row>
    <row r="657">
      <c r="A657" s="75"/>
      <c r="I657" s="76"/>
      <c r="J657" s="76"/>
    </row>
    <row r="658">
      <c r="A658" s="75"/>
      <c r="I658" s="76"/>
      <c r="J658" s="76"/>
    </row>
    <row r="659">
      <c r="A659" s="75"/>
      <c r="I659" s="76"/>
      <c r="J659" s="76"/>
    </row>
    <row r="660">
      <c r="A660" s="75"/>
      <c r="I660" s="76"/>
      <c r="J660" s="76"/>
    </row>
    <row r="661">
      <c r="A661" s="75"/>
      <c r="I661" s="76"/>
      <c r="J661" s="76"/>
    </row>
    <row r="662">
      <c r="A662" s="75"/>
      <c r="I662" s="76"/>
      <c r="J662" s="76"/>
    </row>
    <row r="663">
      <c r="A663" s="75"/>
      <c r="I663" s="76"/>
      <c r="J663" s="76"/>
    </row>
    <row r="664">
      <c r="A664" s="75"/>
      <c r="I664" s="76"/>
      <c r="J664" s="76"/>
    </row>
    <row r="665">
      <c r="A665" s="75"/>
      <c r="I665" s="76"/>
      <c r="J665" s="76"/>
    </row>
    <row r="666">
      <c r="A666" s="75"/>
      <c r="I666" s="76"/>
      <c r="J666" s="76"/>
    </row>
    <row r="667">
      <c r="A667" s="75"/>
      <c r="I667" s="76"/>
      <c r="J667" s="76"/>
    </row>
    <row r="668">
      <c r="A668" s="75"/>
      <c r="I668" s="76"/>
      <c r="J668" s="76"/>
    </row>
    <row r="669">
      <c r="A669" s="75"/>
      <c r="I669" s="76"/>
      <c r="J669" s="76"/>
    </row>
    <row r="670">
      <c r="A670" s="75"/>
      <c r="I670" s="76"/>
      <c r="J670" s="76"/>
    </row>
    <row r="671">
      <c r="A671" s="75"/>
      <c r="I671" s="76"/>
      <c r="J671" s="76"/>
    </row>
    <row r="672">
      <c r="A672" s="75"/>
      <c r="I672" s="76"/>
      <c r="J672" s="76"/>
    </row>
    <row r="673">
      <c r="A673" s="75"/>
      <c r="I673" s="76"/>
      <c r="J673" s="76"/>
    </row>
    <row r="674">
      <c r="A674" s="75"/>
      <c r="I674" s="76"/>
      <c r="J674" s="76"/>
    </row>
    <row r="675">
      <c r="A675" s="75"/>
      <c r="I675" s="76"/>
      <c r="J675" s="76"/>
    </row>
    <row r="676">
      <c r="A676" s="75"/>
      <c r="I676" s="76"/>
      <c r="J676" s="76"/>
    </row>
    <row r="677">
      <c r="A677" s="75"/>
      <c r="I677" s="76"/>
      <c r="J677" s="76"/>
    </row>
    <row r="678">
      <c r="A678" s="75"/>
      <c r="I678" s="76"/>
      <c r="J678" s="76"/>
    </row>
    <row r="679">
      <c r="A679" s="75"/>
      <c r="I679" s="76"/>
      <c r="J679" s="76"/>
    </row>
    <row r="680">
      <c r="A680" s="75"/>
      <c r="I680" s="76"/>
      <c r="J680" s="76"/>
    </row>
    <row r="681">
      <c r="A681" s="75"/>
      <c r="I681" s="76"/>
      <c r="J681" s="76"/>
    </row>
    <row r="682">
      <c r="A682" s="75"/>
      <c r="I682" s="76"/>
      <c r="J682" s="76"/>
    </row>
    <row r="683">
      <c r="A683" s="75"/>
      <c r="I683" s="76"/>
      <c r="J683" s="76"/>
    </row>
    <row r="684">
      <c r="A684" s="75"/>
      <c r="I684" s="76"/>
      <c r="J684" s="76"/>
    </row>
    <row r="685">
      <c r="A685" s="75"/>
      <c r="I685" s="76"/>
      <c r="J685" s="76"/>
    </row>
    <row r="686">
      <c r="A686" s="75"/>
      <c r="I686" s="76"/>
      <c r="J686" s="76"/>
    </row>
    <row r="687">
      <c r="A687" s="75"/>
      <c r="I687" s="76"/>
      <c r="J687" s="76"/>
    </row>
    <row r="688">
      <c r="A688" s="75"/>
      <c r="I688" s="76"/>
      <c r="J688" s="76"/>
    </row>
    <row r="689">
      <c r="A689" s="75"/>
      <c r="I689" s="76"/>
      <c r="J689" s="76"/>
    </row>
    <row r="690">
      <c r="A690" s="75"/>
      <c r="I690" s="76"/>
      <c r="J690" s="76"/>
    </row>
    <row r="691">
      <c r="A691" s="75"/>
      <c r="I691" s="76"/>
      <c r="J691" s="76"/>
    </row>
    <row r="692">
      <c r="A692" s="75"/>
      <c r="I692" s="76"/>
      <c r="J692" s="76"/>
    </row>
    <row r="693">
      <c r="A693" s="75"/>
      <c r="I693" s="76"/>
      <c r="J693" s="76"/>
    </row>
    <row r="694">
      <c r="A694" s="75"/>
      <c r="I694" s="76"/>
      <c r="J694" s="76"/>
    </row>
    <row r="695">
      <c r="A695" s="75"/>
      <c r="I695" s="76"/>
      <c r="J695" s="76"/>
    </row>
    <row r="696">
      <c r="A696" s="75"/>
      <c r="I696" s="76"/>
      <c r="J696" s="76"/>
    </row>
    <row r="697">
      <c r="A697" s="75"/>
      <c r="I697" s="76"/>
      <c r="J697" s="76"/>
    </row>
    <row r="698">
      <c r="A698" s="75"/>
      <c r="I698" s="76"/>
      <c r="J698" s="76"/>
    </row>
    <row r="699">
      <c r="A699" s="75"/>
      <c r="I699" s="76"/>
      <c r="J699" s="76"/>
    </row>
    <row r="700">
      <c r="A700" s="75"/>
      <c r="I700" s="76"/>
      <c r="J700" s="76"/>
    </row>
    <row r="701">
      <c r="A701" s="75"/>
      <c r="I701" s="76"/>
      <c r="J701" s="76"/>
    </row>
    <row r="702">
      <c r="A702" s="75"/>
      <c r="I702" s="76"/>
      <c r="J702" s="76"/>
    </row>
    <row r="703">
      <c r="A703" s="75"/>
      <c r="I703" s="76"/>
      <c r="J703" s="76"/>
    </row>
    <row r="704">
      <c r="A704" s="75"/>
      <c r="I704" s="76"/>
      <c r="J704" s="76"/>
    </row>
    <row r="705">
      <c r="A705" s="75"/>
      <c r="I705" s="76"/>
      <c r="J705" s="76"/>
    </row>
    <row r="706">
      <c r="A706" s="75"/>
      <c r="I706" s="76"/>
      <c r="J706" s="76"/>
    </row>
    <row r="707">
      <c r="A707" s="75"/>
      <c r="I707" s="76"/>
      <c r="J707" s="76"/>
    </row>
    <row r="708">
      <c r="A708" s="75"/>
      <c r="I708" s="76"/>
      <c r="J708" s="76"/>
    </row>
    <row r="709">
      <c r="A709" s="75"/>
      <c r="I709" s="76"/>
      <c r="J709" s="76"/>
    </row>
    <row r="710">
      <c r="A710" s="75"/>
      <c r="I710" s="76"/>
      <c r="J710" s="76"/>
    </row>
    <row r="711">
      <c r="A711" s="75"/>
      <c r="I711" s="76"/>
      <c r="J711" s="76"/>
    </row>
    <row r="712">
      <c r="A712" s="75"/>
      <c r="I712" s="76"/>
      <c r="J712" s="76"/>
    </row>
    <row r="713">
      <c r="A713" s="75"/>
      <c r="I713" s="76"/>
      <c r="J713" s="76"/>
    </row>
    <row r="714">
      <c r="A714" s="75"/>
      <c r="I714" s="76"/>
      <c r="J714" s="76"/>
    </row>
    <row r="715">
      <c r="A715" s="75"/>
      <c r="I715" s="76"/>
      <c r="J715" s="76"/>
    </row>
    <row r="716">
      <c r="A716" s="75"/>
      <c r="I716" s="76"/>
      <c r="J716" s="76"/>
    </row>
    <row r="717">
      <c r="A717" s="75"/>
      <c r="I717" s="76"/>
      <c r="J717" s="76"/>
    </row>
    <row r="718">
      <c r="A718" s="75"/>
      <c r="I718" s="76"/>
      <c r="J718" s="76"/>
    </row>
    <row r="719">
      <c r="A719" s="75"/>
      <c r="I719" s="76"/>
      <c r="J719" s="76"/>
    </row>
    <row r="720">
      <c r="A720" s="75"/>
      <c r="I720" s="76"/>
      <c r="J720" s="76"/>
    </row>
    <row r="721">
      <c r="A721" s="75"/>
      <c r="I721" s="76"/>
      <c r="J721" s="76"/>
    </row>
    <row r="722">
      <c r="A722" s="75"/>
      <c r="I722" s="76"/>
      <c r="J722" s="76"/>
    </row>
    <row r="723">
      <c r="A723" s="75"/>
      <c r="I723" s="76"/>
      <c r="J723" s="76"/>
    </row>
    <row r="724">
      <c r="A724" s="75"/>
      <c r="I724" s="76"/>
      <c r="J724" s="76"/>
    </row>
    <row r="725">
      <c r="A725" s="75"/>
      <c r="I725" s="76"/>
      <c r="J725" s="76"/>
    </row>
    <row r="726">
      <c r="A726" s="75"/>
      <c r="I726" s="76"/>
      <c r="J726" s="76"/>
    </row>
    <row r="727">
      <c r="A727" s="75"/>
      <c r="I727" s="76"/>
      <c r="J727" s="76"/>
    </row>
    <row r="728">
      <c r="A728" s="75"/>
      <c r="I728" s="76"/>
      <c r="J728" s="76"/>
    </row>
    <row r="729">
      <c r="A729" s="75"/>
      <c r="I729" s="76"/>
      <c r="J729" s="76"/>
    </row>
    <row r="730">
      <c r="A730" s="75"/>
      <c r="I730" s="76"/>
      <c r="J730" s="76"/>
    </row>
    <row r="731">
      <c r="A731" s="75"/>
      <c r="I731" s="76"/>
      <c r="J731" s="76"/>
    </row>
    <row r="732">
      <c r="A732" s="75"/>
      <c r="I732" s="76"/>
      <c r="J732" s="76"/>
    </row>
    <row r="733">
      <c r="A733" s="75"/>
      <c r="I733" s="76"/>
      <c r="J733" s="76"/>
    </row>
    <row r="734">
      <c r="A734" s="75"/>
      <c r="I734" s="76"/>
      <c r="J734" s="76"/>
    </row>
    <row r="735">
      <c r="A735" s="75"/>
      <c r="I735" s="76"/>
      <c r="J735" s="76"/>
    </row>
    <row r="736">
      <c r="A736" s="75"/>
      <c r="I736" s="76"/>
      <c r="J736" s="76"/>
    </row>
    <row r="737">
      <c r="A737" s="75"/>
      <c r="I737" s="76"/>
      <c r="J737" s="76"/>
    </row>
    <row r="738">
      <c r="A738" s="75"/>
      <c r="I738" s="76"/>
      <c r="J738" s="76"/>
    </row>
    <row r="739">
      <c r="A739" s="75"/>
      <c r="I739" s="76"/>
      <c r="J739" s="76"/>
    </row>
    <row r="740">
      <c r="A740" s="75"/>
      <c r="I740" s="76"/>
      <c r="J740" s="76"/>
    </row>
    <row r="741">
      <c r="A741" s="75"/>
      <c r="I741" s="76"/>
      <c r="J741" s="76"/>
    </row>
    <row r="742">
      <c r="A742" s="75"/>
      <c r="I742" s="76"/>
      <c r="J742" s="76"/>
    </row>
    <row r="743">
      <c r="A743" s="75"/>
      <c r="I743" s="76"/>
      <c r="J743" s="76"/>
    </row>
    <row r="744">
      <c r="A744" s="75"/>
      <c r="I744" s="76"/>
      <c r="J744" s="76"/>
    </row>
    <row r="745">
      <c r="A745" s="75"/>
      <c r="I745" s="76"/>
      <c r="J745" s="76"/>
    </row>
    <row r="746">
      <c r="A746" s="75"/>
      <c r="I746" s="76"/>
      <c r="J746" s="76"/>
    </row>
    <row r="747">
      <c r="A747" s="75"/>
      <c r="I747" s="76"/>
      <c r="J747" s="76"/>
    </row>
    <row r="748">
      <c r="A748" s="75"/>
      <c r="I748" s="76"/>
      <c r="J748" s="76"/>
    </row>
    <row r="749">
      <c r="A749" s="75"/>
      <c r="I749" s="76"/>
      <c r="J749" s="76"/>
    </row>
    <row r="750">
      <c r="A750" s="75"/>
      <c r="I750" s="76"/>
      <c r="J750" s="76"/>
    </row>
    <row r="751">
      <c r="A751" s="75"/>
      <c r="I751" s="76"/>
      <c r="J751" s="76"/>
    </row>
    <row r="752">
      <c r="A752" s="75"/>
      <c r="I752" s="76"/>
      <c r="J752" s="76"/>
    </row>
    <row r="753">
      <c r="A753" s="75"/>
      <c r="I753" s="76"/>
      <c r="J753" s="76"/>
    </row>
    <row r="754">
      <c r="A754" s="75"/>
      <c r="I754" s="76"/>
      <c r="J754" s="76"/>
    </row>
    <row r="755">
      <c r="A755" s="75"/>
      <c r="I755" s="76"/>
      <c r="J755" s="76"/>
    </row>
    <row r="756">
      <c r="A756" s="75"/>
      <c r="I756" s="76"/>
      <c r="J756" s="76"/>
    </row>
    <row r="757">
      <c r="A757" s="75"/>
      <c r="I757" s="76"/>
      <c r="J757" s="76"/>
    </row>
    <row r="758">
      <c r="A758" s="75"/>
      <c r="I758" s="76"/>
      <c r="J758" s="76"/>
    </row>
    <row r="759">
      <c r="A759" s="75"/>
      <c r="I759" s="76"/>
      <c r="J759" s="76"/>
    </row>
    <row r="760">
      <c r="A760" s="75"/>
      <c r="I760" s="76"/>
      <c r="J760" s="76"/>
    </row>
    <row r="761">
      <c r="A761" s="75"/>
      <c r="I761" s="76"/>
      <c r="J761" s="76"/>
    </row>
    <row r="762">
      <c r="A762" s="75"/>
      <c r="I762" s="76"/>
      <c r="J762" s="76"/>
    </row>
    <row r="763">
      <c r="A763" s="75"/>
      <c r="I763" s="76"/>
      <c r="J763" s="76"/>
    </row>
    <row r="764">
      <c r="A764" s="75"/>
      <c r="I764" s="76"/>
      <c r="J764" s="76"/>
    </row>
    <row r="765">
      <c r="A765" s="75"/>
      <c r="I765" s="76"/>
      <c r="J765" s="76"/>
    </row>
    <row r="766">
      <c r="A766" s="75"/>
      <c r="I766" s="76"/>
      <c r="J766" s="76"/>
    </row>
    <row r="767">
      <c r="A767" s="75"/>
      <c r="I767" s="76"/>
      <c r="J767" s="76"/>
    </row>
    <row r="768">
      <c r="A768" s="75"/>
      <c r="I768" s="76"/>
      <c r="J768" s="76"/>
    </row>
    <row r="769">
      <c r="A769" s="75"/>
      <c r="I769" s="76"/>
      <c r="J769" s="76"/>
    </row>
    <row r="770">
      <c r="A770" s="75"/>
      <c r="I770" s="76"/>
      <c r="J770" s="76"/>
    </row>
    <row r="771">
      <c r="A771" s="75"/>
      <c r="I771" s="76"/>
      <c r="J771" s="76"/>
    </row>
    <row r="772">
      <c r="A772" s="75"/>
      <c r="I772" s="76"/>
      <c r="J772" s="76"/>
    </row>
    <row r="773">
      <c r="A773" s="75"/>
      <c r="I773" s="76"/>
      <c r="J773" s="76"/>
    </row>
    <row r="774">
      <c r="A774" s="75"/>
      <c r="I774" s="76"/>
      <c r="J774" s="76"/>
    </row>
    <row r="775">
      <c r="A775" s="75"/>
      <c r="I775" s="76"/>
      <c r="J775" s="76"/>
    </row>
    <row r="776">
      <c r="A776" s="75"/>
      <c r="I776" s="76"/>
      <c r="J776" s="76"/>
    </row>
    <row r="777">
      <c r="A777" s="75"/>
      <c r="I777" s="76"/>
      <c r="J777" s="76"/>
    </row>
    <row r="778">
      <c r="A778" s="75"/>
      <c r="I778" s="76"/>
      <c r="J778" s="76"/>
    </row>
    <row r="779">
      <c r="A779" s="75"/>
      <c r="I779" s="76"/>
      <c r="J779" s="76"/>
    </row>
    <row r="780">
      <c r="A780" s="75"/>
      <c r="I780" s="76"/>
      <c r="J780" s="76"/>
    </row>
    <row r="781">
      <c r="A781" s="75"/>
      <c r="I781" s="76"/>
      <c r="J781" s="76"/>
    </row>
    <row r="782">
      <c r="A782" s="75"/>
      <c r="I782" s="76"/>
      <c r="J782" s="76"/>
    </row>
    <row r="783">
      <c r="A783" s="75"/>
      <c r="I783" s="76"/>
      <c r="J783" s="76"/>
    </row>
    <row r="784">
      <c r="A784" s="75"/>
      <c r="I784" s="76"/>
      <c r="J784" s="76"/>
    </row>
    <row r="785">
      <c r="A785" s="75"/>
      <c r="I785" s="76"/>
      <c r="J785" s="76"/>
    </row>
    <row r="786">
      <c r="A786" s="75"/>
      <c r="I786" s="76"/>
      <c r="J786" s="76"/>
    </row>
    <row r="787">
      <c r="A787" s="75"/>
      <c r="I787" s="76"/>
      <c r="J787" s="76"/>
    </row>
    <row r="788">
      <c r="A788" s="75"/>
      <c r="I788" s="76"/>
      <c r="J788" s="76"/>
    </row>
    <row r="789">
      <c r="A789" s="75"/>
      <c r="I789" s="76"/>
      <c r="J789" s="76"/>
    </row>
    <row r="790">
      <c r="A790" s="75"/>
      <c r="I790" s="76"/>
      <c r="J790" s="76"/>
    </row>
    <row r="791">
      <c r="A791" s="75"/>
      <c r="I791" s="76"/>
      <c r="J791" s="76"/>
    </row>
    <row r="792">
      <c r="A792" s="75"/>
      <c r="I792" s="76"/>
      <c r="J792" s="76"/>
    </row>
    <row r="793">
      <c r="A793" s="75"/>
      <c r="I793" s="76"/>
      <c r="J793" s="76"/>
    </row>
    <row r="794">
      <c r="A794" s="75"/>
      <c r="I794" s="76"/>
      <c r="J794" s="76"/>
    </row>
    <row r="795">
      <c r="A795" s="75"/>
      <c r="I795" s="76"/>
      <c r="J795" s="76"/>
    </row>
    <row r="796">
      <c r="A796" s="75"/>
      <c r="I796" s="76"/>
      <c r="J796" s="76"/>
    </row>
    <row r="797">
      <c r="A797" s="75"/>
      <c r="I797" s="76"/>
      <c r="J797" s="76"/>
    </row>
    <row r="798">
      <c r="A798" s="75"/>
      <c r="I798" s="76"/>
      <c r="J798" s="76"/>
    </row>
    <row r="799">
      <c r="A799" s="75"/>
      <c r="I799" s="76"/>
      <c r="J799" s="76"/>
    </row>
    <row r="800">
      <c r="A800" s="75"/>
      <c r="I800" s="76"/>
      <c r="J800" s="76"/>
    </row>
    <row r="801">
      <c r="A801" s="75"/>
      <c r="I801" s="76"/>
      <c r="J801" s="76"/>
    </row>
    <row r="802">
      <c r="A802" s="75"/>
      <c r="I802" s="76"/>
      <c r="J802" s="76"/>
    </row>
    <row r="803">
      <c r="A803" s="75"/>
      <c r="I803" s="76"/>
      <c r="J803" s="76"/>
    </row>
    <row r="804">
      <c r="A804" s="75"/>
      <c r="I804" s="76"/>
      <c r="J804" s="76"/>
    </row>
    <row r="805">
      <c r="A805" s="75"/>
      <c r="I805" s="76"/>
      <c r="J805" s="76"/>
    </row>
    <row r="806">
      <c r="A806" s="75"/>
      <c r="I806" s="76"/>
      <c r="J806" s="76"/>
    </row>
    <row r="807">
      <c r="A807" s="75"/>
      <c r="I807" s="76"/>
      <c r="J807" s="76"/>
    </row>
    <row r="808">
      <c r="A808" s="75"/>
      <c r="I808" s="76"/>
      <c r="J808" s="76"/>
    </row>
    <row r="809">
      <c r="A809" s="75"/>
      <c r="I809" s="76"/>
      <c r="J809" s="76"/>
    </row>
    <row r="810">
      <c r="A810" s="75"/>
      <c r="I810" s="76"/>
      <c r="J810" s="76"/>
    </row>
    <row r="811">
      <c r="A811" s="75"/>
      <c r="I811" s="76"/>
      <c r="J811" s="76"/>
    </row>
    <row r="812">
      <c r="A812" s="75"/>
      <c r="I812" s="76"/>
      <c r="J812" s="76"/>
    </row>
    <row r="813">
      <c r="A813" s="75"/>
      <c r="I813" s="76"/>
      <c r="J813" s="76"/>
    </row>
    <row r="814">
      <c r="A814" s="75"/>
      <c r="I814" s="76"/>
      <c r="J814" s="76"/>
    </row>
    <row r="815">
      <c r="A815" s="75"/>
      <c r="I815" s="76"/>
      <c r="J815" s="76"/>
    </row>
    <row r="816">
      <c r="A816" s="75"/>
      <c r="I816" s="76"/>
      <c r="J816" s="76"/>
    </row>
    <row r="817">
      <c r="A817" s="75"/>
      <c r="I817" s="76"/>
      <c r="J817" s="76"/>
    </row>
    <row r="818">
      <c r="A818" s="75"/>
      <c r="I818" s="76"/>
      <c r="J818" s="76"/>
    </row>
    <row r="819">
      <c r="A819" s="75"/>
      <c r="I819" s="76"/>
      <c r="J819" s="76"/>
    </row>
    <row r="820">
      <c r="A820" s="75"/>
      <c r="I820" s="76"/>
      <c r="J820" s="76"/>
    </row>
    <row r="821">
      <c r="A821" s="75"/>
      <c r="I821" s="76"/>
      <c r="J821" s="76"/>
    </row>
    <row r="822">
      <c r="A822" s="75"/>
      <c r="I822" s="76"/>
      <c r="J822" s="76"/>
    </row>
    <row r="823">
      <c r="A823" s="75"/>
      <c r="I823" s="76"/>
      <c r="J823" s="76"/>
    </row>
    <row r="824">
      <c r="A824" s="75"/>
      <c r="I824" s="76"/>
      <c r="J824" s="76"/>
    </row>
    <row r="825">
      <c r="A825" s="75"/>
      <c r="I825" s="76"/>
      <c r="J825" s="76"/>
    </row>
    <row r="826">
      <c r="A826" s="75"/>
      <c r="I826" s="76"/>
      <c r="J826" s="76"/>
    </row>
    <row r="827">
      <c r="A827" s="75"/>
      <c r="I827" s="76"/>
      <c r="J827" s="76"/>
    </row>
    <row r="828">
      <c r="A828" s="75"/>
      <c r="I828" s="76"/>
      <c r="J828" s="76"/>
    </row>
    <row r="829">
      <c r="A829" s="75"/>
      <c r="I829" s="76"/>
      <c r="J829" s="76"/>
    </row>
    <row r="830">
      <c r="A830" s="75"/>
      <c r="I830" s="76"/>
      <c r="J830" s="76"/>
    </row>
    <row r="831">
      <c r="A831" s="75"/>
      <c r="I831" s="76"/>
      <c r="J831" s="76"/>
    </row>
    <row r="832">
      <c r="A832" s="75"/>
      <c r="I832" s="76"/>
      <c r="J832" s="76"/>
    </row>
    <row r="833">
      <c r="A833" s="75"/>
      <c r="I833" s="76"/>
      <c r="J833" s="76"/>
    </row>
    <row r="834">
      <c r="A834" s="75"/>
      <c r="I834" s="76"/>
      <c r="J834" s="76"/>
    </row>
    <row r="835">
      <c r="A835" s="75"/>
      <c r="I835" s="76"/>
      <c r="J835" s="76"/>
    </row>
    <row r="836">
      <c r="A836" s="75"/>
      <c r="I836" s="76"/>
      <c r="J836" s="76"/>
    </row>
    <row r="837">
      <c r="A837" s="75"/>
      <c r="I837" s="76"/>
      <c r="J837" s="76"/>
    </row>
    <row r="838">
      <c r="A838" s="75"/>
      <c r="I838" s="76"/>
      <c r="J838" s="76"/>
    </row>
    <row r="839">
      <c r="A839" s="75"/>
      <c r="I839" s="76"/>
      <c r="J839" s="76"/>
    </row>
    <row r="840">
      <c r="A840" s="75"/>
      <c r="I840" s="76"/>
      <c r="J840" s="76"/>
    </row>
    <row r="841">
      <c r="A841" s="75"/>
      <c r="I841" s="76"/>
      <c r="J841" s="76"/>
    </row>
    <row r="842">
      <c r="A842" s="75"/>
      <c r="I842" s="76"/>
      <c r="J842" s="76"/>
    </row>
    <row r="843">
      <c r="A843" s="75"/>
      <c r="I843" s="76"/>
      <c r="J843" s="76"/>
    </row>
    <row r="844">
      <c r="A844" s="75"/>
      <c r="I844" s="76"/>
      <c r="J844" s="76"/>
    </row>
    <row r="845">
      <c r="A845" s="75"/>
      <c r="I845" s="76"/>
      <c r="J845" s="76"/>
    </row>
    <row r="846">
      <c r="A846" s="75"/>
      <c r="I846" s="76"/>
      <c r="J846" s="76"/>
    </row>
    <row r="847">
      <c r="A847" s="75"/>
      <c r="I847" s="76"/>
      <c r="J847" s="76"/>
    </row>
    <row r="848">
      <c r="A848" s="75"/>
      <c r="I848" s="76"/>
      <c r="J848" s="76"/>
    </row>
    <row r="849">
      <c r="A849" s="75"/>
      <c r="I849" s="76"/>
      <c r="J849" s="76"/>
    </row>
    <row r="850">
      <c r="A850" s="75"/>
      <c r="I850" s="76"/>
      <c r="J850" s="76"/>
    </row>
    <row r="851">
      <c r="A851" s="75"/>
      <c r="I851" s="76"/>
      <c r="J851" s="76"/>
    </row>
    <row r="852">
      <c r="A852" s="75"/>
      <c r="I852" s="76"/>
      <c r="J852" s="76"/>
    </row>
    <row r="853">
      <c r="A853" s="75"/>
      <c r="I853" s="76"/>
      <c r="J853" s="76"/>
    </row>
    <row r="854">
      <c r="A854" s="75"/>
      <c r="I854" s="76"/>
      <c r="J854" s="76"/>
    </row>
    <row r="855">
      <c r="A855" s="75"/>
      <c r="I855" s="76"/>
      <c r="J855" s="76"/>
    </row>
    <row r="856">
      <c r="A856" s="75"/>
      <c r="I856" s="76"/>
      <c r="J856" s="76"/>
    </row>
    <row r="857">
      <c r="A857" s="75"/>
      <c r="I857" s="76"/>
      <c r="J857" s="76"/>
    </row>
    <row r="858">
      <c r="A858" s="75"/>
      <c r="I858" s="76"/>
      <c r="J858" s="76"/>
    </row>
    <row r="859">
      <c r="A859" s="75"/>
      <c r="I859" s="76"/>
      <c r="J859" s="76"/>
    </row>
    <row r="860">
      <c r="A860" s="75"/>
      <c r="I860" s="76"/>
      <c r="J860" s="76"/>
    </row>
    <row r="861">
      <c r="A861" s="75"/>
      <c r="I861" s="76"/>
      <c r="J861" s="76"/>
    </row>
    <row r="862">
      <c r="A862" s="75"/>
      <c r="I862" s="76"/>
      <c r="J862" s="76"/>
    </row>
    <row r="863">
      <c r="A863" s="75"/>
      <c r="I863" s="76"/>
      <c r="J863" s="76"/>
    </row>
    <row r="864">
      <c r="A864" s="75"/>
      <c r="I864" s="76"/>
      <c r="J864" s="76"/>
    </row>
    <row r="865">
      <c r="A865" s="75"/>
      <c r="I865" s="76"/>
      <c r="J865" s="76"/>
    </row>
    <row r="866">
      <c r="A866" s="75"/>
      <c r="I866" s="76"/>
      <c r="J866" s="76"/>
    </row>
    <row r="867">
      <c r="A867" s="75"/>
      <c r="I867" s="76"/>
      <c r="J867" s="76"/>
    </row>
    <row r="868">
      <c r="A868" s="75"/>
      <c r="I868" s="76"/>
      <c r="J868" s="76"/>
    </row>
    <row r="869">
      <c r="A869" s="75"/>
      <c r="I869" s="76"/>
      <c r="J869" s="76"/>
    </row>
    <row r="870">
      <c r="A870" s="75"/>
      <c r="I870" s="76"/>
      <c r="J870" s="76"/>
    </row>
    <row r="871">
      <c r="A871" s="75"/>
      <c r="I871" s="76"/>
      <c r="J871" s="76"/>
    </row>
    <row r="872">
      <c r="A872" s="75"/>
      <c r="I872" s="76"/>
      <c r="J872" s="76"/>
    </row>
    <row r="873">
      <c r="A873" s="75"/>
      <c r="I873" s="76"/>
      <c r="J873" s="76"/>
    </row>
    <row r="874">
      <c r="A874" s="75"/>
      <c r="I874" s="76"/>
      <c r="J874" s="76"/>
    </row>
    <row r="875">
      <c r="A875" s="75"/>
      <c r="I875" s="76"/>
      <c r="J875" s="76"/>
    </row>
    <row r="876">
      <c r="A876" s="75"/>
      <c r="I876" s="76"/>
      <c r="J876" s="76"/>
    </row>
    <row r="877">
      <c r="A877" s="75"/>
      <c r="I877" s="76"/>
      <c r="J877" s="76"/>
    </row>
    <row r="878">
      <c r="A878" s="75"/>
      <c r="I878" s="76"/>
      <c r="J878" s="76"/>
    </row>
    <row r="879">
      <c r="A879" s="75"/>
      <c r="I879" s="76"/>
      <c r="J879" s="76"/>
    </row>
    <row r="880">
      <c r="A880" s="75"/>
      <c r="I880" s="76"/>
      <c r="J880" s="76"/>
    </row>
    <row r="881">
      <c r="A881" s="75"/>
      <c r="I881" s="76"/>
      <c r="J881" s="76"/>
    </row>
    <row r="882">
      <c r="A882" s="75"/>
      <c r="I882" s="76"/>
      <c r="J882" s="76"/>
    </row>
    <row r="883">
      <c r="A883" s="75"/>
      <c r="I883" s="76"/>
      <c r="J883" s="76"/>
    </row>
    <row r="884">
      <c r="A884" s="75"/>
      <c r="I884" s="76"/>
      <c r="J884" s="76"/>
    </row>
    <row r="885">
      <c r="A885" s="75"/>
      <c r="I885" s="76"/>
      <c r="J885" s="76"/>
    </row>
    <row r="886">
      <c r="A886" s="75"/>
      <c r="I886" s="76"/>
      <c r="J886" s="76"/>
    </row>
    <row r="887">
      <c r="A887" s="75"/>
      <c r="I887" s="76"/>
      <c r="J887" s="76"/>
    </row>
    <row r="888">
      <c r="A888" s="75"/>
      <c r="I888" s="76"/>
      <c r="J888" s="76"/>
    </row>
    <row r="889">
      <c r="A889" s="75"/>
      <c r="I889" s="76"/>
      <c r="J889" s="76"/>
    </row>
    <row r="890">
      <c r="A890" s="75"/>
      <c r="I890" s="76"/>
      <c r="J890" s="76"/>
    </row>
    <row r="891">
      <c r="A891" s="75"/>
      <c r="I891" s="76"/>
      <c r="J891" s="76"/>
    </row>
    <row r="892">
      <c r="A892" s="75"/>
      <c r="I892" s="76"/>
      <c r="J892" s="76"/>
    </row>
    <row r="893">
      <c r="A893" s="75"/>
      <c r="I893" s="76"/>
      <c r="J893" s="76"/>
    </row>
    <row r="894">
      <c r="A894" s="75"/>
      <c r="I894" s="76"/>
      <c r="J894" s="76"/>
    </row>
    <row r="895">
      <c r="A895" s="75"/>
      <c r="I895" s="76"/>
      <c r="J895" s="76"/>
    </row>
    <row r="896">
      <c r="A896" s="75"/>
      <c r="I896" s="76"/>
      <c r="J896" s="76"/>
    </row>
    <row r="897">
      <c r="A897" s="75"/>
      <c r="I897" s="76"/>
      <c r="J897" s="76"/>
    </row>
    <row r="898">
      <c r="A898" s="75"/>
      <c r="I898" s="76"/>
      <c r="J898" s="76"/>
    </row>
    <row r="899">
      <c r="A899" s="75"/>
      <c r="I899" s="76"/>
      <c r="J899" s="76"/>
    </row>
    <row r="900">
      <c r="A900" s="75"/>
      <c r="I900" s="76"/>
      <c r="J900" s="76"/>
    </row>
    <row r="901">
      <c r="A901" s="75"/>
      <c r="I901" s="76"/>
      <c r="J901" s="76"/>
    </row>
    <row r="902">
      <c r="A902" s="75"/>
      <c r="I902" s="76"/>
      <c r="J902" s="76"/>
    </row>
    <row r="903">
      <c r="A903" s="75"/>
      <c r="I903" s="76"/>
      <c r="J903" s="76"/>
    </row>
    <row r="904">
      <c r="A904" s="75"/>
      <c r="I904" s="76"/>
      <c r="J904" s="76"/>
    </row>
    <row r="905">
      <c r="A905" s="75"/>
      <c r="I905" s="76"/>
      <c r="J905" s="76"/>
    </row>
    <row r="906">
      <c r="A906" s="75"/>
      <c r="I906" s="76"/>
      <c r="J906" s="76"/>
    </row>
    <row r="907">
      <c r="A907" s="75"/>
      <c r="I907" s="76"/>
      <c r="J907" s="76"/>
    </row>
    <row r="908">
      <c r="A908" s="75"/>
      <c r="I908" s="76"/>
      <c r="J908" s="76"/>
    </row>
    <row r="909">
      <c r="A909" s="75"/>
      <c r="I909" s="76"/>
      <c r="J909" s="76"/>
    </row>
    <row r="910">
      <c r="A910" s="75"/>
      <c r="I910" s="76"/>
      <c r="J910" s="76"/>
    </row>
    <row r="911">
      <c r="A911" s="75"/>
      <c r="I911" s="76"/>
      <c r="J911" s="76"/>
    </row>
    <row r="912">
      <c r="A912" s="75"/>
      <c r="I912" s="76"/>
      <c r="J912" s="76"/>
    </row>
    <row r="913">
      <c r="A913" s="75"/>
      <c r="I913" s="76"/>
      <c r="J913" s="76"/>
    </row>
    <row r="914">
      <c r="A914" s="75"/>
      <c r="I914" s="76"/>
      <c r="J914" s="76"/>
    </row>
    <row r="915">
      <c r="A915" s="75"/>
      <c r="I915" s="76"/>
      <c r="J915" s="76"/>
    </row>
    <row r="916">
      <c r="A916" s="75"/>
      <c r="I916" s="76"/>
      <c r="J916" s="76"/>
    </row>
    <row r="917">
      <c r="A917" s="75"/>
      <c r="I917" s="76"/>
      <c r="J917" s="76"/>
    </row>
    <row r="918">
      <c r="A918" s="75"/>
      <c r="I918" s="76"/>
      <c r="J918" s="76"/>
    </row>
    <row r="919">
      <c r="A919" s="75"/>
      <c r="I919" s="76"/>
      <c r="J919" s="76"/>
    </row>
    <row r="920">
      <c r="A920" s="75"/>
      <c r="I920" s="76"/>
      <c r="J920" s="76"/>
    </row>
    <row r="921">
      <c r="A921" s="75"/>
      <c r="I921" s="76"/>
      <c r="J921" s="76"/>
    </row>
    <row r="922">
      <c r="A922" s="75"/>
      <c r="I922" s="76"/>
      <c r="J922" s="76"/>
    </row>
    <row r="923">
      <c r="A923" s="75"/>
      <c r="I923" s="76"/>
      <c r="J923" s="76"/>
    </row>
    <row r="924">
      <c r="A924" s="75"/>
      <c r="I924" s="76"/>
      <c r="J924" s="76"/>
    </row>
    <row r="925">
      <c r="A925" s="75"/>
      <c r="I925" s="76"/>
      <c r="J925" s="76"/>
    </row>
    <row r="926">
      <c r="A926" s="75"/>
      <c r="I926" s="76"/>
      <c r="J926" s="76"/>
    </row>
    <row r="927">
      <c r="A927" s="75"/>
      <c r="I927" s="76"/>
      <c r="J927" s="76"/>
    </row>
    <row r="928">
      <c r="A928" s="75"/>
      <c r="I928" s="76"/>
      <c r="J928" s="76"/>
    </row>
    <row r="929">
      <c r="A929" s="75"/>
      <c r="I929" s="76"/>
      <c r="J929" s="76"/>
    </row>
    <row r="930">
      <c r="A930" s="75"/>
      <c r="I930" s="76"/>
      <c r="J930" s="76"/>
    </row>
    <row r="931">
      <c r="A931" s="75"/>
      <c r="I931" s="76"/>
      <c r="J931" s="76"/>
    </row>
    <row r="932">
      <c r="A932" s="75"/>
      <c r="I932" s="76"/>
      <c r="J932" s="76"/>
    </row>
    <row r="933">
      <c r="A933" s="75"/>
      <c r="I933" s="76"/>
      <c r="J933" s="76"/>
    </row>
    <row r="934">
      <c r="A934" s="75"/>
      <c r="I934" s="76"/>
      <c r="J934" s="76"/>
    </row>
    <row r="935">
      <c r="A935" s="75"/>
      <c r="I935" s="76"/>
      <c r="J935" s="76"/>
    </row>
    <row r="936">
      <c r="A936" s="75"/>
      <c r="I936" s="76"/>
      <c r="J936" s="76"/>
    </row>
    <row r="937">
      <c r="A937" s="75"/>
      <c r="I937" s="76"/>
      <c r="J937" s="76"/>
    </row>
    <row r="938">
      <c r="A938" s="75"/>
      <c r="I938" s="76"/>
      <c r="J938" s="76"/>
    </row>
    <row r="939">
      <c r="A939" s="75"/>
      <c r="I939" s="76"/>
      <c r="J939" s="76"/>
    </row>
    <row r="940">
      <c r="A940" s="75"/>
      <c r="I940" s="76"/>
      <c r="J940" s="76"/>
    </row>
    <row r="941">
      <c r="A941" s="75"/>
      <c r="I941" s="76"/>
      <c r="J941" s="76"/>
    </row>
    <row r="942">
      <c r="A942" s="75"/>
      <c r="I942" s="76"/>
      <c r="J942" s="76"/>
    </row>
    <row r="943">
      <c r="A943" s="75"/>
      <c r="I943" s="76"/>
      <c r="J943" s="76"/>
    </row>
    <row r="944">
      <c r="A944" s="75"/>
      <c r="I944" s="76"/>
      <c r="J944" s="76"/>
    </row>
    <row r="945">
      <c r="A945" s="75"/>
      <c r="I945" s="76"/>
      <c r="J945" s="76"/>
    </row>
    <row r="946">
      <c r="A946" s="75"/>
      <c r="I946" s="76"/>
      <c r="J946" s="76"/>
    </row>
    <row r="947">
      <c r="A947" s="75"/>
      <c r="I947" s="76"/>
      <c r="J947" s="76"/>
    </row>
    <row r="948">
      <c r="A948" s="75"/>
      <c r="I948" s="76"/>
      <c r="J948" s="76"/>
    </row>
    <row r="949">
      <c r="A949" s="75"/>
      <c r="I949" s="76"/>
      <c r="J949" s="76"/>
    </row>
    <row r="950">
      <c r="A950" s="75"/>
      <c r="I950" s="76"/>
      <c r="J950" s="76"/>
    </row>
    <row r="951">
      <c r="A951" s="75"/>
      <c r="I951" s="76"/>
      <c r="J951" s="76"/>
    </row>
    <row r="952">
      <c r="A952" s="75"/>
      <c r="I952" s="76"/>
      <c r="J952" s="76"/>
    </row>
    <row r="953">
      <c r="A953" s="75"/>
      <c r="I953" s="76"/>
      <c r="J953" s="76"/>
    </row>
    <row r="954">
      <c r="A954" s="75"/>
      <c r="I954" s="76"/>
      <c r="J954" s="76"/>
    </row>
    <row r="955">
      <c r="A955" s="75"/>
      <c r="I955" s="76"/>
      <c r="J955" s="76"/>
    </row>
    <row r="956">
      <c r="A956" s="75"/>
      <c r="I956" s="76"/>
      <c r="J956" s="76"/>
    </row>
    <row r="957">
      <c r="A957" s="75"/>
      <c r="I957" s="76"/>
      <c r="J957" s="76"/>
    </row>
    <row r="958">
      <c r="A958" s="75"/>
      <c r="I958" s="76"/>
      <c r="J958" s="76"/>
    </row>
    <row r="959">
      <c r="A959" s="75"/>
      <c r="I959" s="76"/>
      <c r="J959" s="76"/>
    </row>
    <row r="960">
      <c r="A960" s="75"/>
      <c r="I960" s="76"/>
      <c r="J960" s="76"/>
    </row>
    <row r="961">
      <c r="A961" s="75"/>
      <c r="I961" s="76"/>
      <c r="J961" s="76"/>
    </row>
    <row r="962">
      <c r="A962" s="75"/>
      <c r="I962" s="76"/>
      <c r="J962" s="76"/>
    </row>
    <row r="963">
      <c r="A963" s="75"/>
      <c r="I963" s="76"/>
      <c r="J963" s="76"/>
    </row>
    <row r="964">
      <c r="A964" s="75"/>
      <c r="I964" s="76"/>
      <c r="J964" s="76"/>
    </row>
    <row r="965">
      <c r="A965" s="75"/>
      <c r="I965" s="76"/>
      <c r="J965" s="76"/>
    </row>
    <row r="966">
      <c r="A966" s="75"/>
      <c r="I966" s="76"/>
      <c r="J966" s="76"/>
    </row>
    <row r="967">
      <c r="A967" s="75"/>
      <c r="I967" s="76"/>
      <c r="J967" s="76"/>
    </row>
    <row r="968">
      <c r="A968" s="75"/>
      <c r="I968" s="76"/>
      <c r="J968" s="76"/>
    </row>
    <row r="969">
      <c r="A969" s="75"/>
      <c r="I969" s="76"/>
      <c r="J969" s="76"/>
    </row>
    <row r="970">
      <c r="A970" s="75"/>
      <c r="I970" s="76"/>
      <c r="J970" s="76"/>
    </row>
    <row r="971">
      <c r="A971" s="75"/>
      <c r="I971" s="76"/>
      <c r="J971" s="76"/>
    </row>
    <row r="972">
      <c r="A972" s="75"/>
      <c r="I972" s="76"/>
      <c r="J972" s="76"/>
    </row>
    <row r="973">
      <c r="A973" s="75"/>
      <c r="I973" s="76"/>
      <c r="J973" s="76"/>
    </row>
    <row r="974">
      <c r="A974" s="75"/>
      <c r="I974" s="76"/>
      <c r="J974" s="76"/>
    </row>
    <row r="975">
      <c r="A975" s="75"/>
      <c r="I975" s="76"/>
      <c r="J975" s="76"/>
    </row>
    <row r="976">
      <c r="A976" s="75"/>
      <c r="I976" s="76"/>
      <c r="J976" s="76"/>
    </row>
    <row r="977">
      <c r="A977" s="75"/>
      <c r="I977" s="76"/>
      <c r="J977" s="76"/>
    </row>
    <row r="978">
      <c r="A978" s="75"/>
      <c r="I978" s="76"/>
      <c r="J978" s="76"/>
    </row>
    <row r="979">
      <c r="A979" s="75"/>
      <c r="I979" s="76"/>
      <c r="J979" s="76"/>
    </row>
    <row r="980">
      <c r="A980" s="75"/>
      <c r="I980" s="76"/>
      <c r="J980" s="76"/>
    </row>
    <row r="981">
      <c r="A981" s="75"/>
      <c r="I981" s="76"/>
      <c r="J981" s="76"/>
    </row>
    <row r="982">
      <c r="A982" s="75"/>
      <c r="I982" s="76"/>
      <c r="J982" s="76"/>
    </row>
    <row r="983">
      <c r="A983" s="75"/>
      <c r="I983" s="76"/>
      <c r="J983" s="76"/>
    </row>
    <row r="984">
      <c r="A984" s="75"/>
      <c r="I984" s="76"/>
      <c r="J984" s="76"/>
    </row>
    <row r="985">
      <c r="A985" s="75"/>
      <c r="I985" s="76"/>
      <c r="J985" s="76"/>
    </row>
    <row r="986">
      <c r="A986" s="75"/>
      <c r="I986" s="76"/>
      <c r="J986" s="76"/>
    </row>
    <row r="987">
      <c r="A987" s="75"/>
      <c r="I987" s="76"/>
      <c r="J987" s="76"/>
    </row>
    <row r="988">
      <c r="A988" s="75"/>
      <c r="I988" s="76"/>
      <c r="J988" s="76"/>
    </row>
    <row r="989">
      <c r="A989" s="75"/>
      <c r="I989" s="76"/>
      <c r="J989" s="76"/>
    </row>
    <row r="990">
      <c r="A990" s="75"/>
      <c r="I990" s="76"/>
      <c r="J990" s="76"/>
    </row>
    <row r="991">
      <c r="A991" s="75"/>
      <c r="I991" s="76"/>
      <c r="J991" s="76"/>
    </row>
    <row r="992">
      <c r="A992" s="75"/>
      <c r="I992" s="76"/>
      <c r="J992" s="76"/>
    </row>
    <row r="993">
      <c r="A993" s="75"/>
      <c r="I993" s="76"/>
      <c r="J993" s="76"/>
    </row>
    <row r="994">
      <c r="A994" s="75"/>
      <c r="I994" s="76"/>
      <c r="J994" s="76"/>
    </row>
    <row r="995">
      <c r="A995" s="75"/>
      <c r="I995" s="76"/>
      <c r="J995" s="76"/>
    </row>
    <row r="996">
      <c r="A996" s="75"/>
      <c r="I996" s="76"/>
      <c r="J996" s="76"/>
    </row>
    <row r="997">
      <c r="A997" s="75"/>
      <c r="I997" s="76"/>
      <c r="J997" s="76"/>
    </row>
    <row r="998">
      <c r="A998" s="75"/>
      <c r="I998" s="76"/>
      <c r="J998" s="76"/>
    </row>
    <row r="999">
      <c r="A999" s="75"/>
      <c r="I999" s="76"/>
      <c r="J999" s="76"/>
    </row>
    <row r="1000">
      <c r="A1000" s="75"/>
      <c r="I1000" s="76"/>
      <c r="J1000" s="76"/>
      <c r="L1000" s="4" t="s">
        <v>541</v>
      </c>
    </row>
  </sheetData>
  <autoFilter ref="$A$4:$L$178"/>
  <mergeCells count="1">
    <mergeCell ref="Q3:S3"/>
  </mergeCells>
  <hyperlinks>
    <hyperlink r:id="rId1" ref="B2"/>
    <hyperlink r:id="rId2" ref="L8"/>
    <hyperlink r:id="rId3" ref="D170"/>
    <hyperlink r:id="rId4" ref="L170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</cols>
  <sheetData>
    <row r="1">
      <c r="A1" s="4" t="s">
        <v>507</v>
      </c>
      <c r="D1" s="4" t="s">
        <v>78</v>
      </c>
      <c r="F1" s="4" t="s">
        <v>0</v>
      </c>
      <c r="G1" s="4" t="s">
        <v>3</v>
      </c>
      <c r="H1" s="4" t="s">
        <v>4</v>
      </c>
      <c r="I1" s="52" t="s">
        <v>5</v>
      </c>
      <c r="J1" s="52"/>
      <c r="K1" s="4"/>
      <c r="L1" s="4" t="s">
        <v>6</v>
      </c>
      <c r="N1" s="4" t="s">
        <v>231</v>
      </c>
    </row>
    <row r="2">
      <c r="A2" s="4" t="s">
        <v>508</v>
      </c>
      <c r="B2" s="187" t="s">
        <v>509</v>
      </c>
      <c r="C2" s="52"/>
      <c r="D2" s="52"/>
      <c r="E2" s="52"/>
      <c r="F2" s="52" t="s">
        <v>510</v>
      </c>
      <c r="G2" s="52">
        <v>12.373</v>
      </c>
      <c r="H2" s="52">
        <v>32.261</v>
      </c>
      <c r="I2" s="52">
        <v>15.961</v>
      </c>
      <c r="J2" s="52"/>
      <c r="K2" s="52"/>
      <c r="L2" s="52" t="s">
        <v>244</v>
      </c>
      <c r="M2" s="52"/>
      <c r="N2" s="52">
        <f>'Totals % Goal'!F6</f>
        <v>0.6</v>
      </c>
      <c r="O2" s="52"/>
      <c r="P2" s="52"/>
      <c r="Q2" s="4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 t="s">
        <v>249</v>
      </c>
    </row>
    <row r="4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511</v>
      </c>
      <c r="L4" s="7"/>
      <c r="M4" s="13"/>
      <c r="N4" s="13"/>
      <c r="O4" s="7" t="s">
        <v>65</v>
      </c>
      <c r="P4" s="7" t="s">
        <v>101</v>
      </c>
      <c r="Q4" s="7" t="s">
        <v>253</v>
      </c>
    </row>
    <row r="5">
      <c r="A5" s="73">
        <v>45217.0</v>
      </c>
      <c r="B5" s="31">
        <v>1960.0</v>
      </c>
      <c r="C5" s="4" t="s">
        <v>154</v>
      </c>
      <c r="D5" s="52">
        <v>32.261</v>
      </c>
      <c r="E5" s="4">
        <v>9.85</v>
      </c>
      <c r="F5" s="4">
        <v>0.0</v>
      </c>
      <c r="G5" s="4">
        <v>2842.0</v>
      </c>
      <c r="H5" s="4">
        <v>1.11</v>
      </c>
      <c r="I5" s="52" t="s">
        <v>41</v>
      </c>
      <c r="J5" s="52" t="s">
        <v>53</v>
      </c>
      <c r="M5" s="52"/>
      <c r="N5" s="52"/>
      <c r="O5" s="20">
        <f>if($I5="LH2",0+$F5,0)</f>
        <v>0</v>
      </c>
      <c r="P5" s="20">
        <f>if($I5="LD2",0+$F5,0)</f>
        <v>0</v>
      </c>
      <c r="Q5" s="20">
        <f>if($I5="dummy",0+$F5,0)</f>
        <v>0</v>
      </c>
    </row>
    <row r="6">
      <c r="B6" s="31">
        <v>1961.0</v>
      </c>
      <c r="C6" s="4" t="s">
        <v>512</v>
      </c>
      <c r="D6" s="52">
        <v>32.261</v>
      </c>
      <c r="E6" s="4">
        <v>9.47</v>
      </c>
      <c r="F6" s="4">
        <v>6.93</v>
      </c>
      <c r="G6" s="4">
        <v>35042.0</v>
      </c>
      <c r="H6" s="4">
        <v>14.22</v>
      </c>
      <c r="I6" s="52" t="s">
        <v>41</v>
      </c>
      <c r="J6" s="52" t="s">
        <v>53</v>
      </c>
      <c r="O6" s="20">
        <f t="shared" ref="O6:O75" si="1">if($I6="LH2",$O5+$F6,$O5+0)</f>
        <v>0</v>
      </c>
      <c r="P6" s="20">
        <f t="shared" ref="P6:P225" si="2">if($I6="LD2",$P5+$F6,$P5+0)</f>
        <v>0</v>
      </c>
      <c r="Q6" s="20">
        <f t="shared" ref="Q6:Q75" si="3">if($I6="dummy",$Q5+$F6,$Q5+0)</f>
        <v>0</v>
      </c>
    </row>
    <row r="7">
      <c r="B7" s="4">
        <v>1962.0</v>
      </c>
      <c r="C7" s="4" t="s">
        <v>486</v>
      </c>
      <c r="D7" s="52">
        <v>32.261</v>
      </c>
      <c r="E7" s="4">
        <v>28.42</v>
      </c>
      <c r="F7" s="4">
        <v>27.19</v>
      </c>
      <c r="G7" s="4">
        <v>79843.0</v>
      </c>
      <c r="H7" s="4">
        <v>31.55</v>
      </c>
      <c r="I7" s="52" t="s">
        <v>235</v>
      </c>
      <c r="J7" s="52" t="s">
        <v>53</v>
      </c>
      <c r="O7" s="20">
        <f t="shared" si="1"/>
        <v>0</v>
      </c>
      <c r="P7" s="20">
        <f t="shared" si="2"/>
        <v>0</v>
      </c>
      <c r="Q7" s="20">
        <f t="shared" si="3"/>
        <v>0</v>
      </c>
    </row>
    <row r="8">
      <c r="A8" s="8">
        <v>45218.0</v>
      </c>
      <c r="B8" s="4">
        <v>1963.0</v>
      </c>
      <c r="C8" s="4" t="s">
        <v>486</v>
      </c>
      <c r="D8" s="52">
        <v>32.261</v>
      </c>
      <c r="E8" s="4">
        <v>23.78</v>
      </c>
      <c r="F8" s="4">
        <v>0.52</v>
      </c>
      <c r="G8" s="4">
        <v>69913.0</v>
      </c>
      <c r="H8" s="4">
        <v>28.67</v>
      </c>
      <c r="I8" s="52" t="s">
        <v>235</v>
      </c>
      <c r="J8" s="52" t="s">
        <v>53</v>
      </c>
      <c r="O8" s="20">
        <f t="shared" si="1"/>
        <v>0</v>
      </c>
      <c r="P8" s="20">
        <f t="shared" si="2"/>
        <v>0</v>
      </c>
      <c r="Q8" s="20">
        <f t="shared" si="3"/>
        <v>0</v>
      </c>
    </row>
    <row r="9">
      <c r="B9" s="4">
        <v>1964.0</v>
      </c>
      <c r="C9" s="4" t="s">
        <v>486</v>
      </c>
      <c r="D9" s="52">
        <v>32.261</v>
      </c>
      <c r="E9" s="4">
        <v>27.23</v>
      </c>
      <c r="F9" s="4">
        <v>39.99</v>
      </c>
      <c r="G9" s="4">
        <v>67369.0</v>
      </c>
      <c r="H9" s="4">
        <v>25.95</v>
      </c>
      <c r="I9" s="52" t="s">
        <v>235</v>
      </c>
      <c r="J9" s="52" t="s">
        <v>53</v>
      </c>
      <c r="O9" s="20">
        <f t="shared" si="1"/>
        <v>0</v>
      </c>
      <c r="P9" s="20">
        <f t="shared" si="2"/>
        <v>0</v>
      </c>
      <c r="Q9" s="20">
        <f t="shared" si="3"/>
        <v>0</v>
      </c>
    </row>
    <row r="10">
      <c r="B10" s="4">
        <v>1965.0</v>
      </c>
      <c r="C10" s="4" t="s">
        <v>486</v>
      </c>
      <c r="D10" s="52">
        <v>32.261</v>
      </c>
      <c r="E10" s="4">
        <v>25.5</v>
      </c>
      <c r="F10" s="4">
        <v>38.17</v>
      </c>
      <c r="G10" s="4">
        <v>102809.0</v>
      </c>
      <c r="H10" s="4">
        <v>41.63</v>
      </c>
      <c r="I10" s="52" t="s">
        <v>513</v>
      </c>
      <c r="J10" s="52" t="s">
        <v>53</v>
      </c>
      <c r="O10" s="20">
        <f t="shared" si="1"/>
        <v>0</v>
      </c>
      <c r="P10" s="20">
        <f t="shared" si="2"/>
        <v>0</v>
      </c>
      <c r="Q10" s="20">
        <f t="shared" si="3"/>
        <v>0</v>
      </c>
    </row>
    <row r="11">
      <c r="A11" s="63"/>
      <c r="B11" s="4">
        <v>1966.0</v>
      </c>
      <c r="C11" s="4" t="s">
        <v>486</v>
      </c>
      <c r="D11" s="52">
        <v>32.261</v>
      </c>
      <c r="E11" s="4">
        <v>26.45</v>
      </c>
      <c r="F11" s="4">
        <v>55.87</v>
      </c>
      <c r="G11" s="4">
        <v>96375.0</v>
      </c>
      <c r="H11" s="4">
        <v>38.38</v>
      </c>
      <c r="I11" s="52" t="s">
        <v>513</v>
      </c>
      <c r="J11" s="52" t="s">
        <v>53</v>
      </c>
      <c r="K11" s="4"/>
      <c r="L11" s="4"/>
      <c r="M11" s="4"/>
      <c r="O11" s="20">
        <f t="shared" si="1"/>
        <v>0</v>
      </c>
      <c r="P11" s="20">
        <f t="shared" si="2"/>
        <v>0</v>
      </c>
      <c r="Q11" s="20">
        <f t="shared" si="3"/>
        <v>0</v>
      </c>
    </row>
    <row r="12">
      <c r="B12" s="4">
        <v>1967.0</v>
      </c>
      <c r="C12" s="4" t="s">
        <v>486</v>
      </c>
      <c r="D12" s="52">
        <v>32.261</v>
      </c>
      <c r="E12" s="4">
        <v>26.48</v>
      </c>
      <c r="F12" s="4">
        <v>63.51</v>
      </c>
      <c r="G12" s="4">
        <v>130380.0</v>
      </c>
      <c r="H12" s="4">
        <v>52.46</v>
      </c>
      <c r="I12" s="52" t="s">
        <v>513</v>
      </c>
      <c r="J12" s="52" t="s">
        <v>53</v>
      </c>
      <c r="K12" s="4"/>
      <c r="L12" s="4"/>
      <c r="M12" s="4"/>
      <c r="O12" s="20">
        <f t="shared" si="1"/>
        <v>0</v>
      </c>
      <c r="P12" s="20">
        <f t="shared" si="2"/>
        <v>0</v>
      </c>
      <c r="Q12" s="20">
        <f t="shared" si="3"/>
        <v>0</v>
      </c>
    </row>
    <row r="13">
      <c r="B13" s="4">
        <v>1968.0</v>
      </c>
      <c r="C13" s="4" t="s">
        <v>154</v>
      </c>
      <c r="D13" s="52">
        <v>32.261</v>
      </c>
      <c r="E13" s="4"/>
      <c r="F13" s="4"/>
      <c r="G13" s="4"/>
      <c r="H13" s="4"/>
      <c r="I13" s="52"/>
      <c r="J13" s="52"/>
      <c r="K13" s="4"/>
      <c r="L13" s="4"/>
      <c r="O13" s="20">
        <f t="shared" si="1"/>
        <v>0</v>
      </c>
      <c r="P13" s="20">
        <f t="shared" si="2"/>
        <v>0</v>
      </c>
      <c r="Q13" s="20">
        <f t="shared" si="3"/>
        <v>0</v>
      </c>
    </row>
    <row r="14">
      <c r="A14" s="95">
        <v>45220.0</v>
      </c>
      <c r="B14" s="45">
        <v>2020.0</v>
      </c>
      <c r="C14" s="45" t="s">
        <v>154</v>
      </c>
      <c r="D14" s="83">
        <v>32.261</v>
      </c>
      <c r="E14" s="45">
        <v>14.36</v>
      </c>
      <c r="F14" s="45">
        <v>0.0</v>
      </c>
      <c r="G14" s="45">
        <v>1031975.0</v>
      </c>
      <c r="H14" s="45">
        <v>2.09</v>
      </c>
      <c r="I14" s="83" t="s">
        <v>101</v>
      </c>
      <c r="J14" s="83" t="s">
        <v>164</v>
      </c>
      <c r="K14" s="45"/>
      <c r="L14" s="45" t="s">
        <v>515</v>
      </c>
      <c r="M14" s="23"/>
      <c r="N14" s="23"/>
      <c r="O14" s="23">
        <f t="shared" si="1"/>
        <v>0</v>
      </c>
      <c r="P14" s="23">
        <f t="shared" si="2"/>
        <v>0</v>
      </c>
      <c r="Q14" s="23">
        <f t="shared" si="3"/>
        <v>0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>
      <c r="A15" s="23"/>
      <c r="B15" s="45">
        <v>2021.0</v>
      </c>
      <c r="C15" s="45" t="s">
        <v>154</v>
      </c>
      <c r="D15" s="83">
        <v>32.261</v>
      </c>
      <c r="E15" s="45">
        <v>14.34</v>
      </c>
      <c r="F15" s="45">
        <v>0.0</v>
      </c>
      <c r="G15" s="45">
        <v>189161.0</v>
      </c>
      <c r="H15" s="45">
        <v>0.0</v>
      </c>
      <c r="I15" s="83" t="s">
        <v>101</v>
      </c>
      <c r="J15" s="83" t="s">
        <v>409</v>
      </c>
      <c r="K15" s="45"/>
      <c r="L15" s="45" t="s">
        <v>515</v>
      </c>
      <c r="M15" s="23"/>
      <c r="N15" s="23"/>
      <c r="O15" s="23">
        <f t="shared" si="1"/>
        <v>0</v>
      </c>
      <c r="P15" s="23">
        <f t="shared" si="2"/>
        <v>0</v>
      </c>
      <c r="Q15" s="23">
        <f t="shared" si="3"/>
        <v>0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>
      <c r="A16" s="23"/>
      <c r="B16" s="45">
        <v>2022.0</v>
      </c>
      <c r="C16" s="45" t="s">
        <v>154</v>
      </c>
      <c r="D16" s="83">
        <v>32.261</v>
      </c>
      <c r="E16" s="45">
        <v>14.19</v>
      </c>
      <c r="F16" s="45">
        <v>0.0</v>
      </c>
      <c r="G16" s="45">
        <v>386201.0</v>
      </c>
      <c r="H16" s="45">
        <v>0.0</v>
      </c>
      <c r="I16" s="83" t="s">
        <v>101</v>
      </c>
      <c r="J16" s="83" t="s">
        <v>399</v>
      </c>
      <c r="K16" s="45"/>
      <c r="L16" s="45" t="s">
        <v>515</v>
      </c>
      <c r="M16" s="23"/>
      <c r="N16" s="23"/>
      <c r="O16" s="23">
        <f t="shared" si="1"/>
        <v>0</v>
      </c>
      <c r="P16" s="23">
        <f t="shared" si="2"/>
        <v>0</v>
      </c>
      <c r="Q16" s="23">
        <f t="shared" si="3"/>
        <v>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>
      <c r="A17" s="23"/>
      <c r="B17" s="45">
        <v>2023.0</v>
      </c>
      <c r="C17" s="45" t="s">
        <v>391</v>
      </c>
      <c r="D17" s="83">
        <v>32.261</v>
      </c>
      <c r="E17" s="45">
        <v>13.84</v>
      </c>
      <c r="F17" s="45">
        <v>31.98</v>
      </c>
      <c r="G17" s="45">
        <v>1.7823894E7</v>
      </c>
      <c r="H17" s="45">
        <v>43.46</v>
      </c>
      <c r="I17" s="83" t="s">
        <v>101</v>
      </c>
      <c r="J17" s="83" t="s">
        <v>400</v>
      </c>
      <c r="K17" s="45"/>
      <c r="L17" s="45" t="s">
        <v>515</v>
      </c>
      <c r="M17" s="23"/>
      <c r="N17" s="23"/>
      <c r="O17" s="23">
        <f t="shared" si="1"/>
        <v>0</v>
      </c>
      <c r="P17" s="23">
        <f t="shared" si="2"/>
        <v>31.98</v>
      </c>
      <c r="Q17" s="23">
        <f t="shared" si="3"/>
        <v>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>
      <c r="A18" s="23"/>
      <c r="B18" s="45">
        <v>2024.0</v>
      </c>
      <c r="C18" s="45" t="s">
        <v>391</v>
      </c>
      <c r="D18" s="83">
        <v>32.261</v>
      </c>
      <c r="E18" s="45">
        <v>13.89</v>
      </c>
      <c r="F18" s="45">
        <v>25.86</v>
      </c>
      <c r="G18" s="45">
        <v>1.4355477E7</v>
      </c>
      <c r="H18" s="45">
        <v>34.53</v>
      </c>
      <c r="I18" s="83" t="s">
        <v>101</v>
      </c>
      <c r="J18" s="83" t="s">
        <v>400</v>
      </c>
      <c r="K18" s="45"/>
      <c r="L18" s="45" t="s">
        <v>515</v>
      </c>
      <c r="M18" s="23"/>
      <c r="N18" s="23"/>
      <c r="O18" s="23">
        <f t="shared" si="1"/>
        <v>0</v>
      </c>
      <c r="P18" s="23">
        <f t="shared" si="2"/>
        <v>57.84</v>
      </c>
      <c r="Q18" s="23">
        <f t="shared" si="3"/>
        <v>0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>
      <c r="A19" s="23"/>
      <c r="B19" s="45">
        <v>2025.0</v>
      </c>
      <c r="C19" s="45" t="s">
        <v>154</v>
      </c>
      <c r="D19" s="83">
        <v>32.261</v>
      </c>
      <c r="E19" s="45">
        <v>13.03</v>
      </c>
      <c r="F19" s="45">
        <v>0.0</v>
      </c>
      <c r="G19" s="45">
        <v>441176.0</v>
      </c>
      <c r="H19" s="45">
        <v>1.34</v>
      </c>
      <c r="I19" s="83" t="s">
        <v>101</v>
      </c>
      <c r="J19" s="83" t="s">
        <v>400</v>
      </c>
      <c r="K19" s="45"/>
      <c r="L19" s="45" t="s">
        <v>515</v>
      </c>
      <c r="M19" s="23"/>
      <c r="N19" s="23"/>
      <c r="O19" s="23">
        <f t="shared" si="1"/>
        <v>0</v>
      </c>
      <c r="P19" s="23">
        <f t="shared" si="2"/>
        <v>57.84</v>
      </c>
      <c r="Q19" s="23">
        <f t="shared" si="3"/>
        <v>0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>
      <c r="A20" s="23"/>
      <c r="B20" s="45">
        <v>2026.0</v>
      </c>
      <c r="C20" s="45" t="s">
        <v>154</v>
      </c>
      <c r="D20" s="83">
        <v>32.261</v>
      </c>
      <c r="E20" s="45">
        <v>14.29</v>
      </c>
      <c r="F20" s="45">
        <v>0.0</v>
      </c>
      <c r="G20" s="45">
        <v>251596.0</v>
      </c>
      <c r="H20" s="45">
        <v>0.0</v>
      </c>
      <c r="I20" s="83" t="s">
        <v>101</v>
      </c>
      <c r="J20" s="83" t="s">
        <v>400</v>
      </c>
      <c r="K20" s="45"/>
      <c r="L20" s="45" t="s">
        <v>515</v>
      </c>
      <c r="M20" s="23"/>
      <c r="N20" s="23"/>
      <c r="O20" s="23">
        <f t="shared" si="1"/>
        <v>0</v>
      </c>
      <c r="P20" s="23">
        <f t="shared" si="2"/>
        <v>57.84</v>
      </c>
      <c r="Q20" s="23">
        <f t="shared" si="3"/>
        <v>0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>
      <c r="A21" s="23"/>
      <c r="B21" s="45">
        <v>2027.0</v>
      </c>
      <c r="C21" s="45" t="s">
        <v>391</v>
      </c>
      <c r="D21" s="83">
        <v>32.261</v>
      </c>
      <c r="E21" s="45">
        <v>18.67</v>
      </c>
      <c r="F21" s="45">
        <v>14.04</v>
      </c>
      <c r="G21" s="45">
        <v>1.0153188E7</v>
      </c>
      <c r="H21" s="45">
        <v>23.27</v>
      </c>
      <c r="I21" s="83" t="s">
        <v>101</v>
      </c>
      <c r="J21" s="83" t="s">
        <v>400</v>
      </c>
      <c r="K21" s="45"/>
      <c r="L21" s="45" t="s">
        <v>515</v>
      </c>
      <c r="M21" s="23"/>
      <c r="N21" s="23"/>
      <c r="O21" s="23">
        <f t="shared" si="1"/>
        <v>0</v>
      </c>
      <c r="P21" s="23">
        <f t="shared" si="2"/>
        <v>71.88</v>
      </c>
      <c r="Q21" s="23">
        <f t="shared" si="3"/>
        <v>0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>
      <c r="A22" s="23"/>
      <c r="B22" s="45">
        <v>2028.0</v>
      </c>
      <c r="C22" s="45" t="s">
        <v>391</v>
      </c>
      <c r="D22" s="83">
        <v>32.261</v>
      </c>
      <c r="E22" s="45">
        <v>13.95</v>
      </c>
      <c r="F22" s="45">
        <v>14.77</v>
      </c>
      <c r="G22" s="45">
        <v>8061429.0</v>
      </c>
      <c r="H22" s="45">
        <v>24.6</v>
      </c>
      <c r="I22" s="83" t="s">
        <v>101</v>
      </c>
      <c r="J22" s="83" t="s">
        <v>400</v>
      </c>
      <c r="K22" s="45"/>
      <c r="L22" s="45" t="s">
        <v>515</v>
      </c>
      <c r="M22" s="23"/>
      <c r="N22" s="23"/>
      <c r="O22" s="23">
        <f t="shared" si="1"/>
        <v>0</v>
      </c>
      <c r="P22" s="23">
        <f t="shared" si="2"/>
        <v>86.65</v>
      </c>
      <c r="Q22" s="23">
        <f t="shared" si="3"/>
        <v>0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>
      <c r="A23" s="95"/>
      <c r="B23" s="45">
        <v>2029.0</v>
      </c>
      <c r="C23" s="45" t="s">
        <v>391</v>
      </c>
      <c r="D23" s="83">
        <v>32.261</v>
      </c>
      <c r="E23" s="45">
        <v>13.92</v>
      </c>
      <c r="F23" s="45">
        <v>34.55</v>
      </c>
      <c r="G23" s="45">
        <v>1.8893077E7</v>
      </c>
      <c r="H23" s="45">
        <v>45.94</v>
      </c>
      <c r="I23" s="83" t="s">
        <v>101</v>
      </c>
      <c r="J23" s="83" t="s">
        <v>400</v>
      </c>
      <c r="K23" s="45"/>
      <c r="L23" s="45" t="s">
        <v>515</v>
      </c>
      <c r="M23" s="23"/>
      <c r="N23" s="23"/>
      <c r="O23" s="23">
        <f t="shared" si="1"/>
        <v>0</v>
      </c>
      <c r="P23" s="23">
        <f t="shared" si="2"/>
        <v>121.2</v>
      </c>
      <c r="Q23" s="23">
        <f t="shared" si="3"/>
        <v>0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>
      <c r="A24" s="23"/>
      <c r="B24" s="45">
        <v>2030.0</v>
      </c>
      <c r="C24" s="45" t="s">
        <v>154</v>
      </c>
      <c r="D24" s="83">
        <v>32.261</v>
      </c>
      <c r="E24" s="45">
        <v>14.18</v>
      </c>
      <c r="F24" s="45">
        <v>0.0</v>
      </c>
      <c r="G24" s="45">
        <v>21827.0</v>
      </c>
      <c r="H24" s="45">
        <v>0.0</v>
      </c>
      <c r="I24" s="83" t="s">
        <v>101</v>
      </c>
      <c r="J24" s="83" t="s">
        <v>400</v>
      </c>
      <c r="K24" s="45"/>
      <c r="L24" s="45" t="s">
        <v>515</v>
      </c>
      <c r="M24" s="23"/>
      <c r="N24" s="23"/>
      <c r="O24" s="23">
        <f t="shared" si="1"/>
        <v>0</v>
      </c>
      <c r="P24" s="23">
        <f t="shared" si="2"/>
        <v>121.2</v>
      </c>
      <c r="Q24" s="23">
        <f t="shared" si="3"/>
        <v>0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>
      <c r="A25" s="23"/>
      <c r="B25" s="45">
        <v>2031.0</v>
      </c>
      <c r="C25" s="45" t="s">
        <v>391</v>
      </c>
      <c r="D25" s="83">
        <v>32.261</v>
      </c>
      <c r="E25" s="45">
        <v>14.05</v>
      </c>
      <c r="F25" s="45">
        <v>25.23</v>
      </c>
      <c r="G25" s="45">
        <v>1.7424356E7</v>
      </c>
      <c r="H25" s="45">
        <v>49.92</v>
      </c>
      <c r="I25" s="83" t="s">
        <v>101</v>
      </c>
      <c r="J25" s="83" t="s">
        <v>400</v>
      </c>
      <c r="K25" s="45"/>
      <c r="L25" s="45" t="s">
        <v>521</v>
      </c>
      <c r="M25" s="23"/>
      <c r="N25" s="23"/>
      <c r="O25" s="23">
        <f t="shared" si="1"/>
        <v>0</v>
      </c>
      <c r="P25" s="23">
        <f t="shared" si="2"/>
        <v>146.43</v>
      </c>
      <c r="Q25" s="23">
        <f t="shared" si="3"/>
        <v>0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>
      <c r="A26" s="23"/>
      <c r="B26" s="45">
        <v>2032.0</v>
      </c>
      <c r="C26" s="45" t="s">
        <v>154</v>
      </c>
      <c r="D26" s="83">
        <v>32.261</v>
      </c>
      <c r="E26" s="45">
        <v>14.22</v>
      </c>
      <c r="F26" s="45">
        <v>0.0</v>
      </c>
      <c r="G26" s="45">
        <v>131382.0</v>
      </c>
      <c r="H26" s="45">
        <v>0.0</v>
      </c>
      <c r="I26" s="83" t="s">
        <v>101</v>
      </c>
      <c r="J26" s="83" t="s">
        <v>164</v>
      </c>
      <c r="K26" s="45"/>
      <c r="L26" s="45" t="s">
        <v>521</v>
      </c>
      <c r="M26" s="23"/>
      <c r="N26" s="23"/>
      <c r="O26" s="23">
        <f t="shared" si="1"/>
        <v>0</v>
      </c>
      <c r="P26" s="23">
        <f t="shared" si="2"/>
        <v>146.43</v>
      </c>
      <c r="Q26" s="23">
        <f t="shared" si="3"/>
        <v>0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>
      <c r="A27" s="23"/>
      <c r="B27" s="45">
        <v>2033.0</v>
      </c>
      <c r="C27" s="45" t="s">
        <v>391</v>
      </c>
      <c r="D27" s="83">
        <v>32.261</v>
      </c>
      <c r="E27" s="45">
        <v>14.03</v>
      </c>
      <c r="F27" s="45">
        <v>35.78</v>
      </c>
      <c r="G27" s="45">
        <v>2.4727352E7</v>
      </c>
      <c r="H27" s="45">
        <v>44.9</v>
      </c>
      <c r="I27" s="83" t="s">
        <v>101</v>
      </c>
      <c r="J27" s="83" t="s">
        <v>400</v>
      </c>
      <c r="K27" s="45"/>
      <c r="L27" s="45" t="s">
        <v>521</v>
      </c>
      <c r="M27" s="23"/>
      <c r="N27" s="23"/>
      <c r="O27" s="23">
        <f t="shared" si="1"/>
        <v>0</v>
      </c>
      <c r="P27" s="23">
        <f t="shared" si="2"/>
        <v>182.21</v>
      </c>
      <c r="Q27" s="23">
        <f t="shared" si="3"/>
        <v>0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>
      <c r="A28" s="23"/>
      <c r="B28" s="45">
        <v>2034.0</v>
      </c>
      <c r="C28" s="45" t="s">
        <v>154</v>
      </c>
      <c r="D28" s="83">
        <v>32.261</v>
      </c>
      <c r="E28" s="45">
        <v>15.0</v>
      </c>
      <c r="F28" s="45">
        <v>0.0</v>
      </c>
      <c r="G28" s="45">
        <v>0.0</v>
      </c>
      <c r="H28" s="45">
        <v>0.0</v>
      </c>
      <c r="I28" s="83" t="s">
        <v>101</v>
      </c>
      <c r="J28" s="83" t="s">
        <v>400</v>
      </c>
      <c r="K28" s="45"/>
      <c r="L28" s="45" t="s">
        <v>522</v>
      </c>
      <c r="M28" s="23"/>
      <c r="N28" s="23"/>
      <c r="O28" s="23">
        <f t="shared" si="1"/>
        <v>0</v>
      </c>
      <c r="P28" s="23">
        <f t="shared" si="2"/>
        <v>182.21</v>
      </c>
      <c r="Q28" s="23">
        <f t="shared" si="3"/>
        <v>0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>
      <c r="A29" s="23"/>
      <c r="B29" s="45">
        <v>2035.0</v>
      </c>
      <c r="C29" s="45" t="s">
        <v>391</v>
      </c>
      <c r="D29" s="83">
        <v>32.261</v>
      </c>
      <c r="E29" s="45">
        <v>14.11</v>
      </c>
      <c r="F29" s="45">
        <v>36.72</v>
      </c>
      <c r="G29" s="45">
        <v>1.9725502E7</v>
      </c>
      <c r="H29" s="45">
        <v>48.9</v>
      </c>
      <c r="I29" s="83" t="s">
        <v>101</v>
      </c>
      <c r="J29" s="83" t="s">
        <v>400</v>
      </c>
      <c r="K29" s="45"/>
      <c r="L29" s="45" t="s">
        <v>515</v>
      </c>
      <c r="M29" s="23"/>
      <c r="N29" s="23"/>
      <c r="O29" s="23">
        <f t="shared" si="1"/>
        <v>0</v>
      </c>
      <c r="P29" s="23">
        <f t="shared" si="2"/>
        <v>218.93</v>
      </c>
      <c r="Q29" s="23">
        <f t="shared" si="3"/>
        <v>0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23"/>
      <c r="B30" s="45">
        <v>2036.0</v>
      </c>
      <c r="C30" s="45" t="s">
        <v>391</v>
      </c>
      <c r="D30" s="83">
        <v>32.261</v>
      </c>
      <c r="E30" s="45">
        <v>9.46</v>
      </c>
      <c r="F30" s="45">
        <v>11.45</v>
      </c>
      <c r="G30" s="45">
        <v>4138858.0</v>
      </c>
      <c r="H30" s="45">
        <v>20.4</v>
      </c>
      <c r="I30" s="83" t="s">
        <v>101</v>
      </c>
      <c r="J30" s="83" t="s">
        <v>409</v>
      </c>
      <c r="K30" s="45"/>
      <c r="L30" s="45" t="s">
        <v>515</v>
      </c>
      <c r="M30" s="23"/>
      <c r="N30" s="23"/>
      <c r="O30" s="23">
        <f t="shared" si="1"/>
        <v>0</v>
      </c>
      <c r="P30" s="23">
        <f t="shared" si="2"/>
        <v>230.38</v>
      </c>
      <c r="Q30" s="23">
        <f t="shared" si="3"/>
        <v>0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>
      <c r="A31" s="23"/>
      <c r="B31" s="45">
        <v>2037.0</v>
      </c>
      <c r="C31" s="45" t="s">
        <v>154</v>
      </c>
      <c r="D31" s="83">
        <v>32.261</v>
      </c>
      <c r="E31" s="45">
        <v>4.99</v>
      </c>
      <c r="F31" s="45">
        <v>0.0</v>
      </c>
      <c r="G31" s="45">
        <v>18450.0</v>
      </c>
      <c r="H31" s="45">
        <v>0.0</v>
      </c>
      <c r="I31" s="83" t="s">
        <v>101</v>
      </c>
      <c r="J31" s="83" t="s">
        <v>409</v>
      </c>
      <c r="K31" s="45"/>
      <c r="L31" s="45" t="s">
        <v>515</v>
      </c>
      <c r="M31" s="23"/>
      <c r="N31" s="23"/>
      <c r="O31" s="23">
        <f t="shared" si="1"/>
        <v>0</v>
      </c>
      <c r="P31" s="23">
        <f t="shared" si="2"/>
        <v>230.38</v>
      </c>
      <c r="Q31" s="23">
        <f t="shared" si="3"/>
        <v>0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>
      <c r="A32" s="23"/>
      <c r="B32" s="45">
        <v>2038.0</v>
      </c>
      <c r="C32" s="45" t="s">
        <v>391</v>
      </c>
      <c r="D32" s="83">
        <v>32.261</v>
      </c>
      <c r="E32" s="45">
        <v>4.83</v>
      </c>
      <c r="F32" s="45">
        <v>5.63</v>
      </c>
      <c r="G32" s="45">
        <v>1045954.0</v>
      </c>
      <c r="H32" s="45">
        <v>20.48</v>
      </c>
      <c r="I32" s="83" t="s">
        <v>101</v>
      </c>
      <c r="J32" s="83" t="s">
        <v>164</v>
      </c>
      <c r="K32" s="45"/>
      <c r="L32" s="45" t="s">
        <v>515</v>
      </c>
      <c r="M32" s="23"/>
      <c r="N32" s="23"/>
      <c r="O32" s="23">
        <f t="shared" si="1"/>
        <v>0</v>
      </c>
      <c r="P32" s="23">
        <f t="shared" si="2"/>
        <v>236.01</v>
      </c>
      <c r="Q32" s="23">
        <f t="shared" si="3"/>
        <v>0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>
      <c r="A33" s="23"/>
      <c r="B33" s="45">
        <v>2039.0</v>
      </c>
      <c r="C33" s="45" t="s">
        <v>314</v>
      </c>
      <c r="D33" s="83">
        <v>32.261</v>
      </c>
      <c r="E33" s="45">
        <v>7.14</v>
      </c>
      <c r="F33" s="45">
        <v>8.99</v>
      </c>
      <c r="G33" s="45">
        <v>2521387.0</v>
      </c>
      <c r="H33" s="45">
        <v>21.81</v>
      </c>
      <c r="I33" s="83" t="s">
        <v>101</v>
      </c>
      <c r="J33" s="83" t="s">
        <v>326</v>
      </c>
      <c r="K33" s="45"/>
      <c r="L33" s="45" t="s">
        <v>515</v>
      </c>
      <c r="M33" s="23"/>
      <c r="N33" s="23"/>
      <c r="O33" s="23">
        <f t="shared" si="1"/>
        <v>0</v>
      </c>
      <c r="P33" s="23">
        <f t="shared" si="2"/>
        <v>245</v>
      </c>
      <c r="Q33" s="23">
        <f t="shared" si="3"/>
        <v>0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>
      <c r="A34" s="23"/>
      <c r="B34" s="45">
        <v>2040.0</v>
      </c>
      <c r="C34" s="45" t="s">
        <v>154</v>
      </c>
      <c r="D34" s="83">
        <v>32.261</v>
      </c>
      <c r="E34" s="45">
        <v>5.02</v>
      </c>
      <c r="F34" s="45">
        <v>0.0</v>
      </c>
      <c r="G34" s="45">
        <v>121909.0</v>
      </c>
      <c r="H34" s="45">
        <v>0.0</v>
      </c>
      <c r="I34" s="83" t="s">
        <v>101</v>
      </c>
      <c r="J34" s="83" t="s">
        <v>399</v>
      </c>
      <c r="K34" s="45"/>
      <c r="L34" s="45" t="s">
        <v>503</v>
      </c>
      <c r="M34" s="23"/>
      <c r="N34" s="23"/>
      <c r="O34" s="23">
        <f t="shared" si="1"/>
        <v>0</v>
      </c>
      <c r="P34" s="23">
        <f t="shared" si="2"/>
        <v>245</v>
      </c>
      <c r="Q34" s="23">
        <f t="shared" si="3"/>
        <v>0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>
      <c r="A35" s="23"/>
      <c r="B35" s="45">
        <v>2041.0</v>
      </c>
      <c r="C35" s="45" t="s">
        <v>314</v>
      </c>
      <c r="D35" s="83">
        <v>32.261</v>
      </c>
      <c r="E35" s="45">
        <v>4.86</v>
      </c>
      <c r="F35" s="45">
        <v>5.76</v>
      </c>
      <c r="G35" s="45">
        <v>2935175.0</v>
      </c>
      <c r="H35" s="45">
        <v>21.27</v>
      </c>
      <c r="I35" s="83" t="s">
        <v>101</v>
      </c>
      <c r="J35" s="83" t="s">
        <v>409</v>
      </c>
      <c r="K35" s="45"/>
      <c r="L35" s="45" t="s">
        <v>503</v>
      </c>
      <c r="M35" s="23"/>
      <c r="N35" s="23"/>
      <c r="O35" s="23">
        <f t="shared" si="1"/>
        <v>0</v>
      </c>
      <c r="P35" s="23">
        <f t="shared" si="2"/>
        <v>250.76</v>
      </c>
      <c r="Q35" s="23">
        <f t="shared" si="3"/>
        <v>0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>
      <c r="A36" s="23"/>
      <c r="B36" s="45">
        <v>2042.0</v>
      </c>
      <c r="C36" s="45" t="s">
        <v>154</v>
      </c>
      <c r="D36" s="83">
        <v>32.261</v>
      </c>
      <c r="E36" s="45">
        <v>7.26</v>
      </c>
      <c r="F36" s="45">
        <v>0.0</v>
      </c>
      <c r="G36" s="45">
        <v>234030.0</v>
      </c>
      <c r="H36" s="45">
        <v>1.94</v>
      </c>
      <c r="I36" s="83" t="s">
        <v>101</v>
      </c>
      <c r="J36" s="83" t="s">
        <v>400</v>
      </c>
      <c r="K36" s="45"/>
      <c r="L36" s="45" t="s">
        <v>523</v>
      </c>
      <c r="M36" s="23"/>
      <c r="N36" s="23"/>
      <c r="O36" s="23">
        <f t="shared" si="1"/>
        <v>0</v>
      </c>
      <c r="P36" s="23">
        <f t="shared" si="2"/>
        <v>250.76</v>
      </c>
      <c r="Q36" s="23">
        <f t="shared" si="3"/>
        <v>0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>
      <c r="A37" s="23"/>
      <c r="B37" s="45">
        <v>2043.0</v>
      </c>
      <c r="C37" s="45" t="s">
        <v>391</v>
      </c>
      <c r="D37" s="83">
        <v>32.261</v>
      </c>
      <c r="E37" s="45">
        <v>7.15</v>
      </c>
      <c r="F37" s="45">
        <v>4.91</v>
      </c>
      <c r="G37" s="45">
        <v>1367678.0</v>
      </c>
      <c r="H37" s="45">
        <v>12.29</v>
      </c>
      <c r="I37" s="83" t="s">
        <v>101</v>
      </c>
      <c r="J37" s="83" t="s">
        <v>505</v>
      </c>
      <c r="K37" s="45"/>
      <c r="L37" s="45" t="s">
        <v>523</v>
      </c>
      <c r="M37" s="23"/>
      <c r="N37" s="23"/>
      <c r="O37" s="23">
        <f t="shared" si="1"/>
        <v>0</v>
      </c>
      <c r="P37" s="23">
        <f t="shared" si="2"/>
        <v>255.67</v>
      </c>
      <c r="Q37" s="23">
        <f t="shared" si="3"/>
        <v>0</v>
      </c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>
      <c r="A38" s="27"/>
      <c r="B38" s="42">
        <v>2044.0</v>
      </c>
      <c r="C38" s="42" t="s">
        <v>391</v>
      </c>
      <c r="D38" s="43">
        <v>32.261</v>
      </c>
      <c r="E38" s="42">
        <v>14.0</v>
      </c>
      <c r="F38" s="42">
        <v>18.63</v>
      </c>
      <c r="G38" s="42">
        <v>1284293.0</v>
      </c>
      <c r="H38" s="42">
        <v>24.01</v>
      </c>
      <c r="I38" s="43" t="s">
        <v>229</v>
      </c>
      <c r="J38" s="43" t="s">
        <v>164</v>
      </c>
      <c r="K38" s="42"/>
      <c r="L38" s="42" t="s">
        <v>521</v>
      </c>
      <c r="M38" s="27"/>
      <c r="N38" s="27"/>
      <c r="O38" s="20">
        <f t="shared" si="1"/>
        <v>0</v>
      </c>
      <c r="P38" s="20">
        <f t="shared" si="2"/>
        <v>255.67</v>
      </c>
      <c r="Q38" s="20">
        <f t="shared" si="3"/>
        <v>18.63</v>
      </c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</row>
    <row r="39">
      <c r="A39" s="27"/>
      <c r="B39" s="42">
        <v>2045.0</v>
      </c>
      <c r="C39" s="42" t="s">
        <v>391</v>
      </c>
      <c r="D39" s="43">
        <v>32.261</v>
      </c>
      <c r="E39" s="42">
        <v>7.3</v>
      </c>
      <c r="F39" s="42">
        <v>8.98</v>
      </c>
      <c r="G39" s="42">
        <v>359391.0</v>
      </c>
      <c r="H39" s="42">
        <v>20.49</v>
      </c>
      <c r="I39" s="43" t="s">
        <v>229</v>
      </c>
      <c r="J39" s="43" t="s">
        <v>164</v>
      </c>
      <c r="K39" s="42"/>
      <c r="L39" s="42" t="s">
        <v>521</v>
      </c>
      <c r="M39" s="27"/>
      <c r="N39" s="27"/>
      <c r="O39" s="20">
        <f t="shared" si="1"/>
        <v>0</v>
      </c>
      <c r="P39" s="20">
        <f t="shared" si="2"/>
        <v>255.67</v>
      </c>
      <c r="Q39" s="20">
        <f t="shared" si="3"/>
        <v>27.61</v>
      </c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</row>
    <row r="40">
      <c r="B40" s="4">
        <v>2046.0</v>
      </c>
      <c r="C40" s="4" t="s">
        <v>391</v>
      </c>
      <c r="D40" s="52">
        <v>32.261</v>
      </c>
      <c r="E40" s="4">
        <v>17.03</v>
      </c>
      <c r="F40" s="4">
        <v>21.58</v>
      </c>
      <c r="G40" s="4">
        <v>2208445.0</v>
      </c>
      <c r="H40" s="4">
        <v>25.09</v>
      </c>
      <c r="I40" s="52" t="s">
        <v>65</v>
      </c>
      <c r="J40" s="52" t="s">
        <v>164</v>
      </c>
      <c r="K40" s="4"/>
      <c r="L40" s="4" t="s">
        <v>515</v>
      </c>
      <c r="O40" s="20">
        <f t="shared" si="1"/>
        <v>21.58</v>
      </c>
      <c r="P40" s="20">
        <f t="shared" si="2"/>
        <v>255.67</v>
      </c>
      <c r="Q40" s="20">
        <f t="shared" si="3"/>
        <v>27.61</v>
      </c>
      <c r="R40" s="4" t="s">
        <v>524</v>
      </c>
      <c r="T40" s="4" t="s">
        <v>525</v>
      </c>
    </row>
    <row r="41">
      <c r="B41" s="4">
        <v>2047.0</v>
      </c>
      <c r="C41" s="4" t="s">
        <v>391</v>
      </c>
      <c r="D41" s="52">
        <v>32.2610000000001</v>
      </c>
      <c r="E41" s="4">
        <v>13.44</v>
      </c>
      <c r="F41" s="4">
        <v>30.9</v>
      </c>
      <c r="G41" s="4">
        <v>2425837.0</v>
      </c>
      <c r="H41" s="4">
        <v>43.56</v>
      </c>
      <c r="I41" s="52" t="s">
        <v>65</v>
      </c>
      <c r="J41" s="52" t="s">
        <v>164</v>
      </c>
      <c r="K41" s="4"/>
      <c r="L41" s="4" t="s">
        <v>515</v>
      </c>
      <c r="O41" s="20">
        <f t="shared" si="1"/>
        <v>52.48</v>
      </c>
      <c r="P41" s="20">
        <f t="shared" si="2"/>
        <v>255.67</v>
      </c>
      <c r="Q41" s="20">
        <f t="shared" si="3"/>
        <v>27.61</v>
      </c>
      <c r="T41" s="20">
        <f>MAX(P:P)-255.67</f>
        <v>458.71</v>
      </c>
      <c r="U41" s="4" t="s">
        <v>526</v>
      </c>
    </row>
    <row r="42">
      <c r="A42" s="8">
        <v>45221.0</v>
      </c>
      <c r="B42" s="4">
        <v>2048.0</v>
      </c>
      <c r="C42" s="4" t="s">
        <v>391</v>
      </c>
      <c r="D42" s="52">
        <v>32.2610000000001</v>
      </c>
      <c r="E42" s="4">
        <v>15.0</v>
      </c>
      <c r="F42" s="4">
        <v>0.0</v>
      </c>
      <c r="G42" s="4">
        <v>0.0</v>
      </c>
      <c r="H42" s="4">
        <v>59.0</v>
      </c>
      <c r="I42" s="52" t="s">
        <v>65</v>
      </c>
      <c r="J42" s="52" t="s">
        <v>164</v>
      </c>
      <c r="K42" s="4"/>
      <c r="L42" s="4" t="s">
        <v>522</v>
      </c>
      <c r="O42" s="20">
        <f t="shared" si="1"/>
        <v>52.48</v>
      </c>
      <c r="P42" s="20">
        <f t="shared" si="2"/>
        <v>255.67</v>
      </c>
      <c r="Q42" s="20">
        <f t="shared" si="3"/>
        <v>27.61</v>
      </c>
      <c r="T42" s="20">
        <f>MAX(Q:Q)-Q39</f>
        <v>134.9</v>
      </c>
      <c r="U42" s="4" t="s">
        <v>527</v>
      </c>
    </row>
    <row r="43">
      <c r="B43" s="4">
        <v>2049.0</v>
      </c>
      <c r="C43" s="4" t="s">
        <v>154</v>
      </c>
      <c r="D43" s="52">
        <v>32.2610000000001</v>
      </c>
      <c r="E43" s="4">
        <v>10.0</v>
      </c>
      <c r="F43" s="4">
        <v>0.0</v>
      </c>
      <c r="G43" s="4">
        <v>0.0</v>
      </c>
      <c r="H43" s="4">
        <v>1.0</v>
      </c>
      <c r="I43" s="52" t="s">
        <v>65</v>
      </c>
      <c r="J43" s="52" t="s">
        <v>164</v>
      </c>
      <c r="K43" s="4"/>
      <c r="L43" s="4" t="s">
        <v>522</v>
      </c>
      <c r="O43" s="20">
        <f t="shared" si="1"/>
        <v>52.48</v>
      </c>
      <c r="P43" s="20">
        <f t="shared" si="2"/>
        <v>255.67</v>
      </c>
      <c r="Q43" s="20">
        <f t="shared" si="3"/>
        <v>27.61</v>
      </c>
    </row>
    <row r="44">
      <c r="B44" s="4">
        <v>2050.0</v>
      </c>
      <c r="C44" s="4" t="s">
        <v>154</v>
      </c>
      <c r="D44" s="52">
        <v>32.2610000000001</v>
      </c>
      <c r="E44" s="4">
        <v>10.0</v>
      </c>
      <c r="F44" s="4">
        <v>0.0</v>
      </c>
      <c r="G44" s="4">
        <v>0.0</v>
      </c>
      <c r="H44" s="4">
        <v>1.0</v>
      </c>
      <c r="I44" s="52" t="s">
        <v>65</v>
      </c>
      <c r="J44" s="52" t="s">
        <v>164</v>
      </c>
      <c r="K44" s="4"/>
      <c r="L44" s="4" t="s">
        <v>522</v>
      </c>
      <c r="O44" s="20">
        <f t="shared" si="1"/>
        <v>52.48</v>
      </c>
      <c r="P44" s="20">
        <f t="shared" si="2"/>
        <v>255.67</v>
      </c>
      <c r="Q44" s="20">
        <f t="shared" si="3"/>
        <v>27.61</v>
      </c>
    </row>
    <row r="45">
      <c r="B45" s="4">
        <v>2051.0</v>
      </c>
      <c r="C45" s="4" t="s">
        <v>391</v>
      </c>
      <c r="D45" s="52">
        <v>32.2610000000001</v>
      </c>
      <c r="E45" s="4">
        <v>9.43</v>
      </c>
      <c r="F45" s="4">
        <v>13.53</v>
      </c>
      <c r="G45" s="4">
        <v>782693.0</v>
      </c>
      <c r="H45" s="4">
        <v>27.32</v>
      </c>
      <c r="I45" s="52" t="s">
        <v>65</v>
      </c>
      <c r="J45" s="52" t="s">
        <v>164</v>
      </c>
      <c r="K45" s="4"/>
      <c r="L45" s="4" t="s">
        <v>515</v>
      </c>
      <c r="O45" s="20">
        <f t="shared" si="1"/>
        <v>66.01</v>
      </c>
      <c r="P45" s="20">
        <f t="shared" si="2"/>
        <v>255.67</v>
      </c>
      <c r="Q45" s="20">
        <f t="shared" si="3"/>
        <v>27.61</v>
      </c>
    </row>
    <row r="46">
      <c r="B46" s="4">
        <v>2052.0</v>
      </c>
      <c r="C46" s="4" t="s">
        <v>391</v>
      </c>
      <c r="D46" s="52">
        <v>32.2610000000001</v>
      </c>
      <c r="E46" s="4">
        <v>4.87</v>
      </c>
      <c r="F46" s="4">
        <v>5.7</v>
      </c>
      <c r="G46" s="4">
        <v>261808.0</v>
      </c>
      <c r="H46" s="4">
        <v>34.06</v>
      </c>
      <c r="I46" s="52" t="s">
        <v>65</v>
      </c>
      <c r="J46" s="52" t="s">
        <v>164</v>
      </c>
      <c r="K46" s="4"/>
      <c r="L46" s="4" t="s">
        <v>515</v>
      </c>
      <c r="O46" s="20">
        <f t="shared" si="1"/>
        <v>71.71</v>
      </c>
      <c r="P46" s="20">
        <f t="shared" si="2"/>
        <v>255.67</v>
      </c>
      <c r="Q46" s="20">
        <f t="shared" si="3"/>
        <v>27.61</v>
      </c>
    </row>
    <row r="47">
      <c r="B47" s="4">
        <v>2053.0</v>
      </c>
      <c r="C47" s="4" t="s">
        <v>154</v>
      </c>
      <c r="D47" s="52">
        <v>32.2610000000001</v>
      </c>
      <c r="E47" s="4">
        <v>28.13</v>
      </c>
      <c r="F47" s="4">
        <v>0.0</v>
      </c>
      <c r="G47" s="4">
        <v>148315.0</v>
      </c>
      <c r="H47" s="4">
        <v>0.0</v>
      </c>
      <c r="I47" s="52" t="s">
        <v>65</v>
      </c>
      <c r="J47" s="52" t="s">
        <v>519</v>
      </c>
      <c r="K47" s="4"/>
      <c r="L47" s="4" t="s">
        <v>515</v>
      </c>
      <c r="O47" s="20">
        <f t="shared" si="1"/>
        <v>71.71</v>
      </c>
      <c r="P47" s="20">
        <f t="shared" si="2"/>
        <v>255.67</v>
      </c>
      <c r="Q47" s="20">
        <f t="shared" si="3"/>
        <v>27.61</v>
      </c>
    </row>
    <row r="48">
      <c r="B48" s="4">
        <v>2054.0</v>
      </c>
      <c r="C48" s="4" t="s">
        <v>154</v>
      </c>
      <c r="D48" s="52">
        <v>32.2610000000001</v>
      </c>
      <c r="E48" s="4">
        <v>25.03</v>
      </c>
      <c r="F48" s="4">
        <v>0.0</v>
      </c>
      <c r="G48" s="4">
        <v>855778.0</v>
      </c>
      <c r="H48" s="4">
        <v>4.55</v>
      </c>
      <c r="I48" s="52" t="s">
        <v>65</v>
      </c>
      <c r="J48" s="52" t="s">
        <v>102</v>
      </c>
      <c r="K48" s="4"/>
      <c r="L48" s="4" t="s">
        <v>515</v>
      </c>
      <c r="O48" s="20">
        <f t="shared" si="1"/>
        <v>71.71</v>
      </c>
      <c r="P48" s="20">
        <f t="shared" si="2"/>
        <v>255.67</v>
      </c>
      <c r="Q48" s="20">
        <f t="shared" si="3"/>
        <v>27.61</v>
      </c>
    </row>
    <row r="49">
      <c r="B49" s="4">
        <v>2055.0</v>
      </c>
      <c r="C49" s="4" t="s">
        <v>154</v>
      </c>
      <c r="D49" s="52">
        <v>32.2610000000001</v>
      </c>
      <c r="E49" s="4">
        <v>28.73</v>
      </c>
      <c r="F49" s="4">
        <v>0.0</v>
      </c>
      <c r="G49" s="4">
        <v>165791.0</v>
      </c>
      <c r="H49" s="4">
        <v>0.0</v>
      </c>
      <c r="I49" s="52" t="s">
        <v>65</v>
      </c>
      <c r="J49" s="52" t="s">
        <v>425</v>
      </c>
      <c r="K49" s="4"/>
      <c r="L49" s="4" t="s">
        <v>515</v>
      </c>
      <c r="O49" s="20">
        <f t="shared" si="1"/>
        <v>71.71</v>
      </c>
      <c r="P49" s="20">
        <f t="shared" si="2"/>
        <v>255.67</v>
      </c>
      <c r="Q49" s="20">
        <f t="shared" si="3"/>
        <v>27.61</v>
      </c>
    </row>
    <row r="50">
      <c r="B50" s="4">
        <v>2056.0</v>
      </c>
      <c r="C50" s="4" t="s">
        <v>154</v>
      </c>
      <c r="D50" s="52">
        <v>32.2610000000001</v>
      </c>
      <c r="E50" s="4">
        <v>28.34</v>
      </c>
      <c r="F50" s="4">
        <v>0.0</v>
      </c>
      <c r="G50" s="4">
        <v>137525.0</v>
      </c>
      <c r="H50" s="4">
        <v>0.0</v>
      </c>
      <c r="I50" s="52" t="s">
        <v>65</v>
      </c>
      <c r="J50" s="52" t="s">
        <v>326</v>
      </c>
      <c r="K50" s="4"/>
      <c r="L50" s="4" t="s">
        <v>515</v>
      </c>
      <c r="O50" s="20">
        <f t="shared" si="1"/>
        <v>71.71</v>
      </c>
      <c r="P50" s="20">
        <f t="shared" si="2"/>
        <v>255.67</v>
      </c>
      <c r="Q50" s="20">
        <f t="shared" si="3"/>
        <v>27.61</v>
      </c>
    </row>
    <row r="51">
      <c r="B51" s="4">
        <v>2057.0</v>
      </c>
      <c r="C51" s="4" t="s">
        <v>314</v>
      </c>
      <c r="D51" s="52">
        <v>32.2610000000001</v>
      </c>
      <c r="E51" s="4">
        <v>27.73</v>
      </c>
      <c r="F51" s="4">
        <v>33.25</v>
      </c>
      <c r="G51" s="4">
        <v>5010074.0</v>
      </c>
      <c r="H51" s="4">
        <v>20.95</v>
      </c>
      <c r="I51" s="52" t="s">
        <v>65</v>
      </c>
      <c r="J51" s="52" t="s">
        <v>315</v>
      </c>
      <c r="K51" s="4"/>
      <c r="L51" s="4" t="s">
        <v>515</v>
      </c>
      <c r="O51" s="20">
        <f t="shared" si="1"/>
        <v>104.96</v>
      </c>
      <c r="P51" s="20">
        <f t="shared" si="2"/>
        <v>255.67</v>
      </c>
      <c r="Q51" s="20">
        <f t="shared" si="3"/>
        <v>27.61</v>
      </c>
    </row>
    <row r="52">
      <c r="B52" s="4">
        <v>2058.0</v>
      </c>
      <c r="C52" s="4" t="s">
        <v>154</v>
      </c>
      <c r="D52" s="52">
        <v>32.2610000000001</v>
      </c>
      <c r="E52" s="4">
        <v>28.99</v>
      </c>
      <c r="F52" s="4">
        <v>0.0</v>
      </c>
      <c r="G52" s="4">
        <v>260002.0</v>
      </c>
      <c r="H52" s="4">
        <v>0.0</v>
      </c>
      <c r="I52" s="52" t="s">
        <v>65</v>
      </c>
      <c r="J52" s="52" t="s">
        <v>164</v>
      </c>
      <c r="K52" s="4"/>
      <c r="L52" s="4" t="s">
        <v>523</v>
      </c>
      <c r="O52" s="20">
        <f t="shared" si="1"/>
        <v>104.96</v>
      </c>
      <c r="P52" s="20">
        <f t="shared" si="2"/>
        <v>255.67</v>
      </c>
      <c r="Q52" s="20">
        <f t="shared" si="3"/>
        <v>27.61</v>
      </c>
    </row>
    <row r="53">
      <c r="B53" s="4">
        <v>2059.0</v>
      </c>
      <c r="C53" s="4" t="s">
        <v>154</v>
      </c>
      <c r="D53" s="52">
        <v>32.2610000000001</v>
      </c>
      <c r="E53" s="4">
        <v>28.86</v>
      </c>
      <c r="F53" s="4">
        <v>0.0</v>
      </c>
      <c r="G53" s="4">
        <v>244722.0</v>
      </c>
      <c r="H53" s="4">
        <v>0.0</v>
      </c>
      <c r="I53" s="52" t="s">
        <v>65</v>
      </c>
      <c r="J53" s="52" t="s">
        <v>399</v>
      </c>
      <c r="K53" s="4"/>
      <c r="L53" s="4" t="s">
        <v>523</v>
      </c>
      <c r="O53" s="20">
        <f t="shared" si="1"/>
        <v>104.96</v>
      </c>
      <c r="P53" s="20">
        <f t="shared" si="2"/>
        <v>255.67</v>
      </c>
      <c r="Q53" s="20">
        <f t="shared" si="3"/>
        <v>27.61</v>
      </c>
    </row>
    <row r="54">
      <c r="B54" s="4">
        <v>2060.0</v>
      </c>
      <c r="C54" s="4" t="s">
        <v>154</v>
      </c>
      <c r="D54" s="52">
        <v>32.2610000000001</v>
      </c>
      <c r="E54" s="4">
        <v>24.88</v>
      </c>
      <c r="F54" s="4">
        <v>0.0</v>
      </c>
      <c r="G54" s="4">
        <v>94435.0</v>
      </c>
      <c r="H54" s="4">
        <v>0.0</v>
      </c>
      <c r="I54" s="52" t="s">
        <v>65</v>
      </c>
      <c r="J54" s="52" t="s">
        <v>505</v>
      </c>
      <c r="K54" s="4"/>
      <c r="L54" s="4" t="s">
        <v>523</v>
      </c>
      <c r="O54" s="20">
        <f t="shared" si="1"/>
        <v>104.96</v>
      </c>
      <c r="P54" s="20">
        <f t="shared" si="2"/>
        <v>255.67</v>
      </c>
      <c r="Q54" s="20">
        <f t="shared" si="3"/>
        <v>27.61</v>
      </c>
    </row>
    <row r="55">
      <c r="B55" s="4">
        <v>2061.0</v>
      </c>
      <c r="C55" s="4" t="s">
        <v>391</v>
      </c>
      <c r="D55" s="52">
        <v>32.2610000000001</v>
      </c>
      <c r="E55" s="4">
        <v>27.99</v>
      </c>
      <c r="F55" s="4">
        <v>19.1</v>
      </c>
      <c r="G55" s="4">
        <v>2820920.0</v>
      </c>
      <c r="H55" s="4">
        <v>11.9</v>
      </c>
      <c r="I55" s="52" t="s">
        <v>65</v>
      </c>
      <c r="J55" s="52" t="s">
        <v>506</v>
      </c>
      <c r="K55" s="4"/>
      <c r="L55" s="4" t="s">
        <v>523</v>
      </c>
      <c r="O55" s="20">
        <f t="shared" si="1"/>
        <v>124.06</v>
      </c>
      <c r="P55" s="20">
        <f t="shared" si="2"/>
        <v>255.67</v>
      </c>
      <c r="Q55" s="20">
        <f t="shared" si="3"/>
        <v>27.61</v>
      </c>
    </row>
    <row r="56">
      <c r="A56" s="23"/>
      <c r="B56" s="45">
        <v>2062.0</v>
      </c>
      <c r="C56" s="45" t="s">
        <v>391</v>
      </c>
      <c r="D56" s="83">
        <v>32.2610000000001</v>
      </c>
      <c r="E56" s="45">
        <v>13.56</v>
      </c>
      <c r="F56" s="45">
        <v>27.48</v>
      </c>
      <c r="G56" s="45">
        <v>1.5290669E7</v>
      </c>
      <c r="H56" s="45">
        <v>58.38</v>
      </c>
      <c r="I56" s="83" t="s">
        <v>101</v>
      </c>
      <c r="J56" s="83" t="s">
        <v>164</v>
      </c>
      <c r="K56" s="45"/>
      <c r="L56" s="45" t="s">
        <v>515</v>
      </c>
      <c r="M56" s="23"/>
      <c r="N56" s="23"/>
      <c r="O56" s="23">
        <f t="shared" si="1"/>
        <v>124.06</v>
      </c>
      <c r="P56" s="23">
        <f t="shared" si="2"/>
        <v>283.15</v>
      </c>
      <c r="Q56" s="23">
        <f t="shared" si="3"/>
        <v>27.61</v>
      </c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>
      <c r="A57" s="23"/>
      <c r="B57" s="45">
        <v>2063.0</v>
      </c>
      <c r="C57" s="45" t="s">
        <v>154</v>
      </c>
      <c r="D57" s="83">
        <v>32.2610000000001</v>
      </c>
      <c r="E57" s="45">
        <v>15.0</v>
      </c>
      <c r="F57" s="45">
        <v>0.0</v>
      </c>
      <c r="G57" s="45">
        <v>0.0</v>
      </c>
      <c r="H57" s="45">
        <v>8.0</v>
      </c>
      <c r="I57" s="83" t="s">
        <v>101</v>
      </c>
      <c r="J57" s="83" t="s">
        <v>164</v>
      </c>
      <c r="K57" s="45"/>
      <c r="L57" s="45" t="s">
        <v>522</v>
      </c>
      <c r="M57" s="23"/>
      <c r="N57" s="23"/>
      <c r="O57" s="23">
        <f t="shared" si="1"/>
        <v>124.06</v>
      </c>
      <c r="P57" s="23">
        <f t="shared" si="2"/>
        <v>283.15</v>
      </c>
      <c r="Q57" s="23">
        <f t="shared" si="3"/>
        <v>27.61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>
      <c r="A58" s="23"/>
      <c r="B58" s="45">
        <v>2064.0</v>
      </c>
      <c r="C58" s="45" t="s">
        <v>154</v>
      </c>
      <c r="D58" s="83">
        <v>32.2610000000001</v>
      </c>
      <c r="E58" s="45">
        <v>15.0</v>
      </c>
      <c r="F58" s="45">
        <v>0.0</v>
      </c>
      <c r="G58" s="45">
        <v>0.0</v>
      </c>
      <c r="H58" s="45">
        <v>0.0</v>
      </c>
      <c r="I58" s="83" t="s">
        <v>101</v>
      </c>
      <c r="J58" s="83" t="s">
        <v>164</v>
      </c>
      <c r="K58" s="45"/>
      <c r="L58" s="45" t="s">
        <v>522</v>
      </c>
      <c r="M58" s="23"/>
      <c r="N58" s="23"/>
      <c r="O58" s="23">
        <f t="shared" si="1"/>
        <v>124.06</v>
      </c>
      <c r="P58" s="23">
        <f t="shared" si="2"/>
        <v>283.15</v>
      </c>
      <c r="Q58" s="23">
        <f t="shared" si="3"/>
        <v>27.61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>
      <c r="A59" s="23"/>
      <c r="B59" s="45">
        <v>2065.0</v>
      </c>
      <c r="C59" s="45" t="s">
        <v>391</v>
      </c>
      <c r="D59" s="83">
        <v>32.2610000000001</v>
      </c>
      <c r="E59" s="45">
        <v>14.11</v>
      </c>
      <c r="F59" s="45">
        <v>9.46</v>
      </c>
      <c r="G59" s="45">
        <v>5024064.0</v>
      </c>
      <c r="H59" s="45">
        <v>11.6</v>
      </c>
      <c r="I59" s="83" t="s">
        <v>101</v>
      </c>
      <c r="J59" s="83" t="s">
        <v>164</v>
      </c>
      <c r="K59" s="45"/>
      <c r="L59" s="45" t="s">
        <v>522</v>
      </c>
      <c r="M59" s="23"/>
      <c r="N59" s="23"/>
      <c r="O59" s="23">
        <f t="shared" si="1"/>
        <v>124.06</v>
      </c>
      <c r="P59" s="23">
        <f t="shared" si="2"/>
        <v>292.61</v>
      </c>
      <c r="Q59" s="23">
        <f t="shared" si="3"/>
        <v>27.61</v>
      </c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</row>
    <row r="60">
      <c r="A60" s="23"/>
      <c r="B60" s="45">
        <v>2066.0</v>
      </c>
      <c r="C60" s="45" t="s">
        <v>154</v>
      </c>
      <c r="D60" s="83">
        <v>32.2610000000001</v>
      </c>
      <c r="E60" s="45">
        <v>14.19</v>
      </c>
      <c r="F60" s="45">
        <v>0.0</v>
      </c>
      <c r="G60" s="45">
        <v>417523.0</v>
      </c>
      <c r="H60" s="45">
        <v>0.0</v>
      </c>
      <c r="I60" s="83" t="s">
        <v>101</v>
      </c>
      <c r="J60" s="83" t="s">
        <v>400</v>
      </c>
      <c r="K60" s="45"/>
      <c r="L60" s="45" t="s">
        <v>522</v>
      </c>
      <c r="M60" s="23"/>
      <c r="N60" s="23"/>
      <c r="O60" s="23">
        <f t="shared" si="1"/>
        <v>124.06</v>
      </c>
      <c r="P60" s="23">
        <f t="shared" si="2"/>
        <v>292.61</v>
      </c>
      <c r="Q60" s="23">
        <f t="shared" si="3"/>
        <v>27.61</v>
      </c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>
      <c r="A61" s="23"/>
      <c r="B61" s="45">
        <v>2067.0</v>
      </c>
      <c r="C61" s="45" t="s">
        <v>154</v>
      </c>
      <c r="D61" s="83">
        <v>32.2610000000001</v>
      </c>
      <c r="E61" s="45">
        <v>15.0</v>
      </c>
      <c r="F61" s="45">
        <v>0.0</v>
      </c>
      <c r="G61" s="45">
        <v>0.0</v>
      </c>
      <c r="H61" s="45">
        <v>0.0</v>
      </c>
      <c r="I61" s="83" t="s">
        <v>101</v>
      </c>
      <c r="J61" s="83" t="s">
        <v>505</v>
      </c>
      <c r="K61" s="45"/>
      <c r="L61" s="45" t="s">
        <v>522</v>
      </c>
      <c r="M61" s="23"/>
      <c r="N61" s="23"/>
      <c r="O61" s="23">
        <f t="shared" si="1"/>
        <v>124.06</v>
      </c>
      <c r="P61" s="23">
        <f t="shared" si="2"/>
        <v>292.61</v>
      </c>
      <c r="Q61" s="23">
        <f t="shared" si="3"/>
        <v>27.61</v>
      </c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</row>
    <row r="62">
      <c r="A62" s="23"/>
      <c r="B62" s="45">
        <v>2068.0</v>
      </c>
      <c r="C62" s="45" t="s">
        <v>391</v>
      </c>
      <c r="D62" s="83">
        <v>32.2610000000001</v>
      </c>
      <c r="E62" s="45">
        <v>13.7</v>
      </c>
      <c r="F62" s="45">
        <v>32.19</v>
      </c>
      <c r="G62" s="45">
        <v>1.7231509E7</v>
      </c>
      <c r="H62" s="45">
        <v>47.48</v>
      </c>
      <c r="I62" s="83" t="s">
        <v>101</v>
      </c>
      <c r="J62" s="83" t="s">
        <v>528</v>
      </c>
      <c r="K62" s="45"/>
      <c r="L62" s="45" t="s">
        <v>515</v>
      </c>
      <c r="M62" s="23"/>
      <c r="N62" s="23"/>
      <c r="O62" s="23">
        <f t="shared" si="1"/>
        <v>124.06</v>
      </c>
      <c r="P62" s="23">
        <f t="shared" si="2"/>
        <v>324.8</v>
      </c>
      <c r="Q62" s="23">
        <f t="shared" si="3"/>
        <v>27.61</v>
      </c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</row>
    <row r="63">
      <c r="A63" s="23"/>
      <c r="B63" s="45">
        <v>2069.0</v>
      </c>
      <c r="C63" s="45" t="s">
        <v>391</v>
      </c>
      <c r="D63" s="83">
        <v>32.2610000000001</v>
      </c>
      <c r="E63" s="45">
        <v>14.11</v>
      </c>
      <c r="F63" s="45">
        <v>22.66</v>
      </c>
      <c r="G63" s="45">
        <v>1.2323514E7</v>
      </c>
      <c r="H63" s="45">
        <v>29.29</v>
      </c>
      <c r="I63" s="83" t="s">
        <v>101</v>
      </c>
      <c r="J63" s="83" t="s">
        <v>529</v>
      </c>
      <c r="K63" s="45"/>
      <c r="L63" s="45" t="s">
        <v>515</v>
      </c>
      <c r="M63" s="23"/>
      <c r="N63" s="23"/>
      <c r="O63" s="23">
        <f t="shared" si="1"/>
        <v>124.06</v>
      </c>
      <c r="P63" s="23">
        <f t="shared" si="2"/>
        <v>347.46</v>
      </c>
      <c r="Q63" s="23">
        <f t="shared" si="3"/>
        <v>27.61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>
      <c r="A64" s="23"/>
      <c r="B64" s="45">
        <v>2070.0</v>
      </c>
      <c r="C64" s="45" t="s">
        <v>391</v>
      </c>
      <c r="D64" s="83">
        <v>32.2610000000001</v>
      </c>
      <c r="E64" s="45">
        <v>9.66</v>
      </c>
      <c r="F64" s="45">
        <v>11.92</v>
      </c>
      <c r="G64" s="45">
        <v>4346901.0</v>
      </c>
      <c r="H64" s="45">
        <v>21.41</v>
      </c>
      <c r="I64" s="83" t="s">
        <v>101</v>
      </c>
      <c r="J64" s="83" t="s">
        <v>506</v>
      </c>
      <c r="K64" s="45"/>
      <c r="L64" s="45" t="s">
        <v>515</v>
      </c>
      <c r="M64" s="23"/>
      <c r="N64" s="23"/>
      <c r="O64" s="23">
        <f t="shared" si="1"/>
        <v>124.06</v>
      </c>
      <c r="P64" s="23">
        <f t="shared" si="2"/>
        <v>359.38</v>
      </c>
      <c r="Q64" s="23">
        <f t="shared" si="3"/>
        <v>27.61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>
      <c r="A65" s="23"/>
      <c r="B65" s="45">
        <v>2071.0</v>
      </c>
      <c r="C65" s="45" t="s">
        <v>391</v>
      </c>
      <c r="D65" s="83">
        <v>32.2610000000001</v>
      </c>
      <c r="E65" s="45">
        <v>4.88</v>
      </c>
      <c r="F65" s="45">
        <v>4.75</v>
      </c>
      <c r="G65" s="45">
        <v>880452.0</v>
      </c>
      <c r="H65" s="45">
        <v>17.21</v>
      </c>
      <c r="I65" s="83" t="s">
        <v>101</v>
      </c>
      <c r="J65" s="83" t="s">
        <v>505</v>
      </c>
      <c r="K65" s="45"/>
      <c r="L65" s="45" t="s">
        <v>515</v>
      </c>
      <c r="M65" s="23"/>
      <c r="N65" s="23"/>
      <c r="O65" s="23">
        <f t="shared" si="1"/>
        <v>124.06</v>
      </c>
      <c r="P65" s="23">
        <f t="shared" si="2"/>
        <v>364.13</v>
      </c>
      <c r="Q65" s="23">
        <f t="shared" si="3"/>
        <v>27.61</v>
      </c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>
      <c r="A66" s="23"/>
      <c r="B66" s="45">
        <v>2072.0</v>
      </c>
      <c r="C66" s="45" t="s">
        <v>391</v>
      </c>
      <c r="D66" s="83">
        <v>32.2610000000001</v>
      </c>
      <c r="E66" s="45">
        <v>4.91</v>
      </c>
      <c r="F66" s="45">
        <v>5.75</v>
      </c>
      <c r="G66" s="45">
        <v>1065997.0</v>
      </c>
      <c r="H66" s="45">
        <v>20.44</v>
      </c>
      <c r="I66" s="83" t="s">
        <v>101</v>
      </c>
      <c r="J66" s="83" t="s">
        <v>164</v>
      </c>
      <c r="K66" s="45"/>
      <c r="L66" s="45" t="s">
        <v>515</v>
      </c>
      <c r="M66" s="23"/>
      <c r="N66" s="23"/>
      <c r="O66" s="23">
        <f t="shared" si="1"/>
        <v>124.06</v>
      </c>
      <c r="P66" s="23">
        <f t="shared" si="2"/>
        <v>369.88</v>
      </c>
      <c r="Q66" s="23">
        <f t="shared" si="3"/>
        <v>27.61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>
      <c r="A67" s="23"/>
      <c r="B67" s="45">
        <v>2073.0</v>
      </c>
      <c r="C67" s="45" t="s">
        <v>154</v>
      </c>
      <c r="D67" s="83">
        <v>32.2610000000001</v>
      </c>
      <c r="E67" s="45">
        <v>5.0</v>
      </c>
      <c r="F67" s="45">
        <v>0.0</v>
      </c>
      <c r="G67" s="45">
        <v>0.0</v>
      </c>
      <c r="H67" s="45">
        <v>7.0</v>
      </c>
      <c r="I67" s="83" t="s">
        <v>101</v>
      </c>
      <c r="J67" s="83" t="s">
        <v>102</v>
      </c>
      <c r="K67" s="45"/>
      <c r="L67" s="45" t="s">
        <v>522</v>
      </c>
      <c r="M67" s="23"/>
      <c r="N67" s="23"/>
      <c r="O67" s="23">
        <f t="shared" si="1"/>
        <v>124.06</v>
      </c>
      <c r="P67" s="23">
        <f t="shared" si="2"/>
        <v>369.88</v>
      </c>
      <c r="Q67" s="23">
        <f t="shared" si="3"/>
        <v>27.61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>
      <c r="A68" s="23"/>
      <c r="B68" s="45">
        <v>2074.0</v>
      </c>
      <c r="C68" s="45" t="s">
        <v>154</v>
      </c>
      <c r="D68" s="83">
        <v>32.2610000000001</v>
      </c>
      <c r="E68" s="45">
        <v>15.0</v>
      </c>
      <c r="F68" s="45">
        <v>0.0</v>
      </c>
      <c r="G68" s="45">
        <v>0.0</v>
      </c>
      <c r="H68" s="45">
        <v>9.0</v>
      </c>
      <c r="I68" s="83" t="s">
        <v>101</v>
      </c>
      <c r="J68" s="83" t="s">
        <v>102</v>
      </c>
      <c r="K68" s="45"/>
      <c r="L68" s="45" t="s">
        <v>522</v>
      </c>
      <c r="M68" s="23"/>
      <c r="N68" s="23"/>
      <c r="O68" s="23">
        <f t="shared" si="1"/>
        <v>124.06</v>
      </c>
      <c r="P68" s="23">
        <f t="shared" si="2"/>
        <v>369.88</v>
      </c>
      <c r="Q68" s="23">
        <f t="shared" si="3"/>
        <v>27.61</v>
      </c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>
      <c r="A69" s="23"/>
      <c r="B69" s="45">
        <v>2075.0</v>
      </c>
      <c r="C69" s="45" t="s">
        <v>154</v>
      </c>
      <c r="D69" s="83">
        <v>32.2610000000001</v>
      </c>
      <c r="E69" s="45">
        <v>7.5</v>
      </c>
      <c r="F69" s="45">
        <v>0.0</v>
      </c>
      <c r="G69" s="45">
        <v>0.0</v>
      </c>
      <c r="H69" s="45">
        <v>2.0</v>
      </c>
      <c r="I69" s="83" t="s">
        <v>101</v>
      </c>
      <c r="J69" s="83" t="s">
        <v>102</v>
      </c>
      <c r="K69" s="45"/>
      <c r="L69" s="45" t="s">
        <v>522</v>
      </c>
      <c r="M69" s="23"/>
      <c r="N69" s="23"/>
      <c r="O69" s="23">
        <f t="shared" si="1"/>
        <v>124.06</v>
      </c>
      <c r="P69" s="23">
        <f t="shared" si="2"/>
        <v>369.88</v>
      </c>
      <c r="Q69" s="23">
        <f t="shared" si="3"/>
        <v>27.61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>
      <c r="A70" s="23"/>
      <c r="B70" s="45">
        <v>2076.0</v>
      </c>
      <c r="C70" s="45" t="s">
        <v>154</v>
      </c>
      <c r="D70" s="83">
        <v>32.2610000000001</v>
      </c>
      <c r="E70" s="45">
        <v>7.5</v>
      </c>
      <c r="F70" s="45">
        <v>0.0</v>
      </c>
      <c r="G70" s="45">
        <v>0.0</v>
      </c>
      <c r="H70" s="45">
        <v>2.0</v>
      </c>
      <c r="I70" s="83" t="s">
        <v>101</v>
      </c>
      <c r="J70" s="83" t="s">
        <v>425</v>
      </c>
      <c r="K70" s="45"/>
      <c r="L70" s="45" t="s">
        <v>522</v>
      </c>
      <c r="M70" s="23"/>
      <c r="N70" s="23"/>
      <c r="O70" s="23">
        <f t="shared" si="1"/>
        <v>124.06</v>
      </c>
      <c r="P70" s="23">
        <f t="shared" si="2"/>
        <v>369.88</v>
      </c>
      <c r="Q70" s="23">
        <f t="shared" si="3"/>
        <v>27.61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>
      <c r="A71" s="23"/>
      <c r="B71" s="45">
        <v>2077.0</v>
      </c>
      <c r="C71" s="45" t="s">
        <v>154</v>
      </c>
      <c r="D71" s="83">
        <v>32.2610000000001</v>
      </c>
      <c r="E71" s="45">
        <v>7.5</v>
      </c>
      <c r="F71" s="45">
        <v>0.0</v>
      </c>
      <c r="G71" s="45">
        <v>0.0</v>
      </c>
      <c r="H71" s="45">
        <v>1.0</v>
      </c>
      <c r="I71" s="83" t="s">
        <v>101</v>
      </c>
      <c r="J71" s="83" t="s">
        <v>425</v>
      </c>
      <c r="K71" s="45"/>
      <c r="L71" s="45" t="s">
        <v>522</v>
      </c>
      <c r="M71" s="23"/>
      <c r="N71" s="23"/>
      <c r="O71" s="23">
        <f t="shared" si="1"/>
        <v>124.06</v>
      </c>
      <c r="P71" s="23">
        <f t="shared" si="2"/>
        <v>369.88</v>
      </c>
      <c r="Q71" s="23">
        <f t="shared" si="3"/>
        <v>27.61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>
      <c r="A72" s="23"/>
      <c r="B72" s="45">
        <v>2078.0</v>
      </c>
      <c r="C72" s="45" t="s">
        <v>154</v>
      </c>
      <c r="D72" s="83">
        <v>32.2610000000001</v>
      </c>
      <c r="E72" s="45">
        <v>7.5</v>
      </c>
      <c r="F72" s="45">
        <v>0.0</v>
      </c>
      <c r="G72" s="45">
        <v>1209980.0</v>
      </c>
      <c r="H72" s="45">
        <v>10.82</v>
      </c>
      <c r="I72" s="83" t="s">
        <v>101</v>
      </c>
      <c r="J72" s="83" t="s">
        <v>326</v>
      </c>
      <c r="K72" s="45"/>
      <c r="L72" s="45" t="s">
        <v>515</v>
      </c>
      <c r="M72" s="23"/>
      <c r="N72" s="23"/>
      <c r="O72" s="23">
        <f t="shared" si="1"/>
        <v>124.06</v>
      </c>
      <c r="P72" s="23">
        <f t="shared" si="2"/>
        <v>369.88</v>
      </c>
      <c r="Q72" s="23">
        <f t="shared" si="3"/>
        <v>27.61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>
      <c r="A73" s="23"/>
      <c r="B73" s="45">
        <v>2079.0</v>
      </c>
      <c r="C73" s="45" t="s">
        <v>314</v>
      </c>
      <c r="D73" s="83">
        <v>32.2610000000001</v>
      </c>
      <c r="E73" s="45">
        <v>7.22</v>
      </c>
      <c r="F73" s="45">
        <v>8.82</v>
      </c>
      <c r="G73" s="45">
        <v>2449014.0</v>
      </c>
      <c r="H73" s="45">
        <v>22.08</v>
      </c>
      <c r="I73" s="83" t="s">
        <v>101</v>
      </c>
      <c r="J73" s="83" t="s">
        <v>326</v>
      </c>
      <c r="K73" s="45"/>
      <c r="L73" s="45" t="s">
        <v>515</v>
      </c>
      <c r="M73" s="23"/>
      <c r="N73" s="23"/>
      <c r="O73" s="23">
        <f t="shared" si="1"/>
        <v>124.06</v>
      </c>
      <c r="P73" s="23">
        <f t="shared" si="2"/>
        <v>378.7</v>
      </c>
      <c r="Q73" s="23">
        <f t="shared" si="3"/>
        <v>27.61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>
      <c r="A74" s="23"/>
      <c r="B74" s="45">
        <v>2080.0</v>
      </c>
      <c r="C74" s="45" t="s">
        <v>314</v>
      </c>
      <c r="D74" s="83">
        <v>32.2610000000001</v>
      </c>
      <c r="E74" s="45">
        <v>7.18</v>
      </c>
      <c r="F74" s="45">
        <v>8.44</v>
      </c>
      <c r="G74" s="45">
        <v>2373448.0</v>
      </c>
      <c r="H74" s="45">
        <v>26.57</v>
      </c>
      <c r="I74" s="83" t="s">
        <v>101</v>
      </c>
      <c r="J74" s="83" t="s">
        <v>326</v>
      </c>
      <c r="K74" s="45"/>
      <c r="L74" s="45" t="s">
        <v>515</v>
      </c>
      <c r="M74" s="23"/>
      <c r="N74" s="23"/>
      <c r="O74" s="23">
        <f t="shared" si="1"/>
        <v>124.06</v>
      </c>
      <c r="P74" s="23">
        <f t="shared" si="2"/>
        <v>387.14</v>
      </c>
      <c r="Q74" s="23">
        <f t="shared" si="3"/>
        <v>27.61</v>
      </c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>
      <c r="A75" s="23"/>
      <c r="B75" s="45">
        <v>2081.0</v>
      </c>
      <c r="C75" s="45" t="s">
        <v>154</v>
      </c>
      <c r="D75" s="83">
        <v>32.2610000000001</v>
      </c>
      <c r="E75" s="45">
        <v>4.96</v>
      </c>
      <c r="F75" s="45">
        <v>0.0</v>
      </c>
      <c r="G75" s="45">
        <v>26613.0</v>
      </c>
      <c r="H75" s="45">
        <v>0.0</v>
      </c>
      <c r="I75" s="83" t="s">
        <v>101</v>
      </c>
      <c r="J75" s="83" t="s">
        <v>409</v>
      </c>
      <c r="K75" s="45"/>
      <c r="L75" s="45" t="s">
        <v>515</v>
      </c>
      <c r="M75" s="23"/>
      <c r="N75" s="23"/>
      <c r="O75" s="23">
        <f t="shared" si="1"/>
        <v>124.06</v>
      </c>
      <c r="P75" s="23">
        <f t="shared" si="2"/>
        <v>387.14</v>
      </c>
      <c r="Q75" s="23">
        <f t="shared" si="3"/>
        <v>27.61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>
      <c r="A76" s="23"/>
      <c r="B76" s="45">
        <v>2082.0</v>
      </c>
      <c r="C76" s="45" t="s">
        <v>391</v>
      </c>
      <c r="D76" s="83">
        <v>32.2610000000001</v>
      </c>
      <c r="E76" s="45">
        <v>4.89</v>
      </c>
      <c r="F76" s="45">
        <v>7.72</v>
      </c>
      <c r="G76" s="45">
        <v>1511128.0</v>
      </c>
      <c r="H76" s="45">
        <v>36.26</v>
      </c>
      <c r="I76" s="83" t="s">
        <v>101</v>
      </c>
      <c r="J76" s="83" t="s">
        <v>164</v>
      </c>
      <c r="K76" s="45"/>
      <c r="L76" s="45" t="s">
        <v>515</v>
      </c>
      <c r="M76" s="23"/>
      <c r="N76" s="23"/>
      <c r="O76" s="23">
        <f>if($I76="LH2",$O75+#REF!,$O75+0)</f>
        <v>124.06</v>
      </c>
      <c r="P76" s="23">
        <f t="shared" si="2"/>
        <v>394.86</v>
      </c>
      <c r="Q76" s="23">
        <f>if($I76="dummy",$Q75+#REF!,$Q75+0)</f>
        <v>27.61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>
      <c r="A77" s="23"/>
      <c r="B77" s="45">
        <v>2083.0</v>
      </c>
      <c r="C77" s="45" t="s">
        <v>154</v>
      </c>
      <c r="D77" s="83">
        <v>32.2610000000001</v>
      </c>
      <c r="E77" s="45">
        <v>7.37</v>
      </c>
      <c r="F77" s="45">
        <v>0.0</v>
      </c>
      <c r="G77" s="45">
        <v>33418.0</v>
      </c>
      <c r="H77" s="45">
        <v>0.0</v>
      </c>
      <c r="I77" s="83" t="s">
        <v>101</v>
      </c>
      <c r="J77" s="83" t="s">
        <v>409</v>
      </c>
      <c r="K77" s="45"/>
      <c r="L77" s="45" t="s">
        <v>523</v>
      </c>
      <c r="M77" s="23"/>
      <c r="N77" s="23"/>
      <c r="O77" s="23">
        <f t="shared" ref="O77:O225" si="4">if($I77="LH2",$O76+$F77,$O76+0)</f>
        <v>124.06</v>
      </c>
      <c r="P77" s="23">
        <f t="shared" si="2"/>
        <v>394.86</v>
      </c>
      <c r="Q77" s="23">
        <f t="shared" ref="Q77:Q225" si="5">if($I77="dummy",$Q76+$F77,$Q76+0)</f>
        <v>27.61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>
      <c r="A78" s="23"/>
      <c r="B78" s="45">
        <v>2084.0</v>
      </c>
      <c r="C78" s="45" t="s">
        <v>154</v>
      </c>
      <c r="D78" s="83">
        <v>32.2610000000001</v>
      </c>
      <c r="E78" s="45">
        <v>5.0</v>
      </c>
      <c r="F78" s="45">
        <v>0.0</v>
      </c>
      <c r="G78" s="45">
        <v>0.0</v>
      </c>
      <c r="H78" s="45">
        <v>4.0</v>
      </c>
      <c r="I78" s="83" t="s">
        <v>101</v>
      </c>
      <c r="J78" s="83" t="s">
        <v>409</v>
      </c>
      <c r="K78" s="45"/>
      <c r="L78" s="45" t="s">
        <v>522</v>
      </c>
      <c r="M78" s="23"/>
      <c r="N78" s="23"/>
      <c r="O78" s="23">
        <f t="shared" si="4"/>
        <v>124.06</v>
      </c>
      <c r="P78" s="23">
        <f t="shared" si="2"/>
        <v>394.86</v>
      </c>
      <c r="Q78" s="23">
        <f t="shared" si="5"/>
        <v>27.61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>
      <c r="A79" s="23"/>
      <c r="B79" s="45">
        <v>2085.0</v>
      </c>
      <c r="C79" s="45" t="s">
        <v>391</v>
      </c>
      <c r="D79" s="83">
        <v>32.2610000000001</v>
      </c>
      <c r="E79" s="45">
        <v>7.13</v>
      </c>
      <c r="F79" s="45">
        <v>6.22</v>
      </c>
      <c r="G79" s="45">
        <v>1720139.0</v>
      </c>
      <c r="H79" s="45">
        <v>15.58</v>
      </c>
      <c r="I79" s="83" t="s">
        <v>101</v>
      </c>
      <c r="J79" s="83" t="s">
        <v>400</v>
      </c>
      <c r="K79" s="45"/>
      <c r="L79" s="45" t="s">
        <v>523</v>
      </c>
      <c r="M79" s="23"/>
      <c r="N79" s="23"/>
      <c r="O79" s="23">
        <f t="shared" si="4"/>
        <v>124.06</v>
      </c>
      <c r="P79" s="23">
        <f t="shared" si="2"/>
        <v>401.08</v>
      </c>
      <c r="Q79" s="23">
        <f t="shared" si="5"/>
        <v>27.61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>
      <c r="A80" s="23"/>
      <c r="B80" s="45">
        <v>2086.0</v>
      </c>
      <c r="C80" s="45" t="s">
        <v>391</v>
      </c>
      <c r="D80" s="83">
        <v>32.2610000000001</v>
      </c>
      <c r="E80" s="45">
        <v>7.16</v>
      </c>
      <c r="F80" s="45">
        <v>8.36</v>
      </c>
      <c r="G80" s="45">
        <v>2316560.0</v>
      </c>
      <c r="H80" s="45">
        <v>20.27</v>
      </c>
      <c r="I80" s="83" t="s">
        <v>101</v>
      </c>
      <c r="J80" s="83" t="s">
        <v>505</v>
      </c>
      <c r="K80" s="45"/>
      <c r="L80" s="45" t="s">
        <v>523</v>
      </c>
      <c r="M80" s="23"/>
      <c r="N80" s="23"/>
      <c r="O80" s="23">
        <f t="shared" si="4"/>
        <v>124.06</v>
      </c>
      <c r="P80" s="23">
        <f t="shared" si="2"/>
        <v>409.44</v>
      </c>
      <c r="Q80" s="23">
        <f t="shared" si="5"/>
        <v>27.61</v>
      </c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>
      <c r="A81" s="23"/>
      <c r="B81" s="45">
        <v>2087.0</v>
      </c>
      <c r="C81" s="45" t="s">
        <v>391</v>
      </c>
      <c r="D81" s="83">
        <v>32.2610000000001</v>
      </c>
      <c r="E81" s="45">
        <v>7.16</v>
      </c>
      <c r="F81" s="45">
        <v>6.54</v>
      </c>
      <c r="G81" s="45">
        <v>1815559.0</v>
      </c>
      <c r="H81" s="45">
        <v>17.34</v>
      </c>
      <c r="I81" s="83" t="s">
        <v>101</v>
      </c>
      <c r="J81" s="83" t="s">
        <v>506</v>
      </c>
      <c r="K81" s="45"/>
      <c r="L81" s="45" t="s">
        <v>523</v>
      </c>
      <c r="M81" s="23"/>
      <c r="N81" s="23"/>
      <c r="O81" s="23">
        <f t="shared" si="4"/>
        <v>124.06</v>
      </c>
      <c r="P81" s="23">
        <f t="shared" si="2"/>
        <v>415.98</v>
      </c>
      <c r="Q81" s="23">
        <f t="shared" si="5"/>
        <v>27.61</v>
      </c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</row>
    <row r="82">
      <c r="A82" s="27"/>
      <c r="B82" s="42">
        <v>2088.0</v>
      </c>
      <c r="C82" s="42" t="s">
        <v>391</v>
      </c>
      <c r="D82" s="43">
        <v>32.2610000000001</v>
      </c>
      <c r="E82" s="42">
        <v>13.8</v>
      </c>
      <c r="F82" s="42">
        <v>20.13</v>
      </c>
      <c r="G82" s="42">
        <v>1401195.0</v>
      </c>
      <c r="H82" s="42">
        <v>27.46</v>
      </c>
      <c r="I82" s="43" t="s">
        <v>229</v>
      </c>
      <c r="J82" s="43" t="s">
        <v>164</v>
      </c>
      <c r="K82" s="42"/>
      <c r="L82" s="42" t="s">
        <v>515</v>
      </c>
      <c r="M82" s="27"/>
      <c r="N82" s="27"/>
      <c r="O82" s="27">
        <f t="shared" si="4"/>
        <v>124.06</v>
      </c>
      <c r="P82" s="27">
        <f t="shared" si="2"/>
        <v>415.98</v>
      </c>
      <c r="Q82" s="27">
        <f t="shared" si="5"/>
        <v>47.74</v>
      </c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>
      <c r="A83" s="27"/>
      <c r="B83" s="42">
        <v>2089.0</v>
      </c>
      <c r="C83" s="42" t="s">
        <v>391</v>
      </c>
      <c r="D83" s="43">
        <v>32.2610000000001</v>
      </c>
      <c r="E83" s="42">
        <v>7.2</v>
      </c>
      <c r="F83" s="42">
        <v>12.59</v>
      </c>
      <c r="G83" s="42">
        <v>511654.0</v>
      </c>
      <c r="H83" s="42">
        <v>31.77</v>
      </c>
      <c r="I83" s="43" t="s">
        <v>229</v>
      </c>
      <c r="J83" s="43" t="s">
        <v>164</v>
      </c>
      <c r="K83" s="42"/>
      <c r="L83" s="42" t="s">
        <v>502</v>
      </c>
      <c r="M83" s="27"/>
      <c r="N83" s="27"/>
      <c r="O83" s="27">
        <f t="shared" si="4"/>
        <v>124.06</v>
      </c>
      <c r="P83" s="27">
        <f t="shared" si="2"/>
        <v>415.98</v>
      </c>
      <c r="Q83" s="27">
        <f t="shared" si="5"/>
        <v>60.33</v>
      </c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>
      <c r="B84" s="4">
        <v>2090.0</v>
      </c>
      <c r="C84" s="4" t="s">
        <v>391</v>
      </c>
      <c r="D84" s="52">
        <v>32.2610000000001</v>
      </c>
      <c r="E84" s="4">
        <v>13.69</v>
      </c>
      <c r="F84" s="4">
        <v>30.54</v>
      </c>
      <c r="G84" s="4">
        <v>2426757.0</v>
      </c>
      <c r="H84" s="4">
        <v>49.66</v>
      </c>
      <c r="I84" s="52" t="s">
        <v>65</v>
      </c>
      <c r="J84" s="52" t="s">
        <v>164</v>
      </c>
      <c r="K84" s="4"/>
      <c r="L84" s="4" t="s">
        <v>502</v>
      </c>
      <c r="O84" s="20">
        <f t="shared" si="4"/>
        <v>154.6</v>
      </c>
      <c r="P84" s="20">
        <f t="shared" si="2"/>
        <v>415.98</v>
      </c>
      <c r="Q84" s="20">
        <f t="shared" si="5"/>
        <v>60.33</v>
      </c>
    </row>
    <row r="85">
      <c r="B85" s="4">
        <v>2091.0</v>
      </c>
      <c r="C85" s="4" t="s">
        <v>391</v>
      </c>
      <c r="D85" s="52">
        <v>32.2610000000001</v>
      </c>
      <c r="E85" s="4">
        <v>14.06</v>
      </c>
      <c r="F85" s="4">
        <v>36.08</v>
      </c>
      <c r="G85" s="4">
        <v>2846945.0</v>
      </c>
      <c r="H85" s="4">
        <v>46.81</v>
      </c>
      <c r="I85" s="52" t="s">
        <v>65</v>
      </c>
      <c r="J85" s="52" t="s">
        <v>164</v>
      </c>
      <c r="K85" s="4"/>
      <c r="L85" s="4" t="s">
        <v>502</v>
      </c>
      <c r="O85" s="20">
        <f t="shared" si="4"/>
        <v>190.68</v>
      </c>
      <c r="P85" s="20">
        <f t="shared" si="2"/>
        <v>415.98</v>
      </c>
      <c r="Q85" s="20">
        <f t="shared" si="5"/>
        <v>60.33</v>
      </c>
    </row>
    <row r="86">
      <c r="B86" s="4">
        <v>2092.0</v>
      </c>
      <c r="C86" s="4" t="s">
        <v>391</v>
      </c>
      <c r="D86" s="52">
        <v>32.2610000000001</v>
      </c>
      <c r="E86" s="4">
        <v>9.55</v>
      </c>
      <c r="F86" s="4">
        <v>12.55</v>
      </c>
      <c r="G86" s="4">
        <v>713316.0</v>
      </c>
      <c r="H86" s="4" t="s">
        <v>78</v>
      </c>
      <c r="I86" s="52" t="s">
        <v>65</v>
      </c>
      <c r="J86" s="52" t="s">
        <v>164</v>
      </c>
      <c r="K86" s="4"/>
      <c r="L86" s="4" t="s">
        <v>502</v>
      </c>
      <c r="O86" s="20">
        <f t="shared" si="4"/>
        <v>203.23</v>
      </c>
      <c r="P86" s="20">
        <f t="shared" si="2"/>
        <v>415.98</v>
      </c>
      <c r="Q86" s="20">
        <f t="shared" si="5"/>
        <v>60.33</v>
      </c>
    </row>
    <row r="87">
      <c r="B87" s="4">
        <v>2093.0</v>
      </c>
      <c r="C87" s="4" t="s">
        <v>391</v>
      </c>
      <c r="D87" s="52">
        <v>32.2610000000001</v>
      </c>
      <c r="E87" s="4">
        <v>4.89</v>
      </c>
      <c r="F87" s="4">
        <v>6.97</v>
      </c>
      <c r="G87" s="4">
        <v>279996.0</v>
      </c>
      <c r="H87" s="4">
        <v>24.68</v>
      </c>
      <c r="I87" s="52" t="s">
        <v>65</v>
      </c>
      <c r="J87" s="52" t="s">
        <v>164</v>
      </c>
      <c r="K87" s="4"/>
      <c r="L87" s="4" t="s">
        <v>502</v>
      </c>
      <c r="O87" s="20">
        <f t="shared" si="4"/>
        <v>210.2</v>
      </c>
      <c r="P87" s="20">
        <f t="shared" si="2"/>
        <v>415.98</v>
      </c>
      <c r="Q87" s="20">
        <f t="shared" si="5"/>
        <v>60.33</v>
      </c>
    </row>
    <row r="88">
      <c r="B88" s="4">
        <v>2094.0</v>
      </c>
      <c r="C88" s="4" t="s">
        <v>314</v>
      </c>
      <c r="D88" s="52">
        <v>32.2610000000001</v>
      </c>
      <c r="E88" s="4">
        <v>14.02</v>
      </c>
      <c r="F88" s="4">
        <v>16.13</v>
      </c>
      <c r="G88" s="4">
        <v>1301496.0</v>
      </c>
      <c r="H88" s="4">
        <v>21.21</v>
      </c>
      <c r="I88" s="52" t="s">
        <v>65</v>
      </c>
      <c r="J88" s="52" t="s">
        <v>102</v>
      </c>
      <c r="K88" s="4"/>
      <c r="L88" s="4" t="s">
        <v>502</v>
      </c>
      <c r="O88" s="20">
        <f t="shared" si="4"/>
        <v>226.33</v>
      </c>
      <c r="P88" s="20">
        <f t="shared" si="2"/>
        <v>415.98</v>
      </c>
      <c r="Q88" s="20">
        <f t="shared" si="5"/>
        <v>60.33</v>
      </c>
    </row>
    <row r="89">
      <c r="B89" s="4">
        <v>2095.0</v>
      </c>
      <c r="C89" s="4" t="s">
        <v>391</v>
      </c>
      <c r="D89" s="52">
        <v>32.2610000000001</v>
      </c>
      <c r="E89" s="4">
        <v>13.95</v>
      </c>
      <c r="F89" s="4">
        <v>11.33</v>
      </c>
      <c r="G89" s="4">
        <v>894704.0</v>
      </c>
      <c r="H89" s="4">
        <v>14.27</v>
      </c>
      <c r="I89" s="52" t="s">
        <v>65</v>
      </c>
      <c r="J89" s="52" t="s">
        <v>164</v>
      </c>
      <c r="K89" s="4"/>
      <c r="L89" s="4" t="s">
        <v>504</v>
      </c>
      <c r="O89" s="20">
        <f t="shared" si="4"/>
        <v>237.66</v>
      </c>
      <c r="P89" s="20">
        <f t="shared" si="2"/>
        <v>415.98</v>
      </c>
      <c r="Q89" s="20">
        <f t="shared" si="5"/>
        <v>60.33</v>
      </c>
    </row>
    <row r="90">
      <c r="A90" s="23"/>
      <c r="B90" s="45">
        <v>2096.0</v>
      </c>
      <c r="C90" s="45" t="s">
        <v>391</v>
      </c>
      <c r="D90" s="83">
        <v>32.2610000000001</v>
      </c>
      <c r="E90" s="45">
        <v>7.15</v>
      </c>
      <c r="F90" s="45">
        <v>17.1</v>
      </c>
      <c r="G90" s="45">
        <v>4826644.0</v>
      </c>
      <c r="H90" s="45">
        <v>43.83</v>
      </c>
      <c r="I90" s="83" t="s">
        <v>101</v>
      </c>
      <c r="J90" s="83" t="s">
        <v>164</v>
      </c>
      <c r="K90" s="45"/>
      <c r="L90" s="45" t="s">
        <v>502</v>
      </c>
      <c r="M90" s="23"/>
      <c r="N90" s="23"/>
      <c r="O90" s="23">
        <f t="shared" si="4"/>
        <v>237.66</v>
      </c>
      <c r="P90" s="23">
        <f t="shared" si="2"/>
        <v>433.08</v>
      </c>
      <c r="Q90" s="23">
        <f t="shared" si="5"/>
        <v>60.33</v>
      </c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>
      <c r="A91" s="23"/>
      <c r="B91" s="45">
        <v>2097.0</v>
      </c>
      <c r="C91" s="45" t="s">
        <v>391</v>
      </c>
      <c r="D91" s="83">
        <v>32.2610000000001</v>
      </c>
      <c r="E91" s="45">
        <v>7.21</v>
      </c>
      <c r="F91" s="45">
        <v>17.39</v>
      </c>
      <c r="G91" s="45">
        <v>4921021.0</v>
      </c>
      <c r="H91" s="45">
        <v>42.83</v>
      </c>
      <c r="I91" s="83" t="s">
        <v>101</v>
      </c>
      <c r="J91" s="83" t="s">
        <v>164</v>
      </c>
      <c r="K91" s="45"/>
      <c r="L91" s="45" t="s">
        <v>502</v>
      </c>
      <c r="M91" s="23"/>
      <c r="N91" s="23"/>
      <c r="O91" s="23">
        <f t="shared" si="4"/>
        <v>237.66</v>
      </c>
      <c r="P91" s="23">
        <f t="shared" si="2"/>
        <v>450.47</v>
      </c>
      <c r="Q91" s="23">
        <f t="shared" si="5"/>
        <v>60.33</v>
      </c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>
      <c r="A92" s="23"/>
      <c r="B92" s="45">
        <v>2098.0</v>
      </c>
      <c r="C92" s="45" t="s">
        <v>391</v>
      </c>
      <c r="D92" s="83">
        <v>32.2610000000001</v>
      </c>
      <c r="E92" s="45">
        <v>6.95</v>
      </c>
      <c r="F92" s="45">
        <v>18.1</v>
      </c>
      <c r="G92" s="45">
        <v>4991936.0</v>
      </c>
      <c r="H92" s="45">
        <v>49.76</v>
      </c>
      <c r="I92" s="83" t="s">
        <v>101</v>
      </c>
      <c r="J92" s="83" t="s">
        <v>164</v>
      </c>
      <c r="K92" s="45"/>
      <c r="L92" s="45" t="s">
        <v>502</v>
      </c>
      <c r="M92" s="23"/>
      <c r="N92" s="23"/>
      <c r="O92" s="23">
        <f t="shared" si="4"/>
        <v>237.66</v>
      </c>
      <c r="P92" s="23">
        <f t="shared" si="2"/>
        <v>468.57</v>
      </c>
      <c r="Q92" s="23">
        <f t="shared" si="5"/>
        <v>60.33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>
      <c r="A93" s="23"/>
      <c r="B93" s="45">
        <v>2099.0</v>
      </c>
      <c r="C93" s="45" t="s">
        <v>391</v>
      </c>
      <c r="D93" s="83">
        <v>32.2610000000001</v>
      </c>
      <c r="E93" s="45">
        <v>6.99</v>
      </c>
      <c r="F93" s="45">
        <v>18.12</v>
      </c>
      <c r="G93" s="45">
        <v>4934086.0</v>
      </c>
      <c r="H93" s="45">
        <v>45.46</v>
      </c>
      <c r="I93" s="83" t="s">
        <v>101</v>
      </c>
      <c r="J93" s="83" t="s">
        <v>164</v>
      </c>
      <c r="K93" s="45"/>
      <c r="L93" s="45" t="s">
        <v>502</v>
      </c>
      <c r="M93" s="23"/>
      <c r="N93" s="23"/>
      <c r="O93" s="23">
        <f t="shared" si="4"/>
        <v>237.66</v>
      </c>
      <c r="P93" s="23">
        <f t="shared" si="2"/>
        <v>486.69</v>
      </c>
      <c r="Q93" s="23">
        <f t="shared" si="5"/>
        <v>60.33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>
      <c r="A94" s="23"/>
      <c r="B94" s="45">
        <v>2100.0</v>
      </c>
      <c r="C94" s="45" t="s">
        <v>391</v>
      </c>
      <c r="D94" s="83">
        <v>32.2610000000001</v>
      </c>
      <c r="E94" s="45">
        <v>4.71</v>
      </c>
      <c r="F94" s="45">
        <v>6.05</v>
      </c>
      <c r="G94" s="45">
        <v>1122583.0</v>
      </c>
      <c r="H94" s="45">
        <v>23.89</v>
      </c>
      <c r="I94" s="83" t="s">
        <v>101</v>
      </c>
      <c r="J94" s="83" t="s">
        <v>164</v>
      </c>
      <c r="K94" s="45"/>
      <c r="L94" s="45" t="s">
        <v>502</v>
      </c>
      <c r="M94" s="23"/>
      <c r="N94" s="23"/>
      <c r="O94" s="23">
        <f t="shared" si="4"/>
        <v>237.66</v>
      </c>
      <c r="P94" s="23">
        <f t="shared" si="2"/>
        <v>492.74</v>
      </c>
      <c r="Q94" s="23">
        <f t="shared" si="5"/>
        <v>60.33</v>
      </c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>
      <c r="A95" s="23"/>
      <c r="B95" s="45">
        <v>2101.0</v>
      </c>
      <c r="C95" s="45" t="s">
        <v>314</v>
      </c>
      <c r="D95" s="83">
        <v>32.2610000000001</v>
      </c>
      <c r="E95" s="45">
        <v>6.89</v>
      </c>
      <c r="F95" s="45">
        <v>8.45</v>
      </c>
      <c r="G95" s="45">
        <v>2309953.0</v>
      </c>
      <c r="H95" s="45">
        <v>25.37</v>
      </c>
      <c r="I95" s="83" t="s">
        <v>101</v>
      </c>
      <c r="J95" s="83" t="s">
        <v>425</v>
      </c>
      <c r="K95" s="45"/>
      <c r="L95" s="45" t="s">
        <v>502</v>
      </c>
      <c r="M95" s="23"/>
      <c r="N95" s="23"/>
      <c r="O95" s="23">
        <f t="shared" si="4"/>
        <v>237.66</v>
      </c>
      <c r="P95" s="23">
        <f t="shared" si="2"/>
        <v>501.19</v>
      </c>
      <c r="Q95" s="23">
        <f t="shared" si="5"/>
        <v>60.33</v>
      </c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>
      <c r="A96" s="23"/>
      <c r="B96" s="45">
        <v>2102.0</v>
      </c>
      <c r="C96" s="45" t="s">
        <v>391</v>
      </c>
      <c r="D96" s="83">
        <v>32.2610000000001</v>
      </c>
      <c r="E96" s="45">
        <v>4.7</v>
      </c>
      <c r="F96" s="45">
        <v>5.65</v>
      </c>
      <c r="G96" s="45">
        <v>2980267.0</v>
      </c>
      <c r="H96" s="45">
        <v>21.44</v>
      </c>
      <c r="I96" s="83" t="s">
        <v>101</v>
      </c>
      <c r="J96" s="83" t="s">
        <v>164</v>
      </c>
      <c r="K96" s="45"/>
      <c r="L96" s="45" t="s">
        <v>503</v>
      </c>
      <c r="M96" s="23"/>
      <c r="N96" s="23"/>
      <c r="O96" s="23">
        <f t="shared" si="4"/>
        <v>237.66</v>
      </c>
      <c r="P96" s="23">
        <f t="shared" si="2"/>
        <v>506.84</v>
      </c>
      <c r="Q96" s="23">
        <f t="shared" si="5"/>
        <v>60.33</v>
      </c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>
      <c r="A97" s="23"/>
      <c r="B97" s="45">
        <v>2103.0</v>
      </c>
      <c r="C97" s="45" t="s">
        <v>154</v>
      </c>
      <c r="D97" s="83">
        <v>32.2610000000001</v>
      </c>
      <c r="E97" s="45">
        <v>7.06</v>
      </c>
      <c r="F97" s="45">
        <v>0.0</v>
      </c>
      <c r="G97" s="45">
        <v>72835.0</v>
      </c>
      <c r="H97" s="45">
        <v>0.0</v>
      </c>
      <c r="I97" s="83" t="s">
        <v>101</v>
      </c>
      <c r="J97" s="83" t="s">
        <v>399</v>
      </c>
      <c r="K97" s="45"/>
      <c r="L97" s="45" t="s">
        <v>523</v>
      </c>
      <c r="M97" s="23"/>
      <c r="N97" s="23"/>
      <c r="O97" s="23">
        <f t="shared" si="4"/>
        <v>237.66</v>
      </c>
      <c r="P97" s="23">
        <f t="shared" si="2"/>
        <v>506.84</v>
      </c>
      <c r="Q97" s="23">
        <f t="shared" si="5"/>
        <v>60.33</v>
      </c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>
      <c r="A98" s="23"/>
      <c r="B98" s="45">
        <v>2104.0</v>
      </c>
      <c r="C98" s="45" t="s">
        <v>391</v>
      </c>
      <c r="D98" s="83">
        <v>32.2610000000001</v>
      </c>
      <c r="E98" s="45">
        <v>7.06</v>
      </c>
      <c r="F98" s="45">
        <v>4.51</v>
      </c>
      <c r="G98" s="45">
        <v>1228616.0</v>
      </c>
      <c r="H98" s="45">
        <v>11.21</v>
      </c>
      <c r="I98" s="83" t="s">
        <v>101</v>
      </c>
      <c r="J98" s="83" t="s">
        <v>400</v>
      </c>
      <c r="K98" s="45"/>
      <c r="L98" s="45" t="s">
        <v>523</v>
      </c>
      <c r="M98" s="23"/>
      <c r="N98" s="23"/>
      <c r="O98" s="23">
        <f t="shared" si="4"/>
        <v>237.66</v>
      </c>
      <c r="P98" s="23">
        <f t="shared" si="2"/>
        <v>511.35</v>
      </c>
      <c r="Q98" s="23">
        <f t="shared" si="5"/>
        <v>60.33</v>
      </c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>
      <c r="A99" s="27"/>
      <c r="B99" s="42">
        <v>2105.0</v>
      </c>
      <c r="C99" s="42" t="s">
        <v>391</v>
      </c>
      <c r="D99" s="52">
        <v>32.2610000000001</v>
      </c>
      <c r="E99" s="42">
        <v>27.07</v>
      </c>
      <c r="F99" s="42">
        <v>20.15</v>
      </c>
      <c r="G99" s="42">
        <v>2903999.0</v>
      </c>
      <c r="H99" s="42">
        <v>17.25</v>
      </c>
      <c r="I99" s="43" t="s">
        <v>229</v>
      </c>
      <c r="J99" s="43" t="s">
        <v>164</v>
      </c>
      <c r="K99" s="42"/>
      <c r="L99" s="42" t="s">
        <v>502</v>
      </c>
      <c r="M99" s="27"/>
      <c r="N99" s="27"/>
      <c r="O99" s="27">
        <f t="shared" si="4"/>
        <v>237.66</v>
      </c>
      <c r="P99" s="27">
        <f t="shared" si="2"/>
        <v>511.35</v>
      </c>
      <c r="Q99" s="27">
        <f t="shared" si="5"/>
        <v>80.48</v>
      </c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</row>
    <row r="100">
      <c r="A100" s="27"/>
      <c r="B100" s="42">
        <v>2106.0</v>
      </c>
      <c r="C100" s="42" t="s">
        <v>391</v>
      </c>
      <c r="D100" s="52">
        <v>32.2610000000001</v>
      </c>
      <c r="E100" s="42">
        <v>30.0</v>
      </c>
      <c r="F100" s="42">
        <v>0.0</v>
      </c>
      <c r="G100" s="42">
        <v>0.0</v>
      </c>
      <c r="H100" s="42">
        <v>30.0</v>
      </c>
      <c r="I100" s="43" t="s">
        <v>229</v>
      </c>
      <c r="J100" s="43" t="s">
        <v>164</v>
      </c>
      <c r="K100" s="42"/>
      <c r="L100" s="42" t="s">
        <v>522</v>
      </c>
      <c r="M100" s="27"/>
      <c r="N100" s="27"/>
      <c r="O100" s="27">
        <f t="shared" si="4"/>
        <v>237.66</v>
      </c>
      <c r="P100" s="27">
        <f t="shared" si="2"/>
        <v>511.35</v>
      </c>
      <c r="Q100" s="27">
        <f t="shared" si="5"/>
        <v>80.48</v>
      </c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</row>
    <row r="101">
      <c r="A101" s="27"/>
      <c r="B101" s="42">
        <v>2107.0</v>
      </c>
      <c r="C101" s="42" t="s">
        <v>391</v>
      </c>
      <c r="D101" s="52">
        <v>32.2610000000001</v>
      </c>
      <c r="E101" s="42">
        <v>14.2</v>
      </c>
      <c r="F101" s="42">
        <v>18.18</v>
      </c>
      <c r="G101" s="42">
        <v>1259405.0</v>
      </c>
      <c r="H101" s="42">
        <v>21.99</v>
      </c>
      <c r="I101" s="43" t="s">
        <v>229</v>
      </c>
      <c r="J101" s="43" t="s">
        <v>164</v>
      </c>
      <c r="K101" s="42"/>
      <c r="L101" s="42" t="s">
        <v>502</v>
      </c>
      <c r="M101" s="27"/>
      <c r="N101" s="27"/>
      <c r="O101" s="27">
        <f t="shared" si="4"/>
        <v>237.66</v>
      </c>
      <c r="P101" s="27">
        <f t="shared" si="2"/>
        <v>511.35</v>
      </c>
      <c r="Q101" s="27">
        <f t="shared" si="5"/>
        <v>98.66</v>
      </c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</row>
    <row r="102">
      <c r="A102" s="8">
        <v>45222.0</v>
      </c>
      <c r="B102" s="4">
        <v>2108.0</v>
      </c>
      <c r="C102" s="4" t="s">
        <v>391</v>
      </c>
      <c r="D102" s="52">
        <v>32.2610000000001</v>
      </c>
      <c r="E102" s="4">
        <v>13.56</v>
      </c>
      <c r="F102" s="4">
        <v>31.78</v>
      </c>
      <c r="G102" s="4">
        <v>2451974.0</v>
      </c>
      <c r="H102" s="4">
        <v>49.98</v>
      </c>
      <c r="I102" s="52" t="s">
        <v>65</v>
      </c>
      <c r="J102" s="52" t="s">
        <v>164</v>
      </c>
      <c r="K102" s="4"/>
      <c r="L102" s="4" t="s">
        <v>502</v>
      </c>
      <c r="O102" s="20">
        <f t="shared" si="4"/>
        <v>269.44</v>
      </c>
      <c r="P102" s="20">
        <f t="shared" si="2"/>
        <v>511.35</v>
      </c>
      <c r="Q102" s="20">
        <f t="shared" si="5"/>
        <v>98.66</v>
      </c>
    </row>
    <row r="103">
      <c r="B103" s="4">
        <v>2109.0</v>
      </c>
      <c r="C103" s="4" t="s">
        <v>154</v>
      </c>
      <c r="D103" s="52">
        <v>32.2610000000001</v>
      </c>
      <c r="E103" s="4">
        <v>16.29</v>
      </c>
      <c r="F103" s="4">
        <v>4.86</v>
      </c>
      <c r="G103" s="4">
        <v>479742.0</v>
      </c>
      <c r="H103" s="4">
        <v>6.13</v>
      </c>
      <c r="I103" s="52" t="s">
        <v>65</v>
      </c>
      <c r="J103" s="52" t="s">
        <v>164</v>
      </c>
      <c r="K103" s="4"/>
      <c r="L103" s="4" t="s">
        <v>502</v>
      </c>
      <c r="O103" s="20">
        <f t="shared" si="4"/>
        <v>274.3</v>
      </c>
      <c r="P103" s="20">
        <f t="shared" si="2"/>
        <v>511.35</v>
      </c>
      <c r="Q103" s="20">
        <f t="shared" si="5"/>
        <v>98.66</v>
      </c>
    </row>
    <row r="104">
      <c r="B104" s="4">
        <v>2110.0</v>
      </c>
      <c r="C104" s="4" t="s">
        <v>391</v>
      </c>
      <c r="D104" s="52">
        <v>32.2610000000001</v>
      </c>
      <c r="E104" s="4">
        <v>13.98</v>
      </c>
      <c r="F104" s="4">
        <v>37.87</v>
      </c>
      <c r="G104" s="4">
        <v>2915238.0</v>
      </c>
      <c r="H104" s="4">
        <v>48.01</v>
      </c>
      <c r="I104" s="52" t="s">
        <v>65</v>
      </c>
      <c r="J104" s="52" t="s">
        <v>164</v>
      </c>
      <c r="K104" s="4"/>
      <c r="L104" s="4" t="s">
        <v>502</v>
      </c>
      <c r="O104" s="20">
        <f t="shared" si="4"/>
        <v>312.17</v>
      </c>
      <c r="P104" s="20">
        <f t="shared" si="2"/>
        <v>511.35</v>
      </c>
      <c r="Q104" s="20">
        <f t="shared" si="5"/>
        <v>98.66</v>
      </c>
    </row>
    <row r="105">
      <c r="B105" s="4">
        <v>2111.0</v>
      </c>
      <c r="C105" s="4" t="s">
        <v>391</v>
      </c>
      <c r="D105" s="52">
        <v>32.2610000000001</v>
      </c>
      <c r="E105" s="4">
        <v>9.24</v>
      </c>
      <c r="F105" s="4">
        <v>12.97</v>
      </c>
      <c r="G105" s="4">
        <v>732808.0</v>
      </c>
      <c r="H105" s="4">
        <v>27.31</v>
      </c>
      <c r="I105" s="52" t="s">
        <v>65</v>
      </c>
      <c r="J105" s="52" t="s">
        <v>164</v>
      </c>
      <c r="K105" s="4"/>
      <c r="L105" s="4" t="s">
        <v>502</v>
      </c>
      <c r="O105" s="20">
        <f t="shared" si="4"/>
        <v>325.14</v>
      </c>
      <c r="P105" s="20">
        <f t="shared" si="2"/>
        <v>511.35</v>
      </c>
      <c r="Q105" s="20">
        <f t="shared" si="5"/>
        <v>98.66</v>
      </c>
    </row>
    <row r="106">
      <c r="B106" s="4">
        <v>2112.0</v>
      </c>
      <c r="C106" s="4" t="s">
        <v>154</v>
      </c>
      <c r="D106" s="52">
        <v>32.2610000000001</v>
      </c>
      <c r="E106" s="4">
        <v>4.75</v>
      </c>
      <c r="F106" s="4">
        <v>0.0</v>
      </c>
      <c r="G106" s="4">
        <v>260232.0</v>
      </c>
      <c r="H106" s="4">
        <v>25.35</v>
      </c>
      <c r="I106" s="52" t="s">
        <v>65</v>
      </c>
      <c r="J106" s="52" t="s">
        <v>164</v>
      </c>
      <c r="K106" s="4"/>
      <c r="L106" s="4" t="s">
        <v>502</v>
      </c>
      <c r="O106" s="20">
        <f t="shared" si="4"/>
        <v>325.14</v>
      </c>
      <c r="P106" s="20">
        <f t="shared" si="2"/>
        <v>511.35</v>
      </c>
      <c r="Q106" s="20">
        <f t="shared" si="5"/>
        <v>98.66</v>
      </c>
    </row>
    <row r="107">
      <c r="B107" s="4">
        <v>2113.0</v>
      </c>
      <c r="C107" s="4" t="s">
        <v>154</v>
      </c>
      <c r="D107" s="52">
        <v>32.2610000000001</v>
      </c>
      <c r="E107" s="4">
        <v>14.53</v>
      </c>
      <c r="F107" s="4">
        <v>0.0</v>
      </c>
      <c r="G107" s="4">
        <v>18918.0</v>
      </c>
      <c r="H107" s="4">
        <v>0.0</v>
      </c>
      <c r="I107" s="52" t="s">
        <v>65</v>
      </c>
      <c r="J107" s="52" t="s">
        <v>519</v>
      </c>
      <c r="K107" s="4"/>
      <c r="L107" s="4" t="s">
        <v>502</v>
      </c>
      <c r="O107" s="20">
        <f t="shared" si="4"/>
        <v>325.14</v>
      </c>
      <c r="P107" s="20">
        <f t="shared" si="2"/>
        <v>511.35</v>
      </c>
      <c r="Q107" s="20">
        <f t="shared" si="5"/>
        <v>98.66</v>
      </c>
    </row>
    <row r="108">
      <c r="B108" s="4">
        <v>2114.0</v>
      </c>
      <c r="C108" s="4" t="s">
        <v>154</v>
      </c>
      <c r="D108" s="52">
        <v>32.2610000000001</v>
      </c>
      <c r="E108" s="4">
        <v>14.34</v>
      </c>
      <c r="F108" s="4">
        <v>0.0</v>
      </c>
      <c r="G108" s="4">
        <v>17948.0</v>
      </c>
      <c r="H108" s="4">
        <v>0.0</v>
      </c>
      <c r="I108" s="52" t="s">
        <v>65</v>
      </c>
      <c r="J108" s="52" t="s">
        <v>102</v>
      </c>
      <c r="K108" s="4"/>
      <c r="L108" s="4" t="s">
        <v>502</v>
      </c>
      <c r="O108" s="20">
        <f t="shared" si="4"/>
        <v>325.14</v>
      </c>
      <c r="P108" s="20">
        <f t="shared" si="2"/>
        <v>511.35</v>
      </c>
      <c r="Q108" s="20">
        <f t="shared" si="5"/>
        <v>98.66</v>
      </c>
    </row>
    <row r="109">
      <c r="B109" s="4">
        <v>2115.0</v>
      </c>
      <c r="C109" s="4" t="s">
        <v>154</v>
      </c>
      <c r="D109" s="52">
        <v>32.2610000000001</v>
      </c>
      <c r="E109" s="4">
        <v>14.29</v>
      </c>
      <c r="F109" s="4">
        <v>0.0</v>
      </c>
      <c r="G109" s="4">
        <v>4442.0</v>
      </c>
      <c r="H109" s="4">
        <v>0.0</v>
      </c>
      <c r="I109" s="52" t="s">
        <v>65</v>
      </c>
      <c r="J109" s="52" t="s">
        <v>102</v>
      </c>
      <c r="K109" s="4"/>
      <c r="L109" s="4" t="s">
        <v>502</v>
      </c>
      <c r="O109" s="20">
        <f t="shared" si="4"/>
        <v>325.14</v>
      </c>
      <c r="P109" s="20">
        <f t="shared" si="2"/>
        <v>511.35</v>
      </c>
      <c r="Q109" s="20">
        <f t="shared" si="5"/>
        <v>98.66</v>
      </c>
    </row>
    <row r="110">
      <c r="B110" s="4">
        <v>2116.0</v>
      </c>
      <c r="C110" s="4" t="s">
        <v>154</v>
      </c>
      <c r="D110" s="52">
        <v>32.2610000000001</v>
      </c>
      <c r="E110" s="4">
        <v>14.43</v>
      </c>
      <c r="F110" s="4">
        <v>0.0</v>
      </c>
      <c r="G110" s="4">
        <v>94686.0</v>
      </c>
      <c r="H110" s="4">
        <v>1.3</v>
      </c>
      <c r="I110" s="52" t="s">
        <v>65</v>
      </c>
      <c r="J110" s="52" t="s">
        <v>326</v>
      </c>
      <c r="K110" s="4"/>
      <c r="L110" s="4" t="s">
        <v>502</v>
      </c>
      <c r="O110" s="20">
        <f t="shared" si="4"/>
        <v>325.14</v>
      </c>
      <c r="P110" s="20">
        <f t="shared" si="2"/>
        <v>511.35</v>
      </c>
      <c r="Q110" s="20">
        <f t="shared" si="5"/>
        <v>98.66</v>
      </c>
    </row>
    <row r="111">
      <c r="B111" s="4">
        <v>2117.0</v>
      </c>
      <c r="C111" s="4" t="s">
        <v>391</v>
      </c>
      <c r="D111" s="52">
        <v>32.2610000000001</v>
      </c>
      <c r="E111" s="4">
        <v>13.76</v>
      </c>
      <c r="F111" s="4">
        <v>16.02</v>
      </c>
      <c r="G111" s="4">
        <v>1242787.0</v>
      </c>
      <c r="H111" s="4">
        <v>21.31</v>
      </c>
      <c r="I111" s="52" t="s">
        <v>65</v>
      </c>
      <c r="J111" s="52" t="s">
        <v>315</v>
      </c>
      <c r="K111" s="4"/>
      <c r="L111" s="4" t="s">
        <v>502</v>
      </c>
      <c r="O111" s="20">
        <f t="shared" si="4"/>
        <v>341.16</v>
      </c>
      <c r="P111" s="20">
        <f t="shared" si="2"/>
        <v>511.35</v>
      </c>
      <c r="Q111" s="20">
        <f t="shared" si="5"/>
        <v>98.66</v>
      </c>
    </row>
    <row r="112">
      <c r="B112" s="4">
        <v>2118.0</v>
      </c>
      <c r="C112" s="4" t="s">
        <v>154</v>
      </c>
      <c r="D112" s="52">
        <v>32.2610000000001</v>
      </c>
      <c r="E112" s="4">
        <v>15.0</v>
      </c>
      <c r="F112" s="4">
        <v>0.0</v>
      </c>
      <c r="G112" s="4">
        <v>0.0</v>
      </c>
      <c r="H112" s="4">
        <v>6.0</v>
      </c>
      <c r="I112" s="52" t="s">
        <v>65</v>
      </c>
      <c r="J112" s="52" t="s">
        <v>164</v>
      </c>
      <c r="K112" s="4"/>
      <c r="L112" s="4" t="s">
        <v>522</v>
      </c>
      <c r="O112" s="20">
        <f t="shared" si="4"/>
        <v>341.16</v>
      </c>
      <c r="P112" s="20">
        <f t="shared" si="2"/>
        <v>511.35</v>
      </c>
      <c r="Q112" s="20">
        <f t="shared" si="5"/>
        <v>98.66</v>
      </c>
    </row>
    <row r="113">
      <c r="B113" s="4">
        <v>2119.0</v>
      </c>
      <c r="C113" s="4" t="s">
        <v>154</v>
      </c>
      <c r="D113" s="52">
        <v>32.2610000000001</v>
      </c>
      <c r="E113" s="4">
        <v>15.0</v>
      </c>
      <c r="F113" s="4">
        <v>0.0</v>
      </c>
      <c r="G113" s="4">
        <v>0.0</v>
      </c>
      <c r="H113" s="4">
        <v>0.0</v>
      </c>
      <c r="I113" s="52" t="s">
        <v>65</v>
      </c>
      <c r="J113" s="52" t="s">
        <v>409</v>
      </c>
      <c r="K113" s="4"/>
      <c r="L113" s="4" t="s">
        <v>522</v>
      </c>
      <c r="O113" s="20">
        <f t="shared" si="4"/>
        <v>341.16</v>
      </c>
      <c r="P113" s="20">
        <f t="shared" si="2"/>
        <v>511.35</v>
      </c>
      <c r="Q113" s="20">
        <f t="shared" si="5"/>
        <v>98.66</v>
      </c>
    </row>
    <row r="114">
      <c r="B114" s="4">
        <v>2120.0</v>
      </c>
      <c r="C114" s="4" t="s">
        <v>154</v>
      </c>
      <c r="D114" s="52">
        <v>32.2610000000001</v>
      </c>
      <c r="E114" s="4">
        <v>15.0</v>
      </c>
      <c r="F114" s="4">
        <v>0.0</v>
      </c>
      <c r="G114" s="4">
        <v>0.0</v>
      </c>
      <c r="H114" s="4">
        <v>0.0</v>
      </c>
      <c r="I114" s="52" t="s">
        <v>65</v>
      </c>
      <c r="J114" s="52" t="s">
        <v>400</v>
      </c>
      <c r="K114" s="4"/>
      <c r="L114" s="4" t="s">
        <v>522</v>
      </c>
      <c r="O114" s="20">
        <f t="shared" si="4"/>
        <v>341.16</v>
      </c>
      <c r="P114" s="20">
        <f t="shared" si="2"/>
        <v>511.35</v>
      </c>
      <c r="Q114" s="20">
        <f t="shared" si="5"/>
        <v>98.66</v>
      </c>
    </row>
    <row r="115">
      <c r="B115" s="4">
        <v>2121.0</v>
      </c>
      <c r="C115" s="4" t="s">
        <v>154</v>
      </c>
      <c r="D115" s="52">
        <v>32.2610000000001</v>
      </c>
      <c r="E115" s="4">
        <v>15.0</v>
      </c>
      <c r="F115" s="4">
        <v>0.0</v>
      </c>
      <c r="G115" s="4">
        <v>0.0</v>
      </c>
      <c r="H115" s="4">
        <v>0.0</v>
      </c>
      <c r="I115" s="52" t="s">
        <v>65</v>
      </c>
      <c r="J115" s="52" t="s">
        <v>400</v>
      </c>
      <c r="K115" s="4"/>
      <c r="L115" s="4" t="s">
        <v>522</v>
      </c>
      <c r="O115" s="20">
        <f t="shared" si="4"/>
        <v>341.16</v>
      </c>
      <c r="P115" s="20">
        <f t="shared" si="2"/>
        <v>511.35</v>
      </c>
      <c r="Q115" s="20">
        <f t="shared" si="5"/>
        <v>98.66</v>
      </c>
    </row>
    <row r="116">
      <c r="B116" s="4">
        <v>2122.0</v>
      </c>
      <c r="C116" s="4" t="s">
        <v>391</v>
      </c>
      <c r="D116" s="52">
        <v>32.2610000000002</v>
      </c>
      <c r="E116" s="4">
        <v>14.43</v>
      </c>
      <c r="F116" s="4">
        <v>9.7</v>
      </c>
      <c r="G116" s="4">
        <v>765982.0</v>
      </c>
      <c r="H116" s="4">
        <v>11.37</v>
      </c>
      <c r="I116" s="52" t="s">
        <v>65</v>
      </c>
      <c r="J116" s="52" t="s">
        <v>505</v>
      </c>
      <c r="K116" s="4"/>
      <c r="L116" s="4" t="s">
        <v>523</v>
      </c>
      <c r="O116" s="20">
        <f t="shared" si="4"/>
        <v>350.86</v>
      </c>
      <c r="P116" s="20">
        <f t="shared" si="2"/>
        <v>511.35</v>
      </c>
      <c r="Q116" s="20">
        <f t="shared" si="5"/>
        <v>98.66</v>
      </c>
    </row>
    <row r="117">
      <c r="A117" s="23"/>
      <c r="B117" s="45">
        <v>2123.0</v>
      </c>
      <c r="C117" s="45" t="s">
        <v>391</v>
      </c>
      <c r="D117" s="52">
        <v>32.2610000000002</v>
      </c>
      <c r="E117" s="45">
        <v>7.5</v>
      </c>
      <c r="F117" s="45">
        <v>3.38</v>
      </c>
      <c r="G117" s="45">
        <v>952419.0</v>
      </c>
      <c r="H117" s="45">
        <v>8.76</v>
      </c>
      <c r="I117" s="83" t="s">
        <v>101</v>
      </c>
      <c r="J117" s="83" t="s">
        <v>164</v>
      </c>
      <c r="K117" s="45"/>
      <c r="L117" s="45" t="s">
        <v>502</v>
      </c>
      <c r="M117" s="23"/>
      <c r="N117" s="23"/>
      <c r="O117" s="23">
        <f t="shared" si="4"/>
        <v>350.86</v>
      </c>
      <c r="P117" s="23">
        <f t="shared" si="2"/>
        <v>514.73</v>
      </c>
      <c r="Q117" s="23">
        <f t="shared" si="5"/>
        <v>98.66</v>
      </c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</row>
    <row r="118">
      <c r="A118" s="23"/>
      <c r="B118" s="45">
        <v>2124.0</v>
      </c>
      <c r="C118" s="45" t="s">
        <v>154</v>
      </c>
      <c r="D118" s="52">
        <v>32.2610000000002</v>
      </c>
      <c r="E118" s="45">
        <v>6.94</v>
      </c>
      <c r="F118" s="45">
        <v>0.0</v>
      </c>
      <c r="G118" s="45">
        <v>399533.0</v>
      </c>
      <c r="H118" s="45">
        <v>3.68</v>
      </c>
      <c r="I118" s="83" t="s">
        <v>101</v>
      </c>
      <c r="J118" s="83" t="s">
        <v>164</v>
      </c>
      <c r="K118" s="45"/>
      <c r="L118" s="45" t="s">
        <v>502</v>
      </c>
      <c r="M118" s="23"/>
      <c r="N118" s="23"/>
      <c r="O118" s="23">
        <f t="shared" si="4"/>
        <v>350.86</v>
      </c>
      <c r="P118" s="23">
        <f t="shared" si="2"/>
        <v>514.73</v>
      </c>
      <c r="Q118" s="23">
        <f t="shared" si="5"/>
        <v>98.66</v>
      </c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>
      <c r="A119" s="23"/>
      <c r="B119" s="45">
        <v>2125.0</v>
      </c>
      <c r="C119" s="45" t="s">
        <v>154</v>
      </c>
      <c r="D119" s="52">
        <v>32.2610000000002</v>
      </c>
      <c r="E119" s="45">
        <v>6.44</v>
      </c>
      <c r="F119" s="45">
        <v>0.0</v>
      </c>
      <c r="G119" s="45">
        <v>270204.0</v>
      </c>
      <c r="H119" s="45">
        <v>3.32</v>
      </c>
      <c r="I119" s="83" t="s">
        <v>101</v>
      </c>
      <c r="J119" s="83" t="s">
        <v>164</v>
      </c>
      <c r="K119" s="45"/>
      <c r="L119" s="45" t="s">
        <v>502</v>
      </c>
      <c r="M119" s="23"/>
      <c r="N119" s="23"/>
      <c r="O119" s="23">
        <f t="shared" si="4"/>
        <v>350.86</v>
      </c>
      <c r="P119" s="23">
        <f t="shared" si="2"/>
        <v>514.73</v>
      </c>
      <c r="Q119" s="23">
        <f t="shared" si="5"/>
        <v>98.66</v>
      </c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>
      <c r="A120" s="23"/>
      <c r="B120" s="45">
        <v>2126.0</v>
      </c>
      <c r="C120" s="45" t="s">
        <v>154</v>
      </c>
      <c r="D120" s="52">
        <v>32.2610000000002</v>
      </c>
      <c r="E120" s="45">
        <v>5.71</v>
      </c>
      <c r="F120" s="45">
        <v>0.0</v>
      </c>
      <c r="G120" s="45">
        <v>482442.0</v>
      </c>
      <c r="H120" s="45">
        <v>7.46</v>
      </c>
      <c r="I120" s="83" t="s">
        <v>101</v>
      </c>
      <c r="J120" s="83" t="s">
        <v>164</v>
      </c>
      <c r="K120" s="45"/>
      <c r="L120" s="45" t="s">
        <v>502</v>
      </c>
      <c r="M120" s="23"/>
      <c r="N120" s="23"/>
      <c r="O120" s="23">
        <f t="shared" si="4"/>
        <v>350.86</v>
      </c>
      <c r="P120" s="23">
        <f t="shared" si="2"/>
        <v>514.73</v>
      </c>
      <c r="Q120" s="23">
        <f t="shared" si="5"/>
        <v>98.66</v>
      </c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>
      <c r="A121" s="23"/>
      <c r="B121" s="45">
        <v>2127.0</v>
      </c>
      <c r="C121" s="45" t="s">
        <v>391</v>
      </c>
      <c r="D121" s="52">
        <v>32.2610000000002</v>
      </c>
      <c r="E121" s="45">
        <v>4.92</v>
      </c>
      <c r="F121" s="45">
        <v>11.94</v>
      </c>
      <c r="G121" s="45">
        <v>2327133.0</v>
      </c>
      <c r="H121" s="45">
        <v>45.81</v>
      </c>
      <c r="I121" s="83" t="s">
        <v>101</v>
      </c>
      <c r="J121" s="83" t="s">
        <v>164</v>
      </c>
      <c r="K121" s="45"/>
      <c r="L121" s="45" t="s">
        <v>502</v>
      </c>
      <c r="M121" s="23"/>
      <c r="N121" s="23"/>
      <c r="O121" s="23">
        <f t="shared" si="4"/>
        <v>350.86</v>
      </c>
      <c r="P121" s="23">
        <f t="shared" si="2"/>
        <v>526.67</v>
      </c>
      <c r="Q121" s="23">
        <f t="shared" si="5"/>
        <v>98.66</v>
      </c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</row>
    <row r="122">
      <c r="A122" s="23"/>
      <c r="B122" s="45">
        <v>2128.0</v>
      </c>
      <c r="C122" s="45" t="s">
        <v>391</v>
      </c>
      <c r="D122" s="52">
        <v>32.2610000000002</v>
      </c>
      <c r="E122" s="45">
        <v>4.96</v>
      </c>
      <c r="F122" s="45">
        <v>11.84</v>
      </c>
      <c r="G122" s="45">
        <v>2299574.0</v>
      </c>
      <c r="H122" s="45">
        <v>42.44</v>
      </c>
      <c r="I122" s="83" t="s">
        <v>101</v>
      </c>
      <c r="J122" s="83" t="s">
        <v>164</v>
      </c>
      <c r="K122" s="45"/>
      <c r="L122" s="45" t="s">
        <v>502</v>
      </c>
      <c r="M122" s="23"/>
      <c r="N122" s="23"/>
      <c r="O122" s="23">
        <f t="shared" si="4"/>
        <v>350.86</v>
      </c>
      <c r="P122" s="23">
        <f t="shared" si="2"/>
        <v>538.51</v>
      </c>
      <c r="Q122" s="23">
        <f t="shared" si="5"/>
        <v>98.66</v>
      </c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>
      <c r="A123" s="23"/>
      <c r="B123" s="45">
        <v>2129.0</v>
      </c>
      <c r="C123" s="45" t="s">
        <v>391</v>
      </c>
      <c r="D123" s="52">
        <v>32.2610000000002</v>
      </c>
      <c r="E123" s="45">
        <v>4.95</v>
      </c>
      <c r="F123" s="45">
        <v>11.26</v>
      </c>
      <c r="G123" s="45">
        <v>2173956.0</v>
      </c>
      <c r="H123" s="45">
        <v>40.57</v>
      </c>
      <c r="I123" s="83" t="s">
        <v>101</v>
      </c>
      <c r="J123" s="83" t="s">
        <v>164</v>
      </c>
      <c r="K123" s="45"/>
      <c r="L123" s="45" t="s">
        <v>502</v>
      </c>
      <c r="M123" s="23"/>
      <c r="N123" s="23"/>
      <c r="O123" s="23">
        <f t="shared" si="4"/>
        <v>350.86</v>
      </c>
      <c r="P123" s="23">
        <f t="shared" si="2"/>
        <v>549.77</v>
      </c>
      <c r="Q123" s="23">
        <f t="shared" si="5"/>
        <v>98.66</v>
      </c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</row>
    <row r="124">
      <c r="A124" s="23"/>
      <c r="B124" s="45">
        <v>2130.0</v>
      </c>
      <c r="C124" s="45" t="s">
        <v>391</v>
      </c>
      <c r="D124" s="52">
        <v>32.2610000000002</v>
      </c>
      <c r="E124" s="45">
        <v>4.94</v>
      </c>
      <c r="F124" s="45">
        <v>12.24</v>
      </c>
      <c r="G124" s="45">
        <v>2385226.0</v>
      </c>
      <c r="H124" s="45">
        <v>48.07</v>
      </c>
      <c r="I124" s="83" t="s">
        <v>101</v>
      </c>
      <c r="J124" s="83" t="s">
        <v>164</v>
      </c>
      <c r="K124" s="45"/>
      <c r="L124" s="45" t="s">
        <v>502</v>
      </c>
      <c r="M124" s="23"/>
      <c r="N124" s="23"/>
      <c r="O124" s="23">
        <f t="shared" si="4"/>
        <v>350.86</v>
      </c>
      <c r="P124" s="23">
        <f t="shared" si="2"/>
        <v>562.01</v>
      </c>
      <c r="Q124" s="23">
        <f t="shared" si="5"/>
        <v>98.66</v>
      </c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</row>
    <row r="125">
      <c r="B125" s="4">
        <v>2131.0</v>
      </c>
      <c r="C125" s="4" t="s">
        <v>391</v>
      </c>
      <c r="D125" s="52">
        <v>32.2610000000002</v>
      </c>
      <c r="E125" s="4">
        <v>14.23</v>
      </c>
      <c r="F125" s="4">
        <v>9.84</v>
      </c>
      <c r="G125" s="4">
        <v>791179.0</v>
      </c>
      <c r="H125" s="4">
        <v>14.2</v>
      </c>
      <c r="I125" s="52" t="s">
        <v>65</v>
      </c>
      <c r="J125" s="52" t="s">
        <v>164</v>
      </c>
      <c r="K125" s="4"/>
      <c r="L125" s="4" t="s">
        <v>502</v>
      </c>
      <c r="O125" s="20">
        <f t="shared" si="4"/>
        <v>360.7</v>
      </c>
      <c r="P125" s="20">
        <f t="shared" si="2"/>
        <v>562.01</v>
      </c>
      <c r="Q125" s="20">
        <f t="shared" si="5"/>
        <v>98.66</v>
      </c>
    </row>
    <row r="126">
      <c r="B126" s="4">
        <v>2132.0</v>
      </c>
      <c r="C126" s="4" t="s">
        <v>154</v>
      </c>
      <c r="D126" s="52">
        <v>32.2610000000002</v>
      </c>
      <c r="E126" s="4">
        <v>14.23</v>
      </c>
      <c r="F126" s="4">
        <v>0.0</v>
      </c>
      <c r="G126" s="4">
        <v>402803.0</v>
      </c>
      <c r="H126" s="4">
        <v>1.42</v>
      </c>
      <c r="I126" s="52" t="s">
        <v>65</v>
      </c>
      <c r="J126" s="52" t="s">
        <v>164</v>
      </c>
      <c r="K126" s="4"/>
      <c r="L126" s="4" t="s">
        <v>502</v>
      </c>
      <c r="O126" s="20">
        <f t="shared" si="4"/>
        <v>360.7</v>
      </c>
      <c r="P126" s="20">
        <f t="shared" si="2"/>
        <v>562.01</v>
      </c>
      <c r="Q126" s="20">
        <f t="shared" si="5"/>
        <v>98.66</v>
      </c>
    </row>
    <row r="127">
      <c r="A127" s="23"/>
      <c r="B127" s="45">
        <v>2158.0</v>
      </c>
      <c r="C127" s="45" t="s">
        <v>391</v>
      </c>
      <c r="D127" s="52">
        <v>32.2610000000002</v>
      </c>
      <c r="E127" s="45">
        <v>7.01</v>
      </c>
      <c r="F127" s="45">
        <v>13.2</v>
      </c>
      <c r="G127" s="45">
        <v>3999218.0</v>
      </c>
      <c r="H127" s="45">
        <v>31.39</v>
      </c>
      <c r="I127" s="83" t="s">
        <v>101</v>
      </c>
      <c r="J127" s="83" t="s">
        <v>164</v>
      </c>
      <c r="K127" s="45"/>
      <c r="L127" s="45" t="s">
        <v>502</v>
      </c>
      <c r="M127" s="23"/>
      <c r="N127" s="23"/>
      <c r="O127" s="23">
        <f t="shared" si="4"/>
        <v>360.7</v>
      </c>
      <c r="P127" s="23">
        <f t="shared" si="2"/>
        <v>575.21</v>
      </c>
      <c r="Q127" s="23">
        <f t="shared" si="5"/>
        <v>98.66</v>
      </c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</row>
    <row r="128">
      <c r="A128" s="23"/>
      <c r="B128" s="45">
        <v>2159.0</v>
      </c>
      <c r="C128" s="45" t="s">
        <v>391</v>
      </c>
      <c r="D128" s="52">
        <v>32.2610000000002</v>
      </c>
      <c r="E128" s="45">
        <v>7.08</v>
      </c>
      <c r="F128" s="45">
        <v>3.89</v>
      </c>
      <c r="G128" s="45">
        <v>1261675.0</v>
      </c>
      <c r="H128" s="45">
        <v>9.16</v>
      </c>
      <c r="I128" s="83" t="s">
        <v>101</v>
      </c>
      <c r="J128" s="83" t="s">
        <v>164</v>
      </c>
      <c r="K128" s="45"/>
      <c r="L128" s="45" t="s">
        <v>502</v>
      </c>
      <c r="M128" s="23"/>
      <c r="N128" s="23"/>
      <c r="O128" s="23">
        <f t="shared" si="4"/>
        <v>360.7</v>
      </c>
      <c r="P128" s="23">
        <f t="shared" si="2"/>
        <v>579.1</v>
      </c>
      <c r="Q128" s="23">
        <f t="shared" si="5"/>
        <v>98.66</v>
      </c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>
      <c r="A129" s="23"/>
      <c r="B129" s="45">
        <v>2160.0</v>
      </c>
      <c r="C129" s="45" t="s">
        <v>391</v>
      </c>
      <c r="D129" s="52">
        <v>32.2610000000002</v>
      </c>
      <c r="E129" s="45">
        <v>7.17</v>
      </c>
      <c r="F129" s="45">
        <v>11.51</v>
      </c>
      <c r="G129" s="45">
        <v>3482281.0</v>
      </c>
      <c r="H129" s="45">
        <v>26.75</v>
      </c>
      <c r="I129" s="83" t="s">
        <v>101</v>
      </c>
      <c r="J129" s="83" t="s">
        <v>164</v>
      </c>
      <c r="K129" s="45"/>
      <c r="L129" s="45" t="s">
        <v>502</v>
      </c>
      <c r="M129" s="23"/>
      <c r="N129" s="23"/>
      <c r="O129" s="23">
        <f t="shared" si="4"/>
        <v>360.7</v>
      </c>
      <c r="P129" s="23">
        <f t="shared" si="2"/>
        <v>590.61</v>
      </c>
      <c r="Q129" s="23">
        <f t="shared" si="5"/>
        <v>98.66</v>
      </c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>
      <c r="A130" s="23"/>
      <c r="B130" s="45">
        <v>2161.0</v>
      </c>
      <c r="C130" s="45" t="s">
        <v>391</v>
      </c>
      <c r="D130" s="52">
        <v>32.2610000000002</v>
      </c>
      <c r="E130" s="45">
        <v>7.21</v>
      </c>
      <c r="F130" s="45">
        <v>16.5</v>
      </c>
      <c r="G130" s="45">
        <v>4980135.0</v>
      </c>
      <c r="H130" s="45">
        <v>38.13</v>
      </c>
      <c r="I130" s="83" t="s">
        <v>101</v>
      </c>
      <c r="J130" s="83" t="s">
        <v>164</v>
      </c>
      <c r="K130" s="45"/>
      <c r="L130" s="45" t="s">
        <v>502</v>
      </c>
      <c r="M130" s="23"/>
      <c r="N130" s="23"/>
      <c r="O130" s="23">
        <f t="shared" si="4"/>
        <v>360.7</v>
      </c>
      <c r="P130" s="23">
        <f t="shared" si="2"/>
        <v>607.11</v>
      </c>
      <c r="Q130" s="23">
        <f t="shared" si="5"/>
        <v>98.66</v>
      </c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>
      <c r="A131" s="23"/>
      <c r="B131" s="45">
        <v>2162.0</v>
      </c>
      <c r="C131" s="45" t="s">
        <v>391</v>
      </c>
      <c r="D131" s="52">
        <v>32.2610000000002</v>
      </c>
      <c r="E131" s="45">
        <v>7.12</v>
      </c>
      <c r="F131" s="45">
        <v>18.61</v>
      </c>
      <c r="G131" s="45">
        <v>5607068.0</v>
      </c>
      <c r="H131" s="45">
        <v>43.54</v>
      </c>
      <c r="I131" s="83" t="s">
        <v>101</v>
      </c>
      <c r="J131" s="83" t="s">
        <v>164</v>
      </c>
      <c r="K131" s="45"/>
      <c r="L131" s="45" t="s">
        <v>502</v>
      </c>
      <c r="M131" s="23"/>
      <c r="N131" s="23"/>
      <c r="O131" s="23">
        <f t="shared" si="4"/>
        <v>360.7</v>
      </c>
      <c r="P131" s="23">
        <f t="shared" si="2"/>
        <v>625.72</v>
      </c>
      <c r="Q131" s="23">
        <f t="shared" si="5"/>
        <v>98.66</v>
      </c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>
      <c r="A132" s="23"/>
      <c r="B132" s="45">
        <v>2163.0</v>
      </c>
      <c r="C132" s="45" t="s">
        <v>391</v>
      </c>
      <c r="D132" s="52">
        <v>32.2610000000002</v>
      </c>
      <c r="E132" s="45">
        <v>7.33</v>
      </c>
      <c r="F132" s="45">
        <v>9.82</v>
      </c>
      <c r="G132" s="45">
        <v>2938710.0</v>
      </c>
      <c r="H132" s="45">
        <v>22.32</v>
      </c>
      <c r="I132" s="83" t="s">
        <v>101</v>
      </c>
      <c r="J132" s="83" t="s">
        <v>164</v>
      </c>
      <c r="K132" s="45"/>
      <c r="L132" s="45" t="s">
        <v>502</v>
      </c>
      <c r="M132" s="23"/>
      <c r="N132" s="23"/>
      <c r="O132" s="23">
        <f t="shared" si="4"/>
        <v>360.7</v>
      </c>
      <c r="P132" s="23">
        <f t="shared" si="2"/>
        <v>635.54</v>
      </c>
      <c r="Q132" s="23">
        <f t="shared" si="5"/>
        <v>98.66</v>
      </c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>
      <c r="A133" s="23"/>
      <c r="B133" s="127">
        <v>2164.0</v>
      </c>
      <c r="C133" s="208" t="s">
        <v>391</v>
      </c>
      <c r="D133" s="52">
        <v>32.2610000000002</v>
      </c>
      <c r="E133" s="127">
        <v>4.91</v>
      </c>
      <c r="F133" s="127">
        <v>8.06</v>
      </c>
      <c r="G133" s="127">
        <v>1680920.0</v>
      </c>
      <c r="H133" s="127">
        <v>27.36</v>
      </c>
      <c r="I133" s="128" t="s">
        <v>101</v>
      </c>
      <c r="J133" s="128" t="s">
        <v>164</v>
      </c>
      <c r="K133" s="209"/>
      <c r="L133" s="209" t="s">
        <v>502</v>
      </c>
      <c r="M133" s="210"/>
      <c r="N133" s="210"/>
      <c r="O133" s="23">
        <f t="shared" si="4"/>
        <v>360.7</v>
      </c>
      <c r="P133" s="23">
        <f t="shared" si="2"/>
        <v>643.6</v>
      </c>
      <c r="Q133" s="23">
        <f t="shared" si="5"/>
        <v>98.66</v>
      </c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>
      <c r="A134" s="23"/>
      <c r="B134" s="148">
        <v>2165.0</v>
      </c>
      <c r="C134" s="45" t="s">
        <v>154</v>
      </c>
      <c r="D134" s="52">
        <v>32.2610000000002</v>
      </c>
      <c r="E134" s="129"/>
      <c r="F134" s="129"/>
      <c r="G134" s="129"/>
      <c r="H134" s="129"/>
      <c r="I134" s="212" t="s">
        <v>101</v>
      </c>
      <c r="J134" s="212" t="s">
        <v>164</v>
      </c>
      <c r="K134" s="215"/>
      <c r="L134" s="215" t="s">
        <v>502</v>
      </c>
      <c r="M134" s="210"/>
      <c r="N134" s="210"/>
      <c r="O134" s="23">
        <f t="shared" si="4"/>
        <v>360.7</v>
      </c>
      <c r="P134" s="23">
        <f t="shared" si="2"/>
        <v>643.6</v>
      </c>
      <c r="Q134" s="23">
        <f t="shared" si="5"/>
        <v>98.66</v>
      </c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>
      <c r="A135" s="23"/>
      <c r="B135" s="148">
        <v>2166.0</v>
      </c>
      <c r="C135" s="45" t="s">
        <v>154</v>
      </c>
      <c r="D135" s="52">
        <v>32.2610000000002</v>
      </c>
      <c r="E135" s="129"/>
      <c r="F135" s="129"/>
      <c r="G135" s="129"/>
      <c r="H135" s="129"/>
      <c r="I135" s="212" t="s">
        <v>101</v>
      </c>
      <c r="J135" s="149" t="s">
        <v>326</v>
      </c>
      <c r="K135" s="215"/>
      <c r="L135" s="215" t="s">
        <v>502</v>
      </c>
      <c r="M135" s="210"/>
      <c r="N135" s="210"/>
      <c r="O135" s="23">
        <f t="shared" si="4"/>
        <v>360.7</v>
      </c>
      <c r="P135" s="23">
        <f t="shared" si="2"/>
        <v>643.6</v>
      </c>
      <c r="Q135" s="23">
        <f t="shared" si="5"/>
        <v>98.66</v>
      </c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</row>
    <row r="136">
      <c r="A136" s="23"/>
      <c r="B136" s="148">
        <v>2167.0</v>
      </c>
      <c r="C136" s="45" t="s">
        <v>154</v>
      </c>
      <c r="D136" s="52">
        <v>32.2610000000002</v>
      </c>
      <c r="E136" s="129"/>
      <c r="F136" s="129"/>
      <c r="G136" s="129"/>
      <c r="H136" s="129"/>
      <c r="I136" s="212" t="s">
        <v>101</v>
      </c>
      <c r="J136" s="149" t="s">
        <v>102</v>
      </c>
      <c r="K136" s="215"/>
      <c r="L136" s="215" t="s">
        <v>502</v>
      </c>
      <c r="M136" s="210"/>
      <c r="N136" s="210"/>
      <c r="O136" s="23">
        <f t="shared" si="4"/>
        <v>360.7</v>
      </c>
      <c r="P136" s="23">
        <f t="shared" si="2"/>
        <v>643.6</v>
      </c>
      <c r="Q136" s="23">
        <f t="shared" si="5"/>
        <v>98.66</v>
      </c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>
      <c r="A137" s="23"/>
      <c r="B137" s="148">
        <v>2168.0</v>
      </c>
      <c r="C137" s="217" t="s">
        <v>314</v>
      </c>
      <c r="D137" s="52">
        <v>32.2610000000002</v>
      </c>
      <c r="E137" s="148">
        <v>7.25</v>
      </c>
      <c r="F137" s="148">
        <v>12.23</v>
      </c>
      <c r="G137" s="45">
        <v>3668241.0</v>
      </c>
      <c r="H137" s="148">
        <v>31.3</v>
      </c>
      <c r="I137" s="212" t="s">
        <v>101</v>
      </c>
      <c r="J137" s="149" t="s">
        <v>425</v>
      </c>
      <c r="K137" s="215"/>
      <c r="L137" s="215" t="s">
        <v>502</v>
      </c>
      <c r="M137" s="210"/>
      <c r="N137" s="210"/>
      <c r="O137" s="23">
        <f t="shared" si="4"/>
        <v>360.7</v>
      </c>
      <c r="P137" s="23">
        <f t="shared" si="2"/>
        <v>655.83</v>
      </c>
      <c r="Q137" s="23">
        <f t="shared" si="5"/>
        <v>98.66</v>
      </c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  <row r="138">
      <c r="A138" s="23"/>
      <c r="B138" s="148">
        <v>2169.0</v>
      </c>
      <c r="C138" s="45" t="s">
        <v>154</v>
      </c>
      <c r="D138" s="52">
        <v>32.2610000000002</v>
      </c>
      <c r="E138" s="129"/>
      <c r="F138" s="129"/>
      <c r="G138" s="129"/>
      <c r="H138" s="129"/>
      <c r="I138" s="212" t="s">
        <v>101</v>
      </c>
      <c r="J138" s="149" t="s">
        <v>102</v>
      </c>
      <c r="K138" s="215"/>
      <c r="L138" s="215" t="s">
        <v>502</v>
      </c>
      <c r="M138" s="210"/>
      <c r="N138" s="210"/>
      <c r="O138" s="23">
        <f t="shared" si="4"/>
        <v>360.7</v>
      </c>
      <c r="P138" s="23">
        <f t="shared" si="2"/>
        <v>655.83</v>
      </c>
      <c r="Q138" s="23">
        <f t="shared" si="5"/>
        <v>98.66</v>
      </c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</row>
    <row r="139">
      <c r="A139" s="23"/>
      <c r="B139" s="45">
        <v>2170.0</v>
      </c>
      <c r="C139" s="45" t="s">
        <v>391</v>
      </c>
      <c r="D139" s="52">
        <v>32.2610000000002</v>
      </c>
      <c r="E139" s="45">
        <v>4.81</v>
      </c>
      <c r="F139" s="45">
        <v>5.87</v>
      </c>
      <c r="G139" s="45">
        <v>3108820.0</v>
      </c>
      <c r="H139" s="45">
        <v>28.66</v>
      </c>
      <c r="I139" s="83" t="s">
        <v>101</v>
      </c>
      <c r="J139" s="83" t="s">
        <v>409</v>
      </c>
      <c r="K139" s="45"/>
      <c r="L139" s="45" t="s">
        <v>503</v>
      </c>
      <c r="M139" s="23"/>
      <c r="N139" s="23"/>
      <c r="O139" s="23">
        <f t="shared" si="4"/>
        <v>360.7</v>
      </c>
      <c r="P139" s="23">
        <f t="shared" si="2"/>
        <v>661.7</v>
      </c>
      <c r="Q139" s="23">
        <f t="shared" si="5"/>
        <v>98.66</v>
      </c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</row>
    <row r="140">
      <c r="A140" s="23"/>
      <c r="B140" s="45">
        <v>2171.0</v>
      </c>
      <c r="C140" s="45" t="s">
        <v>154</v>
      </c>
      <c r="D140" s="52">
        <v>32.2610000000002</v>
      </c>
      <c r="E140" s="45">
        <v>7.04</v>
      </c>
      <c r="F140" s="45">
        <v>0.0</v>
      </c>
      <c r="G140" s="45">
        <v>317909.0</v>
      </c>
      <c r="H140" s="45">
        <v>2.7</v>
      </c>
      <c r="I140" s="83" t="s">
        <v>101</v>
      </c>
      <c r="J140" s="83" t="s">
        <v>409</v>
      </c>
      <c r="K140" s="219"/>
      <c r="L140" s="219" t="s">
        <v>504</v>
      </c>
      <c r="M140" s="23"/>
      <c r="N140" s="23"/>
      <c r="O140" s="23">
        <f t="shared" si="4"/>
        <v>360.7</v>
      </c>
      <c r="P140" s="23">
        <f t="shared" si="2"/>
        <v>661.7</v>
      </c>
      <c r="Q140" s="23">
        <f t="shared" si="5"/>
        <v>98.66</v>
      </c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</row>
    <row r="141">
      <c r="A141" s="95">
        <v>45223.0</v>
      </c>
      <c r="B141" s="45">
        <v>2172.0</v>
      </c>
      <c r="C141" s="45" t="s">
        <v>391</v>
      </c>
      <c r="D141" s="52">
        <v>32.2610000000002</v>
      </c>
      <c r="E141" s="45">
        <v>6.98</v>
      </c>
      <c r="F141" s="45">
        <v>6.88</v>
      </c>
      <c r="G141" s="45">
        <v>2351678.0</v>
      </c>
      <c r="H141" s="45">
        <v>72.31</v>
      </c>
      <c r="I141" s="83" t="s">
        <v>101</v>
      </c>
      <c r="J141" s="83" t="s">
        <v>400</v>
      </c>
      <c r="K141" s="219"/>
      <c r="L141" s="219" t="s">
        <v>504</v>
      </c>
      <c r="M141" s="23"/>
      <c r="N141" s="23"/>
      <c r="O141" s="23">
        <f t="shared" si="4"/>
        <v>360.7</v>
      </c>
      <c r="P141" s="23">
        <f t="shared" si="2"/>
        <v>668.58</v>
      </c>
      <c r="Q141" s="23">
        <f t="shared" si="5"/>
        <v>98.66</v>
      </c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</row>
    <row r="142">
      <c r="A142" s="27"/>
      <c r="B142" s="42">
        <v>2173.0</v>
      </c>
      <c r="C142" s="42" t="s">
        <v>391</v>
      </c>
      <c r="D142" s="52">
        <v>32.2610000000002</v>
      </c>
      <c r="E142" s="42">
        <v>25.13</v>
      </c>
      <c r="F142" s="42">
        <v>30.73</v>
      </c>
      <c r="G142" s="42">
        <v>4600602.0</v>
      </c>
      <c r="H142" s="42">
        <v>26.2</v>
      </c>
      <c r="I142" s="43" t="s">
        <v>229</v>
      </c>
      <c r="J142" s="43" t="s">
        <v>164</v>
      </c>
      <c r="K142" s="27"/>
      <c r="L142" s="27" t="s">
        <v>502</v>
      </c>
      <c r="M142" s="27"/>
      <c r="N142" s="27"/>
      <c r="O142" s="27">
        <f t="shared" si="4"/>
        <v>360.7</v>
      </c>
      <c r="P142" s="27">
        <f t="shared" si="2"/>
        <v>668.58</v>
      </c>
      <c r="Q142" s="27">
        <f t="shared" si="5"/>
        <v>129.39</v>
      </c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>
      <c r="B143" s="42">
        <v>2174.0</v>
      </c>
      <c r="C143" s="42" t="s">
        <v>391</v>
      </c>
      <c r="D143" s="52">
        <v>32.2610000000002</v>
      </c>
      <c r="E143" s="42">
        <v>14.35</v>
      </c>
      <c r="F143" s="42">
        <v>16.7</v>
      </c>
      <c r="G143" s="42">
        <v>1239452.0</v>
      </c>
      <c r="H143" s="42">
        <v>20.77</v>
      </c>
      <c r="I143" s="43" t="s">
        <v>229</v>
      </c>
      <c r="J143" s="43" t="s">
        <v>164</v>
      </c>
      <c r="K143" s="27"/>
      <c r="L143" s="27" t="s">
        <v>502</v>
      </c>
      <c r="M143" s="27"/>
      <c r="N143" s="27"/>
      <c r="O143" s="27">
        <f t="shared" si="4"/>
        <v>360.7</v>
      </c>
      <c r="P143" s="27">
        <f t="shared" si="2"/>
        <v>668.58</v>
      </c>
      <c r="Q143" s="27">
        <f t="shared" si="5"/>
        <v>146.09</v>
      </c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>
      <c r="B144" s="4">
        <v>2175.0</v>
      </c>
      <c r="C144" s="4" t="s">
        <v>391</v>
      </c>
      <c r="D144" s="52">
        <v>32.2610000000002</v>
      </c>
      <c r="E144" s="4">
        <v>14.19</v>
      </c>
      <c r="F144" s="4">
        <v>32.96</v>
      </c>
      <c r="G144" s="4">
        <v>2827537.0</v>
      </c>
      <c r="H144" s="4">
        <v>41.27</v>
      </c>
      <c r="I144" s="52" t="s">
        <v>65</v>
      </c>
      <c r="J144" s="52" t="s">
        <v>164</v>
      </c>
      <c r="L144" s="20" t="s">
        <v>502</v>
      </c>
      <c r="O144" s="20">
        <f t="shared" si="4"/>
        <v>393.66</v>
      </c>
      <c r="P144" s="20">
        <f t="shared" si="2"/>
        <v>668.58</v>
      </c>
      <c r="Q144" s="20">
        <f t="shared" si="5"/>
        <v>146.09</v>
      </c>
    </row>
    <row r="145">
      <c r="B145" s="4">
        <v>2176.0</v>
      </c>
      <c r="C145" s="4" t="s">
        <v>391</v>
      </c>
      <c r="D145" s="52">
        <v>32.2610000000002</v>
      </c>
      <c r="E145" s="4">
        <v>14.28</v>
      </c>
      <c r="F145" s="4">
        <v>33.16</v>
      </c>
      <c r="G145" s="4">
        <v>2829960.0</v>
      </c>
      <c r="H145" s="4">
        <v>41.59</v>
      </c>
      <c r="I145" s="52" t="s">
        <v>65</v>
      </c>
      <c r="J145" s="52" t="s">
        <v>164</v>
      </c>
      <c r="L145" s="20" t="s">
        <v>502</v>
      </c>
      <c r="O145" s="20">
        <f t="shared" si="4"/>
        <v>426.82</v>
      </c>
      <c r="P145" s="20">
        <f t="shared" si="2"/>
        <v>668.58</v>
      </c>
      <c r="Q145" s="20">
        <f t="shared" si="5"/>
        <v>146.09</v>
      </c>
    </row>
    <row r="146">
      <c r="B146" s="4">
        <v>2177.0</v>
      </c>
      <c r="C146" s="4" t="s">
        <v>314</v>
      </c>
      <c r="D146" s="52">
        <v>32.2610000000002</v>
      </c>
      <c r="E146" s="4">
        <v>14.02</v>
      </c>
      <c r="F146" s="4">
        <v>17.09</v>
      </c>
      <c r="G146" s="4">
        <v>1452161.0</v>
      </c>
      <c r="H146" s="4">
        <v>21.92</v>
      </c>
      <c r="I146" s="52" t="s">
        <v>65</v>
      </c>
      <c r="J146" s="52" t="s">
        <v>326</v>
      </c>
      <c r="L146" s="20" t="s">
        <v>502</v>
      </c>
      <c r="O146" s="20">
        <f t="shared" si="4"/>
        <v>443.91</v>
      </c>
      <c r="P146" s="20">
        <f t="shared" si="2"/>
        <v>668.58</v>
      </c>
      <c r="Q146" s="20">
        <f t="shared" si="5"/>
        <v>146.09</v>
      </c>
    </row>
    <row r="147">
      <c r="B147" s="4">
        <v>2178.0</v>
      </c>
      <c r="C147" s="4" t="s">
        <v>391</v>
      </c>
      <c r="D147" s="52">
        <v>32.2610000000002</v>
      </c>
      <c r="E147" s="4">
        <v>14.24</v>
      </c>
      <c r="F147" s="4">
        <v>8.64</v>
      </c>
      <c r="G147" s="4">
        <v>730695.0</v>
      </c>
      <c r="H147" s="4">
        <v>10.83</v>
      </c>
      <c r="I147" s="52" t="s">
        <v>65</v>
      </c>
      <c r="J147" s="52" t="s">
        <v>505</v>
      </c>
      <c r="K147" s="222"/>
      <c r="L147" s="222" t="s">
        <v>504</v>
      </c>
      <c r="O147" s="20">
        <f t="shared" si="4"/>
        <v>452.55</v>
      </c>
      <c r="P147" s="20">
        <f t="shared" si="2"/>
        <v>668.58</v>
      </c>
      <c r="Q147" s="20">
        <f t="shared" si="5"/>
        <v>146.09</v>
      </c>
    </row>
    <row r="148">
      <c r="B148" s="4">
        <v>2179.0</v>
      </c>
      <c r="C148" s="4" t="s">
        <v>391</v>
      </c>
      <c r="D148" s="52">
        <v>32.2610000000002</v>
      </c>
      <c r="E148" s="4">
        <v>9.53</v>
      </c>
      <c r="F148" s="4">
        <v>11.34</v>
      </c>
      <c r="G148" s="4">
        <v>805018.0</v>
      </c>
      <c r="H148" s="4">
        <v>31.87</v>
      </c>
      <c r="I148" s="52" t="s">
        <v>65</v>
      </c>
      <c r="J148" s="52" t="s">
        <v>164</v>
      </c>
      <c r="L148" s="20" t="s">
        <v>502</v>
      </c>
      <c r="O148" s="20">
        <f t="shared" si="4"/>
        <v>463.89</v>
      </c>
      <c r="P148" s="20">
        <f t="shared" si="2"/>
        <v>668.58</v>
      </c>
      <c r="Q148" s="20">
        <f t="shared" si="5"/>
        <v>146.09</v>
      </c>
    </row>
    <row r="149">
      <c r="B149" s="4">
        <v>2180.0</v>
      </c>
      <c r="C149" s="4" t="s">
        <v>391</v>
      </c>
      <c r="D149" s="52">
        <v>32.2610000000002</v>
      </c>
      <c r="E149" s="4">
        <v>4.98</v>
      </c>
      <c r="F149" s="4">
        <v>6.01</v>
      </c>
      <c r="G149" s="4">
        <v>319340.0</v>
      </c>
      <c r="H149" s="4">
        <v>20.6</v>
      </c>
      <c r="I149" s="52" t="s">
        <v>65</v>
      </c>
      <c r="J149" s="52" t="s">
        <v>164</v>
      </c>
      <c r="L149" s="20" t="s">
        <v>502</v>
      </c>
      <c r="O149" s="20">
        <f t="shared" si="4"/>
        <v>469.9</v>
      </c>
      <c r="P149" s="20">
        <f t="shared" si="2"/>
        <v>668.58</v>
      </c>
      <c r="Q149" s="20">
        <f t="shared" si="5"/>
        <v>146.09</v>
      </c>
    </row>
    <row r="150">
      <c r="B150" s="4">
        <v>2181.0</v>
      </c>
      <c r="C150" s="4" t="s">
        <v>391</v>
      </c>
      <c r="D150" s="52">
        <v>32.2610000000002</v>
      </c>
      <c r="E150" s="4">
        <v>4.96</v>
      </c>
      <c r="F150" s="4">
        <v>2.65</v>
      </c>
      <c r="G150" s="4">
        <v>531059.0</v>
      </c>
      <c r="H150" s="4">
        <v>18.89</v>
      </c>
      <c r="I150" s="52" t="s">
        <v>65</v>
      </c>
      <c r="J150" s="52" t="s">
        <v>164</v>
      </c>
      <c r="K150" s="4"/>
      <c r="L150" s="4" t="s">
        <v>503</v>
      </c>
      <c r="O150" s="20">
        <f t="shared" si="4"/>
        <v>472.55</v>
      </c>
      <c r="P150" s="20">
        <f t="shared" si="2"/>
        <v>668.58</v>
      </c>
      <c r="Q150" s="20">
        <f t="shared" si="5"/>
        <v>146.09</v>
      </c>
    </row>
    <row r="151">
      <c r="B151" s="4">
        <v>2182.0</v>
      </c>
      <c r="C151" s="4" t="s">
        <v>391</v>
      </c>
      <c r="D151" s="52">
        <v>32.2610000000002</v>
      </c>
      <c r="E151" s="4">
        <v>18.45</v>
      </c>
      <c r="F151" s="4">
        <v>43.0</v>
      </c>
      <c r="G151" s="4">
        <v>4771519.0</v>
      </c>
      <c r="H151" s="4">
        <v>46.16</v>
      </c>
      <c r="I151" s="52" t="s">
        <v>65</v>
      </c>
      <c r="J151" s="52" t="s">
        <v>164</v>
      </c>
      <c r="K151" s="4"/>
      <c r="L151" s="4" t="s">
        <v>503</v>
      </c>
      <c r="O151" s="20">
        <f t="shared" si="4"/>
        <v>515.55</v>
      </c>
      <c r="P151" s="20">
        <f t="shared" si="2"/>
        <v>668.58</v>
      </c>
      <c r="Q151" s="20">
        <f t="shared" si="5"/>
        <v>146.09</v>
      </c>
    </row>
    <row r="152">
      <c r="B152" s="4">
        <v>2183.0</v>
      </c>
      <c r="C152" s="4" t="s">
        <v>391</v>
      </c>
      <c r="D152" s="52">
        <v>32.2610000000002</v>
      </c>
      <c r="E152" s="4">
        <v>18.78</v>
      </c>
      <c r="F152" s="4">
        <v>48.87</v>
      </c>
      <c r="G152" s="4">
        <v>5319689.0</v>
      </c>
      <c r="H152" s="4">
        <v>49.02</v>
      </c>
      <c r="I152" s="52" t="s">
        <v>65</v>
      </c>
      <c r="J152" s="52" t="s">
        <v>164</v>
      </c>
      <c r="K152" s="4"/>
      <c r="L152" s="4" t="s">
        <v>503</v>
      </c>
      <c r="O152" s="20">
        <f t="shared" si="4"/>
        <v>564.42</v>
      </c>
      <c r="P152" s="20">
        <f t="shared" si="2"/>
        <v>668.58</v>
      </c>
      <c r="Q152" s="20">
        <f t="shared" si="5"/>
        <v>146.09</v>
      </c>
    </row>
    <row r="153">
      <c r="A153" s="150">
        <v>45430.0</v>
      </c>
      <c r="B153" s="151">
        <v>6986.0</v>
      </c>
      <c r="C153" s="151" t="s">
        <v>391</v>
      </c>
      <c r="D153" s="161">
        <v>32.25</v>
      </c>
      <c r="E153" s="151">
        <v>5.0</v>
      </c>
      <c r="F153" s="151">
        <v>8.01</v>
      </c>
      <c r="G153" s="151">
        <v>3950218.0</v>
      </c>
      <c r="H153" s="151">
        <v>32.96</v>
      </c>
      <c r="I153" s="153" t="s">
        <v>229</v>
      </c>
      <c r="J153" s="153" t="s">
        <v>53</v>
      </c>
      <c r="K153" s="224" t="s">
        <v>203</v>
      </c>
      <c r="L153" s="152" t="s">
        <v>476</v>
      </c>
      <c r="M153" s="154"/>
      <c r="N153" s="154"/>
      <c r="O153" s="154">
        <f t="shared" si="4"/>
        <v>564.42</v>
      </c>
      <c r="P153" s="154">
        <f t="shared" si="2"/>
        <v>668.58</v>
      </c>
      <c r="Q153" s="154">
        <f t="shared" si="5"/>
        <v>154.1</v>
      </c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  <c r="AF153" s="154"/>
    </row>
    <row r="154">
      <c r="A154" s="154"/>
      <c r="B154" s="151">
        <v>6987.0</v>
      </c>
      <c r="C154" s="151" t="s">
        <v>391</v>
      </c>
      <c r="D154" s="225">
        <v>32.25</v>
      </c>
      <c r="E154" s="151">
        <v>5.0</v>
      </c>
      <c r="F154" s="151">
        <v>7.58</v>
      </c>
      <c r="G154" s="151">
        <v>1.0161491E7</v>
      </c>
      <c r="H154" s="151">
        <v>28.18</v>
      </c>
      <c r="I154" s="153" t="s">
        <v>101</v>
      </c>
      <c r="J154" s="153" t="s">
        <v>469</v>
      </c>
      <c r="K154" s="224" t="s">
        <v>203</v>
      </c>
      <c r="L154" s="154"/>
      <c r="M154" s="154"/>
      <c r="N154" s="154"/>
      <c r="O154" s="154">
        <f t="shared" si="4"/>
        <v>564.42</v>
      </c>
      <c r="P154" s="154">
        <f t="shared" si="2"/>
        <v>676.16</v>
      </c>
      <c r="Q154" s="154">
        <f t="shared" si="5"/>
        <v>154.1</v>
      </c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  <c r="AF154" s="154"/>
    </row>
    <row r="155">
      <c r="A155" s="154"/>
      <c r="B155" s="151">
        <v>6988.0</v>
      </c>
      <c r="C155" s="151" t="s">
        <v>391</v>
      </c>
      <c r="D155" s="225">
        <v>32.25</v>
      </c>
      <c r="E155" s="151">
        <v>5.0</v>
      </c>
      <c r="F155" s="151">
        <v>8.09</v>
      </c>
      <c r="G155" s="151">
        <v>1.0683132E7</v>
      </c>
      <c r="H155" s="151">
        <v>28.81</v>
      </c>
      <c r="I155" s="153" t="s">
        <v>101</v>
      </c>
      <c r="J155" s="153" t="s">
        <v>469</v>
      </c>
      <c r="K155" s="224" t="s">
        <v>203</v>
      </c>
      <c r="L155" s="154"/>
      <c r="M155" s="154"/>
      <c r="N155" s="154"/>
      <c r="O155" s="154">
        <f t="shared" si="4"/>
        <v>564.42</v>
      </c>
      <c r="P155" s="154">
        <f t="shared" si="2"/>
        <v>684.25</v>
      </c>
      <c r="Q155" s="154">
        <f t="shared" si="5"/>
        <v>154.1</v>
      </c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  <c r="AF155" s="154"/>
    </row>
    <row r="156">
      <c r="A156" s="154"/>
      <c r="B156" s="151">
        <v>6989.0</v>
      </c>
      <c r="C156" s="151" t="s">
        <v>391</v>
      </c>
      <c r="D156" s="225">
        <v>32.25</v>
      </c>
      <c r="E156" s="151">
        <v>5.0</v>
      </c>
      <c r="F156" s="151">
        <v>7.67</v>
      </c>
      <c r="G156" s="151">
        <v>1.0422355E7</v>
      </c>
      <c r="H156" s="151">
        <v>27.92</v>
      </c>
      <c r="I156" s="153" t="s">
        <v>101</v>
      </c>
      <c r="J156" s="153" t="s">
        <v>469</v>
      </c>
      <c r="K156" s="224" t="s">
        <v>203</v>
      </c>
      <c r="L156" s="154"/>
      <c r="M156" s="154"/>
      <c r="N156" s="154"/>
      <c r="O156" s="154">
        <f t="shared" si="4"/>
        <v>564.42</v>
      </c>
      <c r="P156" s="154">
        <f t="shared" si="2"/>
        <v>691.92</v>
      </c>
      <c r="Q156" s="154">
        <f t="shared" si="5"/>
        <v>154.1</v>
      </c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  <c r="AF156" s="154"/>
    </row>
    <row r="157">
      <c r="A157" s="154"/>
      <c r="B157" s="151">
        <v>6990.0</v>
      </c>
      <c r="C157" s="151" t="s">
        <v>391</v>
      </c>
      <c r="D157" s="225">
        <v>32.25</v>
      </c>
      <c r="E157" s="151">
        <v>10.0</v>
      </c>
      <c r="F157" s="151">
        <v>0.0</v>
      </c>
      <c r="G157" s="151">
        <v>0.0</v>
      </c>
      <c r="H157" s="151">
        <v>30.0</v>
      </c>
      <c r="I157" s="153" t="s">
        <v>65</v>
      </c>
      <c r="J157" s="153" t="s">
        <v>469</v>
      </c>
      <c r="K157" s="224" t="s">
        <v>203</v>
      </c>
      <c r="L157" s="151" t="s">
        <v>432</v>
      </c>
      <c r="M157" s="154"/>
      <c r="N157" s="154"/>
      <c r="O157" s="154">
        <f t="shared" si="4"/>
        <v>564.42</v>
      </c>
      <c r="P157" s="154">
        <f t="shared" si="2"/>
        <v>691.92</v>
      </c>
      <c r="Q157" s="154">
        <f t="shared" si="5"/>
        <v>154.1</v>
      </c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  <c r="AF157" s="154"/>
    </row>
    <row r="158">
      <c r="A158" s="154"/>
      <c r="B158" s="151">
        <v>6991.0</v>
      </c>
      <c r="C158" s="151" t="s">
        <v>391</v>
      </c>
      <c r="D158" s="225">
        <v>32.25</v>
      </c>
      <c r="E158" s="151">
        <v>10.0</v>
      </c>
      <c r="F158" s="151">
        <v>16.02</v>
      </c>
      <c r="G158" s="151">
        <v>1.1206409E7</v>
      </c>
      <c r="H158" s="151">
        <v>29.74</v>
      </c>
      <c r="I158" s="153" t="s">
        <v>65</v>
      </c>
      <c r="J158" s="153" t="s">
        <v>469</v>
      </c>
      <c r="K158" s="224" t="s">
        <v>203</v>
      </c>
      <c r="L158" s="154"/>
      <c r="M158" s="154"/>
      <c r="N158" s="154"/>
      <c r="O158" s="154">
        <f t="shared" si="4"/>
        <v>580.44</v>
      </c>
      <c r="P158" s="154">
        <f t="shared" si="2"/>
        <v>691.92</v>
      </c>
      <c r="Q158" s="154">
        <f t="shared" si="5"/>
        <v>154.1</v>
      </c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  <c r="AF158" s="154"/>
    </row>
    <row r="159">
      <c r="A159" s="154"/>
      <c r="B159" s="151">
        <v>6992.0</v>
      </c>
      <c r="C159" s="151" t="s">
        <v>391</v>
      </c>
      <c r="D159" s="225">
        <v>32.25</v>
      </c>
      <c r="E159" s="151">
        <v>10.0</v>
      </c>
      <c r="F159" s="151">
        <v>15.3</v>
      </c>
      <c r="G159" s="151">
        <v>1.0575614E7</v>
      </c>
      <c r="H159" s="151">
        <v>29.97</v>
      </c>
      <c r="I159" s="153" t="s">
        <v>65</v>
      </c>
      <c r="J159" s="153" t="s">
        <v>469</v>
      </c>
      <c r="K159" s="224" t="s">
        <v>203</v>
      </c>
      <c r="L159" s="154"/>
      <c r="M159" s="154"/>
      <c r="N159" s="154"/>
      <c r="O159" s="154">
        <f t="shared" si="4"/>
        <v>595.74</v>
      </c>
      <c r="P159" s="154">
        <f t="shared" si="2"/>
        <v>691.92</v>
      </c>
      <c r="Q159" s="154">
        <f t="shared" si="5"/>
        <v>154.1</v>
      </c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  <c r="AF159" s="154"/>
    </row>
    <row r="160">
      <c r="A160" s="154"/>
      <c r="B160" s="151">
        <v>6993.0</v>
      </c>
      <c r="C160" s="151" t="s">
        <v>391</v>
      </c>
      <c r="D160" s="225">
        <v>32.25</v>
      </c>
      <c r="E160" s="151">
        <v>10.0</v>
      </c>
      <c r="F160" s="151">
        <v>2.11</v>
      </c>
      <c r="G160" s="151">
        <v>283489.0</v>
      </c>
      <c r="H160" s="151">
        <v>3.58</v>
      </c>
      <c r="I160" s="153" t="s">
        <v>484</v>
      </c>
      <c r="J160" s="153" t="s">
        <v>469</v>
      </c>
      <c r="K160" s="224" t="s">
        <v>203</v>
      </c>
      <c r="L160" s="151" t="s">
        <v>547</v>
      </c>
      <c r="M160" s="154"/>
      <c r="N160" s="154"/>
      <c r="O160" s="154">
        <f t="shared" si="4"/>
        <v>595.74</v>
      </c>
      <c r="P160" s="154">
        <f t="shared" si="2"/>
        <v>691.92</v>
      </c>
      <c r="Q160" s="154">
        <f t="shared" si="5"/>
        <v>154.1</v>
      </c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  <c r="AF160" s="154"/>
    </row>
    <row r="161">
      <c r="A161" s="154"/>
      <c r="B161" s="151">
        <v>6994.0</v>
      </c>
      <c r="C161" s="151" t="s">
        <v>391</v>
      </c>
      <c r="D161" s="225">
        <v>32.25</v>
      </c>
      <c r="E161" s="151">
        <v>10.0</v>
      </c>
      <c r="F161" s="151">
        <v>7.46</v>
      </c>
      <c r="G161" s="151">
        <v>995047.0</v>
      </c>
      <c r="H161" s="151">
        <v>14.59</v>
      </c>
      <c r="I161" s="153" t="s">
        <v>484</v>
      </c>
      <c r="J161" s="153" t="s">
        <v>53</v>
      </c>
      <c r="K161" s="224" t="s">
        <v>203</v>
      </c>
      <c r="L161" s="154"/>
      <c r="M161" s="154"/>
      <c r="N161" s="154"/>
      <c r="O161" s="154">
        <f t="shared" si="4"/>
        <v>595.74</v>
      </c>
      <c r="P161" s="154">
        <f t="shared" si="2"/>
        <v>691.92</v>
      </c>
      <c r="Q161" s="154">
        <f t="shared" si="5"/>
        <v>154.1</v>
      </c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  <c r="AF161" s="154"/>
    </row>
    <row r="162">
      <c r="A162" s="154"/>
      <c r="B162" s="151">
        <v>6995.0</v>
      </c>
      <c r="C162" s="151" t="s">
        <v>391</v>
      </c>
      <c r="D162" s="225">
        <v>32.25</v>
      </c>
      <c r="E162" s="151">
        <v>5.0</v>
      </c>
      <c r="F162" s="151">
        <v>4.08</v>
      </c>
      <c r="G162" s="151">
        <v>543707.0</v>
      </c>
      <c r="H162" s="151">
        <v>14.69</v>
      </c>
      <c r="I162" s="153" t="s">
        <v>484</v>
      </c>
      <c r="J162" s="153" t="s">
        <v>53</v>
      </c>
      <c r="K162" s="224" t="s">
        <v>203</v>
      </c>
      <c r="L162" s="154"/>
      <c r="M162" s="154"/>
      <c r="N162" s="154"/>
      <c r="O162" s="154">
        <f t="shared" si="4"/>
        <v>595.74</v>
      </c>
      <c r="P162" s="154">
        <f t="shared" si="2"/>
        <v>691.92</v>
      </c>
      <c r="Q162" s="154">
        <f t="shared" si="5"/>
        <v>154.1</v>
      </c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</row>
    <row r="163">
      <c r="A163" s="154"/>
      <c r="B163" s="151">
        <v>6996.0</v>
      </c>
      <c r="C163" s="151" t="s">
        <v>391</v>
      </c>
      <c r="D163" s="225">
        <v>32.25</v>
      </c>
      <c r="E163" s="151">
        <v>5.0</v>
      </c>
      <c r="F163" s="151">
        <v>8.41</v>
      </c>
      <c r="G163" s="151">
        <v>4058359.0</v>
      </c>
      <c r="H163" s="151">
        <v>29.32</v>
      </c>
      <c r="I163" s="153" t="s">
        <v>229</v>
      </c>
      <c r="J163" s="153" t="s">
        <v>53</v>
      </c>
      <c r="K163" s="224" t="s">
        <v>203</v>
      </c>
      <c r="L163" s="154"/>
      <c r="M163" s="154"/>
      <c r="N163" s="154"/>
      <c r="O163" s="154">
        <f t="shared" si="4"/>
        <v>595.74</v>
      </c>
      <c r="P163" s="154">
        <f t="shared" si="2"/>
        <v>691.92</v>
      </c>
      <c r="Q163" s="154">
        <f t="shared" si="5"/>
        <v>162.51</v>
      </c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  <c r="AF163" s="154"/>
    </row>
    <row r="164">
      <c r="A164" s="154"/>
      <c r="B164" s="151">
        <v>6997.0</v>
      </c>
      <c r="C164" s="151" t="s">
        <v>391</v>
      </c>
      <c r="D164" s="225">
        <v>32.25</v>
      </c>
      <c r="E164" s="151">
        <v>5.0</v>
      </c>
      <c r="F164" s="151">
        <v>7.59</v>
      </c>
      <c r="G164" s="151">
        <v>1.0233142E7</v>
      </c>
      <c r="H164" s="151">
        <v>27.97</v>
      </c>
      <c r="I164" s="153" t="s">
        <v>101</v>
      </c>
      <c r="J164" s="153" t="s">
        <v>469</v>
      </c>
      <c r="K164" s="224" t="s">
        <v>203</v>
      </c>
      <c r="L164" s="154"/>
      <c r="M164" s="154"/>
      <c r="N164" s="154"/>
      <c r="O164" s="154">
        <f t="shared" si="4"/>
        <v>595.74</v>
      </c>
      <c r="P164" s="154">
        <f t="shared" si="2"/>
        <v>699.51</v>
      </c>
      <c r="Q164" s="154">
        <f t="shared" si="5"/>
        <v>162.51</v>
      </c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  <c r="AF164" s="154"/>
    </row>
    <row r="165">
      <c r="A165" s="154"/>
      <c r="B165" s="151">
        <v>6998.0</v>
      </c>
      <c r="C165" s="151" t="s">
        <v>391</v>
      </c>
      <c r="D165" s="225">
        <v>32.25</v>
      </c>
      <c r="E165" s="151">
        <v>5.0</v>
      </c>
      <c r="F165" s="151">
        <v>7.57</v>
      </c>
      <c r="G165" s="151">
        <v>1.0264367E7</v>
      </c>
      <c r="H165" s="151">
        <v>27.88</v>
      </c>
      <c r="I165" s="153" t="s">
        <v>101</v>
      </c>
      <c r="J165" s="153" t="s">
        <v>469</v>
      </c>
      <c r="K165" s="224" t="s">
        <v>203</v>
      </c>
      <c r="L165" s="154"/>
      <c r="M165" s="154"/>
      <c r="N165" s="154"/>
      <c r="O165" s="154">
        <f t="shared" si="4"/>
        <v>595.74</v>
      </c>
      <c r="P165" s="154">
        <f t="shared" si="2"/>
        <v>707.08</v>
      </c>
      <c r="Q165" s="154">
        <f t="shared" si="5"/>
        <v>162.51</v>
      </c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  <c r="AF165" s="154"/>
    </row>
    <row r="166">
      <c r="B166" s="151">
        <v>6999.0</v>
      </c>
      <c r="C166" s="151" t="s">
        <v>391</v>
      </c>
      <c r="D166" s="225">
        <v>32.25</v>
      </c>
      <c r="E166" s="151">
        <v>5.0</v>
      </c>
      <c r="F166" s="4">
        <v>7.3</v>
      </c>
      <c r="G166" s="4">
        <v>9723677.0</v>
      </c>
      <c r="H166" s="4">
        <v>30.84</v>
      </c>
      <c r="I166" s="153" t="s">
        <v>101</v>
      </c>
      <c r="J166" s="153" t="s">
        <v>469</v>
      </c>
      <c r="K166" s="224" t="s">
        <v>203</v>
      </c>
      <c r="O166" s="20">
        <f t="shared" si="4"/>
        <v>595.74</v>
      </c>
      <c r="P166" s="20">
        <f t="shared" si="2"/>
        <v>714.38</v>
      </c>
      <c r="Q166" s="20">
        <f t="shared" si="5"/>
        <v>162.51</v>
      </c>
    </row>
    <row r="167">
      <c r="B167" s="151">
        <v>7000.0</v>
      </c>
      <c r="C167" s="151" t="s">
        <v>391</v>
      </c>
      <c r="D167" s="225">
        <v>32.25</v>
      </c>
      <c r="E167" s="151">
        <v>10.0</v>
      </c>
      <c r="F167" s="4">
        <v>15.62</v>
      </c>
      <c r="G167" s="4">
        <v>1.1008656E7</v>
      </c>
      <c r="H167" s="4">
        <v>27.9</v>
      </c>
      <c r="I167" s="153" t="s">
        <v>65</v>
      </c>
      <c r="J167" s="153" t="s">
        <v>469</v>
      </c>
      <c r="K167" s="224" t="s">
        <v>203</v>
      </c>
      <c r="O167" s="20">
        <f t="shared" si="4"/>
        <v>611.36</v>
      </c>
      <c r="P167" s="20">
        <f t="shared" si="2"/>
        <v>714.38</v>
      </c>
      <c r="Q167" s="20">
        <f t="shared" si="5"/>
        <v>162.51</v>
      </c>
    </row>
    <row r="168">
      <c r="B168" s="151">
        <v>7001.0</v>
      </c>
      <c r="C168" s="151" t="s">
        <v>391</v>
      </c>
      <c r="D168" s="225">
        <v>32.25</v>
      </c>
      <c r="E168" s="151">
        <v>10.0</v>
      </c>
      <c r="F168" s="4">
        <v>16.36</v>
      </c>
      <c r="G168" s="4">
        <v>1.1296497E7</v>
      </c>
      <c r="H168" s="4">
        <v>28.74</v>
      </c>
      <c r="I168" s="153" t="s">
        <v>65</v>
      </c>
      <c r="J168" s="153" t="s">
        <v>469</v>
      </c>
      <c r="K168" s="224" t="s">
        <v>203</v>
      </c>
      <c r="O168" s="20">
        <f t="shared" si="4"/>
        <v>627.72</v>
      </c>
      <c r="P168" s="20">
        <f t="shared" si="2"/>
        <v>714.38</v>
      </c>
      <c r="Q168" s="20">
        <f t="shared" si="5"/>
        <v>162.51</v>
      </c>
    </row>
    <row r="169">
      <c r="B169" s="151">
        <v>7002.0</v>
      </c>
      <c r="C169" s="151" t="s">
        <v>391</v>
      </c>
      <c r="D169" s="225">
        <v>32.25</v>
      </c>
      <c r="E169" s="151">
        <v>10.0</v>
      </c>
      <c r="F169" s="4">
        <v>15.52</v>
      </c>
      <c r="G169" s="4">
        <v>1.0603234E7</v>
      </c>
      <c r="H169" s="4">
        <v>28.9</v>
      </c>
      <c r="I169" s="153" t="s">
        <v>65</v>
      </c>
      <c r="J169" s="153" t="s">
        <v>469</v>
      </c>
      <c r="K169" s="224" t="s">
        <v>203</v>
      </c>
      <c r="O169" s="20">
        <f t="shared" si="4"/>
        <v>643.24</v>
      </c>
      <c r="P169" s="20">
        <f t="shared" si="2"/>
        <v>714.38</v>
      </c>
      <c r="Q169" s="20">
        <f t="shared" si="5"/>
        <v>162.51</v>
      </c>
    </row>
    <row r="170">
      <c r="I170" s="76"/>
      <c r="J170" s="76"/>
      <c r="O170" s="20">
        <f t="shared" si="4"/>
        <v>643.24</v>
      </c>
      <c r="P170" s="20">
        <f t="shared" si="2"/>
        <v>714.38</v>
      </c>
      <c r="Q170" s="20">
        <f t="shared" si="5"/>
        <v>162.51</v>
      </c>
    </row>
    <row r="171">
      <c r="I171" s="76"/>
      <c r="J171" s="76"/>
      <c r="O171" s="20">
        <f t="shared" si="4"/>
        <v>643.24</v>
      </c>
      <c r="P171" s="20">
        <f t="shared" si="2"/>
        <v>714.38</v>
      </c>
      <c r="Q171" s="20">
        <f t="shared" si="5"/>
        <v>162.51</v>
      </c>
    </row>
    <row r="172">
      <c r="I172" s="76"/>
      <c r="J172" s="76"/>
      <c r="O172" s="20">
        <f t="shared" si="4"/>
        <v>643.24</v>
      </c>
      <c r="P172" s="20">
        <f t="shared" si="2"/>
        <v>714.38</v>
      </c>
      <c r="Q172" s="20">
        <f t="shared" si="5"/>
        <v>162.51</v>
      </c>
    </row>
    <row r="173">
      <c r="I173" s="76"/>
      <c r="J173" s="76"/>
      <c r="O173" s="20">
        <f t="shared" si="4"/>
        <v>643.24</v>
      </c>
      <c r="P173" s="20">
        <f t="shared" si="2"/>
        <v>714.38</v>
      </c>
      <c r="Q173" s="20">
        <f t="shared" si="5"/>
        <v>162.51</v>
      </c>
    </row>
    <row r="174">
      <c r="I174" s="76"/>
      <c r="J174" s="76"/>
      <c r="O174" s="20">
        <f t="shared" si="4"/>
        <v>643.24</v>
      </c>
      <c r="P174" s="20">
        <f t="shared" si="2"/>
        <v>714.38</v>
      </c>
      <c r="Q174" s="20">
        <f t="shared" si="5"/>
        <v>162.51</v>
      </c>
    </row>
    <row r="175">
      <c r="I175" s="76"/>
      <c r="J175" s="76"/>
      <c r="O175" s="20">
        <f t="shared" si="4"/>
        <v>643.24</v>
      </c>
      <c r="P175" s="20">
        <f t="shared" si="2"/>
        <v>714.38</v>
      </c>
      <c r="Q175" s="20">
        <f t="shared" si="5"/>
        <v>162.51</v>
      </c>
    </row>
    <row r="176">
      <c r="I176" s="76"/>
      <c r="J176" s="76"/>
      <c r="O176" s="20">
        <f t="shared" si="4"/>
        <v>643.24</v>
      </c>
      <c r="P176" s="20">
        <f t="shared" si="2"/>
        <v>714.38</v>
      </c>
      <c r="Q176" s="20">
        <f t="shared" si="5"/>
        <v>162.51</v>
      </c>
    </row>
    <row r="177">
      <c r="I177" s="76"/>
      <c r="J177" s="76"/>
      <c r="O177" s="20">
        <f t="shared" si="4"/>
        <v>643.24</v>
      </c>
      <c r="P177" s="20">
        <f t="shared" si="2"/>
        <v>714.38</v>
      </c>
      <c r="Q177" s="20">
        <f t="shared" si="5"/>
        <v>162.51</v>
      </c>
    </row>
    <row r="178">
      <c r="I178" s="76"/>
      <c r="J178" s="76"/>
      <c r="O178" s="20">
        <f t="shared" si="4"/>
        <v>643.24</v>
      </c>
      <c r="P178" s="20">
        <f t="shared" si="2"/>
        <v>714.38</v>
      </c>
      <c r="Q178" s="20">
        <f t="shared" si="5"/>
        <v>162.51</v>
      </c>
    </row>
    <row r="179">
      <c r="I179" s="76"/>
      <c r="J179" s="76"/>
      <c r="O179" s="20">
        <f t="shared" si="4"/>
        <v>643.24</v>
      </c>
      <c r="P179" s="20">
        <f t="shared" si="2"/>
        <v>714.38</v>
      </c>
      <c r="Q179" s="20">
        <f t="shared" si="5"/>
        <v>162.51</v>
      </c>
    </row>
    <row r="180">
      <c r="I180" s="76"/>
      <c r="J180" s="76"/>
      <c r="O180" s="20">
        <f t="shared" si="4"/>
        <v>643.24</v>
      </c>
      <c r="P180" s="20">
        <f t="shared" si="2"/>
        <v>714.38</v>
      </c>
      <c r="Q180" s="20">
        <f t="shared" si="5"/>
        <v>162.51</v>
      </c>
    </row>
    <row r="181">
      <c r="I181" s="76"/>
      <c r="J181" s="76"/>
      <c r="O181" s="20">
        <f t="shared" si="4"/>
        <v>643.24</v>
      </c>
      <c r="P181" s="20">
        <f t="shared" si="2"/>
        <v>714.38</v>
      </c>
      <c r="Q181" s="20">
        <f t="shared" si="5"/>
        <v>162.51</v>
      </c>
    </row>
    <row r="182">
      <c r="I182" s="76"/>
      <c r="J182" s="76"/>
      <c r="O182" s="20">
        <f t="shared" si="4"/>
        <v>643.24</v>
      </c>
      <c r="P182" s="20">
        <f t="shared" si="2"/>
        <v>714.38</v>
      </c>
      <c r="Q182" s="20">
        <f t="shared" si="5"/>
        <v>162.51</v>
      </c>
    </row>
    <row r="183">
      <c r="I183" s="76"/>
      <c r="J183" s="76"/>
      <c r="O183" s="20">
        <f t="shared" si="4"/>
        <v>643.24</v>
      </c>
      <c r="P183" s="20">
        <f t="shared" si="2"/>
        <v>714.38</v>
      </c>
      <c r="Q183" s="20">
        <f t="shared" si="5"/>
        <v>162.51</v>
      </c>
    </row>
    <row r="184">
      <c r="I184" s="76"/>
      <c r="J184" s="76"/>
      <c r="O184" s="20">
        <f t="shared" si="4"/>
        <v>643.24</v>
      </c>
      <c r="P184" s="20">
        <f t="shared" si="2"/>
        <v>714.38</v>
      </c>
      <c r="Q184" s="20">
        <f t="shared" si="5"/>
        <v>162.51</v>
      </c>
    </row>
    <row r="185">
      <c r="I185" s="76"/>
      <c r="J185" s="76"/>
      <c r="O185" s="20">
        <f t="shared" si="4"/>
        <v>643.24</v>
      </c>
      <c r="P185" s="20">
        <f t="shared" si="2"/>
        <v>714.38</v>
      </c>
      <c r="Q185" s="20">
        <f t="shared" si="5"/>
        <v>162.51</v>
      </c>
    </row>
    <row r="186">
      <c r="I186" s="76"/>
      <c r="J186" s="76"/>
      <c r="O186" s="20">
        <f t="shared" si="4"/>
        <v>643.24</v>
      </c>
      <c r="P186" s="20">
        <f t="shared" si="2"/>
        <v>714.38</v>
      </c>
      <c r="Q186" s="20">
        <f t="shared" si="5"/>
        <v>162.51</v>
      </c>
    </row>
    <row r="187">
      <c r="I187" s="76"/>
      <c r="J187" s="76"/>
      <c r="O187" s="20">
        <f t="shared" si="4"/>
        <v>643.24</v>
      </c>
      <c r="P187" s="20">
        <f t="shared" si="2"/>
        <v>714.38</v>
      </c>
      <c r="Q187" s="20">
        <f t="shared" si="5"/>
        <v>162.51</v>
      </c>
    </row>
    <row r="188">
      <c r="I188" s="76"/>
      <c r="J188" s="76"/>
      <c r="O188" s="20">
        <f t="shared" si="4"/>
        <v>643.24</v>
      </c>
      <c r="P188" s="20">
        <f t="shared" si="2"/>
        <v>714.38</v>
      </c>
      <c r="Q188" s="20">
        <f t="shared" si="5"/>
        <v>162.51</v>
      </c>
    </row>
    <row r="189">
      <c r="I189" s="76"/>
      <c r="J189" s="76"/>
      <c r="O189" s="20">
        <f t="shared" si="4"/>
        <v>643.24</v>
      </c>
      <c r="P189" s="20">
        <f t="shared" si="2"/>
        <v>714.38</v>
      </c>
      <c r="Q189" s="20">
        <f t="shared" si="5"/>
        <v>162.51</v>
      </c>
    </row>
    <row r="190">
      <c r="I190" s="76"/>
      <c r="J190" s="76"/>
      <c r="O190" s="20">
        <f t="shared" si="4"/>
        <v>643.24</v>
      </c>
      <c r="P190" s="20">
        <f t="shared" si="2"/>
        <v>714.38</v>
      </c>
      <c r="Q190" s="20">
        <f t="shared" si="5"/>
        <v>162.51</v>
      </c>
    </row>
    <row r="191">
      <c r="I191" s="76"/>
      <c r="J191" s="76"/>
      <c r="O191" s="20">
        <f t="shared" si="4"/>
        <v>643.24</v>
      </c>
      <c r="P191" s="20">
        <f t="shared" si="2"/>
        <v>714.38</v>
      </c>
      <c r="Q191" s="20">
        <f t="shared" si="5"/>
        <v>162.51</v>
      </c>
    </row>
    <row r="192">
      <c r="I192" s="76"/>
      <c r="J192" s="76"/>
      <c r="O192" s="20">
        <f t="shared" si="4"/>
        <v>643.24</v>
      </c>
      <c r="P192" s="20">
        <f t="shared" si="2"/>
        <v>714.38</v>
      </c>
      <c r="Q192" s="20">
        <f t="shared" si="5"/>
        <v>162.51</v>
      </c>
    </row>
    <row r="193">
      <c r="I193" s="76"/>
      <c r="J193" s="76"/>
      <c r="O193" s="20">
        <f t="shared" si="4"/>
        <v>643.24</v>
      </c>
      <c r="P193" s="20">
        <f t="shared" si="2"/>
        <v>714.38</v>
      </c>
      <c r="Q193" s="20">
        <f t="shared" si="5"/>
        <v>162.51</v>
      </c>
    </row>
    <row r="194">
      <c r="I194" s="76"/>
      <c r="J194" s="76"/>
      <c r="O194" s="20">
        <f t="shared" si="4"/>
        <v>643.24</v>
      </c>
      <c r="P194" s="20">
        <f t="shared" si="2"/>
        <v>714.38</v>
      </c>
      <c r="Q194" s="20">
        <f t="shared" si="5"/>
        <v>162.51</v>
      </c>
    </row>
    <row r="195">
      <c r="I195" s="76"/>
      <c r="J195" s="76"/>
      <c r="O195" s="20">
        <f t="shared" si="4"/>
        <v>643.24</v>
      </c>
      <c r="P195" s="20">
        <f t="shared" si="2"/>
        <v>714.38</v>
      </c>
      <c r="Q195" s="20">
        <f t="shared" si="5"/>
        <v>162.51</v>
      </c>
    </row>
    <row r="196">
      <c r="I196" s="76"/>
      <c r="J196" s="76"/>
      <c r="O196" s="20">
        <f t="shared" si="4"/>
        <v>643.24</v>
      </c>
      <c r="P196" s="20">
        <f t="shared" si="2"/>
        <v>714.38</v>
      </c>
      <c r="Q196" s="20">
        <f t="shared" si="5"/>
        <v>162.51</v>
      </c>
    </row>
    <row r="197">
      <c r="I197" s="76"/>
      <c r="J197" s="76"/>
      <c r="O197" s="20">
        <f t="shared" si="4"/>
        <v>643.24</v>
      </c>
      <c r="P197" s="20">
        <f t="shared" si="2"/>
        <v>714.38</v>
      </c>
      <c r="Q197" s="20">
        <f t="shared" si="5"/>
        <v>162.51</v>
      </c>
    </row>
    <row r="198">
      <c r="I198" s="76"/>
      <c r="J198" s="76"/>
      <c r="O198" s="20">
        <f t="shared" si="4"/>
        <v>643.24</v>
      </c>
      <c r="P198" s="20">
        <f t="shared" si="2"/>
        <v>714.38</v>
      </c>
      <c r="Q198" s="20">
        <f t="shared" si="5"/>
        <v>162.51</v>
      </c>
    </row>
    <row r="199">
      <c r="I199" s="76"/>
      <c r="J199" s="76"/>
      <c r="O199" s="20">
        <f t="shared" si="4"/>
        <v>643.24</v>
      </c>
      <c r="P199" s="20">
        <f t="shared" si="2"/>
        <v>714.38</v>
      </c>
      <c r="Q199" s="20">
        <f t="shared" si="5"/>
        <v>162.51</v>
      </c>
    </row>
    <row r="200">
      <c r="I200" s="76"/>
      <c r="J200" s="76"/>
      <c r="O200" s="20">
        <f t="shared" si="4"/>
        <v>643.24</v>
      </c>
      <c r="P200" s="20">
        <f t="shared" si="2"/>
        <v>714.38</v>
      </c>
      <c r="Q200" s="20">
        <f t="shared" si="5"/>
        <v>162.51</v>
      </c>
    </row>
    <row r="201">
      <c r="I201" s="76"/>
      <c r="J201" s="76"/>
      <c r="O201" s="20">
        <f t="shared" si="4"/>
        <v>643.24</v>
      </c>
      <c r="P201" s="20">
        <f t="shared" si="2"/>
        <v>714.38</v>
      </c>
      <c r="Q201" s="20">
        <f t="shared" si="5"/>
        <v>162.51</v>
      </c>
    </row>
    <row r="202">
      <c r="I202" s="76"/>
      <c r="J202" s="76"/>
      <c r="O202" s="20">
        <f t="shared" si="4"/>
        <v>643.24</v>
      </c>
      <c r="P202" s="20">
        <f t="shared" si="2"/>
        <v>714.38</v>
      </c>
      <c r="Q202" s="20">
        <f t="shared" si="5"/>
        <v>162.51</v>
      </c>
    </row>
    <row r="203">
      <c r="I203" s="76"/>
      <c r="J203" s="76"/>
      <c r="O203" s="20">
        <f t="shared" si="4"/>
        <v>643.24</v>
      </c>
      <c r="P203" s="20">
        <f t="shared" si="2"/>
        <v>714.38</v>
      </c>
      <c r="Q203" s="20">
        <f t="shared" si="5"/>
        <v>162.51</v>
      </c>
    </row>
    <row r="204">
      <c r="I204" s="76"/>
      <c r="J204" s="76"/>
      <c r="O204" s="20">
        <f t="shared" si="4"/>
        <v>643.24</v>
      </c>
      <c r="P204" s="20">
        <f t="shared" si="2"/>
        <v>714.38</v>
      </c>
      <c r="Q204" s="20">
        <f t="shared" si="5"/>
        <v>162.51</v>
      </c>
    </row>
    <row r="205">
      <c r="I205" s="76"/>
      <c r="J205" s="76"/>
      <c r="O205" s="20">
        <f t="shared" si="4"/>
        <v>643.24</v>
      </c>
      <c r="P205" s="20">
        <f t="shared" si="2"/>
        <v>714.38</v>
      </c>
      <c r="Q205" s="20">
        <f t="shared" si="5"/>
        <v>162.51</v>
      </c>
    </row>
    <row r="206">
      <c r="I206" s="76"/>
      <c r="J206" s="76"/>
      <c r="O206" s="20">
        <f t="shared" si="4"/>
        <v>643.24</v>
      </c>
      <c r="P206" s="20">
        <f t="shared" si="2"/>
        <v>714.38</v>
      </c>
      <c r="Q206" s="20">
        <f t="shared" si="5"/>
        <v>162.51</v>
      </c>
    </row>
    <row r="207">
      <c r="I207" s="76"/>
      <c r="J207" s="76"/>
      <c r="O207" s="20">
        <f t="shared" si="4"/>
        <v>643.24</v>
      </c>
      <c r="P207" s="20">
        <f t="shared" si="2"/>
        <v>714.38</v>
      </c>
      <c r="Q207" s="20">
        <f t="shared" si="5"/>
        <v>162.51</v>
      </c>
    </row>
    <row r="208">
      <c r="I208" s="76"/>
      <c r="J208" s="76"/>
      <c r="O208" s="20">
        <f t="shared" si="4"/>
        <v>643.24</v>
      </c>
      <c r="P208" s="20">
        <f t="shared" si="2"/>
        <v>714.38</v>
      </c>
      <c r="Q208" s="20">
        <f t="shared" si="5"/>
        <v>162.51</v>
      </c>
    </row>
    <row r="209">
      <c r="I209" s="76"/>
      <c r="J209" s="76"/>
      <c r="O209" s="20">
        <f t="shared" si="4"/>
        <v>643.24</v>
      </c>
      <c r="P209" s="20">
        <f t="shared" si="2"/>
        <v>714.38</v>
      </c>
      <c r="Q209" s="20">
        <f t="shared" si="5"/>
        <v>162.51</v>
      </c>
    </row>
    <row r="210">
      <c r="I210" s="76"/>
      <c r="J210" s="76"/>
      <c r="O210" s="20">
        <f t="shared" si="4"/>
        <v>643.24</v>
      </c>
      <c r="P210" s="20">
        <f t="shared" si="2"/>
        <v>714.38</v>
      </c>
      <c r="Q210" s="20">
        <f t="shared" si="5"/>
        <v>162.51</v>
      </c>
    </row>
    <row r="211">
      <c r="I211" s="76"/>
      <c r="J211" s="76"/>
      <c r="O211" s="20">
        <f t="shared" si="4"/>
        <v>643.24</v>
      </c>
      <c r="P211" s="20">
        <f t="shared" si="2"/>
        <v>714.38</v>
      </c>
      <c r="Q211" s="20">
        <f t="shared" si="5"/>
        <v>162.51</v>
      </c>
    </row>
    <row r="212">
      <c r="I212" s="76"/>
      <c r="J212" s="76"/>
      <c r="O212" s="20">
        <f t="shared" si="4"/>
        <v>643.24</v>
      </c>
      <c r="P212" s="20">
        <f t="shared" si="2"/>
        <v>714.38</v>
      </c>
      <c r="Q212" s="20">
        <f t="shared" si="5"/>
        <v>162.51</v>
      </c>
    </row>
    <row r="213">
      <c r="I213" s="76"/>
      <c r="J213" s="76"/>
      <c r="O213" s="20">
        <f t="shared" si="4"/>
        <v>643.24</v>
      </c>
      <c r="P213" s="20">
        <f t="shared" si="2"/>
        <v>714.38</v>
      </c>
      <c r="Q213" s="20">
        <f t="shared" si="5"/>
        <v>162.51</v>
      </c>
    </row>
    <row r="214">
      <c r="I214" s="76"/>
      <c r="J214" s="76"/>
      <c r="O214" s="20">
        <f t="shared" si="4"/>
        <v>643.24</v>
      </c>
      <c r="P214" s="20">
        <f t="shared" si="2"/>
        <v>714.38</v>
      </c>
      <c r="Q214" s="20">
        <f t="shared" si="5"/>
        <v>162.51</v>
      </c>
    </row>
    <row r="215">
      <c r="I215" s="76"/>
      <c r="J215" s="76"/>
      <c r="O215" s="20">
        <f t="shared" si="4"/>
        <v>643.24</v>
      </c>
      <c r="P215" s="20">
        <f t="shared" si="2"/>
        <v>714.38</v>
      </c>
      <c r="Q215" s="20">
        <f t="shared" si="5"/>
        <v>162.51</v>
      </c>
    </row>
    <row r="216">
      <c r="I216" s="76"/>
      <c r="J216" s="76"/>
      <c r="O216" s="20">
        <f t="shared" si="4"/>
        <v>643.24</v>
      </c>
      <c r="P216" s="20">
        <f t="shared" si="2"/>
        <v>714.38</v>
      </c>
      <c r="Q216" s="20">
        <f t="shared" si="5"/>
        <v>162.51</v>
      </c>
    </row>
    <row r="217">
      <c r="I217" s="76"/>
      <c r="J217" s="76"/>
      <c r="O217" s="20">
        <f t="shared" si="4"/>
        <v>643.24</v>
      </c>
      <c r="P217" s="20">
        <f t="shared" si="2"/>
        <v>714.38</v>
      </c>
      <c r="Q217" s="20">
        <f t="shared" si="5"/>
        <v>162.51</v>
      </c>
    </row>
    <row r="218">
      <c r="I218" s="76"/>
      <c r="J218" s="76"/>
      <c r="O218" s="20">
        <f t="shared" si="4"/>
        <v>643.24</v>
      </c>
      <c r="P218" s="20">
        <f t="shared" si="2"/>
        <v>714.38</v>
      </c>
      <c r="Q218" s="20">
        <f t="shared" si="5"/>
        <v>162.51</v>
      </c>
    </row>
    <row r="219">
      <c r="I219" s="76"/>
      <c r="J219" s="76"/>
      <c r="O219" s="20">
        <f t="shared" si="4"/>
        <v>643.24</v>
      </c>
      <c r="P219" s="20">
        <f t="shared" si="2"/>
        <v>714.38</v>
      </c>
      <c r="Q219" s="20">
        <f t="shared" si="5"/>
        <v>162.51</v>
      </c>
    </row>
    <row r="220">
      <c r="I220" s="76"/>
      <c r="J220" s="76"/>
      <c r="O220" s="20">
        <f t="shared" si="4"/>
        <v>643.24</v>
      </c>
      <c r="P220" s="20">
        <f t="shared" si="2"/>
        <v>714.38</v>
      </c>
      <c r="Q220" s="20">
        <f t="shared" si="5"/>
        <v>162.51</v>
      </c>
    </row>
    <row r="221">
      <c r="I221" s="76"/>
      <c r="J221" s="76"/>
      <c r="O221" s="20">
        <f t="shared" si="4"/>
        <v>643.24</v>
      </c>
      <c r="P221" s="20">
        <f t="shared" si="2"/>
        <v>714.38</v>
      </c>
      <c r="Q221" s="20">
        <f t="shared" si="5"/>
        <v>162.51</v>
      </c>
    </row>
    <row r="222">
      <c r="I222" s="76"/>
      <c r="J222" s="76"/>
      <c r="O222" s="20">
        <f t="shared" si="4"/>
        <v>643.24</v>
      </c>
      <c r="P222" s="20">
        <f t="shared" si="2"/>
        <v>714.38</v>
      </c>
      <c r="Q222" s="20">
        <f t="shared" si="5"/>
        <v>162.51</v>
      </c>
    </row>
    <row r="223">
      <c r="I223" s="76"/>
      <c r="J223" s="76"/>
      <c r="O223" s="20">
        <f t="shared" si="4"/>
        <v>643.24</v>
      </c>
      <c r="P223" s="20">
        <f t="shared" si="2"/>
        <v>714.38</v>
      </c>
      <c r="Q223" s="20">
        <f t="shared" si="5"/>
        <v>162.51</v>
      </c>
    </row>
    <row r="224">
      <c r="I224" s="76"/>
      <c r="J224" s="76"/>
      <c r="O224" s="20">
        <f t="shared" si="4"/>
        <v>643.24</v>
      </c>
      <c r="P224" s="20">
        <f t="shared" si="2"/>
        <v>714.38</v>
      </c>
      <c r="Q224" s="20">
        <f t="shared" si="5"/>
        <v>162.51</v>
      </c>
    </row>
    <row r="225">
      <c r="I225" s="76"/>
      <c r="J225" s="76"/>
      <c r="O225" s="20">
        <f t="shared" si="4"/>
        <v>643.24</v>
      </c>
      <c r="P225" s="20">
        <f t="shared" si="2"/>
        <v>714.38</v>
      </c>
      <c r="Q225" s="20">
        <f t="shared" si="5"/>
        <v>162.51</v>
      </c>
    </row>
    <row r="226">
      <c r="I226" s="76"/>
      <c r="J226" s="76"/>
    </row>
    <row r="227">
      <c r="I227" s="76"/>
      <c r="J227" s="76"/>
    </row>
    <row r="228">
      <c r="I228" s="76"/>
      <c r="J228" s="76"/>
    </row>
    <row r="229">
      <c r="I229" s="76"/>
      <c r="J229" s="76"/>
    </row>
    <row r="230">
      <c r="I230" s="76"/>
      <c r="J230" s="76"/>
    </row>
    <row r="231">
      <c r="I231" s="76"/>
      <c r="J231" s="76"/>
    </row>
    <row r="232">
      <c r="I232" s="76"/>
      <c r="J232" s="76"/>
    </row>
    <row r="233">
      <c r="I233" s="76"/>
      <c r="J233" s="76"/>
    </row>
    <row r="234">
      <c r="I234" s="76"/>
      <c r="J234" s="76"/>
    </row>
    <row r="235">
      <c r="I235" s="76"/>
      <c r="J235" s="76"/>
    </row>
    <row r="236">
      <c r="I236" s="76"/>
      <c r="J236" s="76"/>
    </row>
    <row r="237">
      <c r="I237" s="76"/>
      <c r="J237" s="76"/>
    </row>
    <row r="238">
      <c r="I238" s="76"/>
      <c r="J238" s="76"/>
    </row>
    <row r="239">
      <c r="I239" s="76"/>
      <c r="J239" s="76"/>
    </row>
    <row r="240">
      <c r="I240" s="76"/>
      <c r="J240" s="76"/>
    </row>
    <row r="241">
      <c r="I241" s="76"/>
      <c r="J241" s="76"/>
    </row>
    <row r="242">
      <c r="I242" s="76"/>
      <c r="J242" s="76"/>
    </row>
    <row r="243">
      <c r="I243" s="76"/>
      <c r="J243" s="76"/>
    </row>
    <row r="244">
      <c r="I244" s="76"/>
      <c r="J244" s="76"/>
    </row>
    <row r="245">
      <c r="I245" s="76"/>
      <c r="J245" s="76"/>
    </row>
    <row r="246">
      <c r="I246" s="76"/>
      <c r="J246" s="76"/>
    </row>
    <row r="247">
      <c r="I247" s="76"/>
      <c r="J247" s="76"/>
    </row>
    <row r="248">
      <c r="I248" s="76"/>
      <c r="J248" s="76"/>
    </row>
    <row r="249">
      <c r="I249" s="76"/>
      <c r="J249" s="76"/>
    </row>
    <row r="250">
      <c r="I250" s="76"/>
      <c r="J250" s="76"/>
    </row>
    <row r="251">
      <c r="I251" s="76"/>
      <c r="J251" s="76"/>
    </row>
    <row r="252">
      <c r="I252" s="76"/>
      <c r="J252" s="76"/>
    </row>
    <row r="253">
      <c r="I253" s="76"/>
      <c r="J253" s="76"/>
    </row>
    <row r="254">
      <c r="I254" s="76"/>
      <c r="J254" s="76"/>
    </row>
    <row r="255">
      <c r="I255" s="76"/>
      <c r="J255" s="76"/>
    </row>
    <row r="256">
      <c r="I256" s="76"/>
      <c r="J256" s="76"/>
    </row>
    <row r="257">
      <c r="I257" s="76"/>
      <c r="J257" s="76"/>
    </row>
    <row r="258">
      <c r="I258" s="76"/>
      <c r="J258" s="76"/>
    </row>
    <row r="259">
      <c r="I259" s="76"/>
      <c r="J259" s="76"/>
    </row>
    <row r="260">
      <c r="I260" s="76"/>
      <c r="J260" s="76"/>
    </row>
    <row r="261">
      <c r="I261" s="76"/>
      <c r="J261" s="76"/>
    </row>
    <row r="262">
      <c r="I262" s="76"/>
      <c r="J262" s="76"/>
    </row>
    <row r="263">
      <c r="I263" s="76"/>
      <c r="J263" s="76"/>
    </row>
    <row r="264">
      <c r="I264" s="76"/>
      <c r="J264" s="76"/>
    </row>
    <row r="265">
      <c r="I265" s="76"/>
      <c r="J265" s="76"/>
    </row>
    <row r="266">
      <c r="I266" s="76"/>
      <c r="J266" s="76"/>
    </row>
    <row r="267">
      <c r="I267" s="76"/>
      <c r="J267" s="76"/>
    </row>
    <row r="268">
      <c r="I268" s="76"/>
      <c r="J268" s="76"/>
    </row>
    <row r="269">
      <c r="I269" s="76"/>
      <c r="J269" s="76"/>
    </row>
    <row r="270">
      <c r="I270" s="76"/>
      <c r="J270" s="76"/>
    </row>
    <row r="271">
      <c r="I271" s="76"/>
      <c r="J271" s="76"/>
    </row>
    <row r="272">
      <c r="I272" s="76"/>
      <c r="J272" s="76"/>
    </row>
    <row r="273">
      <c r="I273" s="76"/>
      <c r="J273" s="76"/>
    </row>
    <row r="274">
      <c r="I274" s="76"/>
      <c r="J274" s="76"/>
    </row>
    <row r="275">
      <c r="I275" s="76"/>
      <c r="J275" s="76"/>
    </row>
    <row r="276">
      <c r="I276" s="76"/>
      <c r="J276" s="76"/>
    </row>
    <row r="277">
      <c r="I277" s="76"/>
      <c r="J277" s="76"/>
    </row>
    <row r="278">
      <c r="I278" s="76"/>
      <c r="J278" s="76"/>
    </row>
    <row r="279">
      <c r="I279" s="76"/>
      <c r="J279" s="76"/>
    </row>
    <row r="280">
      <c r="I280" s="76"/>
      <c r="J280" s="76"/>
    </row>
    <row r="281">
      <c r="I281" s="76"/>
      <c r="J281" s="76"/>
    </row>
    <row r="282">
      <c r="I282" s="76"/>
      <c r="J282" s="76"/>
    </row>
    <row r="283">
      <c r="I283" s="76"/>
      <c r="J283" s="76"/>
    </row>
    <row r="284">
      <c r="I284" s="76"/>
      <c r="J284" s="76"/>
    </row>
    <row r="285">
      <c r="I285" s="76"/>
      <c r="J285" s="76"/>
    </row>
    <row r="286">
      <c r="I286" s="76"/>
      <c r="J286" s="76"/>
    </row>
    <row r="287">
      <c r="I287" s="76"/>
      <c r="J287" s="76"/>
    </row>
    <row r="288">
      <c r="I288" s="76"/>
      <c r="J288" s="76"/>
    </row>
    <row r="289">
      <c r="I289" s="76"/>
      <c r="J289" s="76"/>
    </row>
    <row r="290">
      <c r="I290" s="76"/>
      <c r="J290" s="76"/>
    </row>
    <row r="291">
      <c r="I291" s="76"/>
      <c r="J291" s="76"/>
    </row>
    <row r="292">
      <c r="I292" s="76"/>
      <c r="J292" s="76"/>
    </row>
    <row r="293">
      <c r="I293" s="76"/>
      <c r="J293" s="76"/>
    </row>
    <row r="294">
      <c r="I294" s="76"/>
      <c r="J294" s="76"/>
    </row>
    <row r="295">
      <c r="I295" s="76"/>
      <c r="J295" s="76"/>
    </row>
    <row r="296">
      <c r="I296" s="76"/>
      <c r="J296" s="76"/>
    </row>
    <row r="297">
      <c r="I297" s="76"/>
      <c r="J297" s="76"/>
    </row>
    <row r="298">
      <c r="I298" s="76"/>
      <c r="J298" s="76"/>
    </row>
    <row r="299">
      <c r="I299" s="76"/>
      <c r="J299" s="76"/>
    </row>
    <row r="300">
      <c r="I300" s="76"/>
      <c r="J300" s="76"/>
    </row>
    <row r="301">
      <c r="I301" s="76"/>
      <c r="J301" s="76"/>
    </row>
    <row r="302">
      <c r="I302" s="76"/>
      <c r="J302" s="76"/>
    </row>
    <row r="303">
      <c r="I303" s="76"/>
      <c r="J303" s="76"/>
    </row>
    <row r="304">
      <c r="I304" s="76"/>
      <c r="J304" s="76"/>
    </row>
    <row r="305">
      <c r="I305" s="76"/>
      <c r="J305" s="76"/>
    </row>
    <row r="306">
      <c r="I306" s="76"/>
      <c r="J306" s="76"/>
    </row>
    <row r="307">
      <c r="I307" s="76"/>
      <c r="J307" s="76"/>
    </row>
    <row r="308">
      <c r="I308" s="76"/>
      <c r="J308" s="76"/>
    </row>
    <row r="309">
      <c r="I309" s="76"/>
      <c r="J309" s="76"/>
    </row>
    <row r="310">
      <c r="I310" s="76"/>
      <c r="J310" s="76"/>
    </row>
    <row r="311">
      <c r="I311" s="76"/>
      <c r="J311" s="76"/>
    </row>
    <row r="312">
      <c r="I312" s="76"/>
      <c r="J312" s="76"/>
    </row>
    <row r="313">
      <c r="I313" s="76"/>
      <c r="J313" s="76"/>
    </row>
    <row r="314">
      <c r="I314" s="76"/>
      <c r="J314" s="76"/>
    </row>
    <row r="315">
      <c r="I315" s="76"/>
      <c r="J315" s="76"/>
    </row>
    <row r="316">
      <c r="I316" s="76"/>
      <c r="J316" s="76"/>
    </row>
    <row r="317">
      <c r="I317" s="76"/>
      <c r="J317" s="76"/>
    </row>
    <row r="318">
      <c r="I318" s="76"/>
      <c r="J318" s="76"/>
    </row>
    <row r="319">
      <c r="I319" s="76"/>
      <c r="J319" s="76"/>
    </row>
    <row r="320">
      <c r="I320" s="76"/>
      <c r="J320" s="76"/>
    </row>
    <row r="321">
      <c r="I321" s="76"/>
      <c r="J321" s="76"/>
    </row>
    <row r="322">
      <c r="I322" s="76"/>
      <c r="J322" s="76"/>
    </row>
    <row r="323">
      <c r="I323" s="76"/>
      <c r="J323" s="76"/>
    </row>
    <row r="324">
      <c r="I324" s="76"/>
      <c r="J324" s="76"/>
    </row>
    <row r="325">
      <c r="I325" s="76"/>
      <c r="J325" s="76"/>
    </row>
    <row r="326">
      <c r="I326" s="76"/>
      <c r="J326" s="76"/>
    </row>
    <row r="327">
      <c r="I327" s="76"/>
      <c r="J327" s="76"/>
    </row>
    <row r="328">
      <c r="I328" s="76"/>
      <c r="J328" s="76"/>
    </row>
    <row r="329">
      <c r="I329" s="76"/>
      <c r="J329" s="76"/>
    </row>
    <row r="330">
      <c r="I330" s="76"/>
      <c r="J330" s="76"/>
    </row>
    <row r="331">
      <c r="I331" s="76"/>
      <c r="J331" s="76"/>
    </row>
    <row r="332">
      <c r="I332" s="76"/>
      <c r="J332" s="76"/>
    </row>
    <row r="333">
      <c r="I333" s="76"/>
      <c r="J333" s="76"/>
    </row>
    <row r="334">
      <c r="I334" s="76"/>
      <c r="J334" s="76"/>
    </row>
    <row r="335">
      <c r="I335" s="76"/>
      <c r="J335" s="76"/>
    </row>
    <row r="336">
      <c r="I336" s="76"/>
      <c r="J336" s="76"/>
    </row>
    <row r="337">
      <c r="I337" s="76"/>
      <c r="J337" s="76"/>
    </row>
    <row r="338">
      <c r="I338" s="76"/>
      <c r="J338" s="76"/>
    </row>
    <row r="339">
      <c r="I339" s="76"/>
      <c r="J339" s="76"/>
    </row>
    <row r="340">
      <c r="I340" s="76"/>
      <c r="J340" s="76"/>
    </row>
    <row r="341">
      <c r="I341" s="76"/>
      <c r="J341" s="76"/>
    </row>
    <row r="342">
      <c r="I342" s="76"/>
      <c r="J342" s="76"/>
    </row>
    <row r="343">
      <c r="I343" s="76"/>
      <c r="J343" s="76"/>
    </row>
    <row r="344">
      <c r="I344" s="76"/>
      <c r="J344" s="76"/>
    </row>
    <row r="345">
      <c r="I345" s="76"/>
      <c r="J345" s="76"/>
    </row>
    <row r="346">
      <c r="I346" s="76"/>
      <c r="J346" s="76"/>
    </row>
    <row r="347">
      <c r="I347" s="76"/>
      <c r="J347" s="76"/>
    </row>
    <row r="348">
      <c r="I348" s="76"/>
      <c r="J348" s="76"/>
    </row>
    <row r="349">
      <c r="I349" s="76"/>
      <c r="J349" s="76"/>
    </row>
    <row r="350">
      <c r="I350" s="76"/>
      <c r="J350" s="76"/>
    </row>
    <row r="351">
      <c r="I351" s="76"/>
      <c r="J351" s="76"/>
    </row>
    <row r="352">
      <c r="I352" s="76"/>
      <c r="J352" s="76"/>
    </row>
    <row r="353">
      <c r="I353" s="76"/>
      <c r="J353" s="76"/>
    </row>
    <row r="354">
      <c r="I354" s="76"/>
      <c r="J354" s="76"/>
    </row>
    <row r="355">
      <c r="I355" s="76"/>
      <c r="J355" s="76"/>
    </row>
    <row r="356">
      <c r="I356" s="76"/>
      <c r="J356" s="76"/>
    </row>
    <row r="357">
      <c r="I357" s="76"/>
      <c r="J357" s="76"/>
    </row>
    <row r="358">
      <c r="I358" s="76"/>
      <c r="J358" s="76"/>
    </row>
    <row r="359">
      <c r="I359" s="76"/>
      <c r="J359" s="76"/>
    </row>
    <row r="360">
      <c r="I360" s="76"/>
      <c r="J360" s="76"/>
    </row>
    <row r="361">
      <c r="I361" s="76"/>
      <c r="J361" s="76"/>
    </row>
    <row r="362">
      <c r="I362" s="76"/>
      <c r="J362" s="76"/>
    </row>
    <row r="363">
      <c r="I363" s="76"/>
      <c r="J363" s="76"/>
    </row>
    <row r="364">
      <c r="I364" s="76"/>
      <c r="J364" s="76"/>
    </row>
    <row r="365">
      <c r="I365" s="76"/>
      <c r="J365" s="76"/>
    </row>
    <row r="366">
      <c r="I366" s="76"/>
      <c r="J366" s="76"/>
    </row>
    <row r="367">
      <c r="I367" s="76"/>
      <c r="J367" s="76"/>
    </row>
    <row r="368">
      <c r="I368" s="76"/>
      <c r="J368" s="76"/>
    </row>
    <row r="369">
      <c r="I369" s="76"/>
      <c r="J369" s="76"/>
    </row>
    <row r="370">
      <c r="I370" s="76"/>
      <c r="J370" s="76"/>
    </row>
    <row r="371">
      <c r="I371" s="76"/>
      <c r="J371" s="76"/>
    </row>
    <row r="372">
      <c r="I372" s="76"/>
      <c r="J372" s="76"/>
    </row>
    <row r="373">
      <c r="I373" s="76"/>
      <c r="J373" s="76"/>
    </row>
    <row r="374">
      <c r="I374" s="76"/>
      <c r="J374" s="76"/>
    </row>
    <row r="375">
      <c r="I375" s="76"/>
      <c r="J375" s="76"/>
    </row>
    <row r="376">
      <c r="I376" s="76"/>
      <c r="J376" s="76"/>
    </row>
    <row r="377">
      <c r="I377" s="76"/>
      <c r="J377" s="76"/>
    </row>
    <row r="378">
      <c r="I378" s="76"/>
      <c r="J378" s="76"/>
    </row>
    <row r="379">
      <c r="I379" s="76"/>
      <c r="J379" s="76"/>
    </row>
    <row r="380">
      <c r="I380" s="76"/>
      <c r="J380" s="76"/>
    </row>
    <row r="381">
      <c r="I381" s="76"/>
      <c r="J381" s="76"/>
    </row>
    <row r="382">
      <c r="I382" s="76"/>
      <c r="J382" s="76"/>
    </row>
    <row r="383">
      <c r="I383" s="76"/>
      <c r="J383" s="76"/>
    </row>
    <row r="384">
      <c r="I384" s="76"/>
      <c r="J384" s="76"/>
    </row>
    <row r="385">
      <c r="I385" s="76"/>
      <c r="J385" s="76"/>
    </row>
    <row r="386">
      <c r="I386" s="76"/>
      <c r="J386" s="76"/>
    </row>
    <row r="387">
      <c r="I387" s="76"/>
      <c r="J387" s="76"/>
    </row>
    <row r="388">
      <c r="I388" s="76"/>
      <c r="J388" s="76"/>
    </row>
    <row r="389">
      <c r="I389" s="76"/>
      <c r="J389" s="76"/>
    </row>
    <row r="390">
      <c r="I390" s="76"/>
      <c r="J390" s="76"/>
    </row>
    <row r="391">
      <c r="I391" s="76"/>
      <c r="J391" s="76"/>
    </row>
    <row r="392">
      <c r="I392" s="76"/>
      <c r="J392" s="76"/>
    </row>
    <row r="393">
      <c r="I393" s="76"/>
      <c r="J393" s="76"/>
    </row>
    <row r="394">
      <c r="I394" s="76"/>
      <c r="J394" s="76"/>
    </row>
    <row r="395">
      <c r="I395" s="76"/>
      <c r="J395" s="76"/>
    </row>
    <row r="396">
      <c r="I396" s="76"/>
      <c r="J396" s="76"/>
    </row>
    <row r="397">
      <c r="I397" s="76"/>
      <c r="J397" s="76"/>
    </row>
    <row r="398">
      <c r="I398" s="76"/>
      <c r="J398" s="76"/>
    </row>
    <row r="399">
      <c r="I399" s="76"/>
      <c r="J399" s="76"/>
    </row>
    <row r="400">
      <c r="I400" s="76"/>
      <c r="J400" s="76"/>
    </row>
    <row r="401">
      <c r="I401" s="76"/>
      <c r="J401" s="76"/>
    </row>
    <row r="402">
      <c r="I402" s="76"/>
      <c r="J402" s="76"/>
    </row>
    <row r="403">
      <c r="I403" s="76"/>
      <c r="J403" s="76"/>
    </row>
    <row r="404">
      <c r="I404" s="76"/>
      <c r="J404" s="76"/>
    </row>
    <row r="405">
      <c r="I405" s="76"/>
      <c r="J405" s="76"/>
    </row>
    <row r="406">
      <c r="I406" s="76"/>
      <c r="J406" s="76"/>
    </row>
    <row r="407">
      <c r="I407" s="76"/>
      <c r="J407" s="76"/>
    </row>
    <row r="408">
      <c r="I408" s="76"/>
      <c r="J408" s="76"/>
    </row>
    <row r="409">
      <c r="I409" s="76"/>
      <c r="J409" s="76"/>
    </row>
    <row r="410">
      <c r="I410" s="76"/>
      <c r="J410" s="76"/>
    </row>
    <row r="411">
      <c r="I411" s="76"/>
      <c r="J411" s="76"/>
    </row>
    <row r="412">
      <c r="I412" s="76"/>
      <c r="J412" s="76"/>
    </row>
    <row r="413">
      <c r="I413" s="76"/>
      <c r="J413" s="76"/>
    </row>
    <row r="414">
      <c r="I414" s="76"/>
      <c r="J414" s="76"/>
    </row>
    <row r="415">
      <c r="I415" s="76"/>
      <c r="J415" s="76"/>
    </row>
    <row r="416">
      <c r="I416" s="76"/>
      <c r="J416" s="76"/>
    </row>
    <row r="417">
      <c r="I417" s="76"/>
      <c r="J417" s="76"/>
    </row>
    <row r="418">
      <c r="I418" s="76"/>
      <c r="J418" s="76"/>
    </row>
    <row r="419">
      <c r="I419" s="76"/>
      <c r="J419" s="76"/>
    </row>
    <row r="420">
      <c r="I420" s="76"/>
      <c r="J420" s="76"/>
    </row>
    <row r="421">
      <c r="I421" s="76"/>
      <c r="J421" s="76"/>
    </row>
    <row r="422">
      <c r="I422" s="76"/>
      <c r="J422" s="76"/>
    </row>
    <row r="423">
      <c r="I423" s="76"/>
      <c r="J423" s="76"/>
    </row>
    <row r="424">
      <c r="I424" s="76"/>
      <c r="J424" s="76"/>
    </row>
    <row r="425">
      <c r="I425" s="76"/>
      <c r="J425" s="76"/>
    </row>
    <row r="426">
      <c r="I426" s="76"/>
      <c r="J426" s="76"/>
    </row>
    <row r="427">
      <c r="I427" s="76"/>
      <c r="J427" s="76"/>
    </row>
    <row r="428">
      <c r="I428" s="76"/>
      <c r="J428" s="76"/>
    </row>
    <row r="429">
      <c r="I429" s="76"/>
      <c r="J429" s="76"/>
    </row>
    <row r="430">
      <c r="I430" s="76"/>
      <c r="J430" s="76"/>
    </row>
    <row r="431">
      <c r="I431" s="76"/>
      <c r="J431" s="76"/>
    </row>
    <row r="432">
      <c r="I432" s="76"/>
      <c r="J432" s="76"/>
    </row>
    <row r="433">
      <c r="I433" s="76"/>
      <c r="J433" s="76"/>
    </row>
    <row r="434">
      <c r="I434" s="76"/>
      <c r="J434" s="76"/>
    </row>
    <row r="435">
      <c r="I435" s="76"/>
      <c r="J435" s="76"/>
    </row>
    <row r="436">
      <c r="I436" s="76"/>
      <c r="J436" s="76"/>
    </row>
    <row r="437">
      <c r="I437" s="76"/>
      <c r="J437" s="76"/>
    </row>
    <row r="438">
      <c r="I438" s="76"/>
      <c r="J438" s="76"/>
    </row>
    <row r="439">
      <c r="I439" s="76"/>
      <c r="J439" s="76"/>
    </row>
    <row r="440">
      <c r="I440" s="76"/>
      <c r="J440" s="76"/>
    </row>
    <row r="441">
      <c r="I441" s="76"/>
      <c r="J441" s="76"/>
    </row>
    <row r="442">
      <c r="I442" s="76"/>
      <c r="J442" s="76"/>
    </row>
    <row r="443">
      <c r="I443" s="76"/>
      <c r="J443" s="76"/>
    </row>
    <row r="444">
      <c r="I444" s="76"/>
      <c r="J444" s="76"/>
    </row>
    <row r="445">
      <c r="I445" s="76"/>
      <c r="J445" s="76"/>
    </row>
    <row r="446">
      <c r="I446" s="76"/>
      <c r="J446" s="76"/>
    </row>
    <row r="447">
      <c r="I447" s="76"/>
      <c r="J447" s="76"/>
    </row>
    <row r="448">
      <c r="I448" s="76"/>
      <c r="J448" s="76"/>
    </row>
    <row r="449">
      <c r="I449" s="76"/>
      <c r="J449" s="76"/>
    </row>
    <row r="450">
      <c r="I450" s="76"/>
      <c r="J450" s="76"/>
    </row>
    <row r="451">
      <c r="I451" s="76"/>
      <c r="J451" s="76"/>
    </row>
    <row r="452">
      <c r="I452" s="76"/>
      <c r="J452" s="76"/>
    </row>
    <row r="453">
      <c r="I453" s="76"/>
      <c r="J453" s="76"/>
    </row>
    <row r="454">
      <c r="I454" s="76"/>
      <c r="J454" s="76"/>
    </row>
    <row r="455">
      <c r="I455" s="76"/>
      <c r="J455" s="76"/>
    </row>
    <row r="456">
      <c r="I456" s="76"/>
      <c r="J456" s="76"/>
    </row>
    <row r="457">
      <c r="I457" s="76"/>
      <c r="J457" s="76"/>
    </row>
    <row r="458">
      <c r="I458" s="76"/>
      <c r="J458" s="76"/>
    </row>
    <row r="459">
      <c r="I459" s="76"/>
      <c r="J459" s="76"/>
    </row>
    <row r="460">
      <c r="I460" s="76"/>
      <c r="J460" s="76"/>
    </row>
    <row r="461">
      <c r="I461" s="76"/>
      <c r="J461" s="76"/>
    </row>
    <row r="462">
      <c r="I462" s="76"/>
      <c r="J462" s="76"/>
    </row>
    <row r="463">
      <c r="I463" s="76"/>
      <c r="J463" s="76"/>
    </row>
    <row r="464">
      <c r="I464" s="76"/>
      <c r="J464" s="76"/>
    </row>
    <row r="465">
      <c r="I465" s="76"/>
      <c r="J465" s="76"/>
    </row>
    <row r="466">
      <c r="I466" s="76"/>
      <c r="J466" s="76"/>
    </row>
    <row r="467">
      <c r="I467" s="76"/>
      <c r="J467" s="76"/>
    </row>
    <row r="468">
      <c r="I468" s="76"/>
      <c r="J468" s="76"/>
    </row>
    <row r="469">
      <c r="I469" s="76"/>
      <c r="J469" s="76"/>
    </row>
    <row r="470">
      <c r="I470" s="76"/>
      <c r="J470" s="76"/>
    </row>
    <row r="471">
      <c r="I471" s="76"/>
      <c r="J471" s="76"/>
    </row>
    <row r="472">
      <c r="I472" s="76"/>
      <c r="J472" s="76"/>
    </row>
    <row r="473">
      <c r="I473" s="76"/>
      <c r="J473" s="76"/>
    </row>
    <row r="474">
      <c r="I474" s="76"/>
      <c r="J474" s="76"/>
    </row>
    <row r="475">
      <c r="I475" s="76"/>
      <c r="J475" s="76"/>
    </row>
    <row r="476">
      <c r="I476" s="76"/>
      <c r="J476" s="76"/>
    </row>
    <row r="477">
      <c r="I477" s="76"/>
      <c r="J477" s="76"/>
    </row>
    <row r="478">
      <c r="I478" s="76"/>
      <c r="J478" s="76"/>
    </row>
    <row r="479">
      <c r="I479" s="76"/>
      <c r="J479" s="76"/>
    </row>
    <row r="480">
      <c r="I480" s="76"/>
      <c r="J480" s="76"/>
    </row>
    <row r="481">
      <c r="I481" s="76"/>
      <c r="J481" s="76"/>
    </row>
    <row r="482">
      <c r="I482" s="76"/>
      <c r="J482" s="76"/>
    </row>
    <row r="483">
      <c r="I483" s="76"/>
      <c r="J483" s="76"/>
    </row>
    <row r="484">
      <c r="I484" s="76"/>
      <c r="J484" s="76"/>
    </row>
    <row r="485">
      <c r="I485" s="76"/>
      <c r="J485" s="76"/>
    </row>
    <row r="486">
      <c r="I486" s="76"/>
      <c r="J486" s="76"/>
    </row>
    <row r="487">
      <c r="I487" s="76"/>
      <c r="J487" s="76"/>
    </row>
    <row r="488">
      <c r="I488" s="76"/>
      <c r="J488" s="76"/>
    </row>
    <row r="489">
      <c r="I489" s="76"/>
      <c r="J489" s="76"/>
    </row>
    <row r="490">
      <c r="I490" s="76"/>
      <c r="J490" s="76"/>
    </row>
    <row r="491">
      <c r="I491" s="76"/>
      <c r="J491" s="76"/>
    </row>
    <row r="492">
      <c r="I492" s="76"/>
      <c r="J492" s="76"/>
    </row>
    <row r="493">
      <c r="I493" s="76"/>
      <c r="J493" s="76"/>
    </row>
    <row r="494">
      <c r="I494" s="76"/>
      <c r="J494" s="76"/>
    </row>
    <row r="495">
      <c r="I495" s="76"/>
      <c r="J495" s="76"/>
    </row>
    <row r="496">
      <c r="I496" s="76"/>
      <c r="J496" s="76"/>
    </row>
    <row r="497">
      <c r="I497" s="76"/>
      <c r="J497" s="76"/>
    </row>
    <row r="498">
      <c r="I498" s="76"/>
      <c r="J498" s="76"/>
    </row>
    <row r="499">
      <c r="I499" s="76"/>
      <c r="J499" s="76"/>
    </row>
    <row r="500">
      <c r="I500" s="76"/>
      <c r="J500" s="76"/>
    </row>
    <row r="501">
      <c r="I501" s="76"/>
      <c r="J501" s="76"/>
    </row>
    <row r="502">
      <c r="I502" s="76"/>
      <c r="J502" s="76"/>
    </row>
    <row r="503">
      <c r="I503" s="76"/>
      <c r="J503" s="76"/>
    </row>
    <row r="504">
      <c r="I504" s="76"/>
      <c r="J504" s="76"/>
    </row>
    <row r="505">
      <c r="I505" s="76"/>
      <c r="J505" s="76"/>
    </row>
    <row r="506">
      <c r="I506" s="76"/>
      <c r="J506" s="76"/>
    </row>
    <row r="507">
      <c r="I507" s="76"/>
      <c r="J507" s="76"/>
    </row>
    <row r="508">
      <c r="I508" s="76"/>
      <c r="J508" s="76"/>
    </row>
    <row r="509">
      <c r="I509" s="76"/>
      <c r="J509" s="76"/>
    </row>
    <row r="510">
      <c r="I510" s="76"/>
      <c r="J510" s="76"/>
    </row>
    <row r="511">
      <c r="I511" s="76"/>
      <c r="J511" s="76"/>
    </row>
    <row r="512">
      <c r="I512" s="76"/>
      <c r="J512" s="76"/>
    </row>
    <row r="513">
      <c r="I513" s="76"/>
      <c r="J513" s="76"/>
    </row>
    <row r="514">
      <c r="I514" s="76"/>
      <c r="J514" s="76"/>
    </row>
    <row r="515">
      <c r="I515" s="76"/>
      <c r="J515" s="76"/>
    </row>
    <row r="516">
      <c r="I516" s="76"/>
      <c r="J516" s="76"/>
    </row>
    <row r="517">
      <c r="I517" s="76"/>
      <c r="J517" s="76"/>
    </row>
    <row r="518">
      <c r="I518" s="76"/>
      <c r="J518" s="76"/>
    </row>
    <row r="519">
      <c r="I519" s="76"/>
      <c r="J519" s="76"/>
    </row>
    <row r="520">
      <c r="I520" s="76"/>
      <c r="J520" s="76"/>
    </row>
    <row r="521">
      <c r="I521" s="76"/>
      <c r="J521" s="76"/>
    </row>
    <row r="522">
      <c r="I522" s="76"/>
      <c r="J522" s="76"/>
    </row>
    <row r="523">
      <c r="I523" s="76"/>
      <c r="J523" s="76"/>
    </row>
    <row r="524">
      <c r="I524" s="76"/>
      <c r="J524" s="76"/>
    </row>
    <row r="525">
      <c r="I525" s="76"/>
      <c r="J525" s="76"/>
    </row>
    <row r="526">
      <c r="I526" s="76"/>
      <c r="J526" s="76"/>
    </row>
    <row r="527">
      <c r="I527" s="76"/>
      <c r="J527" s="76"/>
    </row>
    <row r="528">
      <c r="I528" s="76"/>
      <c r="J528" s="76"/>
    </row>
    <row r="529">
      <c r="I529" s="76"/>
      <c r="J529" s="76"/>
    </row>
    <row r="530">
      <c r="I530" s="76"/>
      <c r="J530" s="76"/>
    </row>
    <row r="531">
      <c r="I531" s="76"/>
      <c r="J531" s="76"/>
    </row>
    <row r="532">
      <c r="I532" s="76"/>
      <c r="J532" s="76"/>
    </row>
    <row r="533">
      <c r="I533" s="76"/>
      <c r="J533" s="76"/>
    </row>
    <row r="534">
      <c r="I534" s="76"/>
      <c r="J534" s="76"/>
    </row>
    <row r="535">
      <c r="I535" s="76"/>
      <c r="J535" s="76"/>
    </row>
    <row r="536">
      <c r="I536" s="76"/>
      <c r="J536" s="76"/>
    </row>
    <row r="537">
      <c r="I537" s="76"/>
      <c r="J537" s="76"/>
    </row>
    <row r="538">
      <c r="I538" s="76"/>
      <c r="J538" s="76"/>
    </row>
    <row r="539">
      <c r="I539" s="76"/>
      <c r="J539" s="76"/>
    </row>
    <row r="540">
      <c r="I540" s="76"/>
      <c r="J540" s="76"/>
    </row>
    <row r="541">
      <c r="I541" s="76"/>
      <c r="J541" s="76"/>
    </row>
    <row r="542">
      <c r="I542" s="76"/>
      <c r="J542" s="76"/>
    </row>
    <row r="543">
      <c r="I543" s="76"/>
      <c r="J543" s="76"/>
    </row>
    <row r="544">
      <c r="I544" s="76"/>
      <c r="J544" s="76"/>
    </row>
    <row r="545">
      <c r="I545" s="76"/>
      <c r="J545" s="76"/>
    </row>
    <row r="546">
      <c r="I546" s="76"/>
      <c r="J546" s="76"/>
    </row>
    <row r="547">
      <c r="I547" s="76"/>
      <c r="J547" s="76"/>
    </row>
    <row r="548">
      <c r="I548" s="76"/>
      <c r="J548" s="76"/>
    </row>
    <row r="549">
      <c r="I549" s="76"/>
      <c r="J549" s="76"/>
    </row>
    <row r="550">
      <c r="I550" s="76"/>
      <c r="J550" s="76"/>
    </row>
    <row r="551">
      <c r="I551" s="76"/>
      <c r="J551" s="76"/>
    </row>
    <row r="552">
      <c r="I552" s="76"/>
      <c r="J552" s="76"/>
    </row>
    <row r="553">
      <c r="I553" s="76"/>
      <c r="J553" s="76"/>
    </row>
    <row r="554">
      <c r="I554" s="76"/>
      <c r="J554" s="76"/>
    </row>
    <row r="555">
      <c r="I555" s="76"/>
      <c r="J555" s="76"/>
    </row>
    <row r="556">
      <c r="I556" s="76"/>
      <c r="J556" s="76"/>
    </row>
    <row r="557">
      <c r="I557" s="76"/>
      <c r="J557" s="76"/>
    </row>
    <row r="558">
      <c r="I558" s="76"/>
      <c r="J558" s="76"/>
    </row>
    <row r="559">
      <c r="I559" s="76"/>
      <c r="J559" s="76"/>
    </row>
    <row r="560">
      <c r="I560" s="76"/>
      <c r="J560" s="76"/>
    </row>
    <row r="561">
      <c r="I561" s="76"/>
      <c r="J561" s="76"/>
    </row>
    <row r="562">
      <c r="I562" s="76"/>
      <c r="J562" s="76"/>
    </row>
    <row r="563">
      <c r="I563" s="76"/>
      <c r="J563" s="76"/>
    </row>
    <row r="564">
      <c r="I564" s="76"/>
      <c r="J564" s="76"/>
    </row>
    <row r="565">
      <c r="I565" s="76"/>
      <c r="J565" s="76"/>
    </row>
    <row r="566">
      <c r="I566" s="76"/>
      <c r="J566" s="76"/>
    </row>
    <row r="567">
      <c r="I567" s="76"/>
      <c r="J567" s="76"/>
    </row>
    <row r="568">
      <c r="I568" s="76"/>
      <c r="J568" s="76"/>
    </row>
    <row r="569">
      <c r="I569" s="76"/>
      <c r="J569" s="76"/>
    </row>
    <row r="570">
      <c r="I570" s="76"/>
      <c r="J570" s="76"/>
    </row>
    <row r="571">
      <c r="I571" s="76"/>
      <c r="J571" s="76"/>
    </row>
    <row r="572">
      <c r="I572" s="76"/>
      <c r="J572" s="76"/>
    </row>
    <row r="573">
      <c r="I573" s="76"/>
      <c r="J573" s="76"/>
    </row>
    <row r="574">
      <c r="I574" s="76"/>
      <c r="J574" s="76"/>
    </row>
    <row r="575">
      <c r="I575" s="76"/>
      <c r="J575" s="76"/>
    </row>
    <row r="576">
      <c r="I576" s="76"/>
      <c r="J576" s="76"/>
    </row>
    <row r="577">
      <c r="I577" s="76"/>
      <c r="J577" s="76"/>
    </row>
    <row r="578">
      <c r="I578" s="76"/>
      <c r="J578" s="76"/>
    </row>
    <row r="579">
      <c r="I579" s="76"/>
      <c r="J579" s="76"/>
    </row>
    <row r="580">
      <c r="I580" s="76"/>
      <c r="J580" s="76"/>
    </row>
    <row r="581">
      <c r="I581" s="76"/>
      <c r="J581" s="76"/>
    </row>
    <row r="582">
      <c r="I582" s="76"/>
      <c r="J582" s="76"/>
    </row>
    <row r="583">
      <c r="I583" s="76"/>
      <c r="J583" s="76"/>
    </row>
    <row r="584">
      <c r="I584" s="76"/>
      <c r="J584" s="76"/>
    </row>
    <row r="585">
      <c r="I585" s="76"/>
      <c r="J585" s="76"/>
    </row>
    <row r="586">
      <c r="I586" s="76"/>
      <c r="J586" s="76"/>
    </row>
    <row r="587">
      <c r="I587" s="76"/>
      <c r="J587" s="76"/>
    </row>
    <row r="588">
      <c r="I588" s="76"/>
      <c r="J588" s="76"/>
    </row>
    <row r="589">
      <c r="I589" s="76"/>
      <c r="J589" s="76"/>
    </row>
    <row r="590">
      <c r="I590" s="76"/>
      <c r="J590" s="76"/>
    </row>
    <row r="591">
      <c r="I591" s="76"/>
      <c r="J591" s="76"/>
    </row>
    <row r="592">
      <c r="I592" s="76"/>
      <c r="J592" s="76"/>
    </row>
    <row r="593">
      <c r="I593" s="76"/>
      <c r="J593" s="76"/>
    </row>
    <row r="594">
      <c r="I594" s="76"/>
      <c r="J594" s="76"/>
    </row>
    <row r="595">
      <c r="I595" s="76"/>
      <c r="J595" s="76"/>
    </row>
    <row r="596">
      <c r="I596" s="76"/>
      <c r="J596" s="76"/>
    </row>
    <row r="597">
      <c r="I597" s="76"/>
      <c r="J597" s="76"/>
    </row>
    <row r="598">
      <c r="I598" s="76"/>
      <c r="J598" s="76"/>
    </row>
    <row r="599">
      <c r="I599" s="76"/>
      <c r="J599" s="76"/>
    </row>
    <row r="600">
      <c r="I600" s="76"/>
      <c r="J600" s="76"/>
    </row>
    <row r="601">
      <c r="I601" s="76"/>
      <c r="J601" s="76"/>
    </row>
    <row r="602">
      <c r="I602" s="76"/>
      <c r="J602" s="76"/>
    </row>
    <row r="603">
      <c r="I603" s="76"/>
      <c r="J603" s="76"/>
    </row>
    <row r="604">
      <c r="I604" s="76"/>
      <c r="J604" s="76"/>
    </row>
    <row r="605">
      <c r="I605" s="76"/>
      <c r="J605" s="76"/>
    </row>
    <row r="606">
      <c r="I606" s="76"/>
      <c r="J606" s="76"/>
    </row>
    <row r="607">
      <c r="I607" s="76"/>
      <c r="J607" s="76"/>
    </row>
    <row r="608">
      <c r="I608" s="76"/>
      <c r="J608" s="76"/>
    </row>
    <row r="609">
      <c r="I609" s="76"/>
      <c r="J609" s="76"/>
    </row>
    <row r="610">
      <c r="I610" s="76"/>
      <c r="J610" s="76"/>
    </row>
    <row r="611">
      <c r="I611" s="76"/>
      <c r="J611" s="76"/>
    </row>
    <row r="612">
      <c r="I612" s="76"/>
      <c r="J612" s="76"/>
    </row>
    <row r="613">
      <c r="I613" s="76"/>
      <c r="J613" s="76"/>
    </row>
    <row r="614">
      <c r="I614" s="76"/>
      <c r="J614" s="76"/>
    </row>
    <row r="615">
      <c r="I615" s="76"/>
      <c r="J615" s="76"/>
    </row>
    <row r="616">
      <c r="I616" s="76"/>
      <c r="J616" s="76"/>
    </row>
    <row r="617">
      <c r="I617" s="76"/>
      <c r="J617" s="76"/>
    </row>
    <row r="618">
      <c r="I618" s="76"/>
      <c r="J618" s="76"/>
    </row>
    <row r="619">
      <c r="I619" s="76"/>
      <c r="J619" s="76"/>
    </row>
    <row r="620">
      <c r="I620" s="76"/>
      <c r="J620" s="76"/>
    </row>
    <row r="621">
      <c r="I621" s="76"/>
      <c r="J621" s="76"/>
    </row>
    <row r="622">
      <c r="I622" s="76"/>
      <c r="J622" s="76"/>
    </row>
    <row r="623">
      <c r="I623" s="76"/>
      <c r="J623" s="76"/>
    </row>
    <row r="624">
      <c r="I624" s="76"/>
      <c r="J624" s="76"/>
    </row>
    <row r="625">
      <c r="I625" s="76"/>
      <c r="J625" s="76"/>
    </row>
    <row r="626">
      <c r="I626" s="76"/>
      <c r="J626" s="76"/>
    </row>
    <row r="627">
      <c r="I627" s="76"/>
      <c r="J627" s="76"/>
    </row>
    <row r="628">
      <c r="I628" s="76"/>
      <c r="J628" s="76"/>
    </row>
    <row r="629">
      <c r="I629" s="76"/>
      <c r="J629" s="76"/>
    </row>
    <row r="630">
      <c r="I630" s="76"/>
      <c r="J630" s="76"/>
    </row>
    <row r="631">
      <c r="I631" s="76"/>
      <c r="J631" s="76"/>
    </row>
    <row r="632">
      <c r="I632" s="76"/>
      <c r="J632" s="76"/>
    </row>
    <row r="633">
      <c r="I633" s="76"/>
      <c r="J633" s="76"/>
    </row>
    <row r="634">
      <c r="I634" s="76"/>
      <c r="J634" s="76"/>
    </row>
    <row r="635">
      <c r="I635" s="76"/>
      <c r="J635" s="76"/>
    </row>
    <row r="636">
      <c r="I636" s="76"/>
      <c r="J636" s="76"/>
    </row>
    <row r="637">
      <c r="I637" s="76"/>
      <c r="J637" s="76"/>
    </row>
    <row r="638">
      <c r="I638" s="76"/>
      <c r="J638" s="76"/>
    </row>
    <row r="639">
      <c r="I639" s="76"/>
      <c r="J639" s="76"/>
    </row>
    <row r="640">
      <c r="I640" s="76"/>
      <c r="J640" s="76"/>
    </row>
    <row r="641">
      <c r="I641" s="76"/>
      <c r="J641" s="76"/>
    </row>
    <row r="642">
      <c r="I642" s="76"/>
      <c r="J642" s="76"/>
    </row>
    <row r="643">
      <c r="I643" s="76"/>
      <c r="J643" s="76"/>
    </row>
    <row r="644">
      <c r="I644" s="76"/>
      <c r="J644" s="76"/>
    </row>
    <row r="645">
      <c r="I645" s="76"/>
      <c r="J645" s="76"/>
    </row>
    <row r="646">
      <c r="I646" s="76"/>
      <c r="J646" s="76"/>
    </row>
    <row r="647">
      <c r="I647" s="76"/>
      <c r="J647" s="76"/>
    </row>
    <row r="648">
      <c r="I648" s="76"/>
      <c r="J648" s="76"/>
    </row>
    <row r="649">
      <c r="I649" s="76"/>
      <c r="J649" s="76"/>
    </row>
    <row r="650">
      <c r="I650" s="76"/>
      <c r="J650" s="76"/>
    </row>
    <row r="651">
      <c r="I651" s="76"/>
      <c r="J651" s="76"/>
    </row>
    <row r="652">
      <c r="I652" s="76"/>
      <c r="J652" s="76"/>
    </row>
    <row r="653">
      <c r="I653" s="76"/>
      <c r="J653" s="76"/>
    </row>
    <row r="654">
      <c r="I654" s="76"/>
      <c r="J654" s="76"/>
    </row>
    <row r="655">
      <c r="I655" s="76"/>
      <c r="J655" s="76"/>
    </row>
    <row r="656">
      <c r="I656" s="76"/>
      <c r="J656" s="76"/>
    </row>
    <row r="657">
      <c r="I657" s="76"/>
      <c r="J657" s="76"/>
    </row>
    <row r="658">
      <c r="I658" s="76"/>
      <c r="J658" s="76"/>
    </row>
    <row r="659">
      <c r="I659" s="76"/>
      <c r="J659" s="76"/>
    </row>
    <row r="660">
      <c r="I660" s="76"/>
      <c r="J660" s="76"/>
    </row>
    <row r="661">
      <c r="I661" s="76"/>
      <c r="J661" s="76"/>
    </row>
    <row r="662">
      <c r="I662" s="76"/>
      <c r="J662" s="76"/>
    </row>
    <row r="663">
      <c r="I663" s="76"/>
      <c r="J663" s="76"/>
    </row>
    <row r="664">
      <c r="I664" s="76"/>
      <c r="J664" s="76"/>
    </row>
    <row r="665">
      <c r="I665" s="76"/>
      <c r="J665" s="76"/>
    </row>
    <row r="666">
      <c r="I666" s="76"/>
      <c r="J666" s="76"/>
    </row>
    <row r="667">
      <c r="I667" s="76"/>
      <c r="J667" s="76"/>
    </row>
    <row r="668">
      <c r="I668" s="76"/>
      <c r="J668" s="76"/>
    </row>
    <row r="669">
      <c r="I669" s="76"/>
      <c r="J669" s="76"/>
    </row>
    <row r="670">
      <c r="I670" s="76"/>
      <c r="J670" s="76"/>
    </row>
    <row r="671">
      <c r="I671" s="76"/>
      <c r="J671" s="76"/>
    </row>
    <row r="672">
      <c r="I672" s="76"/>
      <c r="J672" s="76"/>
    </row>
    <row r="673">
      <c r="I673" s="76"/>
      <c r="J673" s="76"/>
    </row>
    <row r="674">
      <c r="I674" s="76"/>
      <c r="J674" s="76"/>
    </row>
    <row r="675">
      <c r="I675" s="76"/>
      <c r="J675" s="76"/>
    </row>
    <row r="676">
      <c r="I676" s="76"/>
      <c r="J676" s="76"/>
    </row>
    <row r="677">
      <c r="I677" s="76"/>
      <c r="J677" s="76"/>
    </row>
    <row r="678">
      <c r="I678" s="76"/>
      <c r="J678" s="76"/>
    </row>
    <row r="679">
      <c r="I679" s="76"/>
      <c r="J679" s="76"/>
    </row>
    <row r="680">
      <c r="I680" s="76"/>
      <c r="J680" s="76"/>
    </row>
    <row r="681">
      <c r="I681" s="76"/>
      <c r="J681" s="76"/>
    </row>
    <row r="682">
      <c r="I682" s="76"/>
      <c r="J682" s="76"/>
    </row>
    <row r="683">
      <c r="I683" s="76"/>
      <c r="J683" s="76"/>
    </row>
    <row r="684">
      <c r="I684" s="76"/>
      <c r="J684" s="76"/>
    </row>
    <row r="685">
      <c r="I685" s="76"/>
      <c r="J685" s="76"/>
    </row>
    <row r="686">
      <c r="I686" s="76"/>
      <c r="J686" s="76"/>
    </row>
    <row r="687">
      <c r="I687" s="76"/>
      <c r="J687" s="76"/>
    </row>
    <row r="688">
      <c r="I688" s="76"/>
      <c r="J688" s="76"/>
    </row>
    <row r="689">
      <c r="I689" s="76"/>
      <c r="J689" s="76"/>
    </row>
    <row r="690">
      <c r="I690" s="76"/>
      <c r="J690" s="76"/>
    </row>
    <row r="691">
      <c r="I691" s="76"/>
      <c r="J691" s="76"/>
    </row>
    <row r="692">
      <c r="I692" s="76"/>
      <c r="J692" s="76"/>
    </row>
    <row r="693">
      <c r="I693" s="76"/>
      <c r="J693" s="76"/>
    </row>
    <row r="694">
      <c r="I694" s="76"/>
      <c r="J694" s="76"/>
    </row>
    <row r="695">
      <c r="I695" s="76"/>
      <c r="J695" s="76"/>
    </row>
    <row r="696">
      <c r="I696" s="76"/>
      <c r="J696" s="76"/>
    </row>
    <row r="697">
      <c r="I697" s="76"/>
      <c r="J697" s="76"/>
    </row>
    <row r="698">
      <c r="I698" s="76"/>
      <c r="J698" s="76"/>
    </row>
    <row r="699">
      <c r="I699" s="76"/>
      <c r="J699" s="76"/>
    </row>
    <row r="700">
      <c r="I700" s="76"/>
      <c r="J700" s="76"/>
    </row>
    <row r="701">
      <c r="I701" s="76"/>
      <c r="J701" s="76"/>
    </row>
    <row r="702">
      <c r="I702" s="76"/>
      <c r="J702" s="76"/>
    </row>
    <row r="703">
      <c r="I703" s="76"/>
      <c r="J703" s="76"/>
    </row>
    <row r="704">
      <c r="I704" s="76"/>
      <c r="J704" s="76"/>
    </row>
    <row r="705">
      <c r="I705" s="76"/>
      <c r="J705" s="76"/>
    </row>
    <row r="706">
      <c r="I706" s="76"/>
      <c r="J706" s="76"/>
    </row>
    <row r="707">
      <c r="I707" s="76"/>
      <c r="J707" s="76"/>
    </row>
    <row r="708">
      <c r="I708" s="76"/>
      <c r="J708" s="76"/>
    </row>
    <row r="709">
      <c r="I709" s="76"/>
      <c r="J709" s="76"/>
    </row>
    <row r="710">
      <c r="I710" s="76"/>
      <c r="J710" s="76"/>
    </row>
    <row r="711">
      <c r="I711" s="76"/>
      <c r="J711" s="76"/>
    </row>
    <row r="712">
      <c r="I712" s="76"/>
      <c r="J712" s="76"/>
    </row>
    <row r="713">
      <c r="I713" s="76"/>
      <c r="J713" s="76"/>
    </row>
    <row r="714">
      <c r="I714" s="76"/>
      <c r="J714" s="76"/>
    </row>
    <row r="715">
      <c r="I715" s="76"/>
      <c r="J715" s="76"/>
    </row>
    <row r="716">
      <c r="I716" s="76"/>
      <c r="J716" s="76"/>
    </row>
    <row r="717">
      <c r="I717" s="76"/>
      <c r="J717" s="76"/>
    </row>
    <row r="718">
      <c r="I718" s="76"/>
      <c r="J718" s="76"/>
    </row>
    <row r="719">
      <c r="I719" s="76"/>
      <c r="J719" s="76"/>
    </row>
    <row r="720">
      <c r="I720" s="76"/>
      <c r="J720" s="76"/>
    </row>
    <row r="721">
      <c r="I721" s="76"/>
      <c r="J721" s="76"/>
    </row>
    <row r="722">
      <c r="I722" s="76"/>
      <c r="J722" s="76"/>
    </row>
    <row r="723">
      <c r="I723" s="76"/>
      <c r="J723" s="76"/>
    </row>
    <row r="724">
      <c r="I724" s="76"/>
      <c r="J724" s="76"/>
    </row>
    <row r="725">
      <c r="I725" s="76"/>
      <c r="J725" s="76"/>
    </row>
    <row r="726">
      <c r="I726" s="76"/>
      <c r="J726" s="76"/>
    </row>
    <row r="727">
      <c r="I727" s="76"/>
      <c r="J727" s="76"/>
    </row>
    <row r="728">
      <c r="I728" s="76"/>
      <c r="J728" s="76"/>
    </row>
    <row r="729">
      <c r="I729" s="76"/>
      <c r="J729" s="76"/>
    </row>
    <row r="730">
      <c r="I730" s="76"/>
      <c r="J730" s="76"/>
    </row>
    <row r="731">
      <c r="I731" s="76"/>
      <c r="J731" s="76"/>
    </row>
    <row r="732">
      <c r="I732" s="76"/>
      <c r="J732" s="76"/>
    </row>
    <row r="733">
      <c r="I733" s="76"/>
      <c r="J733" s="76"/>
    </row>
    <row r="734">
      <c r="I734" s="76"/>
      <c r="J734" s="76"/>
    </row>
    <row r="735">
      <c r="I735" s="76"/>
      <c r="J735" s="76"/>
    </row>
    <row r="736">
      <c r="I736" s="76"/>
      <c r="J736" s="76"/>
    </row>
    <row r="737">
      <c r="I737" s="76"/>
      <c r="J737" s="76"/>
    </row>
    <row r="738">
      <c r="I738" s="76"/>
      <c r="J738" s="76"/>
    </row>
    <row r="739">
      <c r="I739" s="76"/>
      <c r="J739" s="76"/>
    </row>
    <row r="740">
      <c r="I740" s="76"/>
      <c r="J740" s="76"/>
    </row>
    <row r="741">
      <c r="I741" s="76"/>
      <c r="J741" s="76"/>
    </row>
    <row r="742">
      <c r="I742" s="76"/>
      <c r="J742" s="76"/>
    </row>
    <row r="743">
      <c r="I743" s="76"/>
      <c r="J743" s="76"/>
    </row>
    <row r="744">
      <c r="I744" s="76"/>
      <c r="J744" s="76"/>
    </row>
    <row r="745">
      <c r="I745" s="76"/>
      <c r="J745" s="76"/>
    </row>
    <row r="746">
      <c r="I746" s="76"/>
      <c r="J746" s="76"/>
    </row>
    <row r="747">
      <c r="I747" s="76"/>
      <c r="J747" s="76"/>
    </row>
    <row r="748">
      <c r="I748" s="76"/>
      <c r="J748" s="76"/>
    </row>
    <row r="749">
      <c r="I749" s="76"/>
      <c r="J749" s="76"/>
    </row>
    <row r="750">
      <c r="I750" s="76"/>
      <c r="J750" s="76"/>
    </row>
    <row r="751">
      <c r="I751" s="76"/>
      <c r="J751" s="76"/>
    </row>
    <row r="752">
      <c r="I752" s="76"/>
      <c r="J752" s="76"/>
    </row>
    <row r="753">
      <c r="I753" s="76"/>
      <c r="J753" s="76"/>
    </row>
    <row r="754">
      <c r="I754" s="76"/>
      <c r="J754" s="76"/>
    </row>
    <row r="755">
      <c r="I755" s="76"/>
      <c r="J755" s="76"/>
    </row>
    <row r="756">
      <c r="I756" s="76"/>
      <c r="J756" s="76"/>
    </row>
    <row r="757">
      <c r="I757" s="76"/>
      <c r="J757" s="76"/>
    </row>
    <row r="758">
      <c r="I758" s="76"/>
      <c r="J758" s="76"/>
    </row>
    <row r="759">
      <c r="I759" s="76"/>
      <c r="J759" s="76"/>
    </row>
    <row r="760">
      <c r="I760" s="76"/>
      <c r="J760" s="76"/>
    </row>
    <row r="761">
      <c r="I761" s="76"/>
      <c r="J761" s="76"/>
    </row>
    <row r="762">
      <c r="I762" s="76"/>
      <c r="J762" s="76"/>
    </row>
    <row r="763">
      <c r="I763" s="76"/>
      <c r="J763" s="76"/>
    </row>
    <row r="764">
      <c r="I764" s="76"/>
      <c r="J764" s="76"/>
    </row>
    <row r="765">
      <c r="I765" s="76"/>
      <c r="J765" s="76"/>
    </row>
    <row r="766">
      <c r="I766" s="76"/>
      <c r="J766" s="76"/>
    </row>
    <row r="767">
      <c r="I767" s="76"/>
      <c r="J767" s="76"/>
    </row>
    <row r="768">
      <c r="I768" s="76"/>
      <c r="J768" s="76"/>
    </row>
    <row r="769">
      <c r="I769" s="76"/>
      <c r="J769" s="76"/>
    </row>
    <row r="770">
      <c r="I770" s="76"/>
      <c r="J770" s="76"/>
    </row>
    <row r="771">
      <c r="I771" s="76"/>
      <c r="J771" s="76"/>
    </row>
    <row r="772">
      <c r="I772" s="76"/>
      <c r="J772" s="76"/>
    </row>
    <row r="773">
      <c r="I773" s="76"/>
      <c r="J773" s="76"/>
    </row>
    <row r="774">
      <c r="I774" s="76"/>
      <c r="J774" s="76"/>
    </row>
    <row r="775">
      <c r="I775" s="76"/>
      <c r="J775" s="76"/>
    </row>
    <row r="776">
      <c r="I776" s="76"/>
      <c r="J776" s="76"/>
    </row>
    <row r="777">
      <c r="I777" s="76"/>
      <c r="J777" s="76"/>
    </row>
    <row r="778">
      <c r="I778" s="76"/>
      <c r="J778" s="76"/>
    </row>
    <row r="779">
      <c r="I779" s="76"/>
      <c r="J779" s="76"/>
    </row>
    <row r="780">
      <c r="I780" s="76"/>
      <c r="J780" s="76"/>
    </row>
    <row r="781">
      <c r="I781" s="76"/>
      <c r="J781" s="76"/>
    </row>
    <row r="782">
      <c r="I782" s="76"/>
      <c r="J782" s="76"/>
    </row>
    <row r="783">
      <c r="I783" s="76"/>
      <c r="J783" s="76"/>
    </row>
    <row r="784">
      <c r="I784" s="76"/>
      <c r="J784" s="76"/>
    </row>
    <row r="785">
      <c r="I785" s="76"/>
      <c r="J785" s="76"/>
    </row>
    <row r="786">
      <c r="I786" s="76"/>
      <c r="J786" s="76"/>
    </row>
    <row r="787">
      <c r="I787" s="76"/>
      <c r="J787" s="76"/>
    </row>
    <row r="788">
      <c r="I788" s="76"/>
      <c r="J788" s="76"/>
    </row>
    <row r="789">
      <c r="I789" s="76"/>
      <c r="J789" s="76"/>
    </row>
    <row r="790">
      <c r="I790" s="76"/>
      <c r="J790" s="76"/>
    </row>
    <row r="791">
      <c r="I791" s="76"/>
      <c r="J791" s="76"/>
    </row>
    <row r="792">
      <c r="I792" s="76"/>
      <c r="J792" s="76"/>
    </row>
    <row r="793">
      <c r="I793" s="76"/>
      <c r="J793" s="76"/>
    </row>
    <row r="794">
      <c r="I794" s="76"/>
      <c r="J794" s="76"/>
    </row>
    <row r="795">
      <c r="I795" s="76"/>
      <c r="J795" s="76"/>
    </row>
    <row r="796">
      <c r="I796" s="76"/>
      <c r="J796" s="76"/>
    </row>
    <row r="797">
      <c r="I797" s="76"/>
      <c r="J797" s="76"/>
    </row>
    <row r="798">
      <c r="I798" s="76"/>
      <c r="J798" s="76"/>
    </row>
    <row r="799">
      <c r="I799" s="76"/>
      <c r="J799" s="76"/>
    </row>
    <row r="800">
      <c r="I800" s="76"/>
      <c r="J800" s="76"/>
    </row>
    <row r="801">
      <c r="I801" s="76"/>
      <c r="J801" s="76"/>
    </row>
    <row r="802">
      <c r="I802" s="76"/>
      <c r="J802" s="76"/>
    </row>
    <row r="803">
      <c r="I803" s="76"/>
      <c r="J803" s="76"/>
    </row>
    <row r="804">
      <c r="I804" s="76"/>
      <c r="J804" s="76"/>
    </row>
    <row r="805">
      <c r="I805" s="76"/>
      <c r="J805" s="76"/>
    </row>
    <row r="806">
      <c r="I806" s="76"/>
      <c r="J806" s="76"/>
    </row>
    <row r="807">
      <c r="I807" s="76"/>
      <c r="J807" s="76"/>
    </row>
    <row r="808">
      <c r="I808" s="76"/>
      <c r="J808" s="76"/>
    </row>
    <row r="809">
      <c r="I809" s="76"/>
      <c r="J809" s="76"/>
    </row>
    <row r="810">
      <c r="I810" s="76"/>
      <c r="J810" s="76"/>
    </row>
    <row r="811">
      <c r="I811" s="76"/>
      <c r="J811" s="76"/>
    </row>
    <row r="812">
      <c r="I812" s="76"/>
      <c r="J812" s="76"/>
    </row>
    <row r="813">
      <c r="I813" s="76"/>
      <c r="J813" s="76"/>
    </row>
    <row r="814">
      <c r="I814" s="76"/>
      <c r="J814" s="76"/>
    </row>
    <row r="815">
      <c r="I815" s="76"/>
      <c r="J815" s="76"/>
    </row>
    <row r="816">
      <c r="I816" s="76"/>
      <c r="J816" s="76"/>
    </row>
    <row r="817">
      <c r="I817" s="76"/>
      <c r="J817" s="76"/>
    </row>
    <row r="818">
      <c r="I818" s="76"/>
      <c r="J818" s="76"/>
    </row>
    <row r="819">
      <c r="I819" s="76"/>
      <c r="J819" s="76"/>
    </row>
    <row r="820">
      <c r="I820" s="76"/>
      <c r="J820" s="76"/>
    </row>
    <row r="821">
      <c r="I821" s="76"/>
      <c r="J821" s="76"/>
    </row>
    <row r="822">
      <c r="I822" s="76"/>
      <c r="J822" s="76"/>
    </row>
    <row r="823">
      <c r="I823" s="76"/>
      <c r="J823" s="76"/>
    </row>
    <row r="824">
      <c r="I824" s="76"/>
      <c r="J824" s="76"/>
    </row>
    <row r="825">
      <c r="I825" s="76"/>
      <c r="J825" s="76"/>
    </row>
    <row r="826">
      <c r="I826" s="76"/>
      <c r="J826" s="76"/>
    </row>
    <row r="827">
      <c r="I827" s="76"/>
      <c r="J827" s="76"/>
    </row>
    <row r="828">
      <c r="I828" s="76"/>
      <c r="J828" s="76"/>
    </row>
    <row r="829">
      <c r="I829" s="76"/>
      <c r="J829" s="76"/>
    </row>
    <row r="830">
      <c r="I830" s="76"/>
      <c r="J830" s="76"/>
    </row>
    <row r="831">
      <c r="I831" s="76"/>
      <c r="J831" s="76"/>
    </row>
    <row r="832">
      <c r="I832" s="76"/>
      <c r="J832" s="76"/>
    </row>
    <row r="833">
      <c r="I833" s="76"/>
      <c r="J833" s="76"/>
    </row>
    <row r="834">
      <c r="I834" s="76"/>
      <c r="J834" s="76"/>
    </row>
    <row r="835">
      <c r="I835" s="76"/>
      <c r="J835" s="76"/>
    </row>
    <row r="836">
      <c r="I836" s="76"/>
      <c r="J836" s="76"/>
    </row>
    <row r="837">
      <c r="I837" s="76"/>
      <c r="J837" s="76"/>
    </row>
    <row r="838">
      <c r="I838" s="76"/>
      <c r="J838" s="76"/>
    </row>
    <row r="839">
      <c r="I839" s="76"/>
      <c r="J839" s="76"/>
    </row>
    <row r="840">
      <c r="I840" s="76"/>
      <c r="J840" s="76"/>
    </row>
    <row r="841">
      <c r="I841" s="76"/>
      <c r="J841" s="76"/>
    </row>
    <row r="842">
      <c r="I842" s="76"/>
      <c r="J842" s="76"/>
    </row>
    <row r="843">
      <c r="I843" s="76"/>
      <c r="J843" s="76"/>
    </row>
    <row r="844">
      <c r="I844" s="76"/>
      <c r="J844" s="76"/>
    </row>
    <row r="845">
      <c r="I845" s="76"/>
      <c r="J845" s="76"/>
    </row>
    <row r="846">
      <c r="I846" s="76"/>
      <c r="J846" s="76"/>
    </row>
    <row r="847">
      <c r="I847" s="76"/>
      <c r="J847" s="76"/>
    </row>
    <row r="848">
      <c r="I848" s="76"/>
      <c r="J848" s="76"/>
    </row>
    <row r="849">
      <c r="I849" s="76"/>
      <c r="J849" s="76"/>
    </row>
    <row r="850">
      <c r="I850" s="76"/>
      <c r="J850" s="76"/>
    </row>
    <row r="851">
      <c r="I851" s="76"/>
      <c r="J851" s="76"/>
    </row>
    <row r="852">
      <c r="I852" s="76"/>
      <c r="J852" s="76"/>
    </row>
    <row r="853">
      <c r="I853" s="76"/>
      <c r="J853" s="76"/>
    </row>
    <row r="854">
      <c r="I854" s="76"/>
      <c r="J854" s="76"/>
    </row>
    <row r="855">
      <c r="I855" s="76"/>
      <c r="J855" s="76"/>
    </row>
    <row r="856">
      <c r="I856" s="76"/>
      <c r="J856" s="76"/>
    </row>
    <row r="857">
      <c r="I857" s="76"/>
      <c r="J857" s="76"/>
    </row>
    <row r="858">
      <c r="I858" s="76"/>
      <c r="J858" s="76"/>
    </row>
    <row r="859">
      <c r="I859" s="76"/>
      <c r="J859" s="76"/>
    </row>
    <row r="860">
      <c r="I860" s="76"/>
      <c r="J860" s="76"/>
    </row>
    <row r="861">
      <c r="I861" s="76"/>
      <c r="J861" s="76"/>
    </row>
    <row r="862">
      <c r="I862" s="76"/>
      <c r="J862" s="76"/>
    </row>
    <row r="863">
      <c r="I863" s="76"/>
      <c r="J863" s="76"/>
    </row>
    <row r="864">
      <c r="I864" s="76"/>
      <c r="J864" s="76"/>
    </row>
    <row r="865">
      <c r="I865" s="76"/>
      <c r="J865" s="76"/>
    </row>
    <row r="866">
      <c r="I866" s="76"/>
      <c r="J866" s="76"/>
    </row>
    <row r="867">
      <c r="I867" s="76"/>
      <c r="J867" s="76"/>
    </row>
    <row r="868">
      <c r="I868" s="76"/>
      <c r="J868" s="76"/>
    </row>
    <row r="869">
      <c r="I869" s="76"/>
      <c r="J869" s="76"/>
    </row>
    <row r="870">
      <c r="I870" s="76"/>
      <c r="J870" s="76"/>
    </row>
    <row r="871">
      <c r="I871" s="76"/>
      <c r="J871" s="76"/>
    </row>
    <row r="872">
      <c r="I872" s="76"/>
      <c r="J872" s="76"/>
    </row>
    <row r="873">
      <c r="I873" s="76"/>
      <c r="J873" s="76"/>
    </row>
    <row r="874">
      <c r="I874" s="76"/>
      <c r="J874" s="76"/>
    </row>
    <row r="875">
      <c r="I875" s="76"/>
      <c r="J875" s="76"/>
    </row>
    <row r="876">
      <c r="I876" s="76"/>
      <c r="J876" s="76"/>
    </row>
    <row r="877">
      <c r="I877" s="76"/>
      <c r="J877" s="76"/>
    </row>
    <row r="878">
      <c r="I878" s="76"/>
      <c r="J878" s="76"/>
    </row>
    <row r="879">
      <c r="I879" s="76"/>
      <c r="J879" s="76"/>
    </row>
    <row r="880">
      <c r="I880" s="76"/>
      <c r="J880" s="76"/>
    </row>
    <row r="881">
      <c r="I881" s="76"/>
      <c r="J881" s="76"/>
    </row>
    <row r="882">
      <c r="I882" s="76"/>
      <c r="J882" s="76"/>
    </row>
    <row r="883">
      <c r="I883" s="76"/>
      <c r="J883" s="76"/>
    </row>
    <row r="884">
      <c r="I884" s="76"/>
      <c r="J884" s="76"/>
    </row>
    <row r="885">
      <c r="I885" s="76"/>
      <c r="J885" s="76"/>
    </row>
    <row r="886">
      <c r="I886" s="76"/>
      <c r="J886" s="76"/>
    </row>
    <row r="887">
      <c r="I887" s="76"/>
      <c r="J887" s="76"/>
    </row>
    <row r="888">
      <c r="I888" s="76"/>
      <c r="J888" s="76"/>
    </row>
    <row r="889">
      <c r="I889" s="76"/>
      <c r="J889" s="76"/>
    </row>
    <row r="890">
      <c r="I890" s="76"/>
      <c r="J890" s="76"/>
    </row>
    <row r="891">
      <c r="I891" s="76"/>
      <c r="J891" s="76"/>
    </row>
    <row r="892">
      <c r="I892" s="76"/>
      <c r="J892" s="76"/>
    </row>
    <row r="893">
      <c r="I893" s="76"/>
      <c r="J893" s="76"/>
    </row>
    <row r="894">
      <c r="I894" s="76"/>
      <c r="J894" s="76"/>
    </row>
    <row r="895">
      <c r="I895" s="76"/>
      <c r="J895" s="76"/>
    </row>
    <row r="896">
      <c r="I896" s="76"/>
      <c r="J896" s="76"/>
    </row>
    <row r="897">
      <c r="I897" s="76"/>
      <c r="J897" s="76"/>
    </row>
    <row r="898">
      <c r="I898" s="76"/>
      <c r="J898" s="76"/>
    </row>
    <row r="899">
      <c r="I899" s="76"/>
      <c r="J899" s="76"/>
    </row>
    <row r="900">
      <c r="I900" s="76"/>
      <c r="J900" s="76"/>
    </row>
    <row r="901">
      <c r="I901" s="76"/>
      <c r="J901" s="76"/>
    </row>
    <row r="902">
      <c r="I902" s="76"/>
      <c r="J902" s="76"/>
    </row>
    <row r="903">
      <c r="I903" s="76"/>
      <c r="J903" s="76"/>
    </row>
    <row r="904">
      <c r="I904" s="76"/>
      <c r="J904" s="76"/>
    </row>
    <row r="905">
      <c r="I905" s="76"/>
      <c r="J905" s="76"/>
    </row>
    <row r="906">
      <c r="I906" s="76"/>
      <c r="J906" s="76"/>
    </row>
    <row r="907">
      <c r="I907" s="76"/>
      <c r="J907" s="76"/>
    </row>
    <row r="908">
      <c r="I908" s="76"/>
      <c r="J908" s="76"/>
    </row>
    <row r="909">
      <c r="I909" s="76"/>
      <c r="J909" s="76"/>
    </row>
    <row r="910">
      <c r="I910" s="76"/>
      <c r="J910" s="76"/>
    </row>
    <row r="911">
      <c r="I911" s="76"/>
      <c r="J911" s="76"/>
    </row>
    <row r="912">
      <c r="I912" s="76"/>
      <c r="J912" s="76"/>
    </row>
    <row r="913">
      <c r="I913" s="76"/>
      <c r="J913" s="76"/>
    </row>
    <row r="914">
      <c r="I914" s="76"/>
      <c r="J914" s="76"/>
    </row>
    <row r="915">
      <c r="I915" s="76"/>
      <c r="J915" s="76"/>
    </row>
    <row r="916">
      <c r="I916" s="76"/>
      <c r="J916" s="76"/>
    </row>
    <row r="917">
      <c r="I917" s="76"/>
      <c r="J917" s="76"/>
    </row>
    <row r="918">
      <c r="I918" s="76"/>
      <c r="J918" s="76"/>
    </row>
    <row r="919">
      <c r="I919" s="76"/>
      <c r="J919" s="76"/>
    </row>
    <row r="920">
      <c r="I920" s="76"/>
      <c r="J920" s="76"/>
    </row>
    <row r="921">
      <c r="I921" s="76"/>
      <c r="J921" s="76"/>
    </row>
    <row r="922">
      <c r="I922" s="76"/>
      <c r="J922" s="76"/>
    </row>
    <row r="923">
      <c r="I923" s="76"/>
      <c r="J923" s="76"/>
    </row>
    <row r="924">
      <c r="I924" s="76"/>
      <c r="J924" s="76"/>
    </row>
    <row r="925">
      <c r="I925" s="76"/>
      <c r="J925" s="76"/>
    </row>
    <row r="926">
      <c r="I926" s="76"/>
      <c r="J926" s="76"/>
    </row>
    <row r="927">
      <c r="I927" s="76"/>
      <c r="J927" s="76"/>
    </row>
    <row r="928">
      <c r="I928" s="76"/>
      <c r="J928" s="76"/>
    </row>
    <row r="929">
      <c r="I929" s="76"/>
      <c r="J929" s="76"/>
    </row>
    <row r="930">
      <c r="I930" s="76"/>
      <c r="J930" s="76"/>
    </row>
    <row r="931">
      <c r="I931" s="76"/>
      <c r="J931" s="76"/>
    </row>
    <row r="932">
      <c r="I932" s="76"/>
      <c r="J932" s="76"/>
    </row>
    <row r="933">
      <c r="I933" s="76"/>
      <c r="J933" s="76"/>
    </row>
    <row r="934">
      <c r="I934" s="76"/>
      <c r="J934" s="76"/>
    </row>
    <row r="935">
      <c r="I935" s="76"/>
      <c r="J935" s="76"/>
    </row>
    <row r="936">
      <c r="I936" s="76"/>
      <c r="J936" s="76"/>
    </row>
    <row r="937">
      <c r="I937" s="76"/>
      <c r="J937" s="76"/>
    </row>
    <row r="938">
      <c r="I938" s="76"/>
      <c r="J938" s="76"/>
    </row>
    <row r="939">
      <c r="I939" s="76"/>
      <c r="J939" s="76"/>
    </row>
    <row r="940">
      <c r="I940" s="76"/>
      <c r="J940" s="76"/>
    </row>
    <row r="941">
      <c r="I941" s="76"/>
      <c r="J941" s="76"/>
    </row>
    <row r="942">
      <c r="I942" s="76"/>
      <c r="J942" s="76"/>
    </row>
    <row r="943">
      <c r="I943" s="76"/>
      <c r="J943" s="76"/>
    </row>
    <row r="944">
      <c r="I944" s="76"/>
      <c r="J944" s="76"/>
    </row>
    <row r="945">
      <c r="I945" s="76"/>
      <c r="J945" s="76"/>
    </row>
    <row r="946">
      <c r="I946" s="76"/>
      <c r="J946" s="76"/>
    </row>
    <row r="947">
      <c r="I947" s="76"/>
      <c r="J947" s="76"/>
    </row>
    <row r="948">
      <c r="I948" s="76"/>
      <c r="J948" s="76"/>
    </row>
    <row r="949">
      <c r="I949" s="76"/>
      <c r="J949" s="76"/>
    </row>
    <row r="950">
      <c r="I950" s="76"/>
      <c r="J950" s="76"/>
    </row>
    <row r="951">
      <c r="I951" s="76"/>
      <c r="J951" s="76"/>
    </row>
    <row r="952">
      <c r="I952" s="76"/>
      <c r="J952" s="76"/>
    </row>
    <row r="953">
      <c r="I953" s="76"/>
      <c r="J953" s="76"/>
    </row>
    <row r="954">
      <c r="I954" s="76"/>
      <c r="J954" s="76"/>
    </row>
    <row r="955">
      <c r="I955" s="76"/>
      <c r="J955" s="76"/>
    </row>
    <row r="956">
      <c r="I956" s="76"/>
      <c r="J956" s="76"/>
    </row>
    <row r="957">
      <c r="I957" s="76"/>
      <c r="J957" s="76"/>
    </row>
    <row r="958">
      <c r="I958" s="76"/>
      <c r="J958" s="76"/>
    </row>
    <row r="959">
      <c r="I959" s="76"/>
      <c r="J959" s="76"/>
    </row>
    <row r="960">
      <c r="I960" s="76"/>
      <c r="J960" s="76"/>
    </row>
    <row r="961">
      <c r="I961" s="76"/>
      <c r="J961" s="76"/>
    </row>
    <row r="962">
      <c r="I962" s="76"/>
      <c r="J962" s="76"/>
    </row>
    <row r="963">
      <c r="I963" s="76"/>
      <c r="J963" s="76"/>
    </row>
    <row r="964">
      <c r="I964" s="76"/>
      <c r="J964" s="76"/>
    </row>
    <row r="965">
      <c r="I965" s="76"/>
      <c r="J965" s="76"/>
    </row>
    <row r="966">
      <c r="I966" s="76"/>
      <c r="J966" s="76"/>
    </row>
    <row r="967">
      <c r="I967" s="76"/>
      <c r="J967" s="76"/>
    </row>
    <row r="968">
      <c r="I968" s="76"/>
      <c r="J968" s="76"/>
    </row>
    <row r="969">
      <c r="I969" s="76"/>
      <c r="J969" s="76"/>
    </row>
    <row r="970">
      <c r="I970" s="76"/>
      <c r="J970" s="76"/>
    </row>
    <row r="971">
      <c r="I971" s="76"/>
      <c r="J971" s="76"/>
    </row>
    <row r="972">
      <c r="I972" s="76"/>
      <c r="J972" s="76"/>
    </row>
    <row r="973">
      <c r="I973" s="76"/>
      <c r="J973" s="76"/>
    </row>
    <row r="974">
      <c r="I974" s="76"/>
      <c r="J974" s="76"/>
    </row>
    <row r="975">
      <c r="I975" s="76"/>
      <c r="J975" s="76"/>
    </row>
    <row r="976">
      <c r="I976" s="76"/>
      <c r="J976" s="76"/>
    </row>
    <row r="977">
      <c r="I977" s="76"/>
      <c r="J977" s="76"/>
    </row>
    <row r="978">
      <c r="I978" s="76"/>
      <c r="J978" s="76"/>
    </row>
    <row r="979">
      <c r="I979" s="76"/>
      <c r="J979" s="76"/>
    </row>
    <row r="980">
      <c r="I980" s="76"/>
      <c r="J980" s="76"/>
    </row>
    <row r="981">
      <c r="I981" s="76"/>
      <c r="J981" s="76"/>
    </row>
    <row r="982">
      <c r="I982" s="76"/>
      <c r="J982" s="76"/>
    </row>
    <row r="983">
      <c r="I983" s="76"/>
      <c r="J983" s="76"/>
    </row>
    <row r="984">
      <c r="I984" s="76"/>
      <c r="J984" s="76"/>
    </row>
    <row r="985">
      <c r="I985" s="76"/>
      <c r="J985" s="76"/>
    </row>
    <row r="986">
      <c r="I986" s="76"/>
      <c r="J986" s="76"/>
    </row>
    <row r="987">
      <c r="I987" s="76"/>
      <c r="J987" s="76"/>
    </row>
    <row r="988">
      <c r="I988" s="76"/>
      <c r="J988" s="76"/>
    </row>
    <row r="989">
      <c r="I989" s="76"/>
      <c r="J989" s="76"/>
    </row>
    <row r="990">
      <c r="I990" s="76"/>
      <c r="J990" s="76"/>
    </row>
    <row r="991">
      <c r="I991" s="76"/>
      <c r="J991" s="76"/>
    </row>
    <row r="992">
      <c r="I992" s="76"/>
      <c r="J992" s="76"/>
    </row>
    <row r="993">
      <c r="I993" s="76"/>
      <c r="J993" s="76"/>
    </row>
    <row r="994">
      <c r="I994" s="76"/>
      <c r="J994" s="76"/>
    </row>
    <row r="995">
      <c r="I995" s="76"/>
      <c r="J995" s="76"/>
    </row>
    <row r="996">
      <c r="I996" s="76"/>
      <c r="J996" s="76"/>
    </row>
    <row r="997">
      <c r="I997" s="76"/>
      <c r="J997" s="76"/>
    </row>
    <row r="998">
      <c r="I998" s="76"/>
      <c r="J998" s="76"/>
    </row>
    <row r="999">
      <c r="I999" s="76"/>
      <c r="J999" s="76"/>
    </row>
    <row r="1000">
      <c r="I1000" s="76"/>
      <c r="J1000" s="76"/>
    </row>
  </sheetData>
  <autoFilter ref="$A$4:$L$169"/>
  <mergeCells count="1">
    <mergeCell ref="O3:Q3"/>
  </mergeCells>
  <hyperlinks>
    <hyperlink r:id="rId2" ref="B2"/>
    <hyperlink r:id="rId3" ref="D153"/>
    <hyperlink r:id="rId4" ref="L153"/>
  </hyperlinks>
  <drawing r:id="rId5"/>
  <legacy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52"/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52" t="s">
        <v>383</v>
      </c>
      <c r="R1" s="52" t="s">
        <v>383</v>
      </c>
      <c r="S1" s="52" t="s">
        <v>383</v>
      </c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</row>
    <row r="2">
      <c r="A2" s="52"/>
      <c r="B2" s="52"/>
      <c r="C2" s="52"/>
      <c r="D2" s="52"/>
      <c r="E2" s="52"/>
      <c r="F2" s="52" t="s">
        <v>496</v>
      </c>
      <c r="G2" s="52">
        <v>16.435</v>
      </c>
      <c r="H2" s="52">
        <v>30.3</v>
      </c>
      <c r="I2" s="52">
        <f>H2-16.3</f>
        <v>14</v>
      </c>
      <c r="J2" s="52"/>
      <c r="K2" s="52"/>
      <c r="L2" s="52" t="s">
        <v>384</v>
      </c>
      <c r="M2" s="52"/>
      <c r="N2" s="52">
        <f>'Totals % Goal'!F9</f>
        <v>0.5</v>
      </c>
      <c r="O2" s="52"/>
      <c r="P2" s="52"/>
      <c r="Q2" s="198">
        <f>MAX(Q5:Q1000)/(N2*1000)</f>
        <v>1.37278</v>
      </c>
      <c r="R2" s="198">
        <f>MAX(R5:R1000)/(N2*1000)</f>
        <v>1.06982</v>
      </c>
      <c r="S2" s="198">
        <f>MAX(S5:S1000)/MAX(Q5:Q1000)</f>
        <v>0.1708649602</v>
      </c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76"/>
      <c r="M3" s="52"/>
      <c r="N3" s="52"/>
      <c r="O3" s="52"/>
      <c r="P3" s="52"/>
      <c r="Q3" s="52" t="s">
        <v>249</v>
      </c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</row>
    <row r="4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202"/>
      <c r="N4" s="202"/>
      <c r="O4" s="7"/>
      <c r="P4" s="7"/>
      <c r="Q4" s="7" t="s">
        <v>65</v>
      </c>
      <c r="R4" s="7" t="s">
        <v>101</v>
      </c>
      <c r="S4" s="7" t="s">
        <v>253</v>
      </c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</row>
    <row r="5">
      <c r="A5" s="104">
        <v>45320.0</v>
      </c>
      <c r="B5" s="52">
        <v>3990.0</v>
      </c>
      <c r="C5" s="52" t="s">
        <v>391</v>
      </c>
      <c r="D5" s="77">
        <v>30.305</v>
      </c>
      <c r="E5" s="52">
        <v>30.0</v>
      </c>
      <c r="F5" s="52">
        <v>10.68</v>
      </c>
      <c r="G5" s="52">
        <v>642456.0</v>
      </c>
      <c r="H5" s="52">
        <v>6.61</v>
      </c>
      <c r="I5" s="52" t="s">
        <v>65</v>
      </c>
      <c r="J5" s="52" t="s">
        <v>164</v>
      </c>
      <c r="K5" s="52" t="s">
        <v>203</v>
      </c>
      <c r="L5" s="76"/>
      <c r="M5" s="52"/>
      <c r="N5" s="52"/>
      <c r="O5" s="206" t="str">
        <f t="shared" ref="O5:O197" si="1">if(K5="low","140MeV","750MeV")</f>
        <v>750MeV</v>
      </c>
      <c r="P5" s="76" t="str">
        <f t="shared" ref="P5:P197" si="2">if(K5="low","140MeV","650MeV")</f>
        <v>650MeV</v>
      </c>
      <c r="Q5" s="76">
        <f>if($I5="LH2",0+$F5,0)</f>
        <v>10.68</v>
      </c>
      <c r="R5" s="76">
        <f>if($I5="LD2",0+$F5,0)</f>
        <v>0</v>
      </c>
      <c r="S5" s="76">
        <f>if($I5="dummy",0+$F5,0)</f>
        <v>0</v>
      </c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</row>
    <row r="6">
      <c r="A6" s="76"/>
      <c r="B6" s="52">
        <v>3991.0</v>
      </c>
      <c r="C6" s="52" t="s">
        <v>391</v>
      </c>
      <c r="D6" s="52">
        <v>30.305</v>
      </c>
      <c r="E6" s="52">
        <v>38.0</v>
      </c>
      <c r="F6" s="52">
        <v>108.95</v>
      </c>
      <c r="G6" s="52">
        <v>7753555.0</v>
      </c>
      <c r="H6" s="52">
        <v>59.26</v>
      </c>
      <c r="I6" s="52" t="s">
        <v>65</v>
      </c>
      <c r="J6" s="52" t="s">
        <v>164</v>
      </c>
      <c r="K6" s="52" t="s">
        <v>203</v>
      </c>
      <c r="L6" s="76"/>
      <c r="M6" s="76"/>
      <c r="N6" s="76"/>
      <c r="O6" s="206" t="str">
        <f t="shared" si="1"/>
        <v>750MeV</v>
      </c>
      <c r="P6" s="76" t="str">
        <f t="shared" si="2"/>
        <v>650MeV</v>
      </c>
      <c r="Q6" s="76">
        <f t="shared" ref="Q6:Q156" si="3">if($I6="LH2",$Q5+$F6,$Q5+0)</f>
        <v>119.63</v>
      </c>
      <c r="R6" s="76">
        <f t="shared" ref="R6:R156" si="4">if($I6="LD2",$R5+$F6,$R5+0)</f>
        <v>0</v>
      </c>
      <c r="S6" s="76">
        <f t="shared" ref="S6:S197" si="5">if($I6="dummy",$S5+$F6,$S5+0)</f>
        <v>0</v>
      </c>
      <c r="T6" s="76"/>
      <c r="U6" s="76"/>
      <c r="V6" s="76"/>
      <c r="W6" s="76"/>
      <c r="X6" s="76"/>
      <c r="Y6" s="76"/>
      <c r="Z6" s="76"/>
      <c r="AA6" s="76"/>
      <c r="AB6" s="76"/>
      <c r="AC6" s="76"/>
      <c r="AD6" s="76"/>
      <c r="AE6" s="76"/>
      <c r="AF6" s="76"/>
      <c r="AG6" s="76"/>
      <c r="AH6" s="76"/>
    </row>
    <row r="7">
      <c r="A7" s="76"/>
      <c r="B7" s="52">
        <v>3992.0</v>
      </c>
      <c r="C7" s="52" t="s">
        <v>391</v>
      </c>
      <c r="D7" s="52">
        <v>30.305</v>
      </c>
      <c r="E7" s="52">
        <v>38.0</v>
      </c>
      <c r="F7" s="52">
        <v>114.43</v>
      </c>
      <c r="G7" s="52">
        <v>8114693.0</v>
      </c>
      <c r="H7" s="52">
        <v>35.64</v>
      </c>
      <c r="I7" s="52" t="s">
        <v>65</v>
      </c>
      <c r="J7" s="52" t="s">
        <v>164</v>
      </c>
      <c r="K7" s="52" t="s">
        <v>203</v>
      </c>
      <c r="L7" s="76"/>
      <c r="M7" s="76"/>
      <c r="N7" s="76"/>
      <c r="O7" s="206" t="str">
        <f t="shared" si="1"/>
        <v>750MeV</v>
      </c>
      <c r="P7" s="76" t="str">
        <f t="shared" si="2"/>
        <v>650MeV</v>
      </c>
      <c r="Q7" s="76">
        <f t="shared" si="3"/>
        <v>234.06</v>
      </c>
      <c r="R7" s="76">
        <f t="shared" si="4"/>
        <v>0</v>
      </c>
      <c r="S7" s="76">
        <f t="shared" si="5"/>
        <v>0</v>
      </c>
      <c r="T7" s="76"/>
      <c r="U7" s="76"/>
      <c r="V7" s="76"/>
      <c r="W7" s="76"/>
      <c r="X7" s="76"/>
      <c r="Y7" s="76"/>
      <c r="Z7" s="76"/>
      <c r="AA7" s="76"/>
      <c r="AB7" s="76"/>
      <c r="AC7" s="76"/>
      <c r="AD7" s="76"/>
      <c r="AE7" s="76"/>
      <c r="AF7" s="76"/>
      <c r="AG7" s="76"/>
      <c r="AH7" s="76"/>
    </row>
    <row r="8">
      <c r="A8" s="76"/>
      <c r="B8" s="52">
        <v>3993.0</v>
      </c>
      <c r="C8" s="52" t="s">
        <v>391</v>
      </c>
      <c r="D8" s="52">
        <v>30.305</v>
      </c>
      <c r="E8" s="52">
        <v>20.0</v>
      </c>
      <c r="F8" s="52">
        <v>27.12</v>
      </c>
      <c r="G8" s="52">
        <v>1162432.0</v>
      </c>
      <c r="H8" s="52">
        <v>28.3</v>
      </c>
      <c r="I8" s="52" t="s">
        <v>65</v>
      </c>
      <c r="J8" s="52" t="s">
        <v>164</v>
      </c>
      <c r="K8" s="52" t="s">
        <v>203</v>
      </c>
      <c r="L8" s="207"/>
      <c r="M8" s="76"/>
      <c r="N8" s="76"/>
      <c r="O8" s="206" t="str">
        <f t="shared" si="1"/>
        <v>750MeV</v>
      </c>
      <c r="P8" s="76" t="str">
        <f t="shared" si="2"/>
        <v>650MeV</v>
      </c>
      <c r="Q8" s="76">
        <f t="shared" si="3"/>
        <v>261.18</v>
      </c>
      <c r="R8" s="76">
        <f t="shared" si="4"/>
        <v>0</v>
      </c>
      <c r="S8" s="76">
        <f t="shared" si="5"/>
        <v>0</v>
      </c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</row>
    <row r="9">
      <c r="A9" s="76"/>
      <c r="B9" s="52">
        <v>3994.0</v>
      </c>
      <c r="C9" s="52" t="s">
        <v>154</v>
      </c>
      <c r="D9" s="52">
        <v>30.305</v>
      </c>
      <c r="E9" s="52">
        <v>10.0</v>
      </c>
      <c r="F9" s="52">
        <v>0.0</v>
      </c>
      <c r="G9" s="52">
        <v>0.0</v>
      </c>
      <c r="H9" s="52">
        <v>2.0</v>
      </c>
      <c r="I9" s="52" t="s">
        <v>65</v>
      </c>
      <c r="J9" s="52" t="s">
        <v>164</v>
      </c>
      <c r="K9" s="52" t="s">
        <v>203</v>
      </c>
      <c r="L9" s="52" t="s">
        <v>542</v>
      </c>
      <c r="M9" s="76"/>
      <c r="N9" s="76"/>
      <c r="O9" s="206" t="str">
        <f t="shared" si="1"/>
        <v>750MeV</v>
      </c>
      <c r="P9" s="76" t="str">
        <f t="shared" si="2"/>
        <v>650MeV</v>
      </c>
      <c r="Q9" s="76">
        <f t="shared" si="3"/>
        <v>261.18</v>
      </c>
      <c r="R9" s="76">
        <f t="shared" si="4"/>
        <v>0</v>
      </c>
      <c r="S9" s="76">
        <f t="shared" si="5"/>
        <v>0</v>
      </c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</row>
    <row r="10">
      <c r="A10" s="76"/>
      <c r="B10" s="52">
        <v>3995.0</v>
      </c>
      <c r="C10" s="52" t="s">
        <v>154</v>
      </c>
      <c r="D10" s="52">
        <v>30.305</v>
      </c>
      <c r="E10" s="52">
        <v>10.0</v>
      </c>
      <c r="F10" s="52">
        <v>0.0</v>
      </c>
      <c r="G10" s="52">
        <v>26631.0</v>
      </c>
      <c r="H10" s="52">
        <v>1.81</v>
      </c>
      <c r="I10" s="52" t="s">
        <v>65</v>
      </c>
      <c r="J10" s="52" t="s">
        <v>164</v>
      </c>
      <c r="K10" s="52" t="s">
        <v>203</v>
      </c>
      <c r="L10" s="76"/>
      <c r="M10" s="76"/>
      <c r="N10" s="76"/>
      <c r="O10" s="206" t="str">
        <f t="shared" si="1"/>
        <v>750MeV</v>
      </c>
      <c r="P10" s="76" t="str">
        <f t="shared" si="2"/>
        <v>650MeV</v>
      </c>
      <c r="Q10" s="76">
        <f t="shared" si="3"/>
        <v>261.18</v>
      </c>
      <c r="R10" s="76">
        <f t="shared" si="4"/>
        <v>0</v>
      </c>
      <c r="S10" s="76">
        <f t="shared" si="5"/>
        <v>0</v>
      </c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</row>
    <row r="11">
      <c r="A11" s="104"/>
      <c r="B11" s="52">
        <v>3996.0</v>
      </c>
      <c r="C11" s="52" t="s">
        <v>391</v>
      </c>
      <c r="D11" s="52">
        <v>30.305</v>
      </c>
      <c r="E11" s="52">
        <v>10.0</v>
      </c>
      <c r="F11" s="52">
        <v>21.12</v>
      </c>
      <c r="G11" s="52">
        <v>569668.0</v>
      </c>
      <c r="H11" s="52">
        <v>39.47</v>
      </c>
      <c r="I11" s="52" t="s">
        <v>65</v>
      </c>
      <c r="J11" s="52" t="s">
        <v>164</v>
      </c>
      <c r="K11" s="52" t="s">
        <v>203</v>
      </c>
      <c r="L11" s="76"/>
      <c r="M11" s="52"/>
      <c r="N11" s="76"/>
      <c r="O11" s="206" t="str">
        <f t="shared" si="1"/>
        <v>750MeV</v>
      </c>
      <c r="P11" s="76" t="str">
        <f t="shared" si="2"/>
        <v>650MeV</v>
      </c>
      <c r="Q11" s="76">
        <f t="shared" si="3"/>
        <v>282.3</v>
      </c>
      <c r="R11" s="76">
        <f t="shared" si="4"/>
        <v>0</v>
      </c>
      <c r="S11" s="76">
        <f t="shared" si="5"/>
        <v>0</v>
      </c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</row>
    <row r="12">
      <c r="A12" s="76"/>
      <c r="B12" s="52">
        <v>3997.0</v>
      </c>
      <c r="C12" s="52" t="s">
        <v>314</v>
      </c>
      <c r="D12" s="52">
        <v>30.305</v>
      </c>
      <c r="E12" s="52">
        <v>20.0</v>
      </c>
      <c r="F12" s="52">
        <v>19.03</v>
      </c>
      <c r="G12" s="52">
        <v>846740.0</v>
      </c>
      <c r="H12" s="52">
        <v>19.36</v>
      </c>
      <c r="I12" s="52" t="s">
        <v>65</v>
      </c>
      <c r="J12" s="52" t="s">
        <v>53</v>
      </c>
      <c r="K12" s="52" t="s">
        <v>203</v>
      </c>
      <c r="L12" s="76"/>
      <c r="M12" s="52"/>
      <c r="N12" s="76"/>
      <c r="O12" s="206" t="str">
        <f t="shared" si="1"/>
        <v>750MeV</v>
      </c>
      <c r="P12" s="76" t="str">
        <f t="shared" si="2"/>
        <v>650MeV</v>
      </c>
      <c r="Q12" s="76">
        <f t="shared" si="3"/>
        <v>301.33</v>
      </c>
      <c r="R12" s="76">
        <f t="shared" si="4"/>
        <v>0</v>
      </c>
      <c r="S12" s="76">
        <f t="shared" si="5"/>
        <v>0</v>
      </c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</row>
    <row r="13">
      <c r="A13" s="76"/>
      <c r="B13" s="52">
        <v>3998.0</v>
      </c>
      <c r="C13" s="52" t="s">
        <v>391</v>
      </c>
      <c r="D13" s="52">
        <v>30.305</v>
      </c>
      <c r="E13" s="52">
        <v>38.0</v>
      </c>
      <c r="F13" s="52">
        <v>31.82</v>
      </c>
      <c r="G13" s="52">
        <v>2117394.0</v>
      </c>
      <c r="H13" s="52">
        <v>15.21</v>
      </c>
      <c r="I13" s="52" t="s">
        <v>65</v>
      </c>
      <c r="J13" s="52" t="s">
        <v>400</v>
      </c>
      <c r="K13" s="52" t="s">
        <v>223</v>
      </c>
      <c r="L13" s="76"/>
      <c r="M13" s="76"/>
      <c r="N13" s="76"/>
      <c r="O13" s="206" t="str">
        <f t="shared" si="1"/>
        <v>750MeV</v>
      </c>
      <c r="P13" s="76" t="str">
        <f t="shared" si="2"/>
        <v>650MeV</v>
      </c>
      <c r="Q13" s="76">
        <f t="shared" si="3"/>
        <v>333.15</v>
      </c>
      <c r="R13" s="76">
        <f t="shared" si="4"/>
        <v>0</v>
      </c>
      <c r="S13" s="76">
        <f t="shared" si="5"/>
        <v>0</v>
      </c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</row>
    <row r="14">
      <c r="A14" s="211">
        <v>45321.0</v>
      </c>
      <c r="B14" s="43">
        <v>3999.0</v>
      </c>
      <c r="C14" s="43" t="s">
        <v>154</v>
      </c>
      <c r="D14" s="43">
        <v>30.305</v>
      </c>
      <c r="E14" s="43">
        <v>30.0</v>
      </c>
      <c r="F14" s="43">
        <v>0.0</v>
      </c>
      <c r="G14" s="43">
        <v>349445.0</v>
      </c>
      <c r="H14" s="43">
        <v>3.49</v>
      </c>
      <c r="I14" s="43" t="s">
        <v>229</v>
      </c>
      <c r="J14" s="43" t="s">
        <v>164</v>
      </c>
      <c r="K14" s="43" t="s">
        <v>203</v>
      </c>
      <c r="L14" s="43" t="s">
        <v>543</v>
      </c>
      <c r="M14" s="139"/>
      <c r="N14" s="139"/>
      <c r="O14" s="214" t="str">
        <f t="shared" si="1"/>
        <v>750MeV</v>
      </c>
      <c r="P14" s="139" t="str">
        <f t="shared" si="2"/>
        <v>650MeV</v>
      </c>
      <c r="Q14" s="139">
        <f t="shared" si="3"/>
        <v>333.15</v>
      </c>
      <c r="R14" s="139">
        <f t="shared" si="4"/>
        <v>0</v>
      </c>
      <c r="S14" s="139">
        <f t="shared" si="5"/>
        <v>0</v>
      </c>
      <c r="T14" s="139"/>
      <c r="U14" s="139"/>
      <c r="V14" s="139"/>
      <c r="W14" s="139"/>
      <c r="X14" s="139"/>
      <c r="Y14" s="139"/>
      <c r="Z14" s="139"/>
      <c r="AA14" s="139"/>
      <c r="AB14" s="139"/>
      <c r="AC14" s="139"/>
      <c r="AD14" s="139"/>
      <c r="AE14" s="139"/>
      <c r="AF14" s="139"/>
      <c r="AG14" s="139"/>
      <c r="AH14" s="139"/>
    </row>
    <row r="15">
      <c r="A15" s="139"/>
      <c r="B15" s="43">
        <v>4000.0</v>
      </c>
      <c r="C15" s="43" t="s">
        <v>391</v>
      </c>
      <c r="D15" s="43">
        <v>30.305</v>
      </c>
      <c r="E15" s="43">
        <v>30.0</v>
      </c>
      <c r="F15" s="43">
        <v>28.59</v>
      </c>
      <c r="G15" s="43">
        <v>2041354.0</v>
      </c>
      <c r="H15" s="43">
        <v>19.25</v>
      </c>
      <c r="I15" s="43" t="s">
        <v>229</v>
      </c>
      <c r="J15" s="43" t="s">
        <v>164</v>
      </c>
      <c r="K15" s="43" t="s">
        <v>203</v>
      </c>
      <c r="L15" s="139"/>
      <c r="M15" s="139"/>
      <c r="N15" s="139"/>
      <c r="O15" s="214" t="str">
        <f t="shared" si="1"/>
        <v>750MeV</v>
      </c>
      <c r="P15" s="139" t="str">
        <f t="shared" si="2"/>
        <v>650MeV</v>
      </c>
      <c r="Q15" s="139">
        <f t="shared" si="3"/>
        <v>333.15</v>
      </c>
      <c r="R15" s="139">
        <f t="shared" si="4"/>
        <v>0</v>
      </c>
      <c r="S15" s="139">
        <f t="shared" si="5"/>
        <v>28.59</v>
      </c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</row>
    <row r="16">
      <c r="A16" s="139"/>
      <c r="B16" s="43">
        <v>4001.0</v>
      </c>
      <c r="C16" s="43" t="s">
        <v>391</v>
      </c>
      <c r="D16" s="43">
        <v>30.305</v>
      </c>
      <c r="E16" s="43">
        <v>20.0</v>
      </c>
      <c r="F16" s="43">
        <v>24.77</v>
      </c>
      <c r="G16" s="43">
        <v>1210888.0</v>
      </c>
      <c r="H16" s="43">
        <v>22.93</v>
      </c>
      <c r="I16" s="43" t="s">
        <v>229</v>
      </c>
      <c r="J16" s="43" t="s">
        <v>164</v>
      </c>
      <c r="K16" s="43" t="s">
        <v>203</v>
      </c>
      <c r="L16" s="139"/>
      <c r="M16" s="139"/>
      <c r="N16" s="139"/>
      <c r="O16" s="214" t="str">
        <f t="shared" si="1"/>
        <v>750MeV</v>
      </c>
      <c r="P16" s="139" t="str">
        <f t="shared" si="2"/>
        <v>650MeV</v>
      </c>
      <c r="Q16" s="139">
        <f t="shared" si="3"/>
        <v>333.15</v>
      </c>
      <c r="R16" s="139">
        <f t="shared" si="4"/>
        <v>0</v>
      </c>
      <c r="S16" s="139">
        <f t="shared" si="5"/>
        <v>53.36</v>
      </c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</row>
    <row r="17">
      <c r="A17" s="86"/>
      <c r="B17" s="83">
        <v>4002.0</v>
      </c>
      <c r="C17" s="83" t="s">
        <v>391</v>
      </c>
      <c r="D17" s="83">
        <v>30.305</v>
      </c>
      <c r="E17" s="83">
        <v>12.0</v>
      </c>
      <c r="F17" s="83">
        <v>36.02</v>
      </c>
      <c r="G17" s="83">
        <v>6528754.0</v>
      </c>
      <c r="H17" s="83">
        <v>58.7</v>
      </c>
      <c r="I17" s="83" t="s">
        <v>101</v>
      </c>
      <c r="J17" s="83" t="s">
        <v>164</v>
      </c>
      <c r="K17" s="83" t="s">
        <v>203</v>
      </c>
      <c r="L17" s="83"/>
      <c r="M17" s="86"/>
      <c r="N17" s="86"/>
      <c r="O17" s="218" t="str">
        <f t="shared" si="1"/>
        <v>750MeV</v>
      </c>
      <c r="P17" s="86" t="str">
        <f t="shared" si="2"/>
        <v>650MeV</v>
      </c>
      <c r="Q17" s="86">
        <f t="shared" si="3"/>
        <v>333.15</v>
      </c>
      <c r="R17" s="86">
        <f t="shared" si="4"/>
        <v>36.02</v>
      </c>
      <c r="S17" s="86">
        <f t="shared" si="5"/>
        <v>53.36</v>
      </c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</row>
    <row r="18">
      <c r="A18" s="86"/>
      <c r="B18" s="83">
        <v>4003.0</v>
      </c>
      <c r="C18" s="83" t="s">
        <v>391</v>
      </c>
      <c r="D18" s="83">
        <v>30.305</v>
      </c>
      <c r="E18" s="83">
        <v>12.0</v>
      </c>
      <c r="F18" s="83">
        <v>37.34</v>
      </c>
      <c r="G18" s="83">
        <v>6824745.0</v>
      </c>
      <c r="H18" s="83">
        <v>58.5</v>
      </c>
      <c r="I18" s="83" t="s">
        <v>101</v>
      </c>
      <c r="J18" s="83" t="s">
        <v>164</v>
      </c>
      <c r="K18" s="83" t="s">
        <v>203</v>
      </c>
      <c r="L18" s="83"/>
      <c r="M18" s="86"/>
      <c r="N18" s="86"/>
      <c r="O18" s="218" t="str">
        <f t="shared" si="1"/>
        <v>750MeV</v>
      </c>
      <c r="P18" s="86" t="str">
        <f t="shared" si="2"/>
        <v>650MeV</v>
      </c>
      <c r="Q18" s="86">
        <f t="shared" si="3"/>
        <v>333.15</v>
      </c>
      <c r="R18" s="86">
        <f t="shared" si="4"/>
        <v>73.36</v>
      </c>
      <c r="S18" s="86">
        <f t="shared" si="5"/>
        <v>53.36</v>
      </c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</row>
    <row r="19">
      <c r="A19" s="220"/>
      <c r="B19" s="134">
        <v>4004.0</v>
      </c>
      <c r="C19" s="134" t="s">
        <v>544</v>
      </c>
      <c r="D19" s="134">
        <v>30.305</v>
      </c>
      <c r="E19" s="134">
        <v>8.0</v>
      </c>
      <c r="F19" s="134">
        <v>8.71</v>
      </c>
      <c r="G19" s="134">
        <v>1227197.0</v>
      </c>
      <c r="H19" s="134">
        <v>19.32</v>
      </c>
      <c r="I19" s="134" t="s">
        <v>101</v>
      </c>
      <c r="J19" s="134" t="s">
        <v>53</v>
      </c>
      <c r="K19" s="134" t="s">
        <v>203</v>
      </c>
      <c r="L19" s="134"/>
      <c r="M19" s="220"/>
      <c r="N19" s="220"/>
      <c r="O19" s="221" t="str">
        <f t="shared" si="1"/>
        <v>750MeV</v>
      </c>
      <c r="P19" s="220" t="str">
        <f t="shared" si="2"/>
        <v>650MeV</v>
      </c>
      <c r="Q19" s="220">
        <f t="shared" si="3"/>
        <v>333.15</v>
      </c>
      <c r="R19" s="220">
        <f t="shared" si="4"/>
        <v>82.07</v>
      </c>
      <c r="S19" s="220">
        <f t="shared" si="5"/>
        <v>53.36</v>
      </c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</row>
    <row r="20">
      <c r="A20" s="220"/>
      <c r="B20" s="134">
        <v>4005.0</v>
      </c>
      <c r="C20" s="134" t="s">
        <v>544</v>
      </c>
      <c r="D20" s="134">
        <v>30.305</v>
      </c>
      <c r="E20" s="134">
        <v>8.0</v>
      </c>
      <c r="F20" s="134">
        <v>8.45</v>
      </c>
      <c r="G20" s="134">
        <v>1145972.0</v>
      </c>
      <c r="H20" s="134">
        <v>20.06</v>
      </c>
      <c r="I20" s="134" t="s">
        <v>101</v>
      </c>
      <c r="J20" s="134" t="s">
        <v>102</v>
      </c>
      <c r="K20" s="134" t="s">
        <v>203</v>
      </c>
      <c r="L20" s="134"/>
      <c r="M20" s="220"/>
      <c r="N20" s="220"/>
      <c r="O20" s="221" t="str">
        <f t="shared" si="1"/>
        <v>750MeV</v>
      </c>
      <c r="P20" s="220" t="str">
        <f t="shared" si="2"/>
        <v>650MeV</v>
      </c>
      <c r="Q20" s="220">
        <f t="shared" si="3"/>
        <v>333.15</v>
      </c>
      <c r="R20" s="220">
        <f t="shared" si="4"/>
        <v>90.52</v>
      </c>
      <c r="S20" s="220">
        <f t="shared" si="5"/>
        <v>53.36</v>
      </c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</row>
    <row r="21">
      <c r="A21" s="220"/>
      <c r="B21" s="134">
        <v>4006.0</v>
      </c>
      <c r="C21" s="134" t="s">
        <v>154</v>
      </c>
      <c r="D21" s="134">
        <v>30.305</v>
      </c>
      <c r="E21" s="134">
        <v>20.0</v>
      </c>
      <c r="F21" s="134">
        <v>0.0</v>
      </c>
      <c r="G21" s="134">
        <v>0.0</v>
      </c>
      <c r="H21" s="134">
        <v>0.0</v>
      </c>
      <c r="I21" s="134" t="s">
        <v>65</v>
      </c>
      <c r="J21" s="134" t="s">
        <v>102</v>
      </c>
      <c r="K21" s="134" t="s">
        <v>203</v>
      </c>
      <c r="L21" s="134" t="s">
        <v>542</v>
      </c>
      <c r="M21" s="220"/>
      <c r="N21" s="220"/>
      <c r="O21" s="221" t="str">
        <f t="shared" si="1"/>
        <v>750MeV</v>
      </c>
      <c r="P21" s="220" t="str">
        <f t="shared" si="2"/>
        <v>650MeV</v>
      </c>
      <c r="Q21" s="220">
        <f t="shared" si="3"/>
        <v>333.15</v>
      </c>
      <c r="R21" s="220">
        <f t="shared" si="4"/>
        <v>90.52</v>
      </c>
      <c r="S21" s="220">
        <f t="shared" si="5"/>
        <v>53.36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</row>
    <row r="22">
      <c r="A22" s="220"/>
      <c r="B22" s="134">
        <v>4007.0</v>
      </c>
      <c r="C22" s="134" t="s">
        <v>544</v>
      </c>
      <c r="D22" s="134">
        <v>30.305</v>
      </c>
      <c r="E22" s="134">
        <v>20.0</v>
      </c>
      <c r="F22" s="134">
        <v>18.36</v>
      </c>
      <c r="G22" s="134">
        <v>792282.0</v>
      </c>
      <c r="H22" s="134">
        <v>19.97</v>
      </c>
      <c r="I22" s="134" t="s">
        <v>65</v>
      </c>
      <c r="J22" s="134" t="s">
        <v>102</v>
      </c>
      <c r="K22" s="134" t="s">
        <v>203</v>
      </c>
      <c r="L22" s="134"/>
      <c r="M22" s="220"/>
      <c r="N22" s="220"/>
      <c r="O22" s="221" t="str">
        <f t="shared" si="1"/>
        <v>750MeV</v>
      </c>
      <c r="P22" s="220" t="str">
        <f t="shared" si="2"/>
        <v>650MeV</v>
      </c>
      <c r="Q22" s="220">
        <f t="shared" si="3"/>
        <v>351.51</v>
      </c>
      <c r="R22" s="220">
        <f t="shared" si="4"/>
        <v>90.52</v>
      </c>
      <c r="S22" s="220">
        <f t="shared" si="5"/>
        <v>53.36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</row>
    <row r="23">
      <c r="A23" s="223"/>
      <c r="B23" s="134">
        <v>4008.0</v>
      </c>
      <c r="C23" s="134" t="s">
        <v>544</v>
      </c>
      <c r="D23" s="134">
        <v>30.305</v>
      </c>
      <c r="E23" s="134">
        <v>20.0</v>
      </c>
      <c r="F23" s="134">
        <v>15.73</v>
      </c>
      <c r="G23" s="134">
        <v>701527.0</v>
      </c>
      <c r="H23" s="134">
        <v>20.04</v>
      </c>
      <c r="I23" s="134" t="s">
        <v>65</v>
      </c>
      <c r="J23" s="134" t="s">
        <v>53</v>
      </c>
      <c r="K23" s="134" t="s">
        <v>203</v>
      </c>
      <c r="L23" s="134"/>
      <c r="M23" s="220"/>
      <c r="N23" s="220"/>
      <c r="O23" s="221" t="str">
        <f t="shared" si="1"/>
        <v>750MeV</v>
      </c>
      <c r="P23" s="220" t="str">
        <f t="shared" si="2"/>
        <v>650MeV</v>
      </c>
      <c r="Q23" s="220">
        <f t="shared" si="3"/>
        <v>367.24</v>
      </c>
      <c r="R23" s="220">
        <f t="shared" si="4"/>
        <v>90.52</v>
      </c>
      <c r="S23" s="220">
        <f t="shared" si="5"/>
        <v>53.36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</row>
    <row r="24">
      <c r="A24" s="86"/>
      <c r="B24" s="83">
        <v>4009.0</v>
      </c>
      <c r="C24" s="83" t="s">
        <v>391</v>
      </c>
      <c r="D24" s="83">
        <v>30.305</v>
      </c>
      <c r="E24" s="83">
        <v>12.0</v>
      </c>
      <c r="F24" s="83">
        <v>38.01</v>
      </c>
      <c r="G24" s="83">
        <v>6861451.0</v>
      </c>
      <c r="H24" s="83">
        <v>58.97</v>
      </c>
      <c r="I24" s="83" t="s">
        <v>101</v>
      </c>
      <c r="J24" s="83" t="s">
        <v>164</v>
      </c>
      <c r="K24" s="83" t="s">
        <v>203</v>
      </c>
      <c r="L24" s="86"/>
      <c r="M24" s="86"/>
      <c r="N24" s="86"/>
      <c r="O24" s="218" t="str">
        <f t="shared" si="1"/>
        <v>750MeV</v>
      </c>
      <c r="P24" s="86" t="str">
        <f t="shared" si="2"/>
        <v>650MeV</v>
      </c>
      <c r="Q24" s="86">
        <f t="shared" si="3"/>
        <v>367.24</v>
      </c>
      <c r="R24" s="86">
        <f t="shared" si="4"/>
        <v>128.53</v>
      </c>
      <c r="S24" s="86">
        <f t="shared" si="5"/>
        <v>53.36</v>
      </c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</row>
    <row r="25">
      <c r="A25" s="86"/>
      <c r="B25" s="83">
        <v>4010.0</v>
      </c>
      <c r="C25" s="83" t="s">
        <v>391</v>
      </c>
      <c r="D25" s="83">
        <v>30.305</v>
      </c>
      <c r="E25" s="83">
        <v>12.0</v>
      </c>
      <c r="F25" s="83">
        <v>26.3</v>
      </c>
      <c r="G25" s="83">
        <v>4860810.0</v>
      </c>
      <c r="H25" s="83">
        <v>58.47</v>
      </c>
      <c r="I25" s="83" t="s">
        <v>101</v>
      </c>
      <c r="J25" s="83" t="s">
        <v>164</v>
      </c>
      <c r="K25" s="83" t="s">
        <v>203</v>
      </c>
      <c r="L25" s="86"/>
      <c r="M25" s="86"/>
      <c r="N25" s="86"/>
      <c r="O25" s="218" t="str">
        <f t="shared" si="1"/>
        <v>750MeV</v>
      </c>
      <c r="P25" s="86" t="str">
        <f t="shared" si="2"/>
        <v>650MeV</v>
      </c>
      <c r="Q25" s="86">
        <f t="shared" si="3"/>
        <v>367.24</v>
      </c>
      <c r="R25" s="86">
        <f t="shared" si="4"/>
        <v>154.83</v>
      </c>
      <c r="S25" s="86">
        <f t="shared" si="5"/>
        <v>53.36</v>
      </c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</row>
    <row r="26">
      <c r="A26" s="157"/>
      <c r="B26" s="83">
        <v>4011.0</v>
      </c>
      <c r="C26" s="83" t="s">
        <v>391</v>
      </c>
      <c r="D26" s="83">
        <v>30.305</v>
      </c>
      <c r="E26" s="83">
        <v>12.0</v>
      </c>
      <c r="F26" s="83">
        <v>39.2</v>
      </c>
      <c r="G26" s="83">
        <v>7119668.0</v>
      </c>
      <c r="H26" s="83">
        <v>58.46</v>
      </c>
      <c r="I26" s="83" t="s">
        <v>101</v>
      </c>
      <c r="J26" s="83" t="s">
        <v>164</v>
      </c>
      <c r="K26" s="83" t="s">
        <v>203</v>
      </c>
      <c r="L26" s="86"/>
      <c r="M26" s="86"/>
      <c r="N26" s="86"/>
      <c r="O26" s="218" t="str">
        <f t="shared" si="1"/>
        <v>750MeV</v>
      </c>
      <c r="P26" s="86" t="str">
        <f t="shared" si="2"/>
        <v>650MeV</v>
      </c>
      <c r="Q26" s="86">
        <f t="shared" si="3"/>
        <v>367.24</v>
      </c>
      <c r="R26" s="86">
        <f t="shared" si="4"/>
        <v>194.03</v>
      </c>
      <c r="S26" s="86">
        <f t="shared" si="5"/>
        <v>53.36</v>
      </c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</row>
    <row r="27">
      <c r="A27" s="86"/>
      <c r="B27" s="83">
        <v>4012.0</v>
      </c>
      <c r="C27" s="83" t="s">
        <v>391</v>
      </c>
      <c r="D27" s="83">
        <v>30.305</v>
      </c>
      <c r="E27" s="83">
        <v>12.0</v>
      </c>
      <c r="F27" s="83">
        <v>35.26</v>
      </c>
      <c r="G27" s="83">
        <v>6415588.0</v>
      </c>
      <c r="H27" s="83">
        <v>58.71</v>
      </c>
      <c r="I27" s="83" t="s">
        <v>101</v>
      </c>
      <c r="J27" s="83" t="s">
        <v>164</v>
      </c>
      <c r="K27" s="83" t="s">
        <v>203</v>
      </c>
      <c r="L27" s="86"/>
      <c r="M27" s="86"/>
      <c r="N27" s="86"/>
      <c r="O27" s="218" t="str">
        <f t="shared" si="1"/>
        <v>750MeV</v>
      </c>
      <c r="P27" s="86" t="str">
        <f t="shared" si="2"/>
        <v>650MeV</v>
      </c>
      <c r="Q27" s="86">
        <f t="shared" si="3"/>
        <v>367.24</v>
      </c>
      <c r="R27" s="86">
        <f t="shared" si="4"/>
        <v>229.29</v>
      </c>
      <c r="S27" s="86">
        <f t="shared" si="5"/>
        <v>53.36</v>
      </c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</row>
    <row r="28">
      <c r="A28" s="226">
        <v>45322.0</v>
      </c>
      <c r="B28" s="83">
        <v>4013.0</v>
      </c>
      <c r="C28" s="83" t="s">
        <v>391</v>
      </c>
      <c r="D28" s="83">
        <v>30.305</v>
      </c>
      <c r="E28" s="83">
        <v>8.0</v>
      </c>
      <c r="F28" s="83">
        <v>17.91</v>
      </c>
      <c r="G28" s="83">
        <v>2367078.0</v>
      </c>
      <c r="H28" s="83">
        <v>39.17</v>
      </c>
      <c r="I28" s="83" t="s">
        <v>101</v>
      </c>
      <c r="J28" s="83" t="s">
        <v>164</v>
      </c>
      <c r="K28" s="83" t="s">
        <v>203</v>
      </c>
      <c r="L28" s="86"/>
      <c r="M28" s="86"/>
      <c r="N28" s="86"/>
      <c r="O28" s="218" t="str">
        <f t="shared" si="1"/>
        <v>750MeV</v>
      </c>
      <c r="P28" s="86" t="str">
        <f t="shared" si="2"/>
        <v>650MeV</v>
      </c>
      <c r="Q28" s="86">
        <f t="shared" si="3"/>
        <v>367.24</v>
      </c>
      <c r="R28" s="86">
        <f t="shared" si="4"/>
        <v>247.2</v>
      </c>
      <c r="S28" s="86">
        <f t="shared" si="5"/>
        <v>53.36</v>
      </c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</row>
    <row r="29">
      <c r="A29" s="86"/>
      <c r="B29" s="83">
        <v>4014.0</v>
      </c>
      <c r="C29" s="83" t="s">
        <v>391</v>
      </c>
      <c r="D29" s="83">
        <v>30.305</v>
      </c>
      <c r="E29" s="83">
        <v>5.0</v>
      </c>
      <c r="F29" s="83">
        <v>11.03</v>
      </c>
      <c r="G29" s="83">
        <v>1002019.0</v>
      </c>
      <c r="H29" s="83">
        <v>45.09</v>
      </c>
      <c r="I29" s="83" t="s">
        <v>101</v>
      </c>
      <c r="J29" s="83" t="s">
        <v>164</v>
      </c>
      <c r="K29" s="83" t="s">
        <v>203</v>
      </c>
      <c r="L29" s="86"/>
      <c r="M29" s="86"/>
      <c r="N29" s="86"/>
      <c r="O29" s="218" t="str">
        <f t="shared" si="1"/>
        <v>750MeV</v>
      </c>
      <c r="P29" s="86" t="str">
        <f t="shared" si="2"/>
        <v>650MeV</v>
      </c>
      <c r="Q29" s="86">
        <f t="shared" si="3"/>
        <v>367.24</v>
      </c>
      <c r="R29" s="86">
        <f t="shared" si="4"/>
        <v>258.23</v>
      </c>
      <c r="S29" s="86">
        <f t="shared" si="5"/>
        <v>53.36</v>
      </c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</row>
    <row r="30">
      <c r="A30" s="86"/>
      <c r="B30" s="83">
        <v>4015.0</v>
      </c>
      <c r="C30" s="83" t="s">
        <v>391</v>
      </c>
      <c r="D30" s="83">
        <v>30.305</v>
      </c>
      <c r="E30" s="83">
        <v>8.0</v>
      </c>
      <c r="F30" s="83">
        <v>8.59</v>
      </c>
      <c r="G30" s="83">
        <v>1160918.0</v>
      </c>
      <c r="H30" s="83">
        <v>19.98</v>
      </c>
      <c r="I30" s="83" t="s">
        <v>101</v>
      </c>
      <c r="J30" s="83" t="s">
        <v>53</v>
      </c>
      <c r="K30" s="83" t="s">
        <v>203</v>
      </c>
      <c r="L30" s="86"/>
      <c r="M30" s="86"/>
      <c r="N30" s="86"/>
      <c r="O30" s="218" t="str">
        <f t="shared" si="1"/>
        <v>750MeV</v>
      </c>
      <c r="P30" s="86" t="str">
        <f t="shared" si="2"/>
        <v>650MeV</v>
      </c>
      <c r="Q30" s="86">
        <f t="shared" si="3"/>
        <v>367.24</v>
      </c>
      <c r="R30" s="86">
        <f t="shared" si="4"/>
        <v>266.82</v>
      </c>
      <c r="S30" s="86">
        <f t="shared" si="5"/>
        <v>53.36</v>
      </c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</row>
    <row r="31">
      <c r="A31" s="86"/>
      <c r="B31" s="83">
        <v>4016.0</v>
      </c>
      <c r="C31" s="83" t="s">
        <v>391</v>
      </c>
      <c r="D31" s="83">
        <v>30.305</v>
      </c>
      <c r="E31" s="83">
        <v>12.0</v>
      </c>
      <c r="F31" s="83">
        <v>8.92</v>
      </c>
      <c r="G31" s="83">
        <v>1469667.0</v>
      </c>
      <c r="H31" s="83">
        <v>14.7</v>
      </c>
      <c r="I31" s="83" t="s">
        <v>101</v>
      </c>
      <c r="J31" s="83" t="s">
        <v>400</v>
      </c>
      <c r="K31" s="83" t="s">
        <v>223</v>
      </c>
      <c r="L31" s="83"/>
      <c r="M31" s="86"/>
      <c r="N31" s="86"/>
      <c r="O31" s="218" t="str">
        <f t="shared" si="1"/>
        <v>750MeV</v>
      </c>
      <c r="P31" s="86" t="str">
        <f t="shared" si="2"/>
        <v>650MeV</v>
      </c>
      <c r="Q31" s="86">
        <f t="shared" si="3"/>
        <v>367.24</v>
      </c>
      <c r="R31" s="86">
        <f t="shared" si="4"/>
        <v>275.74</v>
      </c>
      <c r="S31" s="86">
        <f t="shared" si="5"/>
        <v>53.36</v>
      </c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</row>
    <row r="32">
      <c r="A32" s="76"/>
      <c r="B32" s="52">
        <v>4017.0</v>
      </c>
      <c r="C32" s="52" t="s">
        <v>391</v>
      </c>
      <c r="D32" s="52">
        <v>30.305</v>
      </c>
      <c r="E32" s="52">
        <v>38.0</v>
      </c>
      <c r="F32" s="52">
        <v>118.34</v>
      </c>
      <c r="G32" s="52">
        <v>8213716.0</v>
      </c>
      <c r="H32" s="52">
        <v>59.59</v>
      </c>
      <c r="I32" s="52" t="s">
        <v>65</v>
      </c>
      <c r="J32" s="52" t="s">
        <v>164</v>
      </c>
      <c r="K32" s="52" t="s">
        <v>203</v>
      </c>
      <c r="L32" s="52"/>
      <c r="M32" s="76"/>
      <c r="N32" s="76"/>
      <c r="O32" s="206" t="str">
        <f t="shared" si="1"/>
        <v>750MeV</v>
      </c>
      <c r="P32" s="76" t="str">
        <f t="shared" si="2"/>
        <v>650MeV</v>
      </c>
      <c r="Q32" s="76">
        <f t="shared" si="3"/>
        <v>485.58</v>
      </c>
      <c r="R32" s="76">
        <f t="shared" si="4"/>
        <v>275.74</v>
      </c>
      <c r="S32" s="76">
        <f t="shared" si="5"/>
        <v>53.36</v>
      </c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</row>
    <row r="33">
      <c r="A33" s="76"/>
      <c r="B33" s="52">
        <v>4018.0</v>
      </c>
      <c r="C33" s="52" t="s">
        <v>391</v>
      </c>
      <c r="D33" s="52">
        <v>30.305</v>
      </c>
      <c r="E33" s="52">
        <v>38.0</v>
      </c>
      <c r="F33" s="52">
        <v>111.06</v>
      </c>
      <c r="G33" s="52">
        <v>7606828.0</v>
      </c>
      <c r="H33" s="52">
        <v>64.69</v>
      </c>
      <c r="I33" s="52" t="s">
        <v>65</v>
      </c>
      <c r="J33" s="52" t="s">
        <v>164</v>
      </c>
      <c r="K33" s="52" t="s">
        <v>203</v>
      </c>
      <c r="L33" s="52"/>
      <c r="M33" s="76"/>
      <c r="N33" s="76"/>
      <c r="O33" s="206" t="str">
        <f t="shared" si="1"/>
        <v>750MeV</v>
      </c>
      <c r="P33" s="76" t="str">
        <f t="shared" si="2"/>
        <v>650MeV</v>
      </c>
      <c r="Q33" s="76">
        <f t="shared" si="3"/>
        <v>596.64</v>
      </c>
      <c r="R33" s="76">
        <f t="shared" si="4"/>
        <v>275.74</v>
      </c>
      <c r="S33" s="76">
        <f t="shared" si="5"/>
        <v>53.36</v>
      </c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</row>
    <row r="34">
      <c r="A34" s="76"/>
      <c r="B34" s="52">
        <v>4019.0</v>
      </c>
      <c r="C34" s="52" t="s">
        <v>391</v>
      </c>
      <c r="D34" s="52">
        <v>30.305</v>
      </c>
      <c r="E34" s="52">
        <v>20.0</v>
      </c>
      <c r="F34" s="52">
        <v>21.68</v>
      </c>
      <c r="G34" s="52">
        <v>916750.0</v>
      </c>
      <c r="H34" s="52">
        <v>20.69</v>
      </c>
      <c r="I34" s="52" t="s">
        <v>65</v>
      </c>
      <c r="J34" s="52" t="s">
        <v>164</v>
      </c>
      <c r="K34" s="52" t="s">
        <v>203</v>
      </c>
      <c r="L34" s="76"/>
      <c r="M34" s="76"/>
      <c r="N34" s="76"/>
      <c r="O34" s="206" t="str">
        <f t="shared" si="1"/>
        <v>750MeV</v>
      </c>
      <c r="P34" s="76" t="str">
        <f t="shared" si="2"/>
        <v>650MeV</v>
      </c>
      <c r="Q34" s="76">
        <f t="shared" si="3"/>
        <v>618.32</v>
      </c>
      <c r="R34" s="76">
        <f t="shared" si="4"/>
        <v>275.74</v>
      </c>
      <c r="S34" s="76">
        <f t="shared" si="5"/>
        <v>53.36</v>
      </c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</row>
    <row r="35">
      <c r="A35" s="76"/>
      <c r="B35" s="52">
        <v>4020.0</v>
      </c>
      <c r="C35" s="52" t="s">
        <v>391</v>
      </c>
      <c r="D35" s="52">
        <v>30.305</v>
      </c>
      <c r="E35" s="52">
        <v>10.0</v>
      </c>
      <c r="F35" s="52">
        <v>21.67</v>
      </c>
      <c r="G35" s="52">
        <v>588846.0</v>
      </c>
      <c r="H35" s="52">
        <v>46.18</v>
      </c>
      <c r="I35" s="52" t="s">
        <v>65</v>
      </c>
      <c r="J35" s="52" t="s">
        <v>164</v>
      </c>
      <c r="K35" s="52" t="s">
        <v>203</v>
      </c>
      <c r="L35" s="76"/>
      <c r="M35" s="76"/>
      <c r="N35" s="76"/>
      <c r="O35" s="206" t="str">
        <f t="shared" si="1"/>
        <v>750MeV</v>
      </c>
      <c r="P35" s="76" t="str">
        <f t="shared" si="2"/>
        <v>650MeV</v>
      </c>
      <c r="Q35" s="76">
        <f t="shared" si="3"/>
        <v>639.99</v>
      </c>
      <c r="R35" s="76">
        <f t="shared" si="4"/>
        <v>275.74</v>
      </c>
      <c r="S35" s="76">
        <f t="shared" si="5"/>
        <v>53.36</v>
      </c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</row>
    <row r="36">
      <c r="A36" s="156"/>
      <c r="B36" s="52">
        <v>4021.0</v>
      </c>
      <c r="C36" s="52" t="s">
        <v>314</v>
      </c>
      <c r="D36" s="52">
        <v>30.305</v>
      </c>
      <c r="E36" s="52">
        <v>20.0</v>
      </c>
      <c r="F36" s="52">
        <v>21.88</v>
      </c>
      <c r="G36" s="52">
        <v>951112.0</v>
      </c>
      <c r="H36" s="52">
        <v>20.28</v>
      </c>
      <c r="I36" s="52" t="s">
        <v>65</v>
      </c>
      <c r="J36" s="52" t="s">
        <v>53</v>
      </c>
      <c r="K36" s="52" t="s">
        <v>203</v>
      </c>
      <c r="L36" s="76"/>
      <c r="M36" s="76"/>
      <c r="N36" s="76"/>
      <c r="O36" s="206" t="str">
        <f t="shared" si="1"/>
        <v>750MeV</v>
      </c>
      <c r="P36" s="76" t="str">
        <f t="shared" si="2"/>
        <v>650MeV</v>
      </c>
      <c r="Q36" s="76">
        <f t="shared" si="3"/>
        <v>661.87</v>
      </c>
      <c r="R36" s="76">
        <f t="shared" si="4"/>
        <v>275.74</v>
      </c>
      <c r="S36" s="76">
        <f t="shared" si="5"/>
        <v>53.36</v>
      </c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</row>
    <row r="37">
      <c r="A37" s="76"/>
      <c r="B37" s="52">
        <v>4022.0</v>
      </c>
      <c r="C37" s="52" t="s">
        <v>154</v>
      </c>
      <c r="D37" s="52">
        <v>30.305</v>
      </c>
      <c r="E37" s="52">
        <v>40.0</v>
      </c>
      <c r="F37" s="52">
        <v>0.0</v>
      </c>
      <c r="G37" s="52">
        <v>356733.0</v>
      </c>
      <c r="H37" s="52">
        <v>3.84</v>
      </c>
      <c r="I37" s="52" t="s">
        <v>65</v>
      </c>
      <c r="J37" s="52" t="s">
        <v>400</v>
      </c>
      <c r="K37" s="52" t="s">
        <v>223</v>
      </c>
      <c r="L37" s="76"/>
      <c r="M37" s="76"/>
      <c r="N37" s="76"/>
      <c r="O37" s="206" t="str">
        <f t="shared" si="1"/>
        <v>750MeV</v>
      </c>
      <c r="P37" s="76" t="str">
        <f t="shared" si="2"/>
        <v>650MeV</v>
      </c>
      <c r="Q37" s="76">
        <f t="shared" si="3"/>
        <v>661.87</v>
      </c>
      <c r="R37" s="76">
        <f t="shared" si="4"/>
        <v>275.74</v>
      </c>
      <c r="S37" s="76">
        <f t="shared" si="5"/>
        <v>53.36</v>
      </c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</row>
    <row r="38">
      <c r="A38" s="76"/>
      <c r="B38" s="52">
        <v>4023.0</v>
      </c>
      <c r="C38" s="52" t="s">
        <v>391</v>
      </c>
      <c r="D38" s="52">
        <v>30.305</v>
      </c>
      <c r="E38" s="52">
        <v>40.0</v>
      </c>
      <c r="F38" s="52">
        <v>24.52</v>
      </c>
      <c r="G38" s="52">
        <v>1607446.0</v>
      </c>
      <c r="H38" s="52">
        <v>11.62</v>
      </c>
      <c r="I38" s="52" t="s">
        <v>65</v>
      </c>
      <c r="J38" s="52" t="s">
        <v>400</v>
      </c>
      <c r="K38" s="52" t="s">
        <v>223</v>
      </c>
      <c r="L38" s="76"/>
      <c r="M38" s="76"/>
      <c r="N38" s="76"/>
      <c r="O38" s="206" t="str">
        <f t="shared" si="1"/>
        <v>750MeV</v>
      </c>
      <c r="P38" s="76" t="str">
        <f t="shared" si="2"/>
        <v>650MeV</v>
      </c>
      <c r="Q38" s="76">
        <f t="shared" si="3"/>
        <v>686.39</v>
      </c>
      <c r="R38" s="76">
        <f t="shared" si="4"/>
        <v>275.74</v>
      </c>
      <c r="S38" s="76">
        <f t="shared" si="5"/>
        <v>53.36</v>
      </c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</row>
    <row r="39">
      <c r="A39" s="139"/>
      <c r="B39" s="43">
        <v>4024.0</v>
      </c>
      <c r="C39" s="43" t="s">
        <v>391</v>
      </c>
      <c r="D39" s="43">
        <v>30.305</v>
      </c>
      <c r="E39" s="43">
        <v>30.0</v>
      </c>
      <c r="F39" s="43">
        <v>10.46</v>
      </c>
      <c r="G39" s="43">
        <v>746454.0</v>
      </c>
      <c r="H39" s="43">
        <v>6.3</v>
      </c>
      <c r="I39" s="43" t="s">
        <v>229</v>
      </c>
      <c r="J39" s="43" t="s">
        <v>164</v>
      </c>
      <c r="K39" s="43" t="s">
        <v>203</v>
      </c>
      <c r="L39" s="139"/>
      <c r="M39" s="139"/>
      <c r="N39" s="139"/>
      <c r="O39" s="214" t="str">
        <f t="shared" si="1"/>
        <v>750MeV</v>
      </c>
      <c r="P39" s="139" t="str">
        <f t="shared" si="2"/>
        <v>650MeV</v>
      </c>
      <c r="Q39" s="139">
        <f t="shared" si="3"/>
        <v>686.39</v>
      </c>
      <c r="R39" s="139">
        <f t="shared" si="4"/>
        <v>275.74</v>
      </c>
      <c r="S39" s="139">
        <f t="shared" si="5"/>
        <v>63.82</v>
      </c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</row>
    <row r="40">
      <c r="A40" s="211">
        <v>45323.0</v>
      </c>
      <c r="B40" s="43">
        <v>4033.0</v>
      </c>
      <c r="C40" s="43" t="s">
        <v>391</v>
      </c>
      <c r="D40" s="227">
        <v>30.299</v>
      </c>
      <c r="E40" s="43">
        <v>30.0</v>
      </c>
      <c r="F40" s="43">
        <v>22.4</v>
      </c>
      <c r="G40" s="43">
        <v>1647156.0</v>
      </c>
      <c r="H40" s="43">
        <v>12.64</v>
      </c>
      <c r="I40" s="43" t="s">
        <v>229</v>
      </c>
      <c r="J40" s="43" t="s">
        <v>164</v>
      </c>
      <c r="K40" s="43" t="s">
        <v>203</v>
      </c>
      <c r="L40" s="139"/>
      <c r="M40" s="139"/>
      <c r="N40" s="139"/>
      <c r="O40" s="214" t="str">
        <f t="shared" si="1"/>
        <v>750MeV</v>
      </c>
      <c r="P40" s="139" t="str">
        <f t="shared" si="2"/>
        <v>650MeV</v>
      </c>
      <c r="Q40" s="139">
        <f t="shared" si="3"/>
        <v>686.39</v>
      </c>
      <c r="R40" s="139">
        <f t="shared" si="4"/>
        <v>275.74</v>
      </c>
      <c r="S40" s="139">
        <f t="shared" si="5"/>
        <v>86.22</v>
      </c>
      <c r="T40" s="139"/>
      <c r="U40" s="139"/>
      <c r="V40" s="139"/>
      <c r="W40" s="139"/>
      <c r="X40" s="139"/>
      <c r="Y40" s="139"/>
      <c r="Z40" s="139"/>
      <c r="AA40" s="139"/>
      <c r="AB40" s="139"/>
      <c r="AC40" s="139"/>
      <c r="AD40" s="139"/>
      <c r="AE40" s="139"/>
      <c r="AF40" s="139"/>
      <c r="AG40" s="139"/>
      <c r="AH40" s="139"/>
    </row>
    <row r="41">
      <c r="A41" s="139"/>
      <c r="B41" s="43">
        <v>4034.0</v>
      </c>
      <c r="C41" s="43" t="s">
        <v>391</v>
      </c>
      <c r="D41" s="43">
        <v>30.299</v>
      </c>
      <c r="E41" s="43">
        <v>20.0</v>
      </c>
      <c r="F41" s="43">
        <v>7.55</v>
      </c>
      <c r="G41" s="43">
        <v>381624.0</v>
      </c>
      <c r="H41" s="43">
        <v>6.44</v>
      </c>
      <c r="I41" s="43" t="s">
        <v>229</v>
      </c>
      <c r="J41" s="43" t="s">
        <v>164</v>
      </c>
      <c r="K41" s="43" t="s">
        <v>203</v>
      </c>
      <c r="L41" s="139"/>
      <c r="M41" s="139"/>
      <c r="N41" s="139"/>
      <c r="O41" s="214" t="str">
        <f t="shared" si="1"/>
        <v>750MeV</v>
      </c>
      <c r="P41" s="139" t="str">
        <f t="shared" si="2"/>
        <v>650MeV</v>
      </c>
      <c r="Q41" s="139">
        <f t="shared" si="3"/>
        <v>686.39</v>
      </c>
      <c r="R41" s="139">
        <f t="shared" si="4"/>
        <v>275.74</v>
      </c>
      <c r="S41" s="139">
        <f t="shared" si="5"/>
        <v>93.77</v>
      </c>
      <c r="T41" s="139"/>
      <c r="U41" s="139"/>
      <c r="V41" s="139"/>
      <c r="W41" s="139"/>
      <c r="X41" s="139"/>
      <c r="Y41" s="139"/>
      <c r="Z41" s="139"/>
      <c r="AA41" s="139"/>
      <c r="AB41" s="139"/>
      <c r="AC41" s="139"/>
      <c r="AD41" s="139"/>
      <c r="AE41" s="139"/>
      <c r="AF41" s="139"/>
      <c r="AG41" s="139"/>
      <c r="AH41" s="139"/>
    </row>
    <row r="42">
      <c r="A42" s="139"/>
      <c r="B42" s="43">
        <v>4035.0</v>
      </c>
      <c r="C42" s="43" t="s">
        <v>391</v>
      </c>
      <c r="D42" s="43">
        <v>30.299</v>
      </c>
      <c r="E42" s="43">
        <v>20.0</v>
      </c>
      <c r="F42" s="43">
        <v>23.51</v>
      </c>
      <c r="G42" s="43">
        <v>1185633.0</v>
      </c>
      <c r="H42" s="43">
        <v>23.15</v>
      </c>
      <c r="I42" s="43" t="s">
        <v>229</v>
      </c>
      <c r="J42" s="43" t="s">
        <v>164</v>
      </c>
      <c r="K42" s="43" t="s">
        <v>203</v>
      </c>
      <c r="L42" s="43"/>
      <c r="M42" s="139"/>
      <c r="N42" s="139"/>
      <c r="O42" s="214" t="str">
        <f t="shared" si="1"/>
        <v>750MeV</v>
      </c>
      <c r="P42" s="139" t="str">
        <f t="shared" si="2"/>
        <v>650MeV</v>
      </c>
      <c r="Q42" s="139">
        <f t="shared" si="3"/>
        <v>686.39</v>
      </c>
      <c r="R42" s="139">
        <f t="shared" si="4"/>
        <v>275.74</v>
      </c>
      <c r="S42" s="139">
        <f t="shared" si="5"/>
        <v>117.28</v>
      </c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</row>
    <row r="43">
      <c r="A43" s="86"/>
      <c r="B43" s="83">
        <v>4036.0</v>
      </c>
      <c r="C43" s="83" t="s">
        <v>391</v>
      </c>
      <c r="D43" s="83">
        <v>30.299</v>
      </c>
      <c r="E43" s="83">
        <v>12.0</v>
      </c>
      <c r="F43" s="83">
        <v>12.41</v>
      </c>
      <c r="G43" s="83">
        <v>2590955.0</v>
      </c>
      <c r="H43" s="83">
        <v>39.75</v>
      </c>
      <c r="I43" s="83" t="s">
        <v>101</v>
      </c>
      <c r="J43" s="83" t="s">
        <v>164</v>
      </c>
      <c r="K43" s="83" t="s">
        <v>203</v>
      </c>
      <c r="L43" s="83"/>
      <c r="M43" s="86"/>
      <c r="N43" s="86"/>
      <c r="O43" s="218" t="str">
        <f t="shared" si="1"/>
        <v>750MeV</v>
      </c>
      <c r="P43" s="86" t="str">
        <f t="shared" si="2"/>
        <v>650MeV</v>
      </c>
      <c r="Q43" s="86">
        <f t="shared" si="3"/>
        <v>686.39</v>
      </c>
      <c r="R43" s="86">
        <f t="shared" si="4"/>
        <v>288.15</v>
      </c>
      <c r="S43" s="86">
        <f t="shared" si="5"/>
        <v>117.28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</row>
    <row r="44">
      <c r="A44" s="86"/>
      <c r="B44" s="83">
        <v>4037.0</v>
      </c>
      <c r="C44" s="83" t="s">
        <v>391</v>
      </c>
      <c r="D44" s="83">
        <v>30.299</v>
      </c>
      <c r="E44" s="83">
        <v>12.0</v>
      </c>
      <c r="F44" s="83">
        <v>39.11</v>
      </c>
      <c r="G44" s="83">
        <v>7359894.0</v>
      </c>
      <c r="H44" s="83">
        <v>59.77</v>
      </c>
      <c r="I44" s="83" t="s">
        <v>101</v>
      </c>
      <c r="J44" s="83" t="s">
        <v>164</v>
      </c>
      <c r="K44" s="83" t="s">
        <v>203</v>
      </c>
      <c r="L44" s="83"/>
      <c r="M44" s="86"/>
      <c r="N44" s="86"/>
      <c r="O44" s="218" t="str">
        <f t="shared" si="1"/>
        <v>750MeV</v>
      </c>
      <c r="P44" s="86" t="str">
        <f t="shared" si="2"/>
        <v>650MeV</v>
      </c>
      <c r="Q44" s="86">
        <f t="shared" si="3"/>
        <v>686.39</v>
      </c>
      <c r="R44" s="86">
        <f t="shared" si="4"/>
        <v>327.26</v>
      </c>
      <c r="S44" s="86">
        <f t="shared" si="5"/>
        <v>117.28</v>
      </c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</row>
    <row r="45">
      <c r="A45" s="86"/>
      <c r="B45" s="83">
        <v>4038.0</v>
      </c>
      <c r="C45" s="83" t="s">
        <v>391</v>
      </c>
      <c r="D45" s="83">
        <v>30.299</v>
      </c>
      <c r="E45" s="83">
        <v>12.0</v>
      </c>
      <c r="F45" s="83">
        <v>35.44</v>
      </c>
      <c r="G45" s="83">
        <v>6620696.0</v>
      </c>
      <c r="H45" s="83">
        <v>62.71</v>
      </c>
      <c r="I45" s="83" t="s">
        <v>101</v>
      </c>
      <c r="J45" s="83" t="s">
        <v>164</v>
      </c>
      <c r="K45" s="83" t="s">
        <v>203</v>
      </c>
      <c r="L45" s="83"/>
      <c r="M45" s="86"/>
      <c r="N45" s="86"/>
      <c r="O45" s="218" t="str">
        <f t="shared" si="1"/>
        <v>750MeV</v>
      </c>
      <c r="P45" s="86" t="str">
        <f t="shared" si="2"/>
        <v>650MeV</v>
      </c>
      <c r="Q45" s="86">
        <f t="shared" si="3"/>
        <v>686.39</v>
      </c>
      <c r="R45" s="86">
        <f t="shared" si="4"/>
        <v>362.7</v>
      </c>
      <c r="S45" s="86">
        <f t="shared" si="5"/>
        <v>117.28</v>
      </c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</row>
    <row r="46">
      <c r="A46" s="86"/>
      <c r="B46" s="83">
        <v>4039.0</v>
      </c>
      <c r="C46" s="83" t="s">
        <v>391</v>
      </c>
      <c r="D46" s="83">
        <v>30.299</v>
      </c>
      <c r="E46" s="83">
        <v>12.0</v>
      </c>
      <c r="F46" s="83">
        <v>36.58</v>
      </c>
      <c r="G46" s="83">
        <v>6811631.0</v>
      </c>
      <c r="H46" s="83">
        <v>60.89</v>
      </c>
      <c r="I46" s="83" t="s">
        <v>101</v>
      </c>
      <c r="J46" s="83" t="s">
        <v>164</v>
      </c>
      <c r="K46" s="83" t="s">
        <v>203</v>
      </c>
      <c r="L46" s="86"/>
      <c r="M46" s="86"/>
      <c r="N46" s="86"/>
      <c r="O46" s="218" t="str">
        <f t="shared" si="1"/>
        <v>750MeV</v>
      </c>
      <c r="P46" s="86" t="str">
        <f t="shared" si="2"/>
        <v>650MeV</v>
      </c>
      <c r="Q46" s="86">
        <f t="shared" si="3"/>
        <v>686.39</v>
      </c>
      <c r="R46" s="86">
        <f t="shared" si="4"/>
        <v>399.28</v>
      </c>
      <c r="S46" s="86">
        <f t="shared" si="5"/>
        <v>117.28</v>
      </c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</row>
    <row r="47">
      <c r="A47" s="86"/>
      <c r="B47" s="83">
        <v>4040.0</v>
      </c>
      <c r="C47" s="83" t="s">
        <v>391</v>
      </c>
      <c r="D47" s="83">
        <v>30.299</v>
      </c>
      <c r="E47" s="83">
        <v>12.0</v>
      </c>
      <c r="F47" s="83">
        <v>36.71</v>
      </c>
      <c r="G47" s="83">
        <v>6945933.0</v>
      </c>
      <c r="H47" s="83">
        <v>56.0</v>
      </c>
      <c r="I47" s="83" t="s">
        <v>101</v>
      </c>
      <c r="J47" s="83" t="s">
        <v>164</v>
      </c>
      <c r="K47" s="83" t="s">
        <v>203</v>
      </c>
      <c r="L47" s="86"/>
      <c r="M47" s="86"/>
      <c r="N47" s="86"/>
      <c r="O47" s="218" t="str">
        <f t="shared" si="1"/>
        <v>750MeV</v>
      </c>
      <c r="P47" s="86" t="str">
        <f t="shared" si="2"/>
        <v>650MeV</v>
      </c>
      <c r="Q47" s="86">
        <f t="shared" si="3"/>
        <v>686.39</v>
      </c>
      <c r="R47" s="86">
        <f t="shared" si="4"/>
        <v>435.99</v>
      </c>
      <c r="S47" s="86">
        <f t="shared" si="5"/>
        <v>117.28</v>
      </c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</row>
    <row r="48">
      <c r="A48" s="86"/>
      <c r="B48" s="83">
        <v>4041.0</v>
      </c>
      <c r="C48" s="83" t="s">
        <v>391</v>
      </c>
      <c r="D48" s="83">
        <v>30.299</v>
      </c>
      <c r="E48" s="83">
        <v>12.0</v>
      </c>
      <c r="F48" s="83">
        <v>38.44</v>
      </c>
      <c r="G48" s="83">
        <v>7162767.0</v>
      </c>
      <c r="H48" s="83">
        <v>59.45</v>
      </c>
      <c r="I48" s="83" t="s">
        <v>101</v>
      </c>
      <c r="J48" s="83" t="s">
        <v>164</v>
      </c>
      <c r="K48" s="83" t="s">
        <v>203</v>
      </c>
      <c r="L48" s="86"/>
      <c r="M48" s="86"/>
      <c r="N48" s="86"/>
      <c r="O48" s="218" t="str">
        <f t="shared" si="1"/>
        <v>750MeV</v>
      </c>
      <c r="P48" s="86" t="str">
        <f t="shared" si="2"/>
        <v>650MeV</v>
      </c>
      <c r="Q48" s="86">
        <f t="shared" si="3"/>
        <v>686.39</v>
      </c>
      <c r="R48" s="86">
        <f t="shared" si="4"/>
        <v>474.43</v>
      </c>
      <c r="S48" s="86">
        <f t="shared" si="5"/>
        <v>117.28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</row>
    <row r="49">
      <c r="A49" s="86"/>
      <c r="B49" s="83">
        <v>4042.0</v>
      </c>
      <c r="C49" s="83" t="s">
        <v>391</v>
      </c>
      <c r="D49" s="83">
        <v>30.299</v>
      </c>
      <c r="E49" s="83">
        <v>12.0</v>
      </c>
      <c r="F49" s="83">
        <v>0.0</v>
      </c>
      <c r="G49" s="83">
        <v>0.0</v>
      </c>
      <c r="H49" s="83">
        <v>40.0</v>
      </c>
      <c r="I49" s="83" t="s">
        <v>101</v>
      </c>
      <c r="J49" s="83" t="s">
        <v>164</v>
      </c>
      <c r="K49" s="83" t="s">
        <v>203</v>
      </c>
      <c r="L49" s="83" t="s">
        <v>549</v>
      </c>
      <c r="M49" s="86"/>
      <c r="N49" s="86"/>
      <c r="O49" s="218" t="str">
        <f t="shared" si="1"/>
        <v>750MeV</v>
      </c>
      <c r="P49" s="86" t="str">
        <f t="shared" si="2"/>
        <v>650MeV</v>
      </c>
      <c r="Q49" s="86">
        <f t="shared" si="3"/>
        <v>686.39</v>
      </c>
      <c r="R49" s="86">
        <f t="shared" si="4"/>
        <v>474.43</v>
      </c>
      <c r="S49" s="86">
        <f t="shared" si="5"/>
        <v>117.28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</row>
    <row r="50">
      <c r="A50" s="86"/>
      <c r="B50" s="83">
        <v>4043.0</v>
      </c>
      <c r="C50" s="83" t="s">
        <v>391</v>
      </c>
      <c r="D50" s="83">
        <v>30.299</v>
      </c>
      <c r="E50" s="83">
        <v>12.0</v>
      </c>
      <c r="F50" s="83">
        <v>33.55</v>
      </c>
      <c r="G50" s="83">
        <v>6344373.0</v>
      </c>
      <c r="H50" s="83">
        <v>54.63</v>
      </c>
      <c r="I50" s="83" t="s">
        <v>101</v>
      </c>
      <c r="J50" s="83" t="s">
        <v>164</v>
      </c>
      <c r="K50" s="83" t="s">
        <v>203</v>
      </c>
      <c r="L50" s="86"/>
      <c r="M50" s="86"/>
      <c r="N50" s="86"/>
      <c r="O50" s="218" t="str">
        <f t="shared" si="1"/>
        <v>750MeV</v>
      </c>
      <c r="P50" s="86" t="str">
        <f t="shared" si="2"/>
        <v>650MeV</v>
      </c>
      <c r="Q50" s="86">
        <f t="shared" si="3"/>
        <v>686.39</v>
      </c>
      <c r="R50" s="86">
        <f t="shared" si="4"/>
        <v>507.98</v>
      </c>
      <c r="S50" s="86">
        <f t="shared" si="5"/>
        <v>117.28</v>
      </c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</row>
    <row r="51">
      <c r="A51" s="86"/>
      <c r="B51" s="83">
        <v>4044.0</v>
      </c>
      <c r="C51" s="83" t="s">
        <v>391</v>
      </c>
      <c r="D51" s="83">
        <v>30.299</v>
      </c>
      <c r="E51" s="83">
        <v>8.0</v>
      </c>
      <c r="F51" s="83">
        <v>15.61</v>
      </c>
      <c r="G51" s="83">
        <v>2160039.0</v>
      </c>
      <c r="H51" s="83">
        <v>37.09</v>
      </c>
      <c r="I51" s="83" t="s">
        <v>101</v>
      </c>
      <c r="J51" s="83" t="s">
        <v>164</v>
      </c>
      <c r="K51" s="83" t="s">
        <v>203</v>
      </c>
      <c r="L51" s="86"/>
      <c r="M51" s="86"/>
      <c r="N51" s="86"/>
      <c r="O51" s="218" t="str">
        <f t="shared" si="1"/>
        <v>750MeV</v>
      </c>
      <c r="P51" s="86" t="str">
        <f t="shared" si="2"/>
        <v>650MeV</v>
      </c>
      <c r="Q51" s="86">
        <f t="shared" si="3"/>
        <v>686.39</v>
      </c>
      <c r="R51" s="86">
        <f t="shared" si="4"/>
        <v>523.59</v>
      </c>
      <c r="S51" s="86">
        <f t="shared" si="5"/>
        <v>117.28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</row>
    <row r="52">
      <c r="A52" s="86"/>
      <c r="B52" s="83">
        <v>4045.0</v>
      </c>
      <c r="C52" s="83" t="s">
        <v>391</v>
      </c>
      <c r="D52" s="83">
        <v>30.299</v>
      </c>
      <c r="E52" s="83">
        <v>5.0</v>
      </c>
      <c r="F52" s="83">
        <v>11.32</v>
      </c>
      <c r="G52" s="83">
        <v>1098151.0</v>
      </c>
      <c r="H52" s="83">
        <v>39.89</v>
      </c>
      <c r="I52" s="83" t="s">
        <v>101</v>
      </c>
      <c r="J52" s="83" t="s">
        <v>164</v>
      </c>
      <c r="K52" s="83" t="s">
        <v>203</v>
      </c>
      <c r="L52" s="86"/>
      <c r="M52" s="86"/>
      <c r="N52" s="86"/>
      <c r="O52" s="218" t="str">
        <f t="shared" si="1"/>
        <v>750MeV</v>
      </c>
      <c r="P52" s="86" t="str">
        <f t="shared" si="2"/>
        <v>650MeV</v>
      </c>
      <c r="Q52" s="86">
        <f t="shared" si="3"/>
        <v>686.39</v>
      </c>
      <c r="R52" s="86">
        <f t="shared" si="4"/>
        <v>534.91</v>
      </c>
      <c r="S52" s="86">
        <f t="shared" si="5"/>
        <v>117.28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</row>
    <row r="53">
      <c r="A53" s="76"/>
      <c r="B53" s="76"/>
      <c r="C53" s="52"/>
      <c r="D53" s="52"/>
      <c r="E53" s="52"/>
      <c r="F53" s="52"/>
      <c r="G53" s="52"/>
      <c r="H53" s="52"/>
      <c r="I53" s="52"/>
      <c r="J53" s="52"/>
      <c r="K53" s="52"/>
      <c r="L53" s="76"/>
      <c r="M53" s="76"/>
      <c r="N53" s="76"/>
      <c r="O53" s="206" t="str">
        <f t="shared" si="1"/>
        <v>750MeV</v>
      </c>
      <c r="P53" s="76" t="str">
        <f t="shared" si="2"/>
        <v>650MeV</v>
      </c>
      <c r="Q53" s="76">
        <f t="shared" si="3"/>
        <v>686.39</v>
      </c>
      <c r="R53" s="76">
        <f t="shared" si="4"/>
        <v>534.91</v>
      </c>
      <c r="S53" s="76">
        <f t="shared" si="5"/>
        <v>117.28</v>
      </c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</row>
    <row r="54">
      <c r="A54" s="76"/>
      <c r="B54" s="76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76"/>
      <c r="N54" s="76"/>
      <c r="O54" s="206" t="str">
        <f t="shared" si="1"/>
        <v>750MeV</v>
      </c>
      <c r="P54" s="76" t="str">
        <f t="shared" si="2"/>
        <v>650MeV</v>
      </c>
      <c r="Q54" s="76">
        <f t="shared" si="3"/>
        <v>686.39</v>
      </c>
      <c r="R54" s="76">
        <f t="shared" si="4"/>
        <v>534.91</v>
      </c>
      <c r="S54" s="76">
        <f t="shared" si="5"/>
        <v>117.28</v>
      </c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</row>
    <row r="55">
      <c r="A55" s="76"/>
      <c r="B55" s="76"/>
      <c r="C55" s="52"/>
      <c r="D55" s="52"/>
      <c r="E55" s="76"/>
      <c r="F55" s="52"/>
      <c r="G55" s="76"/>
      <c r="H55" s="52"/>
      <c r="I55" s="52"/>
      <c r="J55" s="52"/>
      <c r="K55" s="52"/>
      <c r="L55" s="52"/>
      <c r="M55" s="76"/>
      <c r="N55" s="76"/>
      <c r="O55" s="206" t="str">
        <f t="shared" si="1"/>
        <v>750MeV</v>
      </c>
      <c r="P55" s="76" t="str">
        <f t="shared" si="2"/>
        <v>650MeV</v>
      </c>
      <c r="Q55" s="76">
        <f t="shared" si="3"/>
        <v>686.39</v>
      </c>
      <c r="R55" s="76">
        <f t="shared" si="4"/>
        <v>534.91</v>
      </c>
      <c r="S55" s="76">
        <f t="shared" si="5"/>
        <v>117.28</v>
      </c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</row>
    <row r="56">
      <c r="A56" s="76"/>
      <c r="B56" s="52"/>
      <c r="C56" s="52"/>
      <c r="D56" s="52"/>
      <c r="E56" s="76"/>
      <c r="F56" s="52"/>
      <c r="G56" s="76"/>
      <c r="H56" s="52"/>
      <c r="I56" s="52"/>
      <c r="J56" s="52"/>
      <c r="K56" s="52"/>
      <c r="L56" s="52"/>
      <c r="M56" s="76"/>
      <c r="N56" s="76"/>
      <c r="O56" s="206" t="str">
        <f t="shared" si="1"/>
        <v>750MeV</v>
      </c>
      <c r="P56" s="76" t="str">
        <f t="shared" si="2"/>
        <v>650MeV</v>
      </c>
      <c r="Q56" s="76">
        <f t="shared" si="3"/>
        <v>686.39</v>
      </c>
      <c r="R56" s="76">
        <f t="shared" si="4"/>
        <v>534.91</v>
      </c>
      <c r="S56" s="76">
        <f t="shared" si="5"/>
        <v>117.28</v>
      </c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</row>
    <row r="57">
      <c r="A57" s="76"/>
      <c r="B57" s="52"/>
      <c r="C57" s="52"/>
      <c r="D57" s="52"/>
      <c r="E57" s="76"/>
      <c r="F57" s="52"/>
      <c r="G57" s="76"/>
      <c r="H57" s="52"/>
      <c r="I57" s="52"/>
      <c r="J57" s="52"/>
      <c r="K57" s="52"/>
      <c r="L57" s="52"/>
      <c r="M57" s="76"/>
      <c r="N57" s="76"/>
      <c r="O57" s="206" t="str">
        <f t="shared" si="1"/>
        <v>750MeV</v>
      </c>
      <c r="P57" s="76" t="str">
        <f t="shared" si="2"/>
        <v>650MeV</v>
      </c>
      <c r="Q57" s="76">
        <f t="shared" si="3"/>
        <v>686.39</v>
      </c>
      <c r="R57" s="76">
        <f t="shared" si="4"/>
        <v>534.91</v>
      </c>
      <c r="S57" s="76">
        <f t="shared" si="5"/>
        <v>117.28</v>
      </c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</row>
    <row r="58">
      <c r="A58" s="76"/>
      <c r="B58" s="52"/>
      <c r="C58" s="52"/>
      <c r="D58" s="52"/>
      <c r="E58" s="76"/>
      <c r="F58" s="52"/>
      <c r="G58" s="76"/>
      <c r="H58" s="52"/>
      <c r="I58" s="52"/>
      <c r="J58" s="52"/>
      <c r="K58" s="52"/>
      <c r="L58" s="52"/>
      <c r="M58" s="76"/>
      <c r="N58" s="76"/>
      <c r="O58" s="206" t="str">
        <f t="shared" si="1"/>
        <v>750MeV</v>
      </c>
      <c r="P58" s="76" t="str">
        <f t="shared" si="2"/>
        <v>650MeV</v>
      </c>
      <c r="Q58" s="76">
        <f t="shared" si="3"/>
        <v>686.39</v>
      </c>
      <c r="R58" s="76">
        <f t="shared" si="4"/>
        <v>534.91</v>
      </c>
      <c r="S58" s="76">
        <f t="shared" si="5"/>
        <v>117.28</v>
      </c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</row>
    <row r="59">
      <c r="A59" s="76"/>
      <c r="B59" s="52"/>
      <c r="C59" s="52"/>
      <c r="D59" s="52"/>
      <c r="E59" s="76"/>
      <c r="F59" s="52"/>
      <c r="G59" s="76"/>
      <c r="H59" s="52"/>
      <c r="I59" s="52"/>
      <c r="J59" s="52"/>
      <c r="K59" s="52"/>
      <c r="L59" s="52"/>
      <c r="M59" s="76"/>
      <c r="N59" s="76"/>
      <c r="O59" s="206" t="str">
        <f t="shared" si="1"/>
        <v>750MeV</v>
      </c>
      <c r="P59" s="76" t="str">
        <f t="shared" si="2"/>
        <v>650MeV</v>
      </c>
      <c r="Q59" s="76">
        <f t="shared" si="3"/>
        <v>686.39</v>
      </c>
      <c r="R59" s="76">
        <f t="shared" si="4"/>
        <v>534.91</v>
      </c>
      <c r="S59" s="76">
        <f t="shared" si="5"/>
        <v>117.28</v>
      </c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</row>
    <row r="60">
      <c r="A60" s="76"/>
      <c r="B60" s="52"/>
      <c r="C60" s="52"/>
      <c r="D60" s="52"/>
      <c r="E60" s="76"/>
      <c r="F60" s="52"/>
      <c r="G60" s="76"/>
      <c r="H60" s="52"/>
      <c r="I60" s="52"/>
      <c r="J60" s="52"/>
      <c r="K60" s="52"/>
      <c r="L60" s="52"/>
      <c r="M60" s="76"/>
      <c r="N60" s="76"/>
      <c r="O60" s="206" t="str">
        <f t="shared" si="1"/>
        <v>750MeV</v>
      </c>
      <c r="P60" s="76" t="str">
        <f t="shared" si="2"/>
        <v>650MeV</v>
      </c>
      <c r="Q60" s="76">
        <f t="shared" si="3"/>
        <v>686.39</v>
      </c>
      <c r="R60" s="76">
        <f t="shared" si="4"/>
        <v>534.91</v>
      </c>
      <c r="S60" s="76">
        <f t="shared" si="5"/>
        <v>117.28</v>
      </c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</row>
    <row r="61">
      <c r="A61" s="76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76"/>
      <c r="M61" s="76"/>
      <c r="N61" s="76"/>
      <c r="O61" s="206" t="str">
        <f t="shared" si="1"/>
        <v>750MeV</v>
      </c>
      <c r="P61" s="76" t="str">
        <f t="shared" si="2"/>
        <v>650MeV</v>
      </c>
      <c r="Q61" s="76">
        <f t="shared" si="3"/>
        <v>686.39</v>
      </c>
      <c r="R61" s="76">
        <f t="shared" si="4"/>
        <v>534.91</v>
      </c>
      <c r="S61" s="76">
        <f t="shared" si="5"/>
        <v>117.28</v>
      </c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</row>
    <row r="62">
      <c r="A62" s="76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  <c r="M62" s="76"/>
      <c r="N62" s="76"/>
      <c r="O62" s="206" t="str">
        <f t="shared" si="1"/>
        <v>750MeV</v>
      </c>
      <c r="P62" s="76" t="str">
        <f t="shared" si="2"/>
        <v>650MeV</v>
      </c>
      <c r="Q62" s="76">
        <f t="shared" si="3"/>
        <v>686.39</v>
      </c>
      <c r="R62" s="76">
        <f t="shared" si="4"/>
        <v>534.91</v>
      </c>
      <c r="S62" s="76">
        <f t="shared" si="5"/>
        <v>117.28</v>
      </c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</row>
    <row r="63">
      <c r="A63" s="76"/>
      <c r="B63" s="52"/>
      <c r="C63" s="52"/>
      <c r="D63" s="52"/>
      <c r="E63" s="52"/>
      <c r="F63" s="52"/>
      <c r="G63" s="76"/>
      <c r="H63" s="52"/>
      <c r="I63" s="52"/>
      <c r="J63" s="52"/>
      <c r="K63" s="52"/>
      <c r="L63" s="52"/>
      <c r="M63" s="76"/>
      <c r="N63" s="76"/>
      <c r="O63" s="206" t="str">
        <f t="shared" si="1"/>
        <v>750MeV</v>
      </c>
      <c r="P63" s="76" t="str">
        <f t="shared" si="2"/>
        <v>650MeV</v>
      </c>
      <c r="Q63" s="76">
        <f t="shared" si="3"/>
        <v>686.39</v>
      </c>
      <c r="R63" s="76">
        <f t="shared" si="4"/>
        <v>534.91</v>
      </c>
      <c r="S63" s="76">
        <f t="shared" si="5"/>
        <v>117.28</v>
      </c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</row>
    <row r="64">
      <c r="A64" s="76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76"/>
      <c r="M64" s="76"/>
      <c r="N64" s="76"/>
      <c r="O64" s="206" t="str">
        <f t="shared" si="1"/>
        <v>750MeV</v>
      </c>
      <c r="P64" s="76" t="str">
        <f t="shared" si="2"/>
        <v>650MeV</v>
      </c>
      <c r="Q64" s="76">
        <f t="shared" si="3"/>
        <v>686.39</v>
      </c>
      <c r="R64" s="76">
        <f t="shared" si="4"/>
        <v>534.91</v>
      </c>
      <c r="S64" s="76">
        <f t="shared" si="5"/>
        <v>117.28</v>
      </c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</row>
    <row r="65">
      <c r="A65" s="76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76"/>
      <c r="M65" s="76"/>
      <c r="N65" s="76"/>
      <c r="O65" s="206" t="str">
        <f t="shared" si="1"/>
        <v>750MeV</v>
      </c>
      <c r="P65" s="76" t="str">
        <f t="shared" si="2"/>
        <v>650MeV</v>
      </c>
      <c r="Q65" s="76">
        <f t="shared" si="3"/>
        <v>686.39</v>
      </c>
      <c r="R65" s="76">
        <f t="shared" si="4"/>
        <v>534.91</v>
      </c>
      <c r="S65" s="76">
        <f t="shared" si="5"/>
        <v>117.28</v>
      </c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</row>
    <row r="66">
      <c r="A66" s="156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76"/>
      <c r="M66" s="76"/>
      <c r="N66" s="76"/>
      <c r="O66" s="206" t="str">
        <f t="shared" si="1"/>
        <v>750MeV</v>
      </c>
      <c r="P66" s="76" t="str">
        <f t="shared" si="2"/>
        <v>650MeV</v>
      </c>
      <c r="Q66" s="76">
        <f t="shared" si="3"/>
        <v>686.39</v>
      </c>
      <c r="R66" s="76">
        <f t="shared" si="4"/>
        <v>534.91</v>
      </c>
      <c r="S66" s="76">
        <f t="shared" si="5"/>
        <v>117.28</v>
      </c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</row>
    <row r="67">
      <c r="A67" s="76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76"/>
      <c r="M67" s="76"/>
      <c r="N67" s="76"/>
      <c r="O67" s="206" t="str">
        <f t="shared" si="1"/>
        <v>750MeV</v>
      </c>
      <c r="P67" s="76" t="str">
        <f t="shared" si="2"/>
        <v>650MeV</v>
      </c>
      <c r="Q67" s="76">
        <f t="shared" si="3"/>
        <v>686.39</v>
      </c>
      <c r="R67" s="76">
        <f t="shared" si="4"/>
        <v>534.91</v>
      </c>
      <c r="S67" s="76">
        <f t="shared" si="5"/>
        <v>117.28</v>
      </c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</row>
    <row r="68">
      <c r="A68" s="76"/>
      <c r="B68" s="52"/>
      <c r="C68" s="52"/>
      <c r="D68" s="52"/>
      <c r="E68" s="76"/>
      <c r="F68" s="52"/>
      <c r="G68" s="76"/>
      <c r="H68" s="52"/>
      <c r="I68" s="52"/>
      <c r="J68" s="52"/>
      <c r="K68" s="52"/>
      <c r="L68" s="52"/>
      <c r="M68" s="76"/>
      <c r="N68" s="76"/>
      <c r="O68" s="206" t="str">
        <f t="shared" si="1"/>
        <v>750MeV</v>
      </c>
      <c r="P68" s="76" t="str">
        <f t="shared" si="2"/>
        <v>650MeV</v>
      </c>
      <c r="Q68" s="76">
        <f t="shared" si="3"/>
        <v>686.39</v>
      </c>
      <c r="R68" s="76">
        <f t="shared" si="4"/>
        <v>534.91</v>
      </c>
      <c r="S68" s="76">
        <f t="shared" si="5"/>
        <v>117.28</v>
      </c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</row>
    <row r="69">
      <c r="A69" s="76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76"/>
      <c r="M69" s="76"/>
      <c r="N69" s="76"/>
      <c r="O69" s="206" t="str">
        <f t="shared" si="1"/>
        <v>750MeV</v>
      </c>
      <c r="P69" s="76" t="str">
        <f t="shared" si="2"/>
        <v>650MeV</v>
      </c>
      <c r="Q69" s="76">
        <f t="shared" si="3"/>
        <v>686.39</v>
      </c>
      <c r="R69" s="76">
        <f t="shared" si="4"/>
        <v>534.91</v>
      </c>
      <c r="S69" s="76">
        <f t="shared" si="5"/>
        <v>117.28</v>
      </c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</row>
    <row r="70">
      <c r="A70" s="76"/>
      <c r="B70" s="52"/>
      <c r="C70" s="52"/>
      <c r="D70" s="52"/>
      <c r="E70" s="76"/>
      <c r="F70" s="52"/>
      <c r="G70" s="76"/>
      <c r="H70" s="52"/>
      <c r="I70" s="52"/>
      <c r="J70" s="52"/>
      <c r="K70" s="52"/>
      <c r="L70" s="52"/>
      <c r="M70" s="76"/>
      <c r="N70" s="76"/>
      <c r="O70" s="206" t="str">
        <f t="shared" si="1"/>
        <v>750MeV</v>
      </c>
      <c r="P70" s="76" t="str">
        <f t="shared" si="2"/>
        <v>650MeV</v>
      </c>
      <c r="Q70" s="76">
        <f t="shared" si="3"/>
        <v>686.39</v>
      </c>
      <c r="R70" s="76">
        <f t="shared" si="4"/>
        <v>534.91</v>
      </c>
      <c r="S70" s="76">
        <f t="shared" si="5"/>
        <v>117.28</v>
      </c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</row>
    <row r="71">
      <c r="A71" s="76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76"/>
      <c r="M71" s="76"/>
      <c r="N71" s="76"/>
      <c r="O71" s="206" t="str">
        <f t="shared" si="1"/>
        <v>750MeV</v>
      </c>
      <c r="P71" s="76" t="str">
        <f t="shared" si="2"/>
        <v>650MeV</v>
      </c>
      <c r="Q71" s="76">
        <f t="shared" si="3"/>
        <v>686.39</v>
      </c>
      <c r="R71" s="76">
        <f t="shared" si="4"/>
        <v>534.91</v>
      </c>
      <c r="S71" s="76">
        <f t="shared" si="5"/>
        <v>117.28</v>
      </c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</row>
    <row r="72">
      <c r="A72" s="76"/>
      <c r="B72" s="52"/>
      <c r="C72" s="52"/>
      <c r="D72" s="52"/>
      <c r="E72" s="76"/>
      <c r="F72" s="52"/>
      <c r="G72" s="76"/>
      <c r="H72" s="52"/>
      <c r="I72" s="52"/>
      <c r="J72" s="52"/>
      <c r="K72" s="52"/>
      <c r="L72" s="52"/>
      <c r="M72" s="76"/>
      <c r="N72" s="76"/>
      <c r="O72" s="206" t="str">
        <f t="shared" si="1"/>
        <v>750MeV</v>
      </c>
      <c r="P72" s="76" t="str">
        <f t="shared" si="2"/>
        <v>650MeV</v>
      </c>
      <c r="Q72" s="76">
        <f t="shared" si="3"/>
        <v>686.39</v>
      </c>
      <c r="R72" s="76">
        <f t="shared" si="4"/>
        <v>534.91</v>
      </c>
      <c r="S72" s="76">
        <f t="shared" si="5"/>
        <v>117.28</v>
      </c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</row>
    <row r="73">
      <c r="A73" s="76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76"/>
      <c r="N73" s="76"/>
      <c r="O73" s="206" t="str">
        <f t="shared" si="1"/>
        <v>750MeV</v>
      </c>
      <c r="P73" s="76" t="str">
        <f t="shared" si="2"/>
        <v>650MeV</v>
      </c>
      <c r="Q73" s="76">
        <f t="shared" si="3"/>
        <v>686.39</v>
      </c>
      <c r="R73" s="76">
        <f t="shared" si="4"/>
        <v>534.91</v>
      </c>
      <c r="S73" s="76">
        <f t="shared" si="5"/>
        <v>117.28</v>
      </c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</row>
    <row r="74">
      <c r="A74" s="76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76"/>
      <c r="N74" s="76"/>
      <c r="O74" s="206" t="str">
        <f t="shared" si="1"/>
        <v>750MeV</v>
      </c>
      <c r="P74" s="76" t="str">
        <f t="shared" si="2"/>
        <v>650MeV</v>
      </c>
      <c r="Q74" s="76">
        <f t="shared" si="3"/>
        <v>686.39</v>
      </c>
      <c r="R74" s="76">
        <f t="shared" si="4"/>
        <v>534.91</v>
      </c>
      <c r="S74" s="76">
        <f t="shared" si="5"/>
        <v>117.28</v>
      </c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</row>
    <row r="75">
      <c r="A75" s="76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76"/>
      <c r="M75" s="76"/>
      <c r="N75" s="76"/>
      <c r="O75" s="206" t="str">
        <f t="shared" si="1"/>
        <v>750MeV</v>
      </c>
      <c r="P75" s="76" t="str">
        <f t="shared" si="2"/>
        <v>650MeV</v>
      </c>
      <c r="Q75" s="76">
        <f t="shared" si="3"/>
        <v>686.39</v>
      </c>
      <c r="R75" s="76">
        <f t="shared" si="4"/>
        <v>534.91</v>
      </c>
      <c r="S75" s="76">
        <f t="shared" si="5"/>
        <v>117.28</v>
      </c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</row>
    <row r="76">
      <c r="A76" s="76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76"/>
      <c r="M76" s="76"/>
      <c r="N76" s="76"/>
      <c r="O76" s="206" t="str">
        <f t="shared" si="1"/>
        <v>750MeV</v>
      </c>
      <c r="P76" s="76" t="str">
        <f t="shared" si="2"/>
        <v>650MeV</v>
      </c>
      <c r="Q76" s="76">
        <f t="shared" si="3"/>
        <v>686.39</v>
      </c>
      <c r="R76" s="76">
        <f t="shared" si="4"/>
        <v>534.91</v>
      </c>
      <c r="S76" s="76">
        <f t="shared" si="5"/>
        <v>117.28</v>
      </c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</row>
    <row r="77">
      <c r="A77" s="76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76"/>
      <c r="N77" s="76"/>
      <c r="O77" s="206" t="str">
        <f t="shared" si="1"/>
        <v>750MeV</v>
      </c>
      <c r="P77" s="76" t="str">
        <f t="shared" si="2"/>
        <v>650MeV</v>
      </c>
      <c r="Q77" s="76">
        <f t="shared" si="3"/>
        <v>686.39</v>
      </c>
      <c r="R77" s="76">
        <f t="shared" si="4"/>
        <v>534.91</v>
      </c>
      <c r="S77" s="76">
        <f t="shared" si="5"/>
        <v>117.28</v>
      </c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</row>
    <row r="78">
      <c r="A78" s="76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76"/>
      <c r="N78" s="76"/>
      <c r="O78" s="206" t="str">
        <f t="shared" si="1"/>
        <v>750MeV</v>
      </c>
      <c r="P78" s="76" t="str">
        <f t="shared" si="2"/>
        <v>650MeV</v>
      </c>
      <c r="Q78" s="76">
        <f t="shared" si="3"/>
        <v>686.39</v>
      </c>
      <c r="R78" s="76">
        <f t="shared" si="4"/>
        <v>534.91</v>
      </c>
      <c r="S78" s="76">
        <f t="shared" si="5"/>
        <v>117.28</v>
      </c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</row>
    <row r="79">
      <c r="A79" s="76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76"/>
      <c r="M79" s="76"/>
      <c r="N79" s="76"/>
      <c r="O79" s="206" t="str">
        <f t="shared" si="1"/>
        <v>750MeV</v>
      </c>
      <c r="P79" s="76" t="str">
        <f t="shared" si="2"/>
        <v>650MeV</v>
      </c>
      <c r="Q79" s="76">
        <f t="shared" si="3"/>
        <v>686.39</v>
      </c>
      <c r="R79" s="76">
        <f t="shared" si="4"/>
        <v>534.91</v>
      </c>
      <c r="S79" s="76">
        <f t="shared" si="5"/>
        <v>117.28</v>
      </c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76"/>
      <c r="AH79" s="76"/>
    </row>
    <row r="80">
      <c r="A80" s="76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76"/>
      <c r="M80" s="76"/>
      <c r="N80" s="76"/>
      <c r="O80" s="206" t="str">
        <f t="shared" si="1"/>
        <v>750MeV</v>
      </c>
      <c r="P80" s="76" t="str">
        <f t="shared" si="2"/>
        <v>650MeV</v>
      </c>
      <c r="Q80" s="76">
        <f t="shared" si="3"/>
        <v>686.39</v>
      </c>
      <c r="R80" s="76">
        <f t="shared" si="4"/>
        <v>534.91</v>
      </c>
      <c r="S80" s="76">
        <f t="shared" si="5"/>
        <v>117.28</v>
      </c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</row>
    <row r="81">
      <c r="A81" s="76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76"/>
      <c r="M81" s="76"/>
      <c r="N81" s="76"/>
      <c r="O81" s="206" t="str">
        <f t="shared" si="1"/>
        <v>750MeV</v>
      </c>
      <c r="P81" s="76" t="str">
        <f t="shared" si="2"/>
        <v>650MeV</v>
      </c>
      <c r="Q81" s="76">
        <f t="shared" si="3"/>
        <v>686.39</v>
      </c>
      <c r="R81" s="76">
        <f t="shared" si="4"/>
        <v>534.91</v>
      </c>
      <c r="S81" s="76">
        <f t="shared" si="5"/>
        <v>117.28</v>
      </c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</row>
    <row r="82">
      <c r="A82" s="76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76"/>
      <c r="M82" s="76"/>
      <c r="N82" s="76"/>
      <c r="O82" s="206" t="str">
        <f t="shared" si="1"/>
        <v>750MeV</v>
      </c>
      <c r="P82" s="76" t="str">
        <f t="shared" si="2"/>
        <v>650MeV</v>
      </c>
      <c r="Q82" s="76">
        <f t="shared" si="3"/>
        <v>686.39</v>
      </c>
      <c r="R82" s="76">
        <f t="shared" si="4"/>
        <v>534.91</v>
      </c>
      <c r="S82" s="76">
        <f t="shared" si="5"/>
        <v>117.28</v>
      </c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</row>
    <row r="83">
      <c r="A83" s="76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76"/>
      <c r="M83" s="76"/>
      <c r="N83" s="76"/>
      <c r="O83" s="206" t="str">
        <f t="shared" si="1"/>
        <v>750MeV</v>
      </c>
      <c r="P83" s="76" t="str">
        <f t="shared" si="2"/>
        <v>650MeV</v>
      </c>
      <c r="Q83" s="76">
        <f t="shared" si="3"/>
        <v>686.39</v>
      </c>
      <c r="R83" s="76">
        <f t="shared" si="4"/>
        <v>534.91</v>
      </c>
      <c r="S83" s="76">
        <f t="shared" si="5"/>
        <v>117.28</v>
      </c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</row>
    <row r="84">
      <c r="A84" s="76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76"/>
      <c r="M84" s="76"/>
      <c r="N84" s="76"/>
      <c r="O84" s="206" t="str">
        <f t="shared" si="1"/>
        <v>750MeV</v>
      </c>
      <c r="P84" s="76" t="str">
        <f t="shared" si="2"/>
        <v>650MeV</v>
      </c>
      <c r="Q84" s="76">
        <f t="shared" si="3"/>
        <v>686.39</v>
      </c>
      <c r="R84" s="76">
        <f t="shared" si="4"/>
        <v>534.91</v>
      </c>
      <c r="S84" s="76">
        <f t="shared" si="5"/>
        <v>117.28</v>
      </c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</row>
    <row r="85">
      <c r="A85" s="76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76"/>
      <c r="M85" s="76"/>
      <c r="N85" s="76"/>
      <c r="O85" s="206" t="str">
        <f t="shared" si="1"/>
        <v>750MeV</v>
      </c>
      <c r="P85" s="76" t="str">
        <f t="shared" si="2"/>
        <v>650MeV</v>
      </c>
      <c r="Q85" s="76">
        <f t="shared" si="3"/>
        <v>686.39</v>
      </c>
      <c r="R85" s="76">
        <f t="shared" si="4"/>
        <v>534.91</v>
      </c>
      <c r="S85" s="76">
        <f t="shared" si="5"/>
        <v>117.28</v>
      </c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</row>
    <row r="86">
      <c r="A86" s="76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76"/>
      <c r="N86" s="76"/>
      <c r="O86" s="206" t="str">
        <f t="shared" si="1"/>
        <v>750MeV</v>
      </c>
      <c r="P86" s="76" t="str">
        <f t="shared" si="2"/>
        <v>650MeV</v>
      </c>
      <c r="Q86" s="76">
        <f t="shared" si="3"/>
        <v>686.39</v>
      </c>
      <c r="R86" s="76">
        <f t="shared" si="4"/>
        <v>534.91</v>
      </c>
      <c r="S86" s="76">
        <f t="shared" si="5"/>
        <v>117.28</v>
      </c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</row>
    <row r="87">
      <c r="A87" s="76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76"/>
      <c r="N87" s="76"/>
      <c r="O87" s="206" t="str">
        <f t="shared" si="1"/>
        <v>750MeV</v>
      </c>
      <c r="P87" s="76" t="str">
        <f t="shared" si="2"/>
        <v>650MeV</v>
      </c>
      <c r="Q87" s="76">
        <f t="shared" si="3"/>
        <v>686.39</v>
      </c>
      <c r="R87" s="76">
        <f t="shared" si="4"/>
        <v>534.91</v>
      </c>
      <c r="S87" s="76">
        <f t="shared" si="5"/>
        <v>117.28</v>
      </c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</row>
    <row r="88">
      <c r="A88" s="76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76"/>
      <c r="N88" s="76"/>
      <c r="O88" s="206" t="str">
        <f t="shared" si="1"/>
        <v>750MeV</v>
      </c>
      <c r="P88" s="76" t="str">
        <f t="shared" si="2"/>
        <v>650MeV</v>
      </c>
      <c r="Q88" s="76">
        <f t="shared" si="3"/>
        <v>686.39</v>
      </c>
      <c r="R88" s="76">
        <f t="shared" si="4"/>
        <v>534.91</v>
      </c>
      <c r="S88" s="76">
        <f t="shared" si="5"/>
        <v>117.28</v>
      </c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</row>
    <row r="89">
      <c r="A89" s="76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76"/>
      <c r="N89" s="76"/>
      <c r="O89" s="206" t="str">
        <f t="shared" si="1"/>
        <v>750MeV</v>
      </c>
      <c r="P89" s="76" t="str">
        <f t="shared" si="2"/>
        <v>650MeV</v>
      </c>
      <c r="Q89" s="76">
        <f t="shared" si="3"/>
        <v>686.39</v>
      </c>
      <c r="R89" s="76">
        <f t="shared" si="4"/>
        <v>534.91</v>
      </c>
      <c r="S89" s="76">
        <f t="shared" si="5"/>
        <v>117.28</v>
      </c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</row>
    <row r="90">
      <c r="A90" s="76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76"/>
      <c r="N90" s="76"/>
      <c r="O90" s="206" t="str">
        <f t="shared" si="1"/>
        <v>750MeV</v>
      </c>
      <c r="P90" s="76" t="str">
        <f t="shared" si="2"/>
        <v>650MeV</v>
      </c>
      <c r="Q90" s="76">
        <f t="shared" si="3"/>
        <v>686.39</v>
      </c>
      <c r="R90" s="76">
        <f t="shared" si="4"/>
        <v>534.91</v>
      </c>
      <c r="S90" s="76">
        <f t="shared" si="5"/>
        <v>117.28</v>
      </c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</row>
    <row r="91">
      <c r="A91" s="76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76"/>
      <c r="N91" s="76"/>
      <c r="O91" s="206" t="str">
        <f t="shared" si="1"/>
        <v>750MeV</v>
      </c>
      <c r="P91" s="76" t="str">
        <f t="shared" si="2"/>
        <v>650MeV</v>
      </c>
      <c r="Q91" s="76">
        <f t="shared" si="3"/>
        <v>686.39</v>
      </c>
      <c r="R91" s="76">
        <f t="shared" si="4"/>
        <v>534.91</v>
      </c>
      <c r="S91" s="76">
        <f t="shared" si="5"/>
        <v>117.28</v>
      </c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</row>
    <row r="92">
      <c r="A92" s="76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76"/>
      <c r="N92" s="76"/>
      <c r="O92" s="206" t="str">
        <f t="shared" si="1"/>
        <v>750MeV</v>
      </c>
      <c r="P92" s="76" t="str">
        <f t="shared" si="2"/>
        <v>650MeV</v>
      </c>
      <c r="Q92" s="76">
        <f t="shared" si="3"/>
        <v>686.39</v>
      </c>
      <c r="R92" s="76">
        <f t="shared" si="4"/>
        <v>534.91</v>
      </c>
      <c r="S92" s="76">
        <f t="shared" si="5"/>
        <v>117.28</v>
      </c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</row>
    <row r="93">
      <c r="A93" s="76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76"/>
      <c r="N93" s="76"/>
      <c r="O93" s="206" t="str">
        <f t="shared" si="1"/>
        <v>750MeV</v>
      </c>
      <c r="P93" s="76" t="str">
        <f t="shared" si="2"/>
        <v>650MeV</v>
      </c>
      <c r="Q93" s="76">
        <f t="shared" si="3"/>
        <v>686.39</v>
      </c>
      <c r="R93" s="76">
        <f t="shared" si="4"/>
        <v>534.91</v>
      </c>
      <c r="S93" s="76">
        <f t="shared" si="5"/>
        <v>117.28</v>
      </c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</row>
    <row r="94">
      <c r="A94" s="76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76"/>
      <c r="N94" s="76"/>
      <c r="O94" s="206" t="str">
        <f t="shared" si="1"/>
        <v>750MeV</v>
      </c>
      <c r="P94" s="76" t="str">
        <f t="shared" si="2"/>
        <v>650MeV</v>
      </c>
      <c r="Q94" s="76">
        <f t="shared" si="3"/>
        <v>686.39</v>
      </c>
      <c r="R94" s="76">
        <f t="shared" si="4"/>
        <v>534.91</v>
      </c>
      <c r="S94" s="76">
        <f t="shared" si="5"/>
        <v>117.28</v>
      </c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</row>
    <row r="95">
      <c r="A95" s="76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76"/>
      <c r="N95" s="76"/>
      <c r="O95" s="206" t="str">
        <f t="shared" si="1"/>
        <v>750MeV</v>
      </c>
      <c r="P95" s="76" t="str">
        <f t="shared" si="2"/>
        <v>650MeV</v>
      </c>
      <c r="Q95" s="76">
        <f t="shared" si="3"/>
        <v>686.39</v>
      </c>
      <c r="R95" s="76">
        <f t="shared" si="4"/>
        <v>534.91</v>
      </c>
      <c r="S95" s="76">
        <f t="shared" si="5"/>
        <v>117.28</v>
      </c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</row>
    <row r="96">
      <c r="A96" s="76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76"/>
      <c r="N96" s="76"/>
      <c r="O96" s="206" t="str">
        <f t="shared" si="1"/>
        <v>750MeV</v>
      </c>
      <c r="P96" s="76" t="str">
        <f t="shared" si="2"/>
        <v>650MeV</v>
      </c>
      <c r="Q96" s="76">
        <f t="shared" si="3"/>
        <v>686.39</v>
      </c>
      <c r="R96" s="76">
        <f t="shared" si="4"/>
        <v>534.91</v>
      </c>
      <c r="S96" s="76">
        <f t="shared" si="5"/>
        <v>117.28</v>
      </c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</row>
    <row r="97">
      <c r="A97" s="76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76"/>
      <c r="N97" s="76"/>
      <c r="O97" s="206" t="str">
        <f t="shared" si="1"/>
        <v>750MeV</v>
      </c>
      <c r="P97" s="76" t="str">
        <f t="shared" si="2"/>
        <v>650MeV</v>
      </c>
      <c r="Q97" s="76">
        <f t="shared" si="3"/>
        <v>686.39</v>
      </c>
      <c r="R97" s="76">
        <f t="shared" si="4"/>
        <v>534.91</v>
      </c>
      <c r="S97" s="76">
        <f t="shared" si="5"/>
        <v>117.28</v>
      </c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</row>
    <row r="98">
      <c r="A98" s="76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76"/>
      <c r="N98" s="76"/>
      <c r="O98" s="206" t="str">
        <f t="shared" si="1"/>
        <v>750MeV</v>
      </c>
      <c r="P98" s="76" t="str">
        <f t="shared" si="2"/>
        <v>650MeV</v>
      </c>
      <c r="Q98" s="76">
        <f t="shared" si="3"/>
        <v>686.39</v>
      </c>
      <c r="R98" s="76">
        <f t="shared" si="4"/>
        <v>534.91</v>
      </c>
      <c r="S98" s="76">
        <f t="shared" si="5"/>
        <v>117.28</v>
      </c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</row>
    <row r="99">
      <c r="A99" s="76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76"/>
      <c r="N99" s="76"/>
      <c r="O99" s="206" t="str">
        <f t="shared" si="1"/>
        <v>750MeV</v>
      </c>
      <c r="P99" s="76" t="str">
        <f t="shared" si="2"/>
        <v>650MeV</v>
      </c>
      <c r="Q99" s="76">
        <f t="shared" si="3"/>
        <v>686.39</v>
      </c>
      <c r="R99" s="76">
        <f t="shared" si="4"/>
        <v>534.91</v>
      </c>
      <c r="S99" s="76">
        <f t="shared" si="5"/>
        <v>117.28</v>
      </c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</row>
    <row r="100">
      <c r="A100" s="76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76"/>
      <c r="N100" s="76"/>
      <c r="O100" s="206" t="str">
        <f t="shared" si="1"/>
        <v>750MeV</v>
      </c>
      <c r="P100" s="76" t="str">
        <f t="shared" si="2"/>
        <v>650MeV</v>
      </c>
      <c r="Q100" s="76">
        <f t="shared" si="3"/>
        <v>686.39</v>
      </c>
      <c r="R100" s="76">
        <f t="shared" si="4"/>
        <v>534.91</v>
      </c>
      <c r="S100" s="76">
        <f t="shared" si="5"/>
        <v>117.28</v>
      </c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</row>
    <row r="101">
      <c r="A101" s="76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76"/>
      <c r="N101" s="76"/>
      <c r="O101" s="206" t="str">
        <f t="shared" si="1"/>
        <v>750MeV</v>
      </c>
      <c r="P101" s="76" t="str">
        <f t="shared" si="2"/>
        <v>650MeV</v>
      </c>
      <c r="Q101" s="76">
        <f t="shared" si="3"/>
        <v>686.39</v>
      </c>
      <c r="R101" s="76">
        <f t="shared" si="4"/>
        <v>534.91</v>
      </c>
      <c r="S101" s="76">
        <f t="shared" si="5"/>
        <v>117.28</v>
      </c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</row>
    <row r="102">
      <c r="A102" s="76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76"/>
      <c r="N102" s="76"/>
      <c r="O102" s="206" t="str">
        <f t="shared" si="1"/>
        <v>750MeV</v>
      </c>
      <c r="P102" s="76" t="str">
        <f t="shared" si="2"/>
        <v>650MeV</v>
      </c>
      <c r="Q102" s="76">
        <f t="shared" si="3"/>
        <v>686.39</v>
      </c>
      <c r="R102" s="76">
        <f t="shared" si="4"/>
        <v>534.91</v>
      </c>
      <c r="S102" s="76">
        <f t="shared" si="5"/>
        <v>117.28</v>
      </c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</row>
    <row r="103">
      <c r="A103" s="156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76"/>
      <c r="N103" s="76"/>
      <c r="O103" s="206" t="str">
        <f t="shared" si="1"/>
        <v>750MeV</v>
      </c>
      <c r="P103" s="76" t="str">
        <f t="shared" si="2"/>
        <v>650MeV</v>
      </c>
      <c r="Q103" s="76">
        <f t="shared" si="3"/>
        <v>686.39</v>
      </c>
      <c r="R103" s="76">
        <f t="shared" si="4"/>
        <v>534.91</v>
      </c>
      <c r="S103" s="76">
        <f t="shared" si="5"/>
        <v>117.28</v>
      </c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</row>
    <row r="104">
      <c r="A104" s="76"/>
      <c r="B104" s="76"/>
      <c r="C104" s="52"/>
      <c r="D104" s="52"/>
      <c r="E104" s="76"/>
      <c r="F104" s="76"/>
      <c r="G104" s="76"/>
      <c r="H104" s="76"/>
      <c r="I104" s="52"/>
      <c r="J104" s="52"/>
      <c r="K104" s="52"/>
      <c r="L104" s="52"/>
      <c r="M104" s="76"/>
      <c r="N104" s="76"/>
      <c r="O104" s="206" t="str">
        <f t="shared" si="1"/>
        <v>750MeV</v>
      </c>
      <c r="P104" s="76" t="str">
        <f t="shared" si="2"/>
        <v>650MeV</v>
      </c>
      <c r="Q104" s="76">
        <f t="shared" si="3"/>
        <v>686.39</v>
      </c>
      <c r="R104" s="76">
        <f t="shared" si="4"/>
        <v>534.91</v>
      </c>
      <c r="S104" s="76">
        <f t="shared" si="5"/>
        <v>117.28</v>
      </c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</row>
    <row r="105">
      <c r="A105" s="76"/>
      <c r="B105" s="76"/>
      <c r="C105" s="52"/>
      <c r="D105" s="52"/>
      <c r="E105" s="76"/>
      <c r="F105" s="76"/>
      <c r="G105" s="76"/>
      <c r="H105" s="76"/>
      <c r="I105" s="52"/>
      <c r="J105" s="52"/>
      <c r="K105" s="52"/>
      <c r="L105" s="52"/>
      <c r="M105" s="76"/>
      <c r="N105" s="76"/>
      <c r="O105" s="206" t="str">
        <f t="shared" si="1"/>
        <v>750MeV</v>
      </c>
      <c r="P105" s="76" t="str">
        <f t="shared" si="2"/>
        <v>650MeV</v>
      </c>
      <c r="Q105" s="76">
        <f t="shared" si="3"/>
        <v>686.39</v>
      </c>
      <c r="R105" s="76">
        <f t="shared" si="4"/>
        <v>534.91</v>
      </c>
      <c r="S105" s="76">
        <f t="shared" si="5"/>
        <v>117.28</v>
      </c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</row>
    <row r="106">
      <c r="A106" s="76"/>
      <c r="B106" s="76"/>
      <c r="C106" s="52"/>
      <c r="D106" s="52"/>
      <c r="E106" s="76"/>
      <c r="F106" s="76"/>
      <c r="G106" s="76"/>
      <c r="H106" s="76"/>
      <c r="I106" s="52"/>
      <c r="J106" s="52"/>
      <c r="K106" s="52"/>
      <c r="L106" s="52"/>
      <c r="M106" s="76"/>
      <c r="N106" s="76"/>
      <c r="O106" s="206" t="str">
        <f t="shared" si="1"/>
        <v>750MeV</v>
      </c>
      <c r="P106" s="76" t="str">
        <f t="shared" si="2"/>
        <v>650MeV</v>
      </c>
      <c r="Q106" s="76">
        <f t="shared" si="3"/>
        <v>686.39</v>
      </c>
      <c r="R106" s="76">
        <f t="shared" si="4"/>
        <v>534.91</v>
      </c>
      <c r="S106" s="76">
        <f t="shared" si="5"/>
        <v>117.28</v>
      </c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</row>
    <row r="107">
      <c r="A107" s="76"/>
      <c r="B107" s="76"/>
      <c r="C107" s="52"/>
      <c r="D107" s="52"/>
      <c r="E107" s="76"/>
      <c r="F107" s="76"/>
      <c r="G107" s="76"/>
      <c r="H107" s="76"/>
      <c r="I107" s="52"/>
      <c r="J107" s="52"/>
      <c r="K107" s="52"/>
      <c r="L107" s="52"/>
      <c r="M107" s="76"/>
      <c r="N107" s="76"/>
      <c r="O107" s="206" t="str">
        <f t="shared" si="1"/>
        <v>750MeV</v>
      </c>
      <c r="P107" s="76" t="str">
        <f t="shared" si="2"/>
        <v>650MeV</v>
      </c>
      <c r="Q107" s="76">
        <f t="shared" si="3"/>
        <v>686.39</v>
      </c>
      <c r="R107" s="76">
        <f t="shared" si="4"/>
        <v>534.91</v>
      </c>
      <c r="S107" s="76">
        <f t="shared" si="5"/>
        <v>117.28</v>
      </c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</row>
    <row r="108">
      <c r="A108" s="76"/>
      <c r="B108" s="76"/>
      <c r="C108" s="52"/>
      <c r="D108" s="52"/>
      <c r="E108" s="76"/>
      <c r="F108" s="76"/>
      <c r="G108" s="76"/>
      <c r="H108" s="76"/>
      <c r="I108" s="52"/>
      <c r="J108" s="52"/>
      <c r="K108" s="76"/>
      <c r="L108" s="52"/>
      <c r="M108" s="76"/>
      <c r="N108" s="76"/>
      <c r="O108" s="206" t="str">
        <f t="shared" si="1"/>
        <v>750MeV</v>
      </c>
      <c r="P108" s="76" t="str">
        <f t="shared" si="2"/>
        <v>650MeV</v>
      </c>
      <c r="Q108" s="76">
        <f t="shared" si="3"/>
        <v>686.39</v>
      </c>
      <c r="R108" s="76">
        <f t="shared" si="4"/>
        <v>534.91</v>
      </c>
      <c r="S108" s="76">
        <f t="shared" si="5"/>
        <v>117.28</v>
      </c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</row>
    <row r="109">
      <c r="A109" s="76"/>
      <c r="B109" s="76"/>
      <c r="C109" s="52"/>
      <c r="D109" s="52"/>
      <c r="E109" s="76"/>
      <c r="F109" s="76"/>
      <c r="G109" s="76"/>
      <c r="H109" s="76"/>
      <c r="I109" s="52"/>
      <c r="J109" s="52"/>
      <c r="K109" s="52"/>
      <c r="L109" s="52"/>
      <c r="M109" s="76"/>
      <c r="N109" s="76"/>
      <c r="O109" s="206" t="str">
        <f t="shared" si="1"/>
        <v>750MeV</v>
      </c>
      <c r="P109" s="76" t="str">
        <f t="shared" si="2"/>
        <v>650MeV</v>
      </c>
      <c r="Q109" s="76">
        <f t="shared" si="3"/>
        <v>686.39</v>
      </c>
      <c r="R109" s="76">
        <f t="shared" si="4"/>
        <v>534.91</v>
      </c>
      <c r="S109" s="76">
        <f t="shared" si="5"/>
        <v>117.28</v>
      </c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</row>
    <row r="110">
      <c r="A110" s="76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76"/>
      <c r="N110" s="76"/>
      <c r="O110" s="206" t="str">
        <f t="shared" si="1"/>
        <v>750MeV</v>
      </c>
      <c r="P110" s="76" t="str">
        <f t="shared" si="2"/>
        <v>650MeV</v>
      </c>
      <c r="Q110" s="76">
        <f t="shared" si="3"/>
        <v>686.39</v>
      </c>
      <c r="R110" s="76">
        <f t="shared" si="4"/>
        <v>534.91</v>
      </c>
      <c r="S110" s="76">
        <f t="shared" si="5"/>
        <v>117.28</v>
      </c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</row>
    <row r="111">
      <c r="A111" s="76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76"/>
      <c r="N111" s="76"/>
      <c r="O111" s="206" t="str">
        <f t="shared" si="1"/>
        <v>750MeV</v>
      </c>
      <c r="P111" s="76" t="str">
        <f t="shared" si="2"/>
        <v>650MeV</v>
      </c>
      <c r="Q111" s="76">
        <f t="shared" si="3"/>
        <v>686.39</v>
      </c>
      <c r="R111" s="76">
        <f t="shared" si="4"/>
        <v>534.91</v>
      </c>
      <c r="S111" s="76">
        <f t="shared" si="5"/>
        <v>117.28</v>
      </c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</row>
    <row r="112">
      <c r="A112" s="76"/>
      <c r="B112" s="76"/>
      <c r="C112" s="52"/>
      <c r="D112" s="76"/>
      <c r="E112" s="76"/>
      <c r="F112" s="76"/>
      <c r="G112" s="76"/>
      <c r="H112" s="76"/>
      <c r="I112" s="52"/>
      <c r="J112" s="52"/>
      <c r="K112" s="76"/>
      <c r="L112" s="52"/>
      <c r="M112" s="76"/>
      <c r="N112" s="76"/>
      <c r="O112" s="206" t="str">
        <f t="shared" si="1"/>
        <v>750MeV</v>
      </c>
      <c r="P112" s="76" t="str">
        <f t="shared" si="2"/>
        <v>650MeV</v>
      </c>
      <c r="Q112" s="76">
        <f t="shared" si="3"/>
        <v>686.39</v>
      </c>
      <c r="R112" s="76">
        <f t="shared" si="4"/>
        <v>534.91</v>
      </c>
      <c r="S112" s="76">
        <f t="shared" si="5"/>
        <v>117.28</v>
      </c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</row>
    <row r="113">
      <c r="A113" s="76"/>
      <c r="B113" s="76"/>
      <c r="C113" s="52"/>
      <c r="D113" s="76"/>
      <c r="E113" s="76"/>
      <c r="F113" s="76"/>
      <c r="G113" s="76"/>
      <c r="H113" s="76"/>
      <c r="I113" s="52"/>
      <c r="J113" s="52"/>
      <c r="K113" s="76"/>
      <c r="L113" s="52"/>
      <c r="M113" s="76"/>
      <c r="N113" s="76"/>
      <c r="O113" s="206" t="str">
        <f t="shared" si="1"/>
        <v>750MeV</v>
      </c>
      <c r="P113" s="76" t="str">
        <f t="shared" si="2"/>
        <v>650MeV</v>
      </c>
      <c r="Q113" s="76">
        <f t="shared" si="3"/>
        <v>686.39</v>
      </c>
      <c r="R113" s="76">
        <f t="shared" si="4"/>
        <v>534.91</v>
      </c>
      <c r="S113" s="76">
        <f t="shared" si="5"/>
        <v>117.28</v>
      </c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</row>
    <row r="114">
      <c r="A114" s="52"/>
      <c r="B114" s="76"/>
      <c r="C114" s="52"/>
      <c r="D114" s="76"/>
      <c r="E114" s="76"/>
      <c r="F114" s="76"/>
      <c r="G114" s="76"/>
      <c r="H114" s="76"/>
      <c r="I114" s="189"/>
      <c r="J114" s="189"/>
      <c r="K114" s="189"/>
      <c r="L114" s="52"/>
      <c r="M114" s="76"/>
      <c r="N114" s="76"/>
      <c r="O114" s="206" t="str">
        <f t="shared" si="1"/>
        <v>750MeV</v>
      </c>
      <c r="P114" s="76" t="str">
        <f t="shared" si="2"/>
        <v>650MeV</v>
      </c>
      <c r="Q114" s="76">
        <f t="shared" si="3"/>
        <v>686.39</v>
      </c>
      <c r="R114" s="76">
        <f t="shared" si="4"/>
        <v>534.91</v>
      </c>
      <c r="S114" s="76">
        <f t="shared" si="5"/>
        <v>117.28</v>
      </c>
      <c r="T114" s="52"/>
      <c r="U114" s="52"/>
      <c r="V114" s="52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</row>
    <row r="115">
      <c r="A115" s="233"/>
      <c r="B115" s="234"/>
      <c r="C115" s="234"/>
      <c r="D115" s="234"/>
      <c r="E115" s="234"/>
      <c r="F115" s="234"/>
      <c r="G115" s="234"/>
      <c r="H115" s="234"/>
      <c r="I115" s="52"/>
      <c r="J115" s="52"/>
      <c r="K115" s="76"/>
      <c r="L115" s="234"/>
      <c r="M115" s="235"/>
      <c r="N115" s="235"/>
      <c r="O115" s="236" t="str">
        <f t="shared" si="1"/>
        <v>750MeV</v>
      </c>
      <c r="P115" s="235" t="str">
        <f t="shared" si="2"/>
        <v>650MeV</v>
      </c>
      <c r="Q115" s="235">
        <f t="shared" si="3"/>
        <v>686.39</v>
      </c>
      <c r="R115" s="235">
        <f t="shared" si="4"/>
        <v>534.91</v>
      </c>
      <c r="S115" s="235">
        <f t="shared" si="5"/>
        <v>117.28</v>
      </c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</row>
    <row r="116">
      <c r="A116" s="76"/>
      <c r="B116" s="76"/>
      <c r="C116" s="76"/>
      <c r="D116" s="76"/>
      <c r="E116" s="76"/>
      <c r="F116" s="76"/>
      <c r="G116" s="76"/>
      <c r="H116" s="76"/>
      <c r="I116" s="52"/>
      <c r="J116" s="52"/>
      <c r="K116" s="76"/>
      <c r="L116" s="76"/>
      <c r="M116" s="76"/>
      <c r="N116" s="76"/>
      <c r="O116" s="206" t="str">
        <f t="shared" si="1"/>
        <v>750MeV</v>
      </c>
      <c r="P116" s="76" t="str">
        <f t="shared" si="2"/>
        <v>650MeV</v>
      </c>
      <c r="Q116" s="76">
        <f t="shared" si="3"/>
        <v>686.39</v>
      </c>
      <c r="R116" s="76">
        <f t="shared" si="4"/>
        <v>534.91</v>
      </c>
      <c r="S116" s="76">
        <f t="shared" si="5"/>
        <v>117.28</v>
      </c>
      <c r="T116" s="237"/>
      <c r="U116" s="237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</row>
    <row r="117">
      <c r="A117" s="76"/>
      <c r="B117" s="76"/>
      <c r="C117" s="76"/>
      <c r="D117" s="76"/>
      <c r="E117" s="76"/>
      <c r="F117" s="76"/>
      <c r="G117" s="76"/>
      <c r="H117" s="76"/>
      <c r="I117" s="52"/>
      <c r="J117" s="52"/>
      <c r="K117" s="76"/>
      <c r="L117" s="76"/>
      <c r="M117" s="76"/>
      <c r="N117" s="76"/>
      <c r="O117" s="206" t="str">
        <f t="shared" si="1"/>
        <v>750MeV</v>
      </c>
      <c r="P117" s="76" t="str">
        <f t="shared" si="2"/>
        <v>650MeV</v>
      </c>
      <c r="Q117" s="76">
        <f t="shared" si="3"/>
        <v>686.39</v>
      </c>
      <c r="R117" s="76">
        <f t="shared" si="4"/>
        <v>534.91</v>
      </c>
      <c r="S117" s="76">
        <f t="shared" si="5"/>
        <v>117.28</v>
      </c>
      <c r="T117" s="237"/>
      <c r="U117" s="237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</row>
    <row r="118">
      <c r="A118" s="76"/>
      <c r="B118" s="76"/>
      <c r="C118" s="76"/>
      <c r="D118" s="76"/>
      <c r="E118" s="76"/>
      <c r="F118" s="76"/>
      <c r="G118" s="76"/>
      <c r="H118" s="76"/>
      <c r="I118" s="52"/>
      <c r="J118" s="52"/>
      <c r="K118" s="76"/>
      <c r="L118" s="76"/>
      <c r="M118" s="76"/>
      <c r="N118" s="76"/>
      <c r="O118" s="206" t="str">
        <f t="shared" si="1"/>
        <v>750MeV</v>
      </c>
      <c r="P118" s="76" t="str">
        <f t="shared" si="2"/>
        <v>650MeV</v>
      </c>
      <c r="Q118" s="76">
        <f t="shared" si="3"/>
        <v>686.39</v>
      </c>
      <c r="R118" s="76">
        <f t="shared" si="4"/>
        <v>534.91</v>
      </c>
      <c r="S118" s="76">
        <f t="shared" si="5"/>
        <v>117.28</v>
      </c>
      <c r="T118" s="237"/>
      <c r="U118" s="237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</row>
    <row r="119">
      <c r="A119" s="76"/>
      <c r="B119" s="76"/>
      <c r="C119" s="76"/>
      <c r="D119" s="76"/>
      <c r="E119" s="76"/>
      <c r="F119" s="76"/>
      <c r="G119" s="76"/>
      <c r="H119" s="76"/>
      <c r="I119" s="52"/>
      <c r="J119" s="52"/>
      <c r="K119" s="76"/>
      <c r="L119" s="76"/>
      <c r="M119" s="76"/>
      <c r="N119" s="76"/>
      <c r="O119" s="206" t="str">
        <f t="shared" si="1"/>
        <v>750MeV</v>
      </c>
      <c r="P119" s="76" t="str">
        <f t="shared" si="2"/>
        <v>650MeV</v>
      </c>
      <c r="Q119" s="76">
        <f t="shared" si="3"/>
        <v>686.39</v>
      </c>
      <c r="R119" s="76">
        <f t="shared" si="4"/>
        <v>534.91</v>
      </c>
      <c r="S119" s="76">
        <f t="shared" si="5"/>
        <v>117.28</v>
      </c>
      <c r="T119" s="237"/>
      <c r="U119" s="237"/>
      <c r="V119" s="76"/>
      <c r="W119" s="76"/>
      <c r="X119" s="76"/>
      <c r="Y119" s="76"/>
      <c r="Z119" s="76"/>
      <c r="AA119" s="76"/>
      <c r="AB119" s="76"/>
      <c r="AC119" s="76"/>
      <c r="AD119" s="76"/>
      <c r="AE119" s="76"/>
      <c r="AF119" s="76"/>
      <c r="AG119" s="76"/>
      <c r="AH119" s="76"/>
    </row>
    <row r="120">
      <c r="A120" s="76"/>
      <c r="B120" s="76"/>
      <c r="C120" s="76"/>
      <c r="D120" s="76"/>
      <c r="E120" s="76"/>
      <c r="F120" s="76"/>
      <c r="G120" s="76"/>
      <c r="H120" s="76"/>
      <c r="I120" s="52"/>
      <c r="J120" s="52"/>
      <c r="K120" s="76"/>
      <c r="L120" s="76"/>
      <c r="M120" s="76"/>
      <c r="N120" s="76"/>
      <c r="O120" s="206" t="str">
        <f t="shared" si="1"/>
        <v>750MeV</v>
      </c>
      <c r="P120" s="76" t="str">
        <f t="shared" si="2"/>
        <v>650MeV</v>
      </c>
      <c r="Q120" s="76">
        <f t="shared" si="3"/>
        <v>686.39</v>
      </c>
      <c r="R120" s="76">
        <f t="shared" si="4"/>
        <v>534.91</v>
      </c>
      <c r="S120" s="76">
        <f t="shared" si="5"/>
        <v>117.28</v>
      </c>
      <c r="T120" s="237"/>
      <c r="U120" s="237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</row>
    <row r="121">
      <c r="A121" s="76"/>
      <c r="B121" s="76"/>
      <c r="C121" s="76"/>
      <c r="D121" s="76"/>
      <c r="E121" s="76"/>
      <c r="F121" s="76"/>
      <c r="G121" s="76"/>
      <c r="H121" s="76"/>
      <c r="I121" s="52"/>
      <c r="J121" s="52"/>
      <c r="K121" s="76"/>
      <c r="L121" s="76"/>
      <c r="M121" s="76"/>
      <c r="N121" s="76"/>
      <c r="O121" s="206" t="str">
        <f t="shared" si="1"/>
        <v>750MeV</v>
      </c>
      <c r="P121" s="76" t="str">
        <f t="shared" si="2"/>
        <v>650MeV</v>
      </c>
      <c r="Q121" s="76">
        <f t="shared" si="3"/>
        <v>686.39</v>
      </c>
      <c r="R121" s="76">
        <f t="shared" si="4"/>
        <v>534.91</v>
      </c>
      <c r="S121" s="76">
        <f t="shared" si="5"/>
        <v>117.28</v>
      </c>
      <c r="T121" s="237"/>
      <c r="U121" s="237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</row>
    <row r="122">
      <c r="A122" s="76"/>
      <c r="B122" s="76"/>
      <c r="C122" s="76"/>
      <c r="D122" s="76"/>
      <c r="E122" s="76"/>
      <c r="F122" s="76"/>
      <c r="G122" s="76"/>
      <c r="H122" s="76"/>
      <c r="I122" s="52"/>
      <c r="J122" s="52"/>
      <c r="K122" s="76"/>
      <c r="L122" s="76"/>
      <c r="M122" s="76"/>
      <c r="N122" s="76"/>
      <c r="O122" s="206" t="str">
        <f t="shared" si="1"/>
        <v>750MeV</v>
      </c>
      <c r="P122" s="76" t="str">
        <f t="shared" si="2"/>
        <v>650MeV</v>
      </c>
      <c r="Q122" s="76">
        <f t="shared" si="3"/>
        <v>686.39</v>
      </c>
      <c r="R122" s="76">
        <f t="shared" si="4"/>
        <v>534.91</v>
      </c>
      <c r="S122" s="76">
        <f t="shared" si="5"/>
        <v>117.28</v>
      </c>
      <c r="T122" s="237"/>
      <c r="U122" s="237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</row>
    <row r="123">
      <c r="A123" s="76"/>
      <c r="B123" s="76"/>
      <c r="C123" s="76"/>
      <c r="D123" s="76"/>
      <c r="E123" s="76"/>
      <c r="F123" s="76"/>
      <c r="G123" s="76"/>
      <c r="H123" s="76"/>
      <c r="I123" s="52"/>
      <c r="J123" s="52"/>
      <c r="K123" s="76"/>
      <c r="L123" s="76"/>
      <c r="M123" s="76"/>
      <c r="N123" s="76"/>
      <c r="O123" s="206" t="str">
        <f t="shared" si="1"/>
        <v>750MeV</v>
      </c>
      <c r="P123" s="76" t="str">
        <f t="shared" si="2"/>
        <v>650MeV</v>
      </c>
      <c r="Q123" s="76">
        <f t="shared" si="3"/>
        <v>686.39</v>
      </c>
      <c r="R123" s="76">
        <f t="shared" si="4"/>
        <v>534.91</v>
      </c>
      <c r="S123" s="76">
        <f t="shared" si="5"/>
        <v>117.28</v>
      </c>
      <c r="T123" s="237"/>
      <c r="U123" s="237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</row>
    <row r="124">
      <c r="A124" s="76"/>
      <c r="B124" s="76"/>
      <c r="C124" s="76"/>
      <c r="D124" s="76"/>
      <c r="E124" s="76"/>
      <c r="F124" s="76"/>
      <c r="G124" s="76"/>
      <c r="H124" s="76"/>
      <c r="I124" s="52"/>
      <c r="J124" s="52"/>
      <c r="K124" s="76"/>
      <c r="L124" s="76"/>
      <c r="M124" s="76"/>
      <c r="N124" s="76"/>
      <c r="O124" s="206" t="str">
        <f t="shared" si="1"/>
        <v>750MeV</v>
      </c>
      <c r="P124" s="76" t="str">
        <f t="shared" si="2"/>
        <v>650MeV</v>
      </c>
      <c r="Q124" s="76">
        <f t="shared" si="3"/>
        <v>686.39</v>
      </c>
      <c r="R124" s="76">
        <f t="shared" si="4"/>
        <v>534.91</v>
      </c>
      <c r="S124" s="76">
        <f t="shared" si="5"/>
        <v>117.28</v>
      </c>
      <c r="T124" s="239"/>
      <c r="U124" s="237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</row>
    <row r="125">
      <c r="A125" s="76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76"/>
      <c r="M125" s="76"/>
      <c r="N125" s="76"/>
      <c r="O125" s="206" t="str">
        <f t="shared" si="1"/>
        <v>750MeV</v>
      </c>
      <c r="P125" s="76" t="str">
        <f t="shared" si="2"/>
        <v>650MeV</v>
      </c>
      <c r="Q125" s="76">
        <f t="shared" si="3"/>
        <v>686.39</v>
      </c>
      <c r="R125" s="76">
        <f t="shared" si="4"/>
        <v>534.91</v>
      </c>
      <c r="S125" s="76">
        <f t="shared" si="5"/>
        <v>117.28</v>
      </c>
      <c r="T125" s="237"/>
      <c r="U125" s="237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</row>
    <row r="126">
      <c r="A126" s="76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76"/>
      <c r="M126" s="76"/>
      <c r="N126" s="76"/>
      <c r="O126" s="206" t="str">
        <f t="shared" si="1"/>
        <v>750MeV</v>
      </c>
      <c r="P126" s="76" t="str">
        <f t="shared" si="2"/>
        <v>650MeV</v>
      </c>
      <c r="Q126" s="76">
        <f t="shared" si="3"/>
        <v>686.39</v>
      </c>
      <c r="R126" s="76">
        <f t="shared" si="4"/>
        <v>534.91</v>
      </c>
      <c r="S126" s="76">
        <f t="shared" si="5"/>
        <v>117.28</v>
      </c>
      <c r="T126" s="237"/>
      <c r="U126" s="237"/>
      <c r="V126" s="241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</row>
    <row r="127">
      <c r="A127" s="76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76"/>
      <c r="M127" s="76"/>
      <c r="N127" s="76"/>
      <c r="O127" s="206" t="str">
        <f t="shared" si="1"/>
        <v>750MeV</v>
      </c>
      <c r="P127" s="76" t="str">
        <f t="shared" si="2"/>
        <v>650MeV</v>
      </c>
      <c r="Q127" s="76">
        <f t="shared" si="3"/>
        <v>686.39</v>
      </c>
      <c r="R127" s="76">
        <f t="shared" si="4"/>
        <v>534.91</v>
      </c>
      <c r="S127" s="76">
        <f t="shared" si="5"/>
        <v>117.28</v>
      </c>
      <c r="T127" s="237"/>
      <c r="U127" s="237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</row>
    <row r="128">
      <c r="A128" s="76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76"/>
      <c r="M128" s="76"/>
      <c r="N128" s="76"/>
      <c r="O128" s="206" t="str">
        <f t="shared" si="1"/>
        <v>750MeV</v>
      </c>
      <c r="P128" s="76" t="str">
        <f t="shared" si="2"/>
        <v>650MeV</v>
      </c>
      <c r="Q128" s="76">
        <f t="shared" si="3"/>
        <v>686.39</v>
      </c>
      <c r="R128" s="76">
        <f t="shared" si="4"/>
        <v>534.91</v>
      </c>
      <c r="S128" s="76">
        <f t="shared" si="5"/>
        <v>117.28</v>
      </c>
      <c r="T128" s="237"/>
      <c r="U128" s="237"/>
      <c r="V128" s="76"/>
      <c r="W128" s="76"/>
      <c r="X128" s="76"/>
      <c r="Y128" s="76"/>
      <c r="Z128" s="76"/>
      <c r="AA128" s="76"/>
      <c r="AB128" s="76"/>
      <c r="AC128" s="76"/>
      <c r="AD128" s="76"/>
      <c r="AE128" s="76"/>
      <c r="AF128" s="76"/>
      <c r="AG128" s="76"/>
      <c r="AH128" s="76"/>
    </row>
    <row r="129">
      <c r="A129" s="76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76"/>
      <c r="M129" s="76"/>
      <c r="N129" s="76"/>
      <c r="O129" s="206" t="str">
        <f t="shared" si="1"/>
        <v>750MeV</v>
      </c>
      <c r="P129" s="76" t="str">
        <f t="shared" si="2"/>
        <v>650MeV</v>
      </c>
      <c r="Q129" s="76">
        <f t="shared" si="3"/>
        <v>686.39</v>
      </c>
      <c r="R129" s="76">
        <f t="shared" si="4"/>
        <v>534.91</v>
      </c>
      <c r="S129" s="76">
        <f t="shared" si="5"/>
        <v>117.28</v>
      </c>
      <c r="T129" s="237"/>
      <c r="U129" s="237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</row>
    <row r="130">
      <c r="A130" s="76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76"/>
      <c r="M130" s="76"/>
      <c r="N130" s="76"/>
      <c r="O130" s="206" t="str">
        <f t="shared" si="1"/>
        <v>750MeV</v>
      </c>
      <c r="P130" s="76" t="str">
        <f t="shared" si="2"/>
        <v>650MeV</v>
      </c>
      <c r="Q130" s="76">
        <f t="shared" si="3"/>
        <v>686.39</v>
      </c>
      <c r="R130" s="76">
        <f t="shared" si="4"/>
        <v>534.91</v>
      </c>
      <c r="S130" s="76">
        <f t="shared" si="5"/>
        <v>117.28</v>
      </c>
      <c r="T130" s="237"/>
      <c r="U130" s="237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</row>
    <row r="131">
      <c r="A131" s="76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76"/>
      <c r="M131" s="76"/>
      <c r="N131" s="76"/>
      <c r="O131" s="206" t="str">
        <f t="shared" si="1"/>
        <v>750MeV</v>
      </c>
      <c r="P131" s="76" t="str">
        <f t="shared" si="2"/>
        <v>650MeV</v>
      </c>
      <c r="Q131" s="76">
        <f t="shared" si="3"/>
        <v>686.39</v>
      </c>
      <c r="R131" s="76">
        <f t="shared" si="4"/>
        <v>534.91</v>
      </c>
      <c r="S131" s="76">
        <f t="shared" si="5"/>
        <v>117.28</v>
      </c>
      <c r="T131" s="237"/>
      <c r="U131" s="237"/>
      <c r="V131" s="76"/>
      <c r="W131" s="76"/>
      <c r="X131" s="76"/>
      <c r="Y131" s="76"/>
      <c r="Z131" s="76"/>
      <c r="AA131" s="76"/>
      <c r="AB131" s="76"/>
      <c r="AC131" s="76"/>
      <c r="AD131" s="76"/>
      <c r="AE131" s="76"/>
      <c r="AF131" s="76"/>
      <c r="AG131" s="76"/>
      <c r="AH131" s="76"/>
    </row>
    <row r="132">
      <c r="A132" s="76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76"/>
      <c r="M132" s="76"/>
      <c r="N132" s="76"/>
      <c r="O132" s="206" t="str">
        <f t="shared" si="1"/>
        <v>750MeV</v>
      </c>
      <c r="P132" s="76" t="str">
        <f t="shared" si="2"/>
        <v>650MeV</v>
      </c>
      <c r="Q132" s="76">
        <f t="shared" si="3"/>
        <v>686.39</v>
      </c>
      <c r="R132" s="76">
        <f t="shared" si="4"/>
        <v>534.91</v>
      </c>
      <c r="S132" s="76">
        <f t="shared" si="5"/>
        <v>117.28</v>
      </c>
      <c r="T132" s="237"/>
      <c r="U132" s="237"/>
      <c r="V132" s="76"/>
      <c r="W132" s="76"/>
      <c r="X132" s="76"/>
      <c r="Y132" s="76"/>
      <c r="Z132" s="76"/>
      <c r="AA132" s="76"/>
      <c r="AB132" s="76"/>
      <c r="AC132" s="76"/>
      <c r="AD132" s="76"/>
      <c r="AE132" s="76"/>
      <c r="AF132" s="76"/>
      <c r="AG132" s="76"/>
      <c r="AH132" s="76"/>
    </row>
    <row r="133">
      <c r="A133" s="156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76"/>
      <c r="M133" s="76"/>
      <c r="N133" s="76"/>
      <c r="O133" s="206" t="str">
        <f t="shared" si="1"/>
        <v>750MeV</v>
      </c>
      <c r="P133" s="76" t="str">
        <f t="shared" si="2"/>
        <v>650MeV</v>
      </c>
      <c r="Q133" s="76">
        <f t="shared" si="3"/>
        <v>686.39</v>
      </c>
      <c r="R133" s="76">
        <f t="shared" si="4"/>
        <v>534.91</v>
      </c>
      <c r="S133" s="76">
        <f t="shared" si="5"/>
        <v>117.28</v>
      </c>
      <c r="T133" s="237"/>
      <c r="U133" s="237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</row>
    <row r="134">
      <c r="A134" s="76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76"/>
      <c r="N134" s="76"/>
      <c r="O134" s="206" t="str">
        <f t="shared" si="1"/>
        <v>750MeV</v>
      </c>
      <c r="P134" s="76" t="str">
        <f t="shared" si="2"/>
        <v>650MeV</v>
      </c>
      <c r="Q134" s="76">
        <f t="shared" si="3"/>
        <v>686.39</v>
      </c>
      <c r="R134" s="76">
        <f t="shared" si="4"/>
        <v>534.91</v>
      </c>
      <c r="S134" s="76">
        <f t="shared" si="5"/>
        <v>117.28</v>
      </c>
      <c r="T134" s="237"/>
      <c r="U134" s="237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</row>
    <row r="135">
      <c r="A135" s="76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76"/>
      <c r="N135" s="76"/>
      <c r="O135" s="206" t="str">
        <f t="shared" si="1"/>
        <v>750MeV</v>
      </c>
      <c r="P135" s="76" t="str">
        <f t="shared" si="2"/>
        <v>650MeV</v>
      </c>
      <c r="Q135" s="76">
        <f t="shared" si="3"/>
        <v>686.39</v>
      </c>
      <c r="R135" s="76">
        <f t="shared" si="4"/>
        <v>534.91</v>
      </c>
      <c r="S135" s="76">
        <f t="shared" si="5"/>
        <v>117.28</v>
      </c>
      <c r="T135" s="237"/>
      <c r="U135" s="237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</row>
    <row r="136">
      <c r="A136" s="76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76"/>
      <c r="N136" s="76"/>
      <c r="O136" s="206" t="str">
        <f t="shared" si="1"/>
        <v>750MeV</v>
      </c>
      <c r="P136" s="76" t="str">
        <f t="shared" si="2"/>
        <v>650MeV</v>
      </c>
      <c r="Q136" s="76">
        <f t="shared" si="3"/>
        <v>686.39</v>
      </c>
      <c r="R136" s="76">
        <f t="shared" si="4"/>
        <v>534.91</v>
      </c>
      <c r="S136" s="76">
        <f t="shared" si="5"/>
        <v>117.28</v>
      </c>
      <c r="T136" s="237"/>
      <c r="U136" s="237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</row>
    <row r="137">
      <c r="A137" s="76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76"/>
      <c r="N137" s="76"/>
      <c r="O137" s="206" t="str">
        <f t="shared" si="1"/>
        <v>750MeV</v>
      </c>
      <c r="P137" s="76" t="str">
        <f t="shared" si="2"/>
        <v>650MeV</v>
      </c>
      <c r="Q137" s="76">
        <f t="shared" si="3"/>
        <v>686.39</v>
      </c>
      <c r="R137" s="76">
        <f t="shared" si="4"/>
        <v>534.91</v>
      </c>
      <c r="S137" s="76">
        <f t="shared" si="5"/>
        <v>117.28</v>
      </c>
      <c r="T137" s="237"/>
      <c r="U137" s="237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</row>
    <row r="138">
      <c r="A138" s="76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76"/>
      <c r="N138" s="76"/>
      <c r="O138" s="206" t="str">
        <f t="shared" si="1"/>
        <v>750MeV</v>
      </c>
      <c r="P138" s="76" t="str">
        <f t="shared" si="2"/>
        <v>650MeV</v>
      </c>
      <c r="Q138" s="76">
        <f t="shared" si="3"/>
        <v>686.39</v>
      </c>
      <c r="R138" s="76">
        <f t="shared" si="4"/>
        <v>534.91</v>
      </c>
      <c r="S138" s="76">
        <f t="shared" si="5"/>
        <v>117.28</v>
      </c>
      <c r="T138" s="237"/>
      <c r="U138" s="237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</row>
    <row r="139">
      <c r="A139" s="76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76"/>
      <c r="N139" s="76"/>
      <c r="O139" s="206" t="str">
        <f t="shared" si="1"/>
        <v>750MeV</v>
      </c>
      <c r="P139" s="76" t="str">
        <f t="shared" si="2"/>
        <v>650MeV</v>
      </c>
      <c r="Q139" s="76">
        <f t="shared" si="3"/>
        <v>686.39</v>
      </c>
      <c r="R139" s="76">
        <f t="shared" si="4"/>
        <v>534.91</v>
      </c>
      <c r="S139" s="76">
        <f t="shared" si="5"/>
        <v>117.28</v>
      </c>
      <c r="T139" s="237"/>
      <c r="U139" s="237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</row>
    <row r="140">
      <c r="A140" s="76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76"/>
      <c r="N140" s="76"/>
      <c r="O140" s="206" t="str">
        <f t="shared" si="1"/>
        <v>750MeV</v>
      </c>
      <c r="P140" s="76" t="str">
        <f t="shared" si="2"/>
        <v>650MeV</v>
      </c>
      <c r="Q140" s="76">
        <f t="shared" si="3"/>
        <v>686.39</v>
      </c>
      <c r="R140" s="76">
        <f t="shared" si="4"/>
        <v>534.91</v>
      </c>
      <c r="S140" s="76">
        <f t="shared" si="5"/>
        <v>117.28</v>
      </c>
      <c r="T140" s="237"/>
      <c r="U140" s="239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</row>
    <row r="141">
      <c r="A141" s="76"/>
      <c r="B141" s="76"/>
      <c r="C141" s="76"/>
      <c r="D141" s="76"/>
      <c r="E141" s="76"/>
      <c r="F141" s="76"/>
      <c r="G141" s="76"/>
      <c r="H141" s="76"/>
      <c r="I141" s="52"/>
      <c r="J141" s="52"/>
      <c r="K141" s="76"/>
      <c r="L141" s="76"/>
      <c r="M141" s="76"/>
      <c r="N141" s="76"/>
      <c r="O141" s="206" t="str">
        <f t="shared" si="1"/>
        <v>750MeV</v>
      </c>
      <c r="P141" s="76" t="str">
        <f t="shared" si="2"/>
        <v>650MeV</v>
      </c>
      <c r="Q141" s="76">
        <f t="shared" si="3"/>
        <v>686.39</v>
      </c>
      <c r="R141" s="76">
        <f t="shared" si="4"/>
        <v>534.91</v>
      </c>
      <c r="S141" s="76">
        <f t="shared" si="5"/>
        <v>117.28</v>
      </c>
      <c r="T141" s="237"/>
      <c r="U141" s="237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</row>
    <row r="142">
      <c r="A142" s="76"/>
      <c r="B142" s="76"/>
      <c r="C142" s="76"/>
      <c r="D142" s="76"/>
      <c r="E142" s="76"/>
      <c r="F142" s="52"/>
      <c r="G142" s="76"/>
      <c r="H142" s="76"/>
      <c r="I142" s="52"/>
      <c r="J142" s="52"/>
      <c r="K142" s="76"/>
      <c r="L142" s="76"/>
      <c r="M142" s="76"/>
      <c r="N142" s="76"/>
      <c r="O142" s="206" t="str">
        <f t="shared" si="1"/>
        <v>750MeV</v>
      </c>
      <c r="P142" s="76" t="str">
        <f t="shared" si="2"/>
        <v>650MeV</v>
      </c>
      <c r="Q142" s="76">
        <f t="shared" si="3"/>
        <v>686.39</v>
      </c>
      <c r="R142" s="76">
        <f t="shared" si="4"/>
        <v>534.91</v>
      </c>
      <c r="S142" s="76">
        <f t="shared" si="5"/>
        <v>117.28</v>
      </c>
      <c r="T142" s="237"/>
      <c r="U142" s="237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</row>
    <row r="143">
      <c r="A143" s="76"/>
      <c r="B143" s="76"/>
      <c r="C143" s="76"/>
      <c r="D143" s="76"/>
      <c r="E143" s="76"/>
      <c r="F143" s="52"/>
      <c r="G143" s="76"/>
      <c r="H143" s="76"/>
      <c r="I143" s="52"/>
      <c r="J143" s="52"/>
      <c r="K143" s="76"/>
      <c r="L143" s="76"/>
      <c r="M143" s="76"/>
      <c r="N143" s="76"/>
      <c r="O143" s="206" t="str">
        <f t="shared" si="1"/>
        <v>750MeV</v>
      </c>
      <c r="P143" s="76" t="str">
        <f t="shared" si="2"/>
        <v>650MeV</v>
      </c>
      <c r="Q143" s="76">
        <f t="shared" si="3"/>
        <v>686.39</v>
      </c>
      <c r="R143" s="76">
        <f t="shared" si="4"/>
        <v>534.91</v>
      </c>
      <c r="S143" s="76">
        <f t="shared" si="5"/>
        <v>117.28</v>
      </c>
      <c r="T143" s="237"/>
      <c r="U143" s="237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</row>
    <row r="144">
      <c r="A144" s="76"/>
      <c r="B144" s="76"/>
      <c r="C144" s="76"/>
      <c r="D144" s="76"/>
      <c r="E144" s="76"/>
      <c r="F144" s="76"/>
      <c r="G144" s="76"/>
      <c r="H144" s="76"/>
      <c r="I144" s="52"/>
      <c r="J144" s="52"/>
      <c r="K144" s="76"/>
      <c r="L144" s="76"/>
      <c r="M144" s="76"/>
      <c r="N144" s="76"/>
      <c r="O144" s="206" t="str">
        <f t="shared" si="1"/>
        <v>750MeV</v>
      </c>
      <c r="P144" s="76" t="str">
        <f t="shared" si="2"/>
        <v>650MeV</v>
      </c>
      <c r="Q144" s="76">
        <f t="shared" si="3"/>
        <v>686.39</v>
      </c>
      <c r="R144" s="76">
        <f t="shared" si="4"/>
        <v>534.91</v>
      </c>
      <c r="S144" s="76">
        <f t="shared" si="5"/>
        <v>117.28</v>
      </c>
      <c r="T144" s="237"/>
      <c r="U144" s="237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</row>
    <row r="145">
      <c r="A145" s="76"/>
      <c r="B145" s="76"/>
      <c r="C145" s="76"/>
      <c r="D145" s="76"/>
      <c r="E145" s="76"/>
      <c r="F145" s="52"/>
      <c r="G145" s="76"/>
      <c r="H145" s="76"/>
      <c r="I145" s="52"/>
      <c r="J145" s="52"/>
      <c r="K145" s="76"/>
      <c r="L145" s="76"/>
      <c r="M145" s="76"/>
      <c r="N145" s="76"/>
      <c r="O145" s="206" t="str">
        <f t="shared" si="1"/>
        <v>750MeV</v>
      </c>
      <c r="P145" s="76" t="str">
        <f t="shared" si="2"/>
        <v>650MeV</v>
      </c>
      <c r="Q145" s="76">
        <f t="shared" si="3"/>
        <v>686.39</v>
      </c>
      <c r="R145" s="76">
        <f t="shared" si="4"/>
        <v>534.91</v>
      </c>
      <c r="S145" s="76">
        <f t="shared" si="5"/>
        <v>117.28</v>
      </c>
      <c r="T145" s="237"/>
      <c r="U145" s="237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</row>
    <row r="146">
      <c r="A146" s="76"/>
      <c r="B146" s="76"/>
      <c r="C146" s="76"/>
      <c r="D146" s="76"/>
      <c r="E146" s="76"/>
      <c r="F146" s="76"/>
      <c r="G146" s="76"/>
      <c r="H146" s="76"/>
      <c r="I146" s="52"/>
      <c r="J146" s="52"/>
      <c r="K146" s="76"/>
      <c r="L146" s="76"/>
      <c r="M146" s="76"/>
      <c r="N146" s="76"/>
      <c r="O146" s="206" t="str">
        <f t="shared" si="1"/>
        <v>750MeV</v>
      </c>
      <c r="P146" s="76" t="str">
        <f t="shared" si="2"/>
        <v>650MeV</v>
      </c>
      <c r="Q146" s="76">
        <f t="shared" si="3"/>
        <v>686.39</v>
      </c>
      <c r="R146" s="76">
        <f t="shared" si="4"/>
        <v>534.91</v>
      </c>
      <c r="S146" s="76">
        <f t="shared" si="5"/>
        <v>117.28</v>
      </c>
      <c r="T146" s="237"/>
      <c r="U146" s="237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</row>
    <row r="147">
      <c r="A147" s="76"/>
      <c r="B147" s="76"/>
      <c r="C147" s="76"/>
      <c r="D147" s="76"/>
      <c r="E147" s="76"/>
      <c r="F147" s="76"/>
      <c r="G147" s="76"/>
      <c r="H147" s="76"/>
      <c r="I147" s="52"/>
      <c r="J147" s="52"/>
      <c r="K147" s="76"/>
      <c r="L147" s="76"/>
      <c r="M147" s="76"/>
      <c r="N147" s="76"/>
      <c r="O147" s="206" t="str">
        <f t="shared" si="1"/>
        <v>750MeV</v>
      </c>
      <c r="P147" s="76" t="str">
        <f t="shared" si="2"/>
        <v>650MeV</v>
      </c>
      <c r="Q147" s="76">
        <f t="shared" si="3"/>
        <v>686.39</v>
      </c>
      <c r="R147" s="76">
        <f t="shared" si="4"/>
        <v>534.91</v>
      </c>
      <c r="S147" s="76">
        <f t="shared" si="5"/>
        <v>117.28</v>
      </c>
      <c r="T147" s="237"/>
      <c r="U147" s="237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</row>
    <row r="148">
      <c r="A148" s="76"/>
      <c r="B148" s="76"/>
      <c r="C148" s="76"/>
      <c r="D148" s="76"/>
      <c r="E148" s="76"/>
      <c r="F148" s="76"/>
      <c r="G148" s="76"/>
      <c r="H148" s="76"/>
      <c r="I148" s="52"/>
      <c r="J148" s="52"/>
      <c r="K148" s="76"/>
      <c r="L148" s="76"/>
      <c r="M148" s="76"/>
      <c r="N148" s="76"/>
      <c r="O148" s="206" t="str">
        <f t="shared" si="1"/>
        <v>750MeV</v>
      </c>
      <c r="P148" s="76" t="str">
        <f t="shared" si="2"/>
        <v>650MeV</v>
      </c>
      <c r="Q148" s="76">
        <f t="shared" si="3"/>
        <v>686.39</v>
      </c>
      <c r="R148" s="76">
        <f t="shared" si="4"/>
        <v>534.91</v>
      </c>
      <c r="S148" s="76">
        <f t="shared" si="5"/>
        <v>117.28</v>
      </c>
      <c r="T148" s="237"/>
      <c r="U148" s="237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</row>
    <row r="149">
      <c r="A149" s="76"/>
      <c r="B149" s="76"/>
      <c r="C149" s="76"/>
      <c r="D149" s="76"/>
      <c r="E149" s="76"/>
      <c r="F149" s="76"/>
      <c r="G149" s="76"/>
      <c r="H149" s="76"/>
      <c r="I149" s="52"/>
      <c r="J149" s="52"/>
      <c r="K149" s="76"/>
      <c r="L149" s="76"/>
      <c r="M149" s="76"/>
      <c r="N149" s="76"/>
      <c r="O149" s="206" t="str">
        <f t="shared" si="1"/>
        <v>750MeV</v>
      </c>
      <c r="P149" s="76" t="str">
        <f t="shared" si="2"/>
        <v>650MeV</v>
      </c>
      <c r="Q149" s="76">
        <f t="shared" si="3"/>
        <v>686.39</v>
      </c>
      <c r="R149" s="76">
        <f t="shared" si="4"/>
        <v>534.91</v>
      </c>
      <c r="S149" s="76">
        <f t="shared" si="5"/>
        <v>117.28</v>
      </c>
      <c r="T149" s="237"/>
      <c r="U149" s="237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</row>
    <row r="150">
      <c r="A150" s="76"/>
      <c r="B150" s="76"/>
      <c r="C150" s="76"/>
      <c r="D150" s="76"/>
      <c r="E150" s="76"/>
      <c r="F150" s="76"/>
      <c r="G150" s="76"/>
      <c r="H150" s="76"/>
      <c r="I150" s="52"/>
      <c r="J150" s="52"/>
      <c r="K150" s="76"/>
      <c r="L150" s="76"/>
      <c r="M150" s="76"/>
      <c r="N150" s="76"/>
      <c r="O150" s="206" t="str">
        <f t="shared" si="1"/>
        <v>750MeV</v>
      </c>
      <c r="P150" s="76" t="str">
        <f t="shared" si="2"/>
        <v>650MeV</v>
      </c>
      <c r="Q150" s="76">
        <f t="shared" si="3"/>
        <v>686.39</v>
      </c>
      <c r="R150" s="76">
        <f t="shared" si="4"/>
        <v>534.91</v>
      </c>
      <c r="S150" s="76">
        <f t="shared" si="5"/>
        <v>117.28</v>
      </c>
      <c r="T150" s="237"/>
      <c r="U150" s="237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</row>
    <row r="151">
      <c r="A151" s="76"/>
      <c r="B151" s="76"/>
      <c r="C151" s="76"/>
      <c r="D151" s="76"/>
      <c r="E151" s="76"/>
      <c r="F151" s="76"/>
      <c r="G151" s="76"/>
      <c r="H151" s="76"/>
      <c r="I151" s="52"/>
      <c r="J151" s="52"/>
      <c r="K151" s="76"/>
      <c r="L151" s="76"/>
      <c r="M151" s="76"/>
      <c r="N151" s="76"/>
      <c r="O151" s="206" t="str">
        <f t="shared" si="1"/>
        <v>750MeV</v>
      </c>
      <c r="P151" s="76" t="str">
        <f t="shared" si="2"/>
        <v>650MeV</v>
      </c>
      <c r="Q151" s="76">
        <f t="shared" si="3"/>
        <v>686.39</v>
      </c>
      <c r="R151" s="76">
        <f t="shared" si="4"/>
        <v>534.91</v>
      </c>
      <c r="S151" s="76">
        <f t="shared" si="5"/>
        <v>117.28</v>
      </c>
      <c r="T151" s="237"/>
      <c r="U151" s="237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</row>
    <row r="152">
      <c r="A152" s="76"/>
      <c r="B152" s="76"/>
      <c r="C152" s="76"/>
      <c r="D152" s="76"/>
      <c r="E152" s="76"/>
      <c r="F152" s="76"/>
      <c r="G152" s="76"/>
      <c r="H152" s="76"/>
      <c r="I152" s="52"/>
      <c r="J152" s="52"/>
      <c r="K152" s="76"/>
      <c r="L152" s="76"/>
      <c r="M152" s="76"/>
      <c r="N152" s="76"/>
      <c r="O152" s="206" t="str">
        <f t="shared" si="1"/>
        <v>750MeV</v>
      </c>
      <c r="P152" s="76" t="str">
        <f t="shared" si="2"/>
        <v>650MeV</v>
      </c>
      <c r="Q152" s="76">
        <f t="shared" si="3"/>
        <v>686.39</v>
      </c>
      <c r="R152" s="76">
        <f t="shared" si="4"/>
        <v>534.91</v>
      </c>
      <c r="S152" s="76">
        <f t="shared" si="5"/>
        <v>117.28</v>
      </c>
      <c r="T152" s="237"/>
      <c r="U152" s="237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</row>
    <row r="153">
      <c r="A153" s="76"/>
      <c r="B153" s="76"/>
      <c r="C153" s="76"/>
      <c r="D153" s="76"/>
      <c r="E153" s="76"/>
      <c r="F153" s="76"/>
      <c r="G153" s="76"/>
      <c r="H153" s="76"/>
      <c r="I153" s="52"/>
      <c r="J153" s="52"/>
      <c r="K153" s="76"/>
      <c r="L153" s="76"/>
      <c r="M153" s="76"/>
      <c r="N153" s="76"/>
      <c r="O153" s="206" t="str">
        <f t="shared" si="1"/>
        <v>750MeV</v>
      </c>
      <c r="P153" s="76" t="str">
        <f t="shared" si="2"/>
        <v>650MeV</v>
      </c>
      <c r="Q153" s="76">
        <f t="shared" si="3"/>
        <v>686.39</v>
      </c>
      <c r="R153" s="76">
        <f t="shared" si="4"/>
        <v>534.91</v>
      </c>
      <c r="S153" s="76">
        <f t="shared" si="5"/>
        <v>117.28</v>
      </c>
      <c r="T153" s="237"/>
      <c r="U153" s="237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</row>
    <row r="154">
      <c r="A154" s="76"/>
      <c r="B154" s="76"/>
      <c r="C154" s="76"/>
      <c r="D154" s="76"/>
      <c r="E154" s="76"/>
      <c r="F154" s="76"/>
      <c r="G154" s="76"/>
      <c r="H154" s="76"/>
      <c r="I154" s="52"/>
      <c r="J154" s="52"/>
      <c r="K154" s="76"/>
      <c r="L154" s="76"/>
      <c r="M154" s="76"/>
      <c r="N154" s="76"/>
      <c r="O154" s="206" t="str">
        <f t="shared" si="1"/>
        <v>750MeV</v>
      </c>
      <c r="P154" s="76" t="str">
        <f t="shared" si="2"/>
        <v>650MeV</v>
      </c>
      <c r="Q154" s="76">
        <f t="shared" si="3"/>
        <v>686.39</v>
      </c>
      <c r="R154" s="76">
        <f t="shared" si="4"/>
        <v>534.91</v>
      </c>
      <c r="S154" s="76">
        <f t="shared" si="5"/>
        <v>117.28</v>
      </c>
      <c r="T154" s="237"/>
      <c r="U154" s="237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</row>
    <row r="155">
      <c r="A155" s="76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76"/>
      <c r="N155" s="76"/>
      <c r="O155" s="206" t="str">
        <f t="shared" si="1"/>
        <v>750MeV</v>
      </c>
      <c r="P155" s="76" t="str">
        <f t="shared" si="2"/>
        <v>650MeV</v>
      </c>
      <c r="Q155" s="76">
        <f t="shared" si="3"/>
        <v>686.39</v>
      </c>
      <c r="R155" s="76">
        <f t="shared" si="4"/>
        <v>534.91</v>
      </c>
      <c r="S155" s="76">
        <f t="shared" si="5"/>
        <v>117.28</v>
      </c>
      <c r="T155" s="237"/>
      <c r="U155" s="237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</row>
    <row r="156">
      <c r="A156" s="76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76"/>
      <c r="M156" s="76"/>
      <c r="N156" s="76"/>
      <c r="O156" s="206" t="str">
        <f t="shared" si="1"/>
        <v>750MeV</v>
      </c>
      <c r="P156" s="76" t="str">
        <f t="shared" si="2"/>
        <v>650MeV</v>
      </c>
      <c r="Q156" s="76">
        <f t="shared" si="3"/>
        <v>686.39</v>
      </c>
      <c r="R156" s="76">
        <f t="shared" si="4"/>
        <v>534.91</v>
      </c>
      <c r="S156" s="76">
        <f t="shared" si="5"/>
        <v>117.28</v>
      </c>
      <c r="T156" s="237"/>
      <c r="U156" s="237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</row>
    <row r="157">
      <c r="A157" s="76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76"/>
      <c r="M157" s="76"/>
      <c r="N157" s="76"/>
      <c r="O157" s="206" t="str">
        <f t="shared" si="1"/>
        <v>750MeV</v>
      </c>
      <c r="P157" s="76" t="str">
        <f t="shared" si="2"/>
        <v>650MeV</v>
      </c>
      <c r="Q157" s="76">
        <f>if($I157="LH2",$Q156+#REF!,$Q156+0)</f>
        <v>686.39</v>
      </c>
      <c r="R157" s="76">
        <f>if($I157="LD2",$R156+#REF!,$R156+0)</f>
        <v>534.91</v>
      </c>
      <c r="S157" s="76">
        <f t="shared" si="5"/>
        <v>117.28</v>
      </c>
      <c r="T157" s="237"/>
      <c r="U157" s="237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</row>
    <row r="158">
      <c r="A158" s="76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76"/>
      <c r="M158" s="76"/>
      <c r="N158" s="76"/>
      <c r="O158" s="206" t="str">
        <f t="shared" si="1"/>
        <v>750MeV</v>
      </c>
      <c r="P158" s="76" t="str">
        <f t="shared" si="2"/>
        <v>650MeV</v>
      </c>
      <c r="Q158" s="76">
        <f t="shared" ref="Q158:Q197" si="6">if($I158="LH2",$Q157+$F158,$Q157+0)</f>
        <v>686.39</v>
      </c>
      <c r="R158" s="76">
        <f t="shared" ref="R158:R197" si="7">if($I158="LD2",$R157+$F158,$R157+0)</f>
        <v>534.91</v>
      </c>
      <c r="S158" s="76">
        <f t="shared" si="5"/>
        <v>117.28</v>
      </c>
      <c r="T158" s="237"/>
      <c r="U158" s="237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</row>
    <row r="159">
      <c r="A159" s="76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76"/>
      <c r="M159" s="76"/>
      <c r="N159" s="76"/>
      <c r="O159" s="206" t="str">
        <f t="shared" si="1"/>
        <v>750MeV</v>
      </c>
      <c r="P159" s="76" t="str">
        <f t="shared" si="2"/>
        <v>650MeV</v>
      </c>
      <c r="Q159" s="76">
        <f t="shared" si="6"/>
        <v>686.39</v>
      </c>
      <c r="R159" s="76">
        <f t="shared" si="7"/>
        <v>534.91</v>
      </c>
      <c r="S159" s="76">
        <f t="shared" si="5"/>
        <v>117.28</v>
      </c>
      <c r="T159" s="237"/>
      <c r="U159" s="237"/>
      <c r="V159" s="76"/>
      <c r="W159" s="76"/>
      <c r="X159" s="76"/>
      <c r="Y159" s="76"/>
      <c r="Z159" s="76"/>
      <c r="AA159" s="76"/>
      <c r="AB159" s="76"/>
      <c r="AC159" s="76"/>
      <c r="AD159" s="76"/>
      <c r="AE159" s="76"/>
      <c r="AF159" s="76"/>
      <c r="AG159" s="76"/>
      <c r="AH159" s="76"/>
    </row>
    <row r="160">
      <c r="A160" s="76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76"/>
      <c r="M160" s="76"/>
      <c r="N160" s="76"/>
      <c r="O160" s="206" t="str">
        <f t="shared" si="1"/>
        <v>750MeV</v>
      </c>
      <c r="P160" s="76" t="str">
        <f t="shared" si="2"/>
        <v>650MeV</v>
      </c>
      <c r="Q160" s="76">
        <f t="shared" si="6"/>
        <v>686.39</v>
      </c>
      <c r="R160" s="76">
        <f t="shared" si="7"/>
        <v>534.91</v>
      </c>
      <c r="S160" s="76">
        <f t="shared" si="5"/>
        <v>117.28</v>
      </c>
      <c r="T160" s="237"/>
      <c r="U160" s="237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</row>
    <row r="161">
      <c r="A161" s="76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76"/>
      <c r="M161" s="76"/>
      <c r="N161" s="76"/>
      <c r="O161" s="206" t="str">
        <f t="shared" si="1"/>
        <v>750MeV</v>
      </c>
      <c r="P161" s="76" t="str">
        <f t="shared" si="2"/>
        <v>650MeV</v>
      </c>
      <c r="Q161" s="76">
        <f t="shared" si="6"/>
        <v>686.39</v>
      </c>
      <c r="R161" s="76">
        <f t="shared" si="7"/>
        <v>534.91</v>
      </c>
      <c r="S161" s="76">
        <f t="shared" si="5"/>
        <v>117.28</v>
      </c>
      <c r="T161" s="237"/>
      <c r="U161" s="237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</row>
    <row r="162">
      <c r="A162" s="76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76"/>
      <c r="M162" s="76"/>
      <c r="N162" s="76"/>
      <c r="O162" s="206" t="str">
        <f t="shared" si="1"/>
        <v>750MeV</v>
      </c>
      <c r="P162" s="76" t="str">
        <f t="shared" si="2"/>
        <v>650MeV</v>
      </c>
      <c r="Q162" s="76">
        <f t="shared" si="6"/>
        <v>686.39</v>
      </c>
      <c r="R162" s="76">
        <f t="shared" si="7"/>
        <v>534.91</v>
      </c>
      <c r="S162" s="76">
        <f t="shared" si="5"/>
        <v>117.28</v>
      </c>
      <c r="T162" s="237"/>
      <c r="U162" s="237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</row>
    <row r="163">
      <c r="A163" s="76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76"/>
      <c r="M163" s="76"/>
      <c r="N163" s="76"/>
      <c r="O163" s="206" t="str">
        <f t="shared" si="1"/>
        <v>750MeV</v>
      </c>
      <c r="P163" s="76" t="str">
        <f t="shared" si="2"/>
        <v>650MeV</v>
      </c>
      <c r="Q163" s="76">
        <f t="shared" si="6"/>
        <v>686.39</v>
      </c>
      <c r="R163" s="76">
        <f t="shared" si="7"/>
        <v>534.91</v>
      </c>
      <c r="S163" s="76">
        <f t="shared" si="5"/>
        <v>117.28</v>
      </c>
      <c r="T163" s="237"/>
      <c r="U163" s="237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</row>
    <row r="164">
      <c r="A164" s="76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76"/>
      <c r="M164" s="76"/>
      <c r="N164" s="76"/>
      <c r="O164" s="206" t="str">
        <f t="shared" si="1"/>
        <v>750MeV</v>
      </c>
      <c r="P164" s="76" t="str">
        <f t="shared" si="2"/>
        <v>650MeV</v>
      </c>
      <c r="Q164" s="76">
        <f t="shared" si="6"/>
        <v>686.39</v>
      </c>
      <c r="R164" s="76">
        <f t="shared" si="7"/>
        <v>534.91</v>
      </c>
      <c r="S164" s="76">
        <f t="shared" si="5"/>
        <v>117.28</v>
      </c>
      <c r="T164" s="237"/>
      <c r="U164" s="237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</row>
    <row r="165">
      <c r="A165" s="76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76"/>
      <c r="M165" s="76"/>
      <c r="N165" s="76"/>
      <c r="O165" s="206" t="str">
        <f t="shared" si="1"/>
        <v>750MeV</v>
      </c>
      <c r="P165" s="76" t="str">
        <f t="shared" si="2"/>
        <v>650MeV</v>
      </c>
      <c r="Q165" s="76">
        <f t="shared" si="6"/>
        <v>686.39</v>
      </c>
      <c r="R165" s="76">
        <f t="shared" si="7"/>
        <v>534.91</v>
      </c>
      <c r="S165" s="76">
        <f t="shared" si="5"/>
        <v>117.28</v>
      </c>
      <c r="T165" s="237"/>
      <c r="U165" s="237"/>
      <c r="V165" s="76"/>
      <c r="W165" s="76"/>
      <c r="X165" s="76"/>
      <c r="Y165" s="76"/>
      <c r="Z165" s="76"/>
      <c r="AA165" s="76"/>
      <c r="AB165" s="76"/>
      <c r="AC165" s="76"/>
      <c r="AD165" s="76"/>
      <c r="AE165" s="76"/>
      <c r="AF165" s="76"/>
      <c r="AG165" s="76"/>
      <c r="AH165" s="76"/>
    </row>
    <row r="166">
      <c r="A166" s="76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76"/>
      <c r="M166" s="76"/>
      <c r="N166" s="76"/>
      <c r="O166" s="206" t="str">
        <f t="shared" si="1"/>
        <v>750MeV</v>
      </c>
      <c r="P166" s="76" t="str">
        <f t="shared" si="2"/>
        <v>650MeV</v>
      </c>
      <c r="Q166" s="76">
        <f t="shared" si="6"/>
        <v>686.39</v>
      </c>
      <c r="R166" s="76">
        <f t="shared" si="7"/>
        <v>534.91</v>
      </c>
      <c r="S166" s="76">
        <f t="shared" si="5"/>
        <v>117.28</v>
      </c>
      <c r="T166" s="237"/>
      <c r="U166" s="237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</row>
    <row r="167">
      <c r="A167" s="76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76"/>
      <c r="M167" s="76"/>
      <c r="N167" s="76"/>
      <c r="O167" s="206" t="str">
        <f t="shared" si="1"/>
        <v>750MeV</v>
      </c>
      <c r="P167" s="76" t="str">
        <f t="shared" si="2"/>
        <v>650MeV</v>
      </c>
      <c r="Q167" s="76">
        <f t="shared" si="6"/>
        <v>686.39</v>
      </c>
      <c r="R167" s="76">
        <f t="shared" si="7"/>
        <v>534.91</v>
      </c>
      <c r="S167" s="76">
        <f t="shared" si="5"/>
        <v>117.28</v>
      </c>
      <c r="T167" s="237"/>
      <c r="U167" s="237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</row>
    <row r="168">
      <c r="A168" s="76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76"/>
      <c r="M168" s="76"/>
      <c r="N168" s="76"/>
      <c r="O168" s="206" t="str">
        <f t="shared" si="1"/>
        <v>750MeV</v>
      </c>
      <c r="P168" s="76" t="str">
        <f t="shared" si="2"/>
        <v>650MeV</v>
      </c>
      <c r="Q168" s="76">
        <f t="shared" si="6"/>
        <v>686.39</v>
      </c>
      <c r="R168" s="76">
        <f t="shared" si="7"/>
        <v>534.91</v>
      </c>
      <c r="S168" s="76">
        <f t="shared" si="5"/>
        <v>117.28</v>
      </c>
      <c r="T168" s="237"/>
      <c r="U168" s="237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</row>
    <row r="169">
      <c r="A169" s="76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76"/>
      <c r="M169" s="76"/>
      <c r="N169" s="76"/>
      <c r="O169" s="206" t="str">
        <f t="shared" si="1"/>
        <v>750MeV</v>
      </c>
      <c r="P169" s="76" t="str">
        <f t="shared" si="2"/>
        <v>650MeV</v>
      </c>
      <c r="Q169" s="76">
        <f t="shared" si="6"/>
        <v>686.39</v>
      </c>
      <c r="R169" s="76">
        <f t="shared" si="7"/>
        <v>534.91</v>
      </c>
      <c r="S169" s="76">
        <f t="shared" si="5"/>
        <v>117.28</v>
      </c>
      <c r="T169" s="237"/>
      <c r="U169" s="237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</row>
    <row r="170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206" t="str">
        <f t="shared" si="1"/>
        <v>750MeV</v>
      </c>
      <c r="P170" s="76" t="str">
        <f t="shared" si="2"/>
        <v>650MeV</v>
      </c>
      <c r="Q170" s="76">
        <f t="shared" si="6"/>
        <v>686.39</v>
      </c>
      <c r="R170" s="76">
        <f t="shared" si="7"/>
        <v>534.91</v>
      </c>
      <c r="S170" s="76">
        <f t="shared" si="5"/>
        <v>117.28</v>
      </c>
      <c r="T170" s="237"/>
      <c r="U170" s="237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</row>
    <row r="17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206" t="str">
        <f t="shared" si="1"/>
        <v>750MeV</v>
      </c>
      <c r="P171" s="76" t="str">
        <f t="shared" si="2"/>
        <v>650MeV</v>
      </c>
      <c r="Q171" s="76">
        <f t="shared" si="6"/>
        <v>686.39</v>
      </c>
      <c r="R171" s="76">
        <f t="shared" si="7"/>
        <v>534.91</v>
      </c>
      <c r="S171" s="76">
        <f t="shared" si="5"/>
        <v>117.28</v>
      </c>
      <c r="T171" s="237"/>
      <c r="U171" s="237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</row>
    <row r="172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206" t="str">
        <f t="shared" si="1"/>
        <v>750MeV</v>
      </c>
      <c r="P172" s="76" t="str">
        <f t="shared" si="2"/>
        <v>650MeV</v>
      </c>
      <c r="Q172" s="76">
        <f t="shared" si="6"/>
        <v>686.39</v>
      </c>
      <c r="R172" s="76">
        <f t="shared" si="7"/>
        <v>534.91</v>
      </c>
      <c r="S172" s="76">
        <f t="shared" si="5"/>
        <v>117.28</v>
      </c>
      <c r="T172" s="237"/>
      <c r="U172" s="237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</row>
    <row r="173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206" t="str">
        <f t="shared" si="1"/>
        <v>750MeV</v>
      </c>
      <c r="P173" s="76" t="str">
        <f t="shared" si="2"/>
        <v>650MeV</v>
      </c>
      <c r="Q173" s="76">
        <f t="shared" si="6"/>
        <v>686.39</v>
      </c>
      <c r="R173" s="76">
        <f t="shared" si="7"/>
        <v>534.91</v>
      </c>
      <c r="S173" s="76">
        <f t="shared" si="5"/>
        <v>117.28</v>
      </c>
      <c r="T173" s="237"/>
      <c r="U173" s="237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</row>
    <row r="174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206" t="str">
        <f t="shared" si="1"/>
        <v>750MeV</v>
      </c>
      <c r="P174" s="76" t="str">
        <f t="shared" si="2"/>
        <v>650MeV</v>
      </c>
      <c r="Q174" s="76">
        <f t="shared" si="6"/>
        <v>686.39</v>
      </c>
      <c r="R174" s="76">
        <f t="shared" si="7"/>
        <v>534.91</v>
      </c>
      <c r="S174" s="76">
        <f t="shared" si="5"/>
        <v>117.28</v>
      </c>
      <c r="T174" s="237"/>
      <c r="U174" s="237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</row>
    <row r="175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206" t="str">
        <f t="shared" si="1"/>
        <v>750MeV</v>
      </c>
      <c r="P175" s="76" t="str">
        <f t="shared" si="2"/>
        <v>650MeV</v>
      </c>
      <c r="Q175" s="76">
        <f t="shared" si="6"/>
        <v>686.39</v>
      </c>
      <c r="R175" s="76">
        <f t="shared" si="7"/>
        <v>534.91</v>
      </c>
      <c r="S175" s="76">
        <f t="shared" si="5"/>
        <v>117.28</v>
      </c>
      <c r="T175" s="237"/>
      <c r="U175" s="237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</row>
    <row r="176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206" t="str">
        <f t="shared" si="1"/>
        <v>750MeV</v>
      </c>
      <c r="P176" s="76" t="str">
        <f t="shared" si="2"/>
        <v>650MeV</v>
      </c>
      <c r="Q176" s="76">
        <f t="shared" si="6"/>
        <v>686.39</v>
      </c>
      <c r="R176" s="76">
        <f t="shared" si="7"/>
        <v>534.91</v>
      </c>
      <c r="S176" s="76">
        <f t="shared" si="5"/>
        <v>117.28</v>
      </c>
      <c r="T176" s="237"/>
      <c r="U176" s="237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</row>
    <row r="177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206" t="str">
        <f t="shared" si="1"/>
        <v>750MeV</v>
      </c>
      <c r="P177" s="76" t="str">
        <f t="shared" si="2"/>
        <v>650MeV</v>
      </c>
      <c r="Q177" s="76">
        <f t="shared" si="6"/>
        <v>686.39</v>
      </c>
      <c r="R177" s="76">
        <f t="shared" si="7"/>
        <v>534.91</v>
      </c>
      <c r="S177" s="76">
        <f t="shared" si="5"/>
        <v>117.28</v>
      </c>
      <c r="T177" s="237"/>
      <c r="U177" s="237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</row>
    <row r="178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206" t="str">
        <f t="shared" si="1"/>
        <v>750MeV</v>
      </c>
      <c r="P178" s="76" t="str">
        <f t="shared" si="2"/>
        <v>650MeV</v>
      </c>
      <c r="Q178" s="76">
        <f t="shared" si="6"/>
        <v>686.39</v>
      </c>
      <c r="R178" s="76">
        <f t="shared" si="7"/>
        <v>534.91</v>
      </c>
      <c r="S178" s="76">
        <f t="shared" si="5"/>
        <v>117.28</v>
      </c>
      <c r="T178" s="237"/>
      <c r="U178" s="237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</row>
    <row r="179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206" t="str">
        <f t="shared" si="1"/>
        <v>750MeV</v>
      </c>
      <c r="P179" s="76" t="str">
        <f t="shared" si="2"/>
        <v>650MeV</v>
      </c>
      <c r="Q179" s="76">
        <f t="shared" si="6"/>
        <v>686.39</v>
      </c>
      <c r="R179" s="76">
        <f t="shared" si="7"/>
        <v>534.91</v>
      </c>
      <c r="S179" s="76">
        <f t="shared" si="5"/>
        <v>117.28</v>
      </c>
      <c r="T179" s="237"/>
      <c r="U179" s="237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</row>
    <row r="180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206" t="str">
        <f t="shared" si="1"/>
        <v>750MeV</v>
      </c>
      <c r="P180" s="76" t="str">
        <f t="shared" si="2"/>
        <v>650MeV</v>
      </c>
      <c r="Q180" s="76">
        <f t="shared" si="6"/>
        <v>686.39</v>
      </c>
      <c r="R180" s="76">
        <f t="shared" si="7"/>
        <v>534.91</v>
      </c>
      <c r="S180" s="76">
        <f t="shared" si="5"/>
        <v>117.28</v>
      </c>
      <c r="T180" s="237"/>
      <c r="U180" s="237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</row>
    <row r="18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206" t="str">
        <f t="shared" si="1"/>
        <v>750MeV</v>
      </c>
      <c r="P181" s="76" t="str">
        <f t="shared" si="2"/>
        <v>650MeV</v>
      </c>
      <c r="Q181" s="76">
        <f t="shared" si="6"/>
        <v>686.39</v>
      </c>
      <c r="R181" s="76">
        <f t="shared" si="7"/>
        <v>534.91</v>
      </c>
      <c r="S181" s="76">
        <f t="shared" si="5"/>
        <v>117.28</v>
      </c>
      <c r="T181" s="237"/>
      <c r="U181" s="237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</row>
    <row r="182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206" t="str">
        <f t="shared" si="1"/>
        <v>750MeV</v>
      </c>
      <c r="P182" s="76" t="str">
        <f t="shared" si="2"/>
        <v>650MeV</v>
      </c>
      <c r="Q182" s="76">
        <f t="shared" si="6"/>
        <v>686.39</v>
      </c>
      <c r="R182" s="76">
        <f t="shared" si="7"/>
        <v>534.91</v>
      </c>
      <c r="S182" s="76">
        <f t="shared" si="5"/>
        <v>117.28</v>
      </c>
      <c r="T182" s="237"/>
      <c r="U182" s="237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</row>
    <row r="183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206" t="str">
        <f t="shared" si="1"/>
        <v>750MeV</v>
      </c>
      <c r="P183" s="76" t="str">
        <f t="shared" si="2"/>
        <v>650MeV</v>
      </c>
      <c r="Q183" s="76">
        <f t="shared" si="6"/>
        <v>686.39</v>
      </c>
      <c r="R183" s="76">
        <f t="shared" si="7"/>
        <v>534.91</v>
      </c>
      <c r="S183" s="76">
        <f t="shared" si="5"/>
        <v>117.28</v>
      </c>
      <c r="T183" s="237"/>
      <c r="U183" s="237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</row>
    <row r="184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206" t="str">
        <f t="shared" si="1"/>
        <v>750MeV</v>
      </c>
      <c r="P184" s="76" t="str">
        <f t="shared" si="2"/>
        <v>650MeV</v>
      </c>
      <c r="Q184" s="76">
        <f t="shared" si="6"/>
        <v>686.39</v>
      </c>
      <c r="R184" s="76">
        <f t="shared" si="7"/>
        <v>534.91</v>
      </c>
      <c r="S184" s="76">
        <f t="shared" si="5"/>
        <v>117.28</v>
      </c>
      <c r="T184" s="237"/>
      <c r="U184" s="237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</row>
    <row r="185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206" t="str">
        <f t="shared" si="1"/>
        <v>750MeV</v>
      </c>
      <c r="P185" s="76" t="str">
        <f t="shared" si="2"/>
        <v>650MeV</v>
      </c>
      <c r="Q185" s="76">
        <f t="shared" si="6"/>
        <v>686.39</v>
      </c>
      <c r="R185" s="76">
        <f t="shared" si="7"/>
        <v>534.91</v>
      </c>
      <c r="S185" s="76">
        <f t="shared" si="5"/>
        <v>117.28</v>
      </c>
      <c r="T185" s="237"/>
      <c r="U185" s="237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</row>
    <row r="186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206" t="str">
        <f t="shared" si="1"/>
        <v>750MeV</v>
      </c>
      <c r="P186" s="76" t="str">
        <f t="shared" si="2"/>
        <v>650MeV</v>
      </c>
      <c r="Q186" s="76">
        <f t="shared" si="6"/>
        <v>686.39</v>
      </c>
      <c r="R186" s="76">
        <f t="shared" si="7"/>
        <v>534.91</v>
      </c>
      <c r="S186" s="76">
        <f t="shared" si="5"/>
        <v>117.28</v>
      </c>
      <c r="T186" s="237"/>
      <c r="U186" s="237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</row>
    <row r="187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206" t="str">
        <f t="shared" si="1"/>
        <v>750MeV</v>
      </c>
      <c r="P187" s="76" t="str">
        <f t="shared" si="2"/>
        <v>650MeV</v>
      </c>
      <c r="Q187" s="76">
        <f t="shared" si="6"/>
        <v>686.39</v>
      </c>
      <c r="R187" s="76">
        <f t="shared" si="7"/>
        <v>534.91</v>
      </c>
      <c r="S187" s="76">
        <f t="shared" si="5"/>
        <v>117.28</v>
      </c>
      <c r="T187" s="237"/>
      <c r="U187" s="237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</row>
    <row r="188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206" t="str">
        <f t="shared" si="1"/>
        <v>750MeV</v>
      </c>
      <c r="P188" s="76" t="str">
        <f t="shared" si="2"/>
        <v>650MeV</v>
      </c>
      <c r="Q188" s="76">
        <f t="shared" si="6"/>
        <v>686.39</v>
      </c>
      <c r="R188" s="76">
        <f t="shared" si="7"/>
        <v>534.91</v>
      </c>
      <c r="S188" s="76">
        <f t="shared" si="5"/>
        <v>117.28</v>
      </c>
      <c r="T188" s="237"/>
      <c r="U188" s="237"/>
      <c r="V188" s="76"/>
      <c r="W188" s="76"/>
      <c r="X188" s="76"/>
      <c r="Y188" s="76"/>
      <c r="Z188" s="76"/>
      <c r="AA188" s="76"/>
      <c r="AB188" s="76"/>
      <c r="AC188" s="76"/>
      <c r="AD188" s="76"/>
      <c r="AE188" s="76"/>
      <c r="AF188" s="76"/>
      <c r="AG188" s="76"/>
      <c r="AH188" s="76"/>
    </row>
    <row r="189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206" t="str">
        <f t="shared" si="1"/>
        <v>750MeV</v>
      </c>
      <c r="P189" s="76" t="str">
        <f t="shared" si="2"/>
        <v>650MeV</v>
      </c>
      <c r="Q189" s="76">
        <f t="shared" si="6"/>
        <v>686.39</v>
      </c>
      <c r="R189" s="76">
        <f t="shared" si="7"/>
        <v>534.91</v>
      </c>
      <c r="S189" s="76">
        <f t="shared" si="5"/>
        <v>117.28</v>
      </c>
      <c r="T189" s="237"/>
      <c r="U189" s="237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</row>
    <row r="190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206" t="str">
        <f t="shared" si="1"/>
        <v>750MeV</v>
      </c>
      <c r="P190" s="76" t="str">
        <f t="shared" si="2"/>
        <v>650MeV</v>
      </c>
      <c r="Q190" s="76">
        <f t="shared" si="6"/>
        <v>686.39</v>
      </c>
      <c r="R190" s="76">
        <f t="shared" si="7"/>
        <v>534.91</v>
      </c>
      <c r="S190" s="76">
        <f t="shared" si="5"/>
        <v>117.28</v>
      </c>
      <c r="T190" s="237"/>
      <c r="U190" s="237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</row>
    <row r="19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206" t="str">
        <f t="shared" si="1"/>
        <v>750MeV</v>
      </c>
      <c r="P191" s="76" t="str">
        <f t="shared" si="2"/>
        <v>650MeV</v>
      </c>
      <c r="Q191" s="76">
        <f t="shared" si="6"/>
        <v>686.39</v>
      </c>
      <c r="R191" s="76">
        <f t="shared" si="7"/>
        <v>534.91</v>
      </c>
      <c r="S191" s="76">
        <f t="shared" si="5"/>
        <v>117.28</v>
      </c>
      <c r="T191" s="237"/>
      <c r="U191" s="237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</row>
    <row r="192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206" t="str">
        <f t="shared" si="1"/>
        <v>750MeV</v>
      </c>
      <c r="P192" s="76" t="str">
        <f t="shared" si="2"/>
        <v>650MeV</v>
      </c>
      <c r="Q192" s="76">
        <f t="shared" si="6"/>
        <v>686.39</v>
      </c>
      <c r="R192" s="76">
        <f t="shared" si="7"/>
        <v>534.91</v>
      </c>
      <c r="S192" s="76">
        <f t="shared" si="5"/>
        <v>117.28</v>
      </c>
      <c r="T192" s="237"/>
      <c r="U192" s="237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</row>
    <row r="193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206" t="str">
        <f t="shared" si="1"/>
        <v>750MeV</v>
      </c>
      <c r="P193" s="76" t="str">
        <f t="shared" si="2"/>
        <v>650MeV</v>
      </c>
      <c r="Q193" s="76">
        <f t="shared" si="6"/>
        <v>686.39</v>
      </c>
      <c r="R193" s="76">
        <f t="shared" si="7"/>
        <v>534.91</v>
      </c>
      <c r="S193" s="76">
        <f t="shared" si="5"/>
        <v>117.28</v>
      </c>
      <c r="T193" s="237"/>
      <c r="U193" s="237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</row>
    <row r="194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206" t="str">
        <f t="shared" si="1"/>
        <v>750MeV</v>
      </c>
      <c r="P194" s="76" t="str">
        <f t="shared" si="2"/>
        <v>650MeV</v>
      </c>
      <c r="Q194" s="76">
        <f t="shared" si="6"/>
        <v>686.39</v>
      </c>
      <c r="R194" s="76">
        <f t="shared" si="7"/>
        <v>534.91</v>
      </c>
      <c r="S194" s="76">
        <f t="shared" si="5"/>
        <v>117.28</v>
      </c>
      <c r="T194" s="237"/>
      <c r="U194" s="237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</row>
    <row r="195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206" t="str">
        <f t="shared" si="1"/>
        <v>750MeV</v>
      </c>
      <c r="P195" s="76" t="str">
        <f t="shared" si="2"/>
        <v>650MeV</v>
      </c>
      <c r="Q195" s="76">
        <f t="shared" si="6"/>
        <v>686.39</v>
      </c>
      <c r="R195" s="76">
        <f t="shared" si="7"/>
        <v>534.91</v>
      </c>
      <c r="S195" s="76">
        <f t="shared" si="5"/>
        <v>117.28</v>
      </c>
      <c r="T195" s="237"/>
      <c r="U195" s="237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</row>
    <row r="196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206" t="str">
        <f t="shared" si="1"/>
        <v>750MeV</v>
      </c>
      <c r="P196" s="76" t="str">
        <f t="shared" si="2"/>
        <v>650MeV</v>
      </c>
      <c r="Q196" s="76">
        <f t="shared" si="6"/>
        <v>686.39</v>
      </c>
      <c r="R196" s="76">
        <f t="shared" si="7"/>
        <v>534.91</v>
      </c>
      <c r="S196" s="76">
        <f t="shared" si="5"/>
        <v>117.28</v>
      </c>
      <c r="T196" s="237"/>
      <c r="U196" s="237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</row>
    <row r="197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206" t="str">
        <f t="shared" si="1"/>
        <v>750MeV</v>
      </c>
      <c r="P197" s="76" t="str">
        <f t="shared" si="2"/>
        <v>650MeV</v>
      </c>
      <c r="Q197" s="76">
        <f t="shared" si="6"/>
        <v>686.39</v>
      </c>
      <c r="R197" s="76">
        <f t="shared" si="7"/>
        <v>534.91</v>
      </c>
      <c r="S197" s="76">
        <f t="shared" si="5"/>
        <v>117.28</v>
      </c>
      <c r="T197" s="237"/>
      <c r="U197" s="237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</row>
    <row r="198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</row>
    <row r="199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</row>
    <row r="200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</row>
    <row r="20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</row>
    <row r="202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</row>
    <row r="203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</row>
    <row r="204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</row>
    <row r="205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</row>
    <row r="206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</row>
    <row r="207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76"/>
      <c r="AE207" s="76"/>
      <c r="AF207" s="76"/>
      <c r="AG207" s="76"/>
      <c r="AH207" s="76"/>
    </row>
    <row r="208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</row>
    <row r="209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</row>
    <row r="210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</row>
    <row r="21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</row>
    <row r="212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</row>
    <row r="213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</row>
    <row r="214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</row>
    <row r="215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</row>
    <row r="216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</row>
    <row r="217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</row>
    <row r="218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</row>
    <row r="219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</row>
    <row r="220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</row>
    <row r="22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</row>
    <row r="222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</row>
    <row r="223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</row>
    <row r="224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</row>
    <row r="225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</row>
    <row r="226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</row>
    <row r="227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76"/>
      <c r="AE263" s="76"/>
      <c r="AF263" s="76"/>
      <c r="AG263" s="76"/>
      <c r="AH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  <c r="AD284" s="76"/>
      <c r="AE284" s="76"/>
      <c r="AF284" s="76"/>
      <c r="AG284" s="76"/>
      <c r="AH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  <c r="AD291" s="76"/>
      <c r="AE291" s="76"/>
      <c r="AF291" s="76"/>
      <c r="AG291" s="76"/>
      <c r="AH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76"/>
      <c r="AE315" s="76"/>
      <c r="AF315" s="76"/>
      <c r="AG315" s="76"/>
      <c r="AH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76"/>
      <c r="AE322" s="76"/>
      <c r="AF322" s="76"/>
      <c r="AG322" s="76"/>
      <c r="AH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76"/>
      <c r="AE323" s="76"/>
      <c r="AF323" s="76"/>
      <c r="AG323" s="76"/>
      <c r="AH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76"/>
      <c r="AE324" s="76"/>
      <c r="AF324" s="76"/>
      <c r="AG324" s="76"/>
      <c r="AH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  <c r="AD337" s="76"/>
      <c r="AE337" s="76"/>
      <c r="AF337" s="76"/>
      <c r="AG337" s="76"/>
      <c r="AH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  <c r="AD338" s="76"/>
      <c r="AE338" s="76"/>
      <c r="AF338" s="76"/>
      <c r="AG338" s="76"/>
      <c r="AH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  <c r="AD339" s="76"/>
      <c r="AE339" s="76"/>
      <c r="AF339" s="76"/>
      <c r="AG339" s="76"/>
      <c r="AH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76"/>
      <c r="AE350" s="76"/>
      <c r="AF350" s="76"/>
      <c r="AG350" s="76"/>
      <c r="AH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  <c r="AD352" s="76"/>
      <c r="AE352" s="76"/>
      <c r="AF352" s="76"/>
      <c r="AG352" s="76"/>
      <c r="AH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76"/>
      <c r="AE355" s="76"/>
      <c r="AF355" s="76"/>
      <c r="AG355" s="76"/>
      <c r="AH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76"/>
      <c r="AE452" s="76"/>
      <c r="AF452" s="76"/>
      <c r="AG452" s="76"/>
      <c r="AH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76"/>
      <c r="AE453" s="76"/>
      <c r="AF453" s="76"/>
      <c r="AG453" s="76"/>
      <c r="AH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  <c r="AD456" s="76"/>
      <c r="AE456" s="76"/>
      <c r="AF456" s="76"/>
      <c r="AG456" s="76"/>
      <c r="AH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  <c r="AD458" s="76"/>
      <c r="AE458" s="76"/>
      <c r="AF458" s="76"/>
      <c r="AG458" s="76"/>
      <c r="AH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  <c r="AD493" s="76"/>
      <c r="AE493" s="76"/>
      <c r="AF493" s="76"/>
      <c r="AG493" s="76"/>
      <c r="AH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  <c r="AD494" s="76"/>
      <c r="AE494" s="76"/>
      <c r="AF494" s="76"/>
      <c r="AG494" s="76"/>
      <c r="AH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  <c r="AD495" s="76"/>
      <c r="AE495" s="76"/>
      <c r="AF495" s="76"/>
      <c r="AG495" s="76"/>
      <c r="AH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  <c r="AD496" s="76"/>
      <c r="AE496" s="76"/>
      <c r="AF496" s="76"/>
      <c r="AG496" s="76"/>
      <c r="AH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  <c r="AD497" s="76"/>
      <c r="AE497" s="76"/>
      <c r="AF497" s="76"/>
      <c r="AG497" s="76"/>
      <c r="AH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  <c r="AD498" s="76"/>
      <c r="AE498" s="76"/>
      <c r="AF498" s="76"/>
      <c r="AG498" s="76"/>
      <c r="AH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  <c r="AD499" s="76"/>
      <c r="AE499" s="76"/>
      <c r="AF499" s="76"/>
      <c r="AG499" s="76"/>
      <c r="AH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  <c r="AD500" s="76"/>
      <c r="AE500" s="76"/>
      <c r="AF500" s="76"/>
      <c r="AG500" s="76"/>
      <c r="AH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  <c r="AD501" s="76"/>
      <c r="AE501" s="76"/>
      <c r="AF501" s="76"/>
      <c r="AG501" s="76"/>
      <c r="AH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  <c r="AD502" s="76"/>
      <c r="AE502" s="76"/>
      <c r="AF502" s="76"/>
      <c r="AG502" s="76"/>
      <c r="AH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  <c r="AD503" s="76"/>
      <c r="AE503" s="76"/>
      <c r="AF503" s="76"/>
      <c r="AG503" s="76"/>
      <c r="AH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  <c r="AD504" s="76"/>
      <c r="AE504" s="76"/>
      <c r="AF504" s="76"/>
      <c r="AG504" s="76"/>
      <c r="AH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  <c r="AD505" s="76"/>
      <c r="AE505" s="76"/>
      <c r="AF505" s="76"/>
      <c r="AG505" s="76"/>
      <c r="AH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  <c r="AD506" s="76"/>
      <c r="AE506" s="76"/>
      <c r="AF506" s="76"/>
      <c r="AG506" s="76"/>
      <c r="AH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  <c r="AD507" s="76"/>
      <c r="AE507" s="76"/>
      <c r="AF507" s="76"/>
      <c r="AG507" s="76"/>
      <c r="AH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  <c r="AD508" s="76"/>
      <c r="AE508" s="76"/>
      <c r="AF508" s="76"/>
      <c r="AG508" s="76"/>
      <c r="AH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  <c r="AD509" s="76"/>
      <c r="AE509" s="76"/>
      <c r="AF509" s="76"/>
      <c r="AG509" s="76"/>
      <c r="AH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  <c r="AD510" s="76"/>
      <c r="AE510" s="76"/>
      <c r="AF510" s="76"/>
      <c r="AG510" s="76"/>
      <c r="AH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  <c r="AD511" s="76"/>
      <c r="AE511" s="76"/>
      <c r="AF511" s="76"/>
      <c r="AG511" s="76"/>
      <c r="AH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  <c r="AD512" s="76"/>
      <c r="AE512" s="76"/>
      <c r="AF512" s="76"/>
      <c r="AG512" s="76"/>
      <c r="AH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  <c r="AD513" s="76"/>
      <c r="AE513" s="76"/>
      <c r="AF513" s="76"/>
      <c r="AG513" s="76"/>
      <c r="AH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  <c r="AD514" s="76"/>
      <c r="AE514" s="76"/>
      <c r="AF514" s="76"/>
      <c r="AG514" s="76"/>
      <c r="AH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  <c r="AD515" s="76"/>
      <c r="AE515" s="76"/>
      <c r="AF515" s="76"/>
      <c r="AG515" s="76"/>
      <c r="AH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  <c r="AD516" s="76"/>
      <c r="AE516" s="76"/>
      <c r="AF516" s="76"/>
      <c r="AG516" s="76"/>
      <c r="AH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  <c r="AD517" s="76"/>
      <c r="AE517" s="76"/>
      <c r="AF517" s="76"/>
      <c r="AG517" s="76"/>
      <c r="AH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  <c r="AD518" s="76"/>
      <c r="AE518" s="76"/>
      <c r="AF518" s="76"/>
      <c r="AG518" s="76"/>
      <c r="AH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  <c r="AD519" s="76"/>
      <c r="AE519" s="76"/>
      <c r="AF519" s="76"/>
      <c r="AG519" s="76"/>
      <c r="AH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  <c r="AD520" s="76"/>
      <c r="AE520" s="76"/>
      <c r="AF520" s="76"/>
      <c r="AG520" s="76"/>
      <c r="AH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  <c r="AD521" s="76"/>
      <c r="AE521" s="76"/>
      <c r="AF521" s="76"/>
      <c r="AG521" s="76"/>
      <c r="AH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  <c r="AD522" s="76"/>
      <c r="AE522" s="76"/>
      <c r="AF522" s="76"/>
      <c r="AG522" s="76"/>
      <c r="AH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  <c r="AD523" s="76"/>
      <c r="AE523" s="76"/>
      <c r="AF523" s="76"/>
      <c r="AG523" s="76"/>
      <c r="AH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  <c r="AD524" s="76"/>
      <c r="AE524" s="76"/>
      <c r="AF524" s="76"/>
      <c r="AG524" s="76"/>
      <c r="AH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  <c r="AD525" s="76"/>
      <c r="AE525" s="76"/>
      <c r="AF525" s="76"/>
      <c r="AG525" s="76"/>
      <c r="AH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  <c r="AD526" s="76"/>
      <c r="AE526" s="76"/>
      <c r="AF526" s="76"/>
      <c r="AG526" s="76"/>
      <c r="AH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  <c r="AD527" s="76"/>
      <c r="AE527" s="76"/>
      <c r="AF527" s="76"/>
      <c r="AG527" s="76"/>
      <c r="AH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  <c r="AD528" s="76"/>
      <c r="AE528" s="76"/>
      <c r="AF528" s="76"/>
      <c r="AG528" s="76"/>
      <c r="AH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  <c r="AD529" s="76"/>
      <c r="AE529" s="76"/>
      <c r="AF529" s="76"/>
      <c r="AG529" s="76"/>
      <c r="AH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  <c r="AD530" s="76"/>
      <c r="AE530" s="76"/>
      <c r="AF530" s="76"/>
      <c r="AG530" s="76"/>
      <c r="AH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  <c r="AD531" s="76"/>
      <c r="AE531" s="76"/>
      <c r="AF531" s="76"/>
      <c r="AG531" s="76"/>
      <c r="AH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  <c r="AD532" s="76"/>
      <c r="AE532" s="76"/>
      <c r="AF532" s="76"/>
      <c r="AG532" s="76"/>
      <c r="AH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  <c r="AD533" s="76"/>
      <c r="AE533" s="76"/>
      <c r="AF533" s="76"/>
      <c r="AG533" s="76"/>
      <c r="AH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  <c r="AD534" s="76"/>
      <c r="AE534" s="76"/>
      <c r="AF534" s="76"/>
      <c r="AG534" s="76"/>
      <c r="AH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  <c r="AD535" s="76"/>
      <c r="AE535" s="76"/>
      <c r="AF535" s="76"/>
      <c r="AG535" s="76"/>
      <c r="AH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  <c r="AD536" s="76"/>
      <c r="AE536" s="76"/>
      <c r="AF536" s="76"/>
      <c r="AG536" s="76"/>
      <c r="AH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  <c r="AD537" s="76"/>
      <c r="AE537" s="76"/>
      <c r="AF537" s="76"/>
      <c r="AG537" s="76"/>
      <c r="AH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  <c r="AD538" s="76"/>
      <c r="AE538" s="76"/>
      <c r="AF538" s="76"/>
      <c r="AG538" s="76"/>
      <c r="AH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  <c r="AD539" s="76"/>
      <c r="AE539" s="76"/>
      <c r="AF539" s="76"/>
      <c r="AG539" s="76"/>
      <c r="AH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  <c r="AD540" s="76"/>
      <c r="AE540" s="76"/>
      <c r="AF540" s="76"/>
      <c r="AG540" s="76"/>
      <c r="AH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  <c r="AD541" s="76"/>
      <c r="AE541" s="76"/>
      <c r="AF541" s="76"/>
      <c r="AG541" s="76"/>
      <c r="AH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  <c r="AD542" s="76"/>
      <c r="AE542" s="76"/>
      <c r="AF542" s="76"/>
      <c r="AG542" s="76"/>
      <c r="AH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  <c r="AD543" s="76"/>
      <c r="AE543" s="76"/>
      <c r="AF543" s="76"/>
      <c r="AG543" s="76"/>
      <c r="AH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  <c r="AD544" s="76"/>
      <c r="AE544" s="76"/>
      <c r="AF544" s="76"/>
      <c r="AG544" s="76"/>
      <c r="AH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  <c r="AD545" s="76"/>
      <c r="AE545" s="76"/>
      <c r="AF545" s="76"/>
      <c r="AG545" s="76"/>
      <c r="AH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  <c r="AD546" s="76"/>
      <c r="AE546" s="76"/>
      <c r="AF546" s="76"/>
      <c r="AG546" s="76"/>
      <c r="AH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  <c r="AD547" s="76"/>
      <c r="AE547" s="76"/>
      <c r="AF547" s="76"/>
      <c r="AG547" s="76"/>
      <c r="AH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  <c r="AD548" s="76"/>
      <c r="AE548" s="76"/>
      <c r="AF548" s="76"/>
      <c r="AG548" s="76"/>
      <c r="AH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  <c r="AD549" s="76"/>
      <c r="AE549" s="76"/>
      <c r="AF549" s="76"/>
      <c r="AG549" s="76"/>
      <c r="AH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  <c r="AD550" s="76"/>
      <c r="AE550" s="76"/>
      <c r="AF550" s="76"/>
      <c r="AG550" s="76"/>
      <c r="AH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  <c r="AD551" s="76"/>
      <c r="AE551" s="76"/>
      <c r="AF551" s="76"/>
      <c r="AG551" s="76"/>
      <c r="AH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  <c r="AD552" s="76"/>
      <c r="AE552" s="76"/>
      <c r="AF552" s="76"/>
      <c r="AG552" s="76"/>
      <c r="AH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  <c r="AD553" s="76"/>
      <c r="AE553" s="76"/>
      <c r="AF553" s="76"/>
      <c r="AG553" s="76"/>
      <c r="AH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  <c r="AD554" s="76"/>
      <c r="AE554" s="76"/>
      <c r="AF554" s="76"/>
      <c r="AG554" s="76"/>
      <c r="AH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  <c r="AD555" s="76"/>
      <c r="AE555" s="76"/>
      <c r="AF555" s="76"/>
      <c r="AG555" s="76"/>
      <c r="AH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  <c r="AD556" s="76"/>
      <c r="AE556" s="76"/>
      <c r="AF556" s="76"/>
      <c r="AG556" s="76"/>
      <c r="AH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  <c r="AD557" s="76"/>
      <c r="AE557" s="76"/>
      <c r="AF557" s="76"/>
      <c r="AG557" s="76"/>
      <c r="AH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  <c r="AD558" s="76"/>
      <c r="AE558" s="76"/>
      <c r="AF558" s="76"/>
      <c r="AG558" s="76"/>
      <c r="AH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  <c r="AD559" s="76"/>
      <c r="AE559" s="76"/>
      <c r="AF559" s="76"/>
      <c r="AG559" s="76"/>
      <c r="AH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  <c r="AD560" s="76"/>
      <c r="AE560" s="76"/>
      <c r="AF560" s="76"/>
      <c r="AG560" s="76"/>
      <c r="AH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  <c r="AD561" s="76"/>
      <c r="AE561" s="76"/>
      <c r="AF561" s="76"/>
      <c r="AG561" s="76"/>
      <c r="AH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  <c r="AD562" s="76"/>
      <c r="AE562" s="76"/>
      <c r="AF562" s="76"/>
      <c r="AG562" s="76"/>
      <c r="AH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  <c r="AD563" s="76"/>
      <c r="AE563" s="76"/>
      <c r="AF563" s="76"/>
      <c r="AG563" s="76"/>
      <c r="AH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  <c r="AD564" s="76"/>
      <c r="AE564" s="76"/>
      <c r="AF564" s="76"/>
      <c r="AG564" s="76"/>
      <c r="AH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  <c r="AD565" s="76"/>
      <c r="AE565" s="76"/>
      <c r="AF565" s="76"/>
      <c r="AG565" s="76"/>
      <c r="AH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  <c r="AD566" s="76"/>
      <c r="AE566" s="76"/>
      <c r="AF566" s="76"/>
      <c r="AG566" s="76"/>
      <c r="AH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  <c r="AD567" s="76"/>
      <c r="AE567" s="76"/>
      <c r="AF567" s="76"/>
      <c r="AG567" s="76"/>
      <c r="AH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  <c r="AD568" s="76"/>
      <c r="AE568" s="76"/>
      <c r="AF568" s="76"/>
      <c r="AG568" s="76"/>
      <c r="AH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  <c r="AD569" s="76"/>
      <c r="AE569" s="76"/>
      <c r="AF569" s="76"/>
      <c r="AG569" s="76"/>
      <c r="AH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  <c r="AD570" s="76"/>
      <c r="AE570" s="76"/>
      <c r="AF570" s="76"/>
      <c r="AG570" s="76"/>
      <c r="AH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  <c r="AD571" s="76"/>
      <c r="AE571" s="76"/>
      <c r="AF571" s="76"/>
      <c r="AG571" s="76"/>
      <c r="AH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  <c r="AD572" s="76"/>
      <c r="AE572" s="76"/>
      <c r="AF572" s="76"/>
      <c r="AG572" s="76"/>
      <c r="AH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  <c r="AD573" s="76"/>
      <c r="AE573" s="76"/>
      <c r="AF573" s="76"/>
      <c r="AG573" s="76"/>
      <c r="AH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  <c r="AD574" s="76"/>
      <c r="AE574" s="76"/>
      <c r="AF574" s="76"/>
      <c r="AG574" s="76"/>
      <c r="AH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  <c r="AD575" s="76"/>
      <c r="AE575" s="76"/>
      <c r="AF575" s="76"/>
      <c r="AG575" s="76"/>
      <c r="AH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  <c r="AD576" s="76"/>
      <c r="AE576" s="76"/>
      <c r="AF576" s="76"/>
      <c r="AG576" s="76"/>
      <c r="AH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  <c r="AD577" s="76"/>
      <c r="AE577" s="76"/>
      <c r="AF577" s="76"/>
      <c r="AG577" s="76"/>
      <c r="AH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  <c r="AD578" s="76"/>
      <c r="AE578" s="76"/>
      <c r="AF578" s="76"/>
      <c r="AG578" s="76"/>
      <c r="AH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  <c r="AD579" s="76"/>
      <c r="AE579" s="76"/>
      <c r="AF579" s="76"/>
      <c r="AG579" s="76"/>
      <c r="AH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  <c r="AD580" s="76"/>
      <c r="AE580" s="76"/>
      <c r="AF580" s="76"/>
      <c r="AG580" s="76"/>
      <c r="AH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  <c r="AD581" s="76"/>
      <c r="AE581" s="76"/>
      <c r="AF581" s="76"/>
      <c r="AG581" s="76"/>
      <c r="AH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  <c r="AD582" s="76"/>
      <c r="AE582" s="76"/>
      <c r="AF582" s="76"/>
      <c r="AG582" s="76"/>
      <c r="AH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  <c r="AD583" s="76"/>
      <c r="AE583" s="76"/>
      <c r="AF583" s="76"/>
      <c r="AG583" s="76"/>
      <c r="AH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  <c r="AD584" s="76"/>
      <c r="AE584" s="76"/>
      <c r="AF584" s="76"/>
      <c r="AG584" s="76"/>
      <c r="AH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  <c r="AD585" s="76"/>
      <c r="AE585" s="76"/>
      <c r="AF585" s="76"/>
      <c r="AG585" s="76"/>
      <c r="AH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  <c r="AD586" s="76"/>
      <c r="AE586" s="76"/>
      <c r="AF586" s="76"/>
      <c r="AG586" s="76"/>
      <c r="AH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  <c r="AD587" s="76"/>
      <c r="AE587" s="76"/>
      <c r="AF587" s="76"/>
      <c r="AG587" s="76"/>
      <c r="AH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  <c r="AD588" s="76"/>
      <c r="AE588" s="76"/>
      <c r="AF588" s="76"/>
      <c r="AG588" s="76"/>
      <c r="AH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  <c r="AD589" s="76"/>
      <c r="AE589" s="76"/>
      <c r="AF589" s="76"/>
      <c r="AG589" s="76"/>
      <c r="AH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  <c r="AD590" s="76"/>
      <c r="AE590" s="76"/>
      <c r="AF590" s="76"/>
      <c r="AG590" s="76"/>
      <c r="AH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  <c r="AD591" s="76"/>
      <c r="AE591" s="76"/>
      <c r="AF591" s="76"/>
      <c r="AG591" s="76"/>
      <c r="AH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  <c r="AD592" s="76"/>
      <c r="AE592" s="76"/>
      <c r="AF592" s="76"/>
      <c r="AG592" s="76"/>
      <c r="AH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  <c r="AD593" s="76"/>
      <c r="AE593" s="76"/>
      <c r="AF593" s="76"/>
      <c r="AG593" s="76"/>
      <c r="AH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  <c r="AD594" s="76"/>
      <c r="AE594" s="76"/>
      <c r="AF594" s="76"/>
      <c r="AG594" s="76"/>
      <c r="AH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  <c r="AD595" s="76"/>
      <c r="AE595" s="76"/>
      <c r="AF595" s="76"/>
      <c r="AG595" s="76"/>
      <c r="AH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  <c r="AD596" s="76"/>
      <c r="AE596" s="76"/>
      <c r="AF596" s="76"/>
      <c r="AG596" s="76"/>
      <c r="AH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  <c r="AD597" s="76"/>
      <c r="AE597" s="76"/>
      <c r="AF597" s="76"/>
      <c r="AG597" s="76"/>
      <c r="AH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  <c r="AD598" s="76"/>
      <c r="AE598" s="76"/>
      <c r="AF598" s="76"/>
      <c r="AG598" s="76"/>
      <c r="AH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  <c r="AD599" s="76"/>
      <c r="AE599" s="76"/>
      <c r="AF599" s="76"/>
      <c r="AG599" s="76"/>
      <c r="AH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  <c r="AD600" s="76"/>
      <c r="AE600" s="76"/>
      <c r="AF600" s="76"/>
      <c r="AG600" s="76"/>
      <c r="AH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  <c r="AD601" s="76"/>
      <c r="AE601" s="76"/>
      <c r="AF601" s="76"/>
      <c r="AG601" s="76"/>
      <c r="AH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  <c r="AD602" s="76"/>
      <c r="AE602" s="76"/>
      <c r="AF602" s="76"/>
      <c r="AG602" s="76"/>
      <c r="AH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  <c r="AD603" s="76"/>
      <c r="AE603" s="76"/>
      <c r="AF603" s="76"/>
      <c r="AG603" s="76"/>
      <c r="AH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  <c r="AD604" s="76"/>
      <c r="AE604" s="76"/>
      <c r="AF604" s="76"/>
      <c r="AG604" s="76"/>
      <c r="AH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  <c r="AD605" s="76"/>
      <c r="AE605" s="76"/>
      <c r="AF605" s="76"/>
      <c r="AG605" s="76"/>
      <c r="AH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  <c r="AD606" s="76"/>
      <c r="AE606" s="76"/>
      <c r="AF606" s="76"/>
      <c r="AG606" s="76"/>
      <c r="AH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  <c r="AD607" s="76"/>
      <c r="AE607" s="76"/>
      <c r="AF607" s="76"/>
      <c r="AG607" s="76"/>
      <c r="AH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  <c r="AD608" s="76"/>
      <c r="AE608" s="76"/>
      <c r="AF608" s="76"/>
      <c r="AG608" s="76"/>
      <c r="AH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  <c r="AD609" s="76"/>
      <c r="AE609" s="76"/>
      <c r="AF609" s="76"/>
      <c r="AG609" s="76"/>
      <c r="AH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  <c r="AD610" s="76"/>
      <c r="AE610" s="76"/>
      <c r="AF610" s="76"/>
      <c r="AG610" s="76"/>
      <c r="AH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  <c r="AD611" s="76"/>
      <c r="AE611" s="76"/>
      <c r="AF611" s="76"/>
      <c r="AG611" s="76"/>
      <c r="AH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  <c r="AD612" s="76"/>
      <c r="AE612" s="76"/>
      <c r="AF612" s="76"/>
      <c r="AG612" s="76"/>
      <c r="AH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  <c r="AD613" s="76"/>
      <c r="AE613" s="76"/>
      <c r="AF613" s="76"/>
      <c r="AG613" s="76"/>
      <c r="AH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  <c r="AD614" s="76"/>
      <c r="AE614" s="76"/>
      <c r="AF614" s="76"/>
      <c r="AG614" s="76"/>
      <c r="AH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  <c r="AD615" s="76"/>
      <c r="AE615" s="76"/>
      <c r="AF615" s="76"/>
      <c r="AG615" s="76"/>
      <c r="AH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  <c r="AD616" s="76"/>
      <c r="AE616" s="76"/>
      <c r="AF616" s="76"/>
      <c r="AG616" s="76"/>
      <c r="AH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  <c r="AD617" s="76"/>
      <c r="AE617" s="76"/>
      <c r="AF617" s="76"/>
      <c r="AG617" s="76"/>
      <c r="AH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  <c r="AD618" s="76"/>
      <c r="AE618" s="76"/>
      <c r="AF618" s="76"/>
      <c r="AG618" s="76"/>
      <c r="AH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  <c r="AD619" s="76"/>
      <c r="AE619" s="76"/>
      <c r="AF619" s="76"/>
      <c r="AG619" s="76"/>
      <c r="AH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  <c r="AD620" s="76"/>
      <c r="AE620" s="76"/>
      <c r="AF620" s="76"/>
      <c r="AG620" s="76"/>
      <c r="AH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  <c r="AD621" s="76"/>
      <c r="AE621" s="76"/>
      <c r="AF621" s="76"/>
      <c r="AG621" s="76"/>
      <c r="AH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  <c r="AD622" s="76"/>
      <c r="AE622" s="76"/>
      <c r="AF622" s="76"/>
      <c r="AG622" s="76"/>
      <c r="AH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  <c r="AD623" s="76"/>
      <c r="AE623" s="76"/>
      <c r="AF623" s="76"/>
      <c r="AG623" s="76"/>
      <c r="AH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  <c r="AD624" s="76"/>
      <c r="AE624" s="76"/>
      <c r="AF624" s="76"/>
      <c r="AG624" s="76"/>
      <c r="AH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  <c r="AD625" s="76"/>
      <c r="AE625" s="76"/>
      <c r="AF625" s="76"/>
      <c r="AG625" s="76"/>
      <c r="AH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  <c r="AD626" s="76"/>
      <c r="AE626" s="76"/>
      <c r="AF626" s="76"/>
      <c r="AG626" s="76"/>
      <c r="AH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  <c r="AD627" s="76"/>
      <c r="AE627" s="76"/>
      <c r="AF627" s="76"/>
      <c r="AG627" s="76"/>
      <c r="AH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  <c r="AD628" s="76"/>
      <c r="AE628" s="76"/>
      <c r="AF628" s="76"/>
      <c r="AG628" s="76"/>
      <c r="AH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  <c r="AD629" s="76"/>
      <c r="AE629" s="76"/>
      <c r="AF629" s="76"/>
      <c r="AG629" s="76"/>
      <c r="AH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  <c r="AD630" s="76"/>
      <c r="AE630" s="76"/>
      <c r="AF630" s="76"/>
      <c r="AG630" s="76"/>
      <c r="AH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  <c r="AD631" s="76"/>
      <c r="AE631" s="76"/>
      <c r="AF631" s="76"/>
      <c r="AG631" s="76"/>
      <c r="AH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  <c r="AD632" s="76"/>
      <c r="AE632" s="76"/>
      <c r="AF632" s="76"/>
      <c r="AG632" s="76"/>
      <c r="AH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  <c r="AD633" s="76"/>
      <c r="AE633" s="76"/>
      <c r="AF633" s="76"/>
      <c r="AG633" s="76"/>
      <c r="AH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  <c r="AD634" s="76"/>
      <c r="AE634" s="76"/>
      <c r="AF634" s="76"/>
      <c r="AG634" s="76"/>
      <c r="AH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  <c r="AD635" s="76"/>
      <c r="AE635" s="76"/>
      <c r="AF635" s="76"/>
      <c r="AG635" s="76"/>
      <c r="AH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  <c r="AD636" s="76"/>
      <c r="AE636" s="76"/>
      <c r="AF636" s="76"/>
      <c r="AG636" s="76"/>
      <c r="AH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  <c r="AD637" s="76"/>
      <c r="AE637" s="76"/>
      <c r="AF637" s="76"/>
      <c r="AG637" s="76"/>
      <c r="AH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  <c r="AD638" s="76"/>
      <c r="AE638" s="76"/>
      <c r="AF638" s="76"/>
      <c r="AG638" s="76"/>
      <c r="AH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  <c r="AD639" s="76"/>
      <c r="AE639" s="76"/>
      <c r="AF639" s="76"/>
      <c r="AG639" s="76"/>
      <c r="AH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  <c r="AD640" s="76"/>
      <c r="AE640" s="76"/>
      <c r="AF640" s="76"/>
      <c r="AG640" s="76"/>
      <c r="AH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  <c r="AD641" s="76"/>
      <c r="AE641" s="76"/>
      <c r="AF641" s="76"/>
      <c r="AG641" s="76"/>
      <c r="AH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  <c r="AD642" s="76"/>
      <c r="AE642" s="76"/>
      <c r="AF642" s="76"/>
      <c r="AG642" s="76"/>
      <c r="AH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  <c r="AD643" s="76"/>
      <c r="AE643" s="76"/>
      <c r="AF643" s="76"/>
      <c r="AG643" s="76"/>
      <c r="AH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  <c r="AD644" s="76"/>
      <c r="AE644" s="76"/>
      <c r="AF644" s="76"/>
      <c r="AG644" s="76"/>
      <c r="AH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  <c r="AD645" s="76"/>
      <c r="AE645" s="76"/>
      <c r="AF645" s="76"/>
      <c r="AG645" s="76"/>
      <c r="AH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  <c r="AD646" s="76"/>
      <c r="AE646" s="76"/>
      <c r="AF646" s="76"/>
      <c r="AG646" s="76"/>
      <c r="AH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  <c r="AD647" s="76"/>
      <c r="AE647" s="76"/>
      <c r="AF647" s="76"/>
      <c r="AG647" s="76"/>
      <c r="AH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  <c r="AD648" s="76"/>
      <c r="AE648" s="76"/>
      <c r="AF648" s="76"/>
      <c r="AG648" s="76"/>
      <c r="AH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  <c r="AD649" s="76"/>
      <c r="AE649" s="76"/>
      <c r="AF649" s="76"/>
      <c r="AG649" s="76"/>
      <c r="AH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  <c r="AD650" s="76"/>
      <c r="AE650" s="76"/>
      <c r="AF650" s="76"/>
      <c r="AG650" s="76"/>
      <c r="AH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  <c r="AD651" s="76"/>
      <c r="AE651" s="76"/>
      <c r="AF651" s="76"/>
      <c r="AG651" s="76"/>
      <c r="AH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  <c r="AD652" s="76"/>
      <c r="AE652" s="76"/>
      <c r="AF652" s="76"/>
      <c r="AG652" s="76"/>
      <c r="AH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  <c r="AD653" s="76"/>
      <c r="AE653" s="76"/>
      <c r="AF653" s="76"/>
      <c r="AG653" s="76"/>
      <c r="AH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  <c r="AD654" s="76"/>
      <c r="AE654" s="76"/>
      <c r="AF654" s="76"/>
      <c r="AG654" s="76"/>
      <c r="AH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  <c r="AD655" s="76"/>
      <c r="AE655" s="76"/>
      <c r="AF655" s="76"/>
      <c r="AG655" s="76"/>
      <c r="AH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  <c r="AD656" s="76"/>
      <c r="AE656" s="76"/>
      <c r="AF656" s="76"/>
      <c r="AG656" s="76"/>
      <c r="AH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  <c r="AD657" s="76"/>
      <c r="AE657" s="76"/>
      <c r="AF657" s="76"/>
      <c r="AG657" s="76"/>
      <c r="AH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  <c r="AD658" s="76"/>
      <c r="AE658" s="76"/>
      <c r="AF658" s="76"/>
      <c r="AG658" s="76"/>
      <c r="AH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  <c r="AD659" s="76"/>
      <c r="AE659" s="76"/>
      <c r="AF659" s="76"/>
      <c r="AG659" s="76"/>
      <c r="AH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  <c r="AD660" s="76"/>
      <c r="AE660" s="76"/>
      <c r="AF660" s="76"/>
      <c r="AG660" s="76"/>
      <c r="AH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  <c r="AD661" s="76"/>
      <c r="AE661" s="76"/>
      <c r="AF661" s="76"/>
      <c r="AG661" s="76"/>
      <c r="AH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  <c r="AD662" s="76"/>
      <c r="AE662" s="76"/>
      <c r="AF662" s="76"/>
      <c r="AG662" s="76"/>
      <c r="AH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  <c r="AD663" s="76"/>
      <c r="AE663" s="76"/>
      <c r="AF663" s="76"/>
      <c r="AG663" s="76"/>
      <c r="AH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  <c r="AD664" s="76"/>
      <c r="AE664" s="76"/>
      <c r="AF664" s="76"/>
      <c r="AG664" s="76"/>
      <c r="AH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  <c r="AD665" s="76"/>
      <c r="AE665" s="76"/>
      <c r="AF665" s="76"/>
      <c r="AG665" s="76"/>
      <c r="AH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  <c r="AD666" s="76"/>
      <c r="AE666" s="76"/>
      <c r="AF666" s="76"/>
      <c r="AG666" s="76"/>
      <c r="AH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  <c r="AD667" s="76"/>
      <c r="AE667" s="76"/>
      <c r="AF667" s="76"/>
      <c r="AG667" s="76"/>
      <c r="AH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  <c r="AD668" s="76"/>
      <c r="AE668" s="76"/>
      <c r="AF668" s="76"/>
      <c r="AG668" s="76"/>
      <c r="AH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  <c r="AD669" s="76"/>
      <c r="AE669" s="76"/>
      <c r="AF669" s="76"/>
      <c r="AG669" s="76"/>
      <c r="AH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  <c r="AD670" s="76"/>
      <c r="AE670" s="76"/>
      <c r="AF670" s="76"/>
      <c r="AG670" s="76"/>
      <c r="AH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  <c r="AD671" s="76"/>
      <c r="AE671" s="76"/>
      <c r="AF671" s="76"/>
      <c r="AG671" s="76"/>
      <c r="AH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  <c r="AD672" s="76"/>
      <c r="AE672" s="76"/>
      <c r="AF672" s="76"/>
      <c r="AG672" s="76"/>
      <c r="AH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  <c r="AD673" s="76"/>
      <c r="AE673" s="76"/>
      <c r="AF673" s="76"/>
      <c r="AG673" s="76"/>
      <c r="AH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  <c r="AD674" s="76"/>
      <c r="AE674" s="76"/>
      <c r="AF674" s="76"/>
      <c r="AG674" s="76"/>
      <c r="AH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  <c r="AD675" s="76"/>
      <c r="AE675" s="76"/>
      <c r="AF675" s="76"/>
      <c r="AG675" s="76"/>
      <c r="AH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  <c r="AD676" s="76"/>
      <c r="AE676" s="76"/>
      <c r="AF676" s="76"/>
      <c r="AG676" s="76"/>
      <c r="AH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  <c r="AD677" s="76"/>
      <c r="AE677" s="76"/>
      <c r="AF677" s="76"/>
      <c r="AG677" s="76"/>
      <c r="AH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  <c r="AD678" s="76"/>
      <c r="AE678" s="76"/>
      <c r="AF678" s="76"/>
      <c r="AG678" s="76"/>
      <c r="AH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  <c r="AD679" s="76"/>
      <c r="AE679" s="76"/>
      <c r="AF679" s="76"/>
      <c r="AG679" s="76"/>
      <c r="AH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  <c r="AD680" s="76"/>
      <c r="AE680" s="76"/>
      <c r="AF680" s="76"/>
      <c r="AG680" s="76"/>
      <c r="AH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  <c r="AD681" s="76"/>
      <c r="AE681" s="76"/>
      <c r="AF681" s="76"/>
      <c r="AG681" s="76"/>
      <c r="AH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  <c r="AD682" s="76"/>
      <c r="AE682" s="76"/>
      <c r="AF682" s="76"/>
      <c r="AG682" s="76"/>
      <c r="AH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  <c r="AD683" s="76"/>
      <c r="AE683" s="76"/>
      <c r="AF683" s="76"/>
      <c r="AG683" s="76"/>
      <c r="AH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  <c r="AD684" s="76"/>
      <c r="AE684" s="76"/>
      <c r="AF684" s="76"/>
      <c r="AG684" s="76"/>
      <c r="AH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  <c r="AD685" s="76"/>
      <c r="AE685" s="76"/>
      <c r="AF685" s="76"/>
      <c r="AG685" s="76"/>
      <c r="AH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  <c r="AD686" s="76"/>
      <c r="AE686" s="76"/>
      <c r="AF686" s="76"/>
      <c r="AG686" s="76"/>
      <c r="AH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  <c r="AD687" s="76"/>
      <c r="AE687" s="76"/>
      <c r="AF687" s="76"/>
      <c r="AG687" s="76"/>
      <c r="AH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  <c r="AD688" s="76"/>
      <c r="AE688" s="76"/>
      <c r="AF688" s="76"/>
      <c r="AG688" s="76"/>
      <c r="AH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  <c r="AD689" s="76"/>
      <c r="AE689" s="76"/>
      <c r="AF689" s="76"/>
      <c r="AG689" s="76"/>
      <c r="AH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  <c r="AD690" s="76"/>
      <c r="AE690" s="76"/>
      <c r="AF690" s="76"/>
      <c r="AG690" s="76"/>
      <c r="AH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  <c r="AD691" s="76"/>
      <c r="AE691" s="76"/>
      <c r="AF691" s="76"/>
      <c r="AG691" s="76"/>
      <c r="AH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  <c r="AD692" s="76"/>
      <c r="AE692" s="76"/>
      <c r="AF692" s="76"/>
      <c r="AG692" s="76"/>
      <c r="AH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  <c r="AD693" s="76"/>
      <c r="AE693" s="76"/>
      <c r="AF693" s="76"/>
      <c r="AG693" s="76"/>
      <c r="AH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  <c r="AD694" s="76"/>
      <c r="AE694" s="76"/>
      <c r="AF694" s="76"/>
      <c r="AG694" s="76"/>
      <c r="AH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  <c r="AD695" s="76"/>
      <c r="AE695" s="76"/>
      <c r="AF695" s="76"/>
      <c r="AG695" s="76"/>
      <c r="AH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  <c r="AD696" s="76"/>
      <c r="AE696" s="76"/>
      <c r="AF696" s="76"/>
      <c r="AG696" s="76"/>
      <c r="AH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  <c r="AD697" s="76"/>
      <c r="AE697" s="76"/>
      <c r="AF697" s="76"/>
      <c r="AG697" s="76"/>
      <c r="AH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  <c r="AD698" s="76"/>
      <c r="AE698" s="76"/>
      <c r="AF698" s="76"/>
      <c r="AG698" s="76"/>
      <c r="AH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  <c r="AD699" s="76"/>
      <c r="AE699" s="76"/>
      <c r="AF699" s="76"/>
      <c r="AG699" s="76"/>
      <c r="AH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  <c r="AD700" s="76"/>
      <c r="AE700" s="76"/>
      <c r="AF700" s="76"/>
      <c r="AG700" s="76"/>
      <c r="AH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  <c r="AD701" s="76"/>
      <c r="AE701" s="76"/>
      <c r="AF701" s="76"/>
      <c r="AG701" s="76"/>
      <c r="AH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  <c r="AD702" s="76"/>
      <c r="AE702" s="76"/>
      <c r="AF702" s="76"/>
      <c r="AG702" s="76"/>
      <c r="AH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  <c r="AD703" s="76"/>
      <c r="AE703" s="76"/>
      <c r="AF703" s="76"/>
      <c r="AG703" s="76"/>
      <c r="AH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  <c r="AD704" s="76"/>
      <c r="AE704" s="76"/>
      <c r="AF704" s="76"/>
      <c r="AG704" s="76"/>
      <c r="AH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  <c r="AD705" s="76"/>
      <c r="AE705" s="76"/>
      <c r="AF705" s="76"/>
      <c r="AG705" s="76"/>
      <c r="AH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  <c r="AD706" s="76"/>
      <c r="AE706" s="76"/>
      <c r="AF706" s="76"/>
      <c r="AG706" s="76"/>
      <c r="AH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  <c r="AD707" s="76"/>
      <c r="AE707" s="76"/>
      <c r="AF707" s="76"/>
      <c r="AG707" s="76"/>
      <c r="AH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  <c r="AD708" s="76"/>
      <c r="AE708" s="76"/>
      <c r="AF708" s="76"/>
      <c r="AG708" s="76"/>
      <c r="AH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  <c r="AD709" s="76"/>
      <c r="AE709" s="76"/>
      <c r="AF709" s="76"/>
      <c r="AG709" s="76"/>
      <c r="AH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  <c r="AD710" s="76"/>
      <c r="AE710" s="76"/>
      <c r="AF710" s="76"/>
      <c r="AG710" s="76"/>
      <c r="AH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  <c r="AD711" s="76"/>
      <c r="AE711" s="76"/>
      <c r="AF711" s="76"/>
      <c r="AG711" s="76"/>
      <c r="AH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  <c r="AD712" s="76"/>
      <c r="AE712" s="76"/>
      <c r="AF712" s="76"/>
      <c r="AG712" s="76"/>
      <c r="AH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  <c r="AD713" s="76"/>
      <c r="AE713" s="76"/>
      <c r="AF713" s="76"/>
      <c r="AG713" s="76"/>
      <c r="AH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  <c r="AD714" s="76"/>
      <c r="AE714" s="76"/>
      <c r="AF714" s="76"/>
      <c r="AG714" s="76"/>
      <c r="AH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  <c r="AD715" s="76"/>
      <c r="AE715" s="76"/>
      <c r="AF715" s="76"/>
      <c r="AG715" s="76"/>
      <c r="AH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  <c r="AD716" s="76"/>
      <c r="AE716" s="76"/>
      <c r="AF716" s="76"/>
      <c r="AG716" s="76"/>
      <c r="AH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  <c r="AD717" s="76"/>
      <c r="AE717" s="76"/>
      <c r="AF717" s="76"/>
      <c r="AG717" s="76"/>
      <c r="AH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  <c r="AD718" s="76"/>
      <c r="AE718" s="76"/>
      <c r="AF718" s="76"/>
      <c r="AG718" s="76"/>
      <c r="AH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  <c r="AD719" s="76"/>
      <c r="AE719" s="76"/>
      <c r="AF719" s="76"/>
      <c r="AG719" s="76"/>
      <c r="AH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  <c r="AD720" s="76"/>
      <c r="AE720" s="76"/>
      <c r="AF720" s="76"/>
      <c r="AG720" s="76"/>
      <c r="AH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  <c r="AD721" s="76"/>
      <c r="AE721" s="76"/>
      <c r="AF721" s="76"/>
      <c r="AG721" s="76"/>
      <c r="AH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  <c r="AD722" s="76"/>
      <c r="AE722" s="76"/>
      <c r="AF722" s="76"/>
      <c r="AG722" s="76"/>
      <c r="AH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  <c r="AD723" s="76"/>
      <c r="AE723" s="76"/>
      <c r="AF723" s="76"/>
      <c r="AG723" s="76"/>
      <c r="AH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  <c r="AD724" s="76"/>
      <c r="AE724" s="76"/>
      <c r="AF724" s="76"/>
      <c r="AG724" s="76"/>
      <c r="AH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  <c r="AD725" s="76"/>
      <c r="AE725" s="76"/>
      <c r="AF725" s="76"/>
      <c r="AG725" s="76"/>
      <c r="AH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  <c r="AD726" s="76"/>
      <c r="AE726" s="76"/>
      <c r="AF726" s="76"/>
      <c r="AG726" s="76"/>
      <c r="AH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  <c r="AD727" s="76"/>
      <c r="AE727" s="76"/>
      <c r="AF727" s="76"/>
      <c r="AG727" s="76"/>
      <c r="AH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  <c r="AD728" s="76"/>
      <c r="AE728" s="76"/>
      <c r="AF728" s="76"/>
      <c r="AG728" s="76"/>
      <c r="AH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  <c r="AD729" s="76"/>
      <c r="AE729" s="76"/>
      <c r="AF729" s="76"/>
      <c r="AG729" s="76"/>
      <c r="AH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  <c r="AD730" s="76"/>
      <c r="AE730" s="76"/>
      <c r="AF730" s="76"/>
      <c r="AG730" s="76"/>
      <c r="AH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  <c r="AD731" s="76"/>
      <c r="AE731" s="76"/>
      <c r="AF731" s="76"/>
      <c r="AG731" s="76"/>
      <c r="AH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  <c r="AD732" s="76"/>
      <c r="AE732" s="76"/>
      <c r="AF732" s="76"/>
      <c r="AG732" s="76"/>
      <c r="AH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  <c r="AD733" s="76"/>
      <c r="AE733" s="76"/>
      <c r="AF733" s="76"/>
      <c r="AG733" s="76"/>
      <c r="AH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  <c r="AD734" s="76"/>
      <c r="AE734" s="76"/>
      <c r="AF734" s="76"/>
      <c r="AG734" s="76"/>
      <c r="AH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  <c r="AD735" s="76"/>
      <c r="AE735" s="76"/>
      <c r="AF735" s="76"/>
      <c r="AG735" s="76"/>
      <c r="AH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  <c r="AD736" s="76"/>
      <c r="AE736" s="76"/>
      <c r="AF736" s="76"/>
      <c r="AG736" s="76"/>
      <c r="AH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  <c r="AD737" s="76"/>
      <c r="AE737" s="76"/>
      <c r="AF737" s="76"/>
      <c r="AG737" s="76"/>
      <c r="AH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  <c r="AD738" s="76"/>
      <c r="AE738" s="76"/>
      <c r="AF738" s="76"/>
      <c r="AG738" s="76"/>
      <c r="AH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  <c r="AD739" s="76"/>
      <c r="AE739" s="76"/>
      <c r="AF739" s="76"/>
      <c r="AG739" s="76"/>
      <c r="AH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  <c r="AD740" s="76"/>
      <c r="AE740" s="76"/>
      <c r="AF740" s="76"/>
      <c r="AG740" s="76"/>
      <c r="AH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  <c r="AD741" s="76"/>
      <c r="AE741" s="76"/>
      <c r="AF741" s="76"/>
      <c r="AG741" s="76"/>
      <c r="AH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  <c r="AD742" s="76"/>
      <c r="AE742" s="76"/>
      <c r="AF742" s="76"/>
      <c r="AG742" s="76"/>
      <c r="AH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  <c r="AD743" s="76"/>
      <c r="AE743" s="76"/>
      <c r="AF743" s="76"/>
      <c r="AG743" s="76"/>
      <c r="AH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  <c r="AD744" s="76"/>
      <c r="AE744" s="76"/>
      <c r="AF744" s="76"/>
      <c r="AG744" s="76"/>
      <c r="AH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  <c r="AD745" s="76"/>
      <c r="AE745" s="76"/>
      <c r="AF745" s="76"/>
      <c r="AG745" s="76"/>
      <c r="AH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  <c r="AD746" s="76"/>
      <c r="AE746" s="76"/>
      <c r="AF746" s="76"/>
      <c r="AG746" s="76"/>
      <c r="AH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  <c r="AD747" s="76"/>
      <c r="AE747" s="76"/>
      <c r="AF747" s="76"/>
      <c r="AG747" s="76"/>
      <c r="AH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  <c r="AD748" s="76"/>
      <c r="AE748" s="76"/>
      <c r="AF748" s="76"/>
      <c r="AG748" s="76"/>
      <c r="AH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  <c r="AD749" s="76"/>
      <c r="AE749" s="76"/>
      <c r="AF749" s="76"/>
      <c r="AG749" s="76"/>
      <c r="AH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  <c r="AD750" s="76"/>
      <c r="AE750" s="76"/>
      <c r="AF750" s="76"/>
      <c r="AG750" s="76"/>
      <c r="AH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  <c r="AD751" s="76"/>
      <c r="AE751" s="76"/>
      <c r="AF751" s="76"/>
      <c r="AG751" s="76"/>
      <c r="AH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  <c r="AD752" s="76"/>
      <c r="AE752" s="76"/>
      <c r="AF752" s="76"/>
      <c r="AG752" s="76"/>
      <c r="AH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  <c r="AD753" s="76"/>
      <c r="AE753" s="76"/>
      <c r="AF753" s="76"/>
      <c r="AG753" s="76"/>
      <c r="AH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  <c r="AD754" s="76"/>
      <c r="AE754" s="76"/>
      <c r="AF754" s="76"/>
      <c r="AG754" s="76"/>
      <c r="AH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  <c r="AD755" s="76"/>
      <c r="AE755" s="76"/>
      <c r="AF755" s="76"/>
      <c r="AG755" s="76"/>
      <c r="AH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  <c r="AD756" s="76"/>
      <c r="AE756" s="76"/>
      <c r="AF756" s="76"/>
      <c r="AG756" s="76"/>
      <c r="AH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  <c r="AD757" s="76"/>
      <c r="AE757" s="76"/>
      <c r="AF757" s="76"/>
      <c r="AG757" s="76"/>
      <c r="AH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  <c r="AD758" s="76"/>
      <c r="AE758" s="76"/>
      <c r="AF758" s="76"/>
      <c r="AG758" s="76"/>
      <c r="AH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  <c r="AD759" s="76"/>
      <c r="AE759" s="76"/>
      <c r="AF759" s="76"/>
      <c r="AG759" s="76"/>
      <c r="AH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  <c r="AD760" s="76"/>
      <c r="AE760" s="76"/>
      <c r="AF760" s="76"/>
      <c r="AG760" s="76"/>
      <c r="AH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  <c r="AD761" s="76"/>
      <c r="AE761" s="76"/>
      <c r="AF761" s="76"/>
      <c r="AG761" s="76"/>
      <c r="AH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  <c r="AD762" s="76"/>
      <c r="AE762" s="76"/>
      <c r="AF762" s="76"/>
      <c r="AG762" s="76"/>
      <c r="AH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  <c r="AD763" s="76"/>
      <c r="AE763" s="76"/>
      <c r="AF763" s="76"/>
      <c r="AG763" s="76"/>
      <c r="AH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  <c r="AD764" s="76"/>
      <c r="AE764" s="76"/>
      <c r="AF764" s="76"/>
      <c r="AG764" s="76"/>
      <c r="AH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  <c r="AD765" s="76"/>
      <c r="AE765" s="76"/>
      <c r="AF765" s="76"/>
      <c r="AG765" s="76"/>
      <c r="AH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  <c r="AD766" s="76"/>
      <c r="AE766" s="76"/>
      <c r="AF766" s="76"/>
      <c r="AG766" s="76"/>
      <c r="AH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  <c r="AD767" s="76"/>
      <c r="AE767" s="76"/>
      <c r="AF767" s="76"/>
      <c r="AG767" s="76"/>
      <c r="AH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  <c r="AD768" s="76"/>
      <c r="AE768" s="76"/>
      <c r="AF768" s="76"/>
      <c r="AG768" s="76"/>
      <c r="AH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  <c r="AD769" s="76"/>
      <c r="AE769" s="76"/>
      <c r="AF769" s="76"/>
      <c r="AG769" s="76"/>
      <c r="AH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  <c r="AD770" s="76"/>
      <c r="AE770" s="76"/>
      <c r="AF770" s="76"/>
      <c r="AG770" s="76"/>
      <c r="AH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  <c r="AD771" s="76"/>
      <c r="AE771" s="76"/>
      <c r="AF771" s="76"/>
      <c r="AG771" s="76"/>
      <c r="AH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  <c r="AD772" s="76"/>
      <c r="AE772" s="76"/>
      <c r="AF772" s="76"/>
      <c r="AG772" s="76"/>
      <c r="AH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  <c r="AD773" s="76"/>
      <c r="AE773" s="76"/>
      <c r="AF773" s="76"/>
      <c r="AG773" s="76"/>
      <c r="AH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  <c r="AD774" s="76"/>
      <c r="AE774" s="76"/>
      <c r="AF774" s="76"/>
      <c r="AG774" s="76"/>
      <c r="AH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  <c r="AD775" s="76"/>
      <c r="AE775" s="76"/>
      <c r="AF775" s="76"/>
      <c r="AG775" s="76"/>
      <c r="AH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  <c r="AD776" s="76"/>
      <c r="AE776" s="76"/>
      <c r="AF776" s="76"/>
      <c r="AG776" s="76"/>
      <c r="AH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  <c r="AD777" s="76"/>
      <c r="AE777" s="76"/>
      <c r="AF777" s="76"/>
      <c r="AG777" s="76"/>
      <c r="AH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  <c r="AD778" s="76"/>
      <c r="AE778" s="76"/>
      <c r="AF778" s="76"/>
      <c r="AG778" s="76"/>
      <c r="AH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  <c r="AD779" s="76"/>
      <c r="AE779" s="76"/>
      <c r="AF779" s="76"/>
      <c r="AG779" s="76"/>
      <c r="AH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  <c r="AD780" s="76"/>
      <c r="AE780" s="76"/>
      <c r="AF780" s="76"/>
      <c r="AG780" s="76"/>
      <c r="AH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  <c r="AD781" s="76"/>
      <c r="AE781" s="76"/>
      <c r="AF781" s="76"/>
      <c r="AG781" s="76"/>
      <c r="AH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  <c r="AD782" s="76"/>
      <c r="AE782" s="76"/>
      <c r="AF782" s="76"/>
      <c r="AG782" s="76"/>
      <c r="AH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  <c r="AD783" s="76"/>
      <c r="AE783" s="76"/>
      <c r="AF783" s="76"/>
      <c r="AG783" s="76"/>
      <c r="AH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  <c r="AD784" s="76"/>
      <c r="AE784" s="76"/>
      <c r="AF784" s="76"/>
      <c r="AG784" s="76"/>
      <c r="AH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  <c r="AD785" s="76"/>
      <c r="AE785" s="76"/>
      <c r="AF785" s="76"/>
      <c r="AG785" s="76"/>
      <c r="AH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  <c r="AD786" s="76"/>
      <c r="AE786" s="76"/>
      <c r="AF786" s="76"/>
      <c r="AG786" s="76"/>
      <c r="AH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  <c r="AD787" s="76"/>
      <c r="AE787" s="76"/>
      <c r="AF787" s="76"/>
      <c r="AG787" s="76"/>
      <c r="AH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  <c r="AD788" s="76"/>
      <c r="AE788" s="76"/>
      <c r="AF788" s="76"/>
      <c r="AG788" s="76"/>
      <c r="AH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  <c r="AD789" s="76"/>
      <c r="AE789" s="76"/>
      <c r="AF789" s="76"/>
      <c r="AG789" s="76"/>
      <c r="AH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  <c r="AD790" s="76"/>
      <c r="AE790" s="76"/>
      <c r="AF790" s="76"/>
      <c r="AG790" s="76"/>
      <c r="AH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  <c r="AD791" s="76"/>
      <c r="AE791" s="76"/>
      <c r="AF791" s="76"/>
      <c r="AG791" s="76"/>
      <c r="AH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  <c r="AD792" s="76"/>
      <c r="AE792" s="76"/>
      <c r="AF792" s="76"/>
      <c r="AG792" s="76"/>
      <c r="AH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  <c r="AD793" s="76"/>
      <c r="AE793" s="76"/>
      <c r="AF793" s="76"/>
      <c r="AG793" s="76"/>
      <c r="AH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  <c r="AD794" s="76"/>
      <c r="AE794" s="76"/>
      <c r="AF794" s="76"/>
      <c r="AG794" s="76"/>
      <c r="AH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  <c r="AD795" s="76"/>
      <c r="AE795" s="76"/>
      <c r="AF795" s="76"/>
      <c r="AG795" s="76"/>
      <c r="AH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  <c r="AD796" s="76"/>
      <c r="AE796" s="76"/>
      <c r="AF796" s="76"/>
      <c r="AG796" s="76"/>
      <c r="AH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  <c r="AD797" s="76"/>
      <c r="AE797" s="76"/>
      <c r="AF797" s="76"/>
      <c r="AG797" s="76"/>
      <c r="AH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  <c r="AD798" s="76"/>
      <c r="AE798" s="76"/>
      <c r="AF798" s="76"/>
      <c r="AG798" s="76"/>
      <c r="AH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  <c r="AD799" s="76"/>
      <c r="AE799" s="76"/>
      <c r="AF799" s="76"/>
      <c r="AG799" s="76"/>
      <c r="AH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  <c r="AD800" s="76"/>
      <c r="AE800" s="76"/>
      <c r="AF800" s="76"/>
      <c r="AG800" s="76"/>
      <c r="AH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  <c r="AD801" s="76"/>
      <c r="AE801" s="76"/>
      <c r="AF801" s="76"/>
      <c r="AG801" s="76"/>
      <c r="AH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  <c r="AD802" s="76"/>
      <c r="AE802" s="76"/>
      <c r="AF802" s="76"/>
      <c r="AG802" s="76"/>
      <c r="AH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  <c r="AD803" s="76"/>
      <c r="AE803" s="76"/>
      <c r="AF803" s="76"/>
      <c r="AG803" s="76"/>
      <c r="AH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  <c r="AD804" s="76"/>
      <c r="AE804" s="76"/>
      <c r="AF804" s="76"/>
      <c r="AG804" s="76"/>
      <c r="AH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  <c r="AD805" s="76"/>
      <c r="AE805" s="76"/>
      <c r="AF805" s="76"/>
      <c r="AG805" s="76"/>
      <c r="AH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  <c r="AD806" s="76"/>
      <c r="AE806" s="76"/>
      <c r="AF806" s="76"/>
      <c r="AG806" s="76"/>
      <c r="AH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  <c r="AD807" s="76"/>
      <c r="AE807" s="76"/>
      <c r="AF807" s="76"/>
      <c r="AG807" s="76"/>
      <c r="AH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  <c r="AD808" s="76"/>
      <c r="AE808" s="76"/>
      <c r="AF808" s="76"/>
      <c r="AG808" s="76"/>
      <c r="AH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  <c r="AD809" s="76"/>
      <c r="AE809" s="76"/>
      <c r="AF809" s="76"/>
      <c r="AG809" s="76"/>
      <c r="AH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  <c r="AD810" s="76"/>
      <c r="AE810" s="76"/>
      <c r="AF810" s="76"/>
      <c r="AG810" s="76"/>
      <c r="AH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  <c r="AD811" s="76"/>
      <c r="AE811" s="76"/>
      <c r="AF811" s="76"/>
      <c r="AG811" s="76"/>
      <c r="AH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  <c r="AD812" s="76"/>
      <c r="AE812" s="76"/>
      <c r="AF812" s="76"/>
      <c r="AG812" s="76"/>
      <c r="AH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  <c r="AD813" s="76"/>
      <c r="AE813" s="76"/>
      <c r="AF813" s="76"/>
      <c r="AG813" s="76"/>
      <c r="AH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  <c r="AD814" s="76"/>
      <c r="AE814" s="76"/>
      <c r="AF814" s="76"/>
      <c r="AG814" s="76"/>
      <c r="AH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  <c r="AD815" s="76"/>
      <c r="AE815" s="76"/>
      <c r="AF815" s="76"/>
      <c r="AG815" s="76"/>
      <c r="AH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  <c r="AD816" s="76"/>
      <c r="AE816" s="76"/>
      <c r="AF816" s="76"/>
      <c r="AG816" s="76"/>
      <c r="AH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  <c r="AD817" s="76"/>
      <c r="AE817" s="76"/>
      <c r="AF817" s="76"/>
      <c r="AG817" s="76"/>
      <c r="AH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  <c r="AD818" s="76"/>
      <c r="AE818" s="76"/>
      <c r="AF818" s="76"/>
      <c r="AG818" s="76"/>
      <c r="AH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  <c r="AD819" s="76"/>
      <c r="AE819" s="76"/>
      <c r="AF819" s="76"/>
      <c r="AG819" s="76"/>
      <c r="AH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  <c r="AD820" s="76"/>
      <c r="AE820" s="76"/>
      <c r="AF820" s="76"/>
      <c r="AG820" s="76"/>
      <c r="AH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  <c r="AD821" s="76"/>
      <c r="AE821" s="76"/>
      <c r="AF821" s="76"/>
      <c r="AG821" s="76"/>
      <c r="AH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  <c r="AD822" s="76"/>
      <c r="AE822" s="76"/>
      <c r="AF822" s="76"/>
      <c r="AG822" s="76"/>
      <c r="AH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  <c r="AD823" s="76"/>
      <c r="AE823" s="76"/>
      <c r="AF823" s="76"/>
      <c r="AG823" s="76"/>
      <c r="AH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  <c r="AD824" s="76"/>
      <c r="AE824" s="76"/>
      <c r="AF824" s="76"/>
      <c r="AG824" s="76"/>
      <c r="AH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  <c r="AD825" s="76"/>
      <c r="AE825" s="76"/>
      <c r="AF825" s="76"/>
      <c r="AG825" s="76"/>
      <c r="AH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  <c r="AD826" s="76"/>
      <c r="AE826" s="76"/>
      <c r="AF826" s="76"/>
      <c r="AG826" s="76"/>
      <c r="AH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  <c r="AD827" s="76"/>
      <c r="AE827" s="76"/>
      <c r="AF827" s="76"/>
      <c r="AG827" s="76"/>
      <c r="AH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  <c r="AD828" s="76"/>
      <c r="AE828" s="76"/>
      <c r="AF828" s="76"/>
      <c r="AG828" s="76"/>
      <c r="AH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  <c r="AD829" s="76"/>
      <c r="AE829" s="76"/>
      <c r="AF829" s="76"/>
      <c r="AG829" s="76"/>
      <c r="AH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  <c r="AD830" s="76"/>
      <c r="AE830" s="76"/>
      <c r="AF830" s="76"/>
      <c r="AG830" s="76"/>
      <c r="AH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  <c r="AD831" s="76"/>
      <c r="AE831" s="76"/>
      <c r="AF831" s="76"/>
      <c r="AG831" s="76"/>
      <c r="AH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  <c r="AD832" s="76"/>
      <c r="AE832" s="76"/>
      <c r="AF832" s="76"/>
      <c r="AG832" s="76"/>
      <c r="AH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  <c r="AD833" s="76"/>
      <c r="AE833" s="76"/>
      <c r="AF833" s="76"/>
      <c r="AG833" s="76"/>
      <c r="AH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  <c r="AD834" s="76"/>
      <c r="AE834" s="76"/>
      <c r="AF834" s="76"/>
      <c r="AG834" s="76"/>
      <c r="AH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  <c r="AD835" s="76"/>
      <c r="AE835" s="76"/>
      <c r="AF835" s="76"/>
      <c r="AG835" s="76"/>
      <c r="AH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  <c r="AD836" s="76"/>
      <c r="AE836" s="76"/>
      <c r="AF836" s="76"/>
      <c r="AG836" s="76"/>
      <c r="AH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  <c r="AD837" s="76"/>
      <c r="AE837" s="76"/>
      <c r="AF837" s="76"/>
      <c r="AG837" s="76"/>
      <c r="AH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  <c r="AD838" s="76"/>
      <c r="AE838" s="76"/>
      <c r="AF838" s="76"/>
      <c r="AG838" s="76"/>
      <c r="AH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  <c r="AD839" s="76"/>
      <c r="AE839" s="76"/>
      <c r="AF839" s="76"/>
      <c r="AG839" s="76"/>
      <c r="AH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  <c r="AD840" s="76"/>
      <c r="AE840" s="76"/>
      <c r="AF840" s="76"/>
      <c r="AG840" s="76"/>
      <c r="AH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  <c r="AD841" s="76"/>
      <c r="AE841" s="76"/>
      <c r="AF841" s="76"/>
      <c r="AG841" s="76"/>
      <c r="AH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  <c r="AD842" s="76"/>
      <c r="AE842" s="76"/>
      <c r="AF842" s="76"/>
      <c r="AG842" s="76"/>
      <c r="AH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  <c r="AD843" s="76"/>
      <c r="AE843" s="76"/>
      <c r="AF843" s="76"/>
      <c r="AG843" s="76"/>
      <c r="AH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  <c r="AD844" s="76"/>
      <c r="AE844" s="76"/>
      <c r="AF844" s="76"/>
      <c r="AG844" s="76"/>
      <c r="AH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  <c r="AD845" s="76"/>
      <c r="AE845" s="76"/>
      <c r="AF845" s="76"/>
      <c r="AG845" s="76"/>
      <c r="AH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  <c r="AD846" s="76"/>
      <c r="AE846" s="76"/>
      <c r="AF846" s="76"/>
      <c r="AG846" s="76"/>
      <c r="AH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  <c r="AD847" s="76"/>
      <c r="AE847" s="76"/>
      <c r="AF847" s="76"/>
      <c r="AG847" s="76"/>
      <c r="AH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  <c r="AD848" s="76"/>
      <c r="AE848" s="76"/>
      <c r="AF848" s="76"/>
      <c r="AG848" s="76"/>
      <c r="AH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  <c r="AD849" s="76"/>
      <c r="AE849" s="76"/>
      <c r="AF849" s="76"/>
      <c r="AG849" s="76"/>
      <c r="AH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  <c r="AD850" s="76"/>
      <c r="AE850" s="76"/>
      <c r="AF850" s="76"/>
      <c r="AG850" s="76"/>
      <c r="AH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  <c r="AD851" s="76"/>
      <c r="AE851" s="76"/>
      <c r="AF851" s="76"/>
      <c r="AG851" s="76"/>
      <c r="AH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  <c r="AD852" s="76"/>
      <c r="AE852" s="76"/>
      <c r="AF852" s="76"/>
      <c r="AG852" s="76"/>
      <c r="AH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  <c r="AD853" s="76"/>
      <c r="AE853" s="76"/>
      <c r="AF853" s="76"/>
      <c r="AG853" s="76"/>
      <c r="AH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  <c r="AD854" s="76"/>
      <c r="AE854" s="76"/>
      <c r="AF854" s="76"/>
      <c r="AG854" s="76"/>
      <c r="AH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  <c r="AD855" s="76"/>
      <c r="AE855" s="76"/>
      <c r="AF855" s="76"/>
      <c r="AG855" s="76"/>
      <c r="AH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  <c r="AD856" s="76"/>
      <c r="AE856" s="76"/>
      <c r="AF856" s="76"/>
      <c r="AG856" s="76"/>
      <c r="AH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  <c r="AD857" s="76"/>
      <c r="AE857" s="76"/>
      <c r="AF857" s="76"/>
      <c r="AG857" s="76"/>
      <c r="AH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  <c r="AD858" s="76"/>
      <c r="AE858" s="76"/>
      <c r="AF858" s="76"/>
      <c r="AG858" s="76"/>
      <c r="AH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  <c r="AD859" s="76"/>
      <c r="AE859" s="76"/>
      <c r="AF859" s="76"/>
      <c r="AG859" s="76"/>
      <c r="AH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  <c r="AD860" s="76"/>
      <c r="AE860" s="76"/>
      <c r="AF860" s="76"/>
      <c r="AG860" s="76"/>
      <c r="AH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  <c r="AD861" s="76"/>
      <c r="AE861" s="76"/>
      <c r="AF861" s="76"/>
      <c r="AG861" s="76"/>
      <c r="AH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  <c r="AD862" s="76"/>
      <c r="AE862" s="76"/>
      <c r="AF862" s="76"/>
      <c r="AG862" s="76"/>
      <c r="AH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  <c r="AD863" s="76"/>
      <c r="AE863" s="76"/>
      <c r="AF863" s="76"/>
      <c r="AG863" s="76"/>
      <c r="AH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  <c r="AD864" s="76"/>
      <c r="AE864" s="76"/>
      <c r="AF864" s="76"/>
      <c r="AG864" s="76"/>
      <c r="AH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  <c r="AD865" s="76"/>
      <c r="AE865" s="76"/>
      <c r="AF865" s="76"/>
      <c r="AG865" s="76"/>
      <c r="AH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  <c r="AD866" s="76"/>
      <c r="AE866" s="76"/>
      <c r="AF866" s="76"/>
      <c r="AG866" s="76"/>
      <c r="AH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  <c r="AD867" s="76"/>
      <c r="AE867" s="76"/>
      <c r="AF867" s="76"/>
      <c r="AG867" s="76"/>
      <c r="AH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  <c r="AD868" s="76"/>
      <c r="AE868" s="76"/>
      <c r="AF868" s="76"/>
      <c r="AG868" s="76"/>
      <c r="AH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  <c r="AD869" s="76"/>
      <c r="AE869" s="76"/>
      <c r="AF869" s="76"/>
      <c r="AG869" s="76"/>
      <c r="AH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  <c r="AD870" s="76"/>
      <c r="AE870" s="76"/>
      <c r="AF870" s="76"/>
      <c r="AG870" s="76"/>
      <c r="AH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  <c r="AD871" s="76"/>
      <c r="AE871" s="76"/>
      <c r="AF871" s="76"/>
      <c r="AG871" s="76"/>
      <c r="AH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  <c r="AD872" s="76"/>
      <c r="AE872" s="76"/>
      <c r="AF872" s="76"/>
      <c r="AG872" s="76"/>
      <c r="AH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  <c r="AD873" s="76"/>
      <c r="AE873" s="76"/>
      <c r="AF873" s="76"/>
      <c r="AG873" s="76"/>
      <c r="AH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  <c r="AD874" s="76"/>
      <c r="AE874" s="76"/>
      <c r="AF874" s="76"/>
      <c r="AG874" s="76"/>
      <c r="AH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  <c r="AD875" s="76"/>
      <c r="AE875" s="76"/>
      <c r="AF875" s="76"/>
      <c r="AG875" s="76"/>
      <c r="AH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  <c r="AD876" s="76"/>
      <c r="AE876" s="76"/>
      <c r="AF876" s="76"/>
      <c r="AG876" s="76"/>
      <c r="AH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  <c r="AD877" s="76"/>
      <c r="AE877" s="76"/>
      <c r="AF877" s="76"/>
      <c r="AG877" s="76"/>
      <c r="AH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  <c r="AD878" s="76"/>
      <c r="AE878" s="76"/>
      <c r="AF878" s="76"/>
      <c r="AG878" s="76"/>
      <c r="AH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  <c r="AD879" s="76"/>
      <c r="AE879" s="76"/>
      <c r="AF879" s="76"/>
      <c r="AG879" s="76"/>
      <c r="AH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  <c r="AD880" s="76"/>
      <c r="AE880" s="76"/>
      <c r="AF880" s="76"/>
      <c r="AG880" s="76"/>
      <c r="AH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  <c r="AD881" s="76"/>
      <c r="AE881" s="76"/>
      <c r="AF881" s="76"/>
      <c r="AG881" s="76"/>
      <c r="AH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  <c r="AD882" s="76"/>
      <c r="AE882" s="76"/>
      <c r="AF882" s="76"/>
      <c r="AG882" s="76"/>
      <c r="AH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  <c r="AD883" s="76"/>
      <c r="AE883" s="76"/>
      <c r="AF883" s="76"/>
      <c r="AG883" s="76"/>
      <c r="AH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  <c r="AD884" s="76"/>
      <c r="AE884" s="76"/>
      <c r="AF884" s="76"/>
      <c r="AG884" s="76"/>
      <c r="AH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  <c r="AD885" s="76"/>
      <c r="AE885" s="76"/>
      <c r="AF885" s="76"/>
      <c r="AG885" s="76"/>
      <c r="AH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  <c r="AD886" s="76"/>
      <c r="AE886" s="76"/>
      <c r="AF886" s="76"/>
      <c r="AG886" s="76"/>
      <c r="AH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  <c r="AD887" s="76"/>
      <c r="AE887" s="76"/>
      <c r="AF887" s="76"/>
      <c r="AG887" s="76"/>
      <c r="AH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  <c r="AD888" s="76"/>
      <c r="AE888" s="76"/>
      <c r="AF888" s="76"/>
      <c r="AG888" s="76"/>
      <c r="AH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  <c r="AD889" s="76"/>
      <c r="AE889" s="76"/>
      <c r="AF889" s="76"/>
      <c r="AG889" s="76"/>
      <c r="AH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  <c r="AD890" s="76"/>
      <c r="AE890" s="76"/>
      <c r="AF890" s="76"/>
      <c r="AG890" s="76"/>
      <c r="AH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  <c r="AD891" s="76"/>
      <c r="AE891" s="76"/>
      <c r="AF891" s="76"/>
      <c r="AG891" s="76"/>
      <c r="AH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  <c r="AD892" s="76"/>
      <c r="AE892" s="76"/>
      <c r="AF892" s="76"/>
      <c r="AG892" s="76"/>
      <c r="AH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  <c r="AD893" s="76"/>
      <c r="AE893" s="76"/>
      <c r="AF893" s="76"/>
      <c r="AG893" s="76"/>
      <c r="AH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  <c r="AD894" s="76"/>
      <c r="AE894" s="76"/>
      <c r="AF894" s="76"/>
      <c r="AG894" s="76"/>
      <c r="AH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  <c r="AD895" s="76"/>
      <c r="AE895" s="76"/>
      <c r="AF895" s="76"/>
      <c r="AG895" s="76"/>
      <c r="AH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  <c r="AD896" s="76"/>
      <c r="AE896" s="76"/>
      <c r="AF896" s="76"/>
      <c r="AG896" s="76"/>
      <c r="AH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  <c r="AD897" s="76"/>
      <c r="AE897" s="76"/>
      <c r="AF897" s="76"/>
      <c r="AG897" s="76"/>
      <c r="AH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  <c r="AD898" s="76"/>
      <c r="AE898" s="76"/>
      <c r="AF898" s="76"/>
      <c r="AG898" s="76"/>
      <c r="AH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  <c r="AD899" s="76"/>
      <c r="AE899" s="76"/>
      <c r="AF899" s="76"/>
      <c r="AG899" s="76"/>
      <c r="AH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  <c r="AD900" s="76"/>
      <c r="AE900" s="76"/>
      <c r="AF900" s="76"/>
      <c r="AG900" s="76"/>
      <c r="AH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  <c r="AD901" s="76"/>
      <c r="AE901" s="76"/>
      <c r="AF901" s="76"/>
      <c r="AG901" s="76"/>
      <c r="AH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  <c r="AD902" s="76"/>
      <c r="AE902" s="76"/>
      <c r="AF902" s="76"/>
      <c r="AG902" s="76"/>
      <c r="AH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  <c r="AD903" s="76"/>
      <c r="AE903" s="76"/>
      <c r="AF903" s="76"/>
      <c r="AG903" s="76"/>
      <c r="AH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  <c r="AD904" s="76"/>
      <c r="AE904" s="76"/>
      <c r="AF904" s="76"/>
      <c r="AG904" s="76"/>
      <c r="AH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  <c r="AD905" s="76"/>
      <c r="AE905" s="76"/>
      <c r="AF905" s="76"/>
      <c r="AG905" s="76"/>
      <c r="AH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  <c r="AD906" s="76"/>
      <c r="AE906" s="76"/>
      <c r="AF906" s="76"/>
      <c r="AG906" s="76"/>
      <c r="AH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  <c r="AD907" s="76"/>
      <c r="AE907" s="76"/>
      <c r="AF907" s="76"/>
      <c r="AG907" s="76"/>
      <c r="AH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  <c r="AD908" s="76"/>
      <c r="AE908" s="76"/>
      <c r="AF908" s="76"/>
      <c r="AG908" s="76"/>
      <c r="AH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  <c r="AD909" s="76"/>
      <c r="AE909" s="76"/>
      <c r="AF909" s="76"/>
      <c r="AG909" s="76"/>
      <c r="AH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  <c r="AD910" s="76"/>
      <c r="AE910" s="76"/>
      <c r="AF910" s="76"/>
      <c r="AG910" s="76"/>
      <c r="AH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  <c r="AD911" s="76"/>
      <c r="AE911" s="76"/>
      <c r="AF911" s="76"/>
      <c r="AG911" s="76"/>
      <c r="AH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  <c r="AD912" s="76"/>
      <c r="AE912" s="76"/>
      <c r="AF912" s="76"/>
      <c r="AG912" s="76"/>
      <c r="AH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  <c r="AD913" s="76"/>
      <c r="AE913" s="76"/>
      <c r="AF913" s="76"/>
      <c r="AG913" s="76"/>
      <c r="AH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  <c r="AD914" s="76"/>
      <c r="AE914" s="76"/>
      <c r="AF914" s="76"/>
      <c r="AG914" s="76"/>
      <c r="AH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  <c r="AD915" s="76"/>
      <c r="AE915" s="76"/>
      <c r="AF915" s="76"/>
      <c r="AG915" s="76"/>
      <c r="AH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  <c r="AD916" s="76"/>
      <c r="AE916" s="76"/>
      <c r="AF916" s="76"/>
      <c r="AG916" s="76"/>
      <c r="AH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  <c r="AD917" s="76"/>
      <c r="AE917" s="76"/>
      <c r="AF917" s="76"/>
      <c r="AG917" s="76"/>
      <c r="AH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  <c r="AD918" s="76"/>
      <c r="AE918" s="76"/>
      <c r="AF918" s="76"/>
      <c r="AG918" s="76"/>
      <c r="AH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  <c r="AD919" s="76"/>
      <c r="AE919" s="76"/>
      <c r="AF919" s="76"/>
      <c r="AG919" s="76"/>
      <c r="AH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  <c r="AD920" s="76"/>
      <c r="AE920" s="76"/>
      <c r="AF920" s="76"/>
      <c r="AG920" s="76"/>
      <c r="AH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  <c r="AD921" s="76"/>
      <c r="AE921" s="76"/>
      <c r="AF921" s="76"/>
      <c r="AG921" s="76"/>
      <c r="AH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  <c r="AD922" s="76"/>
      <c r="AE922" s="76"/>
      <c r="AF922" s="76"/>
      <c r="AG922" s="76"/>
      <c r="AH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  <c r="AD923" s="76"/>
      <c r="AE923" s="76"/>
      <c r="AF923" s="76"/>
      <c r="AG923" s="76"/>
      <c r="AH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  <c r="AD924" s="76"/>
      <c r="AE924" s="76"/>
      <c r="AF924" s="76"/>
      <c r="AG924" s="76"/>
      <c r="AH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  <c r="AD925" s="76"/>
      <c r="AE925" s="76"/>
      <c r="AF925" s="76"/>
      <c r="AG925" s="76"/>
      <c r="AH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  <c r="AD926" s="76"/>
      <c r="AE926" s="76"/>
      <c r="AF926" s="76"/>
      <c r="AG926" s="76"/>
      <c r="AH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  <c r="AD927" s="76"/>
      <c r="AE927" s="76"/>
      <c r="AF927" s="76"/>
      <c r="AG927" s="76"/>
      <c r="AH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  <c r="AD928" s="76"/>
      <c r="AE928" s="76"/>
      <c r="AF928" s="76"/>
      <c r="AG928" s="76"/>
      <c r="AH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  <c r="AD929" s="76"/>
      <c r="AE929" s="76"/>
      <c r="AF929" s="76"/>
      <c r="AG929" s="76"/>
      <c r="AH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  <c r="AD930" s="76"/>
      <c r="AE930" s="76"/>
      <c r="AF930" s="76"/>
      <c r="AG930" s="76"/>
      <c r="AH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  <c r="AD931" s="76"/>
      <c r="AE931" s="76"/>
      <c r="AF931" s="76"/>
      <c r="AG931" s="76"/>
      <c r="AH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  <c r="AD932" s="76"/>
      <c r="AE932" s="76"/>
      <c r="AF932" s="76"/>
      <c r="AG932" s="76"/>
      <c r="AH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  <c r="AD933" s="76"/>
      <c r="AE933" s="76"/>
      <c r="AF933" s="76"/>
      <c r="AG933" s="76"/>
      <c r="AH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  <c r="AD934" s="76"/>
      <c r="AE934" s="76"/>
      <c r="AF934" s="76"/>
      <c r="AG934" s="76"/>
      <c r="AH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  <c r="AD935" s="76"/>
      <c r="AE935" s="76"/>
      <c r="AF935" s="76"/>
      <c r="AG935" s="76"/>
      <c r="AH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  <c r="AD936" s="76"/>
      <c r="AE936" s="76"/>
      <c r="AF936" s="76"/>
      <c r="AG936" s="76"/>
      <c r="AH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  <c r="AD937" s="76"/>
      <c r="AE937" s="76"/>
      <c r="AF937" s="76"/>
      <c r="AG937" s="76"/>
      <c r="AH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  <c r="AD938" s="76"/>
      <c r="AE938" s="76"/>
      <c r="AF938" s="76"/>
      <c r="AG938" s="76"/>
      <c r="AH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  <c r="AD939" s="76"/>
      <c r="AE939" s="76"/>
      <c r="AF939" s="76"/>
      <c r="AG939" s="76"/>
      <c r="AH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  <c r="AD940" s="76"/>
      <c r="AE940" s="76"/>
      <c r="AF940" s="76"/>
      <c r="AG940" s="76"/>
      <c r="AH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  <c r="AD941" s="76"/>
      <c r="AE941" s="76"/>
      <c r="AF941" s="76"/>
      <c r="AG941" s="76"/>
      <c r="AH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  <c r="AD942" s="76"/>
      <c r="AE942" s="76"/>
      <c r="AF942" s="76"/>
      <c r="AG942" s="76"/>
      <c r="AH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  <c r="AD943" s="76"/>
      <c r="AE943" s="76"/>
      <c r="AF943" s="76"/>
      <c r="AG943" s="76"/>
      <c r="AH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  <c r="AD944" s="76"/>
      <c r="AE944" s="76"/>
      <c r="AF944" s="76"/>
      <c r="AG944" s="76"/>
      <c r="AH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  <c r="AD945" s="76"/>
      <c r="AE945" s="76"/>
      <c r="AF945" s="76"/>
      <c r="AG945" s="76"/>
      <c r="AH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  <c r="AD946" s="76"/>
      <c r="AE946" s="76"/>
      <c r="AF946" s="76"/>
      <c r="AG946" s="76"/>
      <c r="AH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  <c r="AD947" s="76"/>
      <c r="AE947" s="76"/>
      <c r="AF947" s="76"/>
      <c r="AG947" s="76"/>
      <c r="AH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  <c r="AD948" s="76"/>
      <c r="AE948" s="76"/>
      <c r="AF948" s="76"/>
      <c r="AG948" s="76"/>
      <c r="AH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  <c r="AD949" s="76"/>
      <c r="AE949" s="76"/>
      <c r="AF949" s="76"/>
      <c r="AG949" s="76"/>
      <c r="AH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  <c r="AD950" s="76"/>
      <c r="AE950" s="76"/>
      <c r="AF950" s="76"/>
      <c r="AG950" s="76"/>
      <c r="AH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  <c r="AD951" s="76"/>
      <c r="AE951" s="76"/>
      <c r="AF951" s="76"/>
      <c r="AG951" s="76"/>
      <c r="AH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  <c r="AD952" s="76"/>
      <c r="AE952" s="76"/>
      <c r="AF952" s="76"/>
      <c r="AG952" s="76"/>
      <c r="AH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  <c r="AD953" s="76"/>
      <c r="AE953" s="76"/>
      <c r="AF953" s="76"/>
      <c r="AG953" s="76"/>
      <c r="AH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  <c r="AD954" s="76"/>
      <c r="AE954" s="76"/>
      <c r="AF954" s="76"/>
      <c r="AG954" s="76"/>
      <c r="AH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  <c r="AD955" s="76"/>
      <c r="AE955" s="76"/>
      <c r="AF955" s="76"/>
      <c r="AG955" s="76"/>
      <c r="AH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  <c r="AD956" s="76"/>
      <c r="AE956" s="76"/>
      <c r="AF956" s="76"/>
      <c r="AG956" s="76"/>
      <c r="AH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  <c r="AD957" s="76"/>
      <c r="AE957" s="76"/>
      <c r="AF957" s="76"/>
      <c r="AG957" s="76"/>
      <c r="AH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  <c r="AD958" s="76"/>
      <c r="AE958" s="76"/>
      <c r="AF958" s="76"/>
      <c r="AG958" s="76"/>
      <c r="AH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  <c r="AD959" s="76"/>
      <c r="AE959" s="76"/>
      <c r="AF959" s="76"/>
      <c r="AG959" s="76"/>
      <c r="AH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  <c r="AD960" s="76"/>
      <c r="AE960" s="76"/>
      <c r="AF960" s="76"/>
      <c r="AG960" s="76"/>
      <c r="AH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  <c r="AD961" s="76"/>
      <c r="AE961" s="76"/>
      <c r="AF961" s="76"/>
      <c r="AG961" s="76"/>
      <c r="AH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  <c r="AD962" s="76"/>
      <c r="AE962" s="76"/>
      <c r="AF962" s="76"/>
      <c r="AG962" s="76"/>
      <c r="AH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  <c r="AD963" s="76"/>
      <c r="AE963" s="76"/>
      <c r="AF963" s="76"/>
      <c r="AG963" s="76"/>
      <c r="AH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  <c r="AD964" s="76"/>
      <c r="AE964" s="76"/>
      <c r="AF964" s="76"/>
      <c r="AG964" s="76"/>
      <c r="AH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  <c r="AD965" s="76"/>
      <c r="AE965" s="76"/>
      <c r="AF965" s="76"/>
      <c r="AG965" s="76"/>
      <c r="AH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  <c r="AD966" s="76"/>
      <c r="AE966" s="76"/>
      <c r="AF966" s="76"/>
      <c r="AG966" s="76"/>
      <c r="AH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  <c r="AD967" s="76"/>
      <c r="AE967" s="76"/>
      <c r="AF967" s="76"/>
      <c r="AG967" s="76"/>
      <c r="AH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  <c r="AD968" s="76"/>
      <c r="AE968" s="76"/>
      <c r="AF968" s="76"/>
      <c r="AG968" s="76"/>
      <c r="AH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  <c r="AD969" s="76"/>
      <c r="AE969" s="76"/>
      <c r="AF969" s="76"/>
      <c r="AG969" s="76"/>
      <c r="AH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  <c r="AD970" s="76"/>
      <c r="AE970" s="76"/>
      <c r="AF970" s="76"/>
      <c r="AG970" s="76"/>
      <c r="AH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  <c r="AD971" s="76"/>
      <c r="AE971" s="76"/>
      <c r="AF971" s="76"/>
      <c r="AG971" s="76"/>
      <c r="AH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  <c r="AD972" s="76"/>
      <c r="AE972" s="76"/>
      <c r="AF972" s="76"/>
      <c r="AG972" s="76"/>
      <c r="AH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  <c r="AD973" s="76"/>
      <c r="AE973" s="76"/>
      <c r="AF973" s="76"/>
      <c r="AG973" s="76"/>
      <c r="AH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  <c r="AD974" s="76"/>
      <c r="AE974" s="76"/>
      <c r="AF974" s="76"/>
      <c r="AG974" s="76"/>
      <c r="AH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  <c r="AD975" s="76"/>
      <c r="AE975" s="76"/>
      <c r="AF975" s="76"/>
      <c r="AG975" s="76"/>
      <c r="AH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  <c r="AD976" s="76"/>
      <c r="AE976" s="76"/>
      <c r="AF976" s="76"/>
      <c r="AG976" s="76"/>
      <c r="AH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  <c r="AD977" s="76"/>
      <c r="AE977" s="76"/>
      <c r="AF977" s="76"/>
      <c r="AG977" s="76"/>
      <c r="AH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  <c r="AD978" s="76"/>
      <c r="AE978" s="76"/>
      <c r="AF978" s="76"/>
      <c r="AG978" s="76"/>
      <c r="AH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  <c r="AD979" s="76"/>
      <c r="AE979" s="76"/>
      <c r="AF979" s="76"/>
      <c r="AG979" s="76"/>
      <c r="AH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  <c r="AD980" s="76"/>
      <c r="AE980" s="76"/>
      <c r="AF980" s="76"/>
      <c r="AG980" s="76"/>
      <c r="AH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  <c r="AD981" s="76"/>
      <c r="AE981" s="76"/>
      <c r="AF981" s="76"/>
      <c r="AG981" s="76"/>
      <c r="AH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  <c r="AD982" s="76"/>
      <c r="AE982" s="76"/>
      <c r="AF982" s="76"/>
      <c r="AG982" s="76"/>
      <c r="AH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  <c r="AD983" s="76"/>
      <c r="AE983" s="76"/>
      <c r="AF983" s="76"/>
      <c r="AG983" s="76"/>
      <c r="AH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  <c r="AD984" s="76"/>
      <c r="AE984" s="76"/>
      <c r="AF984" s="76"/>
      <c r="AG984" s="76"/>
      <c r="AH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  <c r="AD985" s="76"/>
      <c r="AE985" s="76"/>
      <c r="AF985" s="76"/>
      <c r="AG985" s="76"/>
      <c r="AH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  <c r="AD986" s="76"/>
      <c r="AE986" s="76"/>
      <c r="AF986" s="76"/>
      <c r="AG986" s="76"/>
      <c r="AH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  <c r="AD987" s="76"/>
      <c r="AE987" s="76"/>
      <c r="AF987" s="76"/>
      <c r="AG987" s="76"/>
      <c r="AH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  <c r="AD988" s="76"/>
      <c r="AE988" s="76"/>
      <c r="AF988" s="76"/>
      <c r="AG988" s="76"/>
      <c r="AH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  <c r="AD989" s="76"/>
      <c r="AE989" s="76"/>
      <c r="AF989" s="76"/>
      <c r="AG989" s="76"/>
      <c r="AH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  <c r="AD990" s="76"/>
      <c r="AE990" s="76"/>
      <c r="AF990" s="76"/>
      <c r="AG990" s="76"/>
      <c r="AH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  <c r="AD991" s="76"/>
      <c r="AE991" s="76"/>
      <c r="AF991" s="76"/>
      <c r="AG991" s="76"/>
      <c r="AH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  <c r="AD992" s="76"/>
      <c r="AE992" s="76"/>
      <c r="AF992" s="76"/>
      <c r="AG992" s="76"/>
      <c r="AH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  <c r="AD993" s="76"/>
      <c r="AE993" s="76"/>
      <c r="AF993" s="76"/>
      <c r="AG993" s="76"/>
      <c r="AH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  <c r="AD994" s="76"/>
      <c r="AE994" s="76"/>
      <c r="AF994" s="76"/>
      <c r="AG994" s="76"/>
      <c r="AH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  <c r="AD995" s="76"/>
      <c r="AE995" s="76"/>
      <c r="AF995" s="76"/>
      <c r="AG995" s="76"/>
      <c r="AH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  <c r="AD996" s="76"/>
      <c r="AE996" s="76"/>
      <c r="AF996" s="76"/>
      <c r="AG996" s="76"/>
      <c r="AH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  <c r="AD997" s="76"/>
      <c r="AE997" s="76"/>
      <c r="AF997" s="76"/>
      <c r="AG997" s="76"/>
      <c r="AH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  <c r="AD998" s="76"/>
      <c r="AE998" s="76"/>
      <c r="AF998" s="76"/>
      <c r="AG998" s="76"/>
      <c r="AH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  <c r="AD999" s="76"/>
      <c r="AE999" s="76"/>
      <c r="AF999" s="76"/>
      <c r="AG999" s="76"/>
      <c r="AH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52" t="s">
        <v>541</v>
      </c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  <c r="AD1000" s="76"/>
      <c r="AE1000" s="76"/>
      <c r="AF1000" s="76"/>
      <c r="AG1000" s="76"/>
      <c r="AH1000" s="76"/>
    </row>
  </sheetData>
  <autoFilter ref="$A$4:$K$52"/>
  <mergeCells count="1">
    <mergeCell ref="Q3:S3"/>
  </mergeCells>
  <hyperlinks>
    <hyperlink r:id="rId1" ref="D5"/>
    <hyperlink r:id="rId2" ref="D40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0.0"/>
    <col customWidth="1" min="13" max="13" width="20.5"/>
    <col customWidth="1" hidden="1" min="14" max="14" width="20.5"/>
    <col customWidth="1" hidden="1" min="15" max="15" width="22.25"/>
  </cols>
  <sheetData>
    <row r="1">
      <c r="A1" s="4" t="s">
        <v>550</v>
      </c>
      <c r="F1" s="4" t="s">
        <v>0</v>
      </c>
      <c r="G1" s="4" t="s">
        <v>3</v>
      </c>
      <c r="H1" s="4" t="s">
        <v>4</v>
      </c>
      <c r="I1" s="52" t="s">
        <v>5</v>
      </c>
      <c r="J1" s="52"/>
      <c r="K1" s="4"/>
      <c r="L1" s="4" t="s">
        <v>6</v>
      </c>
      <c r="O1" s="4" t="s">
        <v>231</v>
      </c>
    </row>
    <row r="2">
      <c r="A2" s="52" t="s">
        <v>551</v>
      </c>
      <c r="B2" s="72" t="s">
        <v>552</v>
      </c>
      <c r="C2" s="52"/>
      <c r="D2" s="52"/>
      <c r="E2" s="52"/>
      <c r="F2" s="52" t="s">
        <v>553</v>
      </c>
      <c r="G2" s="52" t="s">
        <v>554</v>
      </c>
      <c r="H2" s="52" t="s">
        <v>555</v>
      </c>
      <c r="I2" s="52" t="s">
        <v>556</v>
      </c>
      <c r="J2" s="52"/>
      <c r="K2" s="52"/>
      <c r="L2" s="52" t="s">
        <v>244</v>
      </c>
      <c r="M2" s="52"/>
      <c r="N2" s="52"/>
      <c r="O2" s="52">
        <f>'Totals % Goal'!F26</f>
        <v>5.8</v>
      </c>
      <c r="P2" s="52"/>
      <c r="Q2" s="52"/>
      <c r="R2" s="4"/>
    </row>
    <row r="3">
      <c r="A3" s="52"/>
      <c r="B3" s="52"/>
      <c r="C3" s="52"/>
      <c r="D3" s="52"/>
      <c r="E3" s="52"/>
      <c r="F3" s="52"/>
      <c r="G3" s="52" t="s">
        <v>557</v>
      </c>
      <c r="H3" s="52"/>
      <c r="I3" s="52"/>
      <c r="J3" s="52"/>
      <c r="K3" s="52"/>
      <c r="L3" s="52"/>
      <c r="M3" s="52"/>
      <c r="N3" s="52"/>
      <c r="O3" s="52"/>
      <c r="P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/>
      <c r="N4" s="7" t="s">
        <v>387</v>
      </c>
      <c r="O4" s="7" t="s">
        <v>388</v>
      </c>
      <c r="P4" s="7" t="s">
        <v>65</v>
      </c>
      <c r="Q4" s="7" t="s">
        <v>101</v>
      </c>
      <c r="R4" s="11" t="s">
        <v>253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4">
        <v>45207.0</v>
      </c>
      <c r="B5" s="31">
        <v>1703.0</v>
      </c>
      <c r="C5" s="4" t="s">
        <v>154</v>
      </c>
      <c r="D5" s="77">
        <v>35.005</v>
      </c>
      <c r="F5" s="4">
        <v>0.0</v>
      </c>
      <c r="H5" s="4">
        <v>5.0</v>
      </c>
      <c r="I5" s="52" t="s">
        <v>65</v>
      </c>
      <c r="J5" s="52" t="s">
        <v>53</v>
      </c>
      <c r="K5" s="4"/>
      <c r="L5" s="4" t="s">
        <v>558</v>
      </c>
      <c r="M5" s="52"/>
      <c r="N5" s="52"/>
      <c r="O5" s="52"/>
      <c r="P5" s="20">
        <f>if($I5="LH2",0+$F5,0)</f>
        <v>0</v>
      </c>
      <c r="Q5" s="20">
        <f>if($I5="LD2",0+$F5,0)</f>
        <v>0</v>
      </c>
      <c r="R5" s="20">
        <f>if($I5="dummy",0+$F5,0)</f>
        <v>0</v>
      </c>
    </row>
    <row r="6">
      <c r="B6" s="31">
        <v>1704.0</v>
      </c>
      <c r="C6" s="4" t="s">
        <v>154</v>
      </c>
      <c r="D6" s="52">
        <v>35.005</v>
      </c>
      <c r="F6" s="4">
        <v>0.0</v>
      </c>
      <c r="H6" s="4">
        <v>5.0</v>
      </c>
      <c r="I6" s="52" t="s">
        <v>559</v>
      </c>
      <c r="J6" s="52" t="s">
        <v>53</v>
      </c>
      <c r="K6" s="4"/>
      <c r="L6" s="4" t="s">
        <v>560</v>
      </c>
      <c r="P6" s="20">
        <f t="shared" ref="P6:P311" si="1">if($I6="LH2",$P5+$F6,$P5+0)</f>
        <v>0</v>
      </c>
      <c r="Q6" s="20">
        <f t="shared" ref="Q6:Q311" si="2">if($I6="LD2",$Q5+$F6,$Q5+0)</f>
        <v>0</v>
      </c>
      <c r="R6" s="20">
        <f t="shared" ref="R6:R311" si="3">if($I6="dummy",$R5+$F6,$R5+0)</f>
        <v>0</v>
      </c>
    </row>
    <row r="7">
      <c r="B7" s="4">
        <v>1705.0</v>
      </c>
      <c r="C7" s="4" t="s">
        <v>561</v>
      </c>
      <c r="D7" s="52">
        <v>35.005</v>
      </c>
      <c r="E7" s="4">
        <v>18.0</v>
      </c>
      <c r="F7" s="4">
        <v>8.34</v>
      </c>
      <c r="G7" s="4">
        <v>25263.0</v>
      </c>
      <c r="H7" s="4">
        <v>10.0</v>
      </c>
      <c r="I7" s="52" t="s">
        <v>559</v>
      </c>
      <c r="J7" s="52" t="s">
        <v>53</v>
      </c>
      <c r="K7" s="4"/>
      <c r="L7" s="4" t="s">
        <v>562</v>
      </c>
      <c r="M7" s="4"/>
      <c r="N7" s="4" t="s">
        <v>563</v>
      </c>
      <c r="P7" s="20">
        <f t="shared" si="1"/>
        <v>0</v>
      </c>
      <c r="Q7" s="20">
        <f t="shared" si="2"/>
        <v>0</v>
      </c>
      <c r="R7" s="20">
        <f t="shared" si="3"/>
        <v>0</v>
      </c>
    </row>
    <row r="8">
      <c r="B8" s="4">
        <v>1706.0</v>
      </c>
      <c r="C8" s="4" t="s">
        <v>561</v>
      </c>
      <c r="D8" s="52">
        <v>35.005</v>
      </c>
      <c r="E8" s="4">
        <v>25.0</v>
      </c>
      <c r="F8" s="4">
        <v>33.45</v>
      </c>
      <c r="G8" s="4">
        <v>70809.0</v>
      </c>
      <c r="H8" s="4">
        <v>29.0</v>
      </c>
      <c r="I8" s="52" t="s">
        <v>559</v>
      </c>
      <c r="J8" s="52" t="s">
        <v>53</v>
      </c>
      <c r="K8" s="4"/>
      <c r="L8" s="4" t="s">
        <v>562</v>
      </c>
      <c r="M8" s="4"/>
      <c r="N8" s="4" t="s">
        <v>563</v>
      </c>
      <c r="P8" s="20">
        <f t="shared" si="1"/>
        <v>0</v>
      </c>
      <c r="Q8" s="20">
        <f t="shared" si="2"/>
        <v>0</v>
      </c>
      <c r="R8" s="20">
        <f t="shared" si="3"/>
        <v>0</v>
      </c>
    </row>
    <row r="9">
      <c r="B9" s="4">
        <v>1707.0</v>
      </c>
      <c r="C9" s="4" t="s">
        <v>561</v>
      </c>
      <c r="D9" s="52">
        <v>35.005</v>
      </c>
      <c r="E9" s="4">
        <v>31.0</v>
      </c>
      <c r="F9" s="4">
        <v>45.94</v>
      </c>
      <c r="G9" s="4">
        <v>74779.0</v>
      </c>
      <c r="H9" s="4">
        <v>30.0</v>
      </c>
      <c r="I9" s="52" t="s">
        <v>559</v>
      </c>
      <c r="J9" s="52" t="s">
        <v>53</v>
      </c>
      <c r="K9" s="4"/>
      <c r="L9" s="4" t="s">
        <v>562</v>
      </c>
      <c r="M9" s="4"/>
      <c r="N9" s="4" t="s">
        <v>563</v>
      </c>
      <c r="P9" s="20">
        <f t="shared" si="1"/>
        <v>0</v>
      </c>
      <c r="Q9" s="20">
        <f t="shared" si="2"/>
        <v>0</v>
      </c>
      <c r="R9" s="20">
        <f t="shared" si="3"/>
        <v>0</v>
      </c>
    </row>
    <row r="10">
      <c r="B10" s="4">
        <v>1708.0</v>
      </c>
      <c r="C10" s="4" t="s">
        <v>561</v>
      </c>
      <c r="D10" s="52">
        <v>35.005</v>
      </c>
      <c r="E10" s="4">
        <v>30.0</v>
      </c>
      <c r="F10" s="4">
        <v>43.63</v>
      </c>
      <c r="G10" s="4">
        <v>77953.0</v>
      </c>
      <c r="H10" s="4">
        <v>30.0</v>
      </c>
      <c r="I10" s="52" t="s">
        <v>559</v>
      </c>
      <c r="J10" s="52" t="s">
        <v>53</v>
      </c>
      <c r="K10" s="4"/>
      <c r="L10" s="4" t="s">
        <v>562</v>
      </c>
      <c r="M10" s="4"/>
      <c r="N10" s="4" t="s">
        <v>563</v>
      </c>
      <c r="P10" s="20">
        <f t="shared" si="1"/>
        <v>0</v>
      </c>
      <c r="Q10" s="20">
        <f t="shared" si="2"/>
        <v>0</v>
      </c>
      <c r="R10" s="20">
        <f t="shared" si="3"/>
        <v>0</v>
      </c>
    </row>
    <row r="11">
      <c r="A11" s="232">
        <v>45208.0</v>
      </c>
      <c r="B11" s="173">
        <v>1709.0</v>
      </c>
      <c r="C11" s="173" t="s">
        <v>499</v>
      </c>
      <c r="D11" s="52">
        <v>35.005</v>
      </c>
      <c r="E11" s="173">
        <v>27.0</v>
      </c>
      <c r="F11" s="173">
        <v>26.71</v>
      </c>
      <c r="G11" s="173">
        <v>48299.0</v>
      </c>
      <c r="H11" s="173">
        <v>19.0</v>
      </c>
      <c r="I11" s="174" t="s">
        <v>484</v>
      </c>
      <c r="J11" s="174" t="s">
        <v>53</v>
      </c>
      <c r="K11" s="173"/>
      <c r="L11" s="173" t="s">
        <v>562</v>
      </c>
      <c r="M11" s="173"/>
      <c r="N11" s="173" t="s">
        <v>563</v>
      </c>
      <c r="O11" s="175"/>
      <c r="P11" s="20">
        <f t="shared" si="1"/>
        <v>0</v>
      </c>
      <c r="Q11" s="20">
        <f t="shared" si="2"/>
        <v>0</v>
      </c>
      <c r="R11" s="20">
        <f t="shared" si="3"/>
        <v>0</v>
      </c>
      <c r="S11" s="175"/>
      <c r="T11" s="175"/>
      <c r="U11" s="175"/>
      <c r="V11" s="175"/>
      <c r="W11" s="175"/>
      <c r="X11" s="175"/>
      <c r="Y11" s="175"/>
      <c r="Z11" s="175"/>
      <c r="AA11" s="175"/>
      <c r="AB11" s="175"/>
      <c r="AC11" s="175"/>
      <c r="AD11" s="175"/>
      <c r="AE11" s="175"/>
      <c r="AF11" s="175"/>
      <c r="AG11" s="175"/>
    </row>
    <row r="12">
      <c r="A12" s="175"/>
      <c r="B12" s="173">
        <v>1710.0</v>
      </c>
      <c r="C12" s="173" t="s">
        <v>499</v>
      </c>
      <c r="D12" s="52">
        <v>35.005</v>
      </c>
      <c r="E12" s="173">
        <v>29.0</v>
      </c>
      <c r="F12" s="173">
        <v>16.44</v>
      </c>
      <c r="G12" s="173">
        <v>24219.0</v>
      </c>
      <c r="H12" s="173">
        <v>10.0</v>
      </c>
      <c r="I12" s="174" t="s">
        <v>484</v>
      </c>
      <c r="J12" s="174" t="s">
        <v>53</v>
      </c>
      <c r="K12" s="173"/>
      <c r="L12" s="173" t="s">
        <v>562</v>
      </c>
      <c r="M12" s="173"/>
      <c r="N12" s="173" t="s">
        <v>563</v>
      </c>
      <c r="O12" s="175"/>
      <c r="P12" s="20">
        <f t="shared" si="1"/>
        <v>0</v>
      </c>
      <c r="Q12" s="20">
        <f t="shared" si="2"/>
        <v>0</v>
      </c>
      <c r="R12" s="20">
        <f t="shared" si="3"/>
        <v>0</v>
      </c>
      <c r="S12" s="175"/>
      <c r="T12" s="175"/>
      <c r="U12" s="175"/>
      <c r="V12" s="175"/>
      <c r="W12" s="175"/>
      <c r="X12" s="175"/>
      <c r="Y12" s="175"/>
      <c r="Z12" s="175"/>
      <c r="AA12" s="175"/>
      <c r="AB12" s="175"/>
      <c r="AC12" s="175"/>
      <c r="AD12" s="175"/>
      <c r="AE12" s="175"/>
      <c r="AF12" s="175"/>
      <c r="AG12" s="175"/>
    </row>
    <row r="13">
      <c r="A13" s="175"/>
      <c r="B13" s="173">
        <v>1711.0</v>
      </c>
      <c r="C13" s="173" t="s">
        <v>499</v>
      </c>
      <c r="D13" s="52">
        <v>35.005</v>
      </c>
      <c r="E13" s="173">
        <v>27.0</v>
      </c>
      <c r="F13" s="173">
        <v>27.11</v>
      </c>
      <c r="G13" s="173">
        <v>146190.0</v>
      </c>
      <c r="H13" s="173">
        <v>59.0</v>
      </c>
      <c r="I13" s="174" t="s">
        <v>484</v>
      </c>
      <c r="J13" s="174" t="s">
        <v>53</v>
      </c>
      <c r="K13" s="173"/>
      <c r="L13" s="173" t="s">
        <v>562</v>
      </c>
      <c r="M13" s="175"/>
      <c r="N13" s="175"/>
      <c r="O13" s="175"/>
      <c r="P13" s="20">
        <f t="shared" si="1"/>
        <v>0</v>
      </c>
      <c r="Q13" s="20">
        <f t="shared" si="2"/>
        <v>0</v>
      </c>
      <c r="R13" s="20">
        <f t="shared" si="3"/>
        <v>0</v>
      </c>
      <c r="S13" s="175"/>
      <c r="T13" s="175"/>
      <c r="U13" s="175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</row>
    <row r="14">
      <c r="A14" s="175"/>
      <c r="B14" s="173">
        <v>1712.0</v>
      </c>
      <c r="C14" s="173" t="s">
        <v>499</v>
      </c>
      <c r="D14" s="52">
        <v>35.005</v>
      </c>
      <c r="E14" s="173">
        <v>27.0</v>
      </c>
      <c r="F14" s="173">
        <v>167.22</v>
      </c>
      <c r="G14" s="173">
        <v>307403.0</v>
      </c>
      <c r="H14" s="173">
        <v>123.0</v>
      </c>
      <c r="I14" s="174" t="s">
        <v>484</v>
      </c>
      <c r="J14" s="174" t="s">
        <v>53</v>
      </c>
      <c r="K14" s="173"/>
      <c r="L14" s="173" t="s">
        <v>562</v>
      </c>
      <c r="M14" s="175"/>
      <c r="N14" s="175"/>
      <c r="O14" s="175"/>
      <c r="P14" s="20">
        <f t="shared" si="1"/>
        <v>0</v>
      </c>
      <c r="Q14" s="20">
        <f t="shared" si="2"/>
        <v>0</v>
      </c>
      <c r="R14" s="20">
        <f t="shared" si="3"/>
        <v>0</v>
      </c>
      <c r="S14" s="175"/>
      <c r="T14" s="175"/>
      <c r="U14" s="175"/>
      <c r="V14" s="175"/>
      <c r="W14" s="175"/>
      <c r="X14" s="175"/>
      <c r="Y14" s="175"/>
      <c r="Z14" s="175"/>
      <c r="AA14" s="175"/>
      <c r="AB14" s="175"/>
      <c r="AC14" s="175"/>
      <c r="AD14" s="175"/>
      <c r="AE14" s="175"/>
      <c r="AF14" s="175"/>
      <c r="AG14" s="175"/>
    </row>
    <row r="15">
      <c r="A15" s="175"/>
      <c r="B15" s="173">
        <v>1713.0</v>
      </c>
      <c r="C15" s="173" t="s">
        <v>499</v>
      </c>
      <c r="D15" s="52">
        <v>35.005</v>
      </c>
      <c r="E15" s="173">
        <v>27.0</v>
      </c>
      <c r="F15" s="173">
        <v>109.92</v>
      </c>
      <c r="G15" s="173">
        <v>180586.0</v>
      </c>
      <c r="H15" s="173">
        <v>73.0</v>
      </c>
      <c r="I15" s="174" t="s">
        <v>487</v>
      </c>
      <c r="J15" s="174" t="s">
        <v>53</v>
      </c>
      <c r="K15" s="173"/>
      <c r="L15" s="173" t="s">
        <v>562</v>
      </c>
      <c r="M15" s="175"/>
      <c r="N15" s="175"/>
      <c r="O15" s="175"/>
      <c r="P15" s="20">
        <f t="shared" si="1"/>
        <v>0</v>
      </c>
      <c r="Q15" s="20">
        <f t="shared" si="2"/>
        <v>0</v>
      </c>
      <c r="R15" s="20">
        <f t="shared" si="3"/>
        <v>0</v>
      </c>
      <c r="S15" s="175"/>
      <c r="T15" s="175"/>
      <c r="U15" s="175"/>
      <c r="V15" s="175"/>
      <c r="W15" s="175"/>
      <c r="X15" s="175"/>
      <c r="Y15" s="175"/>
      <c r="Z15" s="175"/>
      <c r="AA15" s="175"/>
      <c r="AB15" s="175"/>
      <c r="AC15" s="175"/>
      <c r="AD15" s="175"/>
      <c r="AE15" s="175"/>
      <c r="AF15" s="175"/>
      <c r="AG15" s="175"/>
    </row>
    <row r="16">
      <c r="B16" s="4">
        <v>1714.0</v>
      </c>
      <c r="C16" s="4" t="s">
        <v>561</v>
      </c>
      <c r="D16" s="52">
        <v>35.005</v>
      </c>
      <c r="E16" s="4">
        <v>27.0</v>
      </c>
      <c r="F16" s="4">
        <v>65.59</v>
      </c>
      <c r="G16" s="4">
        <v>112798.0</v>
      </c>
      <c r="H16" s="4">
        <v>44.0</v>
      </c>
      <c r="I16" s="52" t="s">
        <v>559</v>
      </c>
      <c r="J16" s="52" t="s">
        <v>53</v>
      </c>
      <c r="K16" s="4"/>
      <c r="L16" s="4" t="s">
        <v>562</v>
      </c>
      <c r="M16" s="4"/>
      <c r="N16" s="4" t="s">
        <v>564</v>
      </c>
      <c r="P16" s="20">
        <f t="shared" si="1"/>
        <v>0</v>
      </c>
      <c r="Q16" s="20">
        <f t="shared" si="2"/>
        <v>0</v>
      </c>
      <c r="R16" s="20">
        <f t="shared" si="3"/>
        <v>0</v>
      </c>
    </row>
    <row r="17">
      <c r="B17" s="4">
        <v>1715.0</v>
      </c>
      <c r="C17" s="4" t="s">
        <v>561</v>
      </c>
      <c r="D17" s="52">
        <v>35.005</v>
      </c>
      <c r="E17" s="4">
        <v>28.0</v>
      </c>
      <c r="F17" s="4">
        <v>94.56</v>
      </c>
      <c r="G17" s="4">
        <v>175268.0</v>
      </c>
      <c r="H17" s="4">
        <v>63.0</v>
      </c>
      <c r="I17" s="52" t="s">
        <v>559</v>
      </c>
      <c r="J17" s="52" t="s">
        <v>53</v>
      </c>
      <c r="K17" s="4"/>
      <c r="L17" s="4" t="s">
        <v>562</v>
      </c>
      <c r="P17" s="20">
        <f t="shared" si="1"/>
        <v>0</v>
      </c>
      <c r="Q17" s="20">
        <f t="shared" si="2"/>
        <v>0</v>
      </c>
      <c r="R17" s="20">
        <f t="shared" si="3"/>
        <v>0</v>
      </c>
    </row>
    <row r="18">
      <c r="B18" s="4">
        <v>1716.0</v>
      </c>
      <c r="C18" s="4" t="s">
        <v>561</v>
      </c>
      <c r="D18" s="52">
        <v>35.005</v>
      </c>
      <c r="E18" s="4">
        <v>28.0</v>
      </c>
      <c r="F18" s="4">
        <v>74.65</v>
      </c>
      <c r="G18" s="4">
        <v>157276.0</v>
      </c>
      <c r="H18" s="4">
        <v>46.0</v>
      </c>
      <c r="I18" s="52" t="s">
        <v>559</v>
      </c>
      <c r="J18" s="52" t="s">
        <v>53</v>
      </c>
      <c r="K18" s="4"/>
      <c r="L18" s="4" t="s">
        <v>562</v>
      </c>
      <c r="P18" s="20">
        <f t="shared" si="1"/>
        <v>0</v>
      </c>
      <c r="Q18" s="20">
        <f t="shared" si="2"/>
        <v>0</v>
      </c>
      <c r="R18" s="20">
        <f t="shared" si="3"/>
        <v>0</v>
      </c>
    </row>
    <row r="19">
      <c r="A19" s="175"/>
      <c r="B19" s="173">
        <v>1717.0</v>
      </c>
      <c r="C19" s="173" t="s">
        <v>565</v>
      </c>
      <c r="D19" s="52">
        <v>35.005</v>
      </c>
      <c r="E19" s="173">
        <v>28.0</v>
      </c>
      <c r="F19" s="173">
        <v>48.86</v>
      </c>
      <c r="G19" s="173">
        <v>73261.0</v>
      </c>
      <c r="H19" s="173">
        <v>29.0</v>
      </c>
      <c r="I19" s="174" t="s">
        <v>484</v>
      </c>
      <c r="J19" s="174" t="s">
        <v>53</v>
      </c>
      <c r="K19" s="173"/>
      <c r="L19" s="173" t="s">
        <v>566</v>
      </c>
      <c r="M19" s="175"/>
      <c r="N19" s="175"/>
      <c r="O19" s="175"/>
      <c r="P19" s="20">
        <f t="shared" si="1"/>
        <v>0</v>
      </c>
      <c r="Q19" s="20">
        <f t="shared" si="2"/>
        <v>0</v>
      </c>
      <c r="R19" s="20">
        <f t="shared" si="3"/>
        <v>0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5"/>
      <c r="AG19" s="175"/>
    </row>
    <row r="20">
      <c r="A20" s="175"/>
      <c r="B20" s="173">
        <v>1718.0</v>
      </c>
      <c r="C20" s="173" t="s">
        <v>565</v>
      </c>
      <c r="D20" s="52">
        <v>35.005</v>
      </c>
      <c r="E20" s="173">
        <v>27.0</v>
      </c>
      <c r="F20" s="173">
        <v>118.51</v>
      </c>
      <c r="G20" s="173">
        <v>196146.0</v>
      </c>
      <c r="H20" s="173">
        <v>79.0</v>
      </c>
      <c r="I20" s="174" t="s">
        <v>487</v>
      </c>
      <c r="J20" s="174" t="s">
        <v>53</v>
      </c>
      <c r="K20" s="173"/>
      <c r="L20" s="173" t="s">
        <v>566</v>
      </c>
      <c r="M20" s="175"/>
      <c r="N20" s="175"/>
      <c r="O20" s="175"/>
      <c r="P20" s="20">
        <f t="shared" si="1"/>
        <v>0</v>
      </c>
      <c r="Q20" s="20">
        <f t="shared" si="2"/>
        <v>0</v>
      </c>
      <c r="R20" s="20">
        <f t="shared" si="3"/>
        <v>0</v>
      </c>
      <c r="S20" s="175"/>
      <c r="T20" s="175"/>
      <c r="U20" s="175"/>
      <c r="V20" s="175"/>
      <c r="W20" s="175"/>
      <c r="X20" s="175"/>
      <c r="Y20" s="175"/>
      <c r="Z20" s="175"/>
      <c r="AA20" s="175"/>
      <c r="AB20" s="175"/>
      <c r="AC20" s="175"/>
      <c r="AD20" s="175"/>
      <c r="AE20" s="175"/>
      <c r="AF20" s="175"/>
      <c r="AG20" s="175"/>
    </row>
    <row r="21">
      <c r="A21" s="175"/>
      <c r="B21" s="173">
        <v>1719.0</v>
      </c>
      <c r="C21" s="173" t="s">
        <v>565</v>
      </c>
      <c r="D21" s="52">
        <v>35.005</v>
      </c>
      <c r="E21" s="173">
        <v>20.0</v>
      </c>
      <c r="F21" s="173">
        <v>12.27</v>
      </c>
      <c r="G21" s="173">
        <v>82188.0</v>
      </c>
      <c r="H21" s="173">
        <v>33.0</v>
      </c>
      <c r="I21" s="174" t="s">
        <v>484</v>
      </c>
      <c r="J21" s="174" t="s">
        <v>53</v>
      </c>
      <c r="K21" s="173"/>
      <c r="L21" s="173" t="s">
        <v>566</v>
      </c>
      <c r="M21" s="175"/>
      <c r="N21" s="175"/>
      <c r="O21" s="175"/>
      <c r="P21" s="20">
        <f t="shared" si="1"/>
        <v>0</v>
      </c>
      <c r="Q21" s="20">
        <f t="shared" si="2"/>
        <v>0</v>
      </c>
      <c r="R21" s="20">
        <f t="shared" si="3"/>
        <v>0</v>
      </c>
      <c r="S21" s="175"/>
      <c r="T21" s="175"/>
      <c r="U21" s="175"/>
      <c r="V21" s="175"/>
      <c r="W21" s="175"/>
      <c r="X21" s="175"/>
      <c r="Y21" s="175"/>
      <c r="Z21" s="175"/>
      <c r="AA21" s="175"/>
      <c r="AB21" s="175"/>
      <c r="AC21" s="175"/>
      <c r="AD21" s="175"/>
      <c r="AE21" s="175"/>
      <c r="AF21" s="175"/>
      <c r="AG21" s="175"/>
    </row>
    <row r="22">
      <c r="A22" s="175"/>
      <c r="B22" s="173">
        <v>1720.0</v>
      </c>
      <c r="C22" s="173" t="s">
        <v>565</v>
      </c>
      <c r="D22" s="52">
        <v>35.005</v>
      </c>
      <c r="E22" s="173">
        <v>27.0</v>
      </c>
      <c r="F22" s="173">
        <v>49.92</v>
      </c>
      <c r="G22" s="173">
        <v>86985.0</v>
      </c>
      <c r="H22" s="173">
        <v>35.0</v>
      </c>
      <c r="I22" s="174" t="s">
        <v>484</v>
      </c>
      <c r="J22" s="174" t="s">
        <v>53</v>
      </c>
      <c r="K22" s="173"/>
      <c r="L22" s="173" t="s">
        <v>566</v>
      </c>
      <c r="M22" s="175"/>
      <c r="N22" s="175"/>
      <c r="O22" s="175"/>
      <c r="P22" s="20">
        <f t="shared" si="1"/>
        <v>0</v>
      </c>
      <c r="Q22" s="20">
        <f t="shared" si="2"/>
        <v>0</v>
      </c>
      <c r="R22" s="20">
        <f t="shared" si="3"/>
        <v>0</v>
      </c>
      <c r="S22" s="175"/>
      <c r="T22" s="175"/>
      <c r="U22" s="175"/>
      <c r="V22" s="175"/>
      <c r="W22" s="175"/>
      <c r="X22" s="175"/>
      <c r="Y22" s="175"/>
      <c r="Z22" s="175"/>
      <c r="AA22" s="175"/>
      <c r="AB22" s="175"/>
      <c r="AC22" s="175"/>
      <c r="AD22" s="175"/>
      <c r="AE22" s="175"/>
      <c r="AF22" s="175"/>
      <c r="AG22" s="175"/>
    </row>
    <row r="23">
      <c r="A23" s="95">
        <v>45209.0</v>
      </c>
      <c r="B23" s="45">
        <v>1753.0</v>
      </c>
      <c r="C23" s="45" t="s">
        <v>391</v>
      </c>
      <c r="D23" s="52">
        <v>35.005</v>
      </c>
      <c r="E23" s="45">
        <v>18.27</v>
      </c>
      <c r="F23" s="45">
        <v>45.36</v>
      </c>
      <c r="G23" s="45">
        <v>2566591.0</v>
      </c>
      <c r="H23" s="45">
        <v>45.57</v>
      </c>
      <c r="I23" s="83" t="s">
        <v>101</v>
      </c>
      <c r="J23" s="83" t="s">
        <v>164</v>
      </c>
      <c r="K23" s="4" t="s">
        <v>203</v>
      </c>
      <c r="M23" s="83"/>
      <c r="N23" s="83" t="str">
        <f t="shared" ref="N23:N40" si="4">if(K23="low","140MeV","600MeV")</f>
        <v>600MeV</v>
      </c>
      <c r="O23" s="86" t="str">
        <f t="shared" ref="O23:O40" si="5">if(K23="low","140MeV","500MeV")</f>
        <v>500MeV</v>
      </c>
      <c r="P23" s="20">
        <f t="shared" si="1"/>
        <v>0</v>
      </c>
      <c r="Q23" s="20">
        <f t="shared" si="2"/>
        <v>45.36</v>
      </c>
      <c r="R23" s="20">
        <f t="shared" si="3"/>
        <v>0</v>
      </c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>
      <c r="A24" s="23"/>
      <c r="B24" s="45">
        <v>1754.0</v>
      </c>
      <c r="C24" s="45" t="s">
        <v>154</v>
      </c>
      <c r="D24" s="52">
        <v>35.005</v>
      </c>
      <c r="E24" s="45">
        <v>18.95</v>
      </c>
      <c r="F24" s="45">
        <v>3.21</v>
      </c>
      <c r="G24" s="45">
        <v>188604.0</v>
      </c>
      <c r="H24" s="45">
        <v>5.3</v>
      </c>
      <c r="I24" s="83" t="s">
        <v>101</v>
      </c>
      <c r="J24" s="83" t="s">
        <v>164</v>
      </c>
      <c r="K24" s="4" t="s">
        <v>203</v>
      </c>
      <c r="L24" s="45" t="s">
        <v>568</v>
      </c>
      <c r="M24" s="83"/>
      <c r="N24" s="83" t="str">
        <f t="shared" si="4"/>
        <v>600MeV</v>
      </c>
      <c r="O24" s="86" t="str">
        <f t="shared" si="5"/>
        <v>500MeV</v>
      </c>
      <c r="P24" s="20">
        <f t="shared" si="1"/>
        <v>0</v>
      </c>
      <c r="Q24" s="20">
        <f t="shared" si="2"/>
        <v>48.57</v>
      </c>
      <c r="R24" s="20">
        <f t="shared" si="3"/>
        <v>0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>
      <c r="A25" s="23"/>
      <c r="B25" s="45">
        <v>1755.0</v>
      </c>
      <c r="C25" s="45" t="s">
        <v>154</v>
      </c>
      <c r="D25" s="52">
        <v>35.005</v>
      </c>
      <c r="E25" s="45">
        <v>18.86</v>
      </c>
      <c r="F25" s="45">
        <v>0.24</v>
      </c>
      <c r="G25" s="45">
        <v>12806.0</v>
      </c>
      <c r="H25" s="45">
        <v>0.21</v>
      </c>
      <c r="I25" s="83" t="s">
        <v>101</v>
      </c>
      <c r="J25" s="83" t="s">
        <v>164</v>
      </c>
      <c r="K25" s="4" t="s">
        <v>203</v>
      </c>
      <c r="M25" s="83"/>
      <c r="N25" s="83" t="str">
        <f t="shared" si="4"/>
        <v>600MeV</v>
      </c>
      <c r="O25" s="86" t="str">
        <f t="shared" si="5"/>
        <v>500MeV</v>
      </c>
      <c r="P25" s="20">
        <f t="shared" si="1"/>
        <v>0</v>
      </c>
      <c r="Q25" s="20">
        <f t="shared" si="2"/>
        <v>48.81</v>
      </c>
      <c r="R25" s="20">
        <f t="shared" si="3"/>
        <v>0</v>
      </c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>
      <c r="A26" s="23"/>
      <c r="B26" s="45">
        <v>1756.0</v>
      </c>
      <c r="C26" s="45" t="s">
        <v>391</v>
      </c>
      <c r="D26" s="52">
        <v>35.005</v>
      </c>
      <c r="E26" s="45">
        <v>18.53</v>
      </c>
      <c r="F26" s="45">
        <v>49.24</v>
      </c>
      <c r="G26" s="45">
        <v>2758204.0</v>
      </c>
      <c r="H26" s="45">
        <v>45.79</v>
      </c>
      <c r="I26" s="83" t="s">
        <v>101</v>
      </c>
      <c r="J26" s="83" t="s">
        <v>164</v>
      </c>
      <c r="K26" s="4" t="s">
        <v>203</v>
      </c>
      <c r="L26" s="45"/>
      <c r="M26" s="83"/>
      <c r="N26" s="83" t="str">
        <f t="shared" si="4"/>
        <v>600MeV</v>
      </c>
      <c r="O26" s="86" t="str">
        <f t="shared" si="5"/>
        <v>500MeV</v>
      </c>
      <c r="P26" s="20">
        <f t="shared" si="1"/>
        <v>0</v>
      </c>
      <c r="Q26" s="20">
        <f t="shared" si="2"/>
        <v>98.05</v>
      </c>
      <c r="R26" s="20">
        <f t="shared" si="3"/>
        <v>0</v>
      </c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>
      <c r="A27" s="23"/>
      <c r="B27" s="45">
        <v>1757.0</v>
      </c>
      <c r="C27" s="45" t="s">
        <v>391</v>
      </c>
      <c r="D27" s="52">
        <v>35.005</v>
      </c>
      <c r="E27" s="45">
        <v>18.01</v>
      </c>
      <c r="F27" s="45">
        <v>43.72</v>
      </c>
      <c r="G27" s="45">
        <v>2618298.0</v>
      </c>
      <c r="H27" s="45">
        <v>55.82</v>
      </c>
      <c r="I27" s="83" t="s">
        <v>101</v>
      </c>
      <c r="J27" s="83" t="s">
        <v>164</v>
      </c>
      <c r="K27" s="4" t="s">
        <v>203</v>
      </c>
      <c r="L27" s="45"/>
      <c r="M27" s="83"/>
      <c r="N27" s="83" t="str">
        <f t="shared" si="4"/>
        <v>600MeV</v>
      </c>
      <c r="O27" s="86" t="str">
        <f t="shared" si="5"/>
        <v>500MeV</v>
      </c>
      <c r="P27" s="20">
        <f t="shared" si="1"/>
        <v>0</v>
      </c>
      <c r="Q27" s="20">
        <f t="shared" si="2"/>
        <v>141.77</v>
      </c>
      <c r="R27" s="20">
        <f t="shared" si="3"/>
        <v>0</v>
      </c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>
      <c r="A28" s="23"/>
      <c r="B28" s="45">
        <v>1758.0</v>
      </c>
      <c r="C28" s="45" t="s">
        <v>391</v>
      </c>
      <c r="D28" s="52">
        <v>35.005</v>
      </c>
      <c r="E28" s="45">
        <v>12.77</v>
      </c>
      <c r="F28" s="45">
        <v>31.59</v>
      </c>
      <c r="G28" s="45">
        <v>1313737.0</v>
      </c>
      <c r="H28" s="45">
        <v>48.09</v>
      </c>
      <c r="I28" s="212" t="s">
        <v>101</v>
      </c>
      <c r="J28" s="212" t="s">
        <v>164</v>
      </c>
      <c r="K28" s="4" t="s">
        <v>203</v>
      </c>
      <c r="L28" s="215"/>
      <c r="M28" s="83"/>
      <c r="N28" s="83" t="str">
        <f t="shared" si="4"/>
        <v>600MeV</v>
      </c>
      <c r="O28" s="86" t="str">
        <f t="shared" si="5"/>
        <v>500MeV</v>
      </c>
      <c r="P28" s="20">
        <f t="shared" si="1"/>
        <v>0</v>
      </c>
      <c r="Q28" s="20">
        <f t="shared" si="2"/>
        <v>173.36</v>
      </c>
      <c r="R28" s="20">
        <f t="shared" si="3"/>
        <v>0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>
      <c r="A29" s="23"/>
      <c r="B29" s="45">
        <v>1759.0</v>
      </c>
      <c r="C29" s="45" t="s">
        <v>391</v>
      </c>
      <c r="D29" s="52">
        <v>35.005</v>
      </c>
      <c r="E29" s="45">
        <v>6.48</v>
      </c>
      <c r="F29" s="45">
        <v>14.61</v>
      </c>
      <c r="G29" s="45">
        <v>395020.0</v>
      </c>
      <c r="H29" s="45">
        <v>50.28</v>
      </c>
      <c r="I29" s="83" t="s">
        <v>101</v>
      </c>
      <c r="J29" s="83" t="s">
        <v>164</v>
      </c>
      <c r="K29" s="4" t="s">
        <v>203</v>
      </c>
      <c r="L29" s="45"/>
      <c r="M29" s="83"/>
      <c r="N29" s="83" t="str">
        <f t="shared" si="4"/>
        <v>600MeV</v>
      </c>
      <c r="O29" s="86" t="str">
        <f t="shared" si="5"/>
        <v>500MeV</v>
      </c>
      <c r="P29" s="20">
        <f t="shared" si="1"/>
        <v>0</v>
      </c>
      <c r="Q29" s="20">
        <f t="shared" si="2"/>
        <v>187.97</v>
      </c>
      <c r="R29" s="20">
        <f t="shared" si="3"/>
        <v>0</v>
      </c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</row>
    <row r="30">
      <c r="B30" s="4">
        <v>1760.0</v>
      </c>
      <c r="C30" s="4" t="s">
        <v>391</v>
      </c>
      <c r="D30" s="52">
        <v>35.005</v>
      </c>
      <c r="E30" s="4">
        <v>26.88</v>
      </c>
      <c r="F30" s="4">
        <v>71.95</v>
      </c>
      <c r="G30" s="4">
        <v>936437.0</v>
      </c>
      <c r="H30" s="4">
        <v>49.61</v>
      </c>
      <c r="I30" s="52" t="s">
        <v>65</v>
      </c>
      <c r="J30" s="52" t="s">
        <v>164</v>
      </c>
      <c r="K30" s="4" t="s">
        <v>203</v>
      </c>
      <c r="M30" s="83"/>
      <c r="N30" s="83" t="str">
        <f t="shared" si="4"/>
        <v>600MeV</v>
      </c>
      <c r="O30" s="86" t="str">
        <f t="shared" si="5"/>
        <v>500MeV</v>
      </c>
      <c r="P30" s="20">
        <f t="shared" si="1"/>
        <v>71.95</v>
      </c>
      <c r="Q30" s="20">
        <f t="shared" si="2"/>
        <v>187.97</v>
      </c>
      <c r="R30" s="20">
        <f t="shared" si="3"/>
        <v>0</v>
      </c>
    </row>
    <row r="31">
      <c r="B31" s="4">
        <v>1761.0</v>
      </c>
      <c r="C31" s="4" t="s">
        <v>154</v>
      </c>
      <c r="D31" s="52">
        <v>35.005</v>
      </c>
      <c r="E31" s="4">
        <v>24.71</v>
      </c>
      <c r="G31" s="4">
        <v>97607.0</v>
      </c>
      <c r="H31" s="4">
        <v>6.3</v>
      </c>
      <c r="I31" s="52" t="s">
        <v>65</v>
      </c>
      <c r="J31" s="52" t="s">
        <v>164</v>
      </c>
      <c r="K31" s="4" t="s">
        <v>203</v>
      </c>
      <c r="M31" s="83"/>
      <c r="N31" s="83" t="str">
        <f t="shared" si="4"/>
        <v>600MeV</v>
      </c>
      <c r="O31" s="86" t="str">
        <f t="shared" si="5"/>
        <v>500MeV</v>
      </c>
      <c r="P31" s="20">
        <f t="shared" si="1"/>
        <v>71.95</v>
      </c>
      <c r="Q31" s="20">
        <f t="shared" si="2"/>
        <v>187.97</v>
      </c>
      <c r="R31" s="20">
        <f t="shared" si="3"/>
        <v>0</v>
      </c>
    </row>
    <row r="32">
      <c r="B32" s="4">
        <v>1762.0</v>
      </c>
      <c r="C32" s="4" t="s">
        <v>391</v>
      </c>
      <c r="D32" s="52">
        <v>35.005</v>
      </c>
      <c r="E32" s="4">
        <v>27.61</v>
      </c>
      <c r="F32" s="4">
        <v>89.14</v>
      </c>
      <c r="G32" s="4">
        <v>1165852.0</v>
      </c>
      <c r="H32" s="4">
        <v>57.89</v>
      </c>
      <c r="I32" s="52" t="s">
        <v>65</v>
      </c>
      <c r="J32" s="166" t="s">
        <v>164</v>
      </c>
      <c r="K32" s="4" t="s">
        <v>203</v>
      </c>
      <c r="L32" s="240"/>
      <c r="M32" s="83"/>
      <c r="N32" s="83" t="str">
        <f t="shared" si="4"/>
        <v>600MeV</v>
      </c>
      <c r="O32" s="86" t="str">
        <f t="shared" si="5"/>
        <v>500MeV</v>
      </c>
      <c r="P32" s="20">
        <f t="shared" si="1"/>
        <v>161.09</v>
      </c>
      <c r="Q32" s="20">
        <f t="shared" si="2"/>
        <v>187.97</v>
      </c>
      <c r="R32" s="20">
        <f t="shared" si="3"/>
        <v>0</v>
      </c>
    </row>
    <row r="33">
      <c r="B33" s="4">
        <v>1763.0</v>
      </c>
      <c r="C33" s="4" t="s">
        <v>391</v>
      </c>
      <c r="D33" s="52">
        <v>35.005</v>
      </c>
      <c r="E33" s="4">
        <v>27.25</v>
      </c>
      <c r="F33" s="4">
        <v>79.38</v>
      </c>
      <c r="G33" s="4">
        <v>1038667.0</v>
      </c>
      <c r="H33" s="4">
        <v>51.05</v>
      </c>
      <c r="I33" s="166" t="s">
        <v>65</v>
      </c>
      <c r="J33" s="166" t="s">
        <v>164</v>
      </c>
      <c r="K33" s="4" t="s">
        <v>203</v>
      </c>
      <c r="L33" s="240"/>
      <c r="M33" s="83"/>
      <c r="N33" s="83" t="str">
        <f t="shared" si="4"/>
        <v>600MeV</v>
      </c>
      <c r="O33" s="86" t="str">
        <f t="shared" si="5"/>
        <v>500MeV</v>
      </c>
      <c r="P33" s="20">
        <f t="shared" si="1"/>
        <v>240.47</v>
      </c>
      <c r="Q33" s="20">
        <f t="shared" si="2"/>
        <v>187.97</v>
      </c>
      <c r="R33" s="20">
        <f t="shared" si="3"/>
        <v>0</v>
      </c>
    </row>
    <row r="34">
      <c r="B34" s="4">
        <v>1764.0</v>
      </c>
      <c r="C34" s="4" t="s">
        <v>391</v>
      </c>
      <c r="D34" s="52">
        <v>35.005</v>
      </c>
      <c r="E34" s="4">
        <v>27.8</v>
      </c>
      <c r="F34" s="4">
        <v>65.89</v>
      </c>
      <c r="G34" s="4">
        <v>847136.0</v>
      </c>
      <c r="H34" s="4">
        <v>42.21</v>
      </c>
      <c r="I34" s="52" t="s">
        <v>65</v>
      </c>
      <c r="J34" s="52" t="s">
        <v>164</v>
      </c>
      <c r="K34" s="4" t="s">
        <v>203</v>
      </c>
      <c r="M34" s="83"/>
      <c r="N34" s="83" t="str">
        <f t="shared" si="4"/>
        <v>600MeV</v>
      </c>
      <c r="O34" s="86" t="str">
        <f t="shared" si="5"/>
        <v>500MeV</v>
      </c>
      <c r="P34" s="20">
        <f t="shared" si="1"/>
        <v>306.36</v>
      </c>
      <c r="Q34" s="20">
        <f t="shared" si="2"/>
        <v>187.97</v>
      </c>
      <c r="R34" s="20">
        <f t="shared" si="3"/>
        <v>0</v>
      </c>
    </row>
    <row r="35">
      <c r="B35" s="4">
        <v>1765.0</v>
      </c>
      <c r="C35" s="4" t="s">
        <v>391</v>
      </c>
      <c r="D35" s="52">
        <v>35.005</v>
      </c>
      <c r="E35" s="4">
        <v>18.18</v>
      </c>
      <c r="F35" s="4">
        <v>39.35</v>
      </c>
      <c r="G35" s="4">
        <v>396784.0</v>
      </c>
      <c r="H35" s="4">
        <v>39.57</v>
      </c>
      <c r="I35" s="52" t="s">
        <v>65</v>
      </c>
      <c r="J35" s="52" t="s">
        <v>164</v>
      </c>
      <c r="K35" s="4" t="s">
        <v>203</v>
      </c>
      <c r="M35" s="83"/>
      <c r="N35" s="83" t="str">
        <f t="shared" si="4"/>
        <v>600MeV</v>
      </c>
      <c r="O35" s="86" t="str">
        <f t="shared" si="5"/>
        <v>500MeV</v>
      </c>
      <c r="P35" s="20">
        <f t="shared" si="1"/>
        <v>345.71</v>
      </c>
      <c r="Q35" s="20">
        <f t="shared" si="2"/>
        <v>187.97</v>
      </c>
      <c r="R35" s="20">
        <f t="shared" si="3"/>
        <v>0</v>
      </c>
    </row>
    <row r="36">
      <c r="B36" s="4">
        <v>1766.0</v>
      </c>
      <c r="C36" s="4" t="s">
        <v>391</v>
      </c>
      <c r="D36" s="52">
        <v>35.005</v>
      </c>
      <c r="E36" s="4">
        <v>9.26</v>
      </c>
      <c r="F36" s="4">
        <v>21.45</v>
      </c>
      <c r="G36" s="4">
        <v>192756.0</v>
      </c>
      <c r="H36" s="4">
        <v>40.23</v>
      </c>
      <c r="I36" s="52" t="s">
        <v>65</v>
      </c>
      <c r="J36" s="52" t="s">
        <v>164</v>
      </c>
      <c r="K36" s="4" t="s">
        <v>203</v>
      </c>
      <c r="M36" s="83"/>
      <c r="N36" s="83" t="str">
        <f t="shared" si="4"/>
        <v>600MeV</v>
      </c>
      <c r="O36" s="86" t="str">
        <f t="shared" si="5"/>
        <v>500MeV</v>
      </c>
      <c r="P36" s="20">
        <f t="shared" si="1"/>
        <v>367.16</v>
      </c>
      <c r="Q36" s="20">
        <f t="shared" si="2"/>
        <v>187.97</v>
      </c>
      <c r="R36" s="20">
        <f t="shared" si="3"/>
        <v>0</v>
      </c>
    </row>
    <row r="37">
      <c r="A37" s="27"/>
      <c r="B37" s="42">
        <v>1767.0</v>
      </c>
      <c r="C37" s="42" t="s">
        <v>391</v>
      </c>
      <c r="D37" s="52">
        <v>35.005</v>
      </c>
      <c r="E37" s="42">
        <v>26.19</v>
      </c>
      <c r="F37" s="42">
        <v>27.19</v>
      </c>
      <c r="G37" s="42">
        <v>301696.0</v>
      </c>
      <c r="H37" s="42">
        <v>19.43</v>
      </c>
      <c r="I37" s="43" t="s">
        <v>253</v>
      </c>
      <c r="J37" s="43" t="s">
        <v>164</v>
      </c>
      <c r="K37" s="4" t="s">
        <v>203</v>
      </c>
      <c r="L37" s="42"/>
      <c r="M37" s="83"/>
      <c r="N37" s="83" t="str">
        <f t="shared" si="4"/>
        <v>600MeV</v>
      </c>
      <c r="O37" s="86" t="str">
        <f t="shared" si="5"/>
        <v>500MeV</v>
      </c>
      <c r="P37" s="20">
        <f t="shared" si="1"/>
        <v>367.16</v>
      </c>
      <c r="Q37" s="20">
        <f t="shared" si="2"/>
        <v>187.97</v>
      </c>
      <c r="R37" s="20">
        <f t="shared" si="3"/>
        <v>27.19</v>
      </c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</row>
    <row r="38">
      <c r="A38" s="23"/>
      <c r="B38" s="45">
        <v>1768.0</v>
      </c>
      <c r="C38" s="45" t="s">
        <v>391</v>
      </c>
      <c r="D38" s="52">
        <v>35.005</v>
      </c>
      <c r="E38" s="45">
        <v>17.92</v>
      </c>
      <c r="F38" s="45">
        <v>39.45</v>
      </c>
      <c r="G38" s="45">
        <v>2139329.0</v>
      </c>
      <c r="H38" s="45">
        <v>39.91</v>
      </c>
      <c r="I38" s="83" t="s">
        <v>101</v>
      </c>
      <c r="J38" s="83" t="s">
        <v>164</v>
      </c>
      <c r="K38" s="4" t="s">
        <v>203</v>
      </c>
      <c r="L38" s="45"/>
      <c r="M38" s="83"/>
      <c r="N38" s="83" t="str">
        <f t="shared" si="4"/>
        <v>600MeV</v>
      </c>
      <c r="O38" s="86" t="str">
        <f t="shared" si="5"/>
        <v>500MeV</v>
      </c>
      <c r="P38" s="20">
        <f t="shared" si="1"/>
        <v>367.16</v>
      </c>
      <c r="Q38" s="20">
        <f t="shared" si="2"/>
        <v>227.42</v>
      </c>
      <c r="R38" s="20">
        <f t="shared" si="3"/>
        <v>27.19</v>
      </c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</row>
    <row r="39">
      <c r="A39" s="23"/>
      <c r="B39" s="45">
        <v>1769.0</v>
      </c>
      <c r="C39" s="45" t="s">
        <v>391</v>
      </c>
      <c r="D39" s="52">
        <v>35.005</v>
      </c>
      <c r="E39" s="45">
        <v>17.71</v>
      </c>
      <c r="F39" s="45">
        <v>41.98</v>
      </c>
      <c r="G39" s="45">
        <v>2306638.0</v>
      </c>
      <c r="H39" s="45">
        <v>47.96</v>
      </c>
      <c r="I39" s="83" t="s">
        <v>101</v>
      </c>
      <c r="J39" s="83" t="s">
        <v>164</v>
      </c>
      <c r="K39" s="4" t="s">
        <v>203</v>
      </c>
      <c r="L39" s="45"/>
      <c r="M39" s="83"/>
      <c r="N39" s="83" t="str">
        <f t="shared" si="4"/>
        <v>600MeV</v>
      </c>
      <c r="O39" s="86" t="str">
        <f t="shared" si="5"/>
        <v>500MeV</v>
      </c>
      <c r="P39" s="20">
        <f t="shared" si="1"/>
        <v>367.16</v>
      </c>
      <c r="Q39" s="20">
        <f t="shared" si="2"/>
        <v>269.4</v>
      </c>
      <c r="R39" s="20">
        <f t="shared" si="3"/>
        <v>27.19</v>
      </c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</row>
    <row r="40">
      <c r="A40" s="23"/>
      <c r="B40" s="45">
        <v>1770.0</v>
      </c>
      <c r="C40" s="45" t="s">
        <v>391</v>
      </c>
      <c r="D40" s="52">
        <v>35.005</v>
      </c>
      <c r="E40" s="45">
        <v>17.5</v>
      </c>
      <c r="F40" s="45">
        <v>12.44</v>
      </c>
      <c r="G40" s="45">
        <v>701223.0</v>
      </c>
      <c r="H40" s="45">
        <v>21.87</v>
      </c>
      <c r="I40" s="83" t="s">
        <v>101</v>
      </c>
      <c r="J40" s="83" t="s">
        <v>164</v>
      </c>
      <c r="K40" s="4" t="s">
        <v>203</v>
      </c>
      <c r="L40" s="45"/>
      <c r="M40" s="83"/>
      <c r="N40" s="83" t="str">
        <f t="shared" si="4"/>
        <v>600MeV</v>
      </c>
      <c r="O40" s="86" t="str">
        <f t="shared" si="5"/>
        <v>500MeV</v>
      </c>
      <c r="P40" s="20">
        <f t="shared" si="1"/>
        <v>367.16</v>
      </c>
      <c r="Q40" s="20">
        <f t="shared" si="2"/>
        <v>281.84</v>
      </c>
      <c r="R40" s="20">
        <f t="shared" si="3"/>
        <v>27.19</v>
      </c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>
      <c r="A41" s="95">
        <v>45211.0</v>
      </c>
      <c r="B41" s="45">
        <v>1801.0</v>
      </c>
      <c r="C41" s="45" t="s">
        <v>570</v>
      </c>
      <c r="D41" s="52">
        <v>35.005</v>
      </c>
      <c r="E41" s="45">
        <v>17.51</v>
      </c>
      <c r="F41" s="45">
        <v>61.8</v>
      </c>
      <c r="G41" s="45">
        <v>2851590.0</v>
      </c>
      <c r="H41" s="45">
        <v>71.28</v>
      </c>
      <c r="I41" s="83" t="s">
        <v>101</v>
      </c>
      <c r="J41" s="83" t="s">
        <v>164</v>
      </c>
      <c r="K41" s="4" t="s">
        <v>203</v>
      </c>
      <c r="L41" s="45"/>
      <c r="M41" s="83"/>
      <c r="N41" s="83" t="str">
        <f t="shared" ref="N41:N118" si="6">if(K41="low","140MeV","750MeV")</f>
        <v>750MeV</v>
      </c>
      <c r="O41" s="86" t="str">
        <f t="shared" ref="O41:O118" si="7">if(K41="low","140MeV","400MeV")</f>
        <v>400MeV</v>
      </c>
      <c r="P41" s="20">
        <f t="shared" si="1"/>
        <v>367.16</v>
      </c>
      <c r="Q41" s="20">
        <f t="shared" si="2"/>
        <v>343.64</v>
      </c>
      <c r="R41" s="20">
        <f t="shared" si="3"/>
        <v>27.19</v>
      </c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>
      <c r="A42" s="23"/>
      <c r="B42" s="45">
        <v>1802.0</v>
      </c>
      <c r="C42" s="45" t="s">
        <v>570</v>
      </c>
      <c r="D42" s="52">
        <v>35.005</v>
      </c>
      <c r="E42" s="45">
        <v>18.04</v>
      </c>
      <c r="F42" s="45">
        <v>56.85</v>
      </c>
      <c r="G42" s="45">
        <v>2588636.0</v>
      </c>
      <c r="H42" s="45">
        <v>59.66</v>
      </c>
      <c r="I42" s="83" t="s">
        <v>101</v>
      </c>
      <c r="J42" s="83" t="s">
        <v>164</v>
      </c>
      <c r="K42" s="4" t="s">
        <v>203</v>
      </c>
      <c r="L42" s="45"/>
      <c r="M42" s="83"/>
      <c r="N42" s="83" t="str">
        <f t="shared" si="6"/>
        <v>750MeV</v>
      </c>
      <c r="O42" s="86" t="str">
        <f t="shared" si="7"/>
        <v>400MeV</v>
      </c>
      <c r="P42" s="20">
        <f t="shared" si="1"/>
        <v>367.16</v>
      </c>
      <c r="Q42" s="20">
        <f t="shared" si="2"/>
        <v>400.49</v>
      </c>
      <c r="R42" s="20">
        <f t="shared" si="3"/>
        <v>27.19</v>
      </c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>
      <c r="A43" s="95">
        <v>45212.0</v>
      </c>
      <c r="B43" s="45">
        <v>1803.0</v>
      </c>
      <c r="C43" s="45" t="s">
        <v>391</v>
      </c>
      <c r="D43" s="52">
        <v>35.005</v>
      </c>
      <c r="E43" s="45">
        <v>18.26</v>
      </c>
      <c r="F43" s="45">
        <v>36.5</v>
      </c>
      <c r="G43" s="45">
        <v>1710838.0</v>
      </c>
      <c r="H43" s="45">
        <v>41.77</v>
      </c>
      <c r="I43" s="83" t="s">
        <v>101</v>
      </c>
      <c r="J43" s="83" t="s">
        <v>164</v>
      </c>
      <c r="K43" s="4" t="s">
        <v>203</v>
      </c>
      <c r="L43" s="45"/>
      <c r="M43" s="83"/>
      <c r="N43" s="83" t="str">
        <f t="shared" si="6"/>
        <v>750MeV</v>
      </c>
      <c r="O43" s="86" t="str">
        <f t="shared" si="7"/>
        <v>400MeV</v>
      </c>
      <c r="P43" s="20">
        <f t="shared" si="1"/>
        <v>367.16</v>
      </c>
      <c r="Q43" s="20">
        <f t="shared" si="2"/>
        <v>436.99</v>
      </c>
      <c r="R43" s="20">
        <f t="shared" si="3"/>
        <v>27.19</v>
      </c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>
      <c r="A44" s="23"/>
      <c r="B44" s="45">
        <v>1804.0</v>
      </c>
      <c r="C44" s="45" t="s">
        <v>154</v>
      </c>
      <c r="D44" s="52">
        <v>35.005</v>
      </c>
      <c r="E44" s="23"/>
      <c r="F44" s="23"/>
      <c r="G44" s="23"/>
      <c r="H44" s="45">
        <v>6.0</v>
      </c>
      <c r="I44" s="83" t="s">
        <v>101</v>
      </c>
      <c r="J44" s="83" t="s">
        <v>164</v>
      </c>
      <c r="K44" s="4" t="s">
        <v>203</v>
      </c>
      <c r="L44" s="45"/>
      <c r="M44" s="83"/>
      <c r="N44" s="83" t="str">
        <f t="shared" si="6"/>
        <v>750MeV</v>
      </c>
      <c r="O44" s="86" t="str">
        <f t="shared" si="7"/>
        <v>400MeV</v>
      </c>
      <c r="P44" s="20">
        <f t="shared" si="1"/>
        <v>367.16</v>
      </c>
      <c r="Q44" s="20">
        <f t="shared" si="2"/>
        <v>436.99</v>
      </c>
      <c r="R44" s="20">
        <f t="shared" si="3"/>
        <v>27.19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>
      <c r="A45" s="23"/>
      <c r="B45" s="45">
        <v>1805.0</v>
      </c>
      <c r="C45" s="45" t="s">
        <v>314</v>
      </c>
      <c r="D45" s="52">
        <v>35.005</v>
      </c>
      <c r="E45" s="45">
        <v>11.94</v>
      </c>
      <c r="F45" s="45">
        <v>19.66</v>
      </c>
      <c r="G45" s="45">
        <v>829667.0</v>
      </c>
      <c r="H45" s="45">
        <v>29.95</v>
      </c>
      <c r="I45" s="83" t="s">
        <v>101</v>
      </c>
      <c r="J45" s="83" t="s">
        <v>315</v>
      </c>
      <c r="K45" s="4" t="s">
        <v>203</v>
      </c>
      <c r="L45" s="45" t="s">
        <v>571</v>
      </c>
      <c r="M45" s="83"/>
      <c r="N45" s="83" t="str">
        <f t="shared" si="6"/>
        <v>750MeV</v>
      </c>
      <c r="O45" s="86" t="str">
        <f t="shared" si="7"/>
        <v>400MeV</v>
      </c>
      <c r="P45" s="20">
        <f t="shared" si="1"/>
        <v>367.16</v>
      </c>
      <c r="Q45" s="20">
        <f t="shared" si="2"/>
        <v>456.65</v>
      </c>
      <c r="R45" s="20">
        <f t="shared" si="3"/>
        <v>27.19</v>
      </c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>
      <c r="A46" s="23"/>
      <c r="B46" s="45">
        <v>1806.0</v>
      </c>
      <c r="C46" s="45" t="s">
        <v>570</v>
      </c>
      <c r="D46" s="52">
        <v>35.005</v>
      </c>
      <c r="E46" s="45">
        <v>18.7</v>
      </c>
      <c r="F46" s="45">
        <v>21.86</v>
      </c>
      <c r="G46" s="45">
        <v>999315.0</v>
      </c>
      <c r="H46" s="45">
        <v>20.16</v>
      </c>
      <c r="I46" s="83" t="s">
        <v>101</v>
      </c>
      <c r="J46" s="83" t="s">
        <v>400</v>
      </c>
      <c r="K46" s="45" t="s">
        <v>223</v>
      </c>
      <c r="L46" s="45"/>
      <c r="M46" s="83"/>
      <c r="N46" s="83" t="str">
        <f t="shared" si="6"/>
        <v>750MeV</v>
      </c>
      <c r="O46" s="86" t="str">
        <f t="shared" si="7"/>
        <v>400MeV</v>
      </c>
      <c r="P46" s="20">
        <f t="shared" si="1"/>
        <v>367.16</v>
      </c>
      <c r="Q46" s="20">
        <f t="shared" si="2"/>
        <v>478.51</v>
      </c>
      <c r="R46" s="20">
        <f t="shared" si="3"/>
        <v>27.19</v>
      </c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>
      <c r="B47" s="4">
        <v>1807.0</v>
      </c>
      <c r="C47" s="4" t="s">
        <v>391</v>
      </c>
      <c r="D47" s="52">
        <v>35.005</v>
      </c>
      <c r="E47" s="4">
        <v>26.14</v>
      </c>
      <c r="F47" s="4">
        <v>50.35</v>
      </c>
      <c r="G47" s="4">
        <v>565017.0</v>
      </c>
      <c r="H47" s="4">
        <v>39.05</v>
      </c>
      <c r="I47" s="52" t="s">
        <v>65</v>
      </c>
      <c r="J47" s="52" t="s">
        <v>164</v>
      </c>
      <c r="K47" s="4" t="s">
        <v>203</v>
      </c>
      <c r="M47" s="83"/>
      <c r="N47" s="83" t="str">
        <f t="shared" si="6"/>
        <v>750MeV</v>
      </c>
      <c r="O47" s="86" t="str">
        <f t="shared" si="7"/>
        <v>400MeV</v>
      </c>
      <c r="P47" s="20">
        <f t="shared" si="1"/>
        <v>417.51</v>
      </c>
      <c r="Q47" s="20">
        <f t="shared" si="2"/>
        <v>478.51</v>
      </c>
      <c r="R47" s="20">
        <f t="shared" si="3"/>
        <v>27.19</v>
      </c>
    </row>
    <row r="48">
      <c r="B48" s="4">
        <v>1808.0</v>
      </c>
      <c r="C48" s="4" t="s">
        <v>154</v>
      </c>
      <c r="D48" s="52">
        <v>35.005</v>
      </c>
      <c r="H48" s="4">
        <v>3.0</v>
      </c>
      <c r="I48" s="52" t="s">
        <v>65</v>
      </c>
      <c r="J48" s="52" t="s">
        <v>164</v>
      </c>
      <c r="K48" s="4" t="s">
        <v>203</v>
      </c>
      <c r="M48" s="83"/>
      <c r="N48" s="83" t="str">
        <f t="shared" si="6"/>
        <v>750MeV</v>
      </c>
      <c r="O48" s="86" t="str">
        <f t="shared" si="7"/>
        <v>400MeV</v>
      </c>
      <c r="P48" s="20">
        <f t="shared" si="1"/>
        <v>417.51</v>
      </c>
      <c r="Q48" s="20">
        <f t="shared" si="2"/>
        <v>478.51</v>
      </c>
      <c r="R48" s="20">
        <f t="shared" si="3"/>
        <v>27.19</v>
      </c>
    </row>
    <row r="49">
      <c r="B49" s="4">
        <v>1809.0</v>
      </c>
      <c r="C49" s="4" t="s">
        <v>391</v>
      </c>
      <c r="D49" s="52">
        <v>35.005</v>
      </c>
      <c r="E49" s="4">
        <v>27.09</v>
      </c>
      <c r="F49" s="4">
        <v>52.94</v>
      </c>
      <c r="G49" s="4">
        <v>587299.0</v>
      </c>
      <c r="H49" s="4">
        <v>38.84</v>
      </c>
      <c r="I49" s="52" t="s">
        <v>65</v>
      </c>
      <c r="J49" s="52" t="s">
        <v>164</v>
      </c>
      <c r="K49" s="4" t="s">
        <v>203</v>
      </c>
      <c r="M49" s="83"/>
      <c r="N49" s="83" t="str">
        <f t="shared" si="6"/>
        <v>750MeV</v>
      </c>
      <c r="O49" s="86" t="str">
        <f t="shared" si="7"/>
        <v>400MeV</v>
      </c>
      <c r="P49" s="20">
        <f t="shared" si="1"/>
        <v>470.45</v>
      </c>
      <c r="Q49" s="20">
        <f t="shared" si="2"/>
        <v>478.51</v>
      </c>
      <c r="R49" s="20">
        <f t="shared" si="3"/>
        <v>27.19</v>
      </c>
    </row>
    <row r="50">
      <c r="B50" s="4">
        <v>1810.0</v>
      </c>
      <c r="C50" s="4" t="s">
        <v>391</v>
      </c>
      <c r="D50" s="52">
        <v>35.005</v>
      </c>
      <c r="E50" s="4">
        <v>24.6</v>
      </c>
      <c r="F50" s="4">
        <v>22.68</v>
      </c>
      <c r="G50" s="4">
        <v>270208.0</v>
      </c>
      <c r="H50" s="4">
        <v>26.47</v>
      </c>
      <c r="I50" s="52" t="s">
        <v>65</v>
      </c>
      <c r="J50" s="52" t="s">
        <v>164</v>
      </c>
      <c r="K50" s="4" t="s">
        <v>203</v>
      </c>
      <c r="M50" s="83"/>
      <c r="N50" s="83" t="str">
        <f t="shared" si="6"/>
        <v>750MeV</v>
      </c>
      <c r="O50" s="86" t="str">
        <f t="shared" si="7"/>
        <v>400MeV</v>
      </c>
      <c r="P50" s="20">
        <f t="shared" si="1"/>
        <v>493.13</v>
      </c>
      <c r="Q50" s="20">
        <f t="shared" si="2"/>
        <v>478.51</v>
      </c>
      <c r="R50" s="20">
        <f t="shared" si="3"/>
        <v>27.19</v>
      </c>
    </row>
    <row r="51">
      <c r="B51" s="4">
        <v>1811.0</v>
      </c>
      <c r="C51" s="4" t="s">
        <v>391</v>
      </c>
      <c r="D51" s="52">
        <v>35.005</v>
      </c>
      <c r="E51" s="4">
        <v>26.04</v>
      </c>
      <c r="F51" s="4">
        <v>50.11</v>
      </c>
      <c r="G51" s="4">
        <v>572111.0</v>
      </c>
      <c r="H51" s="4">
        <v>44.18</v>
      </c>
      <c r="I51" s="52" t="s">
        <v>65</v>
      </c>
      <c r="J51" s="52" t="s">
        <v>164</v>
      </c>
      <c r="K51" s="4" t="s">
        <v>203</v>
      </c>
      <c r="M51" s="83"/>
      <c r="N51" s="83" t="str">
        <f t="shared" si="6"/>
        <v>750MeV</v>
      </c>
      <c r="O51" s="86" t="str">
        <f t="shared" si="7"/>
        <v>400MeV</v>
      </c>
      <c r="P51" s="20">
        <f t="shared" si="1"/>
        <v>543.24</v>
      </c>
      <c r="Q51" s="20">
        <f t="shared" si="2"/>
        <v>478.51</v>
      </c>
      <c r="R51" s="20">
        <f t="shared" si="3"/>
        <v>27.19</v>
      </c>
    </row>
    <row r="52">
      <c r="B52" s="4">
        <v>1812.0</v>
      </c>
      <c r="C52" s="4" t="s">
        <v>314</v>
      </c>
      <c r="D52" s="52">
        <v>35.005</v>
      </c>
      <c r="E52" s="4">
        <v>23.36</v>
      </c>
      <c r="F52" s="4">
        <v>15.76</v>
      </c>
      <c r="G52" s="4">
        <v>182243.0</v>
      </c>
      <c r="H52" s="4">
        <v>16.87</v>
      </c>
      <c r="I52" s="52" t="s">
        <v>65</v>
      </c>
      <c r="J52" s="52" t="s">
        <v>315</v>
      </c>
      <c r="K52" s="4" t="s">
        <v>203</v>
      </c>
      <c r="M52" s="83"/>
      <c r="N52" s="83" t="str">
        <f t="shared" si="6"/>
        <v>750MeV</v>
      </c>
      <c r="O52" s="86" t="str">
        <f t="shared" si="7"/>
        <v>400MeV</v>
      </c>
      <c r="P52" s="20">
        <f t="shared" si="1"/>
        <v>559</v>
      </c>
      <c r="Q52" s="20">
        <f t="shared" si="2"/>
        <v>478.51</v>
      </c>
      <c r="R52" s="20">
        <f t="shared" si="3"/>
        <v>27.19</v>
      </c>
    </row>
    <row r="53">
      <c r="B53" s="4">
        <v>1813.0</v>
      </c>
      <c r="C53" s="4" t="s">
        <v>570</v>
      </c>
      <c r="D53" s="52">
        <v>35.005</v>
      </c>
      <c r="E53" s="4">
        <v>18.84</v>
      </c>
      <c r="F53" s="4">
        <v>1.66</v>
      </c>
      <c r="G53" s="4">
        <v>15679.0</v>
      </c>
      <c r="H53" s="4">
        <v>1.47</v>
      </c>
      <c r="I53" s="52" t="s">
        <v>65</v>
      </c>
      <c r="J53" s="52" t="s">
        <v>400</v>
      </c>
      <c r="K53" s="4" t="s">
        <v>223</v>
      </c>
      <c r="M53" s="83"/>
      <c r="N53" s="83" t="str">
        <f t="shared" si="6"/>
        <v>750MeV</v>
      </c>
      <c r="O53" s="86" t="str">
        <f t="shared" si="7"/>
        <v>400MeV</v>
      </c>
      <c r="P53" s="20">
        <f t="shared" si="1"/>
        <v>560.66</v>
      </c>
      <c r="Q53" s="20">
        <f t="shared" si="2"/>
        <v>478.51</v>
      </c>
      <c r="R53" s="20">
        <f t="shared" si="3"/>
        <v>27.19</v>
      </c>
    </row>
    <row r="54">
      <c r="B54" s="4">
        <v>1814.0</v>
      </c>
      <c r="C54" s="4" t="s">
        <v>570</v>
      </c>
      <c r="D54" s="52">
        <v>35.005</v>
      </c>
      <c r="E54" s="4">
        <v>26.04</v>
      </c>
      <c r="F54" s="4">
        <v>39.41</v>
      </c>
      <c r="G54" s="4">
        <v>436700.0</v>
      </c>
      <c r="H54" s="4">
        <v>29.09</v>
      </c>
      <c r="I54" s="52" t="s">
        <v>65</v>
      </c>
      <c r="J54" s="52" t="s">
        <v>164</v>
      </c>
      <c r="K54" s="4" t="s">
        <v>223</v>
      </c>
      <c r="M54" s="83"/>
      <c r="N54" s="83" t="str">
        <f t="shared" si="6"/>
        <v>750MeV</v>
      </c>
      <c r="O54" s="86" t="str">
        <f t="shared" si="7"/>
        <v>400MeV</v>
      </c>
      <c r="P54" s="20">
        <f t="shared" si="1"/>
        <v>600.07</v>
      </c>
      <c r="Q54" s="20">
        <f t="shared" si="2"/>
        <v>478.51</v>
      </c>
      <c r="R54" s="20">
        <f t="shared" si="3"/>
        <v>27.19</v>
      </c>
    </row>
    <row r="55">
      <c r="A55" s="27"/>
      <c r="B55" s="42">
        <v>1815.0</v>
      </c>
      <c r="C55" s="42" t="s">
        <v>391</v>
      </c>
      <c r="D55" s="52">
        <v>35.005</v>
      </c>
      <c r="E55" s="42">
        <v>24.4</v>
      </c>
      <c r="F55" s="42">
        <v>35.07</v>
      </c>
      <c r="G55" s="42">
        <v>318604.0</v>
      </c>
      <c r="H55" s="42">
        <v>25.25</v>
      </c>
      <c r="I55" s="43" t="s">
        <v>229</v>
      </c>
      <c r="J55" s="43" t="s">
        <v>164</v>
      </c>
      <c r="K55" s="4" t="s">
        <v>203</v>
      </c>
      <c r="L55" s="42"/>
      <c r="M55" s="83"/>
      <c r="N55" s="83" t="str">
        <f t="shared" si="6"/>
        <v>750MeV</v>
      </c>
      <c r="O55" s="86" t="str">
        <f t="shared" si="7"/>
        <v>400MeV</v>
      </c>
      <c r="P55" s="20">
        <f t="shared" si="1"/>
        <v>600.07</v>
      </c>
      <c r="Q55" s="20">
        <f t="shared" si="2"/>
        <v>478.51</v>
      </c>
      <c r="R55" s="20">
        <f t="shared" si="3"/>
        <v>62.26</v>
      </c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</row>
    <row r="56">
      <c r="A56" s="27"/>
      <c r="B56" s="42">
        <v>1816.0</v>
      </c>
      <c r="C56" s="42" t="s">
        <v>391</v>
      </c>
      <c r="D56" s="52">
        <v>35.005</v>
      </c>
      <c r="E56" s="42">
        <v>7.45</v>
      </c>
      <c r="F56" s="42">
        <v>8.53</v>
      </c>
      <c r="G56" s="42">
        <v>70195.0</v>
      </c>
      <c r="H56" s="42">
        <v>19.76</v>
      </c>
      <c r="I56" s="43" t="s">
        <v>229</v>
      </c>
      <c r="J56" s="43" t="s">
        <v>164</v>
      </c>
      <c r="K56" s="4" t="s">
        <v>203</v>
      </c>
      <c r="L56" s="42" t="s">
        <v>578</v>
      </c>
      <c r="M56" s="83"/>
      <c r="N56" s="83" t="str">
        <f t="shared" si="6"/>
        <v>750MeV</v>
      </c>
      <c r="O56" s="86" t="str">
        <f t="shared" si="7"/>
        <v>400MeV</v>
      </c>
      <c r="P56" s="20">
        <f t="shared" si="1"/>
        <v>600.07</v>
      </c>
      <c r="Q56" s="20">
        <f t="shared" si="2"/>
        <v>478.51</v>
      </c>
      <c r="R56" s="20">
        <f t="shared" si="3"/>
        <v>70.79</v>
      </c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</row>
    <row r="57">
      <c r="A57" s="23"/>
      <c r="B57" s="45">
        <v>1817.0</v>
      </c>
      <c r="C57" s="45" t="s">
        <v>391</v>
      </c>
      <c r="D57" s="52">
        <v>35.005</v>
      </c>
      <c r="E57" s="45">
        <v>18.09</v>
      </c>
      <c r="F57" s="45">
        <v>43.21</v>
      </c>
      <c r="G57" s="45">
        <v>1989533.0</v>
      </c>
      <c r="H57" s="45">
        <v>39.81</v>
      </c>
      <c r="I57" s="83" t="s">
        <v>101</v>
      </c>
      <c r="J57" s="83" t="s">
        <v>164</v>
      </c>
      <c r="K57" s="4" t="s">
        <v>203</v>
      </c>
      <c r="L57" s="45"/>
      <c r="M57" s="83"/>
      <c r="N57" s="83" t="str">
        <f t="shared" si="6"/>
        <v>750MeV</v>
      </c>
      <c r="O57" s="86" t="str">
        <f t="shared" si="7"/>
        <v>400MeV</v>
      </c>
      <c r="P57" s="20">
        <f t="shared" si="1"/>
        <v>600.07</v>
      </c>
      <c r="Q57" s="20">
        <f t="shared" si="2"/>
        <v>521.72</v>
      </c>
      <c r="R57" s="20">
        <f t="shared" si="3"/>
        <v>70.79</v>
      </c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</row>
    <row r="58">
      <c r="A58" s="23"/>
      <c r="B58" s="45">
        <v>1818.0</v>
      </c>
      <c r="C58" s="45" t="s">
        <v>391</v>
      </c>
      <c r="D58" s="52">
        <v>35.005</v>
      </c>
      <c r="E58" s="45">
        <v>18.29</v>
      </c>
      <c r="F58" s="45">
        <v>29.96</v>
      </c>
      <c r="G58" s="45">
        <v>1366840.0</v>
      </c>
      <c r="H58" s="45">
        <v>27.29</v>
      </c>
      <c r="I58" s="83" t="s">
        <v>101</v>
      </c>
      <c r="J58" s="83" t="s">
        <v>164</v>
      </c>
      <c r="K58" s="4" t="s">
        <v>203</v>
      </c>
      <c r="L58" s="45"/>
      <c r="M58" s="83"/>
      <c r="N58" s="83" t="str">
        <f t="shared" si="6"/>
        <v>750MeV</v>
      </c>
      <c r="O58" s="86" t="str">
        <f t="shared" si="7"/>
        <v>400MeV</v>
      </c>
      <c r="P58" s="20">
        <f t="shared" si="1"/>
        <v>600.07</v>
      </c>
      <c r="Q58" s="20">
        <f t="shared" si="2"/>
        <v>551.68</v>
      </c>
      <c r="R58" s="20">
        <f t="shared" si="3"/>
        <v>70.79</v>
      </c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</row>
    <row r="59">
      <c r="A59" s="23"/>
      <c r="B59" s="45">
        <v>1819.0</v>
      </c>
      <c r="C59" s="45" t="s">
        <v>391</v>
      </c>
      <c r="D59" s="52">
        <v>35.005</v>
      </c>
      <c r="E59" s="45">
        <v>18.29</v>
      </c>
      <c r="F59" s="45">
        <v>52.21</v>
      </c>
      <c r="G59" s="45">
        <v>2348679.0</v>
      </c>
      <c r="H59" s="45">
        <v>50.73</v>
      </c>
      <c r="I59" s="83" t="s">
        <v>101</v>
      </c>
      <c r="J59" s="83" t="s">
        <v>164</v>
      </c>
      <c r="K59" s="4" t="s">
        <v>203</v>
      </c>
      <c r="L59" s="45"/>
      <c r="M59" s="83"/>
      <c r="N59" s="83" t="str">
        <f t="shared" si="6"/>
        <v>750MeV</v>
      </c>
      <c r="O59" s="86" t="str">
        <f t="shared" si="7"/>
        <v>400MeV</v>
      </c>
      <c r="P59" s="20">
        <f t="shared" si="1"/>
        <v>600.07</v>
      </c>
      <c r="Q59" s="20">
        <f t="shared" si="2"/>
        <v>603.89</v>
      </c>
      <c r="R59" s="20">
        <f t="shared" si="3"/>
        <v>70.79</v>
      </c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</row>
    <row r="60">
      <c r="A60" s="23"/>
      <c r="B60" s="45">
        <v>1820.0</v>
      </c>
      <c r="C60" s="45" t="s">
        <v>391</v>
      </c>
      <c r="D60" s="52">
        <v>35.005</v>
      </c>
      <c r="E60" s="45">
        <v>18.48</v>
      </c>
      <c r="F60" s="45">
        <v>37.66</v>
      </c>
      <c r="G60" s="45">
        <v>1696451.0</v>
      </c>
      <c r="H60" s="45">
        <v>37.15</v>
      </c>
      <c r="I60" s="83" t="s">
        <v>101</v>
      </c>
      <c r="J60" s="83" t="s">
        <v>164</v>
      </c>
      <c r="K60" s="4" t="s">
        <v>203</v>
      </c>
      <c r="L60" s="45"/>
      <c r="M60" s="83"/>
      <c r="N60" s="83" t="str">
        <f t="shared" si="6"/>
        <v>750MeV</v>
      </c>
      <c r="O60" s="86" t="str">
        <f t="shared" si="7"/>
        <v>400MeV</v>
      </c>
      <c r="P60" s="20">
        <f t="shared" si="1"/>
        <v>600.07</v>
      </c>
      <c r="Q60" s="20">
        <f t="shared" si="2"/>
        <v>641.55</v>
      </c>
      <c r="R60" s="20">
        <f t="shared" si="3"/>
        <v>70.79</v>
      </c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</row>
    <row r="61">
      <c r="A61" s="23"/>
      <c r="B61" s="45">
        <v>1821.0</v>
      </c>
      <c r="C61" s="45" t="s">
        <v>391</v>
      </c>
      <c r="D61" s="52">
        <v>35.005</v>
      </c>
      <c r="E61" s="45">
        <v>18.6</v>
      </c>
      <c r="F61" s="45">
        <v>40.88</v>
      </c>
      <c r="G61" s="45">
        <v>1816967.0</v>
      </c>
      <c r="H61" s="45">
        <v>39.39</v>
      </c>
      <c r="I61" s="83" t="s">
        <v>101</v>
      </c>
      <c r="J61" s="83" t="s">
        <v>164</v>
      </c>
      <c r="K61" s="4" t="s">
        <v>203</v>
      </c>
      <c r="L61" s="45"/>
      <c r="M61" s="83"/>
      <c r="N61" s="83" t="str">
        <f t="shared" si="6"/>
        <v>750MeV</v>
      </c>
      <c r="O61" s="86" t="str">
        <f t="shared" si="7"/>
        <v>400MeV</v>
      </c>
      <c r="P61" s="20">
        <f t="shared" si="1"/>
        <v>600.07</v>
      </c>
      <c r="Q61" s="20">
        <f t="shared" si="2"/>
        <v>682.43</v>
      </c>
      <c r="R61" s="20">
        <f t="shared" si="3"/>
        <v>70.79</v>
      </c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</row>
    <row r="62">
      <c r="A62" s="23"/>
      <c r="B62" s="45">
        <v>1822.0</v>
      </c>
      <c r="C62" s="45" t="s">
        <v>391</v>
      </c>
      <c r="D62" s="52">
        <v>35.005</v>
      </c>
      <c r="E62" s="45">
        <v>18.18</v>
      </c>
      <c r="F62" s="45">
        <v>36.59</v>
      </c>
      <c r="G62" s="45">
        <v>1630721.0</v>
      </c>
      <c r="H62" s="45">
        <v>39.64</v>
      </c>
      <c r="I62" s="83" t="s">
        <v>101</v>
      </c>
      <c r="J62" s="83" t="s">
        <v>164</v>
      </c>
      <c r="K62" s="4" t="s">
        <v>203</v>
      </c>
      <c r="L62" s="45"/>
      <c r="M62" s="83"/>
      <c r="N62" s="83" t="str">
        <f t="shared" si="6"/>
        <v>750MeV</v>
      </c>
      <c r="O62" s="86" t="str">
        <f t="shared" si="7"/>
        <v>400MeV</v>
      </c>
      <c r="P62" s="20">
        <f t="shared" si="1"/>
        <v>600.07</v>
      </c>
      <c r="Q62" s="20">
        <f t="shared" si="2"/>
        <v>719.02</v>
      </c>
      <c r="R62" s="20">
        <f t="shared" si="3"/>
        <v>70.79</v>
      </c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</row>
    <row r="63">
      <c r="A63" s="23"/>
      <c r="B63" s="45">
        <v>1823.0</v>
      </c>
      <c r="C63" s="45" t="s">
        <v>314</v>
      </c>
      <c r="D63" s="52">
        <v>35.005</v>
      </c>
      <c r="E63" s="45">
        <v>18.31</v>
      </c>
      <c r="F63" s="45">
        <v>23.43</v>
      </c>
      <c r="G63" s="45">
        <v>1043734.0</v>
      </c>
      <c r="H63" s="45">
        <v>22.33</v>
      </c>
      <c r="I63" s="83" t="s">
        <v>101</v>
      </c>
      <c r="J63" s="83" t="s">
        <v>519</v>
      </c>
      <c r="K63" s="4" t="s">
        <v>203</v>
      </c>
      <c r="L63" s="45"/>
      <c r="M63" s="83"/>
      <c r="N63" s="83" t="str">
        <f t="shared" si="6"/>
        <v>750MeV</v>
      </c>
      <c r="O63" s="86" t="str">
        <f t="shared" si="7"/>
        <v>400MeV</v>
      </c>
      <c r="P63" s="20">
        <f t="shared" si="1"/>
        <v>600.07</v>
      </c>
      <c r="Q63" s="20">
        <f t="shared" si="2"/>
        <v>742.45</v>
      </c>
      <c r="R63" s="20">
        <f t="shared" si="3"/>
        <v>70.79</v>
      </c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</row>
    <row r="64">
      <c r="A64" s="23"/>
      <c r="B64" s="45">
        <v>1824.0</v>
      </c>
      <c r="C64" s="45" t="s">
        <v>391</v>
      </c>
      <c r="D64" s="52">
        <v>35.005</v>
      </c>
      <c r="E64" s="45">
        <v>12.6</v>
      </c>
      <c r="F64" s="45">
        <v>34.54</v>
      </c>
      <c r="G64" s="45">
        <v>1219712.0</v>
      </c>
      <c r="H64" s="45">
        <v>91.32</v>
      </c>
      <c r="I64" s="83" t="s">
        <v>101</v>
      </c>
      <c r="J64" s="83" t="s">
        <v>164</v>
      </c>
      <c r="K64" s="4" t="s">
        <v>203</v>
      </c>
      <c r="L64" s="45"/>
      <c r="M64" s="83"/>
      <c r="N64" s="83" t="str">
        <f t="shared" si="6"/>
        <v>750MeV</v>
      </c>
      <c r="O64" s="86" t="str">
        <f t="shared" si="7"/>
        <v>400MeV</v>
      </c>
      <c r="P64" s="20">
        <f t="shared" si="1"/>
        <v>600.07</v>
      </c>
      <c r="Q64" s="20">
        <f t="shared" si="2"/>
        <v>776.99</v>
      </c>
      <c r="R64" s="20">
        <f t="shared" si="3"/>
        <v>70.79</v>
      </c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</row>
    <row r="65">
      <c r="A65" s="23"/>
      <c r="B65" s="45">
        <v>1825.0</v>
      </c>
      <c r="C65" s="45" t="s">
        <v>391</v>
      </c>
      <c r="D65" s="52">
        <v>35.005</v>
      </c>
      <c r="E65" s="45">
        <v>6.47</v>
      </c>
      <c r="F65" s="45">
        <v>23.77</v>
      </c>
      <c r="G65" s="45">
        <v>551500.0</v>
      </c>
      <c r="H65" s="45">
        <v>74.03</v>
      </c>
      <c r="I65" s="83" t="s">
        <v>101</v>
      </c>
      <c r="J65" s="83" t="s">
        <v>164</v>
      </c>
      <c r="K65" s="4" t="s">
        <v>203</v>
      </c>
      <c r="L65" s="45"/>
      <c r="M65" s="83"/>
      <c r="N65" s="83" t="str">
        <f t="shared" si="6"/>
        <v>750MeV</v>
      </c>
      <c r="O65" s="86" t="str">
        <f t="shared" si="7"/>
        <v>400MeV</v>
      </c>
      <c r="P65" s="20">
        <f t="shared" si="1"/>
        <v>600.07</v>
      </c>
      <c r="Q65" s="20">
        <f t="shared" si="2"/>
        <v>800.76</v>
      </c>
      <c r="R65" s="20">
        <f t="shared" si="3"/>
        <v>70.79</v>
      </c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</row>
    <row r="66">
      <c r="B66" s="4">
        <v>1826.0</v>
      </c>
      <c r="C66" s="4" t="s">
        <v>391</v>
      </c>
      <c r="D66" s="52">
        <v>35.005</v>
      </c>
      <c r="E66" s="141">
        <v>26.35</v>
      </c>
      <c r="F66" s="246">
        <v>77.36</v>
      </c>
      <c r="G66" s="4">
        <v>834842.0</v>
      </c>
      <c r="H66" s="4">
        <v>57.18</v>
      </c>
      <c r="I66" s="52" t="s">
        <v>65</v>
      </c>
      <c r="J66" s="52" t="s">
        <v>164</v>
      </c>
      <c r="K66" s="4" t="s">
        <v>203</v>
      </c>
      <c r="M66" s="83"/>
      <c r="N66" s="83" t="str">
        <f t="shared" si="6"/>
        <v>750MeV</v>
      </c>
      <c r="O66" s="86" t="str">
        <f t="shared" si="7"/>
        <v>400MeV</v>
      </c>
      <c r="P66" s="247">
        <f t="shared" si="1"/>
        <v>677.43</v>
      </c>
      <c r="Q66" s="20">
        <f t="shared" si="2"/>
        <v>800.76</v>
      </c>
      <c r="R66" s="20">
        <f t="shared" si="3"/>
        <v>70.79</v>
      </c>
    </row>
    <row r="67">
      <c r="B67" s="4">
        <v>1827.0</v>
      </c>
      <c r="C67" s="4" t="s">
        <v>391</v>
      </c>
      <c r="D67" s="52">
        <v>35.005</v>
      </c>
      <c r="E67" s="141">
        <v>27.77</v>
      </c>
      <c r="F67" s="246">
        <v>85.01</v>
      </c>
      <c r="G67" s="4">
        <v>900125.0</v>
      </c>
      <c r="H67" s="4">
        <v>54.1</v>
      </c>
      <c r="I67" s="52" t="s">
        <v>65</v>
      </c>
      <c r="J67" s="52" t="s">
        <v>164</v>
      </c>
      <c r="K67" s="4" t="s">
        <v>203</v>
      </c>
      <c r="M67" s="83"/>
      <c r="N67" s="83" t="str">
        <f t="shared" si="6"/>
        <v>750MeV</v>
      </c>
      <c r="O67" s="86" t="str">
        <f t="shared" si="7"/>
        <v>400MeV</v>
      </c>
      <c r="P67" s="247">
        <f t="shared" si="1"/>
        <v>762.44</v>
      </c>
      <c r="Q67" s="20">
        <f t="shared" si="2"/>
        <v>800.76</v>
      </c>
      <c r="R67" s="20">
        <f t="shared" si="3"/>
        <v>70.79</v>
      </c>
    </row>
    <row r="68">
      <c r="B68" s="4">
        <v>1828.0</v>
      </c>
      <c r="C68" s="4" t="s">
        <v>391</v>
      </c>
      <c r="D68" s="52">
        <v>35.005</v>
      </c>
      <c r="E68" s="141">
        <v>27.6</v>
      </c>
      <c r="F68" s="246">
        <v>59.6</v>
      </c>
      <c r="G68" s="4">
        <v>633089.0</v>
      </c>
      <c r="H68" s="4">
        <v>38.54</v>
      </c>
      <c r="I68" s="52" t="s">
        <v>65</v>
      </c>
      <c r="J68" s="52" t="s">
        <v>164</v>
      </c>
      <c r="K68" s="4" t="s">
        <v>203</v>
      </c>
      <c r="M68" s="83"/>
      <c r="N68" s="83" t="str">
        <f t="shared" si="6"/>
        <v>750MeV</v>
      </c>
      <c r="O68" s="86" t="str">
        <f t="shared" si="7"/>
        <v>400MeV</v>
      </c>
      <c r="P68" s="247">
        <f t="shared" si="1"/>
        <v>822.04</v>
      </c>
      <c r="Q68" s="20">
        <f t="shared" si="2"/>
        <v>800.76</v>
      </c>
      <c r="R68" s="20">
        <f t="shared" si="3"/>
        <v>70.79</v>
      </c>
    </row>
    <row r="69">
      <c r="B69" s="4">
        <v>1829.0</v>
      </c>
      <c r="C69" s="4" t="s">
        <v>391</v>
      </c>
      <c r="D69" s="52">
        <v>35.005</v>
      </c>
      <c r="E69" s="141">
        <v>25.84</v>
      </c>
      <c r="F69" s="246">
        <v>68.74</v>
      </c>
      <c r="G69" s="4">
        <v>730212.0</v>
      </c>
      <c r="H69" s="4">
        <v>53.0</v>
      </c>
      <c r="I69" s="52" t="s">
        <v>65</v>
      </c>
      <c r="J69" s="52" t="s">
        <v>164</v>
      </c>
      <c r="K69" s="4" t="s">
        <v>203</v>
      </c>
      <c r="M69" s="83"/>
      <c r="N69" s="83" t="str">
        <f t="shared" si="6"/>
        <v>750MeV</v>
      </c>
      <c r="O69" s="86" t="str">
        <f t="shared" si="7"/>
        <v>400MeV</v>
      </c>
      <c r="P69" s="247">
        <f t="shared" si="1"/>
        <v>890.78</v>
      </c>
      <c r="Q69" s="20">
        <f t="shared" si="2"/>
        <v>800.76</v>
      </c>
      <c r="R69" s="20">
        <f t="shared" si="3"/>
        <v>70.79</v>
      </c>
    </row>
    <row r="70">
      <c r="B70" s="4">
        <v>1830.0</v>
      </c>
      <c r="C70" s="4" t="s">
        <v>391</v>
      </c>
      <c r="D70" s="52">
        <v>35.005</v>
      </c>
      <c r="E70" s="141">
        <v>18.74</v>
      </c>
      <c r="F70" s="246">
        <v>45.64</v>
      </c>
      <c r="G70" s="4">
        <v>390384.0</v>
      </c>
      <c r="H70" s="4">
        <v>42.18</v>
      </c>
      <c r="I70" s="52" t="s">
        <v>65</v>
      </c>
      <c r="J70" s="52" t="s">
        <v>164</v>
      </c>
      <c r="K70" s="4" t="s">
        <v>203</v>
      </c>
      <c r="M70" s="83"/>
      <c r="N70" s="83" t="str">
        <f t="shared" si="6"/>
        <v>750MeV</v>
      </c>
      <c r="O70" s="86" t="str">
        <f t="shared" si="7"/>
        <v>400MeV</v>
      </c>
      <c r="P70" s="247">
        <f t="shared" si="1"/>
        <v>936.42</v>
      </c>
      <c r="Q70" s="20">
        <f t="shared" si="2"/>
        <v>800.76</v>
      </c>
      <c r="R70" s="20">
        <f t="shared" si="3"/>
        <v>70.79</v>
      </c>
    </row>
    <row r="71">
      <c r="B71" s="4">
        <v>1831.0</v>
      </c>
      <c r="C71" s="4" t="s">
        <v>391</v>
      </c>
      <c r="D71" s="52">
        <v>35.005</v>
      </c>
      <c r="E71" s="4">
        <v>9.19</v>
      </c>
      <c r="F71" s="4">
        <v>23.09</v>
      </c>
      <c r="G71" s="4">
        <v>203010.0</v>
      </c>
      <c r="H71" s="4">
        <v>44.67</v>
      </c>
      <c r="I71" s="52" t="s">
        <v>65</v>
      </c>
      <c r="J71" s="52" t="s">
        <v>164</v>
      </c>
      <c r="K71" s="4" t="s">
        <v>203</v>
      </c>
      <c r="M71" s="83"/>
      <c r="N71" s="83" t="str">
        <f t="shared" si="6"/>
        <v>750MeV</v>
      </c>
      <c r="O71" s="86" t="str">
        <f t="shared" si="7"/>
        <v>400MeV</v>
      </c>
      <c r="P71" s="247">
        <f t="shared" si="1"/>
        <v>959.51</v>
      </c>
      <c r="Q71" s="20">
        <f t="shared" si="2"/>
        <v>800.76</v>
      </c>
      <c r="R71" s="20">
        <f t="shared" si="3"/>
        <v>70.79</v>
      </c>
    </row>
    <row r="72">
      <c r="A72" s="248">
        <v>45213.0</v>
      </c>
      <c r="B72" s="42">
        <v>1832.0</v>
      </c>
      <c r="C72" s="42" t="s">
        <v>391</v>
      </c>
      <c r="D72" s="52">
        <v>35.005</v>
      </c>
      <c r="E72" s="42">
        <v>25.57</v>
      </c>
      <c r="F72" s="42">
        <v>29.57</v>
      </c>
      <c r="G72" s="42">
        <v>263996.0</v>
      </c>
      <c r="H72" s="42">
        <v>21.73</v>
      </c>
      <c r="I72" s="43" t="s">
        <v>229</v>
      </c>
      <c r="J72" s="43" t="s">
        <v>164</v>
      </c>
      <c r="K72" s="4" t="s">
        <v>203</v>
      </c>
      <c r="L72" s="42"/>
      <c r="M72" s="83"/>
      <c r="N72" s="83" t="str">
        <f t="shared" si="6"/>
        <v>750MeV</v>
      </c>
      <c r="O72" s="86" t="str">
        <f t="shared" si="7"/>
        <v>400MeV</v>
      </c>
      <c r="P72" s="247">
        <f t="shared" si="1"/>
        <v>959.51</v>
      </c>
      <c r="Q72" s="20">
        <f t="shared" si="2"/>
        <v>800.76</v>
      </c>
      <c r="R72" s="20">
        <f t="shared" si="3"/>
        <v>100.36</v>
      </c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</row>
    <row r="73">
      <c r="A73" s="27"/>
      <c r="B73" s="42">
        <v>1833.0</v>
      </c>
      <c r="C73" s="42" t="s">
        <v>391</v>
      </c>
      <c r="D73" s="52">
        <v>35.005</v>
      </c>
      <c r="E73" s="42">
        <v>7.19</v>
      </c>
      <c r="F73" s="42">
        <v>8.71</v>
      </c>
      <c r="G73" s="42">
        <v>76494.0</v>
      </c>
      <c r="H73" s="42">
        <v>22.27</v>
      </c>
      <c r="I73" s="43" t="s">
        <v>229</v>
      </c>
      <c r="J73" s="43" t="s">
        <v>164</v>
      </c>
      <c r="K73" s="4" t="s">
        <v>203</v>
      </c>
      <c r="L73" s="42"/>
      <c r="M73" s="83"/>
      <c r="N73" s="83" t="str">
        <f t="shared" si="6"/>
        <v>750MeV</v>
      </c>
      <c r="O73" s="86" t="str">
        <f t="shared" si="7"/>
        <v>400MeV</v>
      </c>
      <c r="P73" s="247">
        <f t="shared" si="1"/>
        <v>959.51</v>
      </c>
      <c r="Q73" s="20">
        <f t="shared" si="2"/>
        <v>800.76</v>
      </c>
      <c r="R73" s="20">
        <f t="shared" si="3"/>
        <v>109.07</v>
      </c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</row>
    <row r="74">
      <c r="A74" s="23"/>
      <c r="B74" s="45">
        <v>1834.0</v>
      </c>
      <c r="C74" s="45" t="s">
        <v>391</v>
      </c>
      <c r="D74" s="52">
        <v>35.005</v>
      </c>
      <c r="E74" s="45">
        <v>17.96</v>
      </c>
      <c r="F74" s="45">
        <v>43.15</v>
      </c>
      <c r="G74" s="45">
        <v>1930346.0</v>
      </c>
      <c r="H74" s="45">
        <v>43.6</v>
      </c>
      <c r="I74" s="83" t="s">
        <v>101</v>
      </c>
      <c r="J74" s="83" t="s">
        <v>164</v>
      </c>
      <c r="K74" s="4" t="s">
        <v>203</v>
      </c>
      <c r="L74" s="45"/>
      <c r="M74" s="83"/>
      <c r="N74" s="83" t="str">
        <f t="shared" si="6"/>
        <v>750MeV</v>
      </c>
      <c r="O74" s="86" t="str">
        <f t="shared" si="7"/>
        <v>400MeV</v>
      </c>
      <c r="P74" s="247">
        <f t="shared" si="1"/>
        <v>959.51</v>
      </c>
      <c r="Q74" s="20">
        <f t="shared" si="2"/>
        <v>843.91</v>
      </c>
      <c r="R74" s="20">
        <f t="shared" si="3"/>
        <v>109.07</v>
      </c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>
      <c r="A75" s="23"/>
      <c r="B75" s="45">
        <v>1835.0</v>
      </c>
      <c r="C75" s="45" t="s">
        <v>580</v>
      </c>
      <c r="D75" s="52">
        <v>35.005</v>
      </c>
      <c r="E75" s="45">
        <v>17.9</v>
      </c>
      <c r="F75" s="45">
        <v>15.54</v>
      </c>
      <c r="G75" s="45">
        <v>736971.0</v>
      </c>
      <c r="H75" s="45">
        <v>30.79</v>
      </c>
      <c r="I75" s="83" t="s">
        <v>101</v>
      </c>
      <c r="J75" s="83" t="s">
        <v>164</v>
      </c>
      <c r="K75" s="4" t="s">
        <v>203</v>
      </c>
      <c r="L75" s="45"/>
      <c r="M75" s="83"/>
      <c r="N75" s="83" t="str">
        <f t="shared" si="6"/>
        <v>750MeV</v>
      </c>
      <c r="O75" s="86" t="str">
        <f t="shared" si="7"/>
        <v>400MeV</v>
      </c>
      <c r="P75" s="247">
        <f t="shared" si="1"/>
        <v>959.51</v>
      </c>
      <c r="Q75" s="20">
        <f t="shared" si="2"/>
        <v>859.45</v>
      </c>
      <c r="R75" s="20">
        <f t="shared" si="3"/>
        <v>109.07</v>
      </c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>
      <c r="A76" s="23"/>
      <c r="B76" s="45">
        <v>1836.0</v>
      </c>
      <c r="C76" s="45" t="s">
        <v>391</v>
      </c>
      <c r="D76" s="52">
        <v>35.005</v>
      </c>
      <c r="E76" s="45">
        <v>17.15</v>
      </c>
      <c r="F76" s="45">
        <v>19.7</v>
      </c>
      <c r="G76" s="45">
        <v>927944.0</v>
      </c>
      <c r="H76" s="45">
        <v>43.68</v>
      </c>
      <c r="I76" s="83" t="s">
        <v>101</v>
      </c>
      <c r="J76" s="83" t="s">
        <v>164</v>
      </c>
      <c r="K76" s="4" t="s">
        <v>203</v>
      </c>
      <c r="L76" s="45"/>
      <c r="M76" s="83"/>
      <c r="N76" s="83" t="str">
        <f t="shared" si="6"/>
        <v>750MeV</v>
      </c>
      <c r="O76" s="86" t="str">
        <f t="shared" si="7"/>
        <v>400MeV</v>
      </c>
      <c r="P76" s="247">
        <f t="shared" si="1"/>
        <v>959.51</v>
      </c>
      <c r="Q76" s="20">
        <f t="shared" si="2"/>
        <v>879.15</v>
      </c>
      <c r="R76" s="20">
        <f t="shared" si="3"/>
        <v>109.07</v>
      </c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>
      <c r="A77" s="23"/>
      <c r="B77" s="45">
        <v>1837.0</v>
      </c>
      <c r="C77" s="45" t="s">
        <v>391</v>
      </c>
      <c r="D77" s="52">
        <v>35.005</v>
      </c>
      <c r="E77" s="45">
        <v>17.96</v>
      </c>
      <c r="F77" s="45">
        <v>43.53</v>
      </c>
      <c r="G77" s="45">
        <v>1925230.0</v>
      </c>
      <c r="H77" s="45">
        <v>43.97</v>
      </c>
      <c r="I77" s="83" t="s">
        <v>101</v>
      </c>
      <c r="J77" s="83" t="s">
        <v>164</v>
      </c>
      <c r="K77" s="4" t="s">
        <v>203</v>
      </c>
      <c r="L77" s="45"/>
      <c r="M77" s="83"/>
      <c r="N77" s="83" t="str">
        <f t="shared" si="6"/>
        <v>750MeV</v>
      </c>
      <c r="O77" s="86" t="str">
        <f t="shared" si="7"/>
        <v>400MeV</v>
      </c>
      <c r="P77" s="247">
        <f t="shared" si="1"/>
        <v>959.51</v>
      </c>
      <c r="Q77" s="20">
        <f t="shared" si="2"/>
        <v>922.68</v>
      </c>
      <c r="R77" s="20">
        <f t="shared" si="3"/>
        <v>109.07</v>
      </c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>
      <c r="A78" s="23"/>
      <c r="B78" s="45">
        <v>1838.0</v>
      </c>
      <c r="C78" s="45" t="s">
        <v>391</v>
      </c>
      <c r="D78" s="52">
        <v>35.005</v>
      </c>
      <c r="E78" s="45">
        <v>17.94</v>
      </c>
      <c r="F78" s="45">
        <v>43.45</v>
      </c>
      <c r="G78" s="45">
        <v>1916830.0</v>
      </c>
      <c r="H78" s="45">
        <v>45.92</v>
      </c>
      <c r="I78" s="83" t="s">
        <v>101</v>
      </c>
      <c r="J78" s="83" t="s">
        <v>164</v>
      </c>
      <c r="K78" s="4" t="s">
        <v>203</v>
      </c>
      <c r="L78" s="45"/>
      <c r="M78" s="83"/>
      <c r="N78" s="83" t="str">
        <f t="shared" si="6"/>
        <v>750MeV</v>
      </c>
      <c r="O78" s="86" t="str">
        <f t="shared" si="7"/>
        <v>400MeV</v>
      </c>
      <c r="P78" s="247">
        <f t="shared" si="1"/>
        <v>959.51</v>
      </c>
      <c r="Q78" s="20">
        <f t="shared" si="2"/>
        <v>966.13</v>
      </c>
      <c r="R78" s="20">
        <f t="shared" si="3"/>
        <v>109.07</v>
      </c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>
      <c r="A79" s="23"/>
      <c r="B79" s="45">
        <v>1839.0</v>
      </c>
      <c r="C79" s="45" t="s">
        <v>391</v>
      </c>
      <c r="D79" s="52">
        <v>35.005</v>
      </c>
      <c r="E79" s="45">
        <v>18.33</v>
      </c>
      <c r="F79" s="45">
        <v>44.27</v>
      </c>
      <c r="G79" s="45">
        <v>1946298.0</v>
      </c>
      <c r="H79" s="45">
        <v>43.28</v>
      </c>
      <c r="I79" s="83" t="s">
        <v>101</v>
      </c>
      <c r="J79" s="83" t="s">
        <v>164</v>
      </c>
      <c r="K79" s="4" t="s">
        <v>203</v>
      </c>
      <c r="L79" s="45"/>
      <c r="M79" s="83"/>
      <c r="N79" s="83" t="str">
        <f t="shared" si="6"/>
        <v>750MeV</v>
      </c>
      <c r="O79" s="86" t="str">
        <f t="shared" si="7"/>
        <v>400MeV</v>
      </c>
      <c r="P79" s="247">
        <f t="shared" si="1"/>
        <v>959.51</v>
      </c>
      <c r="Q79" s="20">
        <f t="shared" si="2"/>
        <v>1010.4</v>
      </c>
      <c r="R79" s="20">
        <f t="shared" si="3"/>
        <v>109.07</v>
      </c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>
      <c r="A80" s="23"/>
      <c r="B80" s="45">
        <v>1840.0</v>
      </c>
      <c r="C80" s="45" t="s">
        <v>391</v>
      </c>
      <c r="D80" s="52">
        <v>35.005</v>
      </c>
      <c r="E80" s="45">
        <v>17.97</v>
      </c>
      <c r="F80" s="45">
        <v>45.23</v>
      </c>
      <c r="G80" s="45">
        <v>1963380.0</v>
      </c>
      <c r="H80" s="45">
        <v>46.49</v>
      </c>
      <c r="I80" s="83" t="s">
        <v>101</v>
      </c>
      <c r="J80" s="83" t="s">
        <v>164</v>
      </c>
      <c r="K80" s="4" t="s">
        <v>203</v>
      </c>
      <c r="L80" s="45"/>
      <c r="M80" s="83"/>
      <c r="N80" s="83" t="str">
        <f t="shared" si="6"/>
        <v>750MeV</v>
      </c>
      <c r="O80" s="86" t="str">
        <f t="shared" si="7"/>
        <v>400MeV</v>
      </c>
      <c r="P80" s="247">
        <f t="shared" si="1"/>
        <v>959.51</v>
      </c>
      <c r="Q80" s="20">
        <f t="shared" si="2"/>
        <v>1055.63</v>
      </c>
      <c r="R80" s="20">
        <f t="shared" si="3"/>
        <v>109.07</v>
      </c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</row>
    <row r="81">
      <c r="A81" s="23"/>
      <c r="B81" s="45">
        <v>1841.0</v>
      </c>
      <c r="C81" s="45" t="s">
        <v>154</v>
      </c>
      <c r="D81" s="52">
        <v>35.005</v>
      </c>
      <c r="E81" s="45">
        <v>18.79</v>
      </c>
      <c r="F81" s="45"/>
      <c r="G81" s="45">
        <v>394957.0</v>
      </c>
      <c r="H81" s="45">
        <v>8.08</v>
      </c>
      <c r="I81" s="83" t="s">
        <v>101</v>
      </c>
      <c r="J81" s="83" t="s">
        <v>315</v>
      </c>
      <c r="K81" s="4" t="s">
        <v>203</v>
      </c>
      <c r="L81" s="45"/>
      <c r="M81" s="83"/>
      <c r="N81" s="83" t="str">
        <f t="shared" si="6"/>
        <v>750MeV</v>
      </c>
      <c r="O81" s="86" t="str">
        <f t="shared" si="7"/>
        <v>400MeV</v>
      </c>
      <c r="P81" s="247">
        <f t="shared" si="1"/>
        <v>959.51</v>
      </c>
      <c r="Q81" s="20">
        <f t="shared" si="2"/>
        <v>1055.63</v>
      </c>
      <c r="R81" s="20">
        <f t="shared" si="3"/>
        <v>109.07</v>
      </c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</row>
    <row r="82">
      <c r="A82" s="23"/>
      <c r="B82" s="45">
        <v>1842.0</v>
      </c>
      <c r="C82" s="45" t="s">
        <v>154</v>
      </c>
      <c r="D82" s="52">
        <v>35.005</v>
      </c>
      <c r="E82" s="45">
        <v>18.96</v>
      </c>
      <c r="F82" s="45">
        <v>0.0</v>
      </c>
      <c r="G82" s="45">
        <v>57983.0</v>
      </c>
      <c r="H82" s="45">
        <v>1.1</v>
      </c>
      <c r="I82" s="83" t="s">
        <v>101</v>
      </c>
      <c r="J82" s="83" t="s">
        <v>583</v>
      </c>
      <c r="K82" s="4" t="s">
        <v>203</v>
      </c>
      <c r="L82" s="45"/>
      <c r="M82" s="83"/>
      <c r="N82" s="83" t="str">
        <f t="shared" si="6"/>
        <v>750MeV</v>
      </c>
      <c r="O82" s="86" t="str">
        <f t="shared" si="7"/>
        <v>400MeV</v>
      </c>
      <c r="P82" s="247">
        <f t="shared" si="1"/>
        <v>959.51</v>
      </c>
      <c r="Q82" s="20">
        <f t="shared" si="2"/>
        <v>1055.63</v>
      </c>
      <c r="R82" s="20">
        <f t="shared" si="3"/>
        <v>109.07</v>
      </c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</row>
    <row r="83">
      <c r="A83" s="23"/>
      <c r="B83" s="45">
        <v>1843.0</v>
      </c>
      <c r="C83" s="45" t="s">
        <v>314</v>
      </c>
      <c r="D83" s="52">
        <v>35.005</v>
      </c>
      <c r="E83" s="45">
        <v>17.07</v>
      </c>
      <c r="F83" s="45">
        <v>20.29</v>
      </c>
      <c r="G83" s="45">
        <v>885122.0</v>
      </c>
      <c r="H83" s="45">
        <v>22.75</v>
      </c>
      <c r="I83" s="83" t="s">
        <v>101</v>
      </c>
      <c r="J83" s="83" t="s">
        <v>102</v>
      </c>
      <c r="K83" s="4" t="s">
        <v>203</v>
      </c>
      <c r="L83" s="45"/>
      <c r="M83" s="83"/>
      <c r="N83" s="83" t="str">
        <f t="shared" si="6"/>
        <v>750MeV</v>
      </c>
      <c r="O83" s="86" t="str">
        <f t="shared" si="7"/>
        <v>400MeV</v>
      </c>
      <c r="P83" s="247">
        <f t="shared" si="1"/>
        <v>959.51</v>
      </c>
      <c r="Q83" s="20">
        <f t="shared" si="2"/>
        <v>1075.92</v>
      </c>
      <c r="R83" s="20">
        <f t="shared" si="3"/>
        <v>109.07</v>
      </c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</row>
    <row r="84">
      <c r="A84" s="23"/>
      <c r="B84" s="45">
        <v>1844.0</v>
      </c>
      <c r="C84" s="45" t="s">
        <v>154</v>
      </c>
      <c r="D84" s="52">
        <v>35.005</v>
      </c>
      <c r="E84" s="45">
        <v>18.73</v>
      </c>
      <c r="F84" s="45">
        <v>0.0</v>
      </c>
      <c r="G84" s="45">
        <v>1614.0</v>
      </c>
      <c r="H84" s="45">
        <v>0.0</v>
      </c>
      <c r="I84" s="83" t="s">
        <v>101</v>
      </c>
      <c r="J84" s="83" t="s">
        <v>519</v>
      </c>
      <c r="K84" s="45" t="s">
        <v>223</v>
      </c>
      <c r="L84" s="45" t="s">
        <v>584</v>
      </c>
      <c r="M84" s="83"/>
      <c r="N84" s="83" t="str">
        <f t="shared" si="6"/>
        <v>750MeV</v>
      </c>
      <c r="O84" s="86" t="str">
        <f t="shared" si="7"/>
        <v>400MeV</v>
      </c>
      <c r="P84" s="247">
        <f t="shared" si="1"/>
        <v>959.51</v>
      </c>
      <c r="Q84" s="20">
        <f t="shared" si="2"/>
        <v>1075.92</v>
      </c>
      <c r="R84" s="20">
        <f t="shared" si="3"/>
        <v>109.07</v>
      </c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</row>
    <row r="85">
      <c r="A85" s="23"/>
      <c r="B85" s="45">
        <v>1845.0</v>
      </c>
      <c r="C85" s="45" t="s">
        <v>391</v>
      </c>
      <c r="D85" s="52">
        <v>35.005</v>
      </c>
      <c r="E85" s="45">
        <v>18.76</v>
      </c>
      <c r="F85" s="45">
        <v>12.35</v>
      </c>
      <c r="G85" s="45">
        <v>562364.0</v>
      </c>
      <c r="H85" s="45">
        <v>11.33</v>
      </c>
      <c r="I85" s="83" t="s">
        <v>101</v>
      </c>
      <c r="J85" s="83" t="s">
        <v>519</v>
      </c>
      <c r="K85" s="45" t="s">
        <v>223</v>
      </c>
      <c r="L85" s="45"/>
      <c r="M85" s="83"/>
      <c r="N85" s="83" t="str">
        <f t="shared" si="6"/>
        <v>750MeV</v>
      </c>
      <c r="O85" s="86" t="str">
        <f t="shared" si="7"/>
        <v>400MeV</v>
      </c>
      <c r="P85" s="247">
        <f t="shared" si="1"/>
        <v>959.51</v>
      </c>
      <c r="Q85" s="20">
        <f t="shared" si="2"/>
        <v>1088.27</v>
      </c>
      <c r="R85" s="20">
        <f t="shared" si="3"/>
        <v>109.07</v>
      </c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</row>
    <row r="86">
      <c r="A86" s="23"/>
      <c r="B86" s="45">
        <v>1846.0</v>
      </c>
      <c r="C86" s="45" t="s">
        <v>154</v>
      </c>
      <c r="D86" s="52">
        <v>35.005</v>
      </c>
      <c r="E86" s="45">
        <v>18.88</v>
      </c>
      <c r="F86" s="45">
        <v>0.0</v>
      </c>
      <c r="G86" s="45">
        <v>24936.0</v>
      </c>
      <c r="H86" s="45">
        <v>0.0</v>
      </c>
      <c r="I86" s="83" t="s">
        <v>101</v>
      </c>
      <c r="J86" s="83" t="s">
        <v>583</v>
      </c>
      <c r="K86" s="45" t="s">
        <v>223</v>
      </c>
      <c r="L86" s="45"/>
      <c r="M86" s="83"/>
      <c r="N86" s="83" t="str">
        <f t="shared" si="6"/>
        <v>750MeV</v>
      </c>
      <c r="O86" s="86" t="str">
        <f t="shared" si="7"/>
        <v>400MeV</v>
      </c>
      <c r="P86" s="247">
        <f t="shared" si="1"/>
        <v>959.51</v>
      </c>
      <c r="Q86" s="20">
        <f t="shared" si="2"/>
        <v>1088.27</v>
      </c>
      <c r="R86" s="20">
        <f t="shared" si="3"/>
        <v>109.07</v>
      </c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</row>
    <row r="87">
      <c r="A87" s="23"/>
      <c r="B87" s="45">
        <v>1847.0</v>
      </c>
      <c r="C87" s="45" t="s">
        <v>391</v>
      </c>
      <c r="D87" s="52">
        <v>35.005</v>
      </c>
      <c r="E87" s="45">
        <v>18.44</v>
      </c>
      <c r="F87" s="45">
        <v>27.49</v>
      </c>
      <c r="G87" s="45">
        <v>1178009.0</v>
      </c>
      <c r="H87" s="45">
        <v>32.45</v>
      </c>
      <c r="I87" s="83" t="s">
        <v>101</v>
      </c>
      <c r="J87" s="83" t="s">
        <v>326</v>
      </c>
      <c r="K87" s="45" t="s">
        <v>223</v>
      </c>
      <c r="L87" s="45"/>
      <c r="M87" s="83"/>
      <c r="N87" s="83" t="str">
        <f t="shared" si="6"/>
        <v>750MeV</v>
      </c>
      <c r="O87" s="86" t="str">
        <f t="shared" si="7"/>
        <v>400MeV</v>
      </c>
      <c r="P87" s="247">
        <f t="shared" si="1"/>
        <v>959.51</v>
      </c>
      <c r="Q87" s="20">
        <f t="shared" si="2"/>
        <v>1115.76</v>
      </c>
      <c r="R87" s="20">
        <f t="shared" si="3"/>
        <v>109.07</v>
      </c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</row>
    <row r="88">
      <c r="B88" s="4">
        <v>1848.0</v>
      </c>
      <c r="C88" s="4" t="s">
        <v>391</v>
      </c>
      <c r="D88" s="52">
        <v>35.005</v>
      </c>
      <c r="E88" s="4">
        <v>27.11</v>
      </c>
      <c r="F88" s="4">
        <v>70.21</v>
      </c>
      <c r="G88" s="4">
        <v>732685.0</v>
      </c>
      <c r="H88" s="4">
        <v>47.39</v>
      </c>
      <c r="I88" s="52" t="s">
        <v>65</v>
      </c>
      <c r="J88" s="52" t="s">
        <v>164</v>
      </c>
      <c r="K88" s="4" t="s">
        <v>203</v>
      </c>
      <c r="M88" s="83"/>
      <c r="N88" s="83" t="str">
        <f t="shared" si="6"/>
        <v>750MeV</v>
      </c>
      <c r="O88" s="86" t="str">
        <f t="shared" si="7"/>
        <v>400MeV</v>
      </c>
      <c r="P88" s="247">
        <f t="shared" si="1"/>
        <v>1029.72</v>
      </c>
      <c r="Q88" s="20">
        <f t="shared" si="2"/>
        <v>1115.76</v>
      </c>
      <c r="R88" s="20">
        <f t="shared" si="3"/>
        <v>109.07</v>
      </c>
    </row>
    <row r="89">
      <c r="B89" s="4">
        <v>1849.0</v>
      </c>
      <c r="C89" s="4" t="s">
        <v>391</v>
      </c>
      <c r="D89" s="52">
        <v>35.005</v>
      </c>
      <c r="E89" s="4">
        <v>26.03</v>
      </c>
      <c r="F89" s="4">
        <v>21.87</v>
      </c>
      <c r="G89" s="4">
        <v>543179.0</v>
      </c>
      <c r="H89" s="4">
        <v>38.09</v>
      </c>
      <c r="I89" s="52" t="s">
        <v>65</v>
      </c>
      <c r="J89" s="52" t="s">
        <v>164</v>
      </c>
      <c r="K89" s="4" t="s">
        <v>203</v>
      </c>
      <c r="M89" s="83"/>
      <c r="N89" s="83" t="str">
        <f t="shared" si="6"/>
        <v>750MeV</v>
      </c>
      <c r="O89" s="86" t="str">
        <f t="shared" si="7"/>
        <v>400MeV</v>
      </c>
      <c r="P89" s="247">
        <f t="shared" si="1"/>
        <v>1051.59</v>
      </c>
      <c r="Q89" s="20">
        <f t="shared" si="2"/>
        <v>1115.76</v>
      </c>
      <c r="R89" s="20">
        <f t="shared" si="3"/>
        <v>109.07</v>
      </c>
    </row>
    <row r="90">
      <c r="B90" s="4">
        <v>1850.0</v>
      </c>
      <c r="C90" s="4" t="s">
        <v>391</v>
      </c>
      <c r="D90" s="52">
        <v>35.005</v>
      </c>
      <c r="E90" s="4" t="s">
        <v>223</v>
      </c>
      <c r="F90" s="4">
        <v>0.0</v>
      </c>
      <c r="G90" s="4">
        <v>9463.0</v>
      </c>
      <c r="H90" s="4">
        <v>3.91</v>
      </c>
      <c r="I90" s="52" t="s">
        <v>65</v>
      </c>
      <c r="J90" s="52" t="s">
        <v>44</v>
      </c>
      <c r="K90" s="4" t="s">
        <v>223</v>
      </c>
      <c r="L90" s="4" t="s">
        <v>586</v>
      </c>
      <c r="M90" s="83"/>
      <c r="N90" s="83" t="str">
        <f t="shared" si="6"/>
        <v>750MeV</v>
      </c>
      <c r="O90" s="86" t="str">
        <f t="shared" si="7"/>
        <v>400MeV</v>
      </c>
      <c r="P90" s="247">
        <f t="shared" si="1"/>
        <v>1051.59</v>
      </c>
      <c r="Q90" s="20">
        <f t="shared" si="2"/>
        <v>1115.76</v>
      </c>
      <c r="R90" s="20">
        <f t="shared" si="3"/>
        <v>109.07</v>
      </c>
    </row>
    <row r="91">
      <c r="B91" s="4">
        <v>1851.0</v>
      </c>
      <c r="C91" s="4" t="s">
        <v>391</v>
      </c>
      <c r="D91" s="52">
        <v>35.005</v>
      </c>
      <c r="E91" s="4">
        <v>26.19</v>
      </c>
      <c r="F91" s="4">
        <v>67.74</v>
      </c>
      <c r="G91" s="4">
        <v>697354.0</v>
      </c>
      <c r="H91" s="4">
        <v>47.65</v>
      </c>
      <c r="I91" s="52" t="s">
        <v>65</v>
      </c>
      <c r="J91" s="52" t="s">
        <v>164</v>
      </c>
      <c r="K91" s="4" t="s">
        <v>203</v>
      </c>
      <c r="M91" s="83"/>
      <c r="N91" s="83" t="str">
        <f t="shared" si="6"/>
        <v>750MeV</v>
      </c>
      <c r="O91" s="86" t="str">
        <f t="shared" si="7"/>
        <v>400MeV</v>
      </c>
      <c r="P91" s="247">
        <f t="shared" si="1"/>
        <v>1119.33</v>
      </c>
      <c r="Q91" s="20">
        <f t="shared" si="2"/>
        <v>1115.76</v>
      </c>
      <c r="R91" s="20">
        <f t="shared" si="3"/>
        <v>109.07</v>
      </c>
    </row>
    <row r="92">
      <c r="B92" s="4">
        <v>1852.0</v>
      </c>
      <c r="C92" s="4" t="s">
        <v>391</v>
      </c>
      <c r="D92" s="52">
        <v>35.005</v>
      </c>
      <c r="E92" s="4">
        <v>30.0</v>
      </c>
      <c r="F92" s="4">
        <v>0.0</v>
      </c>
      <c r="G92" s="4">
        <v>785000.0</v>
      </c>
      <c r="H92" s="4">
        <v>54.0</v>
      </c>
      <c r="I92" s="52" t="s">
        <v>65</v>
      </c>
      <c r="J92" s="52" t="s">
        <v>164</v>
      </c>
      <c r="K92" s="4" t="s">
        <v>203</v>
      </c>
      <c r="L92" s="4" t="s">
        <v>327</v>
      </c>
      <c r="M92" s="83"/>
      <c r="N92" s="83" t="str">
        <f t="shared" si="6"/>
        <v>750MeV</v>
      </c>
      <c r="O92" s="86" t="str">
        <f t="shared" si="7"/>
        <v>400MeV</v>
      </c>
      <c r="P92" s="247">
        <f t="shared" si="1"/>
        <v>1119.33</v>
      </c>
      <c r="Q92" s="20">
        <f t="shared" si="2"/>
        <v>1115.76</v>
      </c>
      <c r="R92" s="20">
        <f t="shared" si="3"/>
        <v>109.07</v>
      </c>
    </row>
    <row r="93">
      <c r="B93" s="4">
        <v>1853.0</v>
      </c>
      <c r="C93" s="4" t="s">
        <v>314</v>
      </c>
      <c r="D93" s="52">
        <v>35.005</v>
      </c>
      <c r="E93" s="4">
        <v>25.77</v>
      </c>
      <c r="F93" s="4">
        <v>8.17</v>
      </c>
      <c r="G93" s="4">
        <v>86162.0</v>
      </c>
      <c r="H93" s="4">
        <v>6.16</v>
      </c>
      <c r="I93" s="52" t="s">
        <v>65</v>
      </c>
      <c r="J93" s="52" t="s">
        <v>326</v>
      </c>
      <c r="K93" s="4" t="s">
        <v>203</v>
      </c>
      <c r="M93" s="83"/>
      <c r="N93" s="83" t="str">
        <f t="shared" si="6"/>
        <v>750MeV</v>
      </c>
      <c r="O93" s="86" t="str">
        <f t="shared" si="7"/>
        <v>400MeV</v>
      </c>
      <c r="P93" s="247">
        <f t="shared" si="1"/>
        <v>1127.5</v>
      </c>
      <c r="Q93" s="20">
        <f t="shared" si="2"/>
        <v>1115.76</v>
      </c>
      <c r="R93" s="20">
        <f t="shared" si="3"/>
        <v>109.07</v>
      </c>
    </row>
    <row r="94">
      <c r="B94" s="4">
        <v>1854.0</v>
      </c>
      <c r="C94" s="4" t="s">
        <v>314</v>
      </c>
      <c r="D94" s="52">
        <v>35.005</v>
      </c>
      <c r="E94" s="4">
        <v>26.92</v>
      </c>
      <c r="F94" s="4">
        <v>31.54</v>
      </c>
      <c r="G94" s="4">
        <v>1.25332025E8</v>
      </c>
      <c r="H94" s="4">
        <v>19.78</v>
      </c>
      <c r="I94" s="52" t="s">
        <v>65</v>
      </c>
      <c r="J94" s="52" t="s">
        <v>326</v>
      </c>
      <c r="K94" s="4" t="s">
        <v>203</v>
      </c>
      <c r="M94" s="83"/>
      <c r="N94" s="83" t="str">
        <f t="shared" si="6"/>
        <v>750MeV</v>
      </c>
      <c r="O94" s="86" t="str">
        <f t="shared" si="7"/>
        <v>400MeV</v>
      </c>
      <c r="P94" s="247">
        <f t="shared" si="1"/>
        <v>1159.04</v>
      </c>
      <c r="Q94" s="20">
        <f t="shared" si="2"/>
        <v>1115.76</v>
      </c>
      <c r="R94" s="20">
        <f t="shared" si="3"/>
        <v>109.07</v>
      </c>
    </row>
    <row r="95">
      <c r="B95" s="4">
        <v>1855.0</v>
      </c>
      <c r="C95" s="4" t="s">
        <v>154</v>
      </c>
      <c r="D95" s="52">
        <v>35.005</v>
      </c>
      <c r="E95" s="4">
        <v>27.71</v>
      </c>
      <c r="F95" s="4">
        <v>0.0</v>
      </c>
      <c r="G95" s="4">
        <v>13768.0</v>
      </c>
      <c r="H95" s="4">
        <v>0.0</v>
      </c>
      <c r="I95" s="52" t="s">
        <v>65</v>
      </c>
      <c r="J95" s="52" t="s">
        <v>102</v>
      </c>
      <c r="K95" s="4" t="s">
        <v>203</v>
      </c>
      <c r="M95" s="83"/>
      <c r="N95" s="83" t="str">
        <f t="shared" si="6"/>
        <v>750MeV</v>
      </c>
      <c r="O95" s="86" t="str">
        <f t="shared" si="7"/>
        <v>400MeV</v>
      </c>
      <c r="P95" s="247">
        <f t="shared" si="1"/>
        <v>1159.04</v>
      </c>
      <c r="Q95" s="20">
        <f t="shared" si="2"/>
        <v>1115.76</v>
      </c>
      <c r="R95" s="20">
        <f t="shared" si="3"/>
        <v>109.07</v>
      </c>
    </row>
    <row r="96">
      <c r="B96" s="4">
        <v>1856.0</v>
      </c>
      <c r="C96" s="4" t="s">
        <v>391</v>
      </c>
      <c r="D96" s="52">
        <v>35.005</v>
      </c>
      <c r="E96" s="4">
        <v>27.24</v>
      </c>
      <c r="F96" s="4">
        <v>31.07</v>
      </c>
      <c r="G96" s="4">
        <v>319154.0</v>
      </c>
      <c r="H96" s="4">
        <v>19.64</v>
      </c>
      <c r="I96" s="52" t="s">
        <v>65</v>
      </c>
      <c r="J96" s="52" t="s">
        <v>583</v>
      </c>
      <c r="K96" s="4" t="s">
        <v>203</v>
      </c>
      <c r="M96" s="83"/>
      <c r="N96" s="83" t="str">
        <f t="shared" si="6"/>
        <v>750MeV</v>
      </c>
      <c r="O96" s="86" t="str">
        <f t="shared" si="7"/>
        <v>400MeV</v>
      </c>
      <c r="P96" s="247">
        <f t="shared" si="1"/>
        <v>1190.11</v>
      </c>
      <c r="Q96" s="20">
        <f t="shared" si="2"/>
        <v>1115.76</v>
      </c>
      <c r="R96" s="20">
        <f t="shared" si="3"/>
        <v>109.07</v>
      </c>
    </row>
    <row r="97">
      <c r="A97" s="27"/>
      <c r="B97" s="42">
        <v>1857.0</v>
      </c>
      <c r="C97" s="42" t="s">
        <v>391</v>
      </c>
      <c r="D97" s="52">
        <v>35.005</v>
      </c>
      <c r="E97" s="42">
        <v>26.67</v>
      </c>
      <c r="F97" s="42">
        <v>31.8</v>
      </c>
      <c r="G97" s="42">
        <v>271091.0</v>
      </c>
      <c r="H97" s="42">
        <v>21.3</v>
      </c>
      <c r="I97" s="43" t="s">
        <v>229</v>
      </c>
      <c r="J97" s="43" t="s">
        <v>164</v>
      </c>
      <c r="K97" s="4" t="s">
        <v>203</v>
      </c>
      <c r="L97" s="42"/>
      <c r="M97" s="83"/>
      <c r="N97" s="83" t="str">
        <f t="shared" si="6"/>
        <v>750MeV</v>
      </c>
      <c r="O97" s="86" t="str">
        <f t="shared" si="7"/>
        <v>400MeV</v>
      </c>
      <c r="P97" s="247">
        <f t="shared" si="1"/>
        <v>1190.11</v>
      </c>
      <c r="Q97" s="20">
        <f t="shared" si="2"/>
        <v>1115.76</v>
      </c>
      <c r="R97" s="20">
        <f t="shared" si="3"/>
        <v>140.87</v>
      </c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</row>
    <row r="98">
      <c r="A98" s="27"/>
      <c r="B98" s="42">
        <v>1858.0</v>
      </c>
      <c r="C98" s="42" t="s">
        <v>391</v>
      </c>
      <c r="D98" s="52">
        <v>35.005</v>
      </c>
      <c r="E98" s="42">
        <v>7.18</v>
      </c>
      <c r="F98" s="42">
        <v>9.08</v>
      </c>
      <c r="G98" s="42">
        <v>79530.0</v>
      </c>
      <c r="H98" s="42">
        <v>21.84</v>
      </c>
      <c r="I98" s="43" t="s">
        <v>229</v>
      </c>
      <c r="J98" s="43" t="s">
        <v>164</v>
      </c>
      <c r="K98" s="4" t="s">
        <v>203</v>
      </c>
      <c r="L98" s="42" t="s">
        <v>588</v>
      </c>
      <c r="M98" s="83"/>
      <c r="N98" s="83" t="str">
        <f t="shared" si="6"/>
        <v>750MeV</v>
      </c>
      <c r="O98" s="86" t="str">
        <f t="shared" si="7"/>
        <v>400MeV</v>
      </c>
      <c r="P98" s="247">
        <f t="shared" si="1"/>
        <v>1190.11</v>
      </c>
      <c r="Q98" s="20">
        <f t="shared" si="2"/>
        <v>1115.76</v>
      </c>
      <c r="R98" s="20">
        <f t="shared" si="3"/>
        <v>149.95</v>
      </c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</row>
    <row r="99">
      <c r="A99" s="23"/>
      <c r="B99" s="45">
        <v>1859.0</v>
      </c>
      <c r="C99" s="45" t="s">
        <v>391</v>
      </c>
      <c r="D99" s="52">
        <v>35.005</v>
      </c>
      <c r="E99" s="45">
        <v>17.48</v>
      </c>
      <c r="F99" s="45">
        <v>18.61</v>
      </c>
      <c r="G99" s="45">
        <v>1049667.0</v>
      </c>
      <c r="H99" s="45">
        <v>29.55</v>
      </c>
      <c r="I99" s="83" t="s">
        <v>101</v>
      </c>
      <c r="J99" s="83" t="s">
        <v>164</v>
      </c>
      <c r="K99" s="4" t="s">
        <v>203</v>
      </c>
      <c r="L99" s="45" t="s">
        <v>588</v>
      </c>
      <c r="M99" s="83"/>
      <c r="N99" s="83" t="str">
        <f t="shared" si="6"/>
        <v>750MeV</v>
      </c>
      <c r="O99" s="86" t="str">
        <f t="shared" si="7"/>
        <v>400MeV</v>
      </c>
      <c r="P99" s="247">
        <f t="shared" si="1"/>
        <v>1190.11</v>
      </c>
      <c r="Q99" s="20">
        <f t="shared" si="2"/>
        <v>1134.37</v>
      </c>
      <c r="R99" s="20">
        <f t="shared" si="3"/>
        <v>149.95</v>
      </c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>
      <c r="A100" s="23"/>
      <c r="B100" s="45">
        <v>1860.0</v>
      </c>
      <c r="C100" s="45" t="s">
        <v>154</v>
      </c>
      <c r="D100" s="52">
        <v>35.005</v>
      </c>
      <c r="E100" s="45">
        <v>4.19</v>
      </c>
      <c r="F100" s="45">
        <v>0.0</v>
      </c>
      <c r="G100" s="45">
        <v>51290.0</v>
      </c>
      <c r="H100" s="45">
        <v>16.81</v>
      </c>
      <c r="I100" s="83" t="s">
        <v>101</v>
      </c>
      <c r="J100" s="83" t="s">
        <v>164</v>
      </c>
      <c r="K100" s="4" t="s">
        <v>203</v>
      </c>
      <c r="L100" s="45"/>
      <c r="M100" s="83"/>
      <c r="N100" s="83" t="str">
        <f t="shared" si="6"/>
        <v>750MeV</v>
      </c>
      <c r="O100" s="86" t="str">
        <f t="shared" si="7"/>
        <v>400MeV</v>
      </c>
      <c r="P100" s="247">
        <f t="shared" si="1"/>
        <v>1190.11</v>
      </c>
      <c r="Q100" s="20">
        <f t="shared" si="2"/>
        <v>1134.37</v>
      </c>
      <c r="R100" s="20">
        <f t="shared" si="3"/>
        <v>149.95</v>
      </c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>
      <c r="A101" s="23"/>
      <c r="B101" s="45">
        <v>1861.0</v>
      </c>
      <c r="C101" s="45" t="s">
        <v>570</v>
      </c>
      <c r="D101" s="52">
        <v>35.005</v>
      </c>
      <c r="E101" s="23"/>
      <c r="F101" s="45">
        <v>0.0</v>
      </c>
      <c r="G101" s="23"/>
      <c r="H101" s="45">
        <v>7.0</v>
      </c>
      <c r="I101" s="83" t="s">
        <v>101</v>
      </c>
      <c r="J101" s="83" t="s">
        <v>164</v>
      </c>
      <c r="K101" s="4" t="s">
        <v>203</v>
      </c>
      <c r="L101" s="45" t="s">
        <v>327</v>
      </c>
      <c r="M101" s="83"/>
      <c r="N101" s="83" t="str">
        <f t="shared" si="6"/>
        <v>750MeV</v>
      </c>
      <c r="O101" s="86" t="str">
        <f t="shared" si="7"/>
        <v>400MeV</v>
      </c>
      <c r="P101" s="247">
        <f t="shared" si="1"/>
        <v>1190.11</v>
      </c>
      <c r="Q101" s="20">
        <f t="shared" si="2"/>
        <v>1134.37</v>
      </c>
      <c r="R101" s="20">
        <f t="shared" si="3"/>
        <v>149.95</v>
      </c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>
      <c r="A102" s="23"/>
      <c r="B102" s="45">
        <v>1862.0</v>
      </c>
      <c r="C102" s="45" t="s">
        <v>570</v>
      </c>
      <c r="D102" s="52">
        <v>35.005</v>
      </c>
      <c r="E102" s="45">
        <v>17.5</v>
      </c>
      <c r="F102" s="45">
        <v>42.53</v>
      </c>
      <c r="G102" s="45">
        <v>1912418.0</v>
      </c>
      <c r="H102" s="45">
        <v>56.5</v>
      </c>
      <c r="I102" s="83" t="s">
        <v>101</v>
      </c>
      <c r="J102" s="83" t="s">
        <v>164</v>
      </c>
      <c r="K102" s="4" t="s">
        <v>203</v>
      </c>
      <c r="L102" s="45"/>
      <c r="M102" s="83"/>
      <c r="N102" s="83" t="str">
        <f t="shared" si="6"/>
        <v>750MeV</v>
      </c>
      <c r="O102" s="86" t="str">
        <f t="shared" si="7"/>
        <v>400MeV</v>
      </c>
      <c r="P102" s="247">
        <f t="shared" si="1"/>
        <v>1190.11</v>
      </c>
      <c r="Q102" s="20">
        <f t="shared" si="2"/>
        <v>1176.9</v>
      </c>
      <c r="R102" s="20">
        <f t="shared" si="3"/>
        <v>149.95</v>
      </c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>
      <c r="A103" s="23"/>
      <c r="B103" s="45">
        <v>1863.0</v>
      </c>
      <c r="C103" s="45" t="s">
        <v>391</v>
      </c>
      <c r="D103" s="52">
        <v>35.005</v>
      </c>
      <c r="E103" s="45">
        <v>17.75</v>
      </c>
      <c r="F103" s="45">
        <v>38.6</v>
      </c>
      <c r="G103" s="45">
        <v>1698124.0</v>
      </c>
      <c r="H103" s="45">
        <v>41.6</v>
      </c>
      <c r="I103" s="83" t="s">
        <v>101</v>
      </c>
      <c r="J103" s="83" t="s">
        <v>164</v>
      </c>
      <c r="K103" s="4" t="s">
        <v>203</v>
      </c>
      <c r="L103" s="45"/>
      <c r="M103" s="83"/>
      <c r="N103" s="83" t="str">
        <f t="shared" si="6"/>
        <v>750MeV</v>
      </c>
      <c r="O103" s="86" t="str">
        <f t="shared" si="7"/>
        <v>400MeV</v>
      </c>
      <c r="P103" s="247">
        <f t="shared" si="1"/>
        <v>1190.11</v>
      </c>
      <c r="Q103" s="20">
        <f t="shared" si="2"/>
        <v>1215.5</v>
      </c>
      <c r="R103" s="20">
        <f t="shared" si="3"/>
        <v>149.95</v>
      </c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>
      <c r="A104" s="95">
        <v>45214.0</v>
      </c>
      <c r="B104" s="45">
        <v>1864.0</v>
      </c>
      <c r="C104" s="45" t="s">
        <v>391</v>
      </c>
      <c r="D104" s="52">
        <v>35.005</v>
      </c>
      <c r="E104" s="45">
        <v>17.78</v>
      </c>
      <c r="F104" s="45">
        <v>35.72</v>
      </c>
      <c r="G104" s="45" t="s">
        <v>589</v>
      </c>
      <c r="H104" s="45">
        <v>62.31</v>
      </c>
      <c r="I104" s="83" t="s">
        <v>101</v>
      </c>
      <c r="J104" s="83" t="s">
        <v>164</v>
      </c>
      <c r="K104" s="4" t="s">
        <v>203</v>
      </c>
      <c r="L104" s="45"/>
      <c r="M104" s="83"/>
      <c r="N104" s="83" t="str">
        <f t="shared" si="6"/>
        <v>750MeV</v>
      </c>
      <c r="O104" s="86" t="str">
        <f t="shared" si="7"/>
        <v>400MeV</v>
      </c>
      <c r="P104" s="247">
        <f t="shared" si="1"/>
        <v>1190.11</v>
      </c>
      <c r="Q104" s="20">
        <f t="shared" si="2"/>
        <v>1251.22</v>
      </c>
      <c r="R104" s="20">
        <f t="shared" si="3"/>
        <v>149.95</v>
      </c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>
      <c r="A105" s="23"/>
      <c r="B105" s="45">
        <v>1865.0</v>
      </c>
      <c r="C105" s="45" t="s">
        <v>391</v>
      </c>
      <c r="D105" s="52">
        <v>35.005</v>
      </c>
      <c r="E105" s="45">
        <v>18.57</v>
      </c>
      <c r="F105" s="45">
        <v>44.12</v>
      </c>
      <c r="G105" s="45"/>
      <c r="H105" s="45">
        <v>41.95</v>
      </c>
      <c r="I105" s="83" t="s">
        <v>101</v>
      </c>
      <c r="J105" s="83" t="s">
        <v>164</v>
      </c>
      <c r="K105" s="4" t="s">
        <v>203</v>
      </c>
      <c r="L105" s="45"/>
      <c r="M105" s="83"/>
      <c r="N105" s="83" t="str">
        <f t="shared" si="6"/>
        <v>750MeV</v>
      </c>
      <c r="O105" s="86" t="str">
        <f t="shared" si="7"/>
        <v>400MeV</v>
      </c>
      <c r="P105" s="247">
        <f t="shared" si="1"/>
        <v>1190.11</v>
      </c>
      <c r="Q105" s="20">
        <f t="shared" si="2"/>
        <v>1295.34</v>
      </c>
      <c r="R105" s="20">
        <f t="shared" si="3"/>
        <v>149.95</v>
      </c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>
      <c r="A106" s="23"/>
      <c r="B106" s="45">
        <v>1866.0</v>
      </c>
      <c r="C106" s="45" t="s">
        <v>391</v>
      </c>
      <c r="D106" s="52">
        <v>35.005</v>
      </c>
      <c r="E106" s="45">
        <v>17.87</v>
      </c>
      <c r="F106" s="45">
        <v>43.75</v>
      </c>
      <c r="G106" s="45" t="s">
        <v>590</v>
      </c>
      <c r="H106" s="45">
        <v>46.45</v>
      </c>
      <c r="I106" s="83" t="s">
        <v>101</v>
      </c>
      <c r="J106" s="83" t="s">
        <v>164</v>
      </c>
      <c r="K106" s="4" t="s">
        <v>203</v>
      </c>
      <c r="L106" s="45"/>
      <c r="M106" s="83"/>
      <c r="N106" s="83" t="str">
        <f t="shared" si="6"/>
        <v>750MeV</v>
      </c>
      <c r="O106" s="86" t="str">
        <f t="shared" si="7"/>
        <v>400MeV</v>
      </c>
      <c r="P106" s="247">
        <f t="shared" si="1"/>
        <v>1190.11</v>
      </c>
      <c r="Q106" s="20">
        <f t="shared" si="2"/>
        <v>1339.09</v>
      </c>
      <c r="R106" s="20">
        <f t="shared" si="3"/>
        <v>149.95</v>
      </c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>
      <c r="A107" s="23"/>
      <c r="B107" s="45">
        <v>1867.0</v>
      </c>
      <c r="C107" s="45" t="s">
        <v>391</v>
      </c>
      <c r="D107" s="52">
        <v>35.005</v>
      </c>
      <c r="E107" s="45">
        <v>18.04</v>
      </c>
      <c r="F107" s="45">
        <v>47.64</v>
      </c>
      <c r="G107" s="45" t="s">
        <v>591</v>
      </c>
      <c r="H107" s="45">
        <v>48.43</v>
      </c>
      <c r="I107" s="83" t="s">
        <v>101</v>
      </c>
      <c r="J107" s="83" t="s">
        <v>164</v>
      </c>
      <c r="K107" s="4" t="s">
        <v>203</v>
      </c>
      <c r="L107" s="45"/>
      <c r="M107" s="83"/>
      <c r="N107" s="83" t="str">
        <f t="shared" si="6"/>
        <v>750MeV</v>
      </c>
      <c r="O107" s="86" t="str">
        <f t="shared" si="7"/>
        <v>400MeV</v>
      </c>
      <c r="P107" s="247">
        <f t="shared" si="1"/>
        <v>1190.11</v>
      </c>
      <c r="Q107" s="20">
        <f t="shared" si="2"/>
        <v>1386.73</v>
      </c>
      <c r="R107" s="20">
        <f t="shared" si="3"/>
        <v>149.95</v>
      </c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>
      <c r="A108" s="23"/>
      <c r="B108" s="45">
        <v>1868.0</v>
      </c>
      <c r="C108" s="45" t="s">
        <v>314</v>
      </c>
      <c r="D108" s="52">
        <v>35.005</v>
      </c>
      <c r="E108" s="45">
        <v>18.34</v>
      </c>
      <c r="F108" s="45">
        <v>23.39</v>
      </c>
      <c r="G108" s="45" t="s">
        <v>592</v>
      </c>
      <c r="H108" s="45">
        <v>22.13</v>
      </c>
      <c r="I108" s="83" t="s">
        <v>101</v>
      </c>
      <c r="J108" s="83" t="s">
        <v>519</v>
      </c>
      <c r="K108" s="4" t="s">
        <v>203</v>
      </c>
      <c r="L108" s="45" t="s">
        <v>356</v>
      </c>
      <c r="M108" s="83"/>
      <c r="N108" s="83" t="str">
        <f t="shared" si="6"/>
        <v>750MeV</v>
      </c>
      <c r="O108" s="86" t="str">
        <f t="shared" si="7"/>
        <v>400MeV</v>
      </c>
      <c r="P108" s="247">
        <f t="shared" si="1"/>
        <v>1190.11</v>
      </c>
      <c r="Q108" s="20">
        <f t="shared" si="2"/>
        <v>1410.12</v>
      </c>
      <c r="R108" s="20">
        <f t="shared" si="3"/>
        <v>149.95</v>
      </c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>
      <c r="A109" s="23"/>
      <c r="B109" s="45">
        <v>1869.0</v>
      </c>
      <c r="C109" s="45" t="s">
        <v>154</v>
      </c>
      <c r="D109" s="52">
        <v>35.005</v>
      </c>
      <c r="E109" s="45">
        <v>12.89</v>
      </c>
      <c r="F109" s="45">
        <v>0.0</v>
      </c>
      <c r="G109" s="45" t="s">
        <v>593</v>
      </c>
      <c r="H109" s="45">
        <v>0.0</v>
      </c>
      <c r="I109" s="83" t="s">
        <v>101</v>
      </c>
      <c r="J109" s="83" t="s">
        <v>519</v>
      </c>
      <c r="K109" s="4" t="s">
        <v>203</v>
      </c>
      <c r="L109" s="45" t="s">
        <v>356</v>
      </c>
      <c r="M109" s="83"/>
      <c r="N109" s="83" t="str">
        <f t="shared" si="6"/>
        <v>750MeV</v>
      </c>
      <c r="O109" s="86" t="str">
        <f t="shared" si="7"/>
        <v>400MeV</v>
      </c>
      <c r="P109" s="247">
        <f t="shared" si="1"/>
        <v>1190.11</v>
      </c>
      <c r="Q109" s="20">
        <f t="shared" si="2"/>
        <v>1410.12</v>
      </c>
      <c r="R109" s="20">
        <f t="shared" si="3"/>
        <v>149.95</v>
      </c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>
      <c r="A110" s="23"/>
      <c r="B110" s="45">
        <v>1870.0</v>
      </c>
      <c r="C110" s="45" t="s">
        <v>154</v>
      </c>
      <c r="D110" s="52">
        <v>35.005</v>
      </c>
      <c r="E110" s="45">
        <v>12.67</v>
      </c>
      <c r="F110" s="45"/>
      <c r="G110" s="45">
        <v>345838.0</v>
      </c>
      <c r="H110" s="45">
        <v>14.62</v>
      </c>
      <c r="I110" s="83" t="s">
        <v>101</v>
      </c>
      <c r="J110" s="83" t="s">
        <v>164</v>
      </c>
      <c r="K110" s="4" t="s">
        <v>203</v>
      </c>
      <c r="L110" s="45" t="s">
        <v>356</v>
      </c>
      <c r="M110" s="83"/>
      <c r="N110" s="83" t="str">
        <f t="shared" si="6"/>
        <v>750MeV</v>
      </c>
      <c r="O110" s="86" t="str">
        <f t="shared" si="7"/>
        <v>400MeV</v>
      </c>
      <c r="P110" s="247">
        <f t="shared" si="1"/>
        <v>1190.11</v>
      </c>
      <c r="Q110" s="20">
        <f t="shared" si="2"/>
        <v>1410.12</v>
      </c>
      <c r="R110" s="20">
        <f t="shared" si="3"/>
        <v>149.95</v>
      </c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>
      <c r="A111" s="23"/>
      <c r="B111" s="45">
        <v>1871.0</v>
      </c>
      <c r="C111" s="45" t="s">
        <v>154</v>
      </c>
      <c r="D111" s="52">
        <v>35.005</v>
      </c>
      <c r="E111" s="45">
        <v>13.25</v>
      </c>
      <c r="F111" s="45">
        <v>0.0</v>
      </c>
      <c r="G111" s="45">
        <v>8387.0</v>
      </c>
      <c r="H111" s="45">
        <v>0.0</v>
      </c>
      <c r="I111" s="83" t="s">
        <v>101</v>
      </c>
      <c r="J111" s="83" t="s">
        <v>164</v>
      </c>
      <c r="K111" s="4" t="s">
        <v>203</v>
      </c>
      <c r="L111" s="45" t="s">
        <v>356</v>
      </c>
      <c r="M111" s="83"/>
      <c r="N111" s="83" t="str">
        <f t="shared" si="6"/>
        <v>750MeV</v>
      </c>
      <c r="O111" s="86" t="str">
        <f t="shared" si="7"/>
        <v>400MeV</v>
      </c>
      <c r="P111" s="247">
        <f t="shared" si="1"/>
        <v>1190.11</v>
      </c>
      <c r="Q111" s="20">
        <f t="shared" si="2"/>
        <v>1410.12</v>
      </c>
      <c r="R111" s="20">
        <f t="shared" si="3"/>
        <v>149.95</v>
      </c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>
      <c r="A112" s="23"/>
      <c r="B112" s="45">
        <v>1872.0</v>
      </c>
      <c r="C112" s="45" t="s">
        <v>154</v>
      </c>
      <c r="D112" s="52">
        <v>35.005</v>
      </c>
      <c r="E112" s="45">
        <v>13.16</v>
      </c>
      <c r="F112" s="45">
        <v>0.0</v>
      </c>
      <c r="G112" s="45">
        <v>7554.0</v>
      </c>
      <c r="H112" s="45">
        <v>0.0</v>
      </c>
      <c r="I112" s="83" t="s">
        <v>101</v>
      </c>
      <c r="J112" s="83" t="s">
        <v>164</v>
      </c>
      <c r="K112" s="4" t="s">
        <v>203</v>
      </c>
      <c r="L112" s="45" t="s">
        <v>356</v>
      </c>
      <c r="M112" s="83"/>
      <c r="N112" s="83" t="str">
        <f t="shared" si="6"/>
        <v>750MeV</v>
      </c>
      <c r="O112" s="86" t="str">
        <f t="shared" si="7"/>
        <v>400MeV</v>
      </c>
      <c r="P112" s="247">
        <f t="shared" si="1"/>
        <v>1190.11</v>
      </c>
      <c r="Q112" s="20">
        <f t="shared" si="2"/>
        <v>1410.12</v>
      </c>
      <c r="R112" s="20">
        <f t="shared" si="3"/>
        <v>149.95</v>
      </c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>
      <c r="A113" s="23"/>
      <c r="B113" s="45">
        <v>1873.0</v>
      </c>
      <c r="C113" s="45" t="s">
        <v>154</v>
      </c>
      <c r="D113" s="52">
        <v>35.005</v>
      </c>
      <c r="E113" s="45">
        <v>13.06</v>
      </c>
      <c r="F113" s="45">
        <v>0.0</v>
      </c>
      <c r="G113" s="45">
        <v>7251.0</v>
      </c>
      <c r="H113" s="45">
        <v>0.0</v>
      </c>
      <c r="I113" s="83" t="s">
        <v>101</v>
      </c>
      <c r="J113" s="83" t="s">
        <v>164</v>
      </c>
      <c r="K113" s="4" t="s">
        <v>203</v>
      </c>
      <c r="L113" s="45" t="s">
        <v>356</v>
      </c>
      <c r="M113" s="83"/>
      <c r="N113" s="83" t="str">
        <f t="shared" si="6"/>
        <v>750MeV</v>
      </c>
      <c r="O113" s="86" t="str">
        <f t="shared" si="7"/>
        <v>400MeV</v>
      </c>
      <c r="P113" s="247">
        <f t="shared" si="1"/>
        <v>1190.11</v>
      </c>
      <c r="Q113" s="20">
        <f t="shared" si="2"/>
        <v>1410.12</v>
      </c>
      <c r="R113" s="20">
        <f t="shared" si="3"/>
        <v>149.95</v>
      </c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>
      <c r="A114" s="23"/>
      <c r="B114" s="45">
        <v>1874.0</v>
      </c>
      <c r="C114" s="45" t="s">
        <v>391</v>
      </c>
      <c r="D114" s="52">
        <v>35.005</v>
      </c>
      <c r="E114" s="45">
        <v>12.87</v>
      </c>
      <c r="F114" s="45">
        <v>14.06</v>
      </c>
      <c r="G114" s="45">
        <v>428240.0</v>
      </c>
      <c r="H114" s="45">
        <v>19.2</v>
      </c>
      <c r="I114" s="83" t="s">
        <v>101</v>
      </c>
      <c r="J114" s="83" t="s">
        <v>164</v>
      </c>
      <c r="K114" s="4" t="s">
        <v>203</v>
      </c>
      <c r="L114" s="45"/>
      <c r="M114" s="83"/>
      <c r="N114" s="83" t="str">
        <f t="shared" si="6"/>
        <v>750MeV</v>
      </c>
      <c r="O114" s="86" t="str">
        <f t="shared" si="7"/>
        <v>400MeV</v>
      </c>
      <c r="P114" s="247">
        <f t="shared" si="1"/>
        <v>1190.11</v>
      </c>
      <c r="Q114" s="20">
        <f t="shared" si="2"/>
        <v>1424.18</v>
      </c>
      <c r="R114" s="20">
        <f t="shared" si="3"/>
        <v>149.95</v>
      </c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>
      <c r="A115" s="23"/>
      <c r="B115" s="45">
        <v>1875.0</v>
      </c>
      <c r="C115" s="45" t="s">
        <v>391</v>
      </c>
      <c r="D115" s="52">
        <v>35.005</v>
      </c>
      <c r="E115" s="45">
        <v>12.92</v>
      </c>
      <c r="F115" s="45">
        <v>29.33</v>
      </c>
      <c r="G115" s="45">
        <v>923344.0</v>
      </c>
      <c r="H115" s="45">
        <v>40.63</v>
      </c>
      <c r="I115" s="83" t="s">
        <v>101</v>
      </c>
      <c r="J115" s="83" t="s">
        <v>164</v>
      </c>
      <c r="K115" s="4" t="s">
        <v>203</v>
      </c>
      <c r="L115" s="45"/>
      <c r="M115" s="83"/>
      <c r="N115" s="83" t="str">
        <f t="shared" si="6"/>
        <v>750MeV</v>
      </c>
      <c r="O115" s="86" t="str">
        <f t="shared" si="7"/>
        <v>400MeV</v>
      </c>
      <c r="P115" s="247">
        <f t="shared" si="1"/>
        <v>1190.11</v>
      </c>
      <c r="Q115" s="20">
        <f t="shared" si="2"/>
        <v>1453.51</v>
      </c>
      <c r="R115" s="20">
        <f t="shared" si="3"/>
        <v>149.95</v>
      </c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>
      <c r="A116" s="23"/>
      <c r="B116" s="45">
        <v>1876.0</v>
      </c>
      <c r="C116" s="45" t="s">
        <v>391</v>
      </c>
      <c r="D116" s="52">
        <v>35.005</v>
      </c>
      <c r="E116" s="45">
        <v>6.4</v>
      </c>
      <c r="F116" s="45">
        <v>16.58</v>
      </c>
      <c r="G116" s="45">
        <v>362567.0</v>
      </c>
      <c r="H116" s="45">
        <v>47.75</v>
      </c>
      <c r="I116" s="83" t="s">
        <v>101</v>
      </c>
      <c r="J116" s="83" t="s">
        <v>164</v>
      </c>
      <c r="K116" s="4" t="s">
        <v>203</v>
      </c>
      <c r="L116" s="45"/>
      <c r="M116" s="83"/>
      <c r="N116" s="83" t="str">
        <f t="shared" si="6"/>
        <v>750MeV</v>
      </c>
      <c r="O116" s="86" t="str">
        <f t="shared" si="7"/>
        <v>400MeV</v>
      </c>
      <c r="P116" s="247">
        <f t="shared" si="1"/>
        <v>1190.11</v>
      </c>
      <c r="Q116" s="20">
        <f t="shared" si="2"/>
        <v>1470.09</v>
      </c>
      <c r="R116" s="20">
        <f t="shared" si="3"/>
        <v>149.95</v>
      </c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>
      <c r="B117" s="4">
        <v>1877.0</v>
      </c>
      <c r="C117" s="4" t="s">
        <v>391</v>
      </c>
      <c r="D117" s="52">
        <v>35.005</v>
      </c>
      <c r="E117" s="4">
        <v>26.59</v>
      </c>
      <c r="F117" s="4">
        <v>72.0</v>
      </c>
      <c r="G117" s="4">
        <v>753407.0</v>
      </c>
      <c r="H117" s="4">
        <v>49.3</v>
      </c>
      <c r="I117" s="52" t="s">
        <v>65</v>
      </c>
      <c r="J117" s="52" t="s">
        <v>164</v>
      </c>
      <c r="K117" s="4" t="s">
        <v>203</v>
      </c>
      <c r="M117" s="83"/>
      <c r="N117" s="83" t="str">
        <f t="shared" si="6"/>
        <v>750MeV</v>
      </c>
      <c r="O117" s="86" t="str">
        <f t="shared" si="7"/>
        <v>400MeV</v>
      </c>
      <c r="P117" s="247">
        <f t="shared" si="1"/>
        <v>1262.11</v>
      </c>
      <c r="Q117" s="20">
        <f t="shared" si="2"/>
        <v>1470.09</v>
      </c>
      <c r="R117" s="20">
        <f t="shared" si="3"/>
        <v>149.95</v>
      </c>
    </row>
    <row r="118">
      <c r="B118" s="4">
        <v>1878.0</v>
      </c>
      <c r="C118" s="4" t="s">
        <v>391</v>
      </c>
      <c r="D118" s="52">
        <v>35.005</v>
      </c>
      <c r="E118" s="4">
        <v>26.93</v>
      </c>
      <c r="F118" s="4">
        <v>71.15</v>
      </c>
      <c r="G118" s="4">
        <v>740025.0</v>
      </c>
      <c r="H118" s="4">
        <v>49.72</v>
      </c>
      <c r="I118" s="52" t="s">
        <v>65</v>
      </c>
      <c r="J118" s="52" t="s">
        <v>164</v>
      </c>
      <c r="K118" s="4" t="s">
        <v>203</v>
      </c>
      <c r="M118" s="83"/>
      <c r="N118" s="83" t="str">
        <f t="shared" si="6"/>
        <v>750MeV</v>
      </c>
      <c r="O118" s="86" t="str">
        <f t="shared" si="7"/>
        <v>400MeV</v>
      </c>
      <c r="P118" s="247">
        <f t="shared" si="1"/>
        <v>1333.26</v>
      </c>
      <c r="Q118" s="20">
        <f t="shared" si="2"/>
        <v>1470.09</v>
      </c>
      <c r="R118" s="20">
        <f t="shared" si="3"/>
        <v>149.95</v>
      </c>
    </row>
    <row r="119">
      <c r="B119" s="4">
        <v>1879.0</v>
      </c>
      <c r="C119" s="4" t="s">
        <v>391</v>
      </c>
      <c r="D119" s="52">
        <v>35.005</v>
      </c>
      <c r="E119" s="4">
        <v>26.76</v>
      </c>
      <c r="F119" s="4">
        <v>71.02</v>
      </c>
      <c r="G119" s="4">
        <v>734436.0</v>
      </c>
      <c r="H119" s="4">
        <v>51.43</v>
      </c>
      <c r="I119" s="52" t="s">
        <v>65</v>
      </c>
      <c r="J119" s="52" t="s">
        <v>164</v>
      </c>
      <c r="K119" s="4" t="s">
        <v>203</v>
      </c>
      <c r="M119" s="83"/>
      <c r="N119" s="83" t="str">
        <f t="shared" ref="N119:N217" si="8">if(K119="low","250MeV","750MeV")</f>
        <v>750MeV</v>
      </c>
      <c r="O119" s="86" t="str">
        <f t="shared" ref="O119:O217" si="9">if(K119="low","250MeV","400MeV")</f>
        <v>400MeV</v>
      </c>
      <c r="P119" s="247">
        <f t="shared" si="1"/>
        <v>1404.28</v>
      </c>
      <c r="Q119" s="20">
        <f t="shared" si="2"/>
        <v>1470.09</v>
      </c>
      <c r="R119" s="20">
        <f t="shared" si="3"/>
        <v>149.95</v>
      </c>
    </row>
    <row r="120">
      <c r="B120" s="4">
        <v>1880.0</v>
      </c>
      <c r="C120" s="4" t="s">
        <v>391</v>
      </c>
      <c r="D120" s="52">
        <v>35.005</v>
      </c>
      <c r="E120" s="4">
        <v>4.62</v>
      </c>
      <c r="F120" s="4">
        <v>1.22</v>
      </c>
      <c r="G120" s="4">
        <v>20165.0</v>
      </c>
      <c r="H120" s="4">
        <v>4.41</v>
      </c>
      <c r="I120" s="52" t="s">
        <v>65</v>
      </c>
      <c r="J120" s="52" t="s">
        <v>164</v>
      </c>
      <c r="K120" s="4" t="s">
        <v>477</v>
      </c>
      <c r="M120" s="83"/>
      <c r="N120" s="83" t="str">
        <f t="shared" si="8"/>
        <v>250MeV</v>
      </c>
      <c r="O120" s="86" t="str">
        <f t="shared" si="9"/>
        <v>250MeV</v>
      </c>
      <c r="P120" s="247">
        <f t="shared" si="1"/>
        <v>1405.5</v>
      </c>
      <c r="Q120" s="20">
        <f t="shared" si="2"/>
        <v>1470.09</v>
      </c>
      <c r="R120" s="20">
        <f t="shared" si="3"/>
        <v>149.95</v>
      </c>
    </row>
    <row r="121">
      <c r="B121" s="4">
        <v>1881.0</v>
      </c>
      <c r="C121" s="4" t="s">
        <v>391</v>
      </c>
      <c r="D121" s="52">
        <v>35.005</v>
      </c>
      <c r="E121" s="4">
        <v>15.51</v>
      </c>
      <c r="F121" s="4">
        <v>15.87</v>
      </c>
      <c r="G121" s="4">
        <v>456658.0</v>
      </c>
      <c r="H121" s="4">
        <v>36.58</v>
      </c>
      <c r="I121" s="52" t="s">
        <v>65</v>
      </c>
      <c r="J121" s="52" t="s">
        <v>164</v>
      </c>
      <c r="K121" s="4" t="s">
        <v>477</v>
      </c>
      <c r="M121" s="83"/>
      <c r="N121" s="83" t="str">
        <f t="shared" si="8"/>
        <v>250MeV</v>
      </c>
      <c r="O121" s="86" t="str">
        <f t="shared" si="9"/>
        <v>250MeV</v>
      </c>
      <c r="P121" s="247">
        <f t="shared" si="1"/>
        <v>1421.37</v>
      </c>
      <c r="Q121" s="20">
        <f t="shared" si="2"/>
        <v>1470.09</v>
      </c>
      <c r="R121" s="20">
        <f t="shared" si="3"/>
        <v>149.95</v>
      </c>
    </row>
    <row r="122">
      <c r="B122" s="4">
        <v>1882.0</v>
      </c>
      <c r="C122" s="4" t="s">
        <v>391</v>
      </c>
      <c r="D122" s="52">
        <v>35.005</v>
      </c>
      <c r="E122" s="4">
        <v>17.54</v>
      </c>
      <c r="F122" s="4">
        <v>32.44</v>
      </c>
      <c r="G122" s="4">
        <v>876514.0</v>
      </c>
      <c r="H122" s="4">
        <v>42.93</v>
      </c>
      <c r="I122" s="52" t="s">
        <v>65</v>
      </c>
      <c r="J122" s="52" t="s">
        <v>164</v>
      </c>
      <c r="K122" s="4" t="s">
        <v>477</v>
      </c>
      <c r="M122" s="83"/>
      <c r="N122" s="83" t="str">
        <f t="shared" si="8"/>
        <v>250MeV</v>
      </c>
      <c r="O122" s="86" t="str">
        <f t="shared" si="9"/>
        <v>250MeV</v>
      </c>
      <c r="P122" s="247">
        <f t="shared" si="1"/>
        <v>1453.81</v>
      </c>
      <c r="Q122" s="20">
        <f t="shared" si="2"/>
        <v>1470.09</v>
      </c>
      <c r="R122" s="20">
        <f t="shared" si="3"/>
        <v>149.95</v>
      </c>
    </row>
    <row r="123">
      <c r="B123" s="4">
        <v>1883.0</v>
      </c>
      <c r="C123" s="4" t="s">
        <v>391</v>
      </c>
      <c r="D123" s="52">
        <v>35.005</v>
      </c>
      <c r="E123" s="4">
        <v>24.81</v>
      </c>
      <c r="F123" s="4">
        <v>31.82</v>
      </c>
      <c r="G123" s="4">
        <v>400788.0</v>
      </c>
      <c r="H123" s="4">
        <v>51.83</v>
      </c>
      <c r="I123" s="52" t="s">
        <v>65</v>
      </c>
      <c r="J123" s="52" t="s">
        <v>164</v>
      </c>
      <c r="K123" s="4" t="s">
        <v>203</v>
      </c>
      <c r="M123" s="83"/>
      <c r="N123" s="83" t="str">
        <f t="shared" si="8"/>
        <v>750MeV</v>
      </c>
      <c r="O123" s="86" t="str">
        <f t="shared" si="9"/>
        <v>400MeV</v>
      </c>
      <c r="P123" s="247">
        <f t="shared" si="1"/>
        <v>1485.63</v>
      </c>
      <c r="Q123" s="20">
        <f t="shared" si="2"/>
        <v>1470.09</v>
      </c>
      <c r="R123" s="20">
        <f t="shared" si="3"/>
        <v>149.95</v>
      </c>
    </row>
    <row r="124">
      <c r="B124" s="4">
        <v>1884.0</v>
      </c>
      <c r="C124" s="4" t="s">
        <v>391</v>
      </c>
      <c r="D124" s="52">
        <v>35.005</v>
      </c>
      <c r="E124" s="4">
        <v>27.83</v>
      </c>
      <c r="F124" s="4">
        <v>34.82</v>
      </c>
      <c r="G124" s="4">
        <v>367221.0</v>
      </c>
      <c r="H124" s="4">
        <v>21.89</v>
      </c>
      <c r="I124" s="52" t="s">
        <v>65</v>
      </c>
      <c r="J124" s="52" t="s">
        <v>164</v>
      </c>
      <c r="K124" s="4" t="s">
        <v>203</v>
      </c>
      <c r="M124" s="83"/>
      <c r="N124" s="83" t="str">
        <f t="shared" si="8"/>
        <v>750MeV</v>
      </c>
      <c r="O124" s="86" t="str">
        <f t="shared" si="9"/>
        <v>400MeV</v>
      </c>
      <c r="P124" s="247">
        <f t="shared" si="1"/>
        <v>1520.45</v>
      </c>
      <c r="Q124" s="20">
        <f t="shared" si="2"/>
        <v>1470.09</v>
      </c>
      <c r="R124" s="20">
        <f t="shared" si="3"/>
        <v>149.95</v>
      </c>
    </row>
    <row r="125">
      <c r="B125" s="4">
        <v>1885.0</v>
      </c>
      <c r="C125" s="4" t="s">
        <v>391</v>
      </c>
      <c r="D125" s="52">
        <v>35.005</v>
      </c>
      <c r="E125" s="4">
        <v>27.34</v>
      </c>
      <c r="F125" s="4">
        <v>63.62</v>
      </c>
      <c r="G125" s="4">
        <v>658959.0</v>
      </c>
      <c r="H125" s="4">
        <v>40.96</v>
      </c>
      <c r="I125" s="52" t="s">
        <v>65</v>
      </c>
      <c r="J125" s="52" t="s">
        <v>164</v>
      </c>
      <c r="K125" s="4" t="s">
        <v>203</v>
      </c>
      <c r="M125" s="83"/>
      <c r="N125" s="83" t="str">
        <f t="shared" si="8"/>
        <v>750MeV</v>
      </c>
      <c r="O125" s="86" t="str">
        <f t="shared" si="9"/>
        <v>400MeV</v>
      </c>
      <c r="P125" s="247">
        <f t="shared" si="1"/>
        <v>1584.07</v>
      </c>
      <c r="Q125" s="20">
        <f t="shared" si="2"/>
        <v>1470.09</v>
      </c>
      <c r="R125" s="20">
        <f t="shared" si="3"/>
        <v>149.95</v>
      </c>
    </row>
    <row r="126">
      <c r="B126" s="4">
        <v>1886.0</v>
      </c>
      <c r="C126" s="4" t="s">
        <v>391</v>
      </c>
      <c r="D126" s="52">
        <v>35.005</v>
      </c>
      <c r="E126" s="4">
        <v>18.54</v>
      </c>
      <c r="F126" s="4">
        <v>45.28</v>
      </c>
      <c r="G126" s="4">
        <v>386619.0</v>
      </c>
      <c r="H126" s="4">
        <v>42.62</v>
      </c>
      <c r="I126" s="52" t="s">
        <v>65</v>
      </c>
      <c r="J126" s="52" t="s">
        <v>164</v>
      </c>
      <c r="K126" s="4" t="s">
        <v>203</v>
      </c>
      <c r="M126" s="83"/>
      <c r="N126" s="83" t="str">
        <f t="shared" si="8"/>
        <v>750MeV</v>
      </c>
      <c r="O126" s="86" t="str">
        <f t="shared" si="9"/>
        <v>400MeV</v>
      </c>
      <c r="P126" s="247">
        <f t="shared" si="1"/>
        <v>1629.35</v>
      </c>
      <c r="Q126" s="20">
        <f t="shared" si="2"/>
        <v>1470.09</v>
      </c>
      <c r="R126" s="20">
        <f t="shared" si="3"/>
        <v>149.95</v>
      </c>
    </row>
    <row r="127">
      <c r="B127" s="4">
        <v>1887.0</v>
      </c>
      <c r="C127" s="4" t="s">
        <v>391</v>
      </c>
      <c r="D127" s="52">
        <v>35.005</v>
      </c>
      <c r="E127" s="4">
        <v>9.24</v>
      </c>
      <c r="F127" s="4">
        <v>20.29</v>
      </c>
      <c r="G127" s="4">
        <v>174481.0</v>
      </c>
      <c r="H127" s="4">
        <v>38.14</v>
      </c>
      <c r="I127" s="52" t="s">
        <v>65</v>
      </c>
      <c r="J127" s="52" t="s">
        <v>164</v>
      </c>
      <c r="K127" s="4" t="s">
        <v>203</v>
      </c>
      <c r="M127" s="83"/>
      <c r="N127" s="83" t="str">
        <f t="shared" si="8"/>
        <v>750MeV</v>
      </c>
      <c r="O127" s="86" t="str">
        <f t="shared" si="9"/>
        <v>400MeV</v>
      </c>
      <c r="P127" s="247">
        <f t="shared" si="1"/>
        <v>1649.64</v>
      </c>
      <c r="Q127" s="20">
        <f t="shared" si="2"/>
        <v>1470.09</v>
      </c>
      <c r="R127" s="20">
        <f t="shared" si="3"/>
        <v>149.95</v>
      </c>
    </row>
    <row r="128">
      <c r="A128" s="27"/>
      <c r="B128" s="42">
        <v>1888.0</v>
      </c>
      <c r="C128" s="42" t="s">
        <v>391</v>
      </c>
      <c r="D128" s="52">
        <v>35.005</v>
      </c>
      <c r="E128" s="42">
        <v>26.88</v>
      </c>
      <c r="F128" s="42">
        <v>33.76</v>
      </c>
      <c r="G128" s="42">
        <v>305102.0</v>
      </c>
      <c r="H128" s="42">
        <v>26.05</v>
      </c>
      <c r="I128" s="43" t="s">
        <v>229</v>
      </c>
      <c r="J128" s="43" t="s">
        <v>164</v>
      </c>
      <c r="K128" s="4" t="s">
        <v>203</v>
      </c>
      <c r="L128" s="42"/>
      <c r="M128" s="83"/>
      <c r="N128" s="83" t="str">
        <f t="shared" si="8"/>
        <v>750MeV</v>
      </c>
      <c r="O128" s="86" t="str">
        <f t="shared" si="9"/>
        <v>400MeV</v>
      </c>
      <c r="P128" s="247">
        <f t="shared" si="1"/>
        <v>1649.64</v>
      </c>
      <c r="Q128" s="20">
        <f t="shared" si="2"/>
        <v>1470.09</v>
      </c>
      <c r="R128" s="20">
        <f t="shared" si="3"/>
        <v>183.71</v>
      </c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</row>
    <row r="129">
      <c r="A129" s="27"/>
      <c r="B129" s="42">
        <v>1889.0</v>
      </c>
      <c r="C129" s="42" t="s">
        <v>391</v>
      </c>
      <c r="D129" s="52">
        <v>35.005</v>
      </c>
      <c r="E129" s="42">
        <v>7.4</v>
      </c>
      <c r="F129" s="42">
        <v>16.24</v>
      </c>
      <c r="G129" s="42">
        <v>142725.0</v>
      </c>
      <c r="H129" s="42">
        <v>41.19</v>
      </c>
      <c r="I129" s="43" t="s">
        <v>229</v>
      </c>
      <c r="J129" s="43" t="s">
        <v>164</v>
      </c>
      <c r="K129" s="4" t="s">
        <v>203</v>
      </c>
      <c r="L129" s="42"/>
      <c r="M129" s="83"/>
      <c r="N129" s="83" t="str">
        <f t="shared" si="8"/>
        <v>750MeV</v>
      </c>
      <c r="O129" s="86" t="str">
        <f t="shared" si="9"/>
        <v>400MeV</v>
      </c>
      <c r="P129" s="247">
        <f t="shared" si="1"/>
        <v>1649.64</v>
      </c>
      <c r="Q129" s="20">
        <f t="shared" si="2"/>
        <v>1470.09</v>
      </c>
      <c r="R129" s="20">
        <f t="shared" si="3"/>
        <v>199.95</v>
      </c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</row>
    <row r="130">
      <c r="A130" s="95">
        <v>45215.0</v>
      </c>
      <c r="B130" s="45">
        <v>1890.0</v>
      </c>
      <c r="C130" s="45" t="s">
        <v>391</v>
      </c>
      <c r="D130" s="52">
        <v>35.005</v>
      </c>
      <c r="E130" s="45">
        <v>18.5</v>
      </c>
      <c r="F130" s="45">
        <v>44.89</v>
      </c>
      <c r="G130" s="45">
        <v>1992832.0</v>
      </c>
      <c r="H130" s="45">
        <v>42.41</v>
      </c>
      <c r="I130" s="83" t="s">
        <v>101</v>
      </c>
      <c r="J130" s="83" t="s">
        <v>164</v>
      </c>
      <c r="K130" s="4" t="s">
        <v>203</v>
      </c>
      <c r="L130" s="45"/>
      <c r="M130" s="83"/>
      <c r="N130" s="83" t="str">
        <f t="shared" si="8"/>
        <v>750MeV</v>
      </c>
      <c r="O130" s="86" t="str">
        <f t="shared" si="9"/>
        <v>400MeV</v>
      </c>
      <c r="P130" s="247">
        <f t="shared" si="1"/>
        <v>1649.64</v>
      </c>
      <c r="Q130" s="20">
        <f t="shared" si="2"/>
        <v>1514.98</v>
      </c>
      <c r="R130" s="20">
        <f t="shared" si="3"/>
        <v>199.95</v>
      </c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>
      <c r="A131" s="23"/>
      <c r="B131" s="45">
        <v>1891.0</v>
      </c>
      <c r="C131" s="45" t="s">
        <v>391</v>
      </c>
      <c r="D131" s="52">
        <v>35.005</v>
      </c>
      <c r="E131" s="45">
        <v>18.42</v>
      </c>
      <c r="F131" s="45">
        <v>49.01</v>
      </c>
      <c r="G131" s="45">
        <v>2113334.0</v>
      </c>
      <c r="H131" s="45">
        <v>45.79</v>
      </c>
      <c r="I131" s="83" t="s">
        <v>101</v>
      </c>
      <c r="J131" s="83" t="s">
        <v>164</v>
      </c>
      <c r="K131" s="4" t="s">
        <v>203</v>
      </c>
      <c r="L131" s="45"/>
      <c r="M131" s="83"/>
      <c r="N131" s="83" t="str">
        <f t="shared" si="8"/>
        <v>750MeV</v>
      </c>
      <c r="O131" s="86" t="str">
        <f t="shared" si="9"/>
        <v>400MeV</v>
      </c>
      <c r="P131" s="247">
        <f t="shared" si="1"/>
        <v>1649.64</v>
      </c>
      <c r="Q131" s="20">
        <f t="shared" si="2"/>
        <v>1563.99</v>
      </c>
      <c r="R131" s="20">
        <f t="shared" si="3"/>
        <v>199.95</v>
      </c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>
      <c r="A132" s="23"/>
      <c r="B132" s="45">
        <v>1892.0</v>
      </c>
      <c r="C132" s="45" t="s">
        <v>391</v>
      </c>
      <c r="D132" s="52">
        <v>35.005</v>
      </c>
      <c r="E132" s="45">
        <v>18.57</v>
      </c>
      <c r="F132" s="45">
        <v>59.53</v>
      </c>
      <c r="G132" s="45">
        <v>2520986.0</v>
      </c>
      <c r="H132" s="45">
        <v>54.83</v>
      </c>
      <c r="I132" s="83" t="s">
        <v>101</v>
      </c>
      <c r="J132" s="83" t="s">
        <v>164</v>
      </c>
      <c r="K132" s="4" t="s">
        <v>203</v>
      </c>
      <c r="L132" s="45"/>
      <c r="M132" s="83"/>
      <c r="N132" s="83" t="str">
        <f t="shared" si="8"/>
        <v>750MeV</v>
      </c>
      <c r="O132" s="86" t="str">
        <f t="shared" si="9"/>
        <v>400MeV</v>
      </c>
      <c r="P132" s="247">
        <f t="shared" si="1"/>
        <v>1649.64</v>
      </c>
      <c r="Q132" s="20">
        <f t="shared" si="2"/>
        <v>1623.52</v>
      </c>
      <c r="R132" s="20">
        <f t="shared" si="3"/>
        <v>199.95</v>
      </c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>
      <c r="A133" s="23"/>
      <c r="B133" s="45">
        <v>1893.0</v>
      </c>
      <c r="C133" s="45" t="s">
        <v>314</v>
      </c>
      <c r="D133" s="52">
        <v>35.005</v>
      </c>
      <c r="E133" s="45">
        <v>18.7</v>
      </c>
      <c r="F133" s="45">
        <v>22.8</v>
      </c>
      <c r="G133" s="45">
        <v>970667.0</v>
      </c>
      <c r="H133" s="45">
        <v>20.89</v>
      </c>
      <c r="I133" s="83" t="s">
        <v>101</v>
      </c>
      <c r="J133" s="83" t="s">
        <v>519</v>
      </c>
      <c r="K133" s="4" t="s">
        <v>203</v>
      </c>
      <c r="L133" s="45"/>
      <c r="M133" s="83"/>
      <c r="N133" s="83" t="str">
        <f t="shared" si="8"/>
        <v>750MeV</v>
      </c>
      <c r="O133" s="86" t="str">
        <f t="shared" si="9"/>
        <v>400MeV</v>
      </c>
      <c r="P133" s="247">
        <f t="shared" si="1"/>
        <v>1649.64</v>
      </c>
      <c r="Q133" s="20">
        <f t="shared" si="2"/>
        <v>1646.32</v>
      </c>
      <c r="R133" s="20">
        <f t="shared" si="3"/>
        <v>199.95</v>
      </c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>
      <c r="A134" s="23"/>
      <c r="B134" s="45">
        <v>1894.0</v>
      </c>
      <c r="C134" s="45" t="s">
        <v>154</v>
      </c>
      <c r="D134" s="52">
        <v>35.005</v>
      </c>
      <c r="E134" s="45">
        <v>18.74</v>
      </c>
      <c r="F134" s="45">
        <v>0.0</v>
      </c>
      <c r="G134" s="45">
        <v>55129.0</v>
      </c>
      <c r="H134" s="45">
        <v>1.2</v>
      </c>
      <c r="I134" s="83" t="s">
        <v>101</v>
      </c>
      <c r="J134" s="83" t="s">
        <v>326</v>
      </c>
      <c r="K134" s="4" t="s">
        <v>203</v>
      </c>
      <c r="L134" s="45"/>
      <c r="M134" s="83"/>
      <c r="N134" s="83" t="str">
        <f t="shared" si="8"/>
        <v>750MeV</v>
      </c>
      <c r="O134" s="86" t="str">
        <f t="shared" si="9"/>
        <v>400MeV</v>
      </c>
      <c r="P134" s="247">
        <f t="shared" si="1"/>
        <v>1649.64</v>
      </c>
      <c r="Q134" s="20">
        <f t="shared" si="2"/>
        <v>1646.32</v>
      </c>
      <c r="R134" s="20">
        <f t="shared" si="3"/>
        <v>199.95</v>
      </c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>
      <c r="A135" s="23"/>
      <c r="B135" s="45">
        <v>1895.0</v>
      </c>
      <c r="C135" s="45" t="s">
        <v>391</v>
      </c>
      <c r="D135" s="52">
        <v>35.005</v>
      </c>
      <c r="E135" s="45">
        <v>18.41</v>
      </c>
      <c r="F135" s="45">
        <v>24.41</v>
      </c>
      <c r="G135" s="45">
        <v>1028143.0</v>
      </c>
      <c r="H135" s="45">
        <v>23.16</v>
      </c>
      <c r="I135" s="83" t="s">
        <v>101</v>
      </c>
      <c r="J135" s="83" t="s">
        <v>315</v>
      </c>
      <c r="K135" s="4" t="s">
        <v>203</v>
      </c>
      <c r="L135" s="45"/>
      <c r="M135" s="83"/>
      <c r="N135" s="83" t="str">
        <f t="shared" si="8"/>
        <v>750MeV</v>
      </c>
      <c r="O135" s="86" t="str">
        <f t="shared" si="9"/>
        <v>400MeV</v>
      </c>
      <c r="P135" s="247">
        <f t="shared" si="1"/>
        <v>1649.64</v>
      </c>
      <c r="Q135" s="20">
        <f t="shared" si="2"/>
        <v>1670.73</v>
      </c>
      <c r="R135" s="20">
        <f t="shared" si="3"/>
        <v>199.95</v>
      </c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>
      <c r="B136" s="4">
        <v>1896.0</v>
      </c>
      <c r="C136" s="4" t="s">
        <v>391</v>
      </c>
      <c r="D136" s="52">
        <v>35.005</v>
      </c>
      <c r="E136" s="4">
        <v>27.63</v>
      </c>
      <c r="F136" s="4">
        <v>93.34</v>
      </c>
      <c r="G136" s="4">
        <v>931636.0</v>
      </c>
      <c r="H136" s="4">
        <v>60.03</v>
      </c>
      <c r="I136" s="52" t="s">
        <v>65</v>
      </c>
      <c r="J136" s="52" t="s">
        <v>164</v>
      </c>
      <c r="K136" s="4" t="s">
        <v>203</v>
      </c>
      <c r="M136" s="83"/>
      <c r="N136" s="83" t="str">
        <f t="shared" si="8"/>
        <v>750MeV</v>
      </c>
      <c r="O136" s="86" t="str">
        <f t="shared" si="9"/>
        <v>400MeV</v>
      </c>
      <c r="P136" s="247">
        <f t="shared" si="1"/>
        <v>1742.98</v>
      </c>
      <c r="Q136" s="20">
        <f t="shared" si="2"/>
        <v>1670.73</v>
      </c>
      <c r="R136" s="20">
        <f t="shared" si="3"/>
        <v>199.95</v>
      </c>
    </row>
    <row r="137">
      <c r="B137" s="4">
        <v>1897.0</v>
      </c>
      <c r="C137" s="4" t="s">
        <v>391</v>
      </c>
      <c r="D137" s="52">
        <v>35.005</v>
      </c>
      <c r="E137" s="4">
        <v>26.81</v>
      </c>
      <c r="F137" s="4">
        <v>78.28</v>
      </c>
      <c r="G137" s="4">
        <v>782464.0</v>
      </c>
      <c r="H137" s="4">
        <v>52.9</v>
      </c>
      <c r="I137" s="52" t="s">
        <v>65</v>
      </c>
      <c r="J137" s="52" t="s">
        <v>164</v>
      </c>
      <c r="K137" s="4" t="s">
        <v>203</v>
      </c>
      <c r="M137" s="83"/>
      <c r="N137" s="83" t="str">
        <f t="shared" si="8"/>
        <v>750MeV</v>
      </c>
      <c r="O137" s="86" t="str">
        <f t="shared" si="9"/>
        <v>400MeV</v>
      </c>
      <c r="P137" s="247">
        <f t="shared" si="1"/>
        <v>1821.26</v>
      </c>
      <c r="Q137" s="20">
        <f t="shared" si="2"/>
        <v>1670.73</v>
      </c>
      <c r="R137" s="20">
        <f t="shared" si="3"/>
        <v>199.95</v>
      </c>
    </row>
    <row r="138">
      <c r="B138" s="4">
        <v>1898.0</v>
      </c>
      <c r="C138" s="4" t="s">
        <v>391</v>
      </c>
      <c r="D138" s="52">
        <v>35.005</v>
      </c>
      <c r="E138" s="4">
        <v>28.17</v>
      </c>
      <c r="F138" s="4">
        <v>101.5</v>
      </c>
      <c r="G138" s="4">
        <v>1022782.0</v>
      </c>
      <c r="H138" s="4">
        <v>66.18</v>
      </c>
      <c r="I138" s="52" t="s">
        <v>65</v>
      </c>
      <c r="J138" s="52" t="s">
        <v>164</v>
      </c>
      <c r="K138" s="4" t="s">
        <v>203</v>
      </c>
      <c r="M138" s="83"/>
      <c r="N138" s="83" t="str">
        <f t="shared" si="8"/>
        <v>750MeV</v>
      </c>
      <c r="O138" s="86" t="str">
        <f t="shared" si="9"/>
        <v>400MeV</v>
      </c>
      <c r="P138" s="247">
        <f t="shared" si="1"/>
        <v>1922.76</v>
      </c>
      <c r="Q138" s="20">
        <f t="shared" si="2"/>
        <v>1670.73</v>
      </c>
      <c r="R138" s="20">
        <f t="shared" si="3"/>
        <v>199.95</v>
      </c>
    </row>
    <row r="139">
      <c r="B139" s="4">
        <v>1899.0</v>
      </c>
      <c r="C139" s="4" t="s">
        <v>391</v>
      </c>
      <c r="D139" s="52">
        <v>35.005</v>
      </c>
      <c r="E139" s="4">
        <v>27.4</v>
      </c>
      <c r="F139" s="4">
        <v>104.77</v>
      </c>
      <c r="G139" s="4">
        <v>1047404.0</v>
      </c>
      <c r="H139" s="4">
        <v>67.01</v>
      </c>
      <c r="I139" s="52" t="s">
        <v>65</v>
      </c>
      <c r="J139" s="52" t="s">
        <v>164</v>
      </c>
      <c r="K139" s="4" t="s">
        <v>203</v>
      </c>
      <c r="M139" s="83"/>
      <c r="N139" s="83" t="str">
        <f t="shared" si="8"/>
        <v>750MeV</v>
      </c>
      <c r="O139" s="86" t="str">
        <f t="shared" si="9"/>
        <v>400MeV</v>
      </c>
      <c r="P139" s="247">
        <f t="shared" si="1"/>
        <v>2027.53</v>
      </c>
      <c r="Q139" s="20">
        <f t="shared" si="2"/>
        <v>1670.73</v>
      </c>
      <c r="R139" s="20">
        <f t="shared" si="3"/>
        <v>199.95</v>
      </c>
    </row>
    <row r="140">
      <c r="B140" s="4">
        <v>1900.0</v>
      </c>
      <c r="C140" s="4" t="s">
        <v>314</v>
      </c>
      <c r="D140" s="52">
        <v>35.005</v>
      </c>
      <c r="E140" s="4">
        <v>26.92</v>
      </c>
      <c r="F140" s="4">
        <v>43.49</v>
      </c>
      <c r="G140" s="4">
        <v>3940160.0</v>
      </c>
      <c r="H140" s="4">
        <v>28.56</v>
      </c>
      <c r="I140" s="52" t="s">
        <v>65</v>
      </c>
      <c r="J140" s="52" t="s">
        <v>44</v>
      </c>
      <c r="K140" s="4" t="s">
        <v>203</v>
      </c>
      <c r="M140" s="83"/>
      <c r="N140" s="83" t="str">
        <f t="shared" si="8"/>
        <v>750MeV</v>
      </c>
      <c r="O140" s="86" t="str">
        <f t="shared" si="9"/>
        <v>400MeV</v>
      </c>
      <c r="P140" s="247">
        <f t="shared" si="1"/>
        <v>2071.02</v>
      </c>
      <c r="Q140" s="20">
        <f t="shared" si="2"/>
        <v>1670.73</v>
      </c>
      <c r="R140" s="20">
        <f t="shared" si="3"/>
        <v>199.95</v>
      </c>
    </row>
    <row r="141">
      <c r="B141" s="4">
        <v>1901.0</v>
      </c>
      <c r="C141" s="4" t="s">
        <v>391</v>
      </c>
      <c r="D141" s="52">
        <v>35.005</v>
      </c>
      <c r="E141" s="4">
        <v>26.2</v>
      </c>
      <c r="F141" s="4">
        <v>37.06</v>
      </c>
      <c r="G141" s="4">
        <v>3275993.0</v>
      </c>
      <c r="H141" s="4">
        <v>28.43</v>
      </c>
      <c r="I141" s="52" t="s">
        <v>65</v>
      </c>
      <c r="J141" s="264" t="s">
        <v>326</v>
      </c>
      <c r="K141" s="4" t="s">
        <v>223</v>
      </c>
      <c r="M141" s="83"/>
      <c r="N141" s="83" t="str">
        <f t="shared" si="8"/>
        <v>750MeV</v>
      </c>
      <c r="O141" s="86" t="str">
        <f t="shared" si="9"/>
        <v>400MeV</v>
      </c>
      <c r="P141" s="247">
        <f t="shared" si="1"/>
        <v>2108.08</v>
      </c>
      <c r="Q141" s="20">
        <f t="shared" si="2"/>
        <v>1670.73</v>
      </c>
      <c r="R141" s="20">
        <f t="shared" si="3"/>
        <v>199.95</v>
      </c>
    </row>
    <row r="142">
      <c r="A142" s="27"/>
      <c r="B142" s="42">
        <v>1902.0</v>
      </c>
      <c r="C142" s="42" t="s">
        <v>391</v>
      </c>
      <c r="D142" s="52">
        <v>35.005</v>
      </c>
      <c r="E142" s="42">
        <v>25.67</v>
      </c>
      <c r="F142" s="42">
        <v>29.55</v>
      </c>
      <c r="G142" s="42">
        <v>250847.0</v>
      </c>
      <c r="H142" s="42">
        <v>22.53</v>
      </c>
      <c r="I142" s="43" t="s">
        <v>229</v>
      </c>
      <c r="J142" s="43" t="s">
        <v>164</v>
      </c>
      <c r="K142" s="4" t="s">
        <v>203</v>
      </c>
      <c r="L142" s="42"/>
      <c r="M142" s="83"/>
      <c r="N142" s="83" t="str">
        <f t="shared" si="8"/>
        <v>750MeV</v>
      </c>
      <c r="O142" s="86" t="str">
        <f t="shared" si="9"/>
        <v>400MeV</v>
      </c>
      <c r="P142" s="247">
        <f t="shared" si="1"/>
        <v>2108.08</v>
      </c>
      <c r="Q142" s="20">
        <f t="shared" si="2"/>
        <v>1670.73</v>
      </c>
      <c r="R142" s="20">
        <f t="shared" si="3"/>
        <v>229.5</v>
      </c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</row>
    <row r="143">
      <c r="A143" s="27"/>
      <c r="B143" s="42">
        <v>1903.0</v>
      </c>
      <c r="C143" s="42" t="s">
        <v>391</v>
      </c>
      <c r="D143" s="52">
        <v>35.005</v>
      </c>
      <c r="E143" s="42">
        <v>7.39</v>
      </c>
      <c r="F143" s="42">
        <v>10.18</v>
      </c>
      <c r="G143" s="42">
        <v>80948.0</v>
      </c>
      <c r="H143" s="42">
        <v>23.33</v>
      </c>
      <c r="I143" s="43" t="s">
        <v>229</v>
      </c>
      <c r="J143" s="43" t="s">
        <v>164</v>
      </c>
      <c r="K143" s="4" t="s">
        <v>203</v>
      </c>
      <c r="L143" s="42"/>
      <c r="M143" s="83"/>
      <c r="N143" s="83" t="str">
        <f t="shared" si="8"/>
        <v>750MeV</v>
      </c>
      <c r="O143" s="86" t="str">
        <f t="shared" si="9"/>
        <v>400MeV</v>
      </c>
      <c r="P143" s="247">
        <f t="shared" si="1"/>
        <v>2108.08</v>
      </c>
      <c r="Q143" s="20">
        <f t="shared" si="2"/>
        <v>1670.73</v>
      </c>
      <c r="R143" s="20">
        <f t="shared" si="3"/>
        <v>239.68</v>
      </c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</row>
    <row r="144">
      <c r="A144" s="23"/>
      <c r="B144" s="45">
        <v>1904.0</v>
      </c>
      <c r="C144" s="45" t="s">
        <v>391</v>
      </c>
      <c r="D144" s="52">
        <v>35.005</v>
      </c>
      <c r="E144" s="45">
        <v>18.39</v>
      </c>
      <c r="F144" s="45">
        <v>51.16</v>
      </c>
      <c r="G144" s="45">
        <v>2150879.0</v>
      </c>
      <c r="H144" s="45">
        <v>48.87</v>
      </c>
      <c r="I144" s="83" t="s">
        <v>101</v>
      </c>
      <c r="J144" s="83" t="s">
        <v>164</v>
      </c>
      <c r="K144" s="4" t="s">
        <v>203</v>
      </c>
      <c r="L144" s="45"/>
      <c r="M144" s="83"/>
      <c r="N144" s="83" t="str">
        <f t="shared" si="8"/>
        <v>750MeV</v>
      </c>
      <c r="O144" s="86" t="str">
        <f t="shared" si="9"/>
        <v>400MeV</v>
      </c>
      <c r="P144" s="265">
        <f t="shared" si="1"/>
        <v>2108.08</v>
      </c>
      <c r="Q144" s="23">
        <f t="shared" si="2"/>
        <v>1721.89</v>
      </c>
      <c r="R144" s="23">
        <f t="shared" si="3"/>
        <v>239.68</v>
      </c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>
      <c r="A145" s="23"/>
      <c r="B145" s="45">
        <v>1905.0</v>
      </c>
      <c r="C145" s="45" t="s">
        <v>391</v>
      </c>
      <c r="D145" s="52">
        <v>35.005</v>
      </c>
      <c r="E145" s="45">
        <v>18.27</v>
      </c>
      <c r="F145" s="45">
        <v>48.92</v>
      </c>
      <c r="G145" s="45">
        <v>2022272.0</v>
      </c>
      <c r="H145" s="45">
        <v>48.7</v>
      </c>
      <c r="I145" s="83" t="s">
        <v>101</v>
      </c>
      <c r="J145" s="83" t="s">
        <v>164</v>
      </c>
      <c r="K145" s="4" t="s">
        <v>203</v>
      </c>
      <c r="L145" s="45"/>
      <c r="M145" s="83"/>
      <c r="N145" s="83" t="str">
        <f t="shared" si="8"/>
        <v>750MeV</v>
      </c>
      <c r="O145" s="86" t="str">
        <f t="shared" si="9"/>
        <v>400MeV</v>
      </c>
      <c r="P145" s="265">
        <f t="shared" si="1"/>
        <v>2108.08</v>
      </c>
      <c r="Q145" s="23">
        <f t="shared" si="2"/>
        <v>1770.81</v>
      </c>
      <c r="R145" s="23">
        <f t="shared" si="3"/>
        <v>239.68</v>
      </c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>
      <c r="A146" s="23"/>
      <c r="B146" s="45">
        <v>1906.0</v>
      </c>
      <c r="C146" s="45" t="s">
        <v>391</v>
      </c>
      <c r="D146" s="52">
        <v>35.005</v>
      </c>
      <c r="E146" s="45">
        <v>18.17</v>
      </c>
      <c r="F146" s="45">
        <v>48.36</v>
      </c>
      <c r="G146" s="45">
        <v>2002327.0</v>
      </c>
      <c r="H146" s="45">
        <v>47.56</v>
      </c>
      <c r="I146" s="83" t="s">
        <v>101</v>
      </c>
      <c r="J146" s="83" t="s">
        <v>164</v>
      </c>
      <c r="K146" s="4" t="s">
        <v>203</v>
      </c>
      <c r="L146" s="45"/>
      <c r="M146" s="83"/>
      <c r="N146" s="83" t="str">
        <f t="shared" si="8"/>
        <v>750MeV</v>
      </c>
      <c r="O146" s="86" t="str">
        <f t="shared" si="9"/>
        <v>400MeV</v>
      </c>
      <c r="P146" s="265">
        <f t="shared" si="1"/>
        <v>2108.08</v>
      </c>
      <c r="Q146" s="23">
        <f t="shared" si="2"/>
        <v>1819.17</v>
      </c>
      <c r="R146" s="23">
        <f t="shared" si="3"/>
        <v>239.68</v>
      </c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>
      <c r="A147" s="23"/>
      <c r="B147" s="45">
        <v>1907.0</v>
      </c>
      <c r="C147" s="45" t="s">
        <v>391</v>
      </c>
      <c r="D147" s="52">
        <v>35.005</v>
      </c>
      <c r="E147" s="45">
        <v>18.57</v>
      </c>
      <c r="F147" s="45">
        <v>48.1</v>
      </c>
      <c r="G147" s="45">
        <v>1971297.0</v>
      </c>
      <c r="H147" s="45">
        <v>44.63</v>
      </c>
      <c r="I147" s="83" t="s">
        <v>101</v>
      </c>
      <c r="J147" s="83" t="s">
        <v>164</v>
      </c>
      <c r="K147" s="4" t="s">
        <v>203</v>
      </c>
      <c r="L147" s="45"/>
      <c r="M147" s="83"/>
      <c r="N147" s="83" t="str">
        <f t="shared" si="8"/>
        <v>750MeV</v>
      </c>
      <c r="O147" s="86" t="str">
        <f t="shared" si="9"/>
        <v>400MeV</v>
      </c>
      <c r="P147" s="265">
        <f t="shared" si="1"/>
        <v>2108.08</v>
      </c>
      <c r="Q147" s="23">
        <f t="shared" si="2"/>
        <v>1867.27</v>
      </c>
      <c r="R147" s="23">
        <f t="shared" si="3"/>
        <v>239.68</v>
      </c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>
      <c r="A148" s="23"/>
      <c r="B148" s="45">
        <v>1908.0</v>
      </c>
      <c r="C148" s="45" t="s">
        <v>391</v>
      </c>
      <c r="D148" s="52">
        <v>35.005</v>
      </c>
      <c r="E148" s="45">
        <v>18.62</v>
      </c>
      <c r="F148" s="45">
        <v>22.27</v>
      </c>
      <c r="G148" s="45">
        <v>919061.0</v>
      </c>
      <c r="H148" s="45">
        <v>20.61</v>
      </c>
      <c r="I148" s="83" t="s">
        <v>101</v>
      </c>
      <c r="J148" s="83" t="s">
        <v>164</v>
      </c>
      <c r="K148" s="4" t="s">
        <v>203</v>
      </c>
      <c r="L148" s="45"/>
      <c r="M148" s="83"/>
      <c r="N148" s="83" t="str">
        <f t="shared" si="8"/>
        <v>750MeV</v>
      </c>
      <c r="O148" s="86" t="str">
        <f t="shared" si="9"/>
        <v>400MeV</v>
      </c>
      <c r="P148" s="265">
        <f t="shared" si="1"/>
        <v>2108.08</v>
      </c>
      <c r="Q148" s="23">
        <f t="shared" si="2"/>
        <v>1889.54</v>
      </c>
      <c r="R148" s="23">
        <f t="shared" si="3"/>
        <v>239.68</v>
      </c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ht="15.0" customHeight="1">
      <c r="B149" s="4">
        <v>1909.0</v>
      </c>
      <c r="C149" s="4" t="s">
        <v>598</v>
      </c>
      <c r="D149" s="52">
        <v>35.005</v>
      </c>
      <c r="E149" s="4">
        <v>30.59</v>
      </c>
      <c r="F149" s="4">
        <v>49.68</v>
      </c>
      <c r="G149" s="4">
        <v>605038.0</v>
      </c>
      <c r="H149" s="4">
        <v>39.55</v>
      </c>
      <c r="I149" s="52" t="s">
        <v>65</v>
      </c>
      <c r="J149" s="52" t="s">
        <v>164</v>
      </c>
      <c r="K149" s="4" t="s">
        <v>203</v>
      </c>
      <c r="L149" s="4" t="s">
        <v>599</v>
      </c>
      <c r="M149" s="83"/>
      <c r="N149" s="83" t="str">
        <f t="shared" si="8"/>
        <v>750MeV</v>
      </c>
      <c r="O149" s="86" t="str">
        <f t="shared" si="9"/>
        <v>400MeV</v>
      </c>
      <c r="P149" s="247">
        <f t="shared" si="1"/>
        <v>2157.76</v>
      </c>
      <c r="Q149" s="20">
        <f t="shared" si="2"/>
        <v>1889.54</v>
      </c>
      <c r="R149" s="20">
        <f t="shared" si="3"/>
        <v>239.68</v>
      </c>
    </row>
    <row r="150">
      <c r="A150" s="23"/>
      <c r="B150" s="45">
        <v>1910.0</v>
      </c>
      <c r="C150" s="45" t="s">
        <v>391</v>
      </c>
      <c r="D150" s="52">
        <v>35.005</v>
      </c>
      <c r="E150" s="45">
        <v>18.72</v>
      </c>
      <c r="F150" s="45">
        <v>48.84</v>
      </c>
      <c r="G150" s="45">
        <v>2002628.0</v>
      </c>
      <c r="H150" s="45">
        <v>46.15</v>
      </c>
      <c r="I150" s="83" t="s">
        <v>101</v>
      </c>
      <c r="J150" s="83" t="s">
        <v>164</v>
      </c>
      <c r="K150" s="4" t="s">
        <v>203</v>
      </c>
      <c r="L150" s="45"/>
      <c r="M150" s="83"/>
      <c r="N150" s="83" t="str">
        <f t="shared" si="8"/>
        <v>750MeV</v>
      </c>
      <c r="O150" s="86" t="str">
        <f t="shared" si="9"/>
        <v>400MeV</v>
      </c>
      <c r="P150" s="265">
        <f t="shared" si="1"/>
        <v>2157.76</v>
      </c>
      <c r="Q150" s="23">
        <f t="shared" si="2"/>
        <v>1938.38</v>
      </c>
      <c r="R150" s="23">
        <f t="shared" si="3"/>
        <v>239.68</v>
      </c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>
      <c r="A151" s="23"/>
      <c r="B151" s="45">
        <v>1911.0</v>
      </c>
      <c r="C151" s="45" t="s">
        <v>391</v>
      </c>
      <c r="D151" s="52">
        <v>35.005</v>
      </c>
      <c r="E151" s="45">
        <v>18.17</v>
      </c>
      <c r="F151" s="45">
        <v>24.67</v>
      </c>
      <c r="G151" s="45">
        <v>1005209.0</v>
      </c>
      <c r="H151" s="45">
        <v>26.81</v>
      </c>
      <c r="I151" s="83" t="s">
        <v>101</v>
      </c>
      <c r="J151" s="83" t="s">
        <v>164</v>
      </c>
      <c r="K151" s="4" t="s">
        <v>203</v>
      </c>
      <c r="L151" s="45"/>
      <c r="M151" s="83"/>
      <c r="N151" s="83" t="str">
        <f t="shared" si="8"/>
        <v>750MeV</v>
      </c>
      <c r="O151" s="86" t="str">
        <f t="shared" si="9"/>
        <v>400MeV</v>
      </c>
      <c r="P151" s="265">
        <f t="shared" si="1"/>
        <v>2157.76</v>
      </c>
      <c r="Q151" s="23">
        <f t="shared" si="2"/>
        <v>1963.05</v>
      </c>
      <c r="R151" s="23">
        <f t="shared" si="3"/>
        <v>239.68</v>
      </c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>
      <c r="A152" s="23"/>
      <c r="B152" s="45">
        <v>1912.0</v>
      </c>
      <c r="C152" s="45" t="s">
        <v>314</v>
      </c>
      <c r="D152" s="52">
        <v>35.005</v>
      </c>
      <c r="E152" s="45">
        <v>18.52</v>
      </c>
      <c r="F152" s="45">
        <v>17.94</v>
      </c>
      <c r="G152" s="45">
        <v>757373.0</v>
      </c>
      <c r="H152" s="45">
        <v>23.73</v>
      </c>
      <c r="I152" s="83" t="s">
        <v>101</v>
      </c>
      <c r="J152" s="83" t="s">
        <v>102</v>
      </c>
      <c r="K152" s="4" t="s">
        <v>203</v>
      </c>
      <c r="L152" s="45"/>
      <c r="M152" s="83"/>
      <c r="N152" s="83" t="str">
        <f t="shared" si="8"/>
        <v>750MeV</v>
      </c>
      <c r="O152" s="86" t="str">
        <f t="shared" si="9"/>
        <v>400MeV</v>
      </c>
      <c r="P152" s="265">
        <f t="shared" si="1"/>
        <v>2157.76</v>
      </c>
      <c r="Q152" s="23">
        <f t="shared" si="2"/>
        <v>1980.99</v>
      </c>
      <c r="R152" s="23">
        <f t="shared" si="3"/>
        <v>239.68</v>
      </c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>
      <c r="A153" s="23"/>
      <c r="B153" s="45">
        <v>1913.0</v>
      </c>
      <c r="C153" s="45" t="s">
        <v>391</v>
      </c>
      <c r="D153" s="52">
        <v>35.005</v>
      </c>
      <c r="E153" s="45">
        <v>12.95</v>
      </c>
      <c r="F153" s="45">
        <v>31.53</v>
      </c>
      <c r="G153" s="45">
        <v>958019.0</v>
      </c>
      <c r="H153" s="45">
        <v>46.92</v>
      </c>
      <c r="I153" s="83" t="s">
        <v>101</v>
      </c>
      <c r="J153" s="83" t="s">
        <v>164</v>
      </c>
      <c r="K153" s="4" t="s">
        <v>203</v>
      </c>
      <c r="L153" s="45"/>
      <c r="M153" s="83"/>
      <c r="N153" s="83" t="str">
        <f t="shared" si="8"/>
        <v>750MeV</v>
      </c>
      <c r="O153" s="86" t="str">
        <f t="shared" si="9"/>
        <v>400MeV</v>
      </c>
      <c r="P153" s="265">
        <f t="shared" si="1"/>
        <v>2157.76</v>
      </c>
      <c r="Q153" s="23">
        <f t="shared" si="2"/>
        <v>2012.52</v>
      </c>
      <c r="R153" s="23">
        <f t="shared" si="3"/>
        <v>239.68</v>
      </c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>
      <c r="A154" s="23"/>
      <c r="B154" s="45">
        <v>1914.0</v>
      </c>
      <c r="C154" s="45" t="s">
        <v>391</v>
      </c>
      <c r="D154" s="52">
        <v>35.005</v>
      </c>
      <c r="E154" s="45">
        <v>6.41</v>
      </c>
      <c r="F154" s="45">
        <v>13.45</v>
      </c>
      <c r="G154" s="45">
        <v>305121.0</v>
      </c>
      <c r="H154" s="45">
        <v>46.66</v>
      </c>
      <c r="I154" s="83" t="s">
        <v>101</v>
      </c>
      <c r="J154" s="83" t="s">
        <v>164</v>
      </c>
      <c r="K154" s="4" t="s">
        <v>203</v>
      </c>
      <c r="L154" s="45"/>
      <c r="M154" s="83"/>
      <c r="N154" s="83" t="str">
        <f t="shared" si="8"/>
        <v>750MeV</v>
      </c>
      <c r="O154" s="86" t="str">
        <f t="shared" si="9"/>
        <v>400MeV</v>
      </c>
      <c r="P154" s="265">
        <f t="shared" si="1"/>
        <v>2157.76</v>
      </c>
      <c r="Q154" s="23">
        <f t="shared" si="2"/>
        <v>2025.97</v>
      </c>
      <c r="R154" s="23">
        <f t="shared" si="3"/>
        <v>239.68</v>
      </c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>
      <c r="B155" s="4">
        <v>1915.0</v>
      </c>
      <c r="C155" s="4" t="s">
        <v>154</v>
      </c>
      <c r="D155" s="52">
        <v>35.005</v>
      </c>
      <c r="E155" s="4">
        <v>6.41</v>
      </c>
      <c r="F155" s="4">
        <v>0.0</v>
      </c>
      <c r="G155" s="4">
        <v>876.0</v>
      </c>
      <c r="H155" s="4">
        <v>0.0</v>
      </c>
      <c r="I155" s="52" t="s">
        <v>65</v>
      </c>
      <c r="J155" s="52" t="s">
        <v>164</v>
      </c>
      <c r="K155" s="4" t="s">
        <v>203</v>
      </c>
      <c r="M155" s="83"/>
      <c r="N155" s="83" t="str">
        <f t="shared" si="8"/>
        <v>750MeV</v>
      </c>
      <c r="O155" s="86" t="str">
        <f t="shared" si="9"/>
        <v>400MeV</v>
      </c>
      <c r="P155" s="247">
        <f t="shared" si="1"/>
        <v>2157.76</v>
      </c>
      <c r="Q155" s="20">
        <f t="shared" si="2"/>
        <v>2025.97</v>
      </c>
      <c r="R155" s="20">
        <f t="shared" si="3"/>
        <v>239.68</v>
      </c>
    </row>
    <row r="156">
      <c r="B156" s="4">
        <v>1916.0</v>
      </c>
      <c r="C156" s="4" t="s">
        <v>391</v>
      </c>
      <c r="D156" s="52">
        <v>35.005</v>
      </c>
      <c r="E156" s="4">
        <v>13.44</v>
      </c>
      <c r="F156" s="4">
        <v>40.1</v>
      </c>
      <c r="G156" s="4">
        <v>919996.0</v>
      </c>
      <c r="H156" s="4">
        <v>64.41</v>
      </c>
      <c r="I156" s="52" t="s">
        <v>65</v>
      </c>
      <c r="J156" s="52" t="s">
        <v>164</v>
      </c>
      <c r="K156" s="4" t="s">
        <v>477</v>
      </c>
      <c r="M156" s="83"/>
      <c r="N156" s="83" t="str">
        <f t="shared" si="8"/>
        <v>250MeV</v>
      </c>
      <c r="O156" s="86" t="str">
        <f t="shared" si="9"/>
        <v>250MeV</v>
      </c>
      <c r="P156" s="247">
        <f t="shared" si="1"/>
        <v>2197.86</v>
      </c>
      <c r="Q156" s="20">
        <f t="shared" si="2"/>
        <v>2025.97</v>
      </c>
      <c r="R156" s="20">
        <f t="shared" si="3"/>
        <v>239.68</v>
      </c>
    </row>
    <row r="157">
      <c r="B157" s="4">
        <v>1917.0</v>
      </c>
      <c r="C157" s="4" t="s">
        <v>391</v>
      </c>
      <c r="D157" s="52">
        <v>35.005</v>
      </c>
      <c r="E157" s="4">
        <v>26.62</v>
      </c>
      <c r="F157" s="4">
        <v>62.1</v>
      </c>
      <c r="G157" s="4">
        <v>634827.0</v>
      </c>
      <c r="H157" s="4">
        <v>48.42</v>
      </c>
      <c r="I157" s="52" t="s">
        <v>65</v>
      </c>
      <c r="J157" s="52" t="s">
        <v>164</v>
      </c>
      <c r="K157" s="4" t="s">
        <v>203</v>
      </c>
      <c r="M157" s="83"/>
      <c r="N157" s="83" t="str">
        <f t="shared" si="8"/>
        <v>750MeV</v>
      </c>
      <c r="O157" s="86" t="str">
        <f t="shared" si="9"/>
        <v>400MeV</v>
      </c>
      <c r="P157" s="247">
        <f t="shared" si="1"/>
        <v>2259.96</v>
      </c>
      <c r="Q157" s="20">
        <f t="shared" si="2"/>
        <v>2025.97</v>
      </c>
      <c r="R157" s="20">
        <f t="shared" si="3"/>
        <v>239.68</v>
      </c>
    </row>
    <row r="158">
      <c r="B158" s="4">
        <v>1918.0</v>
      </c>
      <c r="C158" s="4" t="s">
        <v>391</v>
      </c>
      <c r="D158" s="52">
        <v>35.005</v>
      </c>
      <c r="E158" s="4">
        <v>27.04</v>
      </c>
      <c r="F158" s="4">
        <v>63.58</v>
      </c>
      <c r="G158" s="4">
        <v>659466.0</v>
      </c>
      <c r="H158" s="4">
        <v>52.22</v>
      </c>
      <c r="I158" s="52" t="s">
        <v>65</v>
      </c>
      <c r="J158" s="52" t="s">
        <v>164</v>
      </c>
      <c r="K158" s="4" t="s">
        <v>203</v>
      </c>
      <c r="M158" s="83"/>
      <c r="N158" s="83" t="str">
        <f t="shared" si="8"/>
        <v>750MeV</v>
      </c>
      <c r="O158" s="86" t="str">
        <f t="shared" si="9"/>
        <v>400MeV</v>
      </c>
      <c r="P158" s="247">
        <f t="shared" si="1"/>
        <v>2323.54</v>
      </c>
      <c r="Q158" s="20">
        <f t="shared" si="2"/>
        <v>2025.97</v>
      </c>
      <c r="R158" s="20">
        <f t="shared" si="3"/>
        <v>239.68</v>
      </c>
    </row>
    <row r="159">
      <c r="B159" s="4">
        <v>1919.0</v>
      </c>
      <c r="C159" s="4" t="s">
        <v>391</v>
      </c>
      <c r="D159" s="52">
        <v>35.005</v>
      </c>
      <c r="E159" s="4">
        <v>27.46</v>
      </c>
      <c r="F159" s="4">
        <v>66.23</v>
      </c>
      <c r="G159" s="4">
        <v>665630.0</v>
      </c>
      <c r="H159" s="4">
        <v>45.94</v>
      </c>
      <c r="I159" s="52" t="s">
        <v>65</v>
      </c>
      <c r="J159" s="52" t="s">
        <v>164</v>
      </c>
      <c r="K159" s="4" t="s">
        <v>203</v>
      </c>
      <c r="M159" s="83"/>
      <c r="N159" s="83" t="str">
        <f t="shared" si="8"/>
        <v>750MeV</v>
      </c>
      <c r="O159" s="86" t="str">
        <f t="shared" si="9"/>
        <v>400MeV</v>
      </c>
      <c r="P159" s="247">
        <f t="shared" si="1"/>
        <v>2389.77</v>
      </c>
      <c r="Q159" s="20">
        <f t="shared" si="2"/>
        <v>2025.97</v>
      </c>
      <c r="R159" s="20">
        <f t="shared" si="3"/>
        <v>239.68</v>
      </c>
    </row>
    <row r="160">
      <c r="B160" s="4">
        <v>1920.0</v>
      </c>
      <c r="C160" s="4" t="s">
        <v>391</v>
      </c>
      <c r="D160" s="52">
        <v>35.005</v>
      </c>
      <c r="E160" s="4">
        <v>27.69</v>
      </c>
      <c r="F160" s="4">
        <v>67.42</v>
      </c>
      <c r="G160" s="4">
        <v>662468.0</v>
      </c>
      <c r="H160" s="4">
        <v>42.53</v>
      </c>
      <c r="I160" s="52" t="s">
        <v>65</v>
      </c>
      <c r="J160" s="52" t="s">
        <v>164</v>
      </c>
      <c r="K160" s="4" t="s">
        <v>203</v>
      </c>
      <c r="M160" s="83"/>
      <c r="N160" s="83" t="str">
        <f t="shared" si="8"/>
        <v>750MeV</v>
      </c>
      <c r="O160" s="86" t="str">
        <f t="shared" si="9"/>
        <v>400MeV</v>
      </c>
      <c r="P160" s="247">
        <f t="shared" si="1"/>
        <v>2457.19</v>
      </c>
      <c r="Q160" s="20">
        <f t="shared" si="2"/>
        <v>2025.97</v>
      </c>
      <c r="R160" s="20">
        <f t="shared" si="3"/>
        <v>239.68</v>
      </c>
    </row>
    <row r="161">
      <c r="B161" s="4">
        <v>1921.0</v>
      </c>
      <c r="C161" s="4" t="s">
        <v>391</v>
      </c>
      <c r="D161" s="52">
        <v>35.005</v>
      </c>
      <c r="E161" s="4">
        <v>18.46</v>
      </c>
      <c r="F161" s="4">
        <v>41.13</v>
      </c>
      <c r="G161" s="4">
        <v>338920.0</v>
      </c>
      <c r="H161" s="4">
        <v>39.22</v>
      </c>
      <c r="I161" s="52" t="s">
        <v>65</v>
      </c>
      <c r="J161" s="52" t="s">
        <v>164</v>
      </c>
      <c r="K161" s="4" t="s">
        <v>203</v>
      </c>
      <c r="M161" s="83"/>
      <c r="N161" s="83" t="str">
        <f t="shared" si="8"/>
        <v>750MeV</v>
      </c>
      <c r="O161" s="86" t="str">
        <f t="shared" si="9"/>
        <v>400MeV</v>
      </c>
      <c r="P161" s="247">
        <f t="shared" si="1"/>
        <v>2498.32</v>
      </c>
      <c r="Q161" s="20">
        <f t="shared" si="2"/>
        <v>2025.97</v>
      </c>
      <c r="R161" s="20">
        <f t="shared" si="3"/>
        <v>239.68</v>
      </c>
    </row>
    <row r="162">
      <c r="B162" s="4">
        <v>1922.0</v>
      </c>
      <c r="C162" s="4" t="s">
        <v>391</v>
      </c>
      <c r="D162" s="52">
        <v>35.005</v>
      </c>
      <c r="E162" s="4">
        <v>9.23</v>
      </c>
      <c r="F162" s="4">
        <v>23.44</v>
      </c>
      <c r="G162" s="4">
        <v>199310.0</v>
      </c>
      <c r="H162" s="4">
        <v>44.68</v>
      </c>
      <c r="I162" s="52" t="s">
        <v>65</v>
      </c>
      <c r="J162" s="52" t="s">
        <v>164</v>
      </c>
      <c r="K162" s="4" t="s">
        <v>203</v>
      </c>
      <c r="M162" s="83"/>
      <c r="N162" s="83" t="str">
        <f t="shared" si="8"/>
        <v>750MeV</v>
      </c>
      <c r="O162" s="86" t="str">
        <f t="shared" si="9"/>
        <v>400MeV</v>
      </c>
      <c r="P162" s="247">
        <f t="shared" si="1"/>
        <v>2521.76</v>
      </c>
      <c r="Q162" s="20">
        <f t="shared" si="2"/>
        <v>2025.97</v>
      </c>
      <c r="R162" s="20">
        <f t="shared" si="3"/>
        <v>239.68</v>
      </c>
    </row>
    <row r="163">
      <c r="A163" s="248">
        <v>45216.0</v>
      </c>
      <c r="B163" s="42">
        <v>1923.0</v>
      </c>
      <c r="C163" s="42" t="s">
        <v>154</v>
      </c>
      <c r="D163" s="52">
        <v>35.005</v>
      </c>
      <c r="E163" s="42">
        <v>27.08</v>
      </c>
      <c r="F163" s="42">
        <v>0.0</v>
      </c>
      <c r="G163" s="42">
        <v>8633.0</v>
      </c>
      <c r="H163" s="42">
        <v>0.0</v>
      </c>
      <c r="I163" s="43" t="s">
        <v>229</v>
      </c>
      <c r="J163" s="43" t="s">
        <v>164</v>
      </c>
      <c r="K163" s="4" t="s">
        <v>203</v>
      </c>
      <c r="L163" s="42"/>
      <c r="M163" s="83"/>
      <c r="N163" s="83" t="str">
        <f t="shared" si="8"/>
        <v>750MeV</v>
      </c>
      <c r="O163" s="86" t="str">
        <f t="shared" si="9"/>
        <v>400MeV</v>
      </c>
      <c r="P163" s="247">
        <f t="shared" si="1"/>
        <v>2521.76</v>
      </c>
      <c r="Q163" s="20">
        <f t="shared" si="2"/>
        <v>2025.97</v>
      </c>
      <c r="R163" s="20">
        <f t="shared" si="3"/>
        <v>239.68</v>
      </c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</row>
    <row r="164">
      <c r="A164" s="27"/>
      <c r="B164" s="42">
        <v>1924.0</v>
      </c>
      <c r="C164" s="42" t="s">
        <v>391</v>
      </c>
      <c r="D164" s="52">
        <v>35.005</v>
      </c>
      <c r="E164" s="42">
        <v>27.32</v>
      </c>
      <c r="F164" s="42">
        <v>36.36</v>
      </c>
      <c r="G164" s="42">
        <v>304823.0</v>
      </c>
      <c r="H164" s="42">
        <v>23.14</v>
      </c>
      <c r="I164" s="43" t="s">
        <v>229</v>
      </c>
      <c r="J164" s="43" t="s">
        <v>164</v>
      </c>
      <c r="K164" s="4" t="s">
        <v>203</v>
      </c>
      <c r="L164" s="42"/>
      <c r="M164" s="83"/>
      <c r="N164" s="83" t="str">
        <f t="shared" si="8"/>
        <v>750MeV</v>
      </c>
      <c r="O164" s="86" t="str">
        <f t="shared" si="9"/>
        <v>400MeV</v>
      </c>
      <c r="P164" s="247">
        <f t="shared" si="1"/>
        <v>2521.76</v>
      </c>
      <c r="Q164" s="20">
        <f t="shared" si="2"/>
        <v>2025.97</v>
      </c>
      <c r="R164" s="20">
        <f t="shared" si="3"/>
        <v>276.04</v>
      </c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</row>
    <row r="165">
      <c r="A165" s="27"/>
      <c r="B165" s="42">
        <v>1925.0</v>
      </c>
      <c r="C165" s="42" t="s">
        <v>391</v>
      </c>
      <c r="D165" s="52">
        <v>35.005</v>
      </c>
      <c r="E165" s="42">
        <v>7.31</v>
      </c>
      <c r="F165" s="42">
        <v>8.33</v>
      </c>
      <c r="G165" s="42">
        <v>69346.0</v>
      </c>
      <c r="H165" s="42">
        <v>20.19</v>
      </c>
      <c r="I165" s="43" t="s">
        <v>229</v>
      </c>
      <c r="J165" s="43" t="s">
        <v>164</v>
      </c>
      <c r="K165" s="4" t="s">
        <v>203</v>
      </c>
      <c r="L165" s="42"/>
      <c r="M165" s="83"/>
      <c r="N165" s="83" t="str">
        <f t="shared" si="8"/>
        <v>750MeV</v>
      </c>
      <c r="O165" s="86" t="str">
        <f t="shared" si="9"/>
        <v>400MeV</v>
      </c>
      <c r="P165" s="247">
        <f t="shared" si="1"/>
        <v>2521.76</v>
      </c>
      <c r="Q165" s="20">
        <f t="shared" si="2"/>
        <v>2025.97</v>
      </c>
      <c r="R165" s="20">
        <f t="shared" si="3"/>
        <v>284.37</v>
      </c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</row>
    <row r="166">
      <c r="A166" s="23"/>
      <c r="B166" s="45">
        <v>1926.0</v>
      </c>
      <c r="C166" s="45" t="s">
        <v>391</v>
      </c>
      <c r="D166" s="52">
        <v>35.005</v>
      </c>
      <c r="E166" s="45">
        <v>18.4</v>
      </c>
      <c r="F166" s="45">
        <v>42.31</v>
      </c>
      <c r="G166" s="45">
        <v>1777369.0</v>
      </c>
      <c r="H166" s="45">
        <v>40.13</v>
      </c>
      <c r="I166" s="83" t="s">
        <v>101</v>
      </c>
      <c r="J166" s="83" t="s">
        <v>164</v>
      </c>
      <c r="K166" s="4" t="s">
        <v>203</v>
      </c>
      <c r="L166" s="45"/>
      <c r="M166" s="83"/>
      <c r="N166" s="83" t="str">
        <f t="shared" si="8"/>
        <v>750MeV</v>
      </c>
      <c r="O166" s="86" t="str">
        <f t="shared" si="9"/>
        <v>400MeV</v>
      </c>
      <c r="P166" s="247">
        <f t="shared" si="1"/>
        <v>2521.76</v>
      </c>
      <c r="Q166" s="20">
        <f t="shared" si="2"/>
        <v>2068.28</v>
      </c>
      <c r="R166" s="20">
        <f t="shared" si="3"/>
        <v>284.37</v>
      </c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>
      <c r="A167" s="23"/>
      <c r="B167" s="45">
        <v>1927.0</v>
      </c>
      <c r="C167" s="45" t="s">
        <v>391</v>
      </c>
      <c r="D167" s="52">
        <v>35.005</v>
      </c>
      <c r="E167" s="45">
        <v>17.82</v>
      </c>
      <c r="F167" s="45">
        <v>42.43</v>
      </c>
      <c r="G167" s="45">
        <v>1736596.0</v>
      </c>
      <c r="H167" s="45">
        <v>43.3</v>
      </c>
      <c r="I167" s="83" t="s">
        <v>101</v>
      </c>
      <c r="J167" s="83" t="s">
        <v>164</v>
      </c>
      <c r="K167" s="4" t="s">
        <v>203</v>
      </c>
      <c r="L167" s="45"/>
      <c r="M167" s="83"/>
      <c r="N167" s="83" t="str">
        <f t="shared" si="8"/>
        <v>750MeV</v>
      </c>
      <c r="O167" s="86" t="str">
        <f t="shared" si="9"/>
        <v>400MeV</v>
      </c>
      <c r="P167" s="247">
        <f t="shared" si="1"/>
        <v>2521.76</v>
      </c>
      <c r="Q167" s="20">
        <f t="shared" si="2"/>
        <v>2110.71</v>
      </c>
      <c r="R167" s="20">
        <f t="shared" si="3"/>
        <v>284.37</v>
      </c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>
      <c r="A168" s="23"/>
      <c r="B168" s="45">
        <v>1928.0</v>
      </c>
      <c r="C168" s="45" t="s">
        <v>570</v>
      </c>
      <c r="D168" s="52">
        <v>35.005</v>
      </c>
      <c r="E168" s="45">
        <v>18.3</v>
      </c>
      <c r="F168" s="45">
        <v>43.34</v>
      </c>
      <c r="G168" s="45">
        <v>1791711.0</v>
      </c>
      <c r="H168" s="45">
        <v>48.14</v>
      </c>
      <c r="I168" s="83" t="s">
        <v>101</v>
      </c>
      <c r="J168" s="83" t="s">
        <v>164</v>
      </c>
      <c r="K168" s="4" t="s">
        <v>203</v>
      </c>
      <c r="L168" s="45"/>
      <c r="M168" s="83"/>
      <c r="N168" s="83" t="str">
        <f t="shared" si="8"/>
        <v>750MeV</v>
      </c>
      <c r="O168" s="86" t="str">
        <f t="shared" si="9"/>
        <v>400MeV</v>
      </c>
      <c r="P168" s="247">
        <f t="shared" si="1"/>
        <v>2521.76</v>
      </c>
      <c r="Q168" s="20">
        <f t="shared" si="2"/>
        <v>2154.05</v>
      </c>
      <c r="R168" s="20">
        <f t="shared" si="3"/>
        <v>284.37</v>
      </c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>
      <c r="A169" s="23"/>
      <c r="B169" s="45">
        <v>1929.0</v>
      </c>
      <c r="C169" s="45" t="s">
        <v>570</v>
      </c>
      <c r="D169" s="52">
        <v>35.005</v>
      </c>
      <c r="E169" s="45">
        <v>18.44</v>
      </c>
      <c r="F169" s="45">
        <v>41.38</v>
      </c>
      <c r="G169" s="45">
        <v>1726304.0</v>
      </c>
      <c r="H169" s="45">
        <v>43.99</v>
      </c>
      <c r="I169" s="83" t="s">
        <v>101</v>
      </c>
      <c r="J169" s="83" t="s">
        <v>164</v>
      </c>
      <c r="K169" s="4" t="s">
        <v>203</v>
      </c>
      <c r="L169" s="45"/>
      <c r="M169" s="83"/>
      <c r="N169" s="83" t="str">
        <f t="shared" si="8"/>
        <v>750MeV</v>
      </c>
      <c r="O169" s="86" t="str">
        <f t="shared" si="9"/>
        <v>400MeV</v>
      </c>
      <c r="P169" s="247">
        <f t="shared" si="1"/>
        <v>2521.76</v>
      </c>
      <c r="Q169" s="20">
        <f t="shared" si="2"/>
        <v>2195.43</v>
      </c>
      <c r="R169" s="20">
        <f t="shared" si="3"/>
        <v>284.37</v>
      </c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>
      <c r="A170" s="23"/>
      <c r="B170" s="45">
        <v>1930.0</v>
      </c>
      <c r="C170" s="45" t="s">
        <v>570</v>
      </c>
      <c r="D170" s="52">
        <v>35.005</v>
      </c>
      <c r="E170" s="45">
        <v>18.67</v>
      </c>
      <c r="F170" s="45">
        <v>43.14</v>
      </c>
      <c r="G170" s="45">
        <v>1764650.0</v>
      </c>
      <c r="H170" s="45">
        <v>38.91</v>
      </c>
      <c r="I170" s="83" t="s">
        <v>101</v>
      </c>
      <c r="J170" s="83" t="s">
        <v>164</v>
      </c>
      <c r="K170" s="4" t="s">
        <v>203</v>
      </c>
      <c r="L170" s="45"/>
      <c r="M170" s="83"/>
      <c r="N170" s="83" t="str">
        <f t="shared" si="8"/>
        <v>750MeV</v>
      </c>
      <c r="O170" s="86" t="str">
        <f t="shared" si="9"/>
        <v>400MeV</v>
      </c>
      <c r="P170" s="247">
        <f t="shared" si="1"/>
        <v>2521.76</v>
      </c>
      <c r="Q170" s="20">
        <f t="shared" si="2"/>
        <v>2238.57</v>
      </c>
      <c r="R170" s="20">
        <f t="shared" si="3"/>
        <v>284.37</v>
      </c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>
      <c r="A171" s="23"/>
      <c r="B171" s="45">
        <v>1931.0</v>
      </c>
      <c r="C171" s="45" t="s">
        <v>570</v>
      </c>
      <c r="D171" s="52">
        <v>35.005</v>
      </c>
      <c r="E171" s="45">
        <v>18.65</v>
      </c>
      <c r="F171" s="45">
        <v>44.91</v>
      </c>
      <c r="G171" s="45">
        <v>1805968.0</v>
      </c>
      <c r="H171" s="45">
        <v>40.84</v>
      </c>
      <c r="I171" s="83" t="s">
        <v>101</v>
      </c>
      <c r="J171" s="83" t="s">
        <v>164</v>
      </c>
      <c r="K171" s="4" t="s">
        <v>203</v>
      </c>
      <c r="L171" s="45"/>
      <c r="M171" s="83"/>
      <c r="N171" s="83" t="str">
        <f t="shared" si="8"/>
        <v>750MeV</v>
      </c>
      <c r="O171" s="86" t="str">
        <f t="shared" si="9"/>
        <v>400MeV</v>
      </c>
      <c r="P171" s="247">
        <f t="shared" si="1"/>
        <v>2521.76</v>
      </c>
      <c r="Q171" s="20">
        <f t="shared" si="2"/>
        <v>2283.48</v>
      </c>
      <c r="R171" s="20">
        <f t="shared" si="3"/>
        <v>284.37</v>
      </c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>
      <c r="A172" s="23"/>
      <c r="B172" s="45">
        <v>1932.0</v>
      </c>
      <c r="C172" s="45" t="s">
        <v>314</v>
      </c>
      <c r="D172" s="52">
        <v>35.005</v>
      </c>
      <c r="E172" s="45">
        <v>18.22</v>
      </c>
      <c r="F172" s="45">
        <v>20.46</v>
      </c>
      <c r="G172" s="45">
        <v>824087.0</v>
      </c>
      <c r="H172" s="45">
        <v>20.08</v>
      </c>
      <c r="I172" s="83" t="s">
        <v>101</v>
      </c>
      <c r="J172" s="83" t="s">
        <v>583</v>
      </c>
      <c r="K172" s="4" t="s">
        <v>203</v>
      </c>
      <c r="L172" s="45"/>
      <c r="M172" s="83"/>
      <c r="N172" s="83" t="str">
        <f t="shared" si="8"/>
        <v>750MeV</v>
      </c>
      <c r="O172" s="86" t="str">
        <f t="shared" si="9"/>
        <v>400MeV</v>
      </c>
      <c r="P172" s="247">
        <f t="shared" si="1"/>
        <v>2521.76</v>
      </c>
      <c r="Q172" s="20">
        <f t="shared" si="2"/>
        <v>2303.94</v>
      </c>
      <c r="R172" s="20">
        <f t="shared" si="3"/>
        <v>284.37</v>
      </c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>
      <c r="A173" s="23"/>
      <c r="B173" s="45">
        <v>1933.0</v>
      </c>
      <c r="C173" s="45" t="s">
        <v>391</v>
      </c>
      <c r="D173" s="52">
        <v>35.005</v>
      </c>
      <c r="E173" s="45">
        <v>18.61</v>
      </c>
      <c r="F173" s="45">
        <v>21.77</v>
      </c>
      <c r="G173" s="45">
        <v>870983.0</v>
      </c>
      <c r="H173" s="45">
        <v>20.21</v>
      </c>
      <c r="I173" s="83" t="s">
        <v>101</v>
      </c>
      <c r="J173" s="83" t="s">
        <v>326</v>
      </c>
      <c r="K173" s="4" t="s">
        <v>203</v>
      </c>
      <c r="L173" s="45"/>
      <c r="M173" s="83"/>
      <c r="N173" s="83" t="str">
        <f t="shared" si="8"/>
        <v>750MeV</v>
      </c>
      <c r="O173" s="86" t="str">
        <f t="shared" si="9"/>
        <v>400MeV</v>
      </c>
      <c r="P173" s="247">
        <f t="shared" si="1"/>
        <v>2521.76</v>
      </c>
      <c r="Q173" s="20">
        <f t="shared" si="2"/>
        <v>2325.71</v>
      </c>
      <c r="R173" s="20">
        <f t="shared" si="3"/>
        <v>284.37</v>
      </c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>
      <c r="B174" s="4">
        <v>1934.0</v>
      </c>
      <c r="C174" s="4" t="s">
        <v>391</v>
      </c>
      <c r="D174" s="52">
        <v>35.005</v>
      </c>
      <c r="E174" s="4">
        <v>27.45</v>
      </c>
      <c r="F174" s="4">
        <v>59.92</v>
      </c>
      <c r="G174" s="4">
        <v>579811.0</v>
      </c>
      <c r="H174" s="4">
        <v>39.71</v>
      </c>
      <c r="I174" s="52" t="s">
        <v>65</v>
      </c>
      <c r="J174" s="52" t="s">
        <v>164</v>
      </c>
      <c r="K174" s="4" t="s">
        <v>203</v>
      </c>
      <c r="M174" s="83"/>
      <c r="N174" s="83" t="str">
        <f t="shared" si="8"/>
        <v>750MeV</v>
      </c>
      <c r="O174" s="86" t="str">
        <f t="shared" si="9"/>
        <v>400MeV</v>
      </c>
      <c r="P174" s="247">
        <f t="shared" si="1"/>
        <v>2581.68</v>
      </c>
      <c r="Q174" s="20">
        <f t="shared" si="2"/>
        <v>2325.71</v>
      </c>
      <c r="R174" s="20">
        <f t="shared" si="3"/>
        <v>284.37</v>
      </c>
    </row>
    <row r="175">
      <c r="B175" s="4">
        <v>1935.0</v>
      </c>
      <c r="C175" s="4" t="s">
        <v>391</v>
      </c>
      <c r="D175" s="52">
        <v>35.005</v>
      </c>
      <c r="E175" s="4">
        <v>26.31</v>
      </c>
      <c r="F175" s="4">
        <v>62.48</v>
      </c>
      <c r="G175" s="4">
        <v>606702.0</v>
      </c>
      <c r="H175" s="4">
        <v>42.54</v>
      </c>
      <c r="I175" s="52" t="s">
        <v>65</v>
      </c>
      <c r="J175" s="52" t="s">
        <v>164</v>
      </c>
      <c r="K175" s="4" t="s">
        <v>203</v>
      </c>
      <c r="M175" s="83"/>
      <c r="N175" s="83" t="str">
        <f t="shared" si="8"/>
        <v>750MeV</v>
      </c>
      <c r="O175" s="86" t="str">
        <f t="shared" si="9"/>
        <v>400MeV</v>
      </c>
      <c r="P175" s="247">
        <f t="shared" si="1"/>
        <v>2644.16</v>
      </c>
      <c r="Q175" s="20">
        <f t="shared" si="2"/>
        <v>2325.71</v>
      </c>
      <c r="R175" s="20">
        <f t="shared" si="3"/>
        <v>284.37</v>
      </c>
    </row>
    <row r="176">
      <c r="B176" s="4">
        <v>1936.0</v>
      </c>
      <c r="C176" s="4" t="s">
        <v>391</v>
      </c>
      <c r="D176" s="52">
        <v>35.005</v>
      </c>
      <c r="E176" s="4">
        <v>27.02</v>
      </c>
      <c r="F176" s="4">
        <v>63.59</v>
      </c>
      <c r="G176" s="4">
        <v>621403.0</v>
      </c>
      <c r="H176" s="4">
        <v>43.75</v>
      </c>
      <c r="I176" s="52" t="s">
        <v>65</v>
      </c>
      <c r="J176" s="52" t="s">
        <v>164</v>
      </c>
      <c r="K176" s="4" t="s">
        <v>203</v>
      </c>
      <c r="M176" s="83"/>
      <c r="N176" s="83" t="str">
        <f t="shared" si="8"/>
        <v>750MeV</v>
      </c>
      <c r="O176" s="86" t="str">
        <f t="shared" si="9"/>
        <v>400MeV</v>
      </c>
      <c r="P176" s="247">
        <f t="shared" si="1"/>
        <v>2707.75</v>
      </c>
      <c r="Q176" s="20">
        <f t="shared" si="2"/>
        <v>2325.71</v>
      </c>
      <c r="R176" s="20">
        <f t="shared" si="3"/>
        <v>284.37</v>
      </c>
    </row>
    <row r="177">
      <c r="B177" s="4">
        <v>1937.0</v>
      </c>
      <c r="C177" s="4" t="s">
        <v>391</v>
      </c>
      <c r="D177" s="52">
        <v>35.005</v>
      </c>
      <c r="E177" s="4">
        <v>28.01</v>
      </c>
      <c r="F177" s="4">
        <v>64.26</v>
      </c>
      <c r="G177" s="4">
        <v>635311.0</v>
      </c>
      <c r="H177" s="4">
        <v>41.09</v>
      </c>
      <c r="I177" s="52" t="s">
        <v>65</v>
      </c>
      <c r="J177" s="52" t="s">
        <v>164</v>
      </c>
      <c r="K177" s="4" t="s">
        <v>203</v>
      </c>
      <c r="M177" s="83"/>
      <c r="N177" s="83" t="str">
        <f t="shared" si="8"/>
        <v>750MeV</v>
      </c>
      <c r="O177" s="86" t="str">
        <f t="shared" si="9"/>
        <v>400MeV</v>
      </c>
      <c r="P177" s="247">
        <f t="shared" si="1"/>
        <v>2772.01</v>
      </c>
      <c r="Q177" s="20">
        <f t="shared" si="2"/>
        <v>2325.71</v>
      </c>
      <c r="R177" s="20">
        <f t="shared" si="3"/>
        <v>284.37</v>
      </c>
    </row>
    <row r="178">
      <c r="B178" s="4">
        <v>1938.0</v>
      </c>
      <c r="C178" s="4" t="s">
        <v>391</v>
      </c>
      <c r="D178" s="52">
        <v>35.005</v>
      </c>
      <c r="E178" s="4">
        <v>27.44</v>
      </c>
      <c r="F178" s="4">
        <v>32.4</v>
      </c>
      <c r="G178" s="4">
        <v>313229.0</v>
      </c>
      <c r="H178" s="4">
        <v>20.64</v>
      </c>
      <c r="I178" s="52" t="s">
        <v>65</v>
      </c>
      <c r="J178" s="52" t="s">
        <v>603</v>
      </c>
      <c r="K178" s="4" t="s">
        <v>203</v>
      </c>
      <c r="M178" s="83"/>
      <c r="N178" s="83" t="str">
        <f t="shared" si="8"/>
        <v>750MeV</v>
      </c>
      <c r="O178" s="86" t="str">
        <f t="shared" si="9"/>
        <v>400MeV</v>
      </c>
      <c r="P178" s="247">
        <f t="shared" si="1"/>
        <v>2804.41</v>
      </c>
      <c r="Q178" s="20">
        <f t="shared" si="2"/>
        <v>2325.71</v>
      </c>
      <c r="R178" s="20">
        <f t="shared" si="3"/>
        <v>284.37</v>
      </c>
    </row>
    <row r="179">
      <c r="B179" s="4">
        <v>1939.0</v>
      </c>
      <c r="C179" s="4" t="s">
        <v>154</v>
      </c>
      <c r="D179" s="52">
        <v>35.005</v>
      </c>
      <c r="E179" s="4">
        <v>27.44</v>
      </c>
      <c r="F179" s="4">
        <v>0.0</v>
      </c>
      <c r="G179" s="4">
        <v>990.0</v>
      </c>
      <c r="H179" s="4">
        <v>0.41</v>
      </c>
      <c r="I179" s="52" t="s">
        <v>604</v>
      </c>
      <c r="J179" s="52" t="s">
        <v>603</v>
      </c>
      <c r="K179" s="4" t="s">
        <v>203</v>
      </c>
      <c r="L179" s="267" t="s">
        <v>605</v>
      </c>
      <c r="M179" s="83"/>
      <c r="N179" s="83" t="str">
        <f t="shared" si="8"/>
        <v>750MeV</v>
      </c>
      <c r="O179" s="86" t="str">
        <f t="shared" si="9"/>
        <v>400MeV</v>
      </c>
      <c r="P179" s="247">
        <f t="shared" si="1"/>
        <v>2804.41</v>
      </c>
      <c r="Q179" s="20">
        <f t="shared" si="2"/>
        <v>2325.71</v>
      </c>
      <c r="R179" s="20">
        <f t="shared" si="3"/>
        <v>284.37</v>
      </c>
    </row>
    <row r="180">
      <c r="B180" s="4">
        <v>1940.0</v>
      </c>
      <c r="C180" s="4" t="s">
        <v>154</v>
      </c>
      <c r="D180" s="52">
        <v>35.005</v>
      </c>
      <c r="E180" s="4">
        <v>27.44</v>
      </c>
      <c r="F180" s="4">
        <v>0.0</v>
      </c>
      <c r="G180" s="4">
        <v>0.0</v>
      </c>
      <c r="H180" s="4">
        <v>1.23</v>
      </c>
      <c r="I180" s="52" t="s">
        <v>65</v>
      </c>
      <c r="J180" s="52" t="s">
        <v>102</v>
      </c>
      <c r="K180" s="4" t="s">
        <v>203</v>
      </c>
      <c r="M180" s="83"/>
      <c r="N180" s="83" t="str">
        <f t="shared" si="8"/>
        <v>750MeV</v>
      </c>
      <c r="O180" s="86" t="str">
        <f t="shared" si="9"/>
        <v>400MeV</v>
      </c>
      <c r="P180" s="247">
        <f t="shared" si="1"/>
        <v>2804.41</v>
      </c>
      <c r="Q180" s="20">
        <f t="shared" si="2"/>
        <v>2325.71</v>
      </c>
      <c r="R180" s="20">
        <f t="shared" si="3"/>
        <v>284.37</v>
      </c>
    </row>
    <row r="181">
      <c r="A181" s="4" t="s">
        <v>606</v>
      </c>
      <c r="B181" s="4">
        <v>1941.0</v>
      </c>
      <c r="C181" s="4" t="s">
        <v>314</v>
      </c>
      <c r="D181" s="52">
        <v>35.005</v>
      </c>
      <c r="E181" s="4">
        <v>27.08</v>
      </c>
      <c r="F181" s="4">
        <v>36.4</v>
      </c>
      <c r="G181" s="4">
        <v>393139.0</v>
      </c>
      <c r="H181" s="4">
        <v>24.4</v>
      </c>
      <c r="I181" s="52" t="s">
        <v>65</v>
      </c>
      <c r="J181" s="52" t="s">
        <v>102</v>
      </c>
      <c r="K181" s="4" t="s">
        <v>203</v>
      </c>
      <c r="M181" s="83"/>
      <c r="N181" s="83" t="str">
        <f t="shared" si="8"/>
        <v>750MeV</v>
      </c>
      <c r="O181" s="86" t="str">
        <f t="shared" si="9"/>
        <v>400MeV</v>
      </c>
      <c r="P181" s="247">
        <f t="shared" si="1"/>
        <v>2840.81</v>
      </c>
      <c r="Q181" s="20">
        <f t="shared" si="2"/>
        <v>2325.71</v>
      </c>
      <c r="R181" s="20">
        <f t="shared" si="3"/>
        <v>284.37</v>
      </c>
    </row>
    <row r="182">
      <c r="A182" s="4" t="s">
        <v>607</v>
      </c>
      <c r="B182" s="4">
        <v>1942.0</v>
      </c>
      <c r="C182" s="4" t="s">
        <v>391</v>
      </c>
      <c r="D182" s="52">
        <v>35.005</v>
      </c>
      <c r="E182" s="4">
        <v>27.33</v>
      </c>
      <c r="F182" s="4">
        <v>40.75</v>
      </c>
      <c r="G182" s="4">
        <v>433906.0</v>
      </c>
      <c r="H182" s="4">
        <v>27.73</v>
      </c>
      <c r="I182" s="52" t="s">
        <v>65</v>
      </c>
      <c r="J182" s="52" t="s">
        <v>583</v>
      </c>
      <c r="K182" s="4" t="s">
        <v>223</v>
      </c>
      <c r="M182" s="83"/>
      <c r="N182" s="83" t="str">
        <f t="shared" si="8"/>
        <v>750MeV</v>
      </c>
      <c r="O182" s="86" t="str">
        <f t="shared" si="9"/>
        <v>400MeV</v>
      </c>
      <c r="P182" s="247">
        <f t="shared" si="1"/>
        <v>2881.56</v>
      </c>
      <c r="Q182" s="20">
        <f t="shared" si="2"/>
        <v>2325.71</v>
      </c>
      <c r="R182" s="20">
        <f t="shared" si="3"/>
        <v>284.37</v>
      </c>
    </row>
    <row r="183">
      <c r="A183" s="42">
        <v>1941.0</v>
      </c>
      <c r="B183" s="42">
        <v>1943.0</v>
      </c>
      <c r="C183" s="42" t="s">
        <v>391</v>
      </c>
      <c r="D183" s="52">
        <v>35.005</v>
      </c>
      <c r="E183" s="42">
        <v>24.48</v>
      </c>
      <c r="F183" s="42">
        <v>41.03</v>
      </c>
      <c r="G183" s="42">
        <v>348388.0</v>
      </c>
      <c r="H183" s="42">
        <v>29.86</v>
      </c>
      <c r="I183" s="43" t="s">
        <v>229</v>
      </c>
      <c r="J183" s="43" t="s">
        <v>164</v>
      </c>
      <c r="K183" s="4" t="s">
        <v>203</v>
      </c>
      <c r="L183" s="42"/>
      <c r="M183" s="83"/>
      <c r="N183" s="83" t="str">
        <f t="shared" si="8"/>
        <v>750MeV</v>
      </c>
      <c r="O183" s="86" t="str">
        <f t="shared" si="9"/>
        <v>400MeV</v>
      </c>
      <c r="P183" s="247">
        <f t="shared" si="1"/>
        <v>2881.56</v>
      </c>
      <c r="Q183" s="20">
        <f t="shared" si="2"/>
        <v>2325.71</v>
      </c>
      <c r="R183" s="20">
        <f t="shared" si="3"/>
        <v>325.4</v>
      </c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</row>
    <row r="184">
      <c r="A184" s="42" t="s">
        <v>608</v>
      </c>
      <c r="B184" s="42">
        <v>1944.0</v>
      </c>
      <c r="C184" s="42" t="s">
        <v>391</v>
      </c>
      <c r="D184" s="52">
        <v>35.005</v>
      </c>
      <c r="E184" s="42">
        <v>7.69</v>
      </c>
      <c r="F184" s="42">
        <v>10.31</v>
      </c>
      <c r="G184" s="42">
        <v>29029.0</v>
      </c>
      <c r="H184" s="42">
        <v>23.84</v>
      </c>
      <c r="I184" s="43" t="s">
        <v>229</v>
      </c>
      <c r="J184" s="43" t="s">
        <v>164</v>
      </c>
      <c r="K184" s="4" t="s">
        <v>203</v>
      </c>
      <c r="L184" s="42"/>
      <c r="M184" s="83"/>
      <c r="N184" s="83" t="str">
        <f t="shared" si="8"/>
        <v>750MeV</v>
      </c>
      <c r="O184" s="86" t="str">
        <f t="shared" si="9"/>
        <v>400MeV</v>
      </c>
      <c r="P184" s="247">
        <f t="shared" si="1"/>
        <v>2881.56</v>
      </c>
      <c r="Q184" s="20">
        <f t="shared" si="2"/>
        <v>2325.71</v>
      </c>
      <c r="R184" s="20">
        <f t="shared" si="3"/>
        <v>335.71</v>
      </c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</row>
    <row r="185">
      <c r="A185" s="45">
        <v>1953.0</v>
      </c>
      <c r="B185" s="45">
        <v>1945.0</v>
      </c>
      <c r="C185" s="45" t="s">
        <v>391</v>
      </c>
      <c r="D185" s="52">
        <v>35.005</v>
      </c>
      <c r="E185" s="45">
        <v>18.31</v>
      </c>
      <c r="F185" s="45">
        <v>47.87</v>
      </c>
      <c r="G185" s="45">
        <v>2312908.0</v>
      </c>
      <c r="H185" s="45">
        <v>51.7</v>
      </c>
      <c r="I185" s="83" t="s">
        <v>101</v>
      </c>
      <c r="J185" s="83" t="s">
        <v>164</v>
      </c>
      <c r="K185" s="4" t="s">
        <v>203</v>
      </c>
      <c r="L185" s="45"/>
      <c r="M185" s="83"/>
      <c r="N185" s="83" t="str">
        <f t="shared" si="8"/>
        <v>750MeV</v>
      </c>
      <c r="O185" s="86" t="str">
        <f t="shared" si="9"/>
        <v>400MeV</v>
      </c>
      <c r="P185" s="247">
        <f t="shared" si="1"/>
        <v>2881.56</v>
      </c>
      <c r="Q185" s="20">
        <f t="shared" si="2"/>
        <v>2373.58</v>
      </c>
      <c r="R185" s="20">
        <f t="shared" si="3"/>
        <v>335.71</v>
      </c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>
      <c r="A186" s="45" t="s">
        <v>609</v>
      </c>
      <c r="B186" s="45">
        <v>1946.0</v>
      </c>
      <c r="C186" s="45" t="s">
        <v>391</v>
      </c>
      <c r="D186" s="52">
        <v>35.005</v>
      </c>
      <c r="E186" s="45">
        <v>18.64</v>
      </c>
      <c r="F186" s="45">
        <v>41.51</v>
      </c>
      <c r="G186" s="45">
        <v>2010036.0</v>
      </c>
      <c r="H186" s="45">
        <v>43.55</v>
      </c>
      <c r="I186" s="83" t="s">
        <v>101</v>
      </c>
      <c r="J186" s="83" t="s">
        <v>164</v>
      </c>
      <c r="K186" s="4" t="s">
        <v>203</v>
      </c>
      <c r="L186" s="45"/>
      <c r="M186" s="83"/>
      <c r="N186" s="83" t="str">
        <f t="shared" si="8"/>
        <v>750MeV</v>
      </c>
      <c r="O186" s="86" t="str">
        <f t="shared" si="9"/>
        <v>400MeV</v>
      </c>
      <c r="P186" s="247">
        <f t="shared" si="1"/>
        <v>2881.56</v>
      </c>
      <c r="Q186" s="20">
        <f t="shared" si="2"/>
        <v>2415.09</v>
      </c>
      <c r="R186" s="20">
        <f t="shared" si="3"/>
        <v>335.71</v>
      </c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>
      <c r="A187" s="23"/>
      <c r="B187" s="45">
        <v>1947.0</v>
      </c>
      <c r="C187" s="45" t="s">
        <v>391</v>
      </c>
      <c r="D187" s="52">
        <v>35.005</v>
      </c>
      <c r="E187" s="45">
        <v>18.36</v>
      </c>
      <c r="F187" s="45">
        <v>47.85</v>
      </c>
      <c r="G187" s="45">
        <v>2286265.0</v>
      </c>
      <c r="H187" s="45">
        <v>50.88</v>
      </c>
      <c r="I187" s="83" t="s">
        <v>101</v>
      </c>
      <c r="J187" s="83" t="s">
        <v>164</v>
      </c>
      <c r="K187" s="4" t="s">
        <v>203</v>
      </c>
      <c r="L187" s="45"/>
      <c r="M187" s="83"/>
      <c r="N187" s="83" t="str">
        <f t="shared" si="8"/>
        <v>750MeV</v>
      </c>
      <c r="O187" s="86" t="str">
        <f t="shared" si="9"/>
        <v>400MeV</v>
      </c>
      <c r="P187" s="247">
        <f t="shared" si="1"/>
        <v>2881.56</v>
      </c>
      <c r="Q187" s="20">
        <f t="shared" si="2"/>
        <v>2462.94</v>
      </c>
      <c r="R187" s="20">
        <f t="shared" si="3"/>
        <v>335.71</v>
      </c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>
      <c r="A188" s="23"/>
      <c r="B188" s="45">
        <v>1948.0</v>
      </c>
      <c r="C188" s="45" t="s">
        <v>391</v>
      </c>
      <c r="D188" s="52">
        <v>35.005</v>
      </c>
      <c r="E188" s="45">
        <v>18.69</v>
      </c>
      <c r="F188" s="45">
        <v>44.48</v>
      </c>
      <c r="G188" s="45">
        <v>2127586.0</v>
      </c>
      <c r="H188" s="45">
        <v>41.73</v>
      </c>
      <c r="I188" s="83" t="s">
        <v>101</v>
      </c>
      <c r="J188" s="83" t="s">
        <v>164</v>
      </c>
      <c r="K188" s="4" t="s">
        <v>203</v>
      </c>
      <c r="L188" s="45"/>
      <c r="M188" s="83"/>
      <c r="N188" s="83" t="str">
        <f t="shared" si="8"/>
        <v>750MeV</v>
      </c>
      <c r="O188" s="86" t="str">
        <f t="shared" si="9"/>
        <v>400MeV</v>
      </c>
      <c r="P188" s="247">
        <f t="shared" si="1"/>
        <v>2881.56</v>
      </c>
      <c r="Q188" s="20">
        <f t="shared" si="2"/>
        <v>2507.42</v>
      </c>
      <c r="R188" s="20">
        <f t="shared" si="3"/>
        <v>335.71</v>
      </c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>
      <c r="A189" s="23"/>
      <c r="B189" s="45">
        <v>1949.0</v>
      </c>
      <c r="C189" s="45" t="s">
        <v>391</v>
      </c>
      <c r="D189" s="52">
        <v>35.005</v>
      </c>
      <c r="E189" s="45">
        <v>18.99</v>
      </c>
      <c r="F189" s="45">
        <v>42.57</v>
      </c>
      <c r="G189" s="45">
        <v>2018961.0</v>
      </c>
      <c r="H189" s="45">
        <v>38.92</v>
      </c>
      <c r="I189" s="83" t="s">
        <v>101</v>
      </c>
      <c r="J189" s="83" t="s">
        <v>164</v>
      </c>
      <c r="K189" s="4" t="s">
        <v>203</v>
      </c>
      <c r="L189" s="45"/>
      <c r="M189" s="83"/>
      <c r="N189" s="83" t="str">
        <f t="shared" si="8"/>
        <v>750MeV</v>
      </c>
      <c r="O189" s="86" t="str">
        <f t="shared" si="9"/>
        <v>400MeV</v>
      </c>
      <c r="P189" s="247">
        <f t="shared" si="1"/>
        <v>2881.56</v>
      </c>
      <c r="Q189" s="20">
        <f t="shared" si="2"/>
        <v>2549.99</v>
      </c>
      <c r="R189" s="20">
        <f t="shared" si="3"/>
        <v>335.71</v>
      </c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>
      <c r="A190" s="95">
        <v>45217.0</v>
      </c>
      <c r="B190" s="45">
        <v>1950.0</v>
      </c>
      <c r="C190" s="45" t="s">
        <v>391</v>
      </c>
      <c r="D190" s="52">
        <v>35.005</v>
      </c>
      <c r="E190" s="45">
        <v>18.2</v>
      </c>
      <c r="F190" s="45">
        <v>47.1</v>
      </c>
      <c r="G190" s="45">
        <v>2202327.0</v>
      </c>
      <c r="H190" s="45">
        <v>45.69</v>
      </c>
      <c r="I190" s="83" t="s">
        <v>101</v>
      </c>
      <c r="J190" s="83" t="s">
        <v>164</v>
      </c>
      <c r="K190" s="4" t="s">
        <v>203</v>
      </c>
      <c r="L190" s="45"/>
      <c r="M190" s="83"/>
      <c r="N190" s="83" t="str">
        <f t="shared" si="8"/>
        <v>750MeV</v>
      </c>
      <c r="O190" s="86" t="str">
        <f t="shared" si="9"/>
        <v>400MeV</v>
      </c>
      <c r="P190" s="247">
        <f t="shared" si="1"/>
        <v>2881.56</v>
      </c>
      <c r="Q190" s="20">
        <f t="shared" si="2"/>
        <v>2597.09</v>
      </c>
      <c r="R190" s="20">
        <f t="shared" si="3"/>
        <v>335.71</v>
      </c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>
      <c r="A191" s="23"/>
      <c r="B191" s="45">
        <v>1951.0</v>
      </c>
      <c r="C191" s="45" t="s">
        <v>314</v>
      </c>
      <c r="D191" s="52">
        <v>35.005</v>
      </c>
      <c r="E191" s="45">
        <v>19.22</v>
      </c>
      <c r="F191" s="45">
        <v>24.72</v>
      </c>
      <c r="G191" s="45">
        <v>1186681.0</v>
      </c>
      <c r="H191" s="45">
        <v>21.75</v>
      </c>
      <c r="I191" s="83" t="s">
        <v>101</v>
      </c>
      <c r="J191" s="83" t="s">
        <v>102</v>
      </c>
      <c r="K191" s="4" t="s">
        <v>203</v>
      </c>
      <c r="L191" s="45"/>
      <c r="M191" s="83"/>
      <c r="N191" s="83" t="str">
        <f t="shared" si="8"/>
        <v>750MeV</v>
      </c>
      <c r="O191" s="86" t="str">
        <f t="shared" si="9"/>
        <v>400MeV</v>
      </c>
      <c r="P191" s="247">
        <f t="shared" si="1"/>
        <v>2881.56</v>
      </c>
      <c r="Q191" s="20">
        <f t="shared" si="2"/>
        <v>2621.81</v>
      </c>
      <c r="R191" s="20">
        <f t="shared" si="3"/>
        <v>335.71</v>
      </c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>
      <c r="A192" s="23"/>
      <c r="B192" s="45">
        <v>1952.0</v>
      </c>
      <c r="C192" s="45" t="s">
        <v>391</v>
      </c>
      <c r="D192" s="52">
        <v>35.005</v>
      </c>
      <c r="E192" s="45">
        <v>13.26</v>
      </c>
      <c r="F192" s="45">
        <v>36.9</v>
      </c>
      <c r="G192" s="45">
        <v>1190508.0</v>
      </c>
      <c r="H192" s="45">
        <v>47.49</v>
      </c>
      <c r="I192" s="83" t="s">
        <v>101</v>
      </c>
      <c r="J192" s="83" t="s">
        <v>164</v>
      </c>
      <c r="K192" s="4" t="s">
        <v>203</v>
      </c>
      <c r="L192" s="45"/>
      <c r="M192" s="83"/>
      <c r="N192" s="83" t="str">
        <f t="shared" si="8"/>
        <v>750MeV</v>
      </c>
      <c r="O192" s="86" t="str">
        <f t="shared" si="9"/>
        <v>400MeV</v>
      </c>
      <c r="P192" s="247">
        <f t="shared" si="1"/>
        <v>2881.56</v>
      </c>
      <c r="Q192" s="20">
        <f t="shared" si="2"/>
        <v>2658.71</v>
      </c>
      <c r="R192" s="20">
        <f t="shared" si="3"/>
        <v>335.71</v>
      </c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>
      <c r="A193" s="45" t="s">
        <v>610</v>
      </c>
      <c r="B193" s="45">
        <v>1953.0</v>
      </c>
      <c r="C193" s="45" t="s">
        <v>391</v>
      </c>
      <c r="D193" s="52">
        <v>35.005</v>
      </c>
      <c r="E193" s="45">
        <v>6.74</v>
      </c>
      <c r="F193" s="45">
        <v>21.21</v>
      </c>
      <c r="G193" s="45">
        <v>408549.0</v>
      </c>
      <c r="H193" s="45">
        <v>72.42</v>
      </c>
      <c r="I193" s="83" t="s">
        <v>101</v>
      </c>
      <c r="J193" s="83" t="s">
        <v>164</v>
      </c>
      <c r="K193" s="4" t="s">
        <v>203</v>
      </c>
      <c r="L193" s="45"/>
      <c r="M193" s="83"/>
      <c r="N193" s="83" t="str">
        <f t="shared" si="8"/>
        <v>750MeV</v>
      </c>
      <c r="O193" s="86" t="str">
        <f t="shared" si="9"/>
        <v>400MeV</v>
      </c>
      <c r="P193" s="247">
        <f t="shared" si="1"/>
        <v>2881.56</v>
      </c>
      <c r="Q193" s="20">
        <f t="shared" si="2"/>
        <v>2679.92</v>
      </c>
      <c r="R193" s="20">
        <f t="shared" si="3"/>
        <v>335.71</v>
      </c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>
      <c r="A194" s="4" t="s">
        <v>611</v>
      </c>
      <c r="B194" s="4">
        <v>1954.0</v>
      </c>
      <c r="C194" s="4" t="s">
        <v>391</v>
      </c>
      <c r="D194" s="52">
        <v>35.005</v>
      </c>
      <c r="E194" s="4">
        <v>26.71</v>
      </c>
      <c r="F194" s="4">
        <v>60.54</v>
      </c>
      <c r="G194" s="4">
        <v>716086.0</v>
      </c>
      <c r="H194" s="4">
        <v>40.9</v>
      </c>
      <c r="I194" s="52" t="s">
        <v>65</v>
      </c>
      <c r="J194" s="52" t="s">
        <v>164</v>
      </c>
      <c r="K194" s="4" t="s">
        <v>203</v>
      </c>
      <c r="M194" s="83"/>
      <c r="N194" s="83" t="str">
        <f t="shared" si="8"/>
        <v>750MeV</v>
      </c>
      <c r="O194" s="86" t="str">
        <f t="shared" si="9"/>
        <v>400MeV</v>
      </c>
      <c r="P194" s="247">
        <f t="shared" si="1"/>
        <v>2942.1</v>
      </c>
      <c r="Q194" s="20">
        <f t="shared" si="2"/>
        <v>2679.92</v>
      </c>
      <c r="R194" s="20">
        <f t="shared" si="3"/>
        <v>335.71</v>
      </c>
    </row>
    <row r="195">
      <c r="B195" s="4">
        <v>1955.0</v>
      </c>
      <c r="C195" s="4" t="s">
        <v>570</v>
      </c>
      <c r="D195" s="52">
        <v>35.005</v>
      </c>
      <c r="E195" s="4">
        <v>30.0</v>
      </c>
      <c r="F195" s="4">
        <v>0.0</v>
      </c>
      <c r="H195" s="4">
        <v>40.0</v>
      </c>
      <c r="I195" s="52" t="s">
        <v>65</v>
      </c>
      <c r="J195" s="52" t="s">
        <v>164</v>
      </c>
      <c r="K195" s="4" t="s">
        <v>203</v>
      </c>
      <c r="L195" s="4" t="s">
        <v>612</v>
      </c>
      <c r="M195" s="83"/>
      <c r="N195" s="83" t="str">
        <f t="shared" si="8"/>
        <v>750MeV</v>
      </c>
      <c r="O195" s="86" t="str">
        <f t="shared" si="9"/>
        <v>400MeV</v>
      </c>
      <c r="P195" s="247">
        <f t="shared" si="1"/>
        <v>2942.1</v>
      </c>
      <c r="Q195" s="20">
        <f t="shared" si="2"/>
        <v>2679.92</v>
      </c>
      <c r="R195" s="20">
        <f t="shared" si="3"/>
        <v>335.71</v>
      </c>
    </row>
    <row r="196">
      <c r="B196" s="4">
        <v>1956.0</v>
      </c>
      <c r="C196" s="4" t="s">
        <v>570</v>
      </c>
      <c r="D196" s="52">
        <v>35.005</v>
      </c>
      <c r="E196" s="4">
        <v>26.73</v>
      </c>
      <c r="F196" s="4">
        <v>69.73</v>
      </c>
      <c r="G196" s="4">
        <v>838834.0</v>
      </c>
      <c r="H196" s="4">
        <v>43.48</v>
      </c>
      <c r="I196" s="52" t="s">
        <v>65</v>
      </c>
      <c r="J196" s="52" t="s">
        <v>164</v>
      </c>
      <c r="K196" s="4" t="s">
        <v>203</v>
      </c>
      <c r="M196" s="83"/>
      <c r="N196" s="83" t="str">
        <f t="shared" si="8"/>
        <v>750MeV</v>
      </c>
      <c r="O196" s="86" t="str">
        <f t="shared" si="9"/>
        <v>400MeV</v>
      </c>
      <c r="P196" s="247">
        <f t="shared" si="1"/>
        <v>3011.83</v>
      </c>
      <c r="Q196" s="20">
        <f t="shared" si="2"/>
        <v>2679.92</v>
      </c>
      <c r="R196" s="20">
        <f t="shared" si="3"/>
        <v>335.71</v>
      </c>
    </row>
    <row r="197">
      <c r="B197" s="4">
        <v>1957.0</v>
      </c>
      <c r="C197" s="4" t="s">
        <v>570</v>
      </c>
      <c r="D197" s="52">
        <v>35.005</v>
      </c>
      <c r="E197" s="4">
        <v>27.71</v>
      </c>
      <c r="F197" s="4">
        <v>115.96</v>
      </c>
      <c r="G197" s="4">
        <v>1370346.0</v>
      </c>
      <c r="H197" s="4">
        <v>73.11</v>
      </c>
      <c r="I197" s="52" t="s">
        <v>65</v>
      </c>
      <c r="J197" s="52" t="s">
        <v>164</v>
      </c>
      <c r="K197" s="4" t="s">
        <v>203</v>
      </c>
      <c r="M197" s="83"/>
      <c r="N197" s="83" t="str">
        <f t="shared" si="8"/>
        <v>750MeV</v>
      </c>
      <c r="O197" s="86" t="str">
        <f t="shared" si="9"/>
        <v>400MeV</v>
      </c>
      <c r="P197" s="247">
        <f t="shared" si="1"/>
        <v>3127.79</v>
      </c>
      <c r="Q197" s="20">
        <f t="shared" si="2"/>
        <v>2679.92</v>
      </c>
      <c r="R197" s="20">
        <f t="shared" si="3"/>
        <v>335.71</v>
      </c>
    </row>
    <row r="198">
      <c r="A198" s="95">
        <v>45219.0</v>
      </c>
      <c r="B198" s="45">
        <v>1987.0</v>
      </c>
      <c r="C198" s="45" t="s">
        <v>154</v>
      </c>
      <c r="D198" s="52">
        <v>35.005</v>
      </c>
      <c r="E198" s="45">
        <v>12.5</v>
      </c>
      <c r="F198" s="45">
        <v>0.0</v>
      </c>
      <c r="G198" s="45">
        <v>92548.0</v>
      </c>
      <c r="H198" s="45">
        <v>4.98</v>
      </c>
      <c r="I198" s="83" t="s">
        <v>101</v>
      </c>
      <c r="J198" s="83" t="s">
        <v>164</v>
      </c>
      <c r="K198" s="4" t="s">
        <v>203</v>
      </c>
      <c r="L198" s="45"/>
      <c r="M198" s="83"/>
      <c r="N198" s="83" t="str">
        <f t="shared" si="8"/>
        <v>750MeV</v>
      </c>
      <c r="O198" s="86" t="str">
        <f t="shared" si="9"/>
        <v>400MeV</v>
      </c>
      <c r="P198" s="247">
        <f t="shared" si="1"/>
        <v>3127.79</v>
      </c>
      <c r="Q198" s="20">
        <f t="shared" si="2"/>
        <v>2679.92</v>
      </c>
      <c r="R198" s="20">
        <f t="shared" si="3"/>
        <v>335.71</v>
      </c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>
      <c r="A199" s="23"/>
      <c r="B199" s="45">
        <v>1988.0</v>
      </c>
      <c r="C199" s="45" t="s">
        <v>154</v>
      </c>
      <c r="D199" s="52">
        <v>35.005</v>
      </c>
      <c r="E199" s="45">
        <v>14.47</v>
      </c>
      <c r="F199" s="45">
        <v>0.0</v>
      </c>
      <c r="G199" s="45">
        <v>36677.0</v>
      </c>
      <c r="H199" s="45">
        <v>1.25</v>
      </c>
      <c r="I199" s="83" t="s">
        <v>101</v>
      </c>
      <c r="J199" s="83" t="s">
        <v>164</v>
      </c>
      <c r="K199" s="4" t="s">
        <v>203</v>
      </c>
      <c r="L199" s="45"/>
      <c r="M199" s="83"/>
      <c r="N199" s="83" t="str">
        <f t="shared" si="8"/>
        <v>750MeV</v>
      </c>
      <c r="O199" s="86" t="str">
        <f t="shared" si="9"/>
        <v>400MeV</v>
      </c>
      <c r="P199" s="247">
        <f t="shared" si="1"/>
        <v>3127.79</v>
      </c>
      <c r="Q199" s="20">
        <f t="shared" si="2"/>
        <v>2679.92</v>
      </c>
      <c r="R199" s="20">
        <f t="shared" si="3"/>
        <v>335.71</v>
      </c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>
      <c r="A200" s="23"/>
      <c r="B200" s="45">
        <v>1989.0</v>
      </c>
      <c r="C200" s="45" t="s">
        <v>613</v>
      </c>
      <c r="D200" s="52">
        <v>35.005</v>
      </c>
      <c r="E200" s="45">
        <v>12.15</v>
      </c>
      <c r="F200" s="45">
        <v>0.0</v>
      </c>
      <c r="G200" s="45">
        <v>64399.0</v>
      </c>
      <c r="H200" s="45">
        <v>2.81</v>
      </c>
      <c r="I200" s="83" t="s">
        <v>101</v>
      </c>
      <c r="J200" s="83" t="s">
        <v>164</v>
      </c>
      <c r="K200" s="4" t="s">
        <v>203</v>
      </c>
      <c r="L200" s="45"/>
      <c r="M200" s="83"/>
      <c r="N200" s="83" t="str">
        <f t="shared" si="8"/>
        <v>750MeV</v>
      </c>
      <c r="O200" s="86" t="str">
        <f t="shared" si="9"/>
        <v>400MeV</v>
      </c>
      <c r="P200" s="247">
        <f t="shared" si="1"/>
        <v>3127.79</v>
      </c>
      <c r="Q200" s="20">
        <f t="shared" si="2"/>
        <v>2679.92</v>
      </c>
      <c r="R200" s="20">
        <f t="shared" si="3"/>
        <v>335.71</v>
      </c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>
      <c r="A201" s="23"/>
      <c r="B201" s="45">
        <v>1990.0</v>
      </c>
      <c r="C201" s="45" t="s">
        <v>391</v>
      </c>
      <c r="D201" s="52">
        <v>35.005</v>
      </c>
      <c r="E201" s="45">
        <v>14.14</v>
      </c>
      <c r="F201" s="45">
        <v>37.35</v>
      </c>
      <c r="G201" s="45">
        <v>1487123.0</v>
      </c>
      <c r="H201" s="45">
        <v>53.9</v>
      </c>
      <c r="I201" s="83" t="s">
        <v>101</v>
      </c>
      <c r="J201" s="83" t="s">
        <v>164</v>
      </c>
      <c r="K201" s="4" t="s">
        <v>203</v>
      </c>
      <c r="L201" s="45"/>
      <c r="M201" s="83"/>
      <c r="N201" s="83" t="str">
        <f t="shared" si="8"/>
        <v>750MeV</v>
      </c>
      <c r="O201" s="86" t="str">
        <f t="shared" si="9"/>
        <v>400MeV</v>
      </c>
      <c r="P201" s="247">
        <f t="shared" si="1"/>
        <v>3127.79</v>
      </c>
      <c r="Q201" s="20">
        <f t="shared" si="2"/>
        <v>2717.27</v>
      </c>
      <c r="R201" s="20">
        <f t="shared" si="3"/>
        <v>335.71</v>
      </c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>
      <c r="A202" s="23"/>
      <c r="B202" s="45">
        <v>1991.0</v>
      </c>
      <c r="C202" s="45" t="s">
        <v>391</v>
      </c>
      <c r="D202" s="52">
        <v>35.005</v>
      </c>
      <c r="E202" s="45">
        <v>14.14</v>
      </c>
      <c r="F202" s="45">
        <v>38.36</v>
      </c>
      <c r="G202" s="45">
        <v>1499890.0</v>
      </c>
      <c r="H202" s="45">
        <v>50.04</v>
      </c>
      <c r="I202" s="83" t="s">
        <v>101</v>
      </c>
      <c r="J202" s="83" t="s">
        <v>164</v>
      </c>
      <c r="K202" s="4" t="s">
        <v>203</v>
      </c>
      <c r="L202" s="45"/>
      <c r="M202" s="83"/>
      <c r="N202" s="83" t="str">
        <f t="shared" si="8"/>
        <v>750MeV</v>
      </c>
      <c r="O202" s="86" t="str">
        <f t="shared" si="9"/>
        <v>400MeV</v>
      </c>
      <c r="P202" s="247">
        <f t="shared" si="1"/>
        <v>3127.79</v>
      </c>
      <c r="Q202" s="20">
        <f t="shared" si="2"/>
        <v>2755.63</v>
      </c>
      <c r="R202" s="20">
        <f t="shared" si="3"/>
        <v>335.71</v>
      </c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>
      <c r="A203" s="23"/>
      <c r="B203" s="45">
        <v>1992.0</v>
      </c>
      <c r="C203" s="45" t="s">
        <v>391</v>
      </c>
      <c r="D203" s="52">
        <v>35.005</v>
      </c>
      <c r="E203" s="45">
        <v>13.74</v>
      </c>
      <c r="F203" s="45">
        <v>40.95</v>
      </c>
      <c r="G203" s="45">
        <v>1638229.0</v>
      </c>
      <c r="H203" s="45">
        <v>72.6</v>
      </c>
      <c r="I203" s="83" t="s">
        <v>101</v>
      </c>
      <c r="J203" s="83" t="s">
        <v>164</v>
      </c>
      <c r="K203" s="4" t="s">
        <v>203</v>
      </c>
      <c r="L203" s="45"/>
      <c r="M203" s="83"/>
      <c r="N203" s="83" t="str">
        <f t="shared" si="8"/>
        <v>750MeV</v>
      </c>
      <c r="O203" s="86" t="str">
        <f t="shared" si="9"/>
        <v>400MeV</v>
      </c>
      <c r="P203" s="247">
        <f t="shared" si="1"/>
        <v>3127.79</v>
      </c>
      <c r="Q203" s="20">
        <f t="shared" si="2"/>
        <v>2796.58</v>
      </c>
      <c r="R203" s="20">
        <f t="shared" si="3"/>
        <v>335.71</v>
      </c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>
      <c r="A204" s="23"/>
      <c r="B204" s="45">
        <v>1993.0</v>
      </c>
      <c r="C204" s="45" t="s">
        <v>78</v>
      </c>
      <c r="D204" s="52">
        <v>35.005</v>
      </c>
      <c r="E204" s="45">
        <v>13.98</v>
      </c>
      <c r="F204" s="45">
        <v>37.51</v>
      </c>
      <c r="G204" s="45">
        <v>1459765.0</v>
      </c>
      <c r="H204" s="45">
        <v>50.93</v>
      </c>
      <c r="I204" s="83" t="s">
        <v>101</v>
      </c>
      <c r="J204" s="83" t="s">
        <v>164</v>
      </c>
      <c r="K204" s="4" t="s">
        <v>203</v>
      </c>
      <c r="L204" s="45"/>
      <c r="M204" s="83"/>
      <c r="N204" s="83" t="str">
        <f t="shared" si="8"/>
        <v>750MeV</v>
      </c>
      <c r="O204" s="86" t="str">
        <f t="shared" si="9"/>
        <v>400MeV</v>
      </c>
      <c r="P204" s="247">
        <f t="shared" si="1"/>
        <v>3127.79</v>
      </c>
      <c r="Q204" s="20">
        <f t="shared" si="2"/>
        <v>2834.09</v>
      </c>
      <c r="R204" s="20">
        <f t="shared" si="3"/>
        <v>335.71</v>
      </c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>
      <c r="A205" s="23"/>
      <c r="B205" s="45">
        <v>1994.0</v>
      </c>
      <c r="C205" s="45" t="s">
        <v>391</v>
      </c>
      <c r="D205" s="52">
        <v>35.005</v>
      </c>
      <c r="E205" s="45">
        <v>9.15</v>
      </c>
      <c r="F205" s="45">
        <v>13.11</v>
      </c>
      <c r="G205" s="45">
        <v>383533.0</v>
      </c>
      <c r="H205" s="45">
        <v>29.93</v>
      </c>
      <c r="I205" s="83" t="s">
        <v>101</v>
      </c>
      <c r="J205" s="83" t="s">
        <v>164</v>
      </c>
      <c r="K205" s="4" t="s">
        <v>203</v>
      </c>
      <c r="L205" s="45"/>
      <c r="M205" s="83"/>
      <c r="N205" s="83" t="str">
        <f t="shared" si="8"/>
        <v>750MeV</v>
      </c>
      <c r="O205" s="86" t="str">
        <f t="shared" si="9"/>
        <v>400MeV</v>
      </c>
      <c r="P205" s="247">
        <f t="shared" si="1"/>
        <v>3127.79</v>
      </c>
      <c r="Q205" s="20">
        <f t="shared" si="2"/>
        <v>2847.2</v>
      </c>
      <c r="R205" s="20">
        <f t="shared" si="3"/>
        <v>335.71</v>
      </c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>
      <c r="A206" s="23"/>
      <c r="B206" s="45">
        <v>1995.0</v>
      </c>
      <c r="C206" s="45" t="s">
        <v>391</v>
      </c>
      <c r="D206" s="52">
        <v>35.005</v>
      </c>
      <c r="E206" s="45">
        <v>4.87</v>
      </c>
      <c r="F206" s="45">
        <v>6.1</v>
      </c>
      <c r="G206" s="45">
        <v>136099.0</v>
      </c>
      <c r="H206" s="45">
        <v>23.2</v>
      </c>
      <c r="I206" s="83" t="s">
        <v>101</v>
      </c>
      <c r="J206" s="83" t="s">
        <v>164</v>
      </c>
      <c r="K206" s="4" t="s">
        <v>203</v>
      </c>
      <c r="L206" s="45"/>
      <c r="M206" s="83"/>
      <c r="N206" s="83" t="str">
        <f t="shared" si="8"/>
        <v>750MeV</v>
      </c>
      <c r="O206" s="86" t="str">
        <f t="shared" si="9"/>
        <v>400MeV</v>
      </c>
      <c r="P206" s="247">
        <f t="shared" si="1"/>
        <v>3127.79</v>
      </c>
      <c r="Q206" s="20">
        <f t="shared" si="2"/>
        <v>2853.3</v>
      </c>
      <c r="R206" s="20">
        <f t="shared" si="3"/>
        <v>335.71</v>
      </c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>
      <c r="A207" s="23"/>
      <c r="B207" s="45">
        <v>1996.0</v>
      </c>
      <c r="C207" s="45" t="s">
        <v>314</v>
      </c>
      <c r="D207" s="52">
        <v>35.005</v>
      </c>
      <c r="E207" s="45">
        <v>13.61</v>
      </c>
      <c r="F207" s="45">
        <v>19.31</v>
      </c>
      <c r="G207" s="45">
        <v>759411.0</v>
      </c>
      <c r="H207" s="45">
        <v>28.84</v>
      </c>
      <c r="I207" s="83" t="s">
        <v>101</v>
      </c>
      <c r="J207" s="83" t="s">
        <v>164</v>
      </c>
      <c r="K207" s="4" t="s">
        <v>203</v>
      </c>
      <c r="L207" s="45"/>
      <c r="M207" s="83"/>
      <c r="N207" s="83" t="str">
        <f t="shared" si="8"/>
        <v>750MeV</v>
      </c>
      <c r="O207" s="86" t="str">
        <f t="shared" si="9"/>
        <v>400MeV</v>
      </c>
      <c r="P207" s="247">
        <f t="shared" si="1"/>
        <v>3127.79</v>
      </c>
      <c r="Q207" s="20">
        <f t="shared" si="2"/>
        <v>2872.61</v>
      </c>
      <c r="R207" s="20">
        <f t="shared" si="3"/>
        <v>335.71</v>
      </c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>
      <c r="A208" s="23"/>
      <c r="B208" s="45">
        <v>1997.0</v>
      </c>
      <c r="C208" s="45" t="s">
        <v>391</v>
      </c>
      <c r="D208" s="52">
        <v>35.005</v>
      </c>
      <c r="E208" s="45">
        <v>10.79</v>
      </c>
      <c r="F208" s="45">
        <v>4.17</v>
      </c>
      <c r="G208" s="45">
        <v>158335.0</v>
      </c>
      <c r="H208" s="45">
        <v>6.44</v>
      </c>
      <c r="I208" s="83" t="s">
        <v>101</v>
      </c>
      <c r="J208" s="83" t="s">
        <v>164</v>
      </c>
      <c r="K208" s="45" t="s">
        <v>223</v>
      </c>
      <c r="L208" s="45"/>
      <c r="M208" s="83"/>
      <c r="N208" s="83" t="str">
        <f t="shared" si="8"/>
        <v>750MeV</v>
      </c>
      <c r="O208" s="86" t="str">
        <f t="shared" si="9"/>
        <v>400MeV</v>
      </c>
      <c r="P208" s="247">
        <f t="shared" si="1"/>
        <v>3127.79</v>
      </c>
      <c r="Q208" s="20">
        <f t="shared" si="2"/>
        <v>2876.78</v>
      </c>
      <c r="R208" s="20">
        <f t="shared" si="3"/>
        <v>335.71</v>
      </c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>
      <c r="A209" s="23"/>
      <c r="B209" s="45">
        <v>1998.0</v>
      </c>
      <c r="C209" s="45" t="s">
        <v>154</v>
      </c>
      <c r="D209" s="52">
        <v>35.005</v>
      </c>
      <c r="E209" s="45">
        <v>14.43</v>
      </c>
      <c r="F209" s="45">
        <v>0.0</v>
      </c>
      <c r="G209" s="45">
        <v>13485.0</v>
      </c>
      <c r="H209" s="45">
        <v>0.0</v>
      </c>
      <c r="I209" s="83" t="s">
        <v>101</v>
      </c>
      <c r="J209" s="83" t="s">
        <v>164</v>
      </c>
      <c r="K209" s="45" t="s">
        <v>223</v>
      </c>
      <c r="L209" s="45"/>
      <c r="M209" s="83"/>
      <c r="N209" s="83" t="str">
        <f t="shared" si="8"/>
        <v>750MeV</v>
      </c>
      <c r="O209" s="86" t="str">
        <f t="shared" si="9"/>
        <v>400MeV</v>
      </c>
      <c r="P209" s="247">
        <f t="shared" si="1"/>
        <v>3127.79</v>
      </c>
      <c r="Q209" s="20">
        <f t="shared" si="2"/>
        <v>2876.78</v>
      </c>
      <c r="R209" s="20">
        <f t="shared" si="3"/>
        <v>335.71</v>
      </c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>
      <c r="A210" s="23"/>
      <c r="B210" s="45">
        <v>1999.0</v>
      </c>
      <c r="C210" s="45" t="s">
        <v>154</v>
      </c>
      <c r="D210" s="52">
        <v>35.005</v>
      </c>
      <c r="E210" s="45">
        <v>10.43</v>
      </c>
      <c r="F210" s="45">
        <v>0.0</v>
      </c>
      <c r="G210" s="45">
        <v>43382.0</v>
      </c>
      <c r="H210" s="45">
        <v>1.87</v>
      </c>
      <c r="I210" s="83" t="s">
        <v>101</v>
      </c>
      <c r="J210" s="83" t="s">
        <v>409</v>
      </c>
      <c r="K210" s="45" t="s">
        <v>223</v>
      </c>
      <c r="L210" s="45"/>
      <c r="M210" s="83"/>
      <c r="N210" s="83" t="str">
        <f t="shared" si="8"/>
        <v>750MeV</v>
      </c>
      <c r="O210" s="86" t="str">
        <f t="shared" si="9"/>
        <v>400MeV</v>
      </c>
      <c r="P210" s="247">
        <f t="shared" si="1"/>
        <v>3127.79</v>
      </c>
      <c r="Q210" s="20">
        <f t="shared" si="2"/>
        <v>2876.78</v>
      </c>
      <c r="R210" s="20">
        <f t="shared" si="3"/>
        <v>335.71</v>
      </c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>
      <c r="A211" s="23"/>
      <c r="B211" s="45">
        <v>2000.0</v>
      </c>
      <c r="C211" s="45" t="s">
        <v>154</v>
      </c>
      <c r="D211" s="52">
        <v>35.005</v>
      </c>
      <c r="E211" s="45">
        <v>14.32</v>
      </c>
      <c r="F211" s="45">
        <v>0.0</v>
      </c>
      <c r="G211" s="45">
        <v>34126.0</v>
      </c>
      <c r="H211" s="45">
        <v>1.06</v>
      </c>
      <c r="I211" s="83" t="s">
        <v>101</v>
      </c>
      <c r="J211" s="83" t="s">
        <v>400</v>
      </c>
      <c r="K211" s="45" t="s">
        <v>223</v>
      </c>
      <c r="L211" s="45"/>
      <c r="M211" s="83"/>
      <c r="N211" s="83" t="str">
        <f t="shared" si="8"/>
        <v>750MeV</v>
      </c>
      <c r="O211" s="86" t="str">
        <f t="shared" si="9"/>
        <v>400MeV</v>
      </c>
      <c r="P211" s="247">
        <f t="shared" si="1"/>
        <v>3127.79</v>
      </c>
      <c r="Q211" s="20">
        <f t="shared" si="2"/>
        <v>2876.78</v>
      </c>
      <c r="R211" s="20">
        <f t="shared" si="3"/>
        <v>335.71</v>
      </c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>
      <c r="A212" s="23"/>
      <c r="B212" s="45">
        <v>2001.0</v>
      </c>
      <c r="C212" s="45" t="s">
        <v>154</v>
      </c>
      <c r="D212" s="52">
        <v>35.005</v>
      </c>
      <c r="E212" s="45">
        <v>13.83</v>
      </c>
      <c r="F212" s="45">
        <v>0.0</v>
      </c>
      <c r="G212" s="45">
        <v>2691.0</v>
      </c>
      <c r="H212" s="45">
        <v>0.0</v>
      </c>
      <c r="I212" s="83" t="s">
        <v>101</v>
      </c>
      <c r="J212" s="83" t="s">
        <v>326</v>
      </c>
      <c r="K212" s="45" t="s">
        <v>203</v>
      </c>
      <c r="L212" s="45"/>
      <c r="M212" s="83"/>
      <c r="N212" s="83" t="str">
        <f t="shared" si="8"/>
        <v>750MeV</v>
      </c>
      <c r="O212" s="86" t="str">
        <f t="shared" si="9"/>
        <v>400MeV</v>
      </c>
      <c r="P212" s="247">
        <f t="shared" si="1"/>
        <v>3127.79</v>
      </c>
      <c r="Q212" s="20">
        <f t="shared" si="2"/>
        <v>2876.78</v>
      </c>
      <c r="R212" s="20">
        <f t="shared" si="3"/>
        <v>335.71</v>
      </c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>
      <c r="A213" s="23"/>
      <c r="B213" s="45">
        <v>2002.0</v>
      </c>
      <c r="C213" s="45" t="s">
        <v>154</v>
      </c>
      <c r="D213" s="52">
        <v>35.005</v>
      </c>
      <c r="E213" s="45">
        <v>14.26</v>
      </c>
      <c r="F213" s="45">
        <v>0.0</v>
      </c>
      <c r="G213" s="45">
        <v>13588.0</v>
      </c>
      <c r="H213" s="45">
        <v>0.0</v>
      </c>
      <c r="I213" s="83" t="s">
        <v>101</v>
      </c>
      <c r="J213" s="83" t="s">
        <v>326</v>
      </c>
      <c r="K213" s="45" t="s">
        <v>223</v>
      </c>
      <c r="L213" s="45"/>
      <c r="M213" s="83"/>
      <c r="N213" s="83" t="str">
        <f t="shared" si="8"/>
        <v>750MeV</v>
      </c>
      <c r="O213" s="86" t="str">
        <f t="shared" si="9"/>
        <v>400MeV</v>
      </c>
      <c r="P213" s="247">
        <f t="shared" si="1"/>
        <v>3127.79</v>
      </c>
      <c r="Q213" s="20">
        <f t="shared" si="2"/>
        <v>2876.78</v>
      </c>
      <c r="R213" s="20">
        <f t="shared" si="3"/>
        <v>335.71</v>
      </c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>
      <c r="A214" s="23"/>
      <c r="B214" s="45">
        <v>2003.0</v>
      </c>
      <c r="C214" s="45" t="s">
        <v>154</v>
      </c>
      <c r="D214" s="52">
        <v>35.005</v>
      </c>
      <c r="E214" s="45">
        <v>12.44</v>
      </c>
      <c r="F214" s="45">
        <v>0.0</v>
      </c>
      <c r="G214" s="45">
        <v>41460.0</v>
      </c>
      <c r="H214" s="45">
        <v>3.24</v>
      </c>
      <c r="I214" s="83" t="s">
        <v>101</v>
      </c>
      <c r="J214" s="83" t="s">
        <v>326</v>
      </c>
      <c r="K214" s="45" t="s">
        <v>223</v>
      </c>
      <c r="L214" s="45"/>
      <c r="M214" s="83"/>
      <c r="N214" s="83" t="str">
        <f t="shared" si="8"/>
        <v>750MeV</v>
      </c>
      <c r="O214" s="86" t="str">
        <f t="shared" si="9"/>
        <v>400MeV</v>
      </c>
      <c r="P214" s="247">
        <f t="shared" si="1"/>
        <v>3127.79</v>
      </c>
      <c r="Q214" s="20">
        <f t="shared" si="2"/>
        <v>2876.78</v>
      </c>
      <c r="R214" s="20">
        <f t="shared" si="3"/>
        <v>335.71</v>
      </c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>
      <c r="A215" s="23"/>
      <c r="B215" s="45">
        <v>2004.0</v>
      </c>
      <c r="C215" s="45" t="s">
        <v>391</v>
      </c>
      <c r="D215" s="52">
        <v>35.005</v>
      </c>
      <c r="E215" s="45">
        <v>13.82</v>
      </c>
      <c r="F215" s="45">
        <v>8.97</v>
      </c>
      <c r="G215" s="45">
        <v>346925.0</v>
      </c>
      <c r="H215" s="45">
        <v>12.51</v>
      </c>
      <c r="I215" s="83" t="s">
        <v>101</v>
      </c>
      <c r="J215" s="83" t="s">
        <v>399</v>
      </c>
      <c r="K215" s="45" t="s">
        <v>223</v>
      </c>
      <c r="L215" s="45"/>
      <c r="M215" s="83"/>
      <c r="N215" s="83" t="str">
        <f t="shared" si="8"/>
        <v>750MeV</v>
      </c>
      <c r="O215" s="86" t="str">
        <f t="shared" si="9"/>
        <v>400MeV</v>
      </c>
      <c r="P215" s="247">
        <f t="shared" si="1"/>
        <v>3127.79</v>
      </c>
      <c r="Q215" s="20">
        <f t="shared" si="2"/>
        <v>2885.75</v>
      </c>
      <c r="R215" s="20">
        <f t="shared" si="3"/>
        <v>335.71</v>
      </c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>
      <c r="A216" s="27"/>
      <c r="B216" s="42">
        <v>2005.0</v>
      </c>
      <c r="C216" s="42" t="s">
        <v>391</v>
      </c>
      <c r="D216" s="52">
        <v>35.005</v>
      </c>
      <c r="E216" s="42">
        <v>24.82</v>
      </c>
      <c r="F216" s="42">
        <v>25.91</v>
      </c>
      <c r="G216" s="42">
        <v>312504.0</v>
      </c>
      <c r="H216" s="42">
        <v>42.12</v>
      </c>
      <c r="I216" s="43" t="s">
        <v>229</v>
      </c>
      <c r="J216" s="43" t="s">
        <v>164</v>
      </c>
      <c r="K216" s="42" t="s">
        <v>203</v>
      </c>
      <c r="L216" s="42"/>
      <c r="M216" s="83"/>
      <c r="N216" s="83" t="str">
        <f t="shared" si="8"/>
        <v>750MeV</v>
      </c>
      <c r="O216" s="86" t="str">
        <f t="shared" si="9"/>
        <v>400MeV</v>
      </c>
      <c r="P216" s="247">
        <f t="shared" si="1"/>
        <v>3127.79</v>
      </c>
      <c r="Q216" s="20">
        <f t="shared" si="2"/>
        <v>2885.75</v>
      </c>
      <c r="R216" s="20">
        <f t="shared" si="3"/>
        <v>361.62</v>
      </c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</row>
    <row r="217">
      <c r="A217" s="248"/>
      <c r="B217" s="42">
        <v>2006.0</v>
      </c>
      <c r="C217" s="42" t="s">
        <v>391</v>
      </c>
      <c r="D217" s="52">
        <v>35.005</v>
      </c>
      <c r="E217" s="42">
        <v>14.13</v>
      </c>
      <c r="F217" s="42">
        <v>16.94</v>
      </c>
      <c r="G217" s="42">
        <v>124971.0</v>
      </c>
      <c r="H217" s="42">
        <v>21.04</v>
      </c>
      <c r="I217" s="43" t="s">
        <v>229</v>
      </c>
      <c r="J217" s="43" t="s">
        <v>164</v>
      </c>
      <c r="K217" s="42" t="s">
        <v>203</v>
      </c>
      <c r="L217" s="42"/>
      <c r="M217" s="83"/>
      <c r="N217" s="83" t="str">
        <f t="shared" si="8"/>
        <v>750MeV</v>
      </c>
      <c r="O217" s="86" t="str">
        <f t="shared" si="9"/>
        <v>400MeV</v>
      </c>
      <c r="P217" s="247">
        <f t="shared" si="1"/>
        <v>3127.79</v>
      </c>
      <c r="Q217" s="20">
        <f t="shared" si="2"/>
        <v>2885.75</v>
      </c>
      <c r="R217" s="20">
        <f t="shared" si="3"/>
        <v>378.56</v>
      </c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</row>
    <row r="218">
      <c r="A218" s="8">
        <v>45220.0</v>
      </c>
      <c r="B218" s="4">
        <v>2007.0</v>
      </c>
      <c r="C218" s="4" t="s">
        <v>391</v>
      </c>
      <c r="D218" s="52">
        <v>35.005</v>
      </c>
      <c r="E218" s="4">
        <v>27.04</v>
      </c>
      <c r="F218" s="4">
        <v>90.66</v>
      </c>
      <c r="G218" s="4">
        <v>1119865.0</v>
      </c>
      <c r="H218" s="4">
        <v>66.12</v>
      </c>
      <c r="I218" s="52" t="s">
        <v>65</v>
      </c>
      <c r="J218" s="52" t="s">
        <v>164</v>
      </c>
      <c r="K218" s="4" t="s">
        <v>203</v>
      </c>
      <c r="M218" s="83"/>
      <c r="N218" s="83" t="str">
        <f t="shared" ref="N218:N230" si="10">if(K218="low","140MeV","750MeV")</f>
        <v>750MeV</v>
      </c>
      <c r="O218" s="86" t="str">
        <f t="shared" ref="O218:O230" si="11">if(K218="low","140MeV","400MeV")</f>
        <v>400MeV</v>
      </c>
      <c r="P218" s="247">
        <f t="shared" si="1"/>
        <v>3218.45</v>
      </c>
      <c r="Q218" s="20">
        <f t="shared" si="2"/>
        <v>2885.75</v>
      </c>
      <c r="R218" s="20">
        <f t="shared" si="3"/>
        <v>378.56</v>
      </c>
    </row>
    <row r="219">
      <c r="B219" s="4">
        <v>2008.0</v>
      </c>
      <c r="C219" s="4" t="s">
        <v>154</v>
      </c>
      <c r="D219" s="52">
        <v>35.005</v>
      </c>
      <c r="E219" s="4">
        <v>9.47</v>
      </c>
      <c r="F219" s="4">
        <v>0.0</v>
      </c>
      <c r="G219" s="4">
        <v>10939.0</v>
      </c>
      <c r="H219" s="4">
        <v>2.19</v>
      </c>
      <c r="I219" s="52" t="s">
        <v>65</v>
      </c>
      <c r="J219" s="52" t="s">
        <v>164</v>
      </c>
      <c r="K219" s="4" t="s">
        <v>477</v>
      </c>
      <c r="M219" s="83"/>
      <c r="N219" s="83" t="str">
        <f t="shared" si="10"/>
        <v>140MeV</v>
      </c>
      <c r="O219" s="86" t="str">
        <f t="shared" si="11"/>
        <v>140MeV</v>
      </c>
      <c r="P219" s="247">
        <f t="shared" si="1"/>
        <v>3218.45</v>
      </c>
      <c r="Q219" s="20">
        <f t="shared" si="2"/>
        <v>2885.75</v>
      </c>
      <c r="R219" s="20">
        <f t="shared" si="3"/>
        <v>378.56</v>
      </c>
    </row>
    <row r="220">
      <c r="B220" s="4">
        <v>2009.0</v>
      </c>
      <c r="C220" s="4" t="s">
        <v>154</v>
      </c>
      <c r="D220" s="52">
        <v>35.005</v>
      </c>
      <c r="E220" s="4">
        <v>7.1</v>
      </c>
      <c r="F220" s="4">
        <v>0.0</v>
      </c>
      <c r="G220" s="4">
        <v>91685.0</v>
      </c>
      <c r="H220" s="4">
        <v>7.4</v>
      </c>
      <c r="I220" s="52" t="s">
        <v>65</v>
      </c>
      <c r="J220" s="52" t="s">
        <v>164</v>
      </c>
      <c r="K220" s="4" t="s">
        <v>477</v>
      </c>
      <c r="M220" s="83"/>
      <c r="N220" s="83" t="str">
        <f t="shared" si="10"/>
        <v>140MeV</v>
      </c>
      <c r="O220" s="86" t="str">
        <f t="shared" si="11"/>
        <v>140MeV</v>
      </c>
      <c r="P220" s="247">
        <f t="shared" si="1"/>
        <v>3218.45</v>
      </c>
      <c r="Q220" s="20">
        <f t="shared" si="2"/>
        <v>2885.75</v>
      </c>
      <c r="R220" s="20">
        <f t="shared" si="3"/>
        <v>378.56</v>
      </c>
    </row>
    <row r="221">
      <c r="B221" s="4">
        <v>2010.0</v>
      </c>
      <c r="C221" s="4" t="s">
        <v>154</v>
      </c>
      <c r="D221" s="52">
        <v>35.005</v>
      </c>
      <c r="E221" s="4">
        <v>8.65</v>
      </c>
      <c r="F221" s="4">
        <v>0.0</v>
      </c>
      <c r="G221" s="4">
        <v>22189.0</v>
      </c>
      <c r="H221" s="4">
        <v>1.51</v>
      </c>
      <c r="I221" s="52" t="s">
        <v>65</v>
      </c>
      <c r="J221" s="52" t="s">
        <v>164</v>
      </c>
      <c r="K221" s="4" t="s">
        <v>477</v>
      </c>
      <c r="M221" s="83"/>
      <c r="N221" s="83" t="str">
        <f t="shared" si="10"/>
        <v>140MeV</v>
      </c>
      <c r="O221" s="86" t="str">
        <f t="shared" si="11"/>
        <v>140MeV</v>
      </c>
      <c r="P221" s="247">
        <f t="shared" si="1"/>
        <v>3218.45</v>
      </c>
      <c r="Q221" s="20">
        <f t="shared" si="2"/>
        <v>2885.75</v>
      </c>
      <c r="R221" s="20">
        <f t="shared" si="3"/>
        <v>378.56</v>
      </c>
    </row>
    <row r="222">
      <c r="B222" s="4">
        <v>2011.0</v>
      </c>
      <c r="C222" s="4" t="s">
        <v>391</v>
      </c>
      <c r="D222" s="52">
        <v>35.005</v>
      </c>
      <c r="E222" s="4">
        <v>9.39</v>
      </c>
      <c r="F222" s="4">
        <v>13.09</v>
      </c>
      <c r="G222" s="4">
        <v>386382.0</v>
      </c>
      <c r="H222" s="4">
        <v>26.49</v>
      </c>
      <c r="I222" s="52" t="s">
        <v>65</v>
      </c>
      <c r="J222" s="52" t="s">
        <v>164</v>
      </c>
      <c r="K222" s="4" t="s">
        <v>477</v>
      </c>
      <c r="M222" s="83"/>
      <c r="N222" s="83" t="str">
        <f t="shared" si="10"/>
        <v>140MeV</v>
      </c>
      <c r="O222" s="86" t="str">
        <f t="shared" si="11"/>
        <v>140MeV</v>
      </c>
      <c r="P222" s="247">
        <f t="shared" si="1"/>
        <v>3231.54</v>
      </c>
      <c r="Q222" s="20">
        <f t="shared" si="2"/>
        <v>2885.75</v>
      </c>
      <c r="R222" s="20">
        <f t="shared" si="3"/>
        <v>378.56</v>
      </c>
    </row>
    <row r="223">
      <c r="B223" s="4">
        <v>2012.0</v>
      </c>
      <c r="C223" s="4" t="s">
        <v>154</v>
      </c>
      <c r="D223" s="52">
        <v>35.005</v>
      </c>
      <c r="E223" s="4">
        <v>9.0</v>
      </c>
      <c r="F223" s="4">
        <v>0.0</v>
      </c>
      <c r="G223" s="4">
        <v>582.0</v>
      </c>
      <c r="H223" s="4">
        <v>0.0</v>
      </c>
      <c r="I223" s="52" t="s">
        <v>65</v>
      </c>
      <c r="J223" s="52" t="s">
        <v>164</v>
      </c>
      <c r="K223" s="4" t="s">
        <v>203</v>
      </c>
      <c r="M223" s="83"/>
      <c r="N223" s="83" t="str">
        <f t="shared" si="10"/>
        <v>750MeV</v>
      </c>
      <c r="O223" s="86" t="str">
        <f t="shared" si="11"/>
        <v>400MeV</v>
      </c>
      <c r="P223" s="247">
        <f t="shared" si="1"/>
        <v>3231.54</v>
      </c>
      <c r="Q223" s="20">
        <f t="shared" si="2"/>
        <v>2885.75</v>
      </c>
      <c r="R223" s="20">
        <f t="shared" si="3"/>
        <v>378.56</v>
      </c>
    </row>
    <row r="224">
      <c r="B224" s="4">
        <v>2013.0</v>
      </c>
      <c r="C224" s="4" t="s">
        <v>391</v>
      </c>
      <c r="D224" s="52">
        <v>35.005</v>
      </c>
      <c r="E224" s="4">
        <v>25.46</v>
      </c>
      <c r="F224" s="4">
        <v>76.34</v>
      </c>
      <c r="G224" s="4">
        <v>943960.0</v>
      </c>
      <c r="H224" s="4">
        <v>62.44</v>
      </c>
      <c r="I224" s="52" t="s">
        <v>65</v>
      </c>
      <c r="J224" s="52" t="s">
        <v>164</v>
      </c>
      <c r="K224" s="4" t="s">
        <v>203</v>
      </c>
      <c r="M224" s="83"/>
      <c r="N224" s="83" t="str">
        <f t="shared" si="10"/>
        <v>750MeV</v>
      </c>
      <c r="O224" s="86" t="str">
        <f t="shared" si="11"/>
        <v>400MeV</v>
      </c>
      <c r="P224" s="247">
        <f t="shared" si="1"/>
        <v>3307.88</v>
      </c>
      <c r="Q224" s="20">
        <f t="shared" si="2"/>
        <v>2885.75</v>
      </c>
      <c r="R224" s="20">
        <f t="shared" si="3"/>
        <v>378.56</v>
      </c>
    </row>
    <row r="225">
      <c r="B225" s="4">
        <v>2014.0</v>
      </c>
      <c r="C225" s="4" t="s">
        <v>391</v>
      </c>
      <c r="D225" s="52">
        <v>35.005</v>
      </c>
      <c r="E225" s="4">
        <v>17.93</v>
      </c>
      <c r="F225" s="4">
        <v>28.38</v>
      </c>
      <c r="G225" s="4">
        <v>283026.0</v>
      </c>
      <c r="H225" s="4">
        <v>31.31</v>
      </c>
      <c r="I225" s="52" t="s">
        <v>65</v>
      </c>
      <c r="J225" s="52" t="s">
        <v>164</v>
      </c>
      <c r="K225" s="4" t="s">
        <v>203</v>
      </c>
      <c r="M225" s="83"/>
      <c r="N225" s="83" t="str">
        <f t="shared" si="10"/>
        <v>750MeV</v>
      </c>
      <c r="O225" s="86" t="str">
        <f t="shared" si="11"/>
        <v>400MeV</v>
      </c>
      <c r="P225" s="247">
        <f t="shared" si="1"/>
        <v>3336.26</v>
      </c>
      <c r="Q225" s="20">
        <f t="shared" si="2"/>
        <v>2885.75</v>
      </c>
      <c r="R225" s="20">
        <f t="shared" si="3"/>
        <v>378.56</v>
      </c>
    </row>
    <row r="226">
      <c r="B226" s="4">
        <v>2015.0</v>
      </c>
      <c r="C226" s="4" t="s">
        <v>391</v>
      </c>
      <c r="D226" s="52">
        <v>35.005</v>
      </c>
      <c r="E226" s="4">
        <v>9.38</v>
      </c>
      <c r="F226" s="4">
        <v>12.76</v>
      </c>
      <c r="G226" s="4">
        <v>123783.0</v>
      </c>
      <c r="H226" s="4">
        <v>26.73</v>
      </c>
      <c r="I226" s="52" t="s">
        <v>65</v>
      </c>
      <c r="J226" s="52" t="s">
        <v>164</v>
      </c>
      <c r="K226" s="4" t="s">
        <v>203</v>
      </c>
      <c r="M226" s="83"/>
      <c r="N226" s="83" t="str">
        <f t="shared" si="10"/>
        <v>750MeV</v>
      </c>
      <c r="O226" s="86" t="str">
        <f t="shared" si="11"/>
        <v>400MeV</v>
      </c>
      <c r="P226" s="247">
        <f t="shared" si="1"/>
        <v>3349.02</v>
      </c>
      <c r="Q226" s="20">
        <f t="shared" si="2"/>
        <v>2885.75</v>
      </c>
      <c r="R226" s="20">
        <f t="shared" si="3"/>
        <v>378.56</v>
      </c>
    </row>
    <row r="227">
      <c r="B227" s="4">
        <v>2016.0</v>
      </c>
      <c r="C227" s="4" t="s">
        <v>391</v>
      </c>
      <c r="D227" s="52">
        <v>35.005</v>
      </c>
      <c r="E227" s="4">
        <v>25.19</v>
      </c>
      <c r="F227" s="4">
        <v>20.75</v>
      </c>
      <c r="G227" s="4">
        <v>269604.0</v>
      </c>
      <c r="H227" s="4">
        <v>21.53</v>
      </c>
      <c r="I227" s="52" t="s">
        <v>65</v>
      </c>
      <c r="J227" s="52" t="s">
        <v>164</v>
      </c>
      <c r="K227" s="4" t="s">
        <v>203</v>
      </c>
      <c r="M227" s="83"/>
      <c r="N227" s="83" t="str">
        <f t="shared" si="10"/>
        <v>750MeV</v>
      </c>
      <c r="O227" s="86" t="str">
        <f t="shared" si="11"/>
        <v>400MeV</v>
      </c>
      <c r="P227" s="247">
        <f t="shared" si="1"/>
        <v>3369.77</v>
      </c>
      <c r="Q227" s="20">
        <f t="shared" si="2"/>
        <v>2885.75</v>
      </c>
      <c r="R227" s="20">
        <f t="shared" si="3"/>
        <v>378.56</v>
      </c>
    </row>
    <row r="228">
      <c r="B228" s="4">
        <v>2017.0</v>
      </c>
      <c r="C228" s="4" t="s">
        <v>391</v>
      </c>
      <c r="D228" s="52">
        <v>35.005</v>
      </c>
      <c r="E228" s="4">
        <v>28.63</v>
      </c>
      <c r="F228" s="4">
        <v>20.75</v>
      </c>
      <c r="G228" s="4">
        <v>252966.0</v>
      </c>
      <c r="H228" s="4">
        <v>12.08</v>
      </c>
      <c r="I228" s="52" t="s">
        <v>65</v>
      </c>
      <c r="J228" s="52" t="s">
        <v>164</v>
      </c>
      <c r="K228" s="4" t="s">
        <v>223</v>
      </c>
      <c r="M228" s="83"/>
      <c r="N228" s="83" t="str">
        <f t="shared" si="10"/>
        <v>750MeV</v>
      </c>
      <c r="O228" s="86" t="str">
        <f t="shared" si="11"/>
        <v>400MeV</v>
      </c>
      <c r="P228" s="247">
        <f t="shared" si="1"/>
        <v>3390.52</v>
      </c>
      <c r="Q228" s="20">
        <f t="shared" si="2"/>
        <v>2885.75</v>
      </c>
      <c r="R228" s="20">
        <f t="shared" si="3"/>
        <v>378.56</v>
      </c>
    </row>
    <row r="229">
      <c r="A229" s="23"/>
      <c r="B229" s="45">
        <v>2018.0</v>
      </c>
      <c r="C229" s="45" t="s">
        <v>391</v>
      </c>
      <c r="D229" s="52">
        <v>35.005</v>
      </c>
      <c r="E229" s="45">
        <v>13.73</v>
      </c>
      <c r="F229" s="45">
        <v>35.24</v>
      </c>
      <c r="G229" s="45">
        <v>1405644.0</v>
      </c>
      <c r="H229" s="45">
        <v>55.01</v>
      </c>
      <c r="I229" s="83" t="s">
        <v>101</v>
      </c>
      <c r="J229" s="83" t="s">
        <v>164</v>
      </c>
      <c r="K229" s="45" t="s">
        <v>203</v>
      </c>
      <c r="L229" s="45"/>
      <c r="M229" s="83"/>
      <c r="N229" s="83" t="str">
        <f t="shared" si="10"/>
        <v>750MeV</v>
      </c>
      <c r="O229" s="86" t="str">
        <f t="shared" si="11"/>
        <v>400MeV</v>
      </c>
      <c r="P229" s="247">
        <f t="shared" si="1"/>
        <v>3390.52</v>
      </c>
      <c r="Q229" s="20">
        <f t="shared" si="2"/>
        <v>2920.99</v>
      </c>
      <c r="R229" s="20">
        <f t="shared" si="3"/>
        <v>378.56</v>
      </c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>
      <c r="A230" s="23"/>
      <c r="B230" s="45">
        <v>2019.0</v>
      </c>
      <c r="C230" s="45" t="s">
        <v>391</v>
      </c>
      <c r="D230" s="52">
        <v>35.005</v>
      </c>
      <c r="E230" s="45">
        <v>14.2</v>
      </c>
      <c r="F230" s="45">
        <v>35.89</v>
      </c>
      <c r="G230" s="45">
        <v>1402287.0</v>
      </c>
      <c r="H230" s="45">
        <v>44.25</v>
      </c>
      <c r="I230" s="83" t="s">
        <v>101</v>
      </c>
      <c r="J230" s="83" t="s">
        <v>164</v>
      </c>
      <c r="K230" s="45" t="s">
        <v>203</v>
      </c>
      <c r="L230" s="45"/>
      <c r="M230" s="83"/>
      <c r="N230" s="83" t="str">
        <f t="shared" si="10"/>
        <v>750MeV</v>
      </c>
      <c r="O230" s="86" t="str">
        <f t="shared" si="11"/>
        <v>400MeV</v>
      </c>
      <c r="P230" s="247">
        <f t="shared" si="1"/>
        <v>3390.52</v>
      </c>
      <c r="Q230" s="20">
        <f t="shared" si="2"/>
        <v>2956.88</v>
      </c>
      <c r="R230" s="20">
        <f t="shared" si="3"/>
        <v>378.56</v>
      </c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>
      <c r="A231" s="150">
        <v>45428.0</v>
      </c>
      <c r="B231" s="151">
        <v>6905.0</v>
      </c>
      <c r="C231" s="151" t="s">
        <v>391</v>
      </c>
      <c r="D231" s="152">
        <v>36.445</v>
      </c>
      <c r="E231" s="151">
        <v>20.0</v>
      </c>
      <c r="F231" s="151">
        <v>28.89</v>
      </c>
      <c r="G231" s="151">
        <v>1693761.0</v>
      </c>
      <c r="H231" s="151">
        <v>28.01</v>
      </c>
      <c r="I231" s="153" t="s">
        <v>229</v>
      </c>
      <c r="J231" s="153" t="s">
        <v>53</v>
      </c>
      <c r="K231" s="151" t="s">
        <v>203</v>
      </c>
      <c r="L231" s="152" t="s">
        <v>614</v>
      </c>
      <c r="M231" s="154"/>
      <c r="N231" s="154"/>
      <c r="O231" s="154"/>
      <c r="P231" s="270">
        <f t="shared" si="1"/>
        <v>3390.52</v>
      </c>
      <c r="Q231" s="154">
        <f t="shared" si="2"/>
        <v>2956.88</v>
      </c>
      <c r="R231" s="154">
        <f t="shared" si="3"/>
        <v>407.45</v>
      </c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</row>
    <row r="232">
      <c r="A232" s="154"/>
      <c r="B232" s="151">
        <v>6906.0</v>
      </c>
      <c r="C232" s="151" t="s">
        <v>391</v>
      </c>
      <c r="D232" s="151">
        <v>36.445</v>
      </c>
      <c r="E232" s="151">
        <v>20.0</v>
      </c>
      <c r="F232" s="151">
        <v>40.33</v>
      </c>
      <c r="G232" s="151">
        <v>6478374.0</v>
      </c>
      <c r="H232" s="151">
        <v>38.56</v>
      </c>
      <c r="I232" s="153" t="s">
        <v>101</v>
      </c>
      <c r="J232" s="153" t="s">
        <v>53</v>
      </c>
      <c r="K232" s="151" t="s">
        <v>203</v>
      </c>
      <c r="L232" s="151"/>
      <c r="M232" s="154"/>
      <c r="N232" s="154"/>
      <c r="O232" s="154"/>
      <c r="P232" s="270">
        <f t="shared" si="1"/>
        <v>3390.52</v>
      </c>
      <c r="Q232" s="154">
        <f t="shared" si="2"/>
        <v>2997.21</v>
      </c>
      <c r="R232" s="154">
        <f t="shared" si="3"/>
        <v>407.45</v>
      </c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</row>
    <row r="233">
      <c r="A233" s="154"/>
      <c r="B233" s="151">
        <v>6907.0</v>
      </c>
      <c r="C233" s="151" t="s">
        <v>391</v>
      </c>
      <c r="D233" s="151">
        <v>36.445</v>
      </c>
      <c r="E233" s="151">
        <v>20.0</v>
      </c>
      <c r="F233" s="151">
        <v>31.1</v>
      </c>
      <c r="G233" s="151">
        <v>4972165.0</v>
      </c>
      <c r="H233" s="151">
        <v>29.94</v>
      </c>
      <c r="I233" s="153" t="s">
        <v>101</v>
      </c>
      <c r="J233" s="153" t="s">
        <v>53</v>
      </c>
      <c r="K233" s="151" t="s">
        <v>203</v>
      </c>
      <c r="L233" s="151"/>
      <c r="M233" s="154"/>
      <c r="N233" s="154"/>
      <c r="O233" s="154"/>
      <c r="P233" s="270">
        <f t="shared" si="1"/>
        <v>3390.52</v>
      </c>
      <c r="Q233" s="154">
        <f t="shared" si="2"/>
        <v>3028.31</v>
      </c>
      <c r="R233" s="154">
        <f t="shared" si="3"/>
        <v>407.45</v>
      </c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</row>
    <row r="234">
      <c r="A234" s="154"/>
      <c r="B234" s="151">
        <v>6908.0</v>
      </c>
      <c r="C234" s="151" t="s">
        <v>391</v>
      </c>
      <c r="D234" s="151">
        <v>36.445</v>
      </c>
      <c r="E234" s="151">
        <v>20.0</v>
      </c>
      <c r="F234" s="151">
        <v>35.61</v>
      </c>
      <c r="G234" s="151">
        <v>5624130.0</v>
      </c>
      <c r="H234" s="151">
        <v>34.48</v>
      </c>
      <c r="I234" s="153" t="s">
        <v>101</v>
      </c>
      <c r="J234" s="153" t="s">
        <v>53</v>
      </c>
      <c r="K234" s="151" t="s">
        <v>203</v>
      </c>
      <c r="L234" s="151"/>
      <c r="M234" s="154"/>
      <c r="N234" s="154"/>
      <c r="O234" s="154"/>
      <c r="P234" s="270">
        <f t="shared" si="1"/>
        <v>3390.52</v>
      </c>
      <c r="Q234" s="154">
        <f t="shared" si="2"/>
        <v>3063.92</v>
      </c>
      <c r="R234" s="154">
        <f t="shared" si="3"/>
        <v>407.45</v>
      </c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</row>
    <row r="235">
      <c r="A235" s="154"/>
      <c r="B235" s="151">
        <v>6909.0</v>
      </c>
      <c r="C235" s="151" t="s">
        <v>391</v>
      </c>
      <c r="D235" s="151">
        <v>36.445</v>
      </c>
      <c r="E235" s="151">
        <v>30.0</v>
      </c>
      <c r="F235" s="151">
        <v>57.36</v>
      </c>
      <c r="G235" s="151">
        <v>4964925.0</v>
      </c>
      <c r="H235" s="151">
        <v>33.95</v>
      </c>
      <c r="I235" s="153" t="s">
        <v>65</v>
      </c>
      <c r="J235" s="153" t="s">
        <v>53</v>
      </c>
      <c r="K235" s="151" t="s">
        <v>203</v>
      </c>
      <c r="L235" s="151"/>
      <c r="M235" s="154"/>
      <c r="N235" s="154"/>
      <c r="O235" s="154"/>
      <c r="P235" s="270">
        <f t="shared" si="1"/>
        <v>3447.88</v>
      </c>
      <c r="Q235" s="154">
        <f t="shared" si="2"/>
        <v>3063.92</v>
      </c>
      <c r="R235" s="154">
        <f t="shared" si="3"/>
        <v>407.45</v>
      </c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</row>
    <row r="236">
      <c r="A236" s="154"/>
      <c r="B236" s="151">
        <v>6910.0</v>
      </c>
      <c r="C236" s="151" t="s">
        <v>391</v>
      </c>
      <c r="D236" s="151">
        <v>36.445</v>
      </c>
      <c r="E236" s="151">
        <v>30.0</v>
      </c>
      <c r="F236" s="151">
        <v>52.51</v>
      </c>
      <c r="G236" s="151">
        <v>4514511.0</v>
      </c>
      <c r="H236" s="151">
        <v>33.89</v>
      </c>
      <c r="I236" s="153" t="s">
        <v>65</v>
      </c>
      <c r="J236" s="153" t="s">
        <v>53</v>
      </c>
      <c r="K236" s="151" t="s">
        <v>203</v>
      </c>
      <c r="L236" s="151"/>
      <c r="M236" s="154"/>
      <c r="N236" s="154"/>
      <c r="O236" s="154"/>
      <c r="P236" s="270">
        <f t="shared" si="1"/>
        <v>3500.39</v>
      </c>
      <c r="Q236" s="154">
        <f t="shared" si="2"/>
        <v>3063.92</v>
      </c>
      <c r="R236" s="154">
        <f t="shared" si="3"/>
        <v>407.45</v>
      </c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</row>
    <row r="237">
      <c r="A237" s="154"/>
      <c r="B237" s="151">
        <v>6911.0</v>
      </c>
      <c r="C237" s="151" t="s">
        <v>391</v>
      </c>
      <c r="D237" s="151">
        <v>36.445</v>
      </c>
      <c r="E237" s="151">
        <v>30.0</v>
      </c>
      <c r="F237" s="151">
        <v>70.15</v>
      </c>
      <c r="G237" s="151">
        <v>6096806.0</v>
      </c>
      <c r="H237" s="151">
        <v>43.89</v>
      </c>
      <c r="I237" s="153" t="s">
        <v>65</v>
      </c>
      <c r="J237" s="153" t="s">
        <v>53</v>
      </c>
      <c r="K237" s="151" t="s">
        <v>203</v>
      </c>
      <c r="L237" s="151"/>
      <c r="M237" s="154"/>
      <c r="N237" s="154"/>
      <c r="O237" s="154"/>
      <c r="P237" s="270">
        <f t="shared" si="1"/>
        <v>3570.54</v>
      </c>
      <c r="Q237" s="154">
        <f t="shared" si="2"/>
        <v>3063.92</v>
      </c>
      <c r="R237" s="154">
        <f t="shared" si="3"/>
        <v>407.45</v>
      </c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</row>
    <row r="238">
      <c r="A238" s="150">
        <v>45431.0</v>
      </c>
      <c r="B238" s="151">
        <v>7003.0</v>
      </c>
      <c r="C238" s="151" t="s">
        <v>615</v>
      </c>
      <c r="D238" s="229">
        <v>36.443</v>
      </c>
      <c r="E238" s="151">
        <v>40.0</v>
      </c>
      <c r="F238" s="151">
        <v>13.38</v>
      </c>
      <c r="G238" s="151">
        <v>212049.0</v>
      </c>
      <c r="H238" s="151">
        <v>5.63</v>
      </c>
      <c r="I238" s="153" t="s">
        <v>484</v>
      </c>
      <c r="J238" s="153" t="s">
        <v>53</v>
      </c>
      <c r="K238" s="151" t="s">
        <v>203</v>
      </c>
      <c r="L238" s="229" t="s">
        <v>616</v>
      </c>
      <c r="M238" s="154"/>
      <c r="N238" s="154"/>
      <c r="O238" s="154"/>
      <c r="P238" s="270">
        <f t="shared" si="1"/>
        <v>3570.54</v>
      </c>
      <c r="Q238" s="154">
        <f t="shared" si="2"/>
        <v>3063.92</v>
      </c>
      <c r="R238" s="154">
        <f t="shared" si="3"/>
        <v>407.45</v>
      </c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</row>
    <row r="239">
      <c r="A239" s="154"/>
      <c r="B239" s="151">
        <v>7004.0</v>
      </c>
      <c r="C239" s="151" t="s">
        <v>615</v>
      </c>
      <c r="D239" s="151">
        <v>36.443</v>
      </c>
      <c r="E239" s="151">
        <v>30.0</v>
      </c>
      <c r="F239" s="151">
        <v>12.94</v>
      </c>
      <c r="G239" s="151">
        <v>207920.0</v>
      </c>
      <c r="H239" s="151">
        <v>7.9</v>
      </c>
      <c r="I239" s="153" t="s">
        <v>484</v>
      </c>
      <c r="J239" s="153" t="s">
        <v>53</v>
      </c>
      <c r="K239" s="151" t="s">
        <v>203</v>
      </c>
      <c r="L239" s="154"/>
      <c r="M239" s="154"/>
      <c r="N239" s="154"/>
      <c r="O239" s="154"/>
      <c r="P239" s="270">
        <f t="shared" si="1"/>
        <v>3570.54</v>
      </c>
      <c r="Q239" s="154">
        <f t="shared" si="2"/>
        <v>3063.92</v>
      </c>
      <c r="R239" s="154">
        <f t="shared" si="3"/>
        <v>407.45</v>
      </c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</row>
    <row r="240">
      <c r="A240" s="154"/>
      <c r="B240" s="151">
        <v>7005.0</v>
      </c>
      <c r="C240" s="151" t="s">
        <v>615</v>
      </c>
      <c r="D240" s="151">
        <v>36.443</v>
      </c>
      <c r="E240" s="151">
        <v>20.0</v>
      </c>
      <c r="F240" s="151">
        <v>11.98</v>
      </c>
      <c r="G240" s="151">
        <v>211722.0</v>
      </c>
      <c r="H240" s="151">
        <v>11.8</v>
      </c>
      <c r="I240" s="153" t="s">
        <v>484</v>
      </c>
      <c r="J240" s="153" t="s">
        <v>53</v>
      </c>
      <c r="K240" s="151" t="s">
        <v>203</v>
      </c>
      <c r="L240" s="154"/>
      <c r="M240" s="154"/>
      <c r="N240" s="154"/>
      <c r="O240" s="154"/>
      <c r="P240" s="270">
        <f t="shared" si="1"/>
        <v>3570.54</v>
      </c>
      <c r="Q240" s="154">
        <f t="shared" si="2"/>
        <v>3063.92</v>
      </c>
      <c r="R240" s="154">
        <f t="shared" si="3"/>
        <v>407.45</v>
      </c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  <c r="AF240" s="154"/>
      <c r="AG240" s="154"/>
    </row>
    <row r="241">
      <c r="A241" s="154"/>
      <c r="B241" s="151">
        <v>7006.0</v>
      </c>
      <c r="C241" s="151" t="s">
        <v>615</v>
      </c>
      <c r="D241" s="151">
        <v>36.443</v>
      </c>
      <c r="E241" s="151">
        <v>10.0</v>
      </c>
      <c r="F241" s="151">
        <v>11.52</v>
      </c>
      <c r="G241" s="151">
        <v>221461.0</v>
      </c>
      <c r="H241" s="151">
        <v>21.84</v>
      </c>
      <c r="I241" s="153" t="s">
        <v>484</v>
      </c>
      <c r="J241" s="153" t="s">
        <v>53</v>
      </c>
      <c r="K241" s="151" t="s">
        <v>203</v>
      </c>
      <c r="L241" s="154"/>
      <c r="M241" s="154"/>
      <c r="N241" s="154"/>
      <c r="O241" s="154"/>
      <c r="P241" s="270">
        <f t="shared" si="1"/>
        <v>3570.54</v>
      </c>
      <c r="Q241" s="154">
        <f t="shared" si="2"/>
        <v>3063.92</v>
      </c>
      <c r="R241" s="154">
        <f t="shared" si="3"/>
        <v>407.45</v>
      </c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  <c r="AF241" s="154"/>
      <c r="AG241" s="154"/>
    </row>
    <row r="242">
      <c r="A242" s="154"/>
      <c r="B242" s="151">
        <v>7007.0</v>
      </c>
      <c r="C242" s="151" t="s">
        <v>615</v>
      </c>
      <c r="D242" s="151">
        <v>36.443</v>
      </c>
      <c r="E242" s="151">
        <v>5.0</v>
      </c>
      <c r="F242" s="151">
        <v>9.07</v>
      </c>
      <c r="G242" s="151">
        <v>207930.0</v>
      </c>
      <c r="H242" s="151">
        <v>31.77</v>
      </c>
      <c r="I242" s="153" t="s">
        <v>484</v>
      </c>
      <c r="J242" s="153" t="s">
        <v>53</v>
      </c>
      <c r="K242" s="151" t="s">
        <v>203</v>
      </c>
      <c r="L242" s="154"/>
      <c r="M242" s="154"/>
      <c r="N242" s="154"/>
      <c r="O242" s="154"/>
      <c r="P242" s="270">
        <f t="shared" si="1"/>
        <v>3570.54</v>
      </c>
      <c r="Q242" s="154">
        <f t="shared" si="2"/>
        <v>3063.92</v>
      </c>
      <c r="R242" s="154">
        <f t="shared" si="3"/>
        <v>407.45</v>
      </c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  <c r="AF242" s="154"/>
      <c r="AG242" s="154"/>
    </row>
    <row r="243">
      <c r="A243" s="154"/>
      <c r="B243" s="151">
        <v>7008.0</v>
      </c>
      <c r="C243" s="151" t="s">
        <v>565</v>
      </c>
      <c r="D243" s="151">
        <v>36.443</v>
      </c>
      <c r="E243" s="151">
        <v>30.0</v>
      </c>
      <c r="F243" s="151">
        <v>41.62</v>
      </c>
      <c r="G243" s="151">
        <v>90869.0</v>
      </c>
      <c r="H243" s="151">
        <v>29.33</v>
      </c>
      <c r="I243" s="153" t="s">
        <v>484</v>
      </c>
      <c r="J243" s="153" t="s">
        <v>53</v>
      </c>
      <c r="K243" s="151" t="s">
        <v>203</v>
      </c>
      <c r="L243" s="151" t="s">
        <v>617</v>
      </c>
      <c r="M243" s="271" t="s">
        <v>618</v>
      </c>
      <c r="N243" s="154"/>
      <c r="O243" s="154"/>
      <c r="P243" s="270">
        <f t="shared" si="1"/>
        <v>3570.54</v>
      </c>
      <c r="Q243" s="154">
        <f t="shared" si="2"/>
        <v>3063.92</v>
      </c>
      <c r="R243" s="154">
        <f t="shared" si="3"/>
        <v>407.45</v>
      </c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  <c r="AF243" s="154"/>
      <c r="AG243" s="154"/>
    </row>
    <row r="244">
      <c r="A244" s="154"/>
      <c r="B244" s="151">
        <v>7009.0</v>
      </c>
      <c r="C244" s="151" t="s">
        <v>391</v>
      </c>
      <c r="D244" s="151">
        <v>36.443</v>
      </c>
      <c r="E244" s="151">
        <v>20.0</v>
      </c>
      <c r="F244" s="151">
        <v>29.23</v>
      </c>
      <c r="G244" s="151">
        <v>1672349.0</v>
      </c>
      <c r="H244" s="151">
        <v>31.59</v>
      </c>
      <c r="I244" s="153" t="s">
        <v>229</v>
      </c>
      <c r="J244" s="153" t="s">
        <v>53</v>
      </c>
      <c r="K244" s="151" t="s">
        <v>203</v>
      </c>
      <c r="L244" s="154"/>
      <c r="M244" s="154"/>
      <c r="N244" s="154"/>
      <c r="O244" s="154"/>
      <c r="P244" s="270">
        <f t="shared" si="1"/>
        <v>3570.54</v>
      </c>
      <c r="Q244" s="154">
        <f t="shared" si="2"/>
        <v>3063.92</v>
      </c>
      <c r="R244" s="154">
        <f t="shared" si="3"/>
        <v>436.68</v>
      </c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  <c r="AF244" s="154"/>
      <c r="AG244" s="154"/>
    </row>
    <row r="245">
      <c r="A245" s="154"/>
      <c r="B245" s="151">
        <v>7010.0</v>
      </c>
      <c r="C245" s="151" t="s">
        <v>391</v>
      </c>
      <c r="D245" s="151">
        <v>36.443</v>
      </c>
      <c r="E245" s="151">
        <v>20.0</v>
      </c>
      <c r="F245" s="151">
        <v>30.66</v>
      </c>
      <c r="G245" s="151">
        <v>4930885.0</v>
      </c>
      <c r="H245" s="151">
        <v>28.37</v>
      </c>
      <c r="I245" s="153" t="s">
        <v>101</v>
      </c>
      <c r="J245" s="153" t="s">
        <v>53</v>
      </c>
      <c r="K245" s="151" t="s">
        <v>203</v>
      </c>
      <c r="L245" s="154"/>
      <c r="M245" s="154"/>
      <c r="N245" s="154"/>
      <c r="O245" s="154"/>
      <c r="P245" s="270">
        <f t="shared" si="1"/>
        <v>3570.54</v>
      </c>
      <c r="Q245" s="154">
        <f t="shared" si="2"/>
        <v>3094.58</v>
      </c>
      <c r="R245" s="154">
        <f t="shared" si="3"/>
        <v>436.68</v>
      </c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  <c r="AF245" s="154"/>
      <c r="AG245" s="154"/>
    </row>
    <row r="246">
      <c r="A246" s="154"/>
      <c r="B246" s="151">
        <v>7011.0</v>
      </c>
      <c r="C246" s="151" t="s">
        <v>391</v>
      </c>
      <c r="D246" s="151">
        <v>36.443</v>
      </c>
      <c r="E246" s="151">
        <v>20.0</v>
      </c>
      <c r="F246" s="151">
        <v>29.74</v>
      </c>
      <c r="G246" s="151">
        <v>4848917.0</v>
      </c>
      <c r="H246" s="151">
        <v>27.33</v>
      </c>
      <c r="I246" s="153" t="s">
        <v>101</v>
      </c>
      <c r="J246" s="153" t="s">
        <v>53</v>
      </c>
      <c r="K246" s="151" t="s">
        <v>203</v>
      </c>
      <c r="L246" s="154"/>
      <c r="M246" s="154"/>
      <c r="N246" s="154"/>
      <c r="O246" s="154"/>
      <c r="P246" s="270">
        <f t="shared" si="1"/>
        <v>3570.54</v>
      </c>
      <c r="Q246" s="154">
        <f t="shared" si="2"/>
        <v>3124.32</v>
      </c>
      <c r="R246" s="154">
        <f t="shared" si="3"/>
        <v>436.68</v>
      </c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  <c r="AF246" s="154"/>
      <c r="AG246" s="154"/>
    </row>
    <row r="247">
      <c r="A247" s="154"/>
      <c r="B247" s="151">
        <v>7012.0</v>
      </c>
      <c r="C247" s="151" t="s">
        <v>391</v>
      </c>
      <c r="D247" s="151">
        <v>36.443</v>
      </c>
      <c r="E247" s="151">
        <v>20.0</v>
      </c>
      <c r="F247" s="151">
        <v>30.53</v>
      </c>
      <c r="G247" s="151">
        <v>4831195.0</v>
      </c>
      <c r="H247" s="151">
        <v>28.16</v>
      </c>
      <c r="I247" s="153" t="s">
        <v>101</v>
      </c>
      <c r="J247" s="153" t="s">
        <v>53</v>
      </c>
      <c r="K247" s="151" t="s">
        <v>203</v>
      </c>
      <c r="L247" s="154"/>
      <c r="M247" s="154"/>
      <c r="N247" s="154"/>
      <c r="O247" s="154"/>
      <c r="P247" s="270">
        <f t="shared" si="1"/>
        <v>3570.54</v>
      </c>
      <c r="Q247" s="154">
        <f t="shared" si="2"/>
        <v>3154.85</v>
      </c>
      <c r="R247" s="154">
        <f t="shared" si="3"/>
        <v>436.68</v>
      </c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  <c r="AF247" s="154"/>
      <c r="AG247" s="154"/>
    </row>
    <row r="248">
      <c r="I248" s="76"/>
      <c r="J248" s="76"/>
      <c r="P248" s="247">
        <f t="shared" si="1"/>
        <v>3570.54</v>
      </c>
      <c r="Q248" s="20">
        <f t="shared" si="2"/>
        <v>3154.85</v>
      </c>
      <c r="R248" s="20">
        <f t="shared" si="3"/>
        <v>436.68</v>
      </c>
    </row>
    <row r="249">
      <c r="I249" s="76"/>
      <c r="J249" s="76"/>
      <c r="P249" s="247">
        <f t="shared" si="1"/>
        <v>3570.54</v>
      </c>
      <c r="Q249" s="20">
        <f t="shared" si="2"/>
        <v>3154.85</v>
      </c>
      <c r="R249" s="20">
        <f t="shared" si="3"/>
        <v>436.68</v>
      </c>
    </row>
    <row r="250">
      <c r="I250" s="76"/>
      <c r="J250" s="76"/>
      <c r="P250" s="247">
        <f t="shared" si="1"/>
        <v>3570.54</v>
      </c>
      <c r="Q250" s="20">
        <f t="shared" si="2"/>
        <v>3154.85</v>
      </c>
      <c r="R250" s="20">
        <f t="shared" si="3"/>
        <v>436.68</v>
      </c>
    </row>
    <row r="251">
      <c r="I251" s="76"/>
      <c r="J251" s="76"/>
      <c r="P251" s="247">
        <f t="shared" si="1"/>
        <v>3570.54</v>
      </c>
      <c r="Q251" s="20">
        <f t="shared" si="2"/>
        <v>3154.85</v>
      </c>
      <c r="R251" s="20">
        <f t="shared" si="3"/>
        <v>436.68</v>
      </c>
    </row>
    <row r="252">
      <c r="I252" s="76"/>
      <c r="J252" s="76"/>
      <c r="P252" s="247">
        <f t="shared" si="1"/>
        <v>3570.54</v>
      </c>
      <c r="Q252" s="20">
        <f t="shared" si="2"/>
        <v>3154.85</v>
      </c>
      <c r="R252" s="20">
        <f t="shared" si="3"/>
        <v>436.68</v>
      </c>
    </row>
    <row r="253">
      <c r="I253" s="76"/>
      <c r="J253" s="76"/>
      <c r="P253" s="247">
        <f t="shared" si="1"/>
        <v>3570.54</v>
      </c>
      <c r="Q253" s="20">
        <f t="shared" si="2"/>
        <v>3154.85</v>
      </c>
      <c r="R253" s="20">
        <f t="shared" si="3"/>
        <v>436.68</v>
      </c>
    </row>
    <row r="254">
      <c r="I254" s="76"/>
      <c r="J254" s="76"/>
      <c r="P254" s="247">
        <f t="shared" si="1"/>
        <v>3570.54</v>
      </c>
      <c r="Q254" s="20">
        <f t="shared" si="2"/>
        <v>3154.85</v>
      </c>
      <c r="R254" s="20">
        <f t="shared" si="3"/>
        <v>436.68</v>
      </c>
    </row>
    <row r="255">
      <c r="I255" s="76"/>
      <c r="J255" s="76"/>
      <c r="P255" s="247">
        <f t="shared" si="1"/>
        <v>3570.54</v>
      </c>
      <c r="Q255" s="20">
        <f t="shared" si="2"/>
        <v>3154.85</v>
      </c>
      <c r="R255" s="20">
        <f t="shared" si="3"/>
        <v>436.68</v>
      </c>
    </row>
    <row r="256">
      <c r="I256" s="76"/>
      <c r="J256" s="76"/>
      <c r="P256" s="247">
        <f t="shared" si="1"/>
        <v>3570.54</v>
      </c>
      <c r="Q256" s="20">
        <f t="shared" si="2"/>
        <v>3154.85</v>
      </c>
      <c r="R256" s="20">
        <f t="shared" si="3"/>
        <v>436.68</v>
      </c>
    </row>
    <row r="257">
      <c r="I257" s="76"/>
      <c r="J257" s="76"/>
      <c r="P257" s="247">
        <f t="shared" si="1"/>
        <v>3570.54</v>
      </c>
      <c r="Q257" s="20">
        <f t="shared" si="2"/>
        <v>3154.85</v>
      </c>
      <c r="R257" s="20">
        <f t="shared" si="3"/>
        <v>436.68</v>
      </c>
    </row>
    <row r="258">
      <c r="I258" s="76"/>
      <c r="J258" s="76"/>
      <c r="P258" s="247">
        <f t="shared" si="1"/>
        <v>3570.54</v>
      </c>
      <c r="Q258" s="20">
        <f t="shared" si="2"/>
        <v>3154.85</v>
      </c>
      <c r="R258" s="20">
        <f t="shared" si="3"/>
        <v>436.68</v>
      </c>
    </row>
    <row r="259">
      <c r="I259" s="76"/>
      <c r="J259" s="76"/>
      <c r="P259" s="247">
        <f t="shared" si="1"/>
        <v>3570.54</v>
      </c>
      <c r="Q259" s="20">
        <f t="shared" si="2"/>
        <v>3154.85</v>
      </c>
      <c r="R259" s="20">
        <f t="shared" si="3"/>
        <v>436.68</v>
      </c>
    </row>
    <row r="260">
      <c r="I260" s="76"/>
      <c r="J260" s="76"/>
      <c r="P260" s="247">
        <f t="shared" si="1"/>
        <v>3570.54</v>
      </c>
      <c r="Q260" s="20">
        <f t="shared" si="2"/>
        <v>3154.85</v>
      </c>
      <c r="R260" s="20">
        <f t="shared" si="3"/>
        <v>436.68</v>
      </c>
    </row>
    <row r="261">
      <c r="I261" s="76"/>
      <c r="J261" s="76"/>
      <c r="P261" s="247">
        <f t="shared" si="1"/>
        <v>3570.54</v>
      </c>
      <c r="Q261" s="20">
        <f t="shared" si="2"/>
        <v>3154.85</v>
      </c>
      <c r="R261" s="20">
        <f t="shared" si="3"/>
        <v>436.68</v>
      </c>
    </row>
    <row r="262">
      <c r="I262" s="76"/>
      <c r="J262" s="76"/>
      <c r="P262" s="247">
        <f t="shared" si="1"/>
        <v>3570.54</v>
      </c>
      <c r="Q262" s="20">
        <f t="shared" si="2"/>
        <v>3154.85</v>
      </c>
      <c r="R262" s="20">
        <f t="shared" si="3"/>
        <v>436.68</v>
      </c>
    </row>
    <row r="263">
      <c r="I263" s="76"/>
      <c r="J263" s="76"/>
      <c r="P263" s="247">
        <f t="shared" si="1"/>
        <v>3570.54</v>
      </c>
      <c r="Q263" s="20">
        <f t="shared" si="2"/>
        <v>3154.85</v>
      </c>
      <c r="R263" s="20">
        <f t="shared" si="3"/>
        <v>436.68</v>
      </c>
    </row>
    <row r="264">
      <c r="I264" s="76"/>
      <c r="J264" s="76"/>
      <c r="P264" s="247">
        <f t="shared" si="1"/>
        <v>3570.54</v>
      </c>
      <c r="Q264" s="20">
        <f t="shared" si="2"/>
        <v>3154.85</v>
      </c>
      <c r="R264" s="20">
        <f t="shared" si="3"/>
        <v>436.68</v>
      </c>
    </row>
    <row r="265">
      <c r="I265" s="76"/>
      <c r="J265" s="76"/>
      <c r="P265" s="247">
        <f t="shared" si="1"/>
        <v>3570.54</v>
      </c>
      <c r="Q265" s="20">
        <f t="shared" si="2"/>
        <v>3154.85</v>
      </c>
      <c r="R265" s="20">
        <f t="shared" si="3"/>
        <v>436.68</v>
      </c>
    </row>
    <row r="266">
      <c r="I266" s="76"/>
      <c r="J266" s="76"/>
      <c r="P266" s="247">
        <f t="shared" si="1"/>
        <v>3570.54</v>
      </c>
      <c r="Q266" s="20">
        <f t="shared" si="2"/>
        <v>3154.85</v>
      </c>
      <c r="R266" s="20">
        <f t="shared" si="3"/>
        <v>436.68</v>
      </c>
    </row>
    <row r="267">
      <c r="I267" s="76"/>
      <c r="J267" s="76"/>
      <c r="P267" s="247">
        <f t="shared" si="1"/>
        <v>3570.54</v>
      </c>
      <c r="Q267" s="20">
        <f t="shared" si="2"/>
        <v>3154.85</v>
      </c>
      <c r="R267" s="20">
        <f t="shared" si="3"/>
        <v>436.68</v>
      </c>
    </row>
    <row r="268">
      <c r="I268" s="76"/>
      <c r="J268" s="76"/>
      <c r="P268" s="247">
        <f t="shared" si="1"/>
        <v>3570.54</v>
      </c>
      <c r="Q268" s="20">
        <f t="shared" si="2"/>
        <v>3154.85</v>
      </c>
      <c r="R268" s="20">
        <f t="shared" si="3"/>
        <v>436.68</v>
      </c>
    </row>
    <row r="269">
      <c r="I269" s="76"/>
      <c r="J269" s="76"/>
      <c r="P269" s="247">
        <f t="shared" si="1"/>
        <v>3570.54</v>
      </c>
      <c r="Q269" s="20">
        <f t="shared" si="2"/>
        <v>3154.85</v>
      </c>
      <c r="R269" s="20">
        <f t="shared" si="3"/>
        <v>436.68</v>
      </c>
    </row>
    <row r="270">
      <c r="I270" s="76"/>
      <c r="J270" s="76"/>
      <c r="P270" s="247">
        <f t="shared" si="1"/>
        <v>3570.54</v>
      </c>
      <c r="Q270" s="20">
        <f t="shared" si="2"/>
        <v>3154.85</v>
      </c>
      <c r="R270" s="20">
        <f t="shared" si="3"/>
        <v>436.68</v>
      </c>
    </row>
    <row r="271">
      <c r="I271" s="76"/>
      <c r="J271" s="76"/>
      <c r="P271" s="247">
        <f t="shared" si="1"/>
        <v>3570.54</v>
      </c>
      <c r="Q271" s="20">
        <f t="shared" si="2"/>
        <v>3154.85</v>
      </c>
      <c r="R271" s="20">
        <f t="shared" si="3"/>
        <v>436.68</v>
      </c>
    </row>
    <row r="272">
      <c r="I272" s="76"/>
      <c r="J272" s="76"/>
      <c r="P272" s="247">
        <f t="shared" si="1"/>
        <v>3570.54</v>
      </c>
      <c r="Q272" s="20">
        <f t="shared" si="2"/>
        <v>3154.85</v>
      </c>
      <c r="R272" s="20">
        <f t="shared" si="3"/>
        <v>436.68</v>
      </c>
    </row>
    <row r="273">
      <c r="I273" s="76"/>
      <c r="J273" s="76"/>
      <c r="P273" s="247">
        <f t="shared" si="1"/>
        <v>3570.54</v>
      </c>
      <c r="Q273" s="20">
        <f t="shared" si="2"/>
        <v>3154.85</v>
      </c>
      <c r="R273" s="20">
        <f t="shared" si="3"/>
        <v>436.68</v>
      </c>
    </row>
    <row r="274">
      <c r="I274" s="76"/>
      <c r="J274" s="76"/>
      <c r="P274" s="247">
        <f t="shared" si="1"/>
        <v>3570.54</v>
      </c>
      <c r="Q274" s="20">
        <f t="shared" si="2"/>
        <v>3154.85</v>
      </c>
      <c r="R274" s="20">
        <f t="shared" si="3"/>
        <v>436.68</v>
      </c>
    </row>
    <row r="275">
      <c r="I275" s="76"/>
      <c r="J275" s="76"/>
      <c r="P275" s="247">
        <f t="shared" si="1"/>
        <v>3570.54</v>
      </c>
      <c r="Q275" s="20">
        <f t="shared" si="2"/>
        <v>3154.85</v>
      </c>
      <c r="R275" s="20">
        <f t="shared" si="3"/>
        <v>436.68</v>
      </c>
    </row>
    <row r="276">
      <c r="I276" s="76"/>
      <c r="J276" s="76"/>
      <c r="P276" s="247">
        <f t="shared" si="1"/>
        <v>3570.54</v>
      </c>
      <c r="Q276" s="20">
        <f t="shared" si="2"/>
        <v>3154.85</v>
      </c>
      <c r="R276" s="20">
        <f t="shared" si="3"/>
        <v>436.68</v>
      </c>
    </row>
    <row r="277">
      <c r="I277" s="76"/>
      <c r="J277" s="76"/>
      <c r="P277" s="247">
        <f t="shared" si="1"/>
        <v>3570.54</v>
      </c>
      <c r="Q277" s="20">
        <f t="shared" si="2"/>
        <v>3154.85</v>
      </c>
      <c r="R277" s="20">
        <f t="shared" si="3"/>
        <v>436.68</v>
      </c>
    </row>
    <row r="278">
      <c r="I278" s="76"/>
      <c r="J278" s="76"/>
      <c r="P278" s="247">
        <f t="shared" si="1"/>
        <v>3570.54</v>
      </c>
      <c r="Q278" s="20">
        <f t="shared" si="2"/>
        <v>3154.85</v>
      </c>
      <c r="R278" s="20">
        <f t="shared" si="3"/>
        <v>436.68</v>
      </c>
    </row>
    <row r="279">
      <c r="I279" s="76"/>
      <c r="J279" s="76"/>
      <c r="P279" s="247">
        <f t="shared" si="1"/>
        <v>3570.54</v>
      </c>
      <c r="Q279" s="20">
        <f t="shared" si="2"/>
        <v>3154.85</v>
      </c>
      <c r="R279" s="20">
        <f t="shared" si="3"/>
        <v>436.68</v>
      </c>
    </row>
    <row r="280">
      <c r="I280" s="76"/>
      <c r="J280" s="76"/>
      <c r="P280" s="247">
        <f t="shared" si="1"/>
        <v>3570.54</v>
      </c>
      <c r="Q280" s="20">
        <f t="shared" si="2"/>
        <v>3154.85</v>
      </c>
      <c r="R280" s="20">
        <f t="shared" si="3"/>
        <v>436.68</v>
      </c>
    </row>
    <row r="281">
      <c r="I281" s="76"/>
      <c r="J281" s="76"/>
      <c r="P281" s="247">
        <f t="shared" si="1"/>
        <v>3570.54</v>
      </c>
      <c r="Q281" s="20">
        <f t="shared" si="2"/>
        <v>3154.85</v>
      </c>
      <c r="R281" s="20">
        <f t="shared" si="3"/>
        <v>436.68</v>
      </c>
    </row>
    <row r="282">
      <c r="I282" s="76"/>
      <c r="J282" s="76"/>
      <c r="P282" s="247">
        <f t="shared" si="1"/>
        <v>3570.54</v>
      </c>
      <c r="Q282" s="20">
        <f t="shared" si="2"/>
        <v>3154.85</v>
      </c>
      <c r="R282" s="20">
        <f t="shared" si="3"/>
        <v>436.68</v>
      </c>
    </row>
    <row r="283">
      <c r="I283" s="76"/>
      <c r="J283" s="76"/>
      <c r="P283" s="247">
        <f t="shared" si="1"/>
        <v>3570.54</v>
      </c>
      <c r="Q283" s="20">
        <f t="shared" si="2"/>
        <v>3154.85</v>
      </c>
      <c r="R283" s="20">
        <f t="shared" si="3"/>
        <v>436.68</v>
      </c>
    </row>
    <row r="284">
      <c r="I284" s="76"/>
      <c r="J284" s="76"/>
      <c r="P284" s="247">
        <f t="shared" si="1"/>
        <v>3570.54</v>
      </c>
      <c r="Q284" s="20">
        <f t="shared" si="2"/>
        <v>3154.85</v>
      </c>
      <c r="R284" s="20">
        <f t="shared" si="3"/>
        <v>436.68</v>
      </c>
    </row>
    <row r="285">
      <c r="I285" s="76"/>
      <c r="J285" s="76"/>
      <c r="P285" s="247">
        <f t="shared" si="1"/>
        <v>3570.54</v>
      </c>
      <c r="Q285" s="20">
        <f t="shared" si="2"/>
        <v>3154.85</v>
      </c>
      <c r="R285" s="20">
        <f t="shared" si="3"/>
        <v>436.68</v>
      </c>
    </row>
    <row r="286">
      <c r="I286" s="76"/>
      <c r="J286" s="76"/>
      <c r="P286" s="247">
        <f t="shared" si="1"/>
        <v>3570.54</v>
      </c>
      <c r="Q286" s="20">
        <f t="shared" si="2"/>
        <v>3154.85</v>
      </c>
      <c r="R286" s="20">
        <f t="shared" si="3"/>
        <v>436.68</v>
      </c>
    </row>
    <row r="287">
      <c r="I287" s="76"/>
      <c r="J287" s="76"/>
      <c r="P287" s="247">
        <f t="shared" si="1"/>
        <v>3570.54</v>
      </c>
      <c r="Q287" s="20">
        <f t="shared" si="2"/>
        <v>3154.85</v>
      </c>
      <c r="R287" s="20">
        <f t="shared" si="3"/>
        <v>436.68</v>
      </c>
    </row>
    <row r="288">
      <c r="I288" s="76"/>
      <c r="J288" s="76"/>
      <c r="P288" s="247">
        <f t="shared" si="1"/>
        <v>3570.54</v>
      </c>
      <c r="Q288" s="20">
        <f t="shared" si="2"/>
        <v>3154.85</v>
      </c>
      <c r="R288" s="20">
        <f t="shared" si="3"/>
        <v>436.68</v>
      </c>
    </row>
    <row r="289">
      <c r="I289" s="76"/>
      <c r="J289" s="76"/>
      <c r="P289" s="247">
        <f t="shared" si="1"/>
        <v>3570.54</v>
      </c>
      <c r="Q289" s="20">
        <f t="shared" si="2"/>
        <v>3154.85</v>
      </c>
      <c r="R289" s="20">
        <f t="shared" si="3"/>
        <v>436.68</v>
      </c>
    </row>
    <row r="290">
      <c r="I290" s="76"/>
      <c r="J290" s="76"/>
      <c r="P290" s="247">
        <f t="shared" si="1"/>
        <v>3570.54</v>
      </c>
      <c r="Q290" s="20">
        <f t="shared" si="2"/>
        <v>3154.85</v>
      </c>
      <c r="R290" s="20">
        <f t="shared" si="3"/>
        <v>436.68</v>
      </c>
    </row>
    <row r="291">
      <c r="I291" s="76"/>
      <c r="J291" s="76"/>
      <c r="P291" s="247">
        <f t="shared" si="1"/>
        <v>3570.54</v>
      </c>
      <c r="Q291" s="20">
        <f t="shared" si="2"/>
        <v>3154.85</v>
      </c>
      <c r="R291" s="20">
        <f t="shared" si="3"/>
        <v>436.68</v>
      </c>
    </row>
    <row r="292">
      <c r="I292" s="76"/>
      <c r="J292" s="76"/>
      <c r="P292" s="247">
        <f t="shared" si="1"/>
        <v>3570.54</v>
      </c>
      <c r="Q292" s="20">
        <f t="shared" si="2"/>
        <v>3154.85</v>
      </c>
      <c r="R292" s="20">
        <f t="shared" si="3"/>
        <v>436.68</v>
      </c>
    </row>
    <row r="293">
      <c r="I293" s="76"/>
      <c r="J293" s="76"/>
      <c r="P293" s="247">
        <f t="shared" si="1"/>
        <v>3570.54</v>
      </c>
      <c r="Q293" s="20">
        <f t="shared" si="2"/>
        <v>3154.85</v>
      </c>
      <c r="R293" s="20">
        <f t="shared" si="3"/>
        <v>436.68</v>
      </c>
    </row>
    <row r="294">
      <c r="I294" s="76"/>
      <c r="J294" s="76"/>
      <c r="P294" s="247">
        <f t="shared" si="1"/>
        <v>3570.54</v>
      </c>
      <c r="Q294" s="20">
        <f t="shared" si="2"/>
        <v>3154.85</v>
      </c>
      <c r="R294" s="20">
        <f t="shared" si="3"/>
        <v>436.68</v>
      </c>
    </row>
    <row r="295">
      <c r="I295" s="76"/>
      <c r="J295" s="76"/>
      <c r="P295" s="247">
        <f t="shared" si="1"/>
        <v>3570.54</v>
      </c>
      <c r="Q295" s="20">
        <f t="shared" si="2"/>
        <v>3154.85</v>
      </c>
      <c r="R295" s="20">
        <f t="shared" si="3"/>
        <v>436.68</v>
      </c>
    </row>
    <row r="296">
      <c r="I296" s="76"/>
      <c r="J296" s="76"/>
      <c r="P296" s="247">
        <f t="shared" si="1"/>
        <v>3570.54</v>
      </c>
      <c r="Q296" s="20">
        <f t="shared" si="2"/>
        <v>3154.85</v>
      </c>
      <c r="R296" s="20">
        <f t="shared" si="3"/>
        <v>436.68</v>
      </c>
    </row>
    <row r="297">
      <c r="I297" s="76"/>
      <c r="J297" s="76"/>
      <c r="P297" s="247">
        <f t="shared" si="1"/>
        <v>3570.54</v>
      </c>
      <c r="Q297" s="20">
        <f t="shared" si="2"/>
        <v>3154.85</v>
      </c>
      <c r="R297" s="20">
        <f t="shared" si="3"/>
        <v>436.68</v>
      </c>
    </row>
    <row r="298">
      <c r="I298" s="76"/>
      <c r="J298" s="76"/>
      <c r="P298" s="247">
        <f t="shared" si="1"/>
        <v>3570.54</v>
      </c>
      <c r="Q298" s="20">
        <f t="shared" si="2"/>
        <v>3154.85</v>
      </c>
      <c r="R298" s="20">
        <f t="shared" si="3"/>
        <v>436.68</v>
      </c>
    </row>
    <row r="299">
      <c r="I299" s="76"/>
      <c r="J299" s="76"/>
      <c r="P299" s="247">
        <f t="shared" si="1"/>
        <v>3570.54</v>
      </c>
      <c r="Q299" s="20">
        <f t="shared" si="2"/>
        <v>3154.85</v>
      </c>
      <c r="R299" s="20">
        <f t="shared" si="3"/>
        <v>436.68</v>
      </c>
    </row>
    <row r="300">
      <c r="I300" s="76"/>
      <c r="J300" s="76"/>
      <c r="P300" s="247">
        <f t="shared" si="1"/>
        <v>3570.54</v>
      </c>
      <c r="Q300" s="20">
        <f t="shared" si="2"/>
        <v>3154.85</v>
      </c>
      <c r="R300" s="20">
        <f t="shared" si="3"/>
        <v>436.68</v>
      </c>
    </row>
    <row r="301">
      <c r="I301" s="76"/>
      <c r="J301" s="76"/>
      <c r="P301" s="247">
        <f t="shared" si="1"/>
        <v>3570.54</v>
      </c>
      <c r="Q301" s="20">
        <f t="shared" si="2"/>
        <v>3154.85</v>
      </c>
      <c r="R301" s="20">
        <f t="shared" si="3"/>
        <v>436.68</v>
      </c>
    </row>
    <row r="302">
      <c r="I302" s="76"/>
      <c r="J302" s="76"/>
      <c r="P302" s="247">
        <f t="shared" si="1"/>
        <v>3570.54</v>
      </c>
      <c r="Q302" s="20">
        <f t="shared" si="2"/>
        <v>3154.85</v>
      </c>
      <c r="R302" s="20">
        <f t="shared" si="3"/>
        <v>436.68</v>
      </c>
    </row>
    <row r="303">
      <c r="I303" s="76"/>
      <c r="J303" s="76"/>
      <c r="P303" s="247">
        <f t="shared" si="1"/>
        <v>3570.54</v>
      </c>
      <c r="Q303" s="20">
        <f t="shared" si="2"/>
        <v>3154.85</v>
      </c>
      <c r="R303" s="20">
        <f t="shared" si="3"/>
        <v>436.68</v>
      </c>
    </row>
    <row r="304">
      <c r="I304" s="76"/>
      <c r="J304" s="76"/>
      <c r="P304" s="247">
        <f t="shared" si="1"/>
        <v>3570.54</v>
      </c>
      <c r="Q304" s="20">
        <f t="shared" si="2"/>
        <v>3154.85</v>
      </c>
      <c r="R304" s="20">
        <f t="shared" si="3"/>
        <v>436.68</v>
      </c>
    </row>
    <row r="305">
      <c r="I305" s="76"/>
      <c r="J305" s="76"/>
      <c r="P305" s="247">
        <f t="shared" si="1"/>
        <v>3570.54</v>
      </c>
      <c r="Q305" s="20">
        <f t="shared" si="2"/>
        <v>3154.85</v>
      </c>
      <c r="R305" s="20">
        <f t="shared" si="3"/>
        <v>436.68</v>
      </c>
    </row>
    <row r="306">
      <c r="I306" s="76"/>
      <c r="J306" s="76"/>
      <c r="P306" s="247">
        <f t="shared" si="1"/>
        <v>3570.54</v>
      </c>
      <c r="Q306" s="20">
        <f t="shared" si="2"/>
        <v>3154.85</v>
      </c>
      <c r="R306" s="20">
        <f t="shared" si="3"/>
        <v>436.68</v>
      </c>
    </row>
    <row r="307">
      <c r="I307" s="76"/>
      <c r="J307" s="76"/>
      <c r="P307" s="247">
        <f t="shared" si="1"/>
        <v>3570.54</v>
      </c>
      <c r="Q307" s="20">
        <f t="shared" si="2"/>
        <v>3154.85</v>
      </c>
      <c r="R307" s="20">
        <f t="shared" si="3"/>
        <v>436.68</v>
      </c>
    </row>
    <row r="308">
      <c r="I308" s="76"/>
      <c r="J308" s="76"/>
      <c r="P308" s="247">
        <f t="shared" si="1"/>
        <v>3570.54</v>
      </c>
      <c r="Q308" s="20">
        <f t="shared" si="2"/>
        <v>3154.85</v>
      </c>
      <c r="R308" s="20">
        <f t="shared" si="3"/>
        <v>436.68</v>
      </c>
    </row>
    <row r="309">
      <c r="I309" s="76"/>
      <c r="J309" s="76"/>
      <c r="P309" s="247">
        <f t="shared" si="1"/>
        <v>3570.54</v>
      </c>
      <c r="Q309" s="20">
        <f t="shared" si="2"/>
        <v>3154.85</v>
      </c>
      <c r="R309" s="20">
        <f t="shared" si="3"/>
        <v>436.68</v>
      </c>
    </row>
    <row r="310">
      <c r="I310" s="76"/>
      <c r="J310" s="76"/>
      <c r="P310" s="247">
        <f t="shared" si="1"/>
        <v>3570.54</v>
      </c>
      <c r="Q310" s="20">
        <f t="shared" si="2"/>
        <v>3154.85</v>
      </c>
      <c r="R310" s="20">
        <f t="shared" si="3"/>
        <v>436.68</v>
      </c>
    </row>
    <row r="311">
      <c r="I311" s="76"/>
      <c r="J311" s="76"/>
      <c r="P311" s="247">
        <f t="shared" si="1"/>
        <v>3570.54</v>
      </c>
      <c r="Q311" s="20">
        <f t="shared" si="2"/>
        <v>3154.85</v>
      </c>
      <c r="R311" s="20">
        <f t="shared" si="3"/>
        <v>436.68</v>
      </c>
    </row>
    <row r="312">
      <c r="I312" s="76"/>
      <c r="J312" s="76"/>
    </row>
    <row r="313">
      <c r="I313" s="76"/>
      <c r="J313" s="76"/>
    </row>
    <row r="314">
      <c r="I314" s="76"/>
      <c r="J314" s="76"/>
    </row>
    <row r="315">
      <c r="I315" s="76"/>
      <c r="J315" s="76"/>
    </row>
    <row r="316">
      <c r="I316" s="76"/>
      <c r="J316" s="76"/>
    </row>
    <row r="317">
      <c r="I317" s="76"/>
      <c r="J317" s="76"/>
    </row>
    <row r="318">
      <c r="I318" s="76"/>
      <c r="J318" s="76"/>
    </row>
    <row r="319">
      <c r="I319" s="76"/>
      <c r="J319" s="76"/>
    </row>
    <row r="320">
      <c r="I320" s="76"/>
      <c r="J320" s="76"/>
    </row>
    <row r="321">
      <c r="I321" s="76"/>
      <c r="J321" s="76"/>
    </row>
    <row r="322">
      <c r="I322" s="76"/>
      <c r="J322" s="76"/>
    </row>
    <row r="323">
      <c r="I323" s="76"/>
      <c r="J323" s="76"/>
    </row>
    <row r="324">
      <c r="I324" s="76"/>
      <c r="J324" s="76"/>
    </row>
    <row r="325">
      <c r="I325" s="76"/>
      <c r="J325" s="76"/>
    </row>
    <row r="326">
      <c r="I326" s="76"/>
      <c r="J326" s="76"/>
    </row>
    <row r="327">
      <c r="I327" s="76"/>
      <c r="J327" s="76"/>
    </row>
    <row r="328">
      <c r="I328" s="76"/>
      <c r="J328" s="76"/>
    </row>
    <row r="329">
      <c r="I329" s="76"/>
      <c r="J329" s="76"/>
    </row>
    <row r="330">
      <c r="I330" s="76"/>
      <c r="J330" s="76"/>
    </row>
    <row r="331">
      <c r="I331" s="76"/>
      <c r="J331" s="76"/>
    </row>
    <row r="332">
      <c r="I332" s="76"/>
      <c r="J332" s="76"/>
    </row>
    <row r="333">
      <c r="I333" s="76"/>
      <c r="J333" s="76"/>
    </row>
    <row r="334">
      <c r="I334" s="76"/>
      <c r="J334" s="76"/>
    </row>
    <row r="335">
      <c r="I335" s="76"/>
      <c r="J335" s="76"/>
    </row>
    <row r="336">
      <c r="I336" s="76"/>
      <c r="J336" s="76"/>
    </row>
    <row r="337">
      <c r="I337" s="76"/>
      <c r="J337" s="76"/>
    </row>
    <row r="338">
      <c r="I338" s="76"/>
      <c r="J338" s="76"/>
    </row>
    <row r="339">
      <c r="I339" s="76"/>
      <c r="J339" s="76"/>
    </row>
    <row r="340">
      <c r="I340" s="76"/>
      <c r="J340" s="76"/>
    </row>
    <row r="341">
      <c r="I341" s="76"/>
      <c r="J341" s="76"/>
    </row>
    <row r="342">
      <c r="I342" s="76"/>
      <c r="J342" s="76"/>
    </row>
    <row r="343">
      <c r="I343" s="76"/>
      <c r="J343" s="76"/>
    </row>
    <row r="344">
      <c r="I344" s="76"/>
      <c r="J344" s="76"/>
    </row>
    <row r="345">
      <c r="I345" s="76"/>
      <c r="J345" s="76"/>
    </row>
    <row r="346">
      <c r="I346" s="76"/>
      <c r="J346" s="76"/>
    </row>
    <row r="347">
      <c r="I347" s="76"/>
      <c r="J347" s="76"/>
    </row>
    <row r="348">
      <c r="I348" s="76"/>
      <c r="J348" s="76"/>
    </row>
    <row r="349">
      <c r="I349" s="76"/>
      <c r="J349" s="76"/>
    </row>
    <row r="350">
      <c r="I350" s="76"/>
      <c r="J350" s="76"/>
    </row>
    <row r="351">
      <c r="I351" s="76"/>
      <c r="J351" s="76"/>
    </row>
    <row r="352">
      <c r="I352" s="76"/>
      <c r="J352" s="76"/>
    </row>
    <row r="353">
      <c r="I353" s="76"/>
      <c r="J353" s="76"/>
    </row>
    <row r="354">
      <c r="I354" s="76"/>
      <c r="J354" s="76"/>
    </row>
    <row r="355">
      <c r="I355" s="76"/>
      <c r="J355" s="76"/>
    </row>
    <row r="356">
      <c r="I356" s="76"/>
      <c r="J356" s="76"/>
    </row>
    <row r="357">
      <c r="I357" s="76"/>
      <c r="J357" s="76"/>
    </row>
    <row r="358">
      <c r="I358" s="76"/>
      <c r="J358" s="76"/>
    </row>
    <row r="359">
      <c r="I359" s="76"/>
      <c r="J359" s="76"/>
    </row>
    <row r="360">
      <c r="I360" s="76"/>
      <c r="J360" s="76"/>
    </row>
    <row r="361">
      <c r="I361" s="76"/>
      <c r="J361" s="76"/>
    </row>
    <row r="362">
      <c r="I362" s="76"/>
      <c r="J362" s="76"/>
    </row>
    <row r="363">
      <c r="I363" s="76"/>
      <c r="J363" s="76"/>
    </row>
    <row r="364">
      <c r="I364" s="76"/>
      <c r="J364" s="76"/>
    </row>
    <row r="365">
      <c r="I365" s="76"/>
      <c r="J365" s="76"/>
    </row>
    <row r="366">
      <c r="I366" s="76"/>
      <c r="J366" s="76"/>
    </row>
    <row r="367">
      <c r="I367" s="76"/>
      <c r="J367" s="76"/>
    </row>
    <row r="368">
      <c r="I368" s="76"/>
      <c r="J368" s="76"/>
    </row>
    <row r="369">
      <c r="I369" s="76"/>
      <c r="J369" s="76"/>
    </row>
    <row r="370">
      <c r="I370" s="76"/>
      <c r="J370" s="76"/>
    </row>
    <row r="371">
      <c r="I371" s="76"/>
      <c r="J371" s="76"/>
    </row>
    <row r="372">
      <c r="I372" s="76"/>
      <c r="J372" s="76"/>
    </row>
    <row r="373">
      <c r="I373" s="76"/>
      <c r="J373" s="76"/>
    </row>
    <row r="374">
      <c r="I374" s="76"/>
      <c r="J374" s="76"/>
    </row>
    <row r="375">
      <c r="I375" s="76"/>
      <c r="J375" s="76"/>
    </row>
    <row r="376">
      <c r="I376" s="76"/>
      <c r="J376" s="76"/>
    </row>
    <row r="377">
      <c r="I377" s="76"/>
      <c r="J377" s="76"/>
    </row>
    <row r="378">
      <c r="I378" s="76"/>
      <c r="J378" s="76"/>
    </row>
    <row r="379">
      <c r="I379" s="76"/>
      <c r="J379" s="76"/>
    </row>
    <row r="380">
      <c r="I380" s="76"/>
      <c r="J380" s="76"/>
    </row>
    <row r="381">
      <c r="I381" s="76"/>
      <c r="J381" s="76"/>
    </row>
    <row r="382">
      <c r="I382" s="76"/>
      <c r="J382" s="76"/>
    </row>
    <row r="383">
      <c r="I383" s="76"/>
      <c r="J383" s="76"/>
    </row>
    <row r="384">
      <c r="I384" s="76"/>
      <c r="J384" s="76"/>
    </row>
    <row r="385">
      <c r="I385" s="76"/>
      <c r="J385" s="76"/>
    </row>
    <row r="386">
      <c r="I386" s="76"/>
      <c r="J386" s="76"/>
    </row>
    <row r="387">
      <c r="I387" s="76"/>
      <c r="J387" s="76"/>
    </row>
    <row r="388">
      <c r="I388" s="76"/>
      <c r="J388" s="76"/>
    </row>
    <row r="389">
      <c r="I389" s="76"/>
      <c r="J389" s="76"/>
    </row>
    <row r="390">
      <c r="I390" s="76"/>
      <c r="J390" s="76"/>
    </row>
    <row r="391">
      <c r="I391" s="76"/>
      <c r="J391" s="76"/>
    </row>
    <row r="392">
      <c r="I392" s="76"/>
      <c r="J392" s="76"/>
    </row>
    <row r="393">
      <c r="I393" s="76"/>
      <c r="J393" s="76"/>
    </row>
    <row r="394">
      <c r="I394" s="76"/>
      <c r="J394" s="76"/>
    </row>
    <row r="395">
      <c r="I395" s="76"/>
      <c r="J395" s="76"/>
    </row>
    <row r="396">
      <c r="I396" s="76"/>
      <c r="J396" s="76"/>
    </row>
    <row r="397">
      <c r="I397" s="76"/>
      <c r="J397" s="76"/>
    </row>
    <row r="398">
      <c r="I398" s="76"/>
      <c r="J398" s="76"/>
    </row>
    <row r="399">
      <c r="I399" s="76"/>
      <c r="J399" s="76"/>
    </row>
    <row r="400">
      <c r="I400" s="76"/>
      <c r="J400" s="76"/>
    </row>
    <row r="401">
      <c r="I401" s="76"/>
      <c r="J401" s="76"/>
    </row>
    <row r="402">
      <c r="I402" s="76"/>
      <c r="J402" s="76"/>
    </row>
    <row r="403">
      <c r="I403" s="76"/>
      <c r="J403" s="76"/>
    </row>
    <row r="404">
      <c r="I404" s="76"/>
      <c r="J404" s="76"/>
    </row>
    <row r="405">
      <c r="I405" s="76"/>
      <c r="J405" s="76"/>
    </row>
    <row r="406">
      <c r="I406" s="76"/>
      <c r="J406" s="76"/>
    </row>
    <row r="407">
      <c r="I407" s="76"/>
      <c r="J407" s="76"/>
    </row>
    <row r="408">
      <c r="I408" s="76"/>
      <c r="J408" s="76"/>
    </row>
    <row r="409">
      <c r="I409" s="76"/>
      <c r="J409" s="76"/>
    </row>
    <row r="410">
      <c r="I410" s="76"/>
      <c r="J410" s="76"/>
    </row>
    <row r="411">
      <c r="I411" s="76"/>
      <c r="J411" s="76"/>
    </row>
    <row r="412">
      <c r="I412" s="76"/>
      <c r="J412" s="76"/>
    </row>
    <row r="413">
      <c r="I413" s="76"/>
      <c r="J413" s="76"/>
    </row>
    <row r="414">
      <c r="I414" s="76"/>
      <c r="J414" s="76"/>
    </row>
    <row r="415">
      <c r="I415" s="76"/>
      <c r="J415" s="76"/>
    </row>
    <row r="416">
      <c r="I416" s="76"/>
      <c r="J416" s="76"/>
    </row>
    <row r="417">
      <c r="I417" s="76"/>
      <c r="J417" s="76"/>
    </row>
    <row r="418">
      <c r="I418" s="76"/>
      <c r="J418" s="76"/>
    </row>
    <row r="419">
      <c r="I419" s="76"/>
      <c r="J419" s="76"/>
    </row>
    <row r="420">
      <c r="I420" s="76"/>
      <c r="J420" s="76"/>
    </row>
    <row r="421">
      <c r="I421" s="76"/>
      <c r="J421" s="76"/>
    </row>
    <row r="422">
      <c r="I422" s="76"/>
      <c r="J422" s="76"/>
    </row>
    <row r="423">
      <c r="I423" s="76"/>
      <c r="J423" s="76"/>
    </row>
    <row r="424">
      <c r="I424" s="76"/>
      <c r="J424" s="76"/>
    </row>
    <row r="425">
      <c r="I425" s="76"/>
      <c r="J425" s="76"/>
    </row>
    <row r="426">
      <c r="I426" s="76"/>
      <c r="J426" s="76"/>
    </row>
    <row r="427">
      <c r="I427" s="76"/>
      <c r="J427" s="76"/>
    </row>
    <row r="428">
      <c r="I428" s="76"/>
      <c r="J428" s="76"/>
    </row>
    <row r="429">
      <c r="I429" s="76"/>
      <c r="J429" s="76"/>
    </row>
    <row r="430">
      <c r="I430" s="76"/>
      <c r="J430" s="76"/>
    </row>
    <row r="431">
      <c r="I431" s="76"/>
      <c r="J431" s="76"/>
    </row>
    <row r="432">
      <c r="I432" s="76"/>
      <c r="J432" s="76"/>
    </row>
    <row r="433">
      <c r="I433" s="76"/>
      <c r="J433" s="76"/>
    </row>
    <row r="434">
      <c r="I434" s="76"/>
      <c r="J434" s="76"/>
    </row>
    <row r="435">
      <c r="I435" s="76"/>
      <c r="J435" s="76"/>
    </row>
    <row r="436">
      <c r="I436" s="76"/>
      <c r="J436" s="76"/>
    </row>
    <row r="437">
      <c r="I437" s="76"/>
      <c r="J437" s="76"/>
    </row>
    <row r="438">
      <c r="I438" s="76"/>
      <c r="J438" s="76"/>
    </row>
    <row r="439">
      <c r="I439" s="76"/>
      <c r="J439" s="76"/>
    </row>
    <row r="440">
      <c r="I440" s="76"/>
      <c r="J440" s="76"/>
    </row>
    <row r="441">
      <c r="I441" s="76"/>
      <c r="J441" s="76"/>
    </row>
    <row r="442">
      <c r="I442" s="76"/>
      <c r="J442" s="76"/>
    </row>
    <row r="443">
      <c r="I443" s="76"/>
      <c r="J443" s="76"/>
    </row>
    <row r="444">
      <c r="I444" s="76"/>
      <c r="J444" s="76"/>
    </row>
    <row r="445">
      <c r="I445" s="76"/>
      <c r="J445" s="76"/>
    </row>
    <row r="446">
      <c r="I446" s="76"/>
      <c r="J446" s="76"/>
    </row>
    <row r="447">
      <c r="I447" s="76"/>
      <c r="J447" s="76"/>
    </row>
    <row r="448">
      <c r="I448" s="76"/>
      <c r="J448" s="76"/>
    </row>
    <row r="449">
      <c r="I449" s="76"/>
      <c r="J449" s="76"/>
    </row>
    <row r="450">
      <c r="I450" s="76"/>
      <c r="J450" s="76"/>
    </row>
    <row r="451">
      <c r="I451" s="76"/>
      <c r="J451" s="76"/>
    </row>
    <row r="452">
      <c r="I452" s="76"/>
      <c r="J452" s="76"/>
    </row>
    <row r="453">
      <c r="I453" s="76"/>
      <c r="J453" s="76"/>
    </row>
    <row r="454">
      <c r="I454" s="76"/>
      <c r="J454" s="76"/>
    </row>
    <row r="455">
      <c r="I455" s="76"/>
      <c r="J455" s="76"/>
    </row>
    <row r="456">
      <c r="I456" s="76"/>
      <c r="J456" s="76"/>
    </row>
    <row r="457">
      <c r="I457" s="76"/>
      <c r="J457" s="76"/>
    </row>
    <row r="458">
      <c r="I458" s="76"/>
      <c r="J458" s="76"/>
    </row>
    <row r="459">
      <c r="I459" s="76"/>
      <c r="J459" s="76"/>
    </row>
    <row r="460">
      <c r="I460" s="76"/>
      <c r="J460" s="76"/>
    </row>
    <row r="461">
      <c r="I461" s="76"/>
      <c r="J461" s="76"/>
    </row>
    <row r="462">
      <c r="I462" s="76"/>
      <c r="J462" s="76"/>
    </row>
    <row r="463">
      <c r="I463" s="76"/>
      <c r="J463" s="76"/>
    </row>
    <row r="464">
      <c r="I464" s="76"/>
      <c r="J464" s="76"/>
    </row>
    <row r="465">
      <c r="I465" s="76"/>
      <c r="J465" s="76"/>
    </row>
    <row r="466">
      <c r="I466" s="76"/>
      <c r="J466" s="76"/>
    </row>
    <row r="467">
      <c r="I467" s="76"/>
      <c r="J467" s="76"/>
    </row>
    <row r="468">
      <c r="I468" s="76"/>
      <c r="J468" s="76"/>
    </row>
    <row r="469">
      <c r="I469" s="76"/>
      <c r="J469" s="76"/>
    </row>
    <row r="470">
      <c r="I470" s="76"/>
      <c r="J470" s="76"/>
    </row>
    <row r="471">
      <c r="I471" s="76"/>
      <c r="J471" s="76"/>
    </row>
    <row r="472">
      <c r="I472" s="76"/>
      <c r="J472" s="76"/>
    </row>
    <row r="473">
      <c r="I473" s="76"/>
      <c r="J473" s="76"/>
    </row>
    <row r="474">
      <c r="I474" s="76"/>
      <c r="J474" s="76"/>
    </row>
    <row r="475">
      <c r="I475" s="76"/>
      <c r="J475" s="76"/>
    </row>
    <row r="476">
      <c r="I476" s="76"/>
      <c r="J476" s="76"/>
    </row>
    <row r="477">
      <c r="I477" s="76"/>
      <c r="J477" s="76"/>
    </row>
    <row r="478">
      <c r="I478" s="76"/>
      <c r="J478" s="76"/>
    </row>
    <row r="479">
      <c r="I479" s="76"/>
      <c r="J479" s="76"/>
    </row>
    <row r="480">
      <c r="I480" s="76"/>
      <c r="J480" s="76"/>
    </row>
    <row r="481">
      <c r="I481" s="76"/>
      <c r="J481" s="76"/>
    </row>
    <row r="482">
      <c r="I482" s="76"/>
      <c r="J482" s="76"/>
    </row>
    <row r="483">
      <c r="I483" s="76"/>
      <c r="J483" s="76"/>
    </row>
    <row r="484">
      <c r="I484" s="76"/>
      <c r="J484" s="76"/>
    </row>
    <row r="485">
      <c r="I485" s="76"/>
      <c r="J485" s="76"/>
    </row>
    <row r="486">
      <c r="I486" s="76"/>
      <c r="J486" s="76"/>
    </row>
    <row r="487">
      <c r="I487" s="76"/>
      <c r="J487" s="76"/>
    </row>
    <row r="488">
      <c r="I488" s="76"/>
      <c r="J488" s="76"/>
    </row>
    <row r="489">
      <c r="I489" s="76"/>
      <c r="J489" s="76"/>
    </row>
    <row r="490">
      <c r="I490" s="76"/>
      <c r="J490" s="76"/>
    </row>
    <row r="491">
      <c r="I491" s="76"/>
      <c r="J491" s="76"/>
    </row>
    <row r="492">
      <c r="I492" s="76"/>
      <c r="J492" s="76"/>
    </row>
    <row r="493">
      <c r="I493" s="76"/>
      <c r="J493" s="76"/>
    </row>
    <row r="494">
      <c r="I494" s="76"/>
      <c r="J494" s="76"/>
    </row>
    <row r="495">
      <c r="I495" s="76"/>
      <c r="J495" s="76"/>
    </row>
    <row r="496">
      <c r="I496" s="76"/>
      <c r="J496" s="76"/>
    </row>
    <row r="497">
      <c r="I497" s="76"/>
      <c r="J497" s="76"/>
    </row>
    <row r="498">
      <c r="I498" s="76"/>
      <c r="J498" s="76"/>
    </row>
    <row r="499">
      <c r="I499" s="76"/>
      <c r="J499" s="76"/>
    </row>
    <row r="500">
      <c r="I500" s="76"/>
      <c r="J500" s="76"/>
    </row>
    <row r="501">
      <c r="I501" s="76"/>
      <c r="J501" s="76"/>
    </row>
    <row r="502">
      <c r="I502" s="76"/>
      <c r="J502" s="76"/>
    </row>
    <row r="503">
      <c r="I503" s="76"/>
      <c r="J503" s="76"/>
    </row>
    <row r="504">
      <c r="I504" s="76"/>
      <c r="J504" s="76"/>
    </row>
    <row r="505">
      <c r="I505" s="76"/>
      <c r="J505" s="76"/>
    </row>
    <row r="506">
      <c r="I506" s="76"/>
      <c r="J506" s="76"/>
    </row>
    <row r="507">
      <c r="I507" s="76"/>
      <c r="J507" s="76"/>
    </row>
    <row r="508">
      <c r="I508" s="76"/>
      <c r="J508" s="76"/>
    </row>
    <row r="509">
      <c r="I509" s="76"/>
      <c r="J509" s="76"/>
    </row>
    <row r="510">
      <c r="I510" s="76"/>
      <c r="J510" s="76"/>
    </row>
    <row r="511">
      <c r="I511" s="76"/>
      <c r="J511" s="76"/>
    </row>
    <row r="512">
      <c r="I512" s="76"/>
      <c r="J512" s="76"/>
    </row>
    <row r="513">
      <c r="I513" s="76"/>
      <c r="J513" s="76"/>
    </row>
    <row r="514">
      <c r="I514" s="76"/>
      <c r="J514" s="76"/>
    </row>
    <row r="515">
      <c r="I515" s="76"/>
      <c r="J515" s="76"/>
    </row>
    <row r="516">
      <c r="I516" s="76"/>
      <c r="J516" s="76"/>
    </row>
    <row r="517">
      <c r="I517" s="76"/>
      <c r="J517" s="76"/>
    </row>
    <row r="518">
      <c r="I518" s="76"/>
      <c r="J518" s="76"/>
    </row>
    <row r="519">
      <c r="I519" s="76"/>
      <c r="J519" s="76"/>
    </row>
    <row r="520">
      <c r="I520" s="76"/>
      <c r="J520" s="76"/>
    </row>
    <row r="521">
      <c r="I521" s="76"/>
      <c r="J521" s="76"/>
    </row>
    <row r="522">
      <c r="I522" s="76"/>
      <c r="J522" s="76"/>
    </row>
    <row r="523">
      <c r="I523" s="76"/>
      <c r="J523" s="76"/>
    </row>
    <row r="524">
      <c r="I524" s="76"/>
      <c r="J524" s="76"/>
    </row>
    <row r="525">
      <c r="I525" s="76"/>
      <c r="J525" s="76"/>
    </row>
    <row r="526">
      <c r="I526" s="76"/>
      <c r="J526" s="76"/>
    </row>
    <row r="527">
      <c r="I527" s="76"/>
      <c r="J527" s="76"/>
    </row>
    <row r="528">
      <c r="I528" s="76"/>
      <c r="J528" s="76"/>
    </row>
    <row r="529">
      <c r="I529" s="76"/>
      <c r="J529" s="76"/>
    </row>
    <row r="530">
      <c r="I530" s="76"/>
      <c r="J530" s="76"/>
    </row>
    <row r="531">
      <c r="I531" s="76"/>
      <c r="J531" s="76"/>
    </row>
    <row r="532">
      <c r="I532" s="76"/>
      <c r="J532" s="76"/>
    </row>
    <row r="533">
      <c r="I533" s="76"/>
      <c r="J533" s="76"/>
    </row>
    <row r="534">
      <c r="I534" s="76"/>
      <c r="J534" s="76"/>
    </row>
    <row r="535">
      <c r="I535" s="76"/>
      <c r="J535" s="76"/>
    </row>
    <row r="536">
      <c r="I536" s="76"/>
      <c r="J536" s="76"/>
    </row>
    <row r="537">
      <c r="I537" s="76"/>
      <c r="J537" s="76"/>
    </row>
    <row r="538">
      <c r="I538" s="76"/>
      <c r="J538" s="76"/>
    </row>
    <row r="539">
      <c r="I539" s="76"/>
      <c r="J539" s="76"/>
    </row>
    <row r="540">
      <c r="I540" s="76"/>
      <c r="J540" s="76"/>
    </row>
    <row r="541">
      <c r="I541" s="76"/>
      <c r="J541" s="76"/>
    </row>
    <row r="542">
      <c r="I542" s="76"/>
      <c r="J542" s="76"/>
    </row>
    <row r="543">
      <c r="I543" s="76"/>
      <c r="J543" s="76"/>
    </row>
    <row r="544">
      <c r="I544" s="76"/>
      <c r="J544" s="76"/>
    </row>
    <row r="545">
      <c r="I545" s="76"/>
      <c r="J545" s="76"/>
    </row>
    <row r="546">
      <c r="I546" s="76"/>
      <c r="J546" s="76"/>
    </row>
    <row r="547">
      <c r="I547" s="76"/>
      <c r="J547" s="76"/>
    </row>
    <row r="548">
      <c r="I548" s="76"/>
      <c r="J548" s="76"/>
    </row>
    <row r="549">
      <c r="I549" s="76"/>
      <c r="J549" s="76"/>
    </row>
    <row r="550">
      <c r="I550" s="76"/>
      <c r="J550" s="76"/>
    </row>
    <row r="551">
      <c r="I551" s="76"/>
      <c r="J551" s="76"/>
    </row>
    <row r="552">
      <c r="I552" s="76"/>
      <c r="J552" s="76"/>
    </row>
    <row r="553">
      <c r="I553" s="76"/>
      <c r="J553" s="76"/>
    </row>
    <row r="554">
      <c r="I554" s="76"/>
      <c r="J554" s="76"/>
    </row>
    <row r="555">
      <c r="I555" s="76"/>
      <c r="J555" s="76"/>
    </row>
    <row r="556">
      <c r="I556" s="76"/>
      <c r="J556" s="76"/>
    </row>
    <row r="557">
      <c r="I557" s="76"/>
      <c r="J557" s="76"/>
    </row>
    <row r="558">
      <c r="I558" s="76"/>
      <c r="J558" s="76"/>
    </row>
    <row r="559">
      <c r="I559" s="76"/>
      <c r="J559" s="76"/>
    </row>
    <row r="560">
      <c r="I560" s="76"/>
      <c r="J560" s="76"/>
    </row>
    <row r="561">
      <c r="I561" s="76"/>
      <c r="J561" s="76"/>
    </row>
    <row r="562">
      <c r="I562" s="76"/>
      <c r="J562" s="76"/>
    </row>
    <row r="563">
      <c r="I563" s="76"/>
      <c r="J563" s="76"/>
    </row>
    <row r="564">
      <c r="I564" s="76"/>
      <c r="J564" s="76"/>
    </row>
    <row r="565">
      <c r="I565" s="76"/>
      <c r="J565" s="76"/>
    </row>
    <row r="566">
      <c r="I566" s="76"/>
      <c r="J566" s="76"/>
    </row>
    <row r="567">
      <c r="I567" s="76"/>
      <c r="J567" s="76"/>
    </row>
    <row r="568">
      <c r="I568" s="76"/>
      <c r="J568" s="76"/>
    </row>
    <row r="569">
      <c r="I569" s="76"/>
      <c r="J569" s="76"/>
    </row>
    <row r="570">
      <c r="I570" s="76"/>
      <c r="J570" s="76"/>
    </row>
    <row r="571">
      <c r="I571" s="76"/>
      <c r="J571" s="76"/>
    </row>
    <row r="572">
      <c r="I572" s="76"/>
      <c r="J572" s="76"/>
    </row>
    <row r="573">
      <c r="I573" s="76"/>
      <c r="J573" s="76"/>
    </row>
    <row r="574">
      <c r="I574" s="76"/>
      <c r="J574" s="76"/>
    </row>
    <row r="575">
      <c r="I575" s="76"/>
      <c r="J575" s="76"/>
    </row>
    <row r="576">
      <c r="I576" s="76"/>
      <c r="J576" s="76"/>
    </row>
    <row r="577">
      <c r="I577" s="76"/>
      <c r="J577" s="76"/>
    </row>
    <row r="578">
      <c r="I578" s="76"/>
      <c r="J578" s="76"/>
    </row>
    <row r="579">
      <c r="I579" s="76"/>
      <c r="J579" s="76"/>
    </row>
    <row r="580">
      <c r="I580" s="76"/>
      <c r="J580" s="76"/>
    </row>
    <row r="581">
      <c r="I581" s="76"/>
      <c r="J581" s="76"/>
    </row>
    <row r="582">
      <c r="I582" s="76"/>
      <c r="J582" s="76"/>
    </row>
    <row r="583">
      <c r="I583" s="76"/>
      <c r="J583" s="76"/>
    </row>
    <row r="584">
      <c r="I584" s="76"/>
      <c r="J584" s="76"/>
    </row>
    <row r="585">
      <c r="I585" s="76"/>
      <c r="J585" s="76"/>
    </row>
    <row r="586">
      <c r="I586" s="76"/>
      <c r="J586" s="76"/>
    </row>
    <row r="587">
      <c r="I587" s="76"/>
      <c r="J587" s="76"/>
    </row>
    <row r="588">
      <c r="I588" s="76"/>
      <c r="J588" s="76"/>
    </row>
    <row r="589">
      <c r="I589" s="76"/>
      <c r="J589" s="76"/>
    </row>
    <row r="590">
      <c r="I590" s="76"/>
      <c r="J590" s="76"/>
    </row>
    <row r="591">
      <c r="I591" s="76"/>
      <c r="J591" s="76"/>
    </row>
    <row r="592">
      <c r="I592" s="76"/>
      <c r="J592" s="76"/>
    </row>
    <row r="593">
      <c r="I593" s="76"/>
      <c r="J593" s="76"/>
    </row>
    <row r="594">
      <c r="I594" s="76"/>
      <c r="J594" s="76"/>
    </row>
    <row r="595">
      <c r="I595" s="76"/>
      <c r="J595" s="76"/>
    </row>
    <row r="596">
      <c r="I596" s="76"/>
      <c r="J596" s="76"/>
    </row>
    <row r="597">
      <c r="I597" s="76"/>
      <c r="J597" s="76"/>
    </row>
    <row r="598">
      <c r="I598" s="76"/>
      <c r="J598" s="76"/>
    </row>
    <row r="599">
      <c r="I599" s="76"/>
      <c r="J599" s="76"/>
    </row>
    <row r="600">
      <c r="I600" s="76"/>
      <c r="J600" s="76"/>
    </row>
    <row r="601">
      <c r="I601" s="76"/>
      <c r="J601" s="76"/>
    </row>
    <row r="602">
      <c r="I602" s="76"/>
      <c r="J602" s="76"/>
    </row>
    <row r="603">
      <c r="I603" s="76"/>
      <c r="J603" s="76"/>
    </row>
    <row r="604">
      <c r="I604" s="76"/>
      <c r="J604" s="76"/>
    </row>
    <row r="605">
      <c r="I605" s="76"/>
      <c r="J605" s="76"/>
    </row>
    <row r="606">
      <c r="I606" s="76"/>
      <c r="J606" s="76"/>
    </row>
    <row r="607">
      <c r="I607" s="76"/>
      <c r="J607" s="76"/>
    </row>
    <row r="608">
      <c r="I608" s="76"/>
      <c r="J608" s="76"/>
    </row>
    <row r="609">
      <c r="I609" s="76"/>
      <c r="J609" s="76"/>
    </row>
    <row r="610">
      <c r="I610" s="76"/>
      <c r="J610" s="76"/>
    </row>
    <row r="611">
      <c r="I611" s="76"/>
      <c r="J611" s="76"/>
    </row>
    <row r="612">
      <c r="I612" s="76"/>
      <c r="J612" s="76"/>
    </row>
    <row r="613">
      <c r="I613" s="76"/>
      <c r="J613" s="76"/>
    </row>
    <row r="614">
      <c r="I614" s="76"/>
      <c r="J614" s="76"/>
    </row>
    <row r="615">
      <c r="I615" s="76"/>
      <c r="J615" s="76"/>
    </row>
    <row r="616">
      <c r="I616" s="76"/>
      <c r="J616" s="76"/>
    </row>
    <row r="617">
      <c r="I617" s="76"/>
      <c r="J617" s="76"/>
    </row>
    <row r="618">
      <c r="I618" s="76"/>
      <c r="J618" s="76"/>
    </row>
    <row r="619">
      <c r="I619" s="76"/>
      <c r="J619" s="76"/>
    </row>
    <row r="620">
      <c r="I620" s="76"/>
      <c r="J620" s="76"/>
    </row>
    <row r="621">
      <c r="I621" s="76"/>
      <c r="J621" s="76"/>
    </row>
    <row r="622">
      <c r="I622" s="76"/>
      <c r="J622" s="76"/>
    </row>
    <row r="623">
      <c r="I623" s="76"/>
      <c r="J623" s="76"/>
    </row>
    <row r="624">
      <c r="I624" s="76"/>
      <c r="J624" s="76"/>
    </row>
    <row r="625">
      <c r="I625" s="76"/>
      <c r="J625" s="76"/>
    </row>
    <row r="626">
      <c r="I626" s="76"/>
      <c r="J626" s="76"/>
    </row>
    <row r="627">
      <c r="I627" s="76"/>
      <c r="J627" s="76"/>
    </row>
    <row r="628">
      <c r="I628" s="76"/>
      <c r="J628" s="76"/>
    </row>
    <row r="629">
      <c r="I629" s="76"/>
      <c r="J629" s="76"/>
    </row>
    <row r="630">
      <c r="I630" s="76"/>
      <c r="J630" s="76"/>
    </row>
    <row r="631">
      <c r="I631" s="76"/>
      <c r="J631" s="76"/>
    </row>
    <row r="632">
      <c r="I632" s="76"/>
      <c r="J632" s="76"/>
    </row>
    <row r="633">
      <c r="I633" s="76"/>
      <c r="J633" s="76"/>
    </row>
    <row r="634">
      <c r="I634" s="76"/>
      <c r="J634" s="76"/>
    </row>
    <row r="635">
      <c r="I635" s="76"/>
      <c r="J635" s="76"/>
    </row>
    <row r="636">
      <c r="I636" s="76"/>
      <c r="J636" s="76"/>
    </row>
    <row r="637">
      <c r="I637" s="76"/>
      <c r="J637" s="76"/>
    </row>
    <row r="638">
      <c r="I638" s="76"/>
      <c r="J638" s="76"/>
    </row>
    <row r="639">
      <c r="I639" s="76"/>
      <c r="J639" s="76"/>
    </row>
    <row r="640">
      <c r="I640" s="76"/>
      <c r="J640" s="76"/>
    </row>
    <row r="641">
      <c r="I641" s="76"/>
      <c r="J641" s="76"/>
    </row>
    <row r="642">
      <c r="I642" s="76"/>
      <c r="J642" s="76"/>
    </row>
    <row r="643">
      <c r="I643" s="76"/>
      <c r="J643" s="76"/>
    </row>
    <row r="644">
      <c r="I644" s="76"/>
      <c r="J644" s="76"/>
    </row>
    <row r="645">
      <c r="I645" s="76"/>
      <c r="J645" s="76"/>
    </row>
    <row r="646">
      <c r="I646" s="76"/>
      <c r="J646" s="76"/>
    </row>
    <row r="647">
      <c r="I647" s="76"/>
      <c r="J647" s="76"/>
    </row>
    <row r="648">
      <c r="I648" s="76"/>
      <c r="J648" s="76"/>
    </row>
    <row r="649">
      <c r="I649" s="76"/>
      <c r="J649" s="76"/>
    </row>
    <row r="650">
      <c r="I650" s="76"/>
      <c r="J650" s="76"/>
    </row>
    <row r="651">
      <c r="I651" s="76"/>
      <c r="J651" s="76"/>
    </row>
    <row r="652">
      <c r="I652" s="76"/>
      <c r="J652" s="76"/>
    </row>
    <row r="653">
      <c r="I653" s="76"/>
      <c r="J653" s="76"/>
    </row>
    <row r="654">
      <c r="I654" s="76"/>
      <c r="J654" s="76"/>
    </row>
    <row r="655">
      <c r="I655" s="76"/>
      <c r="J655" s="76"/>
    </row>
    <row r="656">
      <c r="I656" s="76"/>
      <c r="J656" s="76"/>
    </row>
    <row r="657">
      <c r="I657" s="76"/>
      <c r="J657" s="76"/>
    </row>
    <row r="658">
      <c r="I658" s="76"/>
      <c r="J658" s="76"/>
    </row>
    <row r="659">
      <c r="I659" s="76"/>
      <c r="J659" s="76"/>
    </row>
    <row r="660">
      <c r="I660" s="76"/>
      <c r="J660" s="76"/>
    </row>
    <row r="661">
      <c r="I661" s="76"/>
      <c r="J661" s="76"/>
    </row>
    <row r="662">
      <c r="I662" s="76"/>
      <c r="J662" s="76"/>
    </row>
    <row r="663">
      <c r="I663" s="76"/>
      <c r="J663" s="76"/>
    </row>
    <row r="664">
      <c r="I664" s="76"/>
      <c r="J664" s="76"/>
    </row>
    <row r="665">
      <c r="I665" s="76"/>
      <c r="J665" s="76"/>
    </row>
    <row r="666">
      <c r="I666" s="76"/>
      <c r="J666" s="76"/>
    </row>
    <row r="667">
      <c r="I667" s="76"/>
      <c r="J667" s="76"/>
    </row>
    <row r="668">
      <c r="I668" s="76"/>
      <c r="J668" s="76"/>
    </row>
    <row r="669">
      <c r="I669" s="76"/>
      <c r="J669" s="76"/>
    </row>
    <row r="670">
      <c r="I670" s="76"/>
      <c r="J670" s="76"/>
    </row>
    <row r="671">
      <c r="I671" s="76"/>
      <c r="J671" s="76"/>
    </row>
    <row r="672">
      <c r="I672" s="76"/>
      <c r="J672" s="76"/>
    </row>
    <row r="673">
      <c r="I673" s="76"/>
      <c r="J673" s="76"/>
    </row>
    <row r="674">
      <c r="I674" s="76"/>
      <c r="J674" s="76"/>
    </row>
    <row r="675">
      <c r="I675" s="76"/>
      <c r="J675" s="76"/>
    </row>
    <row r="676">
      <c r="I676" s="76"/>
      <c r="J676" s="76"/>
    </row>
    <row r="677">
      <c r="I677" s="76"/>
      <c r="J677" s="76"/>
    </row>
    <row r="678">
      <c r="I678" s="76"/>
      <c r="J678" s="76"/>
    </row>
    <row r="679">
      <c r="I679" s="76"/>
      <c r="J679" s="76"/>
    </row>
    <row r="680">
      <c r="I680" s="76"/>
      <c r="J680" s="76"/>
    </row>
    <row r="681">
      <c r="I681" s="76"/>
      <c r="J681" s="76"/>
    </row>
    <row r="682">
      <c r="I682" s="76"/>
      <c r="J682" s="76"/>
    </row>
    <row r="683">
      <c r="I683" s="76"/>
      <c r="J683" s="76"/>
    </row>
    <row r="684">
      <c r="I684" s="76"/>
      <c r="J684" s="76"/>
    </row>
    <row r="685">
      <c r="I685" s="76"/>
      <c r="J685" s="76"/>
    </row>
    <row r="686">
      <c r="I686" s="76"/>
      <c r="J686" s="76"/>
    </row>
    <row r="687">
      <c r="I687" s="76"/>
      <c r="J687" s="76"/>
    </row>
    <row r="688">
      <c r="I688" s="76"/>
      <c r="J688" s="76"/>
    </row>
    <row r="689">
      <c r="I689" s="76"/>
      <c r="J689" s="76"/>
    </row>
    <row r="690">
      <c r="I690" s="76"/>
      <c r="J690" s="76"/>
    </row>
    <row r="691">
      <c r="I691" s="76"/>
      <c r="J691" s="76"/>
    </row>
    <row r="692">
      <c r="I692" s="76"/>
      <c r="J692" s="76"/>
    </row>
    <row r="693">
      <c r="I693" s="76"/>
      <c r="J693" s="76"/>
    </row>
    <row r="694">
      <c r="I694" s="76"/>
      <c r="J694" s="76"/>
    </row>
    <row r="695">
      <c r="I695" s="76"/>
      <c r="J695" s="76"/>
    </row>
    <row r="696">
      <c r="I696" s="76"/>
      <c r="J696" s="76"/>
    </row>
    <row r="697">
      <c r="I697" s="76"/>
      <c r="J697" s="76"/>
    </row>
    <row r="698">
      <c r="I698" s="76"/>
      <c r="J698" s="76"/>
    </row>
    <row r="699">
      <c r="I699" s="76"/>
      <c r="J699" s="76"/>
    </row>
    <row r="700">
      <c r="I700" s="76"/>
      <c r="J700" s="76"/>
    </row>
    <row r="701">
      <c r="I701" s="76"/>
      <c r="J701" s="76"/>
    </row>
    <row r="702">
      <c r="I702" s="76"/>
      <c r="J702" s="76"/>
    </row>
    <row r="703">
      <c r="I703" s="76"/>
      <c r="J703" s="76"/>
    </row>
    <row r="704">
      <c r="I704" s="76"/>
      <c r="J704" s="76"/>
    </row>
    <row r="705">
      <c r="I705" s="76"/>
      <c r="J705" s="76"/>
    </row>
    <row r="706">
      <c r="I706" s="76"/>
      <c r="J706" s="76"/>
    </row>
    <row r="707">
      <c r="I707" s="76"/>
      <c r="J707" s="76"/>
    </row>
    <row r="708">
      <c r="I708" s="76"/>
      <c r="J708" s="76"/>
    </row>
    <row r="709">
      <c r="I709" s="76"/>
      <c r="J709" s="76"/>
    </row>
    <row r="710">
      <c r="I710" s="76"/>
      <c r="J710" s="76"/>
    </row>
    <row r="711">
      <c r="I711" s="76"/>
      <c r="J711" s="76"/>
    </row>
    <row r="712">
      <c r="I712" s="76"/>
      <c r="J712" s="76"/>
    </row>
    <row r="713">
      <c r="I713" s="76"/>
      <c r="J713" s="76"/>
    </row>
    <row r="714">
      <c r="I714" s="76"/>
      <c r="J714" s="76"/>
    </row>
    <row r="715">
      <c r="I715" s="76"/>
      <c r="J715" s="76"/>
    </row>
    <row r="716">
      <c r="I716" s="76"/>
      <c r="J716" s="76"/>
    </row>
    <row r="717">
      <c r="I717" s="76"/>
      <c r="J717" s="76"/>
    </row>
    <row r="718">
      <c r="I718" s="76"/>
      <c r="J718" s="76"/>
    </row>
    <row r="719">
      <c r="I719" s="76"/>
      <c r="J719" s="76"/>
    </row>
    <row r="720">
      <c r="I720" s="76"/>
      <c r="J720" s="76"/>
    </row>
    <row r="721">
      <c r="I721" s="76"/>
      <c r="J721" s="76"/>
    </row>
    <row r="722">
      <c r="I722" s="76"/>
      <c r="J722" s="76"/>
    </row>
    <row r="723">
      <c r="I723" s="76"/>
      <c r="J723" s="76"/>
    </row>
    <row r="724">
      <c r="I724" s="76"/>
      <c r="J724" s="76"/>
    </row>
    <row r="725">
      <c r="I725" s="76"/>
      <c r="J725" s="76"/>
    </row>
    <row r="726">
      <c r="I726" s="76"/>
      <c r="J726" s="76"/>
    </row>
    <row r="727">
      <c r="I727" s="76"/>
      <c r="J727" s="76"/>
    </row>
    <row r="728">
      <c r="I728" s="76"/>
      <c r="J728" s="76"/>
    </row>
    <row r="729">
      <c r="I729" s="76"/>
      <c r="J729" s="76"/>
    </row>
    <row r="730">
      <c r="I730" s="76"/>
      <c r="J730" s="76"/>
    </row>
    <row r="731">
      <c r="I731" s="76"/>
      <c r="J731" s="76"/>
    </row>
    <row r="732">
      <c r="I732" s="76"/>
      <c r="J732" s="76"/>
    </row>
    <row r="733">
      <c r="I733" s="76"/>
      <c r="J733" s="76"/>
    </row>
    <row r="734">
      <c r="I734" s="76"/>
      <c r="J734" s="76"/>
    </row>
    <row r="735">
      <c r="I735" s="76"/>
      <c r="J735" s="76"/>
    </row>
    <row r="736">
      <c r="I736" s="76"/>
      <c r="J736" s="76"/>
    </row>
    <row r="737">
      <c r="I737" s="76"/>
      <c r="J737" s="76"/>
    </row>
    <row r="738">
      <c r="I738" s="76"/>
      <c r="J738" s="76"/>
    </row>
    <row r="739">
      <c r="I739" s="76"/>
      <c r="J739" s="76"/>
    </row>
    <row r="740">
      <c r="I740" s="76"/>
      <c r="J740" s="76"/>
    </row>
    <row r="741">
      <c r="I741" s="76"/>
      <c r="J741" s="76"/>
    </row>
    <row r="742">
      <c r="I742" s="76"/>
      <c r="J742" s="76"/>
    </row>
    <row r="743">
      <c r="I743" s="76"/>
      <c r="J743" s="76"/>
    </row>
    <row r="744">
      <c r="I744" s="76"/>
      <c r="J744" s="76"/>
    </row>
    <row r="745">
      <c r="I745" s="76"/>
      <c r="J745" s="76"/>
    </row>
    <row r="746">
      <c r="I746" s="76"/>
      <c r="J746" s="76"/>
    </row>
    <row r="747">
      <c r="I747" s="76"/>
      <c r="J747" s="76"/>
    </row>
    <row r="748">
      <c r="I748" s="76"/>
      <c r="J748" s="76"/>
    </row>
    <row r="749">
      <c r="I749" s="76"/>
      <c r="J749" s="76"/>
    </row>
    <row r="750">
      <c r="I750" s="76"/>
      <c r="J750" s="76"/>
    </row>
    <row r="751">
      <c r="I751" s="76"/>
      <c r="J751" s="76"/>
    </row>
    <row r="752">
      <c r="I752" s="76"/>
      <c r="J752" s="76"/>
    </row>
    <row r="753">
      <c r="I753" s="76"/>
      <c r="J753" s="76"/>
    </row>
    <row r="754">
      <c r="I754" s="76"/>
      <c r="J754" s="76"/>
    </row>
    <row r="755">
      <c r="I755" s="76"/>
      <c r="J755" s="76"/>
    </row>
    <row r="756">
      <c r="I756" s="76"/>
      <c r="J756" s="76"/>
    </row>
    <row r="757">
      <c r="I757" s="76"/>
      <c r="J757" s="76"/>
    </row>
    <row r="758">
      <c r="I758" s="76"/>
      <c r="J758" s="76"/>
    </row>
    <row r="759">
      <c r="I759" s="76"/>
      <c r="J759" s="76"/>
    </row>
    <row r="760">
      <c r="I760" s="76"/>
      <c r="J760" s="76"/>
    </row>
    <row r="761">
      <c r="I761" s="76"/>
      <c r="J761" s="76"/>
    </row>
    <row r="762">
      <c r="I762" s="76"/>
      <c r="J762" s="76"/>
    </row>
    <row r="763">
      <c r="I763" s="76"/>
      <c r="J763" s="76"/>
    </row>
    <row r="764">
      <c r="I764" s="76"/>
      <c r="J764" s="76"/>
    </row>
    <row r="765">
      <c r="I765" s="76"/>
      <c r="J765" s="76"/>
    </row>
    <row r="766">
      <c r="I766" s="76"/>
      <c r="J766" s="76"/>
    </row>
    <row r="767">
      <c r="I767" s="76"/>
      <c r="J767" s="76"/>
    </row>
    <row r="768">
      <c r="I768" s="76"/>
      <c r="J768" s="76"/>
    </row>
    <row r="769">
      <c r="I769" s="76"/>
      <c r="J769" s="76"/>
    </row>
    <row r="770">
      <c r="I770" s="76"/>
      <c r="J770" s="76"/>
    </row>
    <row r="771">
      <c r="I771" s="76"/>
      <c r="J771" s="76"/>
    </row>
    <row r="772">
      <c r="I772" s="76"/>
      <c r="J772" s="76"/>
    </row>
    <row r="773">
      <c r="I773" s="76"/>
      <c r="J773" s="76"/>
    </row>
    <row r="774">
      <c r="I774" s="76"/>
      <c r="J774" s="76"/>
    </row>
    <row r="775">
      <c r="I775" s="76"/>
      <c r="J775" s="76"/>
    </row>
    <row r="776">
      <c r="I776" s="76"/>
      <c r="J776" s="76"/>
    </row>
    <row r="777">
      <c r="I777" s="76"/>
      <c r="J777" s="76"/>
    </row>
    <row r="778">
      <c r="I778" s="76"/>
      <c r="J778" s="76"/>
    </row>
    <row r="779">
      <c r="I779" s="76"/>
      <c r="J779" s="76"/>
    </row>
    <row r="780">
      <c r="I780" s="76"/>
      <c r="J780" s="76"/>
    </row>
    <row r="781">
      <c r="I781" s="76"/>
      <c r="J781" s="76"/>
    </row>
    <row r="782">
      <c r="I782" s="76"/>
      <c r="J782" s="76"/>
    </row>
    <row r="783">
      <c r="I783" s="76"/>
      <c r="J783" s="76"/>
    </row>
    <row r="784">
      <c r="I784" s="76"/>
      <c r="J784" s="76"/>
    </row>
    <row r="785">
      <c r="I785" s="76"/>
      <c r="J785" s="76"/>
    </row>
    <row r="786">
      <c r="I786" s="76"/>
      <c r="J786" s="76"/>
    </row>
    <row r="787">
      <c r="I787" s="76"/>
      <c r="J787" s="76"/>
    </row>
    <row r="788">
      <c r="I788" s="76"/>
      <c r="J788" s="76"/>
    </row>
    <row r="789">
      <c r="I789" s="76"/>
      <c r="J789" s="76"/>
    </row>
    <row r="790">
      <c r="I790" s="76"/>
      <c r="J790" s="76"/>
    </row>
    <row r="791">
      <c r="I791" s="76"/>
      <c r="J791" s="76"/>
    </row>
    <row r="792">
      <c r="I792" s="76"/>
      <c r="J792" s="76"/>
    </row>
    <row r="793">
      <c r="I793" s="76"/>
      <c r="J793" s="76"/>
    </row>
    <row r="794">
      <c r="I794" s="76"/>
      <c r="J794" s="76"/>
    </row>
    <row r="795">
      <c r="I795" s="76"/>
      <c r="J795" s="76"/>
    </row>
    <row r="796">
      <c r="I796" s="76"/>
      <c r="J796" s="76"/>
    </row>
    <row r="797">
      <c r="I797" s="76"/>
      <c r="J797" s="76"/>
    </row>
    <row r="798">
      <c r="I798" s="76"/>
      <c r="J798" s="76"/>
    </row>
    <row r="799">
      <c r="I799" s="76"/>
      <c r="J799" s="76"/>
    </row>
    <row r="800">
      <c r="I800" s="76"/>
      <c r="J800" s="76"/>
    </row>
    <row r="801">
      <c r="I801" s="76"/>
      <c r="J801" s="76"/>
    </row>
    <row r="802">
      <c r="I802" s="76"/>
      <c r="J802" s="76"/>
    </row>
    <row r="803">
      <c r="I803" s="76"/>
      <c r="J803" s="76"/>
    </row>
    <row r="804">
      <c r="I804" s="76"/>
      <c r="J804" s="76"/>
    </row>
    <row r="805">
      <c r="I805" s="76"/>
      <c r="J805" s="76"/>
    </row>
    <row r="806">
      <c r="I806" s="76"/>
      <c r="J806" s="76"/>
    </row>
    <row r="807">
      <c r="I807" s="76"/>
      <c r="J807" s="76"/>
    </row>
    <row r="808">
      <c r="I808" s="76"/>
      <c r="J808" s="76"/>
    </row>
    <row r="809">
      <c r="I809" s="76"/>
      <c r="J809" s="76"/>
    </row>
    <row r="810">
      <c r="I810" s="76"/>
      <c r="J810" s="76"/>
    </row>
    <row r="811">
      <c r="I811" s="76"/>
      <c r="J811" s="76"/>
    </row>
    <row r="812">
      <c r="I812" s="76"/>
      <c r="J812" s="76"/>
    </row>
    <row r="813">
      <c r="I813" s="76"/>
      <c r="J813" s="76"/>
    </row>
    <row r="814">
      <c r="I814" s="76"/>
      <c r="J814" s="76"/>
    </row>
    <row r="815">
      <c r="I815" s="76"/>
      <c r="J815" s="76"/>
    </row>
    <row r="816">
      <c r="I816" s="76"/>
      <c r="J816" s="76"/>
    </row>
    <row r="817">
      <c r="I817" s="76"/>
      <c r="J817" s="76"/>
    </row>
    <row r="818">
      <c r="I818" s="76"/>
      <c r="J818" s="76"/>
    </row>
    <row r="819">
      <c r="I819" s="76"/>
      <c r="J819" s="76"/>
    </row>
    <row r="820">
      <c r="I820" s="76"/>
      <c r="J820" s="76"/>
    </row>
    <row r="821">
      <c r="I821" s="76"/>
      <c r="J821" s="76"/>
    </row>
    <row r="822">
      <c r="I822" s="76"/>
      <c r="J822" s="76"/>
    </row>
    <row r="823">
      <c r="I823" s="76"/>
      <c r="J823" s="76"/>
    </row>
    <row r="824">
      <c r="I824" s="76"/>
      <c r="J824" s="76"/>
    </row>
    <row r="825">
      <c r="I825" s="76"/>
      <c r="J825" s="76"/>
    </row>
    <row r="826">
      <c r="I826" s="76"/>
      <c r="J826" s="76"/>
    </row>
    <row r="827">
      <c r="I827" s="76"/>
      <c r="J827" s="76"/>
    </row>
    <row r="828">
      <c r="I828" s="76"/>
      <c r="J828" s="76"/>
    </row>
    <row r="829">
      <c r="I829" s="76"/>
      <c r="J829" s="76"/>
    </row>
    <row r="830">
      <c r="I830" s="76"/>
      <c r="J830" s="76"/>
    </row>
    <row r="831">
      <c r="I831" s="76"/>
      <c r="J831" s="76"/>
    </row>
    <row r="832">
      <c r="I832" s="76"/>
      <c r="J832" s="76"/>
    </row>
    <row r="833">
      <c r="I833" s="76"/>
      <c r="J833" s="76"/>
    </row>
    <row r="834">
      <c r="I834" s="76"/>
      <c r="J834" s="76"/>
    </row>
    <row r="835">
      <c r="I835" s="76"/>
      <c r="J835" s="76"/>
    </row>
    <row r="836">
      <c r="I836" s="76"/>
      <c r="J836" s="76"/>
    </row>
    <row r="837">
      <c r="I837" s="76"/>
      <c r="J837" s="76"/>
    </row>
    <row r="838">
      <c r="I838" s="76"/>
      <c r="J838" s="76"/>
    </row>
    <row r="839">
      <c r="I839" s="76"/>
      <c r="J839" s="76"/>
    </row>
    <row r="840">
      <c r="I840" s="76"/>
      <c r="J840" s="76"/>
    </row>
    <row r="841">
      <c r="I841" s="76"/>
      <c r="J841" s="76"/>
    </row>
    <row r="842">
      <c r="I842" s="76"/>
      <c r="J842" s="76"/>
    </row>
    <row r="843">
      <c r="I843" s="76"/>
      <c r="J843" s="76"/>
    </row>
    <row r="844">
      <c r="I844" s="76"/>
      <c r="J844" s="76"/>
    </row>
    <row r="845">
      <c r="I845" s="76"/>
      <c r="J845" s="76"/>
    </row>
    <row r="846">
      <c r="I846" s="76"/>
      <c r="J846" s="76"/>
    </row>
    <row r="847">
      <c r="I847" s="76"/>
      <c r="J847" s="76"/>
    </row>
    <row r="848">
      <c r="I848" s="76"/>
      <c r="J848" s="76"/>
    </row>
    <row r="849">
      <c r="I849" s="76"/>
      <c r="J849" s="76"/>
    </row>
    <row r="850">
      <c r="I850" s="76"/>
      <c r="J850" s="76"/>
    </row>
    <row r="851">
      <c r="I851" s="76"/>
      <c r="J851" s="76"/>
    </row>
    <row r="852">
      <c r="I852" s="76"/>
      <c r="J852" s="76"/>
    </row>
    <row r="853">
      <c r="I853" s="76"/>
      <c r="J853" s="76"/>
    </row>
    <row r="854">
      <c r="I854" s="76"/>
      <c r="J854" s="76"/>
    </row>
    <row r="855">
      <c r="I855" s="76"/>
      <c r="J855" s="76"/>
    </row>
    <row r="856">
      <c r="I856" s="76"/>
      <c r="J856" s="76"/>
    </row>
    <row r="857">
      <c r="I857" s="76"/>
      <c r="J857" s="76"/>
    </row>
    <row r="858">
      <c r="I858" s="76"/>
      <c r="J858" s="76"/>
    </row>
    <row r="859">
      <c r="I859" s="76"/>
      <c r="J859" s="76"/>
    </row>
    <row r="860">
      <c r="I860" s="76"/>
      <c r="J860" s="76"/>
    </row>
    <row r="861">
      <c r="I861" s="76"/>
      <c r="J861" s="76"/>
    </row>
    <row r="862">
      <c r="I862" s="76"/>
      <c r="J862" s="76"/>
    </row>
    <row r="863">
      <c r="I863" s="76"/>
      <c r="J863" s="76"/>
    </row>
    <row r="864">
      <c r="I864" s="76"/>
      <c r="J864" s="76"/>
    </row>
    <row r="865">
      <c r="I865" s="76"/>
      <c r="J865" s="76"/>
    </row>
    <row r="866">
      <c r="I866" s="76"/>
      <c r="J866" s="76"/>
    </row>
    <row r="867">
      <c r="I867" s="76"/>
      <c r="J867" s="76"/>
    </row>
    <row r="868">
      <c r="I868" s="76"/>
      <c r="J868" s="76"/>
    </row>
    <row r="869">
      <c r="I869" s="76"/>
      <c r="J869" s="76"/>
    </row>
    <row r="870">
      <c r="I870" s="76"/>
      <c r="J870" s="76"/>
    </row>
    <row r="871">
      <c r="I871" s="76"/>
      <c r="J871" s="76"/>
    </row>
    <row r="872">
      <c r="I872" s="76"/>
      <c r="J872" s="76"/>
    </row>
    <row r="873">
      <c r="I873" s="76"/>
      <c r="J873" s="76"/>
    </row>
    <row r="874">
      <c r="I874" s="76"/>
      <c r="J874" s="76"/>
    </row>
    <row r="875">
      <c r="I875" s="76"/>
      <c r="J875" s="76"/>
    </row>
    <row r="876">
      <c r="I876" s="76"/>
      <c r="J876" s="76"/>
    </row>
    <row r="877">
      <c r="I877" s="76"/>
      <c r="J877" s="76"/>
    </row>
    <row r="878">
      <c r="I878" s="76"/>
      <c r="J878" s="76"/>
    </row>
    <row r="879">
      <c r="I879" s="76"/>
      <c r="J879" s="76"/>
    </row>
    <row r="880">
      <c r="I880" s="76"/>
      <c r="J880" s="76"/>
    </row>
    <row r="881">
      <c r="I881" s="76"/>
      <c r="J881" s="76"/>
    </row>
    <row r="882">
      <c r="I882" s="76"/>
      <c r="J882" s="76"/>
    </row>
    <row r="883">
      <c r="I883" s="76"/>
      <c r="J883" s="76"/>
    </row>
    <row r="884">
      <c r="I884" s="76"/>
      <c r="J884" s="76"/>
    </row>
    <row r="885">
      <c r="I885" s="76"/>
      <c r="J885" s="76"/>
    </row>
    <row r="886">
      <c r="I886" s="76"/>
      <c r="J886" s="76"/>
    </row>
    <row r="887">
      <c r="I887" s="76"/>
      <c r="J887" s="76"/>
    </row>
    <row r="888">
      <c r="I888" s="76"/>
      <c r="J888" s="76"/>
    </row>
    <row r="889">
      <c r="I889" s="76"/>
      <c r="J889" s="76"/>
    </row>
    <row r="890">
      <c r="I890" s="76"/>
      <c r="J890" s="76"/>
    </row>
    <row r="891">
      <c r="I891" s="76"/>
      <c r="J891" s="76"/>
    </row>
    <row r="892">
      <c r="I892" s="76"/>
      <c r="J892" s="76"/>
    </row>
    <row r="893">
      <c r="I893" s="76"/>
      <c r="J893" s="76"/>
    </row>
    <row r="894">
      <c r="I894" s="76"/>
      <c r="J894" s="76"/>
    </row>
    <row r="895">
      <c r="I895" s="76"/>
      <c r="J895" s="76"/>
    </row>
    <row r="896">
      <c r="I896" s="76"/>
      <c r="J896" s="76"/>
    </row>
    <row r="897">
      <c r="I897" s="76"/>
      <c r="J897" s="76"/>
    </row>
    <row r="898">
      <c r="I898" s="76"/>
      <c r="J898" s="76"/>
    </row>
    <row r="899">
      <c r="I899" s="76"/>
      <c r="J899" s="76"/>
    </row>
    <row r="900">
      <c r="I900" s="76"/>
      <c r="J900" s="76"/>
    </row>
    <row r="901">
      <c r="I901" s="76"/>
      <c r="J901" s="76"/>
    </row>
    <row r="902">
      <c r="I902" s="76"/>
      <c r="J902" s="76"/>
    </row>
    <row r="903">
      <c r="I903" s="76"/>
      <c r="J903" s="76"/>
    </row>
    <row r="904">
      <c r="I904" s="76"/>
      <c r="J904" s="76"/>
    </row>
    <row r="905">
      <c r="I905" s="76"/>
      <c r="J905" s="76"/>
    </row>
    <row r="906">
      <c r="I906" s="76"/>
      <c r="J906" s="76"/>
    </row>
    <row r="907">
      <c r="I907" s="76"/>
      <c r="J907" s="76"/>
    </row>
    <row r="908">
      <c r="I908" s="76"/>
      <c r="J908" s="76"/>
    </row>
    <row r="909">
      <c r="I909" s="76"/>
      <c r="J909" s="76"/>
    </row>
    <row r="910">
      <c r="I910" s="76"/>
      <c r="J910" s="76"/>
    </row>
    <row r="911">
      <c r="I911" s="76"/>
      <c r="J911" s="76"/>
    </row>
    <row r="912">
      <c r="I912" s="76"/>
      <c r="J912" s="76"/>
    </row>
    <row r="913">
      <c r="I913" s="76"/>
      <c r="J913" s="76"/>
    </row>
    <row r="914">
      <c r="I914" s="76"/>
      <c r="J914" s="76"/>
    </row>
    <row r="915">
      <c r="I915" s="76"/>
      <c r="J915" s="76"/>
    </row>
    <row r="916">
      <c r="I916" s="76"/>
      <c r="J916" s="76"/>
    </row>
    <row r="917">
      <c r="I917" s="76"/>
      <c r="J917" s="76"/>
    </row>
    <row r="918">
      <c r="I918" s="76"/>
      <c r="J918" s="76"/>
    </row>
    <row r="919">
      <c r="I919" s="76"/>
      <c r="J919" s="76"/>
    </row>
    <row r="920">
      <c r="I920" s="76"/>
      <c r="J920" s="76"/>
    </row>
    <row r="921">
      <c r="I921" s="76"/>
      <c r="J921" s="76"/>
    </row>
    <row r="922">
      <c r="I922" s="76"/>
      <c r="J922" s="76"/>
    </row>
    <row r="923">
      <c r="I923" s="76"/>
      <c r="J923" s="76"/>
    </row>
    <row r="924">
      <c r="I924" s="76"/>
      <c r="J924" s="76"/>
    </row>
    <row r="925">
      <c r="I925" s="76"/>
      <c r="J925" s="76"/>
    </row>
    <row r="926">
      <c r="I926" s="76"/>
      <c r="J926" s="76"/>
    </row>
    <row r="927">
      <c r="I927" s="76"/>
      <c r="J927" s="76"/>
    </row>
    <row r="928">
      <c r="I928" s="76"/>
      <c r="J928" s="76"/>
    </row>
    <row r="929">
      <c r="I929" s="76"/>
      <c r="J929" s="76"/>
    </row>
    <row r="930">
      <c r="I930" s="76"/>
      <c r="J930" s="76"/>
    </row>
    <row r="931">
      <c r="I931" s="76"/>
      <c r="J931" s="76"/>
    </row>
    <row r="932">
      <c r="I932" s="76"/>
      <c r="J932" s="76"/>
    </row>
    <row r="933">
      <c r="I933" s="76"/>
      <c r="J933" s="76"/>
    </row>
    <row r="934">
      <c r="I934" s="76"/>
      <c r="J934" s="76"/>
    </row>
    <row r="935">
      <c r="I935" s="76"/>
      <c r="J935" s="76"/>
    </row>
    <row r="936">
      <c r="I936" s="76"/>
      <c r="J936" s="76"/>
    </row>
    <row r="937">
      <c r="I937" s="76"/>
      <c r="J937" s="76"/>
    </row>
    <row r="938">
      <c r="I938" s="76"/>
      <c r="J938" s="76"/>
    </row>
    <row r="939">
      <c r="I939" s="76"/>
      <c r="J939" s="76"/>
    </row>
    <row r="940">
      <c r="I940" s="76"/>
      <c r="J940" s="76"/>
    </row>
    <row r="941">
      <c r="I941" s="76"/>
      <c r="J941" s="76"/>
    </row>
    <row r="942">
      <c r="I942" s="76"/>
      <c r="J942" s="76"/>
    </row>
    <row r="943">
      <c r="I943" s="76"/>
      <c r="J943" s="76"/>
    </row>
    <row r="944">
      <c r="I944" s="76"/>
      <c r="J944" s="76"/>
    </row>
    <row r="945">
      <c r="I945" s="76"/>
      <c r="J945" s="76"/>
    </row>
    <row r="946">
      <c r="I946" s="76"/>
      <c r="J946" s="76"/>
    </row>
    <row r="947">
      <c r="I947" s="76"/>
      <c r="J947" s="76"/>
    </row>
    <row r="948">
      <c r="I948" s="76"/>
      <c r="J948" s="76"/>
    </row>
    <row r="949">
      <c r="I949" s="76"/>
      <c r="J949" s="76"/>
    </row>
    <row r="950">
      <c r="I950" s="76"/>
      <c r="J950" s="76"/>
    </row>
    <row r="951">
      <c r="I951" s="76"/>
      <c r="J951" s="76"/>
    </row>
    <row r="952">
      <c r="I952" s="76"/>
      <c r="J952" s="76"/>
    </row>
    <row r="953">
      <c r="I953" s="76"/>
      <c r="J953" s="76"/>
    </row>
    <row r="954">
      <c r="I954" s="76"/>
      <c r="J954" s="76"/>
    </row>
    <row r="955">
      <c r="I955" s="76"/>
      <c r="J955" s="76"/>
    </row>
    <row r="956">
      <c r="I956" s="76"/>
      <c r="J956" s="76"/>
    </row>
    <row r="957">
      <c r="I957" s="76"/>
      <c r="J957" s="76"/>
    </row>
    <row r="958">
      <c r="I958" s="76"/>
      <c r="J958" s="76"/>
    </row>
    <row r="959">
      <c r="I959" s="76"/>
      <c r="J959" s="76"/>
    </row>
    <row r="960">
      <c r="I960" s="76"/>
      <c r="J960" s="76"/>
    </row>
    <row r="961">
      <c r="I961" s="76"/>
      <c r="J961" s="76"/>
    </row>
    <row r="962">
      <c r="I962" s="76"/>
      <c r="J962" s="76"/>
    </row>
    <row r="963">
      <c r="I963" s="76"/>
      <c r="J963" s="76"/>
    </row>
    <row r="964">
      <c r="I964" s="76"/>
      <c r="J964" s="76"/>
    </row>
    <row r="965">
      <c r="I965" s="76"/>
      <c r="J965" s="76"/>
    </row>
    <row r="966">
      <c r="I966" s="76"/>
      <c r="J966" s="76"/>
    </row>
    <row r="967">
      <c r="I967" s="76"/>
      <c r="J967" s="76"/>
    </row>
    <row r="968">
      <c r="I968" s="76"/>
      <c r="J968" s="76"/>
    </row>
    <row r="969">
      <c r="I969" s="76"/>
      <c r="J969" s="76"/>
    </row>
    <row r="970">
      <c r="I970" s="76"/>
      <c r="J970" s="76"/>
    </row>
    <row r="971">
      <c r="I971" s="76"/>
      <c r="J971" s="76"/>
    </row>
    <row r="972">
      <c r="I972" s="76"/>
      <c r="J972" s="76"/>
    </row>
    <row r="973">
      <c r="I973" s="76"/>
      <c r="J973" s="76"/>
    </row>
    <row r="974">
      <c r="I974" s="76"/>
      <c r="J974" s="76"/>
    </row>
    <row r="975">
      <c r="I975" s="76"/>
      <c r="J975" s="76"/>
    </row>
    <row r="976">
      <c r="I976" s="76"/>
      <c r="J976" s="76"/>
    </row>
    <row r="977">
      <c r="I977" s="76"/>
      <c r="J977" s="76"/>
    </row>
    <row r="978">
      <c r="I978" s="76"/>
      <c r="J978" s="76"/>
    </row>
    <row r="979">
      <c r="I979" s="76"/>
      <c r="J979" s="76"/>
    </row>
    <row r="980">
      <c r="I980" s="76"/>
      <c r="J980" s="76"/>
    </row>
    <row r="981">
      <c r="I981" s="76"/>
      <c r="J981" s="76"/>
    </row>
    <row r="982">
      <c r="I982" s="76"/>
      <c r="J982" s="76"/>
    </row>
    <row r="983">
      <c r="I983" s="76"/>
      <c r="J983" s="76"/>
    </row>
    <row r="984">
      <c r="I984" s="76"/>
      <c r="J984" s="76"/>
    </row>
    <row r="985">
      <c r="I985" s="76"/>
      <c r="J985" s="76"/>
    </row>
    <row r="986">
      <c r="I986" s="76"/>
      <c r="J986" s="76"/>
    </row>
    <row r="987">
      <c r="I987" s="76"/>
      <c r="J987" s="76"/>
    </row>
    <row r="988">
      <c r="I988" s="76"/>
      <c r="J988" s="76"/>
    </row>
    <row r="989">
      <c r="I989" s="76"/>
      <c r="J989" s="76"/>
    </row>
    <row r="990">
      <c r="I990" s="76"/>
      <c r="J990" s="76"/>
    </row>
    <row r="991">
      <c r="I991" s="76"/>
      <c r="J991" s="76"/>
    </row>
    <row r="992">
      <c r="I992" s="76"/>
      <c r="J992" s="76"/>
    </row>
    <row r="993">
      <c r="I993" s="76"/>
      <c r="J993" s="76"/>
    </row>
    <row r="994">
      <c r="I994" s="76"/>
      <c r="J994" s="76"/>
    </row>
    <row r="995">
      <c r="I995" s="76"/>
      <c r="J995" s="76"/>
    </row>
    <row r="996">
      <c r="I996" s="76"/>
      <c r="J996" s="76"/>
    </row>
    <row r="997">
      <c r="I997" s="76"/>
      <c r="J997" s="76"/>
    </row>
    <row r="998">
      <c r="I998" s="76"/>
      <c r="J998" s="76"/>
    </row>
    <row r="999">
      <c r="I999" s="76"/>
      <c r="J999" s="76"/>
    </row>
    <row r="1000">
      <c r="I1000" s="76"/>
      <c r="J1000" s="76"/>
    </row>
  </sheetData>
  <autoFilter ref="$A$4:$K$247"/>
  <mergeCells count="1">
    <mergeCell ref="P3:R3"/>
  </mergeCells>
  <hyperlinks>
    <hyperlink r:id="rId1" ref="B2"/>
    <hyperlink r:id="rId2" ref="D5"/>
    <hyperlink r:id="rId3" ref="D231"/>
    <hyperlink r:id="rId4" ref="L231"/>
    <hyperlink r:id="rId5" ref="D238"/>
    <hyperlink r:id="rId6" ref="L238"/>
    <hyperlink r:id="rId7" ref="M243"/>
  </hyperlinks>
  <drawing r:id="rId8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0.0"/>
    <col customWidth="1" min="13" max="13" width="20.5"/>
    <col customWidth="1" min="14" max="14" width="22.25"/>
  </cols>
  <sheetData>
    <row r="1">
      <c r="A1" s="52" t="s">
        <v>567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76"/>
    </row>
    <row r="2">
      <c r="A2" s="52"/>
      <c r="B2" s="52"/>
      <c r="C2" s="52"/>
      <c r="D2" s="52"/>
      <c r="E2" s="52"/>
      <c r="F2" s="52" t="s">
        <v>553</v>
      </c>
      <c r="G2" s="52" t="s">
        <v>554</v>
      </c>
      <c r="H2" s="52">
        <v>34.018</v>
      </c>
      <c r="I2" s="52">
        <f>H2-16.3</f>
        <v>17.718</v>
      </c>
      <c r="J2" s="52"/>
      <c r="K2" s="52"/>
      <c r="L2" s="52" t="s">
        <v>244</v>
      </c>
      <c r="M2" s="52"/>
      <c r="N2" s="52">
        <f>'Totals % Goal'!F26</f>
        <v>5.8</v>
      </c>
      <c r="O2" s="52"/>
      <c r="P2" s="52"/>
      <c r="Q2" s="52"/>
    </row>
    <row r="3">
      <c r="A3" s="52"/>
      <c r="B3" s="52"/>
      <c r="C3" s="52"/>
      <c r="D3" s="52"/>
      <c r="E3" s="52"/>
      <c r="F3" s="52"/>
      <c r="G3" s="52" t="s">
        <v>569</v>
      </c>
      <c r="H3" s="52"/>
      <c r="I3" s="52"/>
      <c r="J3" s="52"/>
      <c r="K3" s="52"/>
      <c r="L3" s="52"/>
      <c r="M3" s="52"/>
      <c r="N3" s="52"/>
      <c r="O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 t="s">
        <v>387</v>
      </c>
      <c r="N4" s="7" t="s">
        <v>388</v>
      </c>
      <c r="O4" s="7" t="s">
        <v>65</v>
      </c>
      <c r="P4" s="7" t="s">
        <v>101</v>
      </c>
      <c r="Q4" s="7" t="s">
        <v>253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226">
        <v>45238.0</v>
      </c>
      <c r="B5" s="83">
        <v>2767.0</v>
      </c>
      <c r="C5" s="83" t="s">
        <v>391</v>
      </c>
      <c r="D5" s="238">
        <v>34.018</v>
      </c>
      <c r="E5" s="83">
        <v>21.0</v>
      </c>
      <c r="F5" s="83">
        <v>67.48</v>
      </c>
      <c r="G5" s="83">
        <v>4544399.0</v>
      </c>
      <c r="H5" s="83">
        <v>64.69</v>
      </c>
      <c r="I5" s="83" t="s">
        <v>101</v>
      </c>
      <c r="J5" s="83" t="s">
        <v>164</v>
      </c>
      <c r="K5" s="83" t="s">
        <v>203</v>
      </c>
      <c r="L5" s="86"/>
      <c r="M5" s="83" t="str">
        <f t="shared" ref="M5:M149" si="1">if(K5="low","140MeV","750MeV")</f>
        <v>750MeV</v>
      </c>
      <c r="N5" s="86" t="str">
        <f t="shared" ref="N5:N149" si="2">if(K5="low","140MeV","650MeV")</f>
        <v>650MeV</v>
      </c>
      <c r="O5" s="86">
        <f>if($I5="LH2",0+$F5,0)</f>
        <v>0</v>
      </c>
      <c r="P5" s="86">
        <f>if($I5="LD2",0+$F5,0)</f>
        <v>67.48</v>
      </c>
      <c r="Q5" s="86">
        <f>if($I5="dummy",0+$F5,0)</f>
        <v>0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>
      <c r="A6" s="86"/>
      <c r="B6" s="83">
        <v>2768.0</v>
      </c>
      <c r="C6" s="83" t="s">
        <v>391</v>
      </c>
      <c r="D6" s="83">
        <v>34.018</v>
      </c>
      <c r="E6" s="83">
        <v>21.0</v>
      </c>
      <c r="F6" s="83">
        <v>50.72</v>
      </c>
      <c r="G6" s="83">
        <v>3326889.0</v>
      </c>
      <c r="H6" s="83">
        <v>58.78</v>
      </c>
      <c r="I6" s="83" t="s">
        <v>101</v>
      </c>
      <c r="J6" s="83" t="s">
        <v>164</v>
      </c>
      <c r="K6" s="83" t="s">
        <v>203</v>
      </c>
      <c r="L6" s="86"/>
      <c r="M6" s="83" t="str">
        <f t="shared" si="1"/>
        <v>750MeV</v>
      </c>
      <c r="N6" s="86" t="str">
        <f t="shared" si="2"/>
        <v>650MeV</v>
      </c>
      <c r="O6" s="86">
        <f t="shared" ref="O6:O42" si="3">if($I6="LH2",$O5+$F6,$O5+0)</f>
        <v>0</v>
      </c>
      <c r="P6" s="86">
        <f t="shared" ref="P6:P74" si="4">if($I6="LD2",$P5+$F6,$P5+0)</f>
        <v>118.2</v>
      </c>
      <c r="Q6" s="86">
        <f t="shared" ref="Q6:Q42" si="5">if($I6="dummy",$Q5+$F6,$Q5+0)</f>
        <v>0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>
      <c r="A7" s="226">
        <v>45239.0</v>
      </c>
      <c r="B7" s="83">
        <v>2769.0</v>
      </c>
      <c r="C7" s="83" t="s">
        <v>391</v>
      </c>
      <c r="D7" s="83">
        <v>34.018</v>
      </c>
      <c r="E7" s="83">
        <v>21.0</v>
      </c>
      <c r="F7" s="83">
        <v>66.21</v>
      </c>
      <c r="G7" s="83">
        <v>4324134.0</v>
      </c>
      <c r="H7" s="83">
        <v>60.24</v>
      </c>
      <c r="I7" s="83" t="s">
        <v>101</v>
      </c>
      <c r="J7" s="83" t="s">
        <v>164</v>
      </c>
      <c r="K7" s="83" t="s">
        <v>203</v>
      </c>
      <c r="L7" s="86"/>
      <c r="M7" s="83" t="str">
        <f t="shared" si="1"/>
        <v>750MeV</v>
      </c>
      <c r="N7" s="86" t="str">
        <f t="shared" si="2"/>
        <v>650MeV</v>
      </c>
      <c r="O7" s="86">
        <f t="shared" si="3"/>
        <v>0</v>
      </c>
      <c r="P7" s="86">
        <f t="shared" si="4"/>
        <v>184.41</v>
      </c>
      <c r="Q7" s="86">
        <f t="shared" si="5"/>
        <v>0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>
      <c r="A8" s="86"/>
      <c r="B8" s="83">
        <v>2770.0</v>
      </c>
      <c r="C8" s="83" t="s">
        <v>391</v>
      </c>
      <c r="D8" s="83">
        <v>34.018</v>
      </c>
      <c r="E8" s="83">
        <v>21.0</v>
      </c>
      <c r="F8" s="83">
        <v>69.21</v>
      </c>
      <c r="G8" s="83">
        <v>4490075.0</v>
      </c>
      <c r="H8" s="83">
        <v>62.56</v>
      </c>
      <c r="I8" s="83" t="s">
        <v>101</v>
      </c>
      <c r="J8" s="83" t="s">
        <v>164</v>
      </c>
      <c r="K8" s="83" t="s">
        <v>203</v>
      </c>
      <c r="L8" s="86"/>
      <c r="M8" s="83" t="str">
        <f t="shared" si="1"/>
        <v>750MeV</v>
      </c>
      <c r="N8" s="86" t="str">
        <f t="shared" si="2"/>
        <v>650MeV</v>
      </c>
      <c r="O8" s="86">
        <f t="shared" si="3"/>
        <v>0</v>
      </c>
      <c r="P8" s="86">
        <f t="shared" si="4"/>
        <v>253.62</v>
      </c>
      <c r="Q8" s="86">
        <f t="shared" si="5"/>
        <v>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>
      <c r="A9" s="86"/>
      <c r="B9" s="83">
        <v>2771.0</v>
      </c>
      <c r="C9" s="83" t="s">
        <v>391</v>
      </c>
      <c r="D9" s="83">
        <v>34.018</v>
      </c>
      <c r="E9" s="83">
        <v>14.0</v>
      </c>
      <c r="F9" s="83">
        <v>15.43</v>
      </c>
      <c r="G9" s="83">
        <v>696152.0</v>
      </c>
      <c r="H9" s="83">
        <v>20.22</v>
      </c>
      <c r="I9" s="83" t="s">
        <v>101</v>
      </c>
      <c r="J9" s="83" t="s">
        <v>164</v>
      </c>
      <c r="K9" s="83" t="s">
        <v>203</v>
      </c>
      <c r="L9" s="86"/>
      <c r="M9" s="83" t="str">
        <f t="shared" si="1"/>
        <v>750MeV</v>
      </c>
      <c r="N9" s="86" t="str">
        <f t="shared" si="2"/>
        <v>650MeV</v>
      </c>
      <c r="O9" s="86">
        <f t="shared" si="3"/>
        <v>0</v>
      </c>
      <c r="P9" s="86">
        <f t="shared" si="4"/>
        <v>269.05</v>
      </c>
      <c r="Q9" s="86">
        <f t="shared" si="5"/>
        <v>0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>
      <c r="A10" s="86"/>
      <c r="B10" s="83">
        <v>2772.0</v>
      </c>
      <c r="C10" s="83" t="s">
        <v>391</v>
      </c>
      <c r="D10" s="83">
        <v>34.018</v>
      </c>
      <c r="E10" s="83">
        <v>7.0</v>
      </c>
      <c r="F10" s="83">
        <v>7.51</v>
      </c>
      <c r="G10" s="83">
        <v>171526.0</v>
      </c>
      <c r="H10" s="83">
        <v>25.51</v>
      </c>
      <c r="I10" s="83" t="s">
        <v>101</v>
      </c>
      <c r="J10" s="83" t="s">
        <v>164</v>
      </c>
      <c r="K10" s="83" t="s">
        <v>203</v>
      </c>
      <c r="L10" s="86"/>
      <c r="M10" s="83" t="str">
        <f t="shared" si="1"/>
        <v>750MeV</v>
      </c>
      <c r="N10" s="86" t="str">
        <f t="shared" si="2"/>
        <v>650MeV</v>
      </c>
      <c r="O10" s="86">
        <f t="shared" si="3"/>
        <v>0</v>
      </c>
      <c r="P10" s="86">
        <f t="shared" si="4"/>
        <v>276.56</v>
      </c>
      <c r="Q10" s="86">
        <f t="shared" si="5"/>
        <v>0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>
      <c r="A11" s="226"/>
      <c r="B11" s="83">
        <v>2773.0</v>
      </c>
      <c r="C11" s="83" t="s">
        <v>154</v>
      </c>
      <c r="D11" s="83">
        <v>34.018</v>
      </c>
      <c r="E11" s="83">
        <v>21.0</v>
      </c>
      <c r="F11" s="83">
        <v>0.0</v>
      </c>
      <c r="G11" s="83">
        <v>208273.0</v>
      </c>
      <c r="H11" s="83">
        <v>3.89</v>
      </c>
      <c r="I11" s="83" t="s">
        <v>101</v>
      </c>
      <c r="J11" s="83" t="s">
        <v>102</v>
      </c>
      <c r="K11" s="83" t="s">
        <v>203</v>
      </c>
      <c r="L11" s="83"/>
      <c r="M11" s="83" t="str">
        <f t="shared" si="1"/>
        <v>750MeV</v>
      </c>
      <c r="N11" s="86" t="str">
        <f t="shared" si="2"/>
        <v>650MeV</v>
      </c>
      <c r="O11" s="86">
        <f t="shared" si="3"/>
        <v>0</v>
      </c>
      <c r="P11" s="86">
        <f t="shared" si="4"/>
        <v>276.56</v>
      </c>
      <c r="Q11" s="86">
        <f t="shared" si="5"/>
        <v>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>
      <c r="A12" s="86"/>
      <c r="B12" s="83">
        <v>2774.0</v>
      </c>
      <c r="C12" s="83" t="s">
        <v>154</v>
      </c>
      <c r="D12" s="83">
        <v>34.018</v>
      </c>
      <c r="E12" s="83">
        <v>21.0</v>
      </c>
      <c r="F12" s="83">
        <v>0.0</v>
      </c>
      <c r="G12" s="83">
        <v>64909.0</v>
      </c>
      <c r="H12" s="83">
        <v>0.0</v>
      </c>
      <c r="I12" s="83" t="s">
        <v>101</v>
      </c>
      <c r="J12" s="83" t="s">
        <v>102</v>
      </c>
      <c r="K12" s="83" t="s">
        <v>203</v>
      </c>
      <c r="L12" s="83"/>
      <c r="M12" s="83" t="str">
        <f t="shared" si="1"/>
        <v>750MeV</v>
      </c>
      <c r="N12" s="86" t="str">
        <f t="shared" si="2"/>
        <v>650MeV</v>
      </c>
      <c r="O12" s="86">
        <f t="shared" si="3"/>
        <v>0</v>
      </c>
      <c r="P12" s="86">
        <f t="shared" si="4"/>
        <v>276.56</v>
      </c>
      <c r="Q12" s="86">
        <f t="shared" si="5"/>
        <v>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>
      <c r="A13" s="86"/>
      <c r="B13" s="83">
        <v>2775.0</v>
      </c>
      <c r="C13" s="83" t="s">
        <v>154</v>
      </c>
      <c r="D13" s="83">
        <v>34.018</v>
      </c>
      <c r="E13" s="83">
        <v>21.0</v>
      </c>
      <c r="F13" s="83">
        <v>0.0</v>
      </c>
      <c r="G13" s="83">
        <v>48549.0</v>
      </c>
      <c r="H13" s="83">
        <v>0.0</v>
      </c>
      <c r="I13" s="83" t="s">
        <v>101</v>
      </c>
      <c r="J13" s="83" t="s">
        <v>102</v>
      </c>
      <c r="K13" s="83" t="s">
        <v>203</v>
      </c>
      <c r="L13" s="83"/>
      <c r="M13" s="83" t="str">
        <f t="shared" si="1"/>
        <v>750MeV</v>
      </c>
      <c r="N13" s="86" t="str">
        <f t="shared" si="2"/>
        <v>650MeV</v>
      </c>
      <c r="O13" s="86">
        <f t="shared" si="3"/>
        <v>0</v>
      </c>
      <c r="P13" s="86">
        <f t="shared" si="4"/>
        <v>276.56</v>
      </c>
      <c r="Q13" s="86">
        <f t="shared" si="5"/>
        <v>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>
      <c r="A14" s="86"/>
      <c r="B14" s="83">
        <v>2776.0</v>
      </c>
      <c r="C14" s="83" t="s">
        <v>314</v>
      </c>
      <c r="D14" s="83">
        <v>34.018</v>
      </c>
      <c r="E14" s="83">
        <v>21.0</v>
      </c>
      <c r="F14" s="83">
        <v>20.74</v>
      </c>
      <c r="G14" s="83">
        <v>1436714.0</v>
      </c>
      <c r="H14" s="83">
        <v>19.1</v>
      </c>
      <c r="I14" s="83" t="s">
        <v>101</v>
      </c>
      <c r="J14" s="83" t="s">
        <v>102</v>
      </c>
      <c r="K14" s="83" t="s">
        <v>203</v>
      </c>
      <c r="L14" s="83"/>
      <c r="M14" s="83" t="str">
        <f t="shared" si="1"/>
        <v>750MeV</v>
      </c>
      <c r="N14" s="86" t="str">
        <f t="shared" si="2"/>
        <v>650MeV</v>
      </c>
      <c r="O14" s="86">
        <f t="shared" si="3"/>
        <v>0</v>
      </c>
      <c r="P14" s="86">
        <f t="shared" si="4"/>
        <v>297.3</v>
      </c>
      <c r="Q14" s="86">
        <f t="shared" si="5"/>
        <v>0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>
      <c r="A15" s="86"/>
      <c r="B15" s="83">
        <v>2777.0</v>
      </c>
      <c r="C15" s="83" t="s">
        <v>314</v>
      </c>
      <c r="D15" s="83">
        <v>34.018</v>
      </c>
      <c r="E15" s="83">
        <v>14.0</v>
      </c>
      <c r="F15" s="83">
        <v>0.0</v>
      </c>
      <c r="G15" s="83">
        <v>0.0</v>
      </c>
      <c r="H15" s="83">
        <v>30.0</v>
      </c>
      <c r="I15" s="83" t="s">
        <v>101</v>
      </c>
      <c r="J15" s="83" t="s">
        <v>53</v>
      </c>
      <c r="K15" s="83" t="s">
        <v>203</v>
      </c>
      <c r="L15" s="83" t="s">
        <v>430</v>
      </c>
      <c r="M15" s="83" t="str">
        <f t="shared" si="1"/>
        <v>750MeV</v>
      </c>
      <c r="N15" s="86" t="str">
        <f t="shared" si="2"/>
        <v>650MeV</v>
      </c>
      <c r="O15" s="86">
        <f t="shared" si="3"/>
        <v>0</v>
      </c>
      <c r="P15" s="86">
        <f t="shared" si="4"/>
        <v>297.3</v>
      </c>
      <c r="Q15" s="86">
        <f t="shared" si="5"/>
        <v>0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>
      <c r="A16" s="86"/>
      <c r="B16" s="83">
        <v>2778.0</v>
      </c>
      <c r="C16" s="83" t="s">
        <v>314</v>
      </c>
      <c r="D16" s="83">
        <v>34.018</v>
      </c>
      <c r="E16" s="83">
        <v>14.0</v>
      </c>
      <c r="F16" s="83">
        <v>0.0</v>
      </c>
      <c r="G16" s="83">
        <v>0.0</v>
      </c>
      <c r="H16" s="83">
        <v>40.0</v>
      </c>
      <c r="I16" s="83" t="s">
        <v>101</v>
      </c>
      <c r="J16" s="83" t="s">
        <v>53</v>
      </c>
      <c r="K16" s="83" t="s">
        <v>203</v>
      </c>
      <c r="L16" s="83" t="s">
        <v>430</v>
      </c>
      <c r="M16" s="83" t="str">
        <f t="shared" si="1"/>
        <v>750MeV</v>
      </c>
      <c r="N16" s="86" t="str">
        <f t="shared" si="2"/>
        <v>650MeV</v>
      </c>
      <c r="O16" s="86">
        <f t="shared" si="3"/>
        <v>0</v>
      </c>
      <c r="P16" s="86">
        <f t="shared" si="4"/>
        <v>297.3</v>
      </c>
      <c r="Q16" s="86">
        <f t="shared" si="5"/>
        <v>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>
      <c r="A17" s="86"/>
      <c r="B17" s="83">
        <v>2779.0</v>
      </c>
      <c r="C17" s="83" t="s">
        <v>391</v>
      </c>
      <c r="D17" s="83">
        <v>34.018</v>
      </c>
      <c r="E17" s="83">
        <v>7.0</v>
      </c>
      <c r="F17" s="83">
        <v>0.0</v>
      </c>
      <c r="G17" s="83">
        <v>0.0</v>
      </c>
      <c r="H17" s="83">
        <v>20.0</v>
      </c>
      <c r="I17" s="83" t="s">
        <v>101</v>
      </c>
      <c r="J17" s="83" t="s">
        <v>164</v>
      </c>
      <c r="K17" s="83" t="s">
        <v>477</v>
      </c>
      <c r="L17" s="83" t="s">
        <v>430</v>
      </c>
      <c r="M17" s="83" t="str">
        <f t="shared" si="1"/>
        <v>140MeV</v>
      </c>
      <c r="N17" s="86" t="str">
        <f t="shared" si="2"/>
        <v>140MeV</v>
      </c>
      <c r="O17" s="86">
        <f t="shared" si="3"/>
        <v>0</v>
      </c>
      <c r="P17" s="86">
        <f t="shared" si="4"/>
        <v>297.3</v>
      </c>
      <c r="Q17" s="86">
        <f t="shared" si="5"/>
        <v>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>
      <c r="A18" s="86"/>
      <c r="B18" s="83">
        <v>2780.0</v>
      </c>
      <c r="C18" s="83" t="s">
        <v>154</v>
      </c>
      <c r="D18" s="83">
        <v>34.018</v>
      </c>
      <c r="E18" s="83">
        <v>7.0</v>
      </c>
      <c r="F18" s="83">
        <v>0.0</v>
      </c>
      <c r="G18" s="83">
        <v>0.0</v>
      </c>
      <c r="H18" s="83">
        <v>0.0</v>
      </c>
      <c r="I18" s="83" t="s">
        <v>101</v>
      </c>
      <c r="J18" s="83" t="s">
        <v>164</v>
      </c>
      <c r="K18" s="83" t="s">
        <v>477</v>
      </c>
      <c r="L18" s="83" t="s">
        <v>572</v>
      </c>
      <c r="M18" s="83" t="str">
        <f t="shared" si="1"/>
        <v>140MeV</v>
      </c>
      <c r="N18" s="86" t="str">
        <f t="shared" si="2"/>
        <v>140MeV</v>
      </c>
      <c r="O18" s="86">
        <f t="shared" si="3"/>
        <v>0</v>
      </c>
      <c r="P18" s="86">
        <f t="shared" si="4"/>
        <v>297.3</v>
      </c>
      <c r="Q18" s="86">
        <f t="shared" si="5"/>
        <v>0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>
      <c r="A19" s="86"/>
      <c r="B19" s="83">
        <v>2781.0</v>
      </c>
      <c r="C19" s="83" t="s">
        <v>391</v>
      </c>
      <c r="D19" s="83">
        <v>34.018</v>
      </c>
      <c r="E19" s="83">
        <v>21.0</v>
      </c>
      <c r="F19" s="83">
        <v>11.53</v>
      </c>
      <c r="G19" s="83">
        <v>626512.0</v>
      </c>
      <c r="H19" s="83">
        <v>9.94</v>
      </c>
      <c r="I19" s="83" t="s">
        <v>101</v>
      </c>
      <c r="J19" s="83" t="s">
        <v>164</v>
      </c>
      <c r="K19" s="83" t="s">
        <v>223</v>
      </c>
      <c r="L19" s="83"/>
      <c r="M19" s="83" t="str">
        <f t="shared" si="1"/>
        <v>750MeV</v>
      </c>
      <c r="N19" s="86" t="str">
        <f t="shared" si="2"/>
        <v>650MeV</v>
      </c>
      <c r="O19" s="86">
        <f t="shared" si="3"/>
        <v>0</v>
      </c>
      <c r="P19" s="86">
        <f t="shared" si="4"/>
        <v>308.83</v>
      </c>
      <c r="Q19" s="86">
        <f t="shared" si="5"/>
        <v>0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>
      <c r="A20" s="139"/>
      <c r="B20" s="43">
        <v>2782.0</v>
      </c>
      <c r="C20" s="43" t="s">
        <v>154</v>
      </c>
      <c r="D20" s="43">
        <v>34.018</v>
      </c>
      <c r="E20" s="43">
        <v>36.0</v>
      </c>
      <c r="F20" s="43">
        <v>0.0</v>
      </c>
      <c r="G20" s="43">
        <v>0.0</v>
      </c>
      <c r="H20" s="43">
        <v>0.0</v>
      </c>
      <c r="I20" s="43" t="s">
        <v>229</v>
      </c>
      <c r="J20" s="43" t="s">
        <v>164</v>
      </c>
      <c r="K20" s="43" t="s">
        <v>203</v>
      </c>
      <c r="L20" s="43" t="s">
        <v>574</v>
      </c>
      <c r="M20" s="43" t="str">
        <f t="shared" si="1"/>
        <v>750MeV</v>
      </c>
      <c r="N20" s="139" t="str">
        <f t="shared" si="2"/>
        <v>650MeV</v>
      </c>
      <c r="O20" s="139">
        <f t="shared" si="3"/>
        <v>0</v>
      </c>
      <c r="P20" s="139">
        <f t="shared" si="4"/>
        <v>308.83</v>
      </c>
      <c r="Q20" s="139">
        <f t="shared" si="5"/>
        <v>0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</row>
    <row r="21">
      <c r="A21" s="139"/>
      <c r="B21" s="43">
        <v>2783.0</v>
      </c>
      <c r="C21" s="43" t="s">
        <v>576</v>
      </c>
      <c r="D21" s="43">
        <v>34.018</v>
      </c>
      <c r="E21" s="43">
        <v>0.0</v>
      </c>
      <c r="F21" s="43">
        <v>0.0</v>
      </c>
      <c r="G21" s="43">
        <v>0.0</v>
      </c>
      <c r="H21" s="43">
        <v>15.0</v>
      </c>
      <c r="I21" s="43" t="s">
        <v>229</v>
      </c>
      <c r="J21" s="43" t="s">
        <v>164</v>
      </c>
      <c r="K21" s="43" t="s">
        <v>203</v>
      </c>
      <c r="L21" s="43" t="s">
        <v>577</v>
      </c>
      <c r="M21" s="43" t="str">
        <f t="shared" si="1"/>
        <v>750MeV</v>
      </c>
      <c r="N21" s="139" t="str">
        <f t="shared" si="2"/>
        <v>650MeV</v>
      </c>
      <c r="O21" s="139">
        <f t="shared" si="3"/>
        <v>0</v>
      </c>
      <c r="P21" s="139">
        <f t="shared" si="4"/>
        <v>308.83</v>
      </c>
      <c r="Q21" s="139">
        <f t="shared" si="5"/>
        <v>0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</row>
    <row r="22">
      <c r="A22" s="139"/>
      <c r="B22" s="43">
        <v>2784.0</v>
      </c>
      <c r="C22" s="43" t="s">
        <v>391</v>
      </c>
      <c r="D22" s="43">
        <v>34.018</v>
      </c>
      <c r="E22" s="43">
        <v>36.0</v>
      </c>
      <c r="F22" s="43">
        <v>22.16</v>
      </c>
      <c r="G22" s="43">
        <v>316058.0</v>
      </c>
      <c r="H22" s="43">
        <v>12.17</v>
      </c>
      <c r="I22" s="43" t="s">
        <v>229</v>
      </c>
      <c r="J22" s="43" t="s">
        <v>164</v>
      </c>
      <c r="K22" s="43" t="s">
        <v>203</v>
      </c>
      <c r="L22" s="43"/>
      <c r="M22" s="43" t="str">
        <f t="shared" si="1"/>
        <v>750MeV</v>
      </c>
      <c r="N22" s="139" t="str">
        <f t="shared" si="2"/>
        <v>650MeV</v>
      </c>
      <c r="O22" s="139">
        <f t="shared" si="3"/>
        <v>0</v>
      </c>
      <c r="P22" s="139">
        <f t="shared" si="4"/>
        <v>308.83</v>
      </c>
      <c r="Q22" s="139">
        <f t="shared" si="5"/>
        <v>22.16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</row>
    <row r="23">
      <c r="A23" s="243"/>
      <c r="B23" s="43">
        <v>2785.0</v>
      </c>
      <c r="C23" s="43" t="s">
        <v>391</v>
      </c>
      <c r="D23" s="43">
        <v>34.018</v>
      </c>
      <c r="E23" s="43">
        <v>18.0</v>
      </c>
      <c r="F23" s="43">
        <v>11.42</v>
      </c>
      <c r="G23" s="43">
        <v>77713.0</v>
      </c>
      <c r="H23" s="43">
        <v>11.76</v>
      </c>
      <c r="I23" s="43" t="s">
        <v>229</v>
      </c>
      <c r="J23" s="43" t="s">
        <v>164</v>
      </c>
      <c r="K23" s="43" t="s">
        <v>203</v>
      </c>
      <c r="L23" s="139"/>
      <c r="M23" s="43" t="str">
        <f t="shared" si="1"/>
        <v>750MeV</v>
      </c>
      <c r="N23" s="139" t="str">
        <f t="shared" si="2"/>
        <v>650MeV</v>
      </c>
      <c r="O23" s="139">
        <f t="shared" si="3"/>
        <v>0</v>
      </c>
      <c r="P23" s="139">
        <f t="shared" si="4"/>
        <v>308.83</v>
      </c>
      <c r="Q23" s="139">
        <f t="shared" si="5"/>
        <v>33.58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</row>
    <row r="24">
      <c r="A24" s="76"/>
      <c r="B24" s="52">
        <v>2786.0</v>
      </c>
      <c r="C24" s="52" t="s">
        <v>154</v>
      </c>
      <c r="D24" s="52">
        <v>34.018</v>
      </c>
      <c r="E24" s="52">
        <v>36.0</v>
      </c>
      <c r="F24" s="52">
        <v>0.0</v>
      </c>
      <c r="G24" s="52">
        <v>0.0</v>
      </c>
      <c r="H24" s="52">
        <v>13.0</v>
      </c>
      <c r="I24" s="52" t="s">
        <v>65</v>
      </c>
      <c r="J24" s="52" t="s">
        <v>164</v>
      </c>
      <c r="K24" s="52" t="s">
        <v>203</v>
      </c>
      <c r="L24" s="52" t="s">
        <v>579</v>
      </c>
      <c r="M24" s="52" t="str">
        <f t="shared" si="1"/>
        <v>750MeV</v>
      </c>
      <c r="N24" s="76" t="str">
        <f t="shared" si="2"/>
        <v>650MeV</v>
      </c>
      <c r="O24" s="76">
        <f t="shared" si="3"/>
        <v>0</v>
      </c>
      <c r="P24" s="76">
        <f t="shared" si="4"/>
        <v>308.83</v>
      </c>
      <c r="Q24" s="76">
        <f t="shared" si="5"/>
        <v>33.58</v>
      </c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>
      <c r="A25" s="76"/>
      <c r="B25" s="52">
        <v>2787.0</v>
      </c>
      <c r="C25" s="52" t="s">
        <v>391</v>
      </c>
      <c r="D25" s="52">
        <v>34.018</v>
      </c>
      <c r="E25" s="52">
        <v>36.0</v>
      </c>
      <c r="F25" s="52">
        <v>70.95</v>
      </c>
      <c r="G25" s="52">
        <v>1205977.0</v>
      </c>
      <c r="H25" s="52">
        <v>55.92</v>
      </c>
      <c r="I25" s="52" t="s">
        <v>65</v>
      </c>
      <c r="J25" s="52" t="s">
        <v>164</v>
      </c>
      <c r="K25" s="52" t="s">
        <v>203</v>
      </c>
      <c r="L25" s="76"/>
      <c r="M25" s="52" t="str">
        <f t="shared" si="1"/>
        <v>750MeV</v>
      </c>
      <c r="N25" s="76" t="str">
        <f t="shared" si="2"/>
        <v>650MeV</v>
      </c>
      <c r="O25" s="76">
        <f t="shared" si="3"/>
        <v>70.95</v>
      </c>
      <c r="P25" s="76">
        <f t="shared" si="4"/>
        <v>308.83</v>
      </c>
      <c r="Q25" s="76">
        <f t="shared" si="5"/>
        <v>33.58</v>
      </c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>
      <c r="A26" s="76"/>
      <c r="B26" s="52">
        <v>2788.0</v>
      </c>
      <c r="C26" s="52" t="s">
        <v>391</v>
      </c>
      <c r="D26" s="52">
        <v>34.018</v>
      </c>
      <c r="E26" s="52">
        <v>36.0</v>
      </c>
      <c r="F26" s="52">
        <v>134.12</v>
      </c>
      <c r="G26" s="52">
        <v>2280820.0</v>
      </c>
      <c r="H26" s="52">
        <v>82.62</v>
      </c>
      <c r="I26" s="52" t="s">
        <v>65</v>
      </c>
      <c r="J26" s="52" t="s">
        <v>164</v>
      </c>
      <c r="K26" s="52" t="s">
        <v>203</v>
      </c>
      <c r="L26" s="52"/>
      <c r="M26" s="52" t="str">
        <f t="shared" si="1"/>
        <v>750MeV</v>
      </c>
      <c r="N26" s="76" t="str">
        <f t="shared" si="2"/>
        <v>650MeV</v>
      </c>
      <c r="O26" s="76">
        <f t="shared" si="3"/>
        <v>205.07</v>
      </c>
      <c r="P26" s="76">
        <f t="shared" si="4"/>
        <v>308.83</v>
      </c>
      <c r="Q26" s="76">
        <f t="shared" si="5"/>
        <v>33.58</v>
      </c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>
      <c r="A27" s="76"/>
      <c r="B27" s="52">
        <v>2789.0</v>
      </c>
      <c r="C27" s="52" t="s">
        <v>314</v>
      </c>
      <c r="D27" s="52">
        <v>34.018</v>
      </c>
      <c r="E27" s="52">
        <v>36.0</v>
      </c>
      <c r="F27" s="52">
        <v>39.91</v>
      </c>
      <c r="G27" s="52">
        <v>681923.0</v>
      </c>
      <c r="H27" s="52">
        <v>22.23</v>
      </c>
      <c r="I27" s="52" t="s">
        <v>65</v>
      </c>
      <c r="J27" s="52" t="s">
        <v>102</v>
      </c>
      <c r="K27" s="52" t="s">
        <v>203</v>
      </c>
      <c r="L27" s="52"/>
      <c r="M27" s="52" t="str">
        <f t="shared" si="1"/>
        <v>750MeV</v>
      </c>
      <c r="N27" s="76" t="str">
        <f t="shared" si="2"/>
        <v>650MeV</v>
      </c>
      <c r="O27" s="76">
        <f t="shared" si="3"/>
        <v>244.98</v>
      </c>
      <c r="P27" s="76">
        <f t="shared" si="4"/>
        <v>308.83</v>
      </c>
      <c r="Q27" s="76">
        <f t="shared" si="5"/>
        <v>33.58</v>
      </c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>
      <c r="A28" s="76"/>
      <c r="B28" s="52">
        <v>2790.0</v>
      </c>
      <c r="C28" s="52" t="s">
        <v>391</v>
      </c>
      <c r="D28" s="52">
        <v>34.018</v>
      </c>
      <c r="E28" s="52">
        <v>36.0</v>
      </c>
      <c r="F28" s="52">
        <v>18.23</v>
      </c>
      <c r="G28" s="52">
        <v>300895.0</v>
      </c>
      <c r="H28" s="52">
        <v>13.87</v>
      </c>
      <c r="I28" s="52" t="s">
        <v>65</v>
      </c>
      <c r="J28" s="100" t="s">
        <v>400</v>
      </c>
      <c r="K28" s="52" t="s">
        <v>223</v>
      </c>
      <c r="L28" s="244"/>
      <c r="M28" s="52" t="str">
        <f t="shared" si="1"/>
        <v>750MeV</v>
      </c>
      <c r="N28" s="76" t="str">
        <f t="shared" si="2"/>
        <v>650MeV</v>
      </c>
      <c r="O28" s="76">
        <f t="shared" si="3"/>
        <v>263.21</v>
      </c>
      <c r="P28" s="76">
        <f t="shared" si="4"/>
        <v>308.83</v>
      </c>
      <c r="Q28" s="76">
        <f t="shared" si="5"/>
        <v>33.58</v>
      </c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>
      <c r="A29" s="76"/>
      <c r="B29" s="52">
        <v>2791.0</v>
      </c>
      <c r="C29" s="52" t="s">
        <v>391</v>
      </c>
      <c r="D29" s="52">
        <v>34.018</v>
      </c>
      <c r="E29" s="52">
        <v>24.0</v>
      </c>
      <c r="F29" s="52">
        <v>27.87</v>
      </c>
      <c r="G29" s="52">
        <v>379222.0</v>
      </c>
      <c r="H29" s="52">
        <v>23.57</v>
      </c>
      <c r="I29" s="52" t="s">
        <v>65</v>
      </c>
      <c r="J29" s="52" t="s">
        <v>164</v>
      </c>
      <c r="K29" s="52" t="s">
        <v>203</v>
      </c>
      <c r="L29" s="52"/>
      <c r="M29" s="52" t="str">
        <f t="shared" si="1"/>
        <v>750MeV</v>
      </c>
      <c r="N29" s="76" t="str">
        <f t="shared" si="2"/>
        <v>650MeV</v>
      </c>
      <c r="O29" s="76">
        <f t="shared" si="3"/>
        <v>291.08</v>
      </c>
      <c r="P29" s="76">
        <f t="shared" si="4"/>
        <v>308.83</v>
      </c>
      <c r="Q29" s="76">
        <f t="shared" si="5"/>
        <v>33.58</v>
      </c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76"/>
      <c r="B30" s="52">
        <v>2792.0</v>
      </c>
      <c r="C30" s="52" t="s">
        <v>391</v>
      </c>
      <c r="D30" s="52">
        <v>34.018</v>
      </c>
      <c r="E30" s="52">
        <v>24.0</v>
      </c>
      <c r="F30" s="52">
        <v>49.56</v>
      </c>
      <c r="G30" s="52">
        <v>705400.0</v>
      </c>
      <c r="H30" s="52">
        <v>46.46</v>
      </c>
      <c r="I30" s="52" t="s">
        <v>65</v>
      </c>
      <c r="J30" s="52" t="s">
        <v>53</v>
      </c>
      <c r="K30" s="52" t="s">
        <v>203</v>
      </c>
      <c r="L30" s="76"/>
      <c r="M30" s="52" t="str">
        <f t="shared" si="1"/>
        <v>750MeV</v>
      </c>
      <c r="N30" s="76" t="str">
        <f t="shared" si="2"/>
        <v>650MeV</v>
      </c>
      <c r="O30" s="76">
        <f t="shared" si="3"/>
        <v>340.64</v>
      </c>
      <c r="P30" s="76">
        <f t="shared" si="4"/>
        <v>308.83</v>
      </c>
      <c r="Q30" s="76">
        <f t="shared" si="5"/>
        <v>33.58</v>
      </c>
    </row>
    <row r="31">
      <c r="A31" s="76"/>
      <c r="B31" s="52">
        <v>2793.0</v>
      </c>
      <c r="C31" s="52" t="s">
        <v>391</v>
      </c>
      <c r="D31" s="52">
        <v>34.018</v>
      </c>
      <c r="E31" s="52">
        <v>12.0</v>
      </c>
      <c r="F31" s="52">
        <v>15.28</v>
      </c>
      <c r="G31" s="52">
        <v>165237.0</v>
      </c>
      <c r="H31" s="52">
        <v>27.84</v>
      </c>
      <c r="I31" s="52" t="s">
        <v>65</v>
      </c>
      <c r="J31" s="52" t="s">
        <v>164</v>
      </c>
      <c r="K31" s="52" t="s">
        <v>203</v>
      </c>
      <c r="L31" s="76"/>
      <c r="M31" s="52" t="str">
        <f t="shared" si="1"/>
        <v>750MeV</v>
      </c>
      <c r="N31" s="76" t="str">
        <f t="shared" si="2"/>
        <v>650MeV</v>
      </c>
      <c r="O31" s="76">
        <f t="shared" si="3"/>
        <v>355.92</v>
      </c>
      <c r="P31" s="76">
        <f t="shared" si="4"/>
        <v>308.83</v>
      </c>
      <c r="Q31" s="76">
        <f t="shared" si="5"/>
        <v>33.58</v>
      </c>
    </row>
    <row r="32">
      <c r="A32" s="76"/>
      <c r="B32" s="52">
        <v>2794.0</v>
      </c>
      <c r="C32" s="52" t="s">
        <v>391</v>
      </c>
      <c r="D32" s="52">
        <v>34.018</v>
      </c>
      <c r="E32" s="52">
        <v>12.0</v>
      </c>
      <c r="F32" s="52">
        <v>15.69</v>
      </c>
      <c r="G32" s="52">
        <v>370782.0</v>
      </c>
      <c r="H32" s="52">
        <v>25.55</v>
      </c>
      <c r="I32" s="52" t="s">
        <v>65</v>
      </c>
      <c r="J32" s="166" t="s">
        <v>164</v>
      </c>
      <c r="K32" s="52" t="s">
        <v>477</v>
      </c>
      <c r="L32" s="166"/>
      <c r="M32" s="52" t="str">
        <f t="shared" si="1"/>
        <v>140MeV</v>
      </c>
      <c r="N32" s="76" t="str">
        <f t="shared" si="2"/>
        <v>140MeV</v>
      </c>
      <c r="O32" s="76">
        <f t="shared" si="3"/>
        <v>371.61</v>
      </c>
      <c r="P32" s="76">
        <f t="shared" si="4"/>
        <v>308.83</v>
      </c>
      <c r="Q32" s="76">
        <f t="shared" si="5"/>
        <v>33.58</v>
      </c>
    </row>
    <row r="33">
      <c r="A33" s="86"/>
      <c r="B33" s="83">
        <v>2795.0</v>
      </c>
      <c r="C33" s="83" t="s">
        <v>391</v>
      </c>
      <c r="D33" s="83">
        <v>34.018</v>
      </c>
      <c r="E33" s="83">
        <v>21.0</v>
      </c>
      <c r="F33" s="83">
        <v>38.13</v>
      </c>
      <c r="G33" s="83">
        <v>2526871.0</v>
      </c>
      <c r="H33" s="83">
        <v>43.73</v>
      </c>
      <c r="I33" s="159" t="s">
        <v>101</v>
      </c>
      <c r="J33" s="159" t="s">
        <v>164</v>
      </c>
      <c r="K33" s="83" t="s">
        <v>203</v>
      </c>
      <c r="L33" s="159"/>
      <c r="M33" s="83" t="str">
        <f t="shared" si="1"/>
        <v>750MeV</v>
      </c>
      <c r="N33" s="86" t="str">
        <f t="shared" si="2"/>
        <v>650MeV</v>
      </c>
      <c r="O33" s="86">
        <f t="shared" si="3"/>
        <v>371.61</v>
      </c>
      <c r="P33" s="86">
        <f t="shared" si="4"/>
        <v>346.96</v>
      </c>
      <c r="Q33" s="86">
        <f t="shared" si="5"/>
        <v>33.58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>
      <c r="A34" s="86"/>
      <c r="B34" s="83">
        <v>2796.0</v>
      </c>
      <c r="C34" s="83" t="s">
        <v>391</v>
      </c>
      <c r="D34" s="83">
        <v>34.018</v>
      </c>
      <c r="E34" s="83">
        <v>21.0</v>
      </c>
      <c r="F34" s="83">
        <v>30.74</v>
      </c>
      <c r="G34" s="83">
        <v>2033104.0</v>
      </c>
      <c r="H34" s="83">
        <v>29.81</v>
      </c>
      <c r="I34" s="159" t="s">
        <v>101</v>
      </c>
      <c r="J34" s="159" t="s">
        <v>164</v>
      </c>
      <c r="K34" s="83" t="s">
        <v>203</v>
      </c>
      <c r="L34" s="86"/>
      <c r="M34" s="83" t="str">
        <f t="shared" si="1"/>
        <v>750MeV</v>
      </c>
      <c r="N34" s="86" t="str">
        <f t="shared" si="2"/>
        <v>650MeV</v>
      </c>
      <c r="O34" s="86">
        <f t="shared" si="3"/>
        <v>371.61</v>
      </c>
      <c r="P34" s="86">
        <f t="shared" si="4"/>
        <v>377.7</v>
      </c>
      <c r="Q34" s="86">
        <f t="shared" si="5"/>
        <v>33.58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>
      <c r="A35" s="86"/>
      <c r="B35" s="83">
        <v>2797.0</v>
      </c>
      <c r="C35" s="83" t="s">
        <v>391</v>
      </c>
      <c r="D35" s="83">
        <v>34.018</v>
      </c>
      <c r="E35" s="83">
        <v>21.0</v>
      </c>
      <c r="F35" s="83">
        <v>66.7</v>
      </c>
      <c r="G35" s="83">
        <v>4419256.0</v>
      </c>
      <c r="H35" s="83">
        <v>68.07</v>
      </c>
      <c r="I35" s="159" t="s">
        <v>101</v>
      </c>
      <c r="J35" s="159" t="s">
        <v>164</v>
      </c>
      <c r="K35" s="83" t="s">
        <v>203</v>
      </c>
      <c r="L35" s="86"/>
      <c r="M35" s="83" t="str">
        <f t="shared" si="1"/>
        <v>750MeV</v>
      </c>
      <c r="N35" s="86" t="str">
        <f t="shared" si="2"/>
        <v>650MeV</v>
      </c>
      <c r="O35" s="86">
        <f t="shared" si="3"/>
        <v>371.61</v>
      </c>
      <c r="P35" s="86">
        <f t="shared" si="4"/>
        <v>444.4</v>
      </c>
      <c r="Q35" s="86">
        <f t="shared" si="5"/>
        <v>33.58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>
      <c r="A36" s="86"/>
      <c r="B36" s="83">
        <v>2798.0</v>
      </c>
      <c r="C36" s="83" t="s">
        <v>391</v>
      </c>
      <c r="D36" s="83">
        <v>34.018</v>
      </c>
      <c r="E36" s="83">
        <v>21.0</v>
      </c>
      <c r="F36" s="83">
        <v>68.76</v>
      </c>
      <c r="G36" s="83">
        <v>4565087.0</v>
      </c>
      <c r="H36" s="83">
        <v>62.97</v>
      </c>
      <c r="I36" s="159" t="s">
        <v>101</v>
      </c>
      <c r="J36" s="159" t="s">
        <v>164</v>
      </c>
      <c r="K36" s="83" t="s">
        <v>203</v>
      </c>
      <c r="L36" s="86"/>
      <c r="M36" s="83" t="str">
        <f t="shared" si="1"/>
        <v>750MeV</v>
      </c>
      <c r="N36" s="86" t="str">
        <f t="shared" si="2"/>
        <v>650MeV</v>
      </c>
      <c r="O36" s="86">
        <f t="shared" si="3"/>
        <v>371.61</v>
      </c>
      <c r="P36" s="86">
        <f t="shared" si="4"/>
        <v>513.16</v>
      </c>
      <c r="Q36" s="86">
        <f t="shared" si="5"/>
        <v>33.58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>
      <c r="A37" s="86"/>
      <c r="B37" s="83">
        <v>2799.0</v>
      </c>
      <c r="C37" s="83" t="s">
        <v>391</v>
      </c>
      <c r="D37" s="83">
        <v>34.018</v>
      </c>
      <c r="E37" s="83">
        <v>21.0</v>
      </c>
      <c r="F37" s="83">
        <v>68.81</v>
      </c>
      <c r="G37" s="83">
        <v>4565087.0</v>
      </c>
      <c r="H37" s="83">
        <v>60.48</v>
      </c>
      <c r="I37" s="159" t="s">
        <v>101</v>
      </c>
      <c r="J37" s="159" t="s">
        <v>164</v>
      </c>
      <c r="K37" s="83" t="s">
        <v>203</v>
      </c>
      <c r="L37" s="83"/>
      <c r="M37" s="83" t="str">
        <f t="shared" si="1"/>
        <v>750MeV</v>
      </c>
      <c r="N37" s="86" t="str">
        <f t="shared" si="2"/>
        <v>650MeV</v>
      </c>
      <c r="O37" s="86">
        <f t="shared" si="3"/>
        <v>371.61</v>
      </c>
      <c r="P37" s="86">
        <f t="shared" si="4"/>
        <v>581.97</v>
      </c>
      <c r="Q37" s="86">
        <f t="shared" si="5"/>
        <v>33.58</v>
      </c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>
      <c r="A38" s="86"/>
      <c r="B38" s="83">
        <v>2800.0</v>
      </c>
      <c r="C38" s="83" t="s">
        <v>391</v>
      </c>
      <c r="D38" s="83">
        <v>34.018</v>
      </c>
      <c r="E38" s="83">
        <v>14.0</v>
      </c>
      <c r="F38" s="83">
        <v>14.63</v>
      </c>
      <c r="G38" s="83">
        <v>683511.0</v>
      </c>
      <c r="H38" s="83">
        <v>21.89</v>
      </c>
      <c r="I38" s="159" t="s">
        <v>101</v>
      </c>
      <c r="J38" s="159" t="s">
        <v>164</v>
      </c>
      <c r="K38" s="83" t="s">
        <v>203</v>
      </c>
      <c r="L38" s="83"/>
      <c r="M38" s="83" t="str">
        <f t="shared" si="1"/>
        <v>750MeV</v>
      </c>
      <c r="N38" s="86" t="str">
        <f t="shared" si="2"/>
        <v>650MeV</v>
      </c>
      <c r="O38" s="86">
        <f t="shared" si="3"/>
        <v>371.61</v>
      </c>
      <c r="P38" s="86">
        <f t="shared" si="4"/>
        <v>596.6</v>
      </c>
      <c r="Q38" s="86">
        <f t="shared" si="5"/>
        <v>33.58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>
      <c r="A39" s="86"/>
      <c r="B39" s="83">
        <v>2801.0</v>
      </c>
      <c r="C39" s="83" t="s">
        <v>391</v>
      </c>
      <c r="D39" s="83">
        <v>34.018</v>
      </c>
      <c r="E39" s="83">
        <v>7.0</v>
      </c>
      <c r="F39" s="83">
        <v>9.86</v>
      </c>
      <c r="G39" s="83">
        <v>276564.0</v>
      </c>
      <c r="H39" s="83">
        <v>25.58</v>
      </c>
      <c r="I39" s="159" t="s">
        <v>101</v>
      </c>
      <c r="J39" s="159" t="s">
        <v>164</v>
      </c>
      <c r="K39" s="83" t="s">
        <v>203</v>
      </c>
      <c r="L39" s="83"/>
      <c r="M39" s="83" t="str">
        <f t="shared" si="1"/>
        <v>750MeV</v>
      </c>
      <c r="N39" s="86" t="str">
        <f t="shared" si="2"/>
        <v>650MeV</v>
      </c>
      <c r="O39" s="86">
        <f t="shared" si="3"/>
        <v>371.61</v>
      </c>
      <c r="P39" s="86">
        <f t="shared" si="4"/>
        <v>606.46</v>
      </c>
      <c r="Q39" s="86">
        <f t="shared" si="5"/>
        <v>33.58</v>
      </c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>
      <c r="A40" s="86"/>
      <c r="B40" s="83">
        <v>2802.0</v>
      </c>
      <c r="C40" s="83" t="s">
        <v>314</v>
      </c>
      <c r="D40" s="83">
        <v>34.018</v>
      </c>
      <c r="E40" s="83">
        <v>21.0</v>
      </c>
      <c r="F40" s="83">
        <v>24.18</v>
      </c>
      <c r="G40" s="83">
        <v>1906136.0</v>
      </c>
      <c r="H40" s="83">
        <v>21.39</v>
      </c>
      <c r="I40" s="159" t="s">
        <v>101</v>
      </c>
      <c r="J40" s="83" t="s">
        <v>102</v>
      </c>
      <c r="K40" s="83" t="s">
        <v>203</v>
      </c>
      <c r="L40" s="249" t="s">
        <v>581</v>
      </c>
      <c r="M40" s="83" t="str">
        <f t="shared" si="1"/>
        <v>750MeV</v>
      </c>
      <c r="N40" s="86" t="str">
        <f t="shared" si="2"/>
        <v>650MeV</v>
      </c>
      <c r="O40" s="86">
        <f t="shared" si="3"/>
        <v>371.61</v>
      </c>
      <c r="P40" s="86">
        <f t="shared" si="4"/>
        <v>630.64</v>
      </c>
      <c r="Q40" s="86">
        <f t="shared" si="5"/>
        <v>33.58</v>
      </c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>
      <c r="A41" s="157"/>
      <c r="B41" s="83">
        <v>2803.0</v>
      </c>
      <c r="C41" s="83" t="s">
        <v>154</v>
      </c>
      <c r="D41" s="83">
        <v>34.018</v>
      </c>
      <c r="E41" s="83">
        <v>14.0</v>
      </c>
      <c r="F41" s="83">
        <v>0.0</v>
      </c>
      <c r="G41" s="83">
        <v>131892.0</v>
      </c>
      <c r="H41" s="83">
        <v>5.49</v>
      </c>
      <c r="I41" s="159" t="s">
        <v>101</v>
      </c>
      <c r="J41" s="83" t="s">
        <v>53</v>
      </c>
      <c r="K41" s="83" t="s">
        <v>203</v>
      </c>
      <c r="L41" s="83"/>
      <c r="M41" s="83" t="str">
        <f t="shared" si="1"/>
        <v>750MeV</v>
      </c>
      <c r="N41" s="86" t="str">
        <f t="shared" si="2"/>
        <v>650MeV</v>
      </c>
      <c r="O41" s="86">
        <f t="shared" si="3"/>
        <v>371.61</v>
      </c>
      <c r="P41" s="86">
        <f t="shared" si="4"/>
        <v>630.64</v>
      </c>
      <c r="Q41" s="86">
        <f t="shared" si="5"/>
        <v>33.58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>
      <c r="A42" s="86"/>
      <c r="B42" s="83">
        <v>2804.0</v>
      </c>
      <c r="C42" s="83" t="s">
        <v>314</v>
      </c>
      <c r="D42" s="83">
        <v>34.018</v>
      </c>
      <c r="E42" s="83">
        <v>14.0</v>
      </c>
      <c r="F42" s="83">
        <v>29.24</v>
      </c>
      <c r="G42" s="83">
        <v>1408636.0</v>
      </c>
      <c r="H42" s="83">
        <v>40.57</v>
      </c>
      <c r="I42" s="159" t="s">
        <v>101</v>
      </c>
      <c r="J42" s="83" t="s">
        <v>53</v>
      </c>
      <c r="K42" s="83" t="s">
        <v>203</v>
      </c>
      <c r="L42" s="83"/>
      <c r="M42" s="83" t="str">
        <f t="shared" si="1"/>
        <v>750MeV</v>
      </c>
      <c r="N42" s="86" t="str">
        <f t="shared" si="2"/>
        <v>650MeV</v>
      </c>
      <c r="O42" s="86">
        <f t="shared" si="3"/>
        <v>371.61</v>
      </c>
      <c r="P42" s="86">
        <f t="shared" si="4"/>
        <v>659.88</v>
      </c>
      <c r="Q42" s="86">
        <f t="shared" si="5"/>
        <v>33.58</v>
      </c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</row>
    <row r="43">
      <c r="A43" s="157"/>
      <c r="B43" s="83">
        <v>2805.0</v>
      </c>
      <c r="C43" s="83" t="s">
        <v>391</v>
      </c>
      <c r="D43" s="83">
        <v>34.018</v>
      </c>
      <c r="E43" s="83">
        <v>7.0</v>
      </c>
      <c r="F43" s="83">
        <v>8.36</v>
      </c>
      <c r="G43" s="83">
        <v>237660.0</v>
      </c>
      <c r="H43" s="83">
        <v>21.75</v>
      </c>
      <c r="I43" s="83" t="s">
        <v>101</v>
      </c>
      <c r="J43" s="83" t="s">
        <v>164</v>
      </c>
      <c r="K43" s="83" t="s">
        <v>477</v>
      </c>
      <c r="L43" s="83"/>
      <c r="M43" s="83" t="str">
        <f t="shared" si="1"/>
        <v>140MeV</v>
      </c>
      <c r="N43" s="86" t="str">
        <f t="shared" si="2"/>
        <v>140MeV</v>
      </c>
      <c r="O43" s="86">
        <f>if($J43="LH2",$O42+$F43,$O42+0)</f>
        <v>371.61</v>
      </c>
      <c r="P43" s="86">
        <f t="shared" si="4"/>
        <v>668.24</v>
      </c>
      <c r="Q43" s="86">
        <f>if($J43="dummy",$Q42+$F43,$Q42+0)</f>
        <v>33.58</v>
      </c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</row>
    <row r="44">
      <c r="A44" s="157">
        <v>45240.0</v>
      </c>
      <c r="B44" s="83">
        <v>2806.0</v>
      </c>
      <c r="C44" s="83" t="s">
        <v>314</v>
      </c>
      <c r="D44" s="83">
        <v>34.018</v>
      </c>
      <c r="E44" s="83">
        <v>21.0</v>
      </c>
      <c r="F44" s="83">
        <v>22.78</v>
      </c>
      <c r="G44" s="83">
        <v>536188.0</v>
      </c>
      <c r="H44" s="83">
        <v>20.29</v>
      </c>
      <c r="I44" s="83" t="s">
        <v>101</v>
      </c>
      <c r="J44" s="83" t="s">
        <v>102</v>
      </c>
      <c r="K44" s="83" t="s">
        <v>203</v>
      </c>
      <c r="L44" s="83"/>
      <c r="M44" s="83" t="str">
        <f t="shared" si="1"/>
        <v>750MeV</v>
      </c>
      <c r="N44" s="86" t="str">
        <f t="shared" si="2"/>
        <v>650MeV</v>
      </c>
      <c r="O44" s="86">
        <f t="shared" ref="O44:O149" si="6">if($I44="LH2",$O43+$F44,$O43+0)</f>
        <v>371.61</v>
      </c>
      <c r="P44" s="86">
        <f t="shared" si="4"/>
        <v>691.02</v>
      </c>
      <c r="Q44" s="86">
        <f t="shared" ref="Q44:Q74" si="7">if($I44="dummy",$Q43+$F44,$Q43+0)</f>
        <v>33.58</v>
      </c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</row>
    <row r="45">
      <c r="A45" s="86"/>
      <c r="B45" s="83">
        <v>2807.0</v>
      </c>
      <c r="C45" s="83" t="s">
        <v>391</v>
      </c>
      <c r="D45" s="83">
        <v>34.018</v>
      </c>
      <c r="E45" s="83">
        <v>21.0</v>
      </c>
      <c r="F45" s="83">
        <v>11.58</v>
      </c>
      <c r="G45" s="83">
        <v>630297.0</v>
      </c>
      <c r="H45" s="83">
        <v>9.6</v>
      </c>
      <c r="I45" s="83" t="s">
        <v>101</v>
      </c>
      <c r="J45" s="83" t="s">
        <v>400</v>
      </c>
      <c r="K45" s="83" t="s">
        <v>223</v>
      </c>
      <c r="L45" s="83"/>
      <c r="M45" s="83" t="str">
        <f t="shared" si="1"/>
        <v>750MeV</v>
      </c>
      <c r="N45" s="86" t="str">
        <f t="shared" si="2"/>
        <v>650MeV</v>
      </c>
      <c r="O45" s="86">
        <f t="shared" si="6"/>
        <v>371.61</v>
      </c>
      <c r="P45" s="86">
        <f t="shared" si="4"/>
        <v>702.6</v>
      </c>
      <c r="Q45" s="86">
        <f t="shared" si="7"/>
        <v>33.58</v>
      </c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>
      <c r="A46" s="250"/>
      <c r="B46" s="251">
        <v>2808.0</v>
      </c>
      <c r="C46" s="251" t="s">
        <v>391</v>
      </c>
      <c r="D46" s="251">
        <v>34.018</v>
      </c>
      <c r="E46" s="251">
        <v>36.0</v>
      </c>
      <c r="F46" s="251">
        <v>19.64</v>
      </c>
      <c r="G46" s="251">
        <v>289011.0</v>
      </c>
      <c r="H46" s="251">
        <v>10.75</v>
      </c>
      <c r="I46" s="251" t="s">
        <v>229</v>
      </c>
      <c r="J46" s="251" t="s">
        <v>164</v>
      </c>
      <c r="K46" s="251" t="s">
        <v>203</v>
      </c>
      <c r="L46" s="43"/>
      <c r="M46" s="43" t="str">
        <f t="shared" si="1"/>
        <v>750MeV</v>
      </c>
      <c r="N46" s="139" t="str">
        <f t="shared" si="2"/>
        <v>650MeV</v>
      </c>
      <c r="O46" s="139">
        <f t="shared" si="6"/>
        <v>371.61</v>
      </c>
      <c r="P46" s="139">
        <f t="shared" si="4"/>
        <v>702.6</v>
      </c>
      <c r="Q46" s="139">
        <f t="shared" si="7"/>
        <v>53.22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>
      <c r="A47" s="250"/>
      <c r="B47" s="251">
        <v>2809.0</v>
      </c>
      <c r="C47" s="251" t="s">
        <v>391</v>
      </c>
      <c r="D47" s="251">
        <v>34.018</v>
      </c>
      <c r="E47" s="251">
        <v>18.0</v>
      </c>
      <c r="F47" s="251">
        <v>9.87</v>
      </c>
      <c r="G47" s="251">
        <v>87859.0</v>
      </c>
      <c r="H47" s="251">
        <v>9.63</v>
      </c>
      <c r="I47" s="251" t="s">
        <v>229</v>
      </c>
      <c r="J47" s="251" t="s">
        <v>164</v>
      </c>
      <c r="K47" s="251" t="s">
        <v>203</v>
      </c>
      <c r="L47" s="139"/>
      <c r="M47" s="43" t="str">
        <f t="shared" si="1"/>
        <v>750MeV</v>
      </c>
      <c r="N47" s="139" t="str">
        <f t="shared" si="2"/>
        <v>650MeV</v>
      </c>
      <c r="O47" s="139">
        <f t="shared" si="6"/>
        <v>371.61</v>
      </c>
      <c r="P47" s="139">
        <f t="shared" si="4"/>
        <v>702.6</v>
      </c>
      <c r="Q47" s="139">
        <f t="shared" si="7"/>
        <v>63.09</v>
      </c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>
      <c r="A48" s="167"/>
      <c r="B48" s="168">
        <v>2810.0</v>
      </c>
      <c r="C48" s="168" t="s">
        <v>391</v>
      </c>
      <c r="D48" s="168">
        <v>34.018</v>
      </c>
      <c r="E48" s="168">
        <v>36.0</v>
      </c>
      <c r="F48" s="168">
        <v>104.24</v>
      </c>
      <c r="G48" s="168">
        <v>1890504.0</v>
      </c>
      <c r="H48" s="168">
        <v>87.87</v>
      </c>
      <c r="I48" s="168" t="s">
        <v>65</v>
      </c>
      <c r="J48" s="168" t="s">
        <v>164</v>
      </c>
      <c r="K48" s="168" t="s">
        <v>203</v>
      </c>
      <c r="L48" s="76"/>
      <c r="M48" s="52" t="str">
        <f t="shared" si="1"/>
        <v>750MeV</v>
      </c>
      <c r="N48" s="76" t="str">
        <f t="shared" si="2"/>
        <v>650MeV</v>
      </c>
      <c r="O48" s="76">
        <f t="shared" si="6"/>
        <v>475.85</v>
      </c>
      <c r="P48" s="76">
        <f t="shared" si="4"/>
        <v>702.6</v>
      </c>
      <c r="Q48" s="76">
        <f t="shared" si="7"/>
        <v>63.09</v>
      </c>
    </row>
    <row r="49">
      <c r="A49" s="167"/>
      <c r="B49" s="168">
        <v>2811.0</v>
      </c>
      <c r="C49" s="168" t="s">
        <v>391</v>
      </c>
      <c r="D49" s="168">
        <v>34.018</v>
      </c>
      <c r="E49" s="168">
        <v>36.0</v>
      </c>
      <c r="F49" s="168">
        <v>100.42</v>
      </c>
      <c r="G49" s="168">
        <v>1810693.0</v>
      </c>
      <c r="H49" s="168">
        <v>62.43</v>
      </c>
      <c r="I49" s="168" t="s">
        <v>65</v>
      </c>
      <c r="J49" s="168" t="s">
        <v>164</v>
      </c>
      <c r="K49" s="168" t="s">
        <v>203</v>
      </c>
      <c r="L49" s="76"/>
      <c r="M49" s="52" t="str">
        <f t="shared" si="1"/>
        <v>750MeV</v>
      </c>
      <c r="N49" s="76" t="str">
        <f t="shared" si="2"/>
        <v>650MeV</v>
      </c>
      <c r="O49" s="76">
        <f t="shared" si="6"/>
        <v>576.27</v>
      </c>
      <c r="P49" s="76">
        <f t="shared" si="4"/>
        <v>702.6</v>
      </c>
      <c r="Q49" s="76">
        <f t="shared" si="7"/>
        <v>63.09</v>
      </c>
    </row>
    <row r="50">
      <c r="A50" s="167"/>
      <c r="B50" s="168">
        <v>2812.0</v>
      </c>
      <c r="C50" s="168" t="s">
        <v>391</v>
      </c>
      <c r="D50" s="168">
        <v>34.018</v>
      </c>
      <c r="E50" s="168">
        <v>24.0</v>
      </c>
      <c r="F50" s="168">
        <v>22.75</v>
      </c>
      <c r="G50" s="168">
        <v>307494.0</v>
      </c>
      <c r="H50" s="168">
        <v>21.62</v>
      </c>
      <c r="I50" s="168" t="s">
        <v>65</v>
      </c>
      <c r="J50" s="168" t="s">
        <v>164</v>
      </c>
      <c r="K50" s="168" t="s">
        <v>203</v>
      </c>
      <c r="L50" s="76"/>
      <c r="M50" s="52" t="str">
        <f t="shared" si="1"/>
        <v>750MeV</v>
      </c>
      <c r="N50" s="76" t="str">
        <f t="shared" si="2"/>
        <v>650MeV</v>
      </c>
      <c r="O50" s="76">
        <f t="shared" si="6"/>
        <v>599.02</v>
      </c>
      <c r="P50" s="76">
        <f t="shared" si="4"/>
        <v>702.6</v>
      </c>
      <c r="Q50" s="76">
        <f t="shared" si="7"/>
        <v>63.09</v>
      </c>
    </row>
    <row r="51">
      <c r="A51" s="167"/>
      <c r="B51" s="168">
        <v>2813.0</v>
      </c>
      <c r="C51" s="168" t="s">
        <v>154</v>
      </c>
      <c r="D51" s="168">
        <v>34.018</v>
      </c>
      <c r="E51" s="168">
        <v>12.0</v>
      </c>
      <c r="F51" s="168">
        <v>0.0</v>
      </c>
      <c r="G51" s="168">
        <v>12491.0</v>
      </c>
      <c r="H51" s="168">
        <v>1.94</v>
      </c>
      <c r="I51" s="168" t="s">
        <v>65</v>
      </c>
      <c r="J51" s="168" t="s">
        <v>164</v>
      </c>
      <c r="K51" s="168" t="s">
        <v>203</v>
      </c>
      <c r="L51" s="52" t="s">
        <v>587</v>
      </c>
      <c r="M51" s="52" t="str">
        <f t="shared" si="1"/>
        <v>750MeV</v>
      </c>
      <c r="N51" s="76" t="str">
        <f t="shared" si="2"/>
        <v>650MeV</v>
      </c>
      <c r="O51" s="76">
        <f t="shared" si="6"/>
        <v>599.02</v>
      </c>
      <c r="P51" s="76">
        <f t="shared" si="4"/>
        <v>702.6</v>
      </c>
      <c r="Q51" s="76">
        <f t="shared" si="7"/>
        <v>63.09</v>
      </c>
    </row>
    <row r="52">
      <c r="A52" s="167"/>
      <c r="B52" s="168">
        <v>2814.0</v>
      </c>
      <c r="C52" s="168" t="s">
        <v>154</v>
      </c>
      <c r="D52" s="168">
        <v>34.018</v>
      </c>
      <c r="E52" s="168">
        <v>12.0</v>
      </c>
      <c r="F52" s="168">
        <v>0.0</v>
      </c>
      <c r="G52" s="168">
        <v>14799.0</v>
      </c>
      <c r="H52" s="168">
        <v>2.41</v>
      </c>
      <c r="I52" s="168" t="s">
        <v>65</v>
      </c>
      <c r="J52" s="168" t="s">
        <v>164</v>
      </c>
      <c r="K52" s="168" t="s">
        <v>203</v>
      </c>
      <c r="L52" s="52" t="s">
        <v>587</v>
      </c>
      <c r="M52" s="52" t="str">
        <f t="shared" si="1"/>
        <v>750MeV</v>
      </c>
      <c r="N52" s="76" t="str">
        <f t="shared" si="2"/>
        <v>650MeV</v>
      </c>
      <c r="O52" s="76">
        <f t="shared" si="6"/>
        <v>599.02</v>
      </c>
      <c r="P52" s="76">
        <f t="shared" si="4"/>
        <v>702.6</v>
      </c>
      <c r="Q52" s="76">
        <f t="shared" si="7"/>
        <v>63.09</v>
      </c>
    </row>
    <row r="53">
      <c r="A53" s="167"/>
      <c r="B53" s="168">
        <v>2815.0</v>
      </c>
      <c r="C53" s="168" t="s">
        <v>154</v>
      </c>
      <c r="D53" s="168">
        <v>34.018</v>
      </c>
      <c r="E53" s="168">
        <v>12.0</v>
      </c>
      <c r="F53" s="168">
        <v>0.0</v>
      </c>
      <c r="G53" s="168">
        <v>3058.0</v>
      </c>
      <c r="H53" s="168">
        <v>0.42</v>
      </c>
      <c r="I53" s="168" t="s">
        <v>65</v>
      </c>
      <c r="J53" s="168" t="s">
        <v>164</v>
      </c>
      <c r="K53" s="168" t="s">
        <v>203</v>
      </c>
      <c r="L53" s="52" t="s">
        <v>587</v>
      </c>
      <c r="M53" s="52" t="str">
        <f t="shared" si="1"/>
        <v>750MeV</v>
      </c>
      <c r="N53" s="76" t="str">
        <f t="shared" si="2"/>
        <v>650MeV</v>
      </c>
      <c r="O53" s="76">
        <f t="shared" si="6"/>
        <v>599.02</v>
      </c>
      <c r="P53" s="76">
        <f t="shared" si="4"/>
        <v>702.6</v>
      </c>
      <c r="Q53" s="76">
        <f t="shared" si="7"/>
        <v>63.09</v>
      </c>
    </row>
    <row r="54">
      <c r="A54" s="167"/>
      <c r="B54" s="168">
        <v>2816.0</v>
      </c>
      <c r="C54" s="168" t="s">
        <v>154</v>
      </c>
      <c r="D54" s="168">
        <v>34.018</v>
      </c>
      <c r="E54" s="168">
        <v>12.0</v>
      </c>
      <c r="F54" s="168">
        <v>0.0</v>
      </c>
      <c r="G54" s="168">
        <v>3086.0</v>
      </c>
      <c r="H54" s="168">
        <v>0.46</v>
      </c>
      <c r="I54" s="168" t="s">
        <v>65</v>
      </c>
      <c r="J54" s="168" t="s">
        <v>164</v>
      </c>
      <c r="K54" s="168" t="s">
        <v>203</v>
      </c>
      <c r="L54" s="52" t="s">
        <v>587</v>
      </c>
      <c r="M54" s="52" t="str">
        <f t="shared" si="1"/>
        <v>750MeV</v>
      </c>
      <c r="N54" s="76" t="str">
        <f t="shared" si="2"/>
        <v>650MeV</v>
      </c>
      <c r="O54" s="76">
        <f t="shared" si="6"/>
        <v>599.02</v>
      </c>
      <c r="P54" s="76">
        <f t="shared" si="4"/>
        <v>702.6</v>
      </c>
      <c r="Q54" s="76">
        <f t="shared" si="7"/>
        <v>63.09</v>
      </c>
    </row>
    <row r="55">
      <c r="A55" s="167"/>
      <c r="B55" s="168">
        <v>2817.0</v>
      </c>
      <c r="C55" s="168" t="s">
        <v>391</v>
      </c>
      <c r="D55" s="168">
        <v>34.018</v>
      </c>
      <c r="E55" s="168">
        <v>12.0</v>
      </c>
      <c r="F55" s="168">
        <v>13.13</v>
      </c>
      <c r="G55" s="168">
        <v>134375.0</v>
      </c>
      <c r="H55" s="168">
        <v>21.43</v>
      </c>
      <c r="I55" s="168" t="s">
        <v>65</v>
      </c>
      <c r="J55" s="168" t="s">
        <v>164</v>
      </c>
      <c r="K55" s="168" t="s">
        <v>203</v>
      </c>
      <c r="L55" s="52"/>
      <c r="M55" s="52" t="str">
        <f t="shared" si="1"/>
        <v>750MeV</v>
      </c>
      <c r="N55" s="76" t="str">
        <f t="shared" si="2"/>
        <v>650MeV</v>
      </c>
      <c r="O55" s="76">
        <f t="shared" si="6"/>
        <v>612.15</v>
      </c>
      <c r="P55" s="76">
        <f t="shared" si="4"/>
        <v>702.6</v>
      </c>
      <c r="Q55" s="76">
        <f t="shared" si="7"/>
        <v>63.09</v>
      </c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</row>
    <row r="56">
      <c r="A56" s="167"/>
      <c r="B56" s="168">
        <v>2818.0</v>
      </c>
      <c r="C56" s="168" t="s">
        <v>314</v>
      </c>
      <c r="D56" s="168">
        <v>34.018</v>
      </c>
      <c r="E56" s="168">
        <v>36.0</v>
      </c>
      <c r="F56" s="168">
        <v>39.22</v>
      </c>
      <c r="G56" s="168">
        <v>718059.0</v>
      </c>
      <c r="H56" s="168">
        <v>21.43</v>
      </c>
      <c r="I56" s="168" t="s">
        <v>65</v>
      </c>
      <c r="J56" s="168" t="s">
        <v>102</v>
      </c>
      <c r="K56" s="168" t="s">
        <v>203</v>
      </c>
      <c r="L56" s="52"/>
      <c r="M56" s="52" t="str">
        <f t="shared" si="1"/>
        <v>750MeV</v>
      </c>
      <c r="N56" s="76" t="str">
        <f t="shared" si="2"/>
        <v>650MeV</v>
      </c>
      <c r="O56" s="76">
        <f t="shared" si="6"/>
        <v>651.37</v>
      </c>
      <c r="P56" s="76">
        <f t="shared" si="4"/>
        <v>702.6</v>
      </c>
      <c r="Q56" s="76">
        <f t="shared" si="7"/>
        <v>63.09</v>
      </c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</row>
    <row r="57">
      <c r="A57" s="167"/>
      <c r="B57" s="168">
        <v>2819.0</v>
      </c>
      <c r="C57" s="168" t="s">
        <v>314</v>
      </c>
      <c r="D57" s="168">
        <v>34.018</v>
      </c>
      <c r="E57" s="168">
        <v>24.0</v>
      </c>
      <c r="F57" s="168">
        <v>49.63</v>
      </c>
      <c r="G57" s="168">
        <v>682415.0</v>
      </c>
      <c r="H57" s="168">
        <v>39.44</v>
      </c>
      <c r="I57" s="168" t="s">
        <v>65</v>
      </c>
      <c r="J57" s="168" t="s">
        <v>53</v>
      </c>
      <c r="K57" s="168" t="s">
        <v>203</v>
      </c>
      <c r="L57" s="52"/>
      <c r="M57" s="52" t="str">
        <f t="shared" si="1"/>
        <v>750MeV</v>
      </c>
      <c r="N57" s="76" t="str">
        <f t="shared" si="2"/>
        <v>650MeV</v>
      </c>
      <c r="O57" s="76">
        <f t="shared" si="6"/>
        <v>701</v>
      </c>
      <c r="P57" s="76">
        <f t="shared" si="4"/>
        <v>702.6</v>
      </c>
      <c r="Q57" s="76">
        <f t="shared" si="7"/>
        <v>63.09</v>
      </c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>
      <c r="A58" s="167"/>
      <c r="B58" s="168">
        <v>2820.0</v>
      </c>
      <c r="C58" s="168" t="s">
        <v>391</v>
      </c>
      <c r="D58" s="168">
        <v>34.018</v>
      </c>
      <c r="E58" s="168">
        <v>12.0</v>
      </c>
      <c r="F58" s="168">
        <v>14.05</v>
      </c>
      <c r="G58" s="168">
        <v>347388.0</v>
      </c>
      <c r="H58" s="168">
        <v>21.45</v>
      </c>
      <c r="I58" s="168" t="s">
        <v>65</v>
      </c>
      <c r="J58" s="168" t="s">
        <v>164</v>
      </c>
      <c r="K58" s="168" t="s">
        <v>477</v>
      </c>
      <c r="L58" s="52"/>
      <c r="M58" s="52" t="str">
        <f t="shared" si="1"/>
        <v>140MeV</v>
      </c>
      <c r="N58" s="76" t="str">
        <f t="shared" si="2"/>
        <v>140MeV</v>
      </c>
      <c r="O58" s="76">
        <f t="shared" si="6"/>
        <v>715.05</v>
      </c>
      <c r="P58" s="76">
        <f t="shared" si="4"/>
        <v>702.6</v>
      </c>
      <c r="Q58" s="76">
        <f t="shared" si="7"/>
        <v>63.09</v>
      </c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>
      <c r="A59" s="167"/>
      <c r="B59" s="168">
        <v>2821.0</v>
      </c>
      <c r="C59" s="168" t="s">
        <v>154</v>
      </c>
      <c r="D59" s="168">
        <v>34.018</v>
      </c>
      <c r="E59" s="168">
        <v>36.0</v>
      </c>
      <c r="F59" s="168">
        <v>0.0</v>
      </c>
      <c r="G59" s="168">
        <v>15698.0</v>
      </c>
      <c r="H59" s="168">
        <v>6.45</v>
      </c>
      <c r="I59" s="168" t="s">
        <v>65</v>
      </c>
      <c r="J59" s="168" t="s">
        <v>400</v>
      </c>
      <c r="K59" s="168" t="s">
        <v>223</v>
      </c>
      <c r="L59" s="52" t="s">
        <v>415</v>
      </c>
      <c r="M59" s="52" t="str">
        <f t="shared" si="1"/>
        <v>750MeV</v>
      </c>
      <c r="N59" s="76" t="str">
        <f t="shared" si="2"/>
        <v>650MeV</v>
      </c>
      <c r="O59" s="76">
        <f t="shared" si="6"/>
        <v>715.05</v>
      </c>
      <c r="P59" s="76">
        <f t="shared" si="4"/>
        <v>702.6</v>
      </c>
      <c r="Q59" s="76">
        <f t="shared" si="7"/>
        <v>63.09</v>
      </c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</row>
    <row r="60">
      <c r="A60" s="167"/>
      <c r="B60" s="168">
        <v>2822.0</v>
      </c>
      <c r="C60" s="168" t="s">
        <v>391</v>
      </c>
      <c r="D60" s="168">
        <v>34.018</v>
      </c>
      <c r="E60" s="168">
        <v>36.0</v>
      </c>
      <c r="F60" s="168">
        <v>20.95</v>
      </c>
      <c r="G60" s="168">
        <v>325391.0</v>
      </c>
      <c r="H60" s="168">
        <v>14.37</v>
      </c>
      <c r="I60" s="168" t="s">
        <v>65</v>
      </c>
      <c r="J60" s="168" t="s">
        <v>400</v>
      </c>
      <c r="K60" s="168" t="s">
        <v>223</v>
      </c>
      <c r="L60" s="52"/>
      <c r="M60" s="52" t="str">
        <f t="shared" si="1"/>
        <v>750MeV</v>
      </c>
      <c r="N60" s="76" t="str">
        <f t="shared" si="2"/>
        <v>650MeV</v>
      </c>
      <c r="O60" s="76">
        <f t="shared" si="6"/>
        <v>736</v>
      </c>
      <c r="P60" s="76">
        <f t="shared" si="4"/>
        <v>702.6</v>
      </c>
      <c r="Q60" s="76">
        <f t="shared" si="7"/>
        <v>63.09</v>
      </c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</row>
    <row r="61">
      <c r="A61" s="253"/>
      <c r="B61" s="254">
        <v>2823.0</v>
      </c>
      <c r="C61" s="254" t="s">
        <v>391</v>
      </c>
      <c r="D61" s="254">
        <v>34.018</v>
      </c>
      <c r="E61" s="254">
        <v>21.0</v>
      </c>
      <c r="F61" s="254">
        <v>67.73</v>
      </c>
      <c r="G61" s="254">
        <v>4625500.0</v>
      </c>
      <c r="H61" s="254">
        <v>69.32</v>
      </c>
      <c r="I61" s="254" t="s">
        <v>101</v>
      </c>
      <c r="J61" s="254" t="s">
        <v>164</v>
      </c>
      <c r="K61" s="254" t="s">
        <v>203</v>
      </c>
      <c r="L61" s="83"/>
      <c r="M61" s="83" t="str">
        <f t="shared" si="1"/>
        <v>750MeV</v>
      </c>
      <c r="N61" s="86" t="str">
        <f t="shared" si="2"/>
        <v>650MeV</v>
      </c>
      <c r="O61" s="86">
        <f t="shared" si="6"/>
        <v>736</v>
      </c>
      <c r="P61" s="86">
        <f t="shared" si="4"/>
        <v>770.33</v>
      </c>
      <c r="Q61" s="86">
        <f t="shared" si="7"/>
        <v>63.09</v>
      </c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</row>
    <row r="62">
      <c r="A62" s="253"/>
      <c r="B62" s="254">
        <v>2824.0</v>
      </c>
      <c r="C62" s="254" t="s">
        <v>391</v>
      </c>
      <c r="D62" s="254">
        <v>34.018</v>
      </c>
      <c r="E62" s="254">
        <v>21.0</v>
      </c>
      <c r="F62" s="254">
        <v>134.3</v>
      </c>
      <c r="G62" s="254">
        <v>8984443.0</v>
      </c>
      <c r="H62" s="254">
        <v>145.2</v>
      </c>
      <c r="I62" s="254" t="s">
        <v>101</v>
      </c>
      <c r="J62" s="254" t="s">
        <v>164</v>
      </c>
      <c r="K62" s="254" t="s">
        <v>203</v>
      </c>
      <c r="L62" s="83"/>
      <c r="M62" s="83" t="str">
        <f t="shared" si="1"/>
        <v>750MeV</v>
      </c>
      <c r="N62" s="86" t="str">
        <f t="shared" si="2"/>
        <v>650MeV</v>
      </c>
      <c r="O62" s="86">
        <f t="shared" si="6"/>
        <v>736</v>
      </c>
      <c r="P62" s="86">
        <f t="shared" si="4"/>
        <v>904.63</v>
      </c>
      <c r="Q62" s="86">
        <f t="shared" si="7"/>
        <v>63.09</v>
      </c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</row>
    <row r="63">
      <c r="A63" s="253"/>
      <c r="B63" s="254">
        <v>2829.0</v>
      </c>
      <c r="C63" s="254" t="s">
        <v>391</v>
      </c>
      <c r="D63" s="254">
        <v>34.018</v>
      </c>
      <c r="E63" s="254">
        <v>21.0</v>
      </c>
      <c r="F63" s="254">
        <v>69.06</v>
      </c>
      <c r="G63" s="255">
        <v>4898230.0</v>
      </c>
      <c r="H63" s="254">
        <v>60.12</v>
      </c>
      <c r="I63" s="254" t="s">
        <v>101</v>
      </c>
      <c r="J63" s="254" t="s">
        <v>164</v>
      </c>
      <c r="K63" s="254" t="s">
        <v>203</v>
      </c>
      <c r="L63" s="83"/>
      <c r="M63" s="83" t="str">
        <f t="shared" si="1"/>
        <v>750MeV</v>
      </c>
      <c r="N63" s="86" t="str">
        <f t="shared" si="2"/>
        <v>650MeV</v>
      </c>
      <c r="O63" s="86">
        <f t="shared" si="6"/>
        <v>736</v>
      </c>
      <c r="P63" s="86">
        <f t="shared" si="4"/>
        <v>973.69</v>
      </c>
      <c r="Q63" s="86">
        <f t="shared" si="7"/>
        <v>63.09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</row>
    <row r="64">
      <c r="A64" s="253"/>
      <c r="B64" s="254">
        <v>2830.0</v>
      </c>
      <c r="C64" s="254" t="s">
        <v>391</v>
      </c>
      <c r="D64" s="254">
        <v>34.018</v>
      </c>
      <c r="E64" s="254">
        <v>21.0</v>
      </c>
      <c r="F64" s="254">
        <v>65.27</v>
      </c>
      <c r="G64" s="254">
        <v>4534621.0</v>
      </c>
      <c r="H64" s="254">
        <v>59.35</v>
      </c>
      <c r="I64" s="254" t="s">
        <v>101</v>
      </c>
      <c r="J64" s="254" t="s">
        <v>164</v>
      </c>
      <c r="K64" s="254" t="s">
        <v>203</v>
      </c>
      <c r="L64" s="83"/>
      <c r="M64" s="83" t="str">
        <f t="shared" si="1"/>
        <v>750MeV</v>
      </c>
      <c r="N64" s="86" t="str">
        <f t="shared" si="2"/>
        <v>650MeV</v>
      </c>
      <c r="O64" s="86">
        <f t="shared" si="6"/>
        <v>736</v>
      </c>
      <c r="P64" s="86">
        <f t="shared" si="4"/>
        <v>1038.96</v>
      </c>
      <c r="Q64" s="86">
        <f t="shared" si="7"/>
        <v>63.09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>
      <c r="A65" s="253"/>
      <c r="B65" s="254">
        <v>2831.0</v>
      </c>
      <c r="C65" s="254" t="s">
        <v>391</v>
      </c>
      <c r="D65" s="254">
        <v>34.018</v>
      </c>
      <c r="E65" s="254">
        <v>14.0</v>
      </c>
      <c r="F65" s="254">
        <v>16.98</v>
      </c>
      <c r="G65" s="254">
        <v>841907.0</v>
      </c>
      <c r="H65" s="254">
        <v>21.38</v>
      </c>
      <c r="I65" s="254" t="s">
        <v>101</v>
      </c>
      <c r="J65" s="254" t="s">
        <v>164</v>
      </c>
      <c r="K65" s="254" t="s">
        <v>203</v>
      </c>
      <c r="L65" s="83"/>
      <c r="M65" s="83" t="str">
        <f t="shared" si="1"/>
        <v>750MeV</v>
      </c>
      <c r="N65" s="86" t="str">
        <f t="shared" si="2"/>
        <v>650MeV</v>
      </c>
      <c r="O65" s="86">
        <f t="shared" si="6"/>
        <v>736</v>
      </c>
      <c r="P65" s="86">
        <f t="shared" si="4"/>
        <v>1055.94</v>
      </c>
      <c r="Q65" s="86">
        <f t="shared" si="7"/>
        <v>63.09</v>
      </c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>
      <c r="A66" s="253"/>
      <c r="B66" s="254">
        <v>2832.0</v>
      </c>
      <c r="C66" s="254" t="s">
        <v>391</v>
      </c>
      <c r="D66" s="254">
        <v>34.018</v>
      </c>
      <c r="E66" s="257">
        <v>7.0</v>
      </c>
      <c r="F66" s="258">
        <v>8.13</v>
      </c>
      <c r="G66" s="254">
        <v>235879.0</v>
      </c>
      <c r="H66" s="254">
        <v>20.42</v>
      </c>
      <c r="I66" s="254" t="s">
        <v>101</v>
      </c>
      <c r="J66" s="254" t="s">
        <v>164</v>
      </c>
      <c r="K66" s="254" t="s">
        <v>203</v>
      </c>
      <c r="L66" s="86"/>
      <c r="M66" s="83" t="str">
        <f t="shared" si="1"/>
        <v>750MeV</v>
      </c>
      <c r="N66" s="86" t="str">
        <f t="shared" si="2"/>
        <v>650MeV</v>
      </c>
      <c r="O66" s="86">
        <f t="shared" si="6"/>
        <v>736</v>
      </c>
      <c r="P66" s="259">
        <f t="shared" si="4"/>
        <v>1064.07</v>
      </c>
      <c r="Q66" s="86">
        <f t="shared" si="7"/>
        <v>63.09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>
      <c r="A67" s="253"/>
      <c r="B67" s="254">
        <v>2833.0</v>
      </c>
      <c r="C67" s="254" t="s">
        <v>314</v>
      </c>
      <c r="D67" s="254">
        <v>34.018</v>
      </c>
      <c r="E67" s="257">
        <v>21.0</v>
      </c>
      <c r="F67" s="258">
        <v>24.13</v>
      </c>
      <c r="G67" s="254">
        <v>1671891.0</v>
      </c>
      <c r="H67" s="254">
        <v>20.71</v>
      </c>
      <c r="I67" s="254" t="s">
        <v>101</v>
      </c>
      <c r="J67" s="254" t="s">
        <v>102</v>
      </c>
      <c r="K67" s="254" t="s">
        <v>203</v>
      </c>
      <c r="L67" s="86"/>
      <c r="M67" s="83" t="str">
        <f t="shared" si="1"/>
        <v>750MeV</v>
      </c>
      <c r="N67" s="86" t="str">
        <f t="shared" si="2"/>
        <v>650MeV</v>
      </c>
      <c r="O67" s="86">
        <f t="shared" si="6"/>
        <v>736</v>
      </c>
      <c r="P67" s="259">
        <f t="shared" si="4"/>
        <v>1088.2</v>
      </c>
      <c r="Q67" s="86">
        <f t="shared" si="7"/>
        <v>63.09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>
      <c r="A68" s="253"/>
      <c r="B68" s="254">
        <v>2834.0</v>
      </c>
      <c r="C68" s="254" t="s">
        <v>314</v>
      </c>
      <c r="D68" s="254">
        <v>34.018</v>
      </c>
      <c r="E68" s="257">
        <v>14.0</v>
      </c>
      <c r="F68" s="258">
        <v>29.26</v>
      </c>
      <c r="G68" s="254">
        <v>1515807.0</v>
      </c>
      <c r="H68" s="254">
        <v>39.0</v>
      </c>
      <c r="I68" s="254" t="s">
        <v>101</v>
      </c>
      <c r="J68" s="254" t="s">
        <v>53</v>
      </c>
      <c r="K68" s="254" t="s">
        <v>203</v>
      </c>
      <c r="L68" s="86"/>
      <c r="M68" s="83" t="str">
        <f t="shared" si="1"/>
        <v>750MeV</v>
      </c>
      <c r="N68" s="86" t="str">
        <f t="shared" si="2"/>
        <v>650MeV</v>
      </c>
      <c r="O68" s="86">
        <f t="shared" si="6"/>
        <v>736</v>
      </c>
      <c r="P68" s="259">
        <f t="shared" si="4"/>
        <v>1117.46</v>
      </c>
      <c r="Q68" s="86">
        <f t="shared" si="7"/>
        <v>63.09</v>
      </c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>
      <c r="A69" s="253"/>
      <c r="B69" s="254">
        <v>2835.0</v>
      </c>
      <c r="C69" s="254" t="s">
        <v>154</v>
      </c>
      <c r="D69" s="254">
        <v>34.018</v>
      </c>
      <c r="E69" s="257">
        <v>7.0</v>
      </c>
      <c r="F69" s="258">
        <v>0.0</v>
      </c>
      <c r="G69" s="254">
        <v>0.0</v>
      </c>
      <c r="H69" s="254">
        <v>2.0</v>
      </c>
      <c r="I69" s="254" t="s">
        <v>101</v>
      </c>
      <c r="J69" s="254" t="s">
        <v>164</v>
      </c>
      <c r="K69" s="254" t="s">
        <v>477</v>
      </c>
      <c r="L69" s="86"/>
      <c r="M69" s="83" t="str">
        <f t="shared" si="1"/>
        <v>140MeV</v>
      </c>
      <c r="N69" s="86" t="str">
        <f t="shared" si="2"/>
        <v>140MeV</v>
      </c>
      <c r="O69" s="86">
        <f t="shared" si="6"/>
        <v>736</v>
      </c>
      <c r="P69" s="259">
        <f t="shared" si="4"/>
        <v>1117.46</v>
      </c>
      <c r="Q69" s="86">
        <f t="shared" si="7"/>
        <v>63.09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>
      <c r="A70" s="253"/>
      <c r="B70" s="254">
        <v>2836.0</v>
      </c>
      <c r="C70" s="254" t="s">
        <v>391</v>
      </c>
      <c r="D70" s="254">
        <v>34.018</v>
      </c>
      <c r="E70" s="257">
        <v>7.0</v>
      </c>
      <c r="F70" s="258">
        <v>9.71</v>
      </c>
      <c r="G70" s="254">
        <v>361001.0</v>
      </c>
      <c r="H70" s="254">
        <v>24.17</v>
      </c>
      <c r="I70" s="254" t="s">
        <v>101</v>
      </c>
      <c r="J70" s="254" t="s">
        <v>164</v>
      </c>
      <c r="K70" s="254" t="s">
        <v>477</v>
      </c>
      <c r="L70" s="86"/>
      <c r="M70" s="83" t="str">
        <f t="shared" si="1"/>
        <v>140MeV</v>
      </c>
      <c r="N70" s="86" t="str">
        <f t="shared" si="2"/>
        <v>140MeV</v>
      </c>
      <c r="O70" s="86">
        <f t="shared" si="6"/>
        <v>736</v>
      </c>
      <c r="P70" s="259">
        <f t="shared" si="4"/>
        <v>1127.17</v>
      </c>
      <c r="Q70" s="86">
        <f t="shared" si="7"/>
        <v>63.09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>
      <c r="A71" s="253"/>
      <c r="B71" s="254">
        <v>2837.0</v>
      </c>
      <c r="C71" s="254" t="s">
        <v>391</v>
      </c>
      <c r="D71" s="254">
        <v>34.018</v>
      </c>
      <c r="E71" s="254">
        <v>21.0</v>
      </c>
      <c r="F71" s="254">
        <v>11.83</v>
      </c>
      <c r="G71" s="254">
        <v>679523.0</v>
      </c>
      <c r="H71" s="254">
        <v>11.42</v>
      </c>
      <c r="I71" s="254" t="s">
        <v>101</v>
      </c>
      <c r="J71" s="254" t="s">
        <v>400</v>
      </c>
      <c r="K71" s="254" t="s">
        <v>223</v>
      </c>
      <c r="L71" s="86"/>
      <c r="M71" s="83" t="str">
        <f t="shared" si="1"/>
        <v>750MeV</v>
      </c>
      <c r="N71" s="86" t="str">
        <f t="shared" si="2"/>
        <v>650MeV</v>
      </c>
      <c r="O71" s="86">
        <f t="shared" si="6"/>
        <v>736</v>
      </c>
      <c r="P71" s="259">
        <f t="shared" si="4"/>
        <v>1139</v>
      </c>
      <c r="Q71" s="86">
        <f t="shared" si="7"/>
        <v>63.09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>
      <c r="A72" s="243"/>
      <c r="B72" s="43">
        <v>2838.0</v>
      </c>
      <c r="C72" s="43" t="s">
        <v>391</v>
      </c>
      <c r="D72" s="43">
        <v>34.018</v>
      </c>
      <c r="E72" s="43">
        <v>36.0</v>
      </c>
      <c r="F72" s="43">
        <v>14.4</v>
      </c>
      <c r="G72" s="43">
        <v>215779.0</v>
      </c>
      <c r="H72" s="43">
        <v>11.82</v>
      </c>
      <c r="I72" s="43" t="s">
        <v>229</v>
      </c>
      <c r="J72" s="251" t="s">
        <v>164</v>
      </c>
      <c r="K72" s="43" t="s">
        <v>203</v>
      </c>
      <c r="L72" s="43"/>
      <c r="M72" s="43" t="str">
        <f t="shared" si="1"/>
        <v>750MeV</v>
      </c>
      <c r="N72" s="139" t="str">
        <f t="shared" si="2"/>
        <v>650MeV</v>
      </c>
      <c r="O72" s="139">
        <f t="shared" si="6"/>
        <v>736</v>
      </c>
      <c r="P72" s="261">
        <f t="shared" si="4"/>
        <v>1139</v>
      </c>
      <c r="Q72" s="139">
        <f t="shared" si="7"/>
        <v>77.49</v>
      </c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</row>
    <row r="73">
      <c r="A73" s="139"/>
      <c r="B73" s="43">
        <v>2839.0</v>
      </c>
      <c r="C73" s="43" t="s">
        <v>391</v>
      </c>
      <c r="D73" s="43">
        <v>34.018</v>
      </c>
      <c r="E73" s="43">
        <v>18.0</v>
      </c>
      <c r="F73" s="43">
        <v>11.42</v>
      </c>
      <c r="G73" s="43">
        <v>104369.0</v>
      </c>
      <c r="H73" s="43">
        <v>11.02</v>
      </c>
      <c r="I73" s="43" t="s">
        <v>229</v>
      </c>
      <c r="J73" s="251" t="s">
        <v>164</v>
      </c>
      <c r="K73" s="43" t="s">
        <v>203</v>
      </c>
      <c r="L73" s="43"/>
      <c r="M73" s="43" t="str">
        <f t="shared" si="1"/>
        <v>750MeV</v>
      </c>
      <c r="N73" s="139" t="str">
        <f t="shared" si="2"/>
        <v>650MeV</v>
      </c>
      <c r="O73" s="139">
        <f t="shared" si="6"/>
        <v>736</v>
      </c>
      <c r="P73" s="261">
        <f t="shared" si="4"/>
        <v>1139</v>
      </c>
      <c r="Q73" s="139">
        <f t="shared" si="7"/>
        <v>88.91</v>
      </c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</row>
    <row r="74">
      <c r="A74" s="76"/>
      <c r="B74" s="52">
        <v>2840.0</v>
      </c>
      <c r="C74" s="52" t="s">
        <v>391</v>
      </c>
      <c r="D74" s="52">
        <v>34.018</v>
      </c>
      <c r="E74" s="52">
        <v>36.0</v>
      </c>
      <c r="F74" s="52">
        <v>101.97</v>
      </c>
      <c r="G74" s="52">
        <v>1905776.0</v>
      </c>
      <c r="H74" s="52">
        <v>71.2</v>
      </c>
      <c r="I74" s="52" t="s">
        <v>65</v>
      </c>
      <c r="J74" s="52" t="s">
        <v>164</v>
      </c>
      <c r="K74" s="52" t="s">
        <v>203</v>
      </c>
      <c r="L74" s="52"/>
      <c r="M74" s="52" t="str">
        <f t="shared" si="1"/>
        <v>750MeV</v>
      </c>
      <c r="N74" s="76" t="str">
        <f t="shared" si="2"/>
        <v>650MeV</v>
      </c>
      <c r="O74" s="76">
        <f t="shared" si="6"/>
        <v>837.97</v>
      </c>
      <c r="P74" s="262">
        <f t="shared" si="4"/>
        <v>1139</v>
      </c>
      <c r="Q74" s="76">
        <f t="shared" si="7"/>
        <v>88.91</v>
      </c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>
      <c r="A75" s="76"/>
      <c r="B75" s="52">
        <v>2841.0</v>
      </c>
      <c r="C75" s="52" t="s">
        <v>391</v>
      </c>
      <c r="D75" s="52">
        <v>34.018</v>
      </c>
      <c r="E75" s="52">
        <v>36.0</v>
      </c>
      <c r="F75" s="52">
        <v>110.5</v>
      </c>
      <c r="G75" s="52">
        <v>2044461.0</v>
      </c>
      <c r="H75" s="52">
        <v>58.9</v>
      </c>
      <c r="I75" s="52" t="s">
        <v>65</v>
      </c>
      <c r="J75" s="52" t="s">
        <v>164</v>
      </c>
      <c r="K75" s="52" t="s">
        <v>203</v>
      </c>
      <c r="L75" s="52"/>
      <c r="M75" s="52" t="str">
        <f t="shared" si="1"/>
        <v>750MeV</v>
      </c>
      <c r="N75" s="76" t="str">
        <f t="shared" si="2"/>
        <v>650MeV</v>
      </c>
      <c r="O75" s="76">
        <f t="shared" si="6"/>
        <v>948.47</v>
      </c>
      <c r="P75" s="262">
        <f>if($I75="LD2",$P74+$G75,$P74+0)</f>
        <v>1139</v>
      </c>
      <c r="Q75" s="76">
        <f>if($I75="dummy",$Q74+$G75,$Q74+0)</f>
        <v>88.91</v>
      </c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>
      <c r="A76" s="156">
        <v>45241.0</v>
      </c>
      <c r="B76" s="52">
        <v>2842.0</v>
      </c>
      <c r="C76" s="52" t="s">
        <v>391</v>
      </c>
      <c r="D76" s="52">
        <v>34.018</v>
      </c>
      <c r="E76" s="52">
        <v>24.0</v>
      </c>
      <c r="F76" s="52">
        <v>24.77</v>
      </c>
      <c r="G76" s="52">
        <v>331911.0</v>
      </c>
      <c r="H76" s="52">
        <v>19.45</v>
      </c>
      <c r="I76" s="52" t="s">
        <v>65</v>
      </c>
      <c r="J76" s="52" t="s">
        <v>164</v>
      </c>
      <c r="K76" s="52" t="s">
        <v>203</v>
      </c>
      <c r="L76" s="52"/>
      <c r="M76" s="52" t="str">
        <f t="shared" si="1"/>
        <v>750MeV</v>
      </c>
      <c r="N76" s="76" t="str">
        <f t="shared" si="2"/>
        <v>650MeV</v>
      </c>
      <c r="O76" s="76">
        <f t="shared" si="6"/>
        <v>973.24</v>
      </c>
      <c r="P76" s="262">
        <f t="shared" ref="P76:P149" si="8">if($I76="LD2",$P75+$F76,$P75+0)</f>
        <v>1139</v>
      </c>
      <c r="Q76" s="76">
        <f t="shared" ref="Q76:Q149" si="9">if($I76="dummy",$Q75+$F76,$Q75+0)</f>
        <v>88.91</v>
      </c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>
      <c r="A77" s="76"/>
      <c r="B77" s="52">
        <v>2843.0</v>
      </c>
      <c r="C77" s="52" t="s">
        <v>391</v>
      </c>
      <c r="D77" s="52">
        <v>34.018</v>
      </c>
      <c r="E77" s="52">
        <v>12.0</v>
      </c>
      <c r="F77" s="52">
        <v>13.78</v>
      </c>
      <c r="G77" s="52">
        <v>139633.0</v>
      </c>
      <c r="H77" s="52">
        <v>20.98</v>
      </c>
      <c r="I77" s="52" t="s">
        <v>65</v>
      </c>
      <c r="J77" s="52" t="s">
        <v>164</v>
      </c>
      <c r="K77" s="52" t="s">
        <v>203</v>
      </c>
      <c r="L77" s="52"/>
      <c r="M77" s="52" t="str">
        <f t="shared" si="1"/>
        <v>750MeV</v>
      </c>
      <c r="N77" s="76" t="str">
        <f t="shared" si="2"/>
        <v>650MeV</v>
      </c>
      <c r="O77" s="76">
        <f t="shared" si="6"/>
        <v>987.02</v>
      </c>
      <c r="P77" s="262">
        <f t="shared" si="8"/>
        <v>1139</v>
      </c>
      <c r="Q77" s="76">
        <f t="shared" si="9"/>
        <v>88.91</v>
      </c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>
      <c r="A78" s="76"/>
      <c r="B78" s="52">
        <v>2844.0</v>
      </c>
      <c r="C78" s="52" t="s">
        <v>314</v>
      </c>
      <c r="D78" s="52">
        <v>34.018</v>
      </c>
      <c r="E78" s="52">
        <v>36.0</v>
      </c>
      <c r="F78" s="52">
        <v>36.93</v>
      </c>
      <c r="G78" s="52">
        <v>669400.0</v>
      </c>
      <c r="H78" s="52">
        <v>24.21</v>
      </c>
      <c r="I78" s="52" t="s">
        <v>65</v>
      </c>
      <c r="J78" s="52" t="s">
        <v>102</v>
      </c>
      <c r="K78" s="52" t="s">
        <v>203</v>
      </c>
      <c r="L78" s="52"/>
      <c r="M78" s="52" t="str">
        <f t="shared" si="1"/>
        <v>750MeV</v>
      </c>
      <c r="N78" s="76" t="str">
        <f t="shared" si="2"/>
        <v>650MeV</v>
      </c>
      <c r="O78" s="76">
        <f t="shared" si="6"/>
        <v>1023.95</v>
      </c>
      <c r="P78" s="262">
        <f t="shared" si="8"/>
        <v>1139</v>
      </c>
      <c r="Q78" s="76">
        <f t="shared" si="9"/>
        <v>88.91</v>
      </c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>
      <c r="A79" s="76"/>
      <c r="B79" s="52">
        <v>2845.0</v>
      </c>
      <c r="C79" s="52" t="s">
        <v>314</v>
      </c>
      <c r="D79" s="52">
        <v>34.018</v>
      </c>
      <c r="E79" s="52">
        <v>24.0</v>
      </c>
      <c r="F79" s="52">
        <v>22.66</v>
      </c>
      <c r="G79" s="52">
        <v>720643.0</v>
      </c>
      <c r="H79" s="52">
        <v>38.71</v>
      </c>
      <c r="I79" s="52" t="s">
        <v>65</v>
      </c>
      <c r="J79" s="52" t="s">
        <v>53</v>
      </c>
      <c r="K79" s="52" t="s">
        <v>203</v>
      </c>
      <c r="L79" s="52"/>
      <c r="M79" s="52" t="str">
        <f t="shared" si="1"/>
        <v>750MeV</v>
      </c>
      <c r="N79" s="76" t="str">
        <f t="shared" si="2"/>
        <v>650MeV</v>
      </c>
      <c r="O79" s="76">
        <f t="shared" si="6"/>
        <v>1046.61</v>
      </c>
      <c r="P79" s="262">
        <f t="shared" si="8"/>
        <v>1139</v>
      </c>
      <c r="Q79" s="76">
        <f t="shared" si="9"/>
        <v>88.91</v>
      </c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>
      <c r="A80" s="76"/>
      <c r="B80" s="52">
        <v>2846.0</v>
      </c>
      <c r="C80" s="52" t="s">
        <v>391</v>
      </c>
      <c r="D80" s="52">
        <v>34.018</v>
      </c>
      <c r="E80" s="52">
        <v>12.0</v>
      </c>
      <c r="F80" s="52">
        <v>13.7</v>
      </c>
      <c r="G80" s="52">
        <v>377072.0</v>
      </c>
      <c r="H80" s="52">
        <v>20.18</v>
      </c>
      <c r="I80" s="52" t="s">
        <v>65</v>
      </c>
      <c r="J80" s="52" t="s">
        <v>164</v>
      </c>
      <c r="K80" s="52" t="s">
        <v>477</v>
      </c>
      <c r="L80" s="52"/>
      <c r="M80" s="52" t="str">
        <f t="shared" si="1"/>
        <v>140MeV</v>
      </c>
      <c r="N80" s="76" t="str">
        <f t="shared" si="2"/>
        <v>140MeV</v>
      </c>
      <c r="O80" s="76">
        <f t="shared" si="6"/>
        <v>1060.31</v>
      </c>
      <c r="P80" s="262">
        <f t="shared" si="8"/>
        <v>1139</v>
      </c>
      <c r="Q80" s="76">
        <f t="shared" si="9"/>
        <v>88.91</v>
      </c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>
      <c r="A81" s="76"/>
      <c r="B81" s="52">
        <v>2847.0</v>
      </c>
      <c r="C81" s="52" t="s">
        <v>391</v>
      </c>
      <c r="D81" s="52">
        <v>34.018</v>
      </c>
      <c r="E81" s="52">
        <v>36.0</v>
      </c>
      <c r="F81" s="52">
        <v>19.59</v>
      </c>
      <c r="G81" s="52">
        <v>302993.0</v>
      </c>
      <c r="H81" s="52">
        <v>11.52</v>
      </c>
      <c r="I81" s="52" t="s">
        <v>65</v>
      </c>
      <c r="J81" s="52" t="s">
        <v>400</v>
      </c>
      <c r="K81" s="52" t="s">
        <v>223</v>
      </c>
      <c r="L81" s="52"/>
      <c r="M81" s="52" t="str">
        <f t="shared" si="1"/>
        <v>750MeV</v>
      </c>
      <c r="N81" s="76" t="str">
        <f t="shared" si="2"/>
        <v>650MeV</v>
      </c>
      <c r="O81" s="76">
        <f t="shared" si="6"/>
        <v>1079.9</v>
      </c>
      <c r="P81" s="262">
        <f t="shared" si="8"/>
        <v>1139</v>
      </c>
      <c r="Q81" s="76">
        <f t="shared" si="9"/>
        <v>88.91</v>
      </c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</row>
    <row r="82">
      <c r="A82" s="86"/>
      <c r="B82" s="83">
        <v>2848.0</v>
      </c>
      <c r="C82" s="83" t="s">
        <v>391</v>
      </c>
      <c r="D82" s="83">
        <v>34.018</v>
      </c>
      <c r="E82" s="83">
        <v>21.0</v>
      </c>
      <c r="F82" s="83">
        <v>67.22</v>
      </c>
      <c r="G82" s="83">
        <v>4564249.0</v>
      </c>
      <c r="H82" s="83">
        <v>59.76</v>
      </c>
      <c r="I82" s="83" t="s">
        <v>101</v>
      </c>
      <c r="J82" s="83" t="s">
        <v>164</v>
      </c>
      <c r="K82" s="83" t="s">
        <v>203</v>
      </c>
      <c r="L82" s="83"/>
      <c r="M82" s="83" t="str">
        <f t="shared" si="1"/>
        <v>750MeV</v>
      </c>
      <c r="N82" s="86" t="str">
        <f t="shared" si="2"/>
        <v>650MeV</v>
      </c>
      <c r="O82" s="86">
        <f t="shared" si="6"/>
        <v>1079.9</v>
      </c>
      <c r="P82" s="259">
        <f t="shared" si="8"/>
        <v>1206.22</v>
      </c>
      <c r="Q82" s="86">
        <f t="shared" si="9"/>
        <v>88.91</v>
      </c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</row>
    <row r="83">
      <c r="A83" s="86"/>
      <c r="B83" s="83">
        <v>2849.0</v>
      </c>
      <c r="C83" s="83" t="s">
        <v>391</v>
      </c>
      <c r="D83" s="83">
        <v>34.018</v>
      </c>
      <c r="E83" s="83">
        <v>21.0</v>
      </c>
      <c r="F83" s="83">
        <v>67.99</v>
      </c>
      <c r="G83" s="83">
        <v>4592564.0</v>
      </c>
      <c r="H83" s="83">
        <v>59.21</v>
      </c>
      <c r="I83" s="83" t="s">
        <v>101</v>
      </c>
      <c r="J83" s="83" t="s">
        <v>164</v>
      </c>
      <c r="K83" s="83" t="s">
        <v>203</v>
      </c>
      <c r="L83" s="83"/>
      <c r="M83" s="83" t="str">
        <f t="shared" si="1"/>
        <v>750MeV</v>
      </c>
      <c r="N83" s="86" t="str">
        <f t="shared" si="2"/>
        <v>650MeV</v>
      </c>
      <c r="O83" s="86">
        <f t="shared" si="6"/>
        <v>1079.9</v>
      </c>
      <c r="P83" s="259">
        <f t="shared" si="8"/>
        <v>1274.21</v>
      </c>
      <c r="Q83" s="86">
        <f t="shared" si="9"/>
        <v>88.91</v>
      </c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</row>
    <row r="84">
      <c r="A84" s="86"/>
      <c r="B84" s="83">
        <v>2850.0</v>
      </c>
      <c r="C84" s="83" t="s">
        <v>391</v>
      </c>
      <c r="D84" s="83">
        <v>34.018</v>
      </c>
      <c r="E84" s="83">
        <v>21.0</v>
      </c>
      <c r="F84" s="83">
        <v>69.35</v>
      </c>
      <c r="G84" s="83">
        <v>4686053.0</v>
      </c>
      <c r="H84" s="83">
        <v>59.29</v>
      </c>
      <c r="I84" s="83" t="s">
        <v>101</v>
      </c>
      <c r="J84" s="83" t="s">
        <v>164</v>
      </c>
      <c r="K84" s="83" t="s">
        <v>203</v>
      </c>
      <c r="L84" s="83"/>
      <c r="M84" s="83" t="str">
        <f t="shared" si="1"/>
        <v>750MeV</v>
      </c>
      <c r="N84" s="86" t="str">
        <f t="shared" si="2"/>
        <v>650MeV</v>
      </c>
      <c r="O84" s="86">
        <f t="shared" si="6"/>
        <v>1079.9</v>
      </c>
      <c r="P84" s="259">
        <f t="shared" si="8"/>
        <v>1343.56</v>
      </c>
      <c r="Q84" s="86">
        <f t="shared" si="9"/>
        <v>88.91</v>
      </c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>
      <c r="A85" s="86"/>
      <c r="B85" s="83">
        <v>2851.0</v>
      </c>
      <c r="C85" s="83" t="s">
        <v>391</v>
      </c>
      <c r="D85" s="83">
        <v>34.018</v>
      </c>
      <c r="E85" s="83">
        <v>21.0</v>
      </c>
      <c r="F85" s="83">
        <v>2.78</v>
      </c>
      <c r="G85" s="83">
        <v>232560.0</v>
      </c>
      <c r="H85" s="83">
        <v>22.6</v>
      </c>
      <c r="I85" s="83" t="s">
        <v>101</v>
      </c>
      <c r="J85" s="83" t="s">
        <v>164</v>
      </c>
      <c r="K85" s="83" t="s">
        <v>203</v>
      </c>
      <c r="L85" s="83"/>
      <c r="M85" s="83" t="str">
        <f t="shared" si="1"/>
        <v>750MeV</v>
      </c>
      <c r="N85" s="86" t="str">
        <f t="shared" si="2"/>
        <v>650MeV</v>
      </c>
      <c r="O85" s="86">
        <f t="shared" si="6"/>
        <v>1079.9</v>
      </c>
      <c r="P85" s="259">
        <f t="shared" si="8"/>
        <v>1346.34</v>
      </c>
      <c r="Q85" s="86">
        <f t="shared" si="9"/>
        <v>88.91</v>
      </c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</row>
    <row r="86">
      <c r="A86" s="86"/>
      <c r="B86" s="83">
        <v>2852.0</v>
      </c>
      <c r="C86" s="83" t="s">
        <v>391</v>
      </c>
      <c r="D86" s="83">
        <v>34.018</v>
      </c>
      <c r="E86" s="83">
        <v>21.0</v>
      </c>
      <c r="F86" s="83">
        <v>74.35</v>
      </c>
      <c r="G86" s="83">
        <v>4911990.0</v>
      </c>
      <c r="H86" s="83">
        <v>65.26</v>
      </c>
      <c r="I86" s="83" t="s">
        <v>101</v>
      </c>
      <c r="J86" s="83" t="s">
        <v>164</v>
      </c>
      <c r="K86" s="83" t="s">
        <v>203</v>
      </c>
      <c r="L86" s="83"/>
      <c r="M86" s="83" t="str">
        <f t="shared" si="1"/>
        <v>750MeV</v>
      </c>
      <c r="N86" s="86" t="str">
        <f t="shared" si="2"/>
        <v>650MeV</v>
      </c>
      <c r="O86" s="86">
        <f t="shared" si="6"/>
        <v>1079.9</v>
      </c>
      <c r="P86" s="259">
        <f t="shared" si="8"/>
        <v>1420.69</v>
      </c>
      <c r="Q86" s="86">
        <f t="shared" si="9"/>
        <v>88.91</v>
      </c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</row>
    <row r="87">
      <c r="A87" s="86"/>
      <c r="B87" s="83">
        <v>2853.0</v>
      </c>
      <c r="C87" s="83" t="s">
        <v>391</v>
      </c>
      <c r="D87" s="83">
        <v>34.018</v>
      </c>
      <c r="E87" s="83">
        <v>14.0</v>
      </c>
      <c r="F87" s="83">
        <v>15.81</v>
      </c>
      <c r="G87" s="83">
        <v>759370.0</v>
      </c>
      <c r="H87" s="83">
        <v>19.76</v>
      </c>
      <c r="I87" s="83" t="s">
        <v>101</v>
      </c>
      <c r="J87" s="83" t="s">
        <v>164</v>
      </c>
      <c r="K87" s="83" t="s">
        <v>203</v>
      </c>
      <c r="L87" s="83"/>
      <c r="M87" s="83" t="str">
        <f t="shared" si="1"/>
        <v>750MeV</v>
      </c>
      <c r="N87" s="86" t="str">
        <f t="shared" si="2"/>
        <v>650MeV</v>
      </c>
      <c r="O87" s="86">
        <f t="shared" si="6"/>
        <v>1079.9</v>
      </c>
      <c r="P87" s="259">
        <f t="shared" si="8"/>
        <v>1436.5</v>
      </c>
      <c r="Q87" s="86">
        <f t="shared" si="9"/>
        <v>88.91</v>
      </c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>
      <c r="A88" s="86"/>
      <c r="B88" s="83">
        <v>2854.0</v>
      </c>
      <c r="C88" s="83" t="s">
        <v>391</v>
      </c>
      <c r="D88" s="83">
        <v>34.018</v>
      </c>
      <c r="E88" s="83">
        <v>7.0</v>
      </c>
      <c r="F88" s="83">
        <v>1.89</v>
      </c>
      <c r="G88" s="83">
        <v>53767.0</v>
      </c>
      <c r="H88" s="83">
        <v>4.7</v>
      </c>
      <c r="I88" s="83" t="s">
        <v>101</v>
      </c>
      <c r="J88" s="83" t="s">
        <v>164</v>
      </c>
      <c r="K88" s="83" t="s">
        <v>203</v>
      </c>
      <c r="L88" s="83" t="s">
        <v>597</v>
      </c>
      <c r="M88" s="83" t="str">
        <f t="shared" si="1"/>
        <v>750MeV</v>
      </c>
      <c r="N88" s="86" t="str">
        <f t="shared" si="2"/>
        <v>650MeV</v>
      </c>
      <c r="O88" s="86">
        <f t="shared" si="6"/>
        <v>1079.9</v>
      </c>
      <c r="P88" s="259">
        <f t="shared" si="8"/>
        <v>1438.39</v>
      </c>
      <c r="Q88" s="86">
        <f t="shared" si="9"/>
        <v>88.91</v>
      </c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>
      <c r="A89" s="76"/>
      <c r="B89" s="76"/>
      <c r="C89" s="76"/>
      <c r="D89" s="52"/>
      <c r="E89" s="76"/>
      <c r="F89" s="76"/>
      <c r="G89" s="76"/>
      <c r="H89" s="76"/>
      <c r="I89" s="52"/>
      <c r="J89" s="52"/>
      <c r="K89" s="76"/>
      <c r="L89" s="76"/>
      <c r="M89" s="52" t="str">
        <f t="shared" si="1"/>
        <v>750MeV</v>
      </c>
      <c r="N89" s="76" t="str">
        <f t="shared" si="2"/>
        <v>650MeV</v>
      </c>
      <c r="O89" s="76">
        <f t="shared" si="6"/>
        <v>1079.9</v>
      </c>
      <c r="P89" s="262">
        <f t="shared" si="8"/>
        <v>1438.39</v>
      </c>
      <c r="Q89" s="76">
        <f t="shared" si="9"/>
        <v>88.91</v>
      </c>
    </row>
    <row r="90">
      <c r="A90" s="76"/>
      <c r="B90" s="76"/>
      <c r="C90" s="76"/>
      <c r="D90" s="52"/>
      <c r="E90" s="76"/>
      <c r="F90" s="76"/>
      <c r="G90" s="76"/>
      <c r="H90" s="76"/>
      <c r="I90" s="52"/>
      <c r="J90" s="52"/>
      <c r="K90" s="76"/>
      <c r="L90" s="76"/>
      <c r="M90" s="52" t="str">
        <f t="shared" si="1"/>
        <v>750MeV</v>
      </c>
      <c r="N90" s="76" t="str">
        <f t="shared" si="2"/>
        <v>650MeV</v>
      </c>
      <c r="O90" s="76">
        <f t="shared" si="6"/>
        <v>1079.9</v>
      </c>
      <c r="P90" s="262">
        <f t="shared" si="8"/>
        <v>1438.39</v>
      </c>
      <c r="Q90" s="76">
        <f t="shared" si="9"/>
        <v>88.91</v>
      </c>
    </row>
    <row r="91">
      <c r="A91" s="76"/>
      <c r="B91" s="76"/>
      <c r="C91" s="76"/>
      <c r="D91" s="52"/>
      <c r="E91" s="76"/>
      <c r="F91" s="76"/>
      <c r="G91" s="76"/>
      <c r="H91" s="76"/>
      <c r="I91" s="52"/>
      <c r="J91" s="52"/>
      <c r="K91" s="76"/>
      <c r="L91" s="76"/>
      <c r="M91" s="52" t="str">
        <f t="shared" si="1"/>
        <v>750MeV</v>
      </c>
      <c r="N91" s="76" t="str">
        <f t="shared" si="2"/>
        <v>650MeV</v>
      </c>
      <c r="O91" s="76">
        <f t="shared" si="6"/>
        <v>1079.9</v>
      </c>
      <c r="P91" s="262">
        <f t="shared" si="8"/>
        <v>1438.39</v>
      </c>
      <c r="Q91" s="76">
        <f t="shared" si="9"/>
        <v>88.91</v>
      </c>
    </row>
    <row r="92">
      <c r="A92" s="76"/>
      <c r="B92" s="76"/>
      <c r="C92" s="76"/>
      <c r="D92" s="52"/>
      <c r="E92" s="76"/>
      <c r="F92" s="76"/>
      <c r="G92" s="76"/>
      <c r="H92" s="76"/>
      <c r="I92" s="52"/>
      <c r="J92" s="52"/>
      <c r="K92" s="76"/>
      <c r="L92" s="76"/>
      <c r="M92" s="52" t="str">
        <f t="shared" si="1"/>
        <v>750MeV</v>
      </c>
      <c r="N92" s="76" t="str">
        <f t="shared" si="2"/>
        <v>650MeV</v>
      </c>
      <c r="O92" s="76">
        <f t="shared" si="6"/>
        <v>1079.9</v>
      </c>
      <c r="P92" s="262">
        <f t="shared" si="8"/>
        <v>1438.39</v>
      </c>
      <c r="Q92" s="76">
        <f t="shared" si="9"/>
        <v>88.91</v>
      </c>
    </row>
    <row r="93">
      <c r="A93" s="76"/>
      <c r="B93" s="76"/>
      <c r="C93" s="76"/>
      <c r="D93" s="52"/>
      <c r="E93" s="76"/>
      <c r="F93" s="76"/>
      <c r="G93" s="76"/>
      <c r="H93" s="76"/>
      <c r="I93" s="52"/>
      <c r="J93" s="52"/>
      <c r="K93" s="76"/>
      <c r="L93" s="76"/>
      <c r="M93" s="52" t="str">
        <f t="shared" si="1"/>
        <v>750MeV</v>
      </c>
      <c r="N93" s="76" t="str">
        <f t="shared" si="2"/>
        <v>650MeV</v>
      </c>
      <c r="O93" s="76">
        <f t="shared" si="6"/>
        <v>1079.9</v>
      </c>
      <c r="P93" s="262">
        <f t="shared" si="8"/>
        <v>1438.39</v>
      </c>
      <c r="Q93" s="76">
        <f t="shared" si="9"/>
        <v>88.91</v>
      </c>
    </row>
    <row r="94">
      <c r="A94" s="76"/>
      <c r="B94" s="76"/>
      <c r="C94" s="76"/>
      <c r="D94" s="52"/>
      <c r="E94" s="76"/>
      <c r="F94" s="76"/>
      <c r="G94" s="76"/>
      <c r="H94" s="76"/>
      <c r="I94" s="52"/>
      <c r="J94" s="52"/>
      <c r="K94" s="76"/>
      <c r="L94" s="76"/>
      <c r="M94" s="52" t="str">
        <f t="shared" si="1"/>
        <v>750MeV</v>
      </c>
      <c r="N94" s="76" t="str">
        <f t="shared" si="2"/>
        <v>650MeV</v>
      </c>
      <c r="O94" s="76">
        <f t="shared" si="6"/>
        <v>1079.9</v>
      </c>
      <c r="P94" s="262">
        <f t="shared" si="8"/>
        <v>1438.39</v>
      </c>
      <c r="Q94" s="76">
        <f t="shared" si="9"/>
        <v>88.91</v>
      </c>
    </row>
    <row r="95">
      <c r="A95" s="76"/>
      <c r="B95" s="76"/>
      <c r="C95" s="76"/>
      <c r="D95" s="52"/>
      <c r="E95" s="76"/>
      <c r="F95" s="76"/>
      <c r="G95" s="76"/>
      <c r="H95" s="76"/>
      <c r="I95" s="52"/>
      <c r="J95" s="52"/>
      <c r="K95" s="76"/>
      <c r="L95" s="76"/>
      <c r="M95" s="52" t="str">
        <f t="shared" si="1"/>
        <v>750MeV</v>
      </c>
      <c r="N95" s="76" t="str">
        <f t="shared" si="2"/>
        <v>650MeV</v>
      </c>
      <c r="O95" s="76">
        <f t="shared" si="6"/>
        <v>1079.9</v>
      </c>
      <c r="P95" s="262">
        <f t="shared" si="8"/>
        <v>1438.39</v>
      </c>
      <c r="Q95" s="76">
        <f t="shared" si="9"/>
        <v>88.91</v>
      </c>
    </row>
    <row r="96">
      <c r="A96" s="76"/>
      <c r="B96" s="76"/>
      <c r="C96" s="76"/>
      <c r="D96" s="52"/>
      <c r="E96" s="76"/>
      <c r="F96" s="76"/>
      <c r="G96" s="76"/>
      <c r="H96" s="76"/>
      <c r="I96" s="52"/>
      <c r="J96" s="52"/>
      <c r="K96" s="76"/>
      <c r="L96" s="76"/>
      <c r="M96" s="52" t="str">
        <f t="shared" si="1"/>
        <v>750MeV</v>
      </c>
      <c r="N96" s="76" t="str">
        <f t="shared" si="2"/>
        <v>650MeV</v>
      </c>
      <c r="O96" s="76">
        <f t="shared" si="6"/>
        <v>1079.9</v>
      </c>
      <c r="P96" s="262">
        <f t="shared" si="8"/>
        <v>1438.39</v>
      </c>
      <c r="Q96" s="76">
        <f t="shared" si="9"/>
        <v>88.91</v>
      </c>
    </row>
    <row r="97">
      <c r="A97" s="76"/>
      <c r="B97" s="52"/>
      <c r="C97" s="52"/>
      <c r="D97" s="52"/>
      <c r="E97" s="52"/>
      <c r="F97" s="52"/>
      <c r="G97" s="52"/>
      <c r="H97" s="52"/>
      <c r="I97" s="52"/>
      <c r="J97" s="52"/>
      <c r="K97" s="76"/>
      <c r="L97" s="52"/>
      <c r="M97" s="52" t="str">
        <f t="shared" si="1"/>
        <v>750MeV</v>
      </c>
      <c r="N97" s="76" t="str">
        <f t="shared" si="2"/>
        <v>650MeV</v>
      </c>
      <c r="O97" s="76">
        <f t="shared" si="6"/>
        <v>1079.9</v>
      </c>
      <c r="P97" s="262">
        <f t="shared" si="8"/>
        <v>1438.39</v>
      </c>
      <c r="Q97" s="76">
        <f t="shared" si="9"/>
        <v>88.91</v>
      </c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</row>
    <row r="98">
      <c r="A98" s="76"/>
      <c r="B98" s="52"/>
      <c r="C98" s="52"/>
      <c r="D98" s="52"/>
      <c r="E98" s="52"/>
      <c r="F98" s="52"/>
      <c r="G98" s="52"/>
      <c r="H98" s="52"/>
      <c r="I98" s="52"/>
      <c r="J98" s="52"/>
      <c r="K98" s="76"/>
      <c r="L98" s="52"/>
      <c r="M98" s="52" t="str">
        <f t="shared" si="1"/>
        <v>750MeV</v>
      </c>
      <c r="N98" s="76" t="str">
        <f t="shared" si="2"/>
        <v>650MeV</v>
      </c>
      <c r="O98" s="76">
        <f t="shared" si="6"/>
        <v>1079.9</v>
      </c>
      <c r="P98" s="262">
        <f t="shared" si="8"/>
        <v>1438.39</v>
      </c>
      <c r="Q98" s="76">
        <f t="shared" si="9"/>
        <v>88.91</v>
      </c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</row>
    <row r="99">
      <c r="A99" s="76"/>
      <c r="B99" s="52"/>
      <c r="C99" s="52"/>
      <c r="D99" s="52"/>
      <c r="E99" s="52"/>
      <c r="F99" s="52"/>
      <c r="G99" s="52"/>
      <c r="H99" s="52"/>
      <c r="I99" s="52"/>
      <c r="J99" s="52"/>
      <c r="K99" s="76"/>
      <c r="L99" s="52"/>
      <c r="M99" s="52" t="str">
        <f t="shared" si="1"/>
        <v>750MeV</v>
      </c>
      <c r="N99" s="76" t="str">
        <f t="shared" si="2"/>
        <v>650MeV</v>
      </c>
      <c r="O99" s="76">
        <f t="shared" si="6"/>
        <v>1079.9</v>
      </c>
      <c r="P99" s="262">
        <f t="shared" si="8"/>
        <v>1438.39</v>
      </c>
      <c r="Q99" s="76">
        <f t="shared" si="9"/>
        <v>88.91</v>
      </c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>
      <c r="A100" s="76"/>
      <c r="B100" s="52"/>
      <c r="C100" s="52"/>
      <c r="D100" s="52"/>
      <c r="E100" s="52"/>
      <c r="F100" s="52"/>
      <c r="G100" s="52"/>
      <c r="H100" s="52"/>
      <c r="I100" s="52"/>
      <c r="J100" s="52"/>
      <c r="K100" s="76"/>
      <c r="L100" s="52"/>
      <c r="M100" s="52" t="str">
        <f t="shared" si="1"/>
        <v>750MeV</v>
      </c>
      <c r="N100" s="76" t="str">
        <f t="shared" si="2"/>
        <v>650MeV</v>
      </c>
      <c r="O100" s="76">
        <f t="shared" si="6"/>
        <v>1079.9</v>
      </c>
      <c r="P100" s="262">
        <f t="shared" si="8"/>
        <v>1438.39</v>
      </c>
      <c r="Q100" s="76">
        <f t="shared" si="9"/>
        <v>88.91</v>
      </c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>
      <c r="A101" s="76"/>
      <c r="B101" s="52"/>
      <c r="C101" s="52"/>
      <c r="E101" s="52"/>
      <c r="F101" s="52"/>
      <c r="G101" s="76"/>
      <c r="H101" s="52"/>
      <c r="I101" s="52"/>
      <c r="J101" s="52"/>
      <c r="K101" s="76"/>
      <c r="L101" s="52"/>
      <c r="M101" s="52" t="str">
        <f t="shared" si="1"/>
        <v>750MeV</v>
      </c>
      <c r="N101" s="76" t="str">
        <f t="shared" si="2"/>
        <v>650MeV</v>
      </c>
      <c r="O101" s="76">
        <f t="shared" si="6"/>
        <v>1079.9</v>
      </c>
      <c r="P101" s="262">
        <f t="shared" si="8"/>
        <v>1438.39</v>
      </c>
      <c r="Q101" s="76">
        <f t="shared" si="9"/>
        <v>88.91</v>
      </c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>
      <c r="A102" s="76"/>
      <c r="B102" s="52"/>
      <c r="C102" s="52"/>
      <c r="D102" s="52"/>
      <c r="E102" s="52"/>
      <c r="F102" s="52"/>
      <c r="G102" s="52"/>
      <c r="H102" s="52"/>
      <c r="I102" s="52"/>
      <c r="J102" s="52"/>
      <c r="K102" s="76"/>
      <c r="L102" s="52"/>
      <c r="M102" s="52" t="str">
        <f t="shared" si="1"/>
        <v>750MeV</v>
      </c>
      <c r="N102" s="76" t="str">
        <f t="shared" si="2"/>
        <v>650MeV</v>
      </c>
      <c r="O102" s="76">
        <f t="shared" si="6"/>
        <v>1079.9</v>
      </c>
      <c r="P102" s="262">
        <f t="shared" si="8"/>
        <v>1438.39</v>
      </c>
      <c r="Q102" s="76">
        <f t="shared" si="9"/>
        <v>88.91</v>
      </c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</row>
    <row r="103">
      <c r="A103" s="76"/>
      <c r="B103" s="52"/>
      <c r="C103" s="52"/>
      <c r="D103" s="52"/>
      <c r="E103" s="52"/>
      <c r="F103" s="52"/>
      <c r="G103" s="52"/>
      <c r="H103" s="52"/>
      <c r="I103" s="52"/>
      <c r="J103" s="52"/>
      <c r="K103" s="76"/>
      <c r="L103" s="52"/>
      <c r="M103" s="52" t="str">
        <f t="shared" si="1"/>
        <v>750MeV</v>
      </c>
      <c r="N103" s="76" t="str">
        <f t="shared" si="2"/>
        <v>650MeV</v>
      </c>
      <c r="O103" s="76">
        <f t="shared" si="6"/>
        <v>1079.9</v>
      </c>
      <c r="P103" s="262">
        <f t="shared" si="8"/>
        <v>1438.39</v>
      </c>
      <c r="Q103" s="76">
        <f t="shared" si="9"/>
        <v>88.91</v>
      </c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</row>
    <row r="104">
      <c r="A104" s="156"/>
      <c r="B104" s="52"/>
      <c r="C104" s="52"/>
      <c r="D104" s="52"/>
      <c r="E104" s="52"/>
      <c r="F104" s="52"/>
      <c r="G104" s="52"/>
      <c r="H104" s="52"/>
      <c r="I104" s="52"/>
      <c r="J104" s="52"/>
      <c r="K104" s="76"/>
      <c r="L104" s="52"/>
      <c r="M104" s="52" t="str">
        <f t="shared" si="1"/>
        <v>750MeV</v>
      </c>
      <c r="N104" s="76" t="str">
        <f t="shared" si="2"/>
        <v>650MeV</v>
      </c>
      <c r="O104" s="76">
        <f t="shared" si="6"/>
        <v>1079.9</v>
      </c>
      <c r="P104" s="262">
        <f t="shared" si="8"/>
        <v>1438.39</v>
      </c>
      <c r="Q104" s="76">
        <f t="shared" si="9"/>
        <v>88.91</v>
      </c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>
      <c r="A105" s="76"/>
      <c r="B105" s="52"/>
      <c r="C105" s="52"/>
      <c r="D105" s="52"/>
      <c r="E105" s="52"/>
      <c r="F105" s="52"/>
      <c r="G105" s="52"/>
      <c r="H105" s="52"/>
      <c r="I105" s="52"/>
      <c r="J105" s="52"/>
      <c r="K105" s="76"/>
      <c r="L105" s="52"/>
      <c r="M105" s="52" t="str">
        <f t="shared" si="1"/>
        <v>750MeV</v>
      </c>
      <c r="N105" s="76" t="str">
        <f t="shared" si="2"/>
        <v>650MeV</v>
      </c>
      <c r="O105" s="76">
        <f t="shared" si="6"/>
        <v>1079.9</v>
      </c>
      <c r="P105" s="262">
        <f t="shared" si="8"/>
        <v>1438.39</v>
      </c>
      <c r="Q105" s="76">
        <f t="shared" si="9"/>
        <v>88.91</v>
      </c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</row>
    <row r="106">
      <c r="A106" s="76"/>
      <c r="B106" s="52"/>
      <c r="C106" s="52"/>
      <c r="D106" s="52"/>
      <c r="E106" s="52"/>
      <c r="F106" s="52"/>
      <c r="G106" s="52"/>
      <c r="H106" s="52"/>
      <c r="I106" s="52"/>
      <c r="J106" s="52"/>
      <c r="K106" s="76"/>
      <c r="L106" s="52"/>
      <c r="M106" s="52" t="str">
        <f t="shared" si="1"/>
        <v>750MeV</v>
      </c>
      <c r="N106" s="76" t="str">
        <f t="shared" si="2"/>
        <v>650MeV</v>
      </c>
      <c r="O106" s="76">
        <f t="shared" si="6"/>
        <v>1079.9</v>
      </c>
      <c r="P106" s="262">
        <f t="shared" si="8"/>
        <v>1438.39</v>
      </c>
      <c r="Q106" s="76">
        <f t="shared" si="9"/>
        <v>88.91</v>
      </c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>
      <c r="A107" s="76"/>
      <c r="B107" s="52"/>
      <c r="C107" s="52"/>
      <c r="D107" s="52"/>
      <c r="E107" s="52"/>
      <c r="F107" s="52"/>
      <c r="G107" s="52"/>
      <c r="H107" s="52"/>
      <c r="I107" s="52"/>
      <c r="J107" s="52"/>
      <c r="K107" s="76"/>
      <c r="L107" s="52"/>
      <c r="M107" s="52" t="str">
        <f t="shared" si="1"/>
        <v>750MeV</v>
      </c>
      <c r="N107" s="76" t="str">
        <f t="shared" si="2"/>
        <v>650MeV</v>
      </c>
      <c r="O107" s="76">
        <f t="shared" si="6"/>
        <v>1079.9</v>
      </c>
      <c r="P107" s="262">
        <f t="shared" si="8"/>
        <v>1438.39</v>
      </c>
      <c r="Q107" s="76">
        <f t="shared" si="9"/>
        <v>88.91</v>
      </c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</row>
    <row r="108">
      <c r="A108" s="76"/>
      <c r="B108" s="52"/>
      <c r="C108" s="52"/>
      <c r="D108" s="52"/>
      <c r="E108" s="52"/>
      <c r="F108" s="52"/>
      <c r="G108" s="52"/>
      <c r="H108" s="52"/>
      <c r="I108" s="52"/>
      <c r="J108" s="52"/>
      <c r="K108" s="76"/>
      <c r="L108" s="52"/>
      <c r="M108" s="52" t="str">
        <f t="shared" si="1"/>
        <v>750MeV</v>
      </c>
      <c r="N108" s="76" t="str">
        <f t="shared" si="2"/>
        <v>650MeV</v>
      </c>
      <c r="O108" s="76">
        <f t="shared" si="6"/>
        <v>1079.9</v>
      </c>
      <c r="P108" s="262">
        <f t="shared" si="8"/>
        <v>1438.39</v>
      </c>
      <c r="Q108" s="76">
        <f t="shared" si="9"/>
        <v>88.91</v>
      </c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>
      <c r="A109" s="76"/>
      <c r="B109" s="52"/>
      <c r="C109" s="52"/>
      <c r="D109" s="52"/>
      <c r="E109" s="52"/>
      <c r="F109" s="52"/>
      <c r="G109" s="52"/>
      <c r="H109" s="52"/>
      <c r="I109" s="52"/>
      <c r="J109" s="52"/>
      <c r="K109" s="76"/>
      <c r="L109" s="52"/>
      <c r="M109" s="52" t="str">
        <f t="shared" si="1"/>
        <v>750MeV</v>
      </c>
      <c r="N109" s="76" t="str">
        <f t="shared" si="2"/>
        <v>650MeV</v>
      </c>
      <c r="O109" s="76">
        <f t="shared" si="6"/>
        <v>1079.9</v>
      </c>
      <c r="P109" s="262">
        <f t="shared" si="8"/>
        <v>1438.39</v>
      </c>
      <c r="Q109" s="76">
        <f t="shared" si="9"/>
        <v>88.91</v>
      </c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</row>
    <row r="110">
      <c r="A110" s="76"/>
      <c r="B110" s="52"/>
      <c r="C110" s="52"/>
      <c r="D110" s="52"/>
      <c r="E110" s="52"/>
      <c r="F110" s="52"/>
      <c r="G110" s="52"/>
      <c r="H110" s="52"/>
      <c r="I110" s="52"/>
      <c r="J110" s="52"/>
      <c r="K110" s="76"/>
      <c r="L110" s="52"/>
      <c r="M110" s="52" t="str">
        <f t="shared" si="1"/>
        <v>750MeV</v>
      </c>
      <c r="N110" s="76" t="str">
        <f t="shared" si="2"/>
        <v>650MeV</v>
      </c>
      <c r="O110" s="76">
        <f t="shared" si="6"/>
        <v>1079.9</v>
      </c>
      <c r="P110" s="262">
        <f t="shared" si="8"/>
        <v>1438.39</v>
      </c>
      <c r="Q110" s="76">
        <f t="shared" si="9"/>
        <v>88.91</v>
      </c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>
      <c r="A111" s="76"/>
      <c r="B111" s="52"/>
      <c r="C111" s="52"/>
      <c r="D111" s="52"/>
      <c r="E111" s="52"/>
      <c r="F111" s="52"/>
      <c r="G111" s="52"/>
      <c r="H111" s="52"/>
      <c r="I111" s="52"/>
      <c r="J111" s="52"/>
      <c r="K111" s="76"/>
      <c r="L111" s="52"/>
      <c r="M111" s="52" t="str">
        <f t="shared" si="1"/>
        <v>750MeV</v>
      </c>
      <c r="N111" s="76" t="str">
        <f t="shared" si="2"/>
        <v>650MeV</v>
      </c>
      <c r="O111" s="76">
        <f t="shared" si="6"/>
        <v>1079.9</v>
      </c>
      <c r="P111" s="262">
        <f t="shared" si="8"/>
        <v>1438.39</v>
      </c>
      <c r="Q111" s="76">
        <f t="shared" si="9"/>
        <v>88.91</v>
      </c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>
      <c r="A112" s="76"/>
      <c r="B112" s="52"/>
      <c r="C112" s="52"/>
      <c r="D112" s="52"/>
      <c r="E112" s="52"/>
      <c r="F112" s="52"/>
      <c r="G112" s="52"/>
      <c r="H112" s="52"/>
      <c r="I112" s="52"/>
      <c r="J112" s="52"/>
      <c r="K112" s="76"/>
      <c r="L112" s="52"/>
      <c r="M112" s="52" t="str">
        <f t="shared" si="1"/>
        <v>750MeV</v>
      </c>
      <c r="N112" s="76" t="str">
        <f t="shared" si="2"/>
        <v>650MeV</v>
      </c>
      <c r="O112" s="76">
        <f t="shared" si="6"/>
        <v>1079.9</v>
      </c>
      <c r="P112" s="262">
        <f t="shared" si="8"/>
        <v>1438.39</v>
      </c>
      <c r="Q112" s="76">
        <f t="shared" si="9"/>
        <v>88.91</v>
      </c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>
      <c r="A113" s="76"/>
      <c r="B113" s="52"/>
      <c r="C113" s="52"/>
      <c r="D113" s="52"/>
      <c r="E113" s="52"/>
      <c r="F113" s="52"/>
      <c r="G113" s="52"/>
      <c r="H113" s="52"/>
      <c r="I113" s="52"/>
      <c r="J113" s="52"/>
      <c r="K113" s="76"/>
      <c r="L113" s="52"/>
      <c r="M113" s="52" t="str">
        <f t="shared" si="1"/>
        <v>750MeV</v>
      </c>
      <c r="N113" s="76" t="str">
        <f t="shared" si="2"/>
        <v>650MeV</v>
      </c>
      <c r="O113" s="76">
        <f t="shared" si="6"/>
        <v>1079.9</v>
      </c>
      <c r="P113" s="262">
        <f t="shared" si="8"/>
        <v>1438.39</v>
      </c>
      <c r="Q113" s="76">
        <f t="shared" si="9"/>
        <v>88.91</v>
      </c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>
      <c r="A114" s="76"/>
      <c r="B114" s="52"/>
      <c r="C114" s="52"/>
      <c r="D114" s="52"/>
      <c r="E114" s="52"/>
      <c r="F114" s="52"/>
      <c r="G114" s="52"/>
      <c r="H114" s="52"/>
      <c r="I114" s="52"/>
      <c r="J114" s="52"/>
      <c r="K114" s="76"/>
      <c r="L114" s="52"/>
      <c r="M114" s="52" t="str">
        <f t="shared" si="1"/>
        <v>750MeV</v>
      </c>
      <c r="N114" s="76" t="str">
        <f t="shared" si="2"/>
        <v>650MeV</v>
      </c>
      <c r="O114" s="76">
        <f t="shared" si="6"/>
        <v>1079.9</v>
      </c>
      <c r="P114" s="262">
        <f t="shared" si="8"/>
        <v>1438.39</v>
      </c>
      <c r="Q114" s="76">
        <f t="shared" si="9"/>
        <v>88.91</v>
      </c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>
      <c r="A115" s="76"/>
      <c r="B115" s="52"/>
      <c r="C115" s="52"/>
      <c r="D115" s="52"/>
      <c r="E115" s="52"/>
      <c r="F115" s="52"/>
      <c r="G115" s="52"/>
      <c r="H115" s="52"/>
      <c r="I115" s="52"/>
      <c r="J115" s="52"/>
      <c r="K115" s="76"/>
      <c r="L115" s="52"/>
      <c r="M115" s="52" t="str">
        <f t="shared" si="1"/>
        <v>750MeV</v>
      </c>
      <c r="N115" s="76" t="str">
        <f t="shared" si="2"/>
        <v>650MeV</v>
      </c>
      <c r="O115" s="76">
        <f t="shared" si="6"/>
        <v>1079.9</v>
      </c>
      <c r="P115" s="262">
        <f t="shared" si="8"/>
        <v>1438.39</v>
      </c>
      <c r="Q115" s="76">
        <f t="shared" si="9"/>
        <v>88.91</v>
      </c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</row>
    <row r="116">
      <c r="A116" s="76"/>
      <c r="B116" s="52"/>
      <c r="C116" s="52"/>
      <c r="D116" s="52"/>
      <c r="E116" s="52"/>
      <c r="F116" s="52"/>
      <c r="G116" s="52"/>
      <c r="H116" s="52"/>
      <c r="I116" s="52"/>
      <c r="J116" s="52"/>
      <c r="K116" s="76"/>
      <c r="L116" s="52"/>
      <c r="M116" s="52" t="str">
        <f t="shared" si="1"/>
        <v>750MeV</v>
      </c>
      <c r="N116" s="76" t="str">
        <f t="shared" si="2"/>
        <v>650MeV</v>
      </c>
      <c r="O116" s="76">
        <f t="shared" si="6"/>
        <v>1079.9</v>
      </c>
      <c r="P116" s="262">
        <f t="shared" si="8"/>
        <v>1438.39</v>
      </c>
      <c r="Q116" s="76">
        <f t="shared" si="9"/>
        <v>88.91</v>
      </c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</row>
    <row r="117">
      <c r="A117" s="76"/>
      <c r="B117" s="76"/>
      <c r="C117" s="76"/>
      <c r="D117" s="52"/>
      <c r="E117" s="76"/>
      <c r="F117" s="76"/>
      <c r="G117" s="76"/>
      <c r="H117" s="76"/>
      <c r="I117" s="52"/>
      <c r="J117" s="52"/>
      <c r="K117" s="76"/>
      <c r="L117" s="76"/>
      <c r="M117" s="52" t="str">
        <f t="shared" si="1"/>
        <v>750MeV</v>
      </c>
      <c r="N117" s="76" t="str">
        <f t="shared" si="2"/>
        <v>650MeV</v>
      </c>
      <c r="O117" s="76">
        <f t="shared" si="6"/>
        <v>1079.9</v>
      </c>
      <c r="P117" s="262">
        <f t="shared" si="8"/>
        <v>1438.39</v>
      </c>
      <c r="Q117" s="76">
        <f t="shared" si="9"/>
        <v>88.91</v>
      </c>
    </row>
    <row r="118">
      <c r="A118" s="76"/>
      <c r="B118" s="76"/>
      <c r="C118" s="76"/>
      <c r="D118" s="52"/>
      <c r="E118" s="76"/>
      <c r="F118" s="76"/>
      <c r="G118" s="76"/>
      <c r="H118" s="76"/>
      <c r="I118" s="52"/>
      <c r="J118" s="52"/>
      <c r="K118" s="76"/>
      <c r="L118" s="76"/>
      <c r="M118" s="52" t="str">
        <f t="shared" si="1"/>
        <v>750MeV</v>
      </c>
      <c r="N118" s="76" t="str">
        <f t="shared" si="2"/>
        <v>650MeV</v>
      </c>
      <c r="O118" s="76">
        <f t="shared" si="6"/>
        <v>1079.9</v>
      </c>
      <c r="P118" s="262">
        <f t="shared" si="8"/>
        <v>1438.39</v>
      </c>
      <c r="Q118" s="76">
        <f t="shared" si="9"/>
        <v>88.91</v>
      </c>
    </row>
    <row r="119">
      <c r="A119" s="76"/>
      <c r="B119" s="76"/>
      <c r="C119" s="76"/>
      <c r="D119" s="52"/>
      <c r="E119" s="76"/>
      <c r="F119" s="76"/>
      <c r="G119" s="76"/>
      <c r="H119" s="76"/>
      <c r="I119" s="52"/>
      <c r="J119" s="52"/>
      <c r="K119" s="76"/>
      <c r="L119" s="76"/>
      <c r="M119" s="52" t="str">
        <f t="shared" si="1"/>
        <v>750MeV</v>
      </c>
      <c r="N119" s="76" t="str">
        <f t="shared" si="2"/>
        <v>650MeV</v>
      </c>
      <c r="O119" s="76">
        <f t="shared" si="6"/>
        <v>1079.9</v>
      </c>
      <c r="P119" s="262">
        <f t="shared" si="8"/>
        <v>1438.39</v>
      </c>
      <c r="Q119" s="76">
        <f t="shared" si="9"/>
        <v>88.91</v>
      </c>
    </row>
    <row r="120">
      <c r="A120" s="76"/>
      <c r="B120" s="76"/>
      <c r="C120" s="76"/>
      <c r="D120" s="52"/>
      <c r="E120" s="76"/>
      <c r="F120" s="76"/>
      <c r="G120" s="76"/>
      <c r="H120" s="76"/>
      <c r="I120" s="52"/>
      <c r="J120" s="52"/>
      <c r="K120" s="76"/>
      <c r="L120" s="76"/>
      <c r="M120" s="52" t="str">
        <f t="shared" si="1"/>
        <v>750MeV</v>
      </c>
      <c r="N120" s="76" t="str">
        <f t="shared" si="2"/>
        <v>650MeV</v>
      </c>
      <c r="O120" s="76">
        <f t="shared" si="6"/>
        <v>1079.9</v>
      </c>
      <c r="P120" s="262">
        <f t="shared" si="8"/>
        <v>1438.39</v>
      </c>
      <c r="Q120" s="76">
        <f t="shared" si="9"/>
        <v>88.91</v>
      </c>
    </row>
    <row r="121">
      <c r="A121" s="76"/>
      <c r="B121" s="76"/>
      <c r="C121" s="76"/>
      <c r="D121" s="52"/>
      <c r="E121" s="76"/>
      <c r="F121" s="76"/>
      <c r="G121" s="76"/>
      <c r="H121" s="76"/>
      <c r="I121" s="52"/>
      <c r="J121" s="52"/>
      <c r="K121" s="76"/>
      <c r="L121" s="76"/>
      <c r="M121" s="52" t="str">
        <f t="shared" si="1"/>
        <v>750MeV</v>
      </c>
      <c r="N121" s="76" t="str">
        <f t="shared" si="2"/>
        <v>650MeV</v>
      </c>
      <c r="O121" s="76">
        <f t="shared" si="6"/>
        <v>1079.9</v>
      </c>
      <c r="P121" s="262">
        <f t="shared" si="8"/>
        <v>1438.39</v>
      </c>
      <c r="Q121" s="76">
        <f t="shared" si="9"/>
        <v>88.91</v>
      </c>
    </row>
    <row r="122">
      <c r="A122" s="76"/>
      <c r="B122" s="76"/>
      <c r="C122" s="76"/>
      <c r="D122" s="52"/>
      <c r="E122" s="76"/>
      <c r="F122" s="76"/>
      <c r="G122" s="76"/>
      <c r="H122" s="76"/>
      <c r="I122" s="52"/>
      <c r="J122" s="52"/>
      <c r="K122" s="76"/>
      <c r="L122" s="76"/>
      <c r="M122" s="52" t="str">
        <f t="shared" si="1"/>
        <v>750MeV</v>
      </c>
      <c r="N122" s="76" t="str">
        <f t="shared" si="2"/>
        <v>650MeV</v>
      </c>
      <c r="O122" s="76">
        <f t="shared" si="6"/>
        <v>1079.9</v>
      </c>
      <c r="P122" s="262">
        <f t="shared" si="8"/>
        <v>1438.39</v>
      </c>
      <c r="Q122" s="76">
        <f t="shared" si="9"/>
        <v>88.91</v>
      </c>
    </row>
    <row r="123">
      <c r="A123" s="76"/>
      <c r="B123" s="76"/>
      <c r="C123" s="76"/>
      <c r="D123" s="52"/>
      <c r="E123" s="76"/>
      <c r="F123" s="76"/>
      <c r="G123" s="76"/>
      <c r="H123" s="76"/>
      <c r="I123" s="52"/>
      <c r="J123" s="52"/>
      <c r="K123" s="76"/>
      <c r="L123" s="76"/>
      <c r="M123" s="52" t="str">
        <f t="shared" si="1"/>
        <v>750MeV</v>
      </c>
      <c r="N123" s="76" t="str">
        <f t="shared" si="2"/>
        <v>650MeV</v>
      </c>
      <c r="O123" s="76">
        <f t="shared" si="6"/>
        <v>1079.9</v>
      </c>
      <c r="P123" s="262">
        <f t="shared" si="8"/>
        <v>1438.39</v>
      </c>
      <c r="Q123" s="76">
        <f t="shared" si="9"/>
        <v>88.91</v>
      </c>
    </row>
    <row r="124">
      <c r="A124" s="76"/>
      <c r="B124" s="76"/>
      <c r="C124" s="76"/>
      <c r="D124" s="52"/>
      <c r="E124" s="76"/>
      <c r="F124" s="76"/>
      <c r="G124" s="76"/>
      <c r="H124" s="76"/>
      <c r="I124" s="52"/>
      <c r="J124" s="52"/>
      <c r="K124" s="76"/>
      <c r="L124" s="76"/>
      <c r="M124" s="52" t="str">
        <f t="shared" si="1"/>
        <v>750MeV</v>
      </c>
      <c r="N124" s="76" t="str">
        <f t="shared" si="2"/>
        <v>650MeV</v>
      </c>
      <c r="O124" s="76">
        <f t="shared" si="6"/>
        <v>1079.9</v>
      </c>
      <c r="P124" s="262">
        <f t="shared" si="8"/>
        <v>1438.39</v>
      </c>
      <c r="Q124" s="76">
        <f t="shared" si="9"/>
        <v>88.91</v>
      </c>
    </row>
    <row r="125">
      <c r="A125" s="76"/>
      <c r="B125" s="76"/>
      <c r="C125" s="76"/>
      <c r="D125" s="52"/>
      <c r="E125" s="76"/>
      <c r="F125" s="76"/>
      <c r="G125" s="76"/>
      <c r="H125" s="76"/>
      <c r="I125" s="52"/>
      <c r="J125" s="52"/>
      <c r="K125" s="76"/>
      <c r="L125" s="76"/>
      <c r="M125" s="52" t="str">
        <f t="shared" si="1"/>
        <v>750MeV</v>
      </c>
      <c r="N125" s="76" t="str">
        <f t="shared" si="2"/>
        <v>650MeV</v>
      </c>
      <c r="O125" s="76">
        <f t="shared" si="6"/>
        <v>1079.9</v>
      </c>
      <c r="P125" s="262">
        <f t="shared" si="8"/>
        <v>1438.39</v>
      </c>
      <c r="Q125" s="76">
        <f t="shared" si="9"/>
        <v>88.91</v>
      </c>
    </row>
    <row r="126">
      <c r="A126" s="76"/>
      <c r="B126" s="76"/>
      <c r="C126" s="76"/>
      <c r="D126" s="52"/>
      <c r="E126" s="76"/>
      <c r="F126" s="76"/>
      <c r="G126" s="76"/>
      <c r="H126" s="76"/>
      <c r="I126" s="52"/>
      <c r="J126" s="52"/>
      <c r="K126" s="76"/>
      <c r="L126" s="76"/>
      <c r="M126" s="52" t="str">
        <f t="shared" si="1"/>
        <v>750MeV</v>
      </c>
      <c r="N126" s="76" t="str">
        <f t="shared" si="2"/>
        <v>650MeV</v>
      </c>
      <c r="O126" s="76">
        <f t="shared" si="6"/>
        <v>1079.9</v>
      </c>
      <c r="P126" s="262">
        <f t="shared" si="8"/>
        <v>1438.39</v>
      </c>
      <c r="Q126" s="76">
        <f t="shared" si="9"/>
        <v>88.91</v>
      </c>
    </row>
    <row r="127">
      <c r="A127" s="76"/>
      <c r="B127" s="76"/>
      <c r="C127" s="76"/>
      <c r="D127" s="52"/>
      <c r="E127" s="76"/>
      <c r="F127" s="76"/>
      <c r="G127" s="76"/>
      <c r="H127" s="76"/>
      <c r="I127" s="52"/>
      <c r="J127" s="52"/>
      <c r="K127" s="76"/>
      <c r="L127" s="76"/>
      <c r="M127" s="52" t="str">
        <f t="shared" si="1"/>
        <v>750MeV</v>
      </c>
      <c r="N127" s="76" t="str">
        <f t="shared" si="2"/>
        <v>650MeV</v>
      </c>
      <c r="O127" s="76">
        <f t="shared" si="6"/>
        <v>1079.9</v>
      </c>
      <c r="P127" s="262">
        <f t="shared" si="8"/>
        <v>1438.39</v>
      </c>
      <c r="Q127" s="76">
        <f t="shared" si="9"/>
        <v>88.91</v>
      </c>
    </row>
    <row r="128">
      <c r="A128" s="76"/>
      <c r="B128" s="52"/>
      <c r="C128" s="52"/>
      <c r="D128" s="52"/>
      <c r="E128" s="52"/>
      <c r="F128" s="52"/>
      <c r="G128" s="52"/>
      <c r="H128" s="52"/>
      <c r="I128" s="52"/>
      <c r="J128" s="52"/>
      <c r="K128" s="76"/>
      <c r="L128" s="52"/>
      <c r="M128" s="52" t="str">
        <f t="shared" si="1"/>
        <v>750MeV</v>
      </c>
      <c r="N128" s="76" t="str">
        <f t="shared" si="2"/>
        <v>650MeV</v>
      </c>
      <c r="O128" s="76">
        <f t="shared" si="6"/>
        <v>1079.9</v>
      </c>
      <c r="P128" s="262">
        <f t="shared" si="8"/>
        <v>1438.39</v>
      </c>
      <c r="Q128" s="76">
        <f t="shared" si="9"/>
        <v>88.91</v>
      </c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</row>
    <row r="129">
      <c r="A129" s="76"/>
      <c r="B129" s="52"/>
      <c r="C129" s="52"/>
      <c r="D129" s="52"/>
      <c r="E129" s="52"/>
      <c r="F129" s="52"/>
      <c r="G129" s="52"/>
      <c r="H129" s="52"/>
      <c r="I129" s="52"/>
      <c r="J129" s="52"/>
      <c r="K129" s="76"/>
      <c r="L129" s="52"/>
      <c r="M129" s="52" t="str">
        <f t="shared" si="1"/>
        <v>750MeV</v>
      </c>
      <c r="N129" s="76" t="str">
        <f t="shared" si="2"/>
        <v>650MeV</v>
      </c>
      <c r="O129" s="76">
        <f t="shared" si="6"/>
        <v>1079.9</v>
      </c>
      <c r="P129" s="262">
        <f t="shared" si="8"/>
        <v>1438.39</v>
      </c>
      <c r="Q129" s="76">
        <f t="shared" si="9"/>
        <v>88.91</v>
      </c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</row>
    <row r="130">
      <c r="A130" s="156"/>
      <c r="B130" s="52"/>
      <c r="C130" s="52"/>
      <c r="D130" s="52"/>
      <c r="E130" s="52"/>
      <c r="F130" s="52"/>
      <c r="G130" s="52"/>
      <c r="H130" s="52"/>
      <c r="I130" s="52"/>
      <c r="J130" s="52"/>
      <c r="K130" s="76"/>
      <c r="L130" s="52"/>
      <c r="M130" s="52" t="str">
        <f t="shared" si="1"/>
        <v>750MeV</v>
      </c>
      <c r="N130" s="76" t="str">
        <f t="shared" si="2"/>
        <v>650MeV</v>
      </c>
      <c r="O130" s="76">
        <f t="shared" si="6"/>
        <v>1079.9</v>
      </c>
      <c r="P130" s="262">
        <f t="shared" si="8"/>
        <v>1438.39</v>
      </c>
      <c r="Q130" s="76">
        <f t="shared" si="9"/>
        <v>88.91</v>
      </c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>
      <c r="A131" s="76"/>
      <c r="B131" s="52"/>
      <c r="C131" s="52"/>
      <c r="D131" s="52"/>
      <c r="E131" s="52"/>
      <c r="F131" s="52"/>
      <c r="G131" s="52"/>
      <c r="H131" s="52"/>
      <c r="I131" s="52"/>
      <c r="J131" s="52"/>
      <c r="K131" s="76"/>
      <c r="L131" s="52"/>
      <c r="M131" s="52" t="str">
        <f t="shared" si="1"/>
        <v>750MeV</v>
      </c>
      <c r="N131" s="76" t="str">
        <f t="shared" si="2"/>
        <v>650MeV</v>
      </c>
      <c r="O131" s="76">
        <f t="shared" si="6"/>
        <v>1079.9</v>
      </c>
      <c r="P131" s="262">
        <f t="shared" si="8"/>
        <v>1438.39</v>
      </c>
      <c r="Q131" s="76">
        <f t="shared" si="9"/>
        <v>88.91</v>
      </c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>
      <c r="A132" s="76"/>
      <c r="B132" s="52"/>
      <c r="C132" s="52"/>
      <c r="D132" s="52"/>
      <c r="E132" s="52"/>
      <c r="F132" s="52"/>
      <c r="G132" s="52"/>
      <c r="H132" s="52"/>
      <c r="I132" s="52"/>
      <c r="J132" s="52"/>
      <c r="K132" s="76"/>
      <c r="L132" s="52"/>
      <c r="M132" s="52" t="str">
        <f t="shared" si="1"/>
        <v>750MeV</v>
      </c>
      <c r="N132" s="76" t="str">
        <f t="shared" si="2"/>
        <v>650MeV</v>
      </c>
      <c r="O132" s="76">
        <f t="shared" si="6"/>
        <v>1079.9</v>
      </c>
      <c r="P132" s="262">
        <f t="shared" si="8"/>
        <v>1438.39</v>
      </c>
      <c r="Q132" s="76">
        <f t="shared" si="9"/>
        <v>88.91</v>
      </c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>
      <c r="A133" s="76"/>
      <c r="B133" s="52"/>
      <c r="C133" s="52"/>
      <c r="D133" s="52"/>
      <c r="E133" s="52"/>
      <c r="F133" s="52"/>
      <c r="G133" s="52"/>
      <c r="H133" s="52"/>
      <c r="I133" s="52"/>
      <c r="J133" s="52"/>
      <c r="K133" s="76"/>
      <c r="L133" s="52"/>
      <c r="M133" s="52" t="str">
        <f t="shared" si="1"/>
        <v>750MeV</v>
      </c>
      <c r="N133" s="76" t="str">
        <f t="shared" si="2"/>
        <v>650MeV</v>
      </c>
      <c r="O133" s="76">
        <f t="shared" si="6"/>
        <v>1079.9</v>
      </c>
      <c r="P133" s="262">
        <f t="shared" si="8"/>
        <v>1438.39</v>
      </c>
      <c r="Q133" s="76">
        <f t="shared" si="9"/>
        <v>88.91</v>
      </c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>
      <c r="A134" s="76"/>
      <c r="B134" s="52"/>
      <c r="C134" s="52"/>
      <c r="D134" s="52"/>
      <c r="E134" s="52"/>
      <c r="F134" s="52"/>
      <c r="G134" s="52"/>
      <c r="H134" s="52"/>
      <c r="I134" s="52"/>
      <c r="J134" s="52"/>
      <c r="K134" s="76"/>
      <c r="L134" s="52"/>
      <c r="M134" s="52" t="str">
        <f t="shared" si="1"/>
        <v>750MeV</v>
      </c>
      <c r="N134" s="76" t="str">
        <f t="shared" si="2"/>
        <v>650MeV</v>
      </c>
      <c r="O134" s="76">
        <f t="shared" si="6"/>
        <v>1079.9</v>
      </c>
      <c r="P134" s="262">
        <f t="shared" si="8"/>
        <v>1438.39</v>
      </c>
      <c r="Q134" s="76">
        <f t="shared" si="9"/>
        <v>88.91</v>
      </c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>
      <c r="A135" s="76"/>
      <c r="B135" s="52"/>
      <c r="C135" s="52"/>
      <c r="D135" s="52"/>
      <c r="E135" s="52"/>
      <c r="F135" s="52"/>
      <c r="G135" s="52"/>
      <c r="H135" s="52"/>
      <c r="I135" s="52"/>
      <c r="J135" s="52"/>
      <c r="K135" s="76"/>
      <c r="L135" s="52"/>
      <c r="M135" s="52" t="str">
        <f t="shared" si="1"/>
        <v>750MeV</v>
      </c>
      <c r="N135" s="76" t="str">
        <f t="shared" si="2"/>
        <v>650MeV</v>
      </c>
      <c r="O135" s="76">
        <f t="shared" si="6"/>
        <v>1079.9</v>
      </c>
      <c r="P135" s="262">
        <f t="shared" si="8"/>
        <v>1438.39</v>
      </c>
      <c r="Q135" s="76">
        <f t="shared" si="9"/>
        <v>88.91</v>
      </c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</row>
    <row r="136">
      <c r="A136" s="76"/>
      <c r="B136" s="76"/>
      <c r="C136" s="76"/>
      <c r="D136" s="52"/>
      <c r="E136" s="76"/>
      <c r="F136" s="76"/>
      <c r="G136" s="76"/>
      <c r="H136" s="76"/>
      <c r="I136" s="52"/>
      <c r="J136" s="52"/>
      <c r="K136" s="76"/>
      <c r="L136" s="76"/>
      <c r="M136" s="52" t="str">
        <f t="shared" si="1"/>
        <v>750MeV</v>
      </c>
      <c r="N136" s="76" t="str">
        <f t="shared" si="2"/>
        <v>650MeV</v>
      </c>
      <c r="O136" s="76">
        <f t="shared" si="6"/>
        <v>1079.9</v>
      </c>
      <c r="P136" s="262">
        <f t="shared" si="8"/>
        <v>1438.39</v>
      </c>
      <c r="Q136" s="76">
        <f t="shared" si="9"/>
        <v>88.91</v>
      </c>
    </row>
    <row r="137">
      <c r="A137" s="76"/>
      <c r="B137" s="76"/>
      <c r="C137" s="76"/>
      <c r="D137" s="52"/>
      <c r="E137" s="76"/>
      <c r="F137" s="76"/>
      <c r="G137" s="76"/>
      <c r="H137" s="76"/>
      <c r="I137" s="52"/>
      <c r="J137" s="52"/>
      <c r="K137" s="76"/>
      <c r="L137" s="76"/>
      <c r="M137" s="52" t="str">
        <f t="shared" si="1"/>
        <v>750MeV</v>
      </c>
      <c r="N137" s="76" t="str">
        <f t="shared" si="2"/>
        <v>650MeV</v>
      </c>
      <c r="O137" s="76">
        <f t="shared" si="6"/>
        <v>1079.9</v>
      </c>
      <c r="P137" s="262">
        <f t="shared" si="8"/>
        <v>1438.39</v>
      </c>
      <c r="Q137" s="76">
        <f t="shared" si="9"/>
        <v>88.91</v>
      </c>
    </row>
    <row r="138">
      <c r="A138" s="76"/>
      <c r="B138" s="76"/>
      <c r="C138" s="76"/>
      <c r="D138" s="52"/>
      <c r="E138" s="76"/>
      <c r="F138" s="76"/>
      <c r="G138" s="76"/>
      <c r="H138" s="76"/>
      <c r="I138" s="52"/>
      <c r="J138" s="52"/>
      <c r="K138" s="76"/>
      <c r="L138" s="76"/>
      <c r="M138" s="52" t="str">
        <f t="shared" si="1"/>
        <v>750MeV</v>
      </c>
      <c r="N138" s="76" t="str">
        <f t="shared" si="2"/>
        <v>650MeV</v>
      </c>
      <c r="O138" s="76">
        <f t="shared" si="6"/>
        <v>1079.9</v>
      </c>
      <c r="P138" s="262">
        <f t="shared" si="8"/>
        <v>1438.39</v>
      </c>
      <c r="Q138" s="76">
        <f t="shared" si="9"/>
        <v>88.91</v>
      </c>
    </row>
    <row r="139">
      <c r="A139" s="76"/>
      <c r="B139" s="76"/>
      <c r="C139" s="76"/>
      <c r="D139" s="52"/>
      <c r="E139" s="76"/>
      <c r="F139" s="76"/>
      <c r="G139" s="76"/>
      <c r="H139" s="76"/>
      <c r="I139" s="52"/>
      <c r="J139" s="52"/>
      <c r="K139" s="76"/>
      <c r="L139" s="76"/>
      <c r="M139" s="52" t="str">
        <f t="shared" si="1"/>
        <v>750MeV</v>
      </c>
      <c r="N139" s="76" t="str">
        <f t="shared" si="2"/>
        <v>650MeV</v>
      </c>
      <c r="O139" s="76">
        <f t="shared" si="6"/>
        <v>1079.9</v>
      </c>
      <c r="P139" s="262">
        <f t="shared" si="8"/>
        <v>1438.39</v>
      </c>
      <c r="Q139" s="76">
        <f t="shared" si="9"/>
        <v>88.91</v>
      </c>
    </row>
    <row r="140">
      <c r="A140" s="76"/>
      <c r="B140" s="76"/>
      <c r="C140" s="76"/>
      <c r="D140" s="52"/>
      <c r="E140" s="76"/>
      <c r="F140" s="76"/>
      <c r="G140" s="76"/>
      <c r="H140" s="76"/>
      <c r="I140" s="52"/>
      <c r="J140" s="52"/>
      <c r="K140" s="76"/>
      <c r="L140" s="76"/>
      <c r="M140" s="52" t="str">
        <f t="shared" si="1"/>
        <v>750MeV</v>
      </c>
      <c r="N140" s="76" t="str">
        <f t="shared" si="2"/>
        <v>650MeV</v>
      </c>
      <c r="O140" s="76">
        <f t="shared" si="6"/>
        <v>1079.9</v>
      </c>
      <c r="P140" s="262">
        <f t="shared" si="8"/>
        <v>1438.39</v>
      </c>
      <c r="Q140" s="76">
        <f t="shared" si="9"/>
        <v>88.91</v>
      </c>
    </row>
    <row r="141">
      <c r="A141" s="76"/>
      <c r="B141" s="76"/>
      <c r="C141" s="76"/>
      <c r="D141" s="52"/>
      <c r="E141" s="76"/>
      <c r="F141" s="76"/>
      <c r="G141" s="76"/>
      <c r="H141" s="76"/>
      <c r="I141" s="52"/>
      <c r="J141" s="52"/>
      <c r="K141" s="76"/>
      <c r="L141" s="76"/>
      <c r="M141" s="52" t="str">
        <f t="shared" si="1"/>
        <v>750MeV</v>
      </c>
      <c r="N141" s="76" t="str">
        <f t="shared" si="2"/>
        <v>650MeV</v>
      </c>
      <c r="O141" s="76">
        <f t="shared" si="6"/>
        <v>1079.9</v>
      </c>
      <c r="P141" s="262">
        <f t="shared" si="8"/>
        <v>1438.39</v>
      </c>
      <c r="Q141" s="76">
        <f t="shared" si="9"/>
        <v>88.91</v>
      </c>
    </row>
    <row r="142">
      <c r="A142" s="76"/>
      <c r="B142" s="52"/>
      <c r="C142" s="52"/>
      <c r="D142" s="52"/>
      <c r="E142" s="52"/>
      <c r="F142" s="52"/>
      <c r="G142" s="52"/>
      <c r="H142" s="52"/>
      <c r="I142" s="52"/>
      <c r="J142" s="52"/>
      <c r="K142" s="76"/>
      <c r="L142" s="52"/>
      <c r="M142" s="52" t="str">
        <f t="shared" si="1"/>
        <v>750MeV</v>
      </c>
      <c r="N142" s="76" t="str">
        <f t="shared" si="2"/>
        <v>650MeV</v>
      </c>
      <c r="O142" s="76">
        <f t="shared" si="6"/>
        <v>1079.9</v>
      </c>
      <c r="P142" s="262">
        <f t="shared" si="8"/>
        <v>1438.39</v>
      </c>
      <c r="Q142" s="76">
        <f t="shared" si="9"/>
        <v>88.91</v>
      </c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</row>
    <row r="143">
      <c r="A143" s="76"/>
      <c r="B143" s="52"/>
      <c r="C143" s="52"/>
      <c r="D143" s="52"/>
      <c r="E143" s="52"/>
      <c r="F143" s="52"/>
      <c r="G143" s="52"/>
      <c r="H143" s="52"/>
      <c r="I143" s="52"/>
      <c r="J143" s="52"/>
      <c r="K143" s="76"/>
      <c r="L143" s="52"/>
      <c r="M143" s="52" t="str">
        <f t="shared" si="1"/>
        <v>750MeV</v>
      </c>
      <c r="N143" s="76" t="str">
        <f t="shared" si="2"/>
        <v>650MeV</v>
      </c>
      <c r="O143" s="76">
        <f t="shared" si="6"/>
        <v>1079.9</v>
      </c>
      <c r="P143" s="262">
        <f t="shared" si="8"/>
        <v>1438.39</v>
      </c>
      <c r="Q143" s="76">
        <f t="shared" si="9"/>
        <v>88.91</v>
      </c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</row>
    <row r="144">
      <c r="A144" s="76"/>
      <c r="B144" s="52"/>
      <c r="C144" s="52"/>
      <c r="D144" s="52"/>
      <c r="E144" s="52"/>
      <c r="F144" s="52"/>
      <c r="G144" s="52"/>
      <c r="H144" s="52"/>
      <c r="I144" s="52"/>
      <c r="J144" s="52"/>
      <c r="K144" s="76"/>
      <c r="L144" s="52"/>
      <c r="M144" s="52" t="str">
        <f t="shared" si="1"/>
        <v>750MeV</v>
      </c>
      <c r="N144" s="76" t="str">
        <f t="shared" si="2"/>
        <v>650MeV</v>
      </c>
      <c r="O144" s="76">
        <f t="shared" si="6"/>
        <v>1079.9</v>
      </c>
      <c r="P144" s="262">
        <f t="shared" si="8"/>
        <v>1438.39</v>
      </c>
      <c r="Q144" s="76">
        <f t="shared" si="9"/>
        <v>88.91</v>
      </c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</row>
    <row r="145">
      <c r="A145" s="76"/>
      <c r="B145" s="52"/>
      <c r="C145" s="52"/>
      <c r="D145" s="52"/>
      <c r="E145" s="52"/>
      <c r="F145" s="52"/>
      <c r="G145" s="52"/>
      <c r="H145" s="52"/>
      <c r="I145" s="52"/>
      <c r="J145" s="52"/>
      <c r="K145" s="76"/>
      <c r="L145" s="52"/>
      <c r="M145" s="52" t="str">
        <f t="shared" si="1"/>
        <v>750MeV</v>
      </c>
      <c r="N145" s="76" t="str">
        <f t="shared" si="2"/>
        <v>650MeV</v>
      </c>
      <c r="O145" s="76">
        <f t="shared" si="6"/>
        <v>1079.9</v>
      </c>
      <c r="P145" s="262">
        <f t="shared" si="8"/>
        <v>1438.39</v>
      </c>
      <c r="Q145" s="76">
        <f t="shared" si="9"/>
        <v>88.91</v>
      </c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</row>
    <row r="146">
      <c r="A146" s="76"/>
      <c r="B146" s="52"/>
      <c r="C146" s="52"/>
      <c r="D146" s="52"/>
      <c r="E146" s="52"/>
      <c r="F146" s="52"/>
      <c r="G146" s="52"/>
      <c r="H146" s="52"/>
      <c r="I146" s="52"/>
      <c r="J146" s="52"/>
      <c r="K146" s="76"/>
      <c r="L146" s="52"/>
      <c r="M146" s="52" t="str">
        <f t="shared" si="1"/>
        <v>750MeV</v>
      </c>
      <c r="N146" s="76" t="str">
        <f t="shared" si="2"/>
        <v>650MeV</v>
      </c>
      <c r="O146" s="76">
        <f t="shared" si="6"/>
        <v>1079.9</v>
      </c>
      <c r="P146" s="262">
        <f t="shared" si="8"/>
        <v>1438.39</v>
      </c>
      <c r="Q146" s="76">
        <f t="shared" si="9"/>
        <v>88.91</v>
      </c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</row>
    <row r="147">
      <c r="A147" s="76"/>
      <c r="B147" s="52"/>
      <c r="C147" s="52"/>
      <c r="D147" s="52"/>
      <c r="E147" s="52"/>
      <c r="F147" s="52"/>
      <c r="G147" s="52"/>
      <c r="H147" s="52"/>
      <c r="I147" s="52"/>
      <c r="J147" s="52"/>
      <c r="K147" s="76"/>
      <c r="L147" s="52"/>
      <c r="M147" s="52" t="str">
        <f t="shared" si="1"/>
        <v>750MeV</v>
      </c>
      <c r="N147" s="76" t="str">
        <f t="shared" si="2"/>
        <v>650MeV</v>
      </c>
      <c r="O147" s="76">
        <f t="shared" si="6"/>
        <v>1079.9</v>
      </c>
      <c r="P147" s="262">
        <f t="shared" si="8"/>
        <v>1438.39</v>
      </c>
      <c r="Q147" s="76">
        <f t="shared" si="9"/>
        <v>88.91</v>
      </c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</row>
    <row r="148">
      <c r="A148" s="76"/>
      <c r="B148" s="52"/>
      <c r="C148" s="52"/>
      <c r="D148" s="52"/>
      <c r="E148" s="52"/>
      <c r="F148" s="52"/>
      <c r="G148" s="52"/>
      <c r="H148" s="52"/>
      <c r="I148" s="52"/>
      <c r="J148" s="52"/>
      <c r="K148" s="76"/>
      <c r="L148" s="52"/>
      <c r="M148" s="52" t="str">
        <f t="shared" si="1"/>
        <v>750MeV</v>
      </c>
      <c r="N148" s="76" t="str">
        <f t="shared" si="2"/>
        <v>650MeV</v>
      </c>
      <c r="O148" s="76">
        <f t="shared" si="6"/>
        <v>1079.9</v>
      </c>
      <c r="P148" s="262">
        <f t="shared" si="8"/>
        <v>1438.39</v>
      </c>
      <c r="Q148" s="76">
        <f t="shared" si="9"/>
        <v>88.91</v>
      </c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</row>
    <row r="149" ht="15.0" customHeight="1">
      <c r="A149" s="76"/>
      <c r="B149" s="76"/>
      <c r="C149" s="76"/>
      <c r="D149" s="52"/>
      <c r="E149" s="76"/>
      <c r="F149" s="76"/>
      <c r="G149" s="76"/>
      <c r="H149" s="76"/>
      <c r="I149" s="52"/>
      <c r="J149" s="52"/>
      <c r="K149" s="76"/>
      <c r="L149" s="76"/>
      <c r="M149" s="52" t="str">
        <f t="shared" si="1"/>
        <v>750MeV</v>
      </c>
      <c r="N149" s="76" t="str">
        <f t="shared" si="2"/>
        <v>650MeV</v>
      </c>
      <c r="O149" s="76">
        <f t="shared" si="6"/>
        <v>1079.9</v>
      </c>
      <c r="P149" s="262">
        <f t="shared" si="8"/>
        <v>1438.39</v>
      </c>
      <c r="Q149" s="76">
        <f t="shared" si="9"/>
        <v>88.91</v>
      </c>
    </row>
    <row r="150">
      <c r="A150" s="76"/>
      <c r="B150" s="52"/>
      <c r="C150" s="52"/>
      <c r="D150" s="52"/>
      <c r="E150" s="52"/>
      <c r="F150" s="52"/>
      <c r="G150" s="52"/>
      <c r="H150" s="52"/>
      <c r="I150" s="52"/>
      <c r="J150" s="52"/>
      <c r="K150" s="76"/>
      <c r="L150" s="52"/>
      <c r="M150" s="52"/>
      <c r="N150" s="76"/>
      <c r="O150" s="76"/>
      <c r="P150" s="76"/>
      <c r="Q150" s="76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</row>
    <row r="151">
      <c r="A151" s="76"/>
      <c r="B151" s="52"/>
      <c r="C151" s="52"/>
      <c r="D151" s="52"/>
      <c r="E151" s="52"/>
      <c r="F151" s="52"/>
      <c r="G151" s="52"/>
      <c r="H151" s="52"/>
      <c r="I151" s="52"/>
      <c r="J151" s="52"/>
      <c r="K151" s="76"/>
      <c r="L151" s="52"/>
      <c r="M151" s="52"/>
      <c r="N151" s="76"/>
      <c r="O151" s="76"/>
      <c r="P151" s="76"/>
      <c r="Q151" s="76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</row>
    <row r="152">
      <c r="A152" s="76"/>
      <c r="B152" s="52"/>
      <c r="C152" s="52"/>
      <c r="D152" s="52"/>
      <c r="E152" s="52"/>
      <c r="F152" s="52"/>
      <c r="G152" s="52"/>
      <c r="H152" s="52"/>
      <c r="I152" s="52"/>
      <c r="J152" s="52"/>
      <c r="K152" s="76"/>
      <c r="L152" s="52"/>
      <c r="M152" s="52"/>
      <c r="N152" s="76"/>
      <c r="O152" s="76"/>
      <c r="P152" s="76"/>
      <c r="Q152" s="76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</row>
    <row r="153">
      <c r="A153" s="76"/>
      <c r="B153" s="52"/>
      <c r="C153" s="52"/>
      <c r="D153" s="52"/>
      <c r="E153" s="52"/>
      <c r="F153" s="52"/>
      <c r="G153" s="52"/>
      <c r="H153" s="52"/>
      <c r="I153" s="52"/>
      <c r="J153" s="52"/>
      <c r="K153" s="76"/>
      <c r="L153" s="52"/>
      <c r="M153" s="52"/>
      <c r="N153" s="76"/>
      <c r="O153" s="76"/>
      <c r="P153" s="76"/>
      <c r="Q153" s="76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</row>
    <row r="154">
      <c r="A154" s="76"/>
      <c r="B154" s="52"/>
      <c r="C154" s="52"/>
      <c r="D154" s="52"/>
      <c r="E154" s="52"/>
      <c r="F154" s="52"/>
      <c r="G154" s="52"/>
      <c r="H154" s="52"/>
      <c r="I154" s="52"/>
      <c r="J154" s="52"/>
      <c r="K154" s="76"/>
      <c r="L154" s="52"/>
      <c r="M154" s="52"/>
      <c r="N154" s="76"/>
      <c r="O154" s="76"/>
      <c r="P154" s="76"/>
      <c r="Q154" s="76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</row>
    <row r="155">
      <c r="A155" s="76"/>
      <c r="B155" s="76"/>
      <c r="C155" s="76"/>
      <c r="D155" s="52"/>
      <c r="E155" s="76"/>
      <c r="F155" s="76"/>
      <c r="G155" s="76"/>
      <c r="H155" s="76"/>
      <c r="I155" s="52"/>
      <c r="J155" s="52"/>
      <c r="K155" s="76"/>
      <c r="L155" s="76"/>
      <c r="M155" s="52"/>
      <c r="N155" s="76"/>
      <c r="O155" s="76"/>
      <c r="P155" s="76"/>
      <c r="Q155" s="76"/>
    </row>
    <row r="156">
      <c r="A156" s="76"/>
      <c r="B156" s="76"/>
      <c r="C156" s="76"/>
      <c r="D156" s="52"/>
      <c r="E156" s="76"/>
      <c r="F156" s="76"/>
      <c r="G156" s="76"/>
      <c r="H156" s="76"/>
      <c r="I156" s="52"/>
      <c r="J156" s="52"/>
      <c r="K156" s="76"/>
      <c r="L156" s="76"/>
      <c r="M156" s="52"/>
      <c r="N156" s="76"/>
      <c r="O156" s="76"/>
      <c r="P156" s="76"/>
      <c r="Q156" s="76"/>
    </row>
    <row r="157">
      <c r="A157" s="76"/>
      <c r="B157" s="76"/>
      <c r="C157" s="76"/>
      <c r="D157" s="52"/>
      <c r="E157" s="76"/>
      <c r="F157" s="76"/>
      <c r="G157" s="76"/>
      <c r="H157" s="76"/>
      <c r="I157" s="52"/>
      <c r="J157" s="52"/>
      <c r="K157" s="76"/>
      <c r="L157" s="76"/>
      <c r="M157" s="52"/>
      <c r="N157" s="76"/>
      <c r="O157" s="76"/>
      <c r="P157" s="76"/>
      <c r="Q157" s="76"/>
    </row>
    <row r="158">
      <c r="A158" s="76"/>
      <c r="B158" s="76"/>
      <c r="C158" s="76"/>
      <c r="D158" s="52"/>
      <c r="E158" s="76"/>
      <c r="F158" s="76"/>
      <c r="G158" s="76"/>
      <c r="H158" s="76"/>
      <c r="I158" s="52"/>
      <c r="J158" s="52"/>
      <c r="K158" s="76"/>
      <c r="L158" s="76"/>
      <c r="M158" s="52"/>
      <c r="N158" s="76"/>
      <c r="O158" s="76"/>
      <c r="P158" s="76"/>
      <c r="Q158" s="76"/>
    </row>
    <row r="159">
      <c r="A159" s="76"/>
      <c r="B159" s="76"/>
      <c r="C159" s="76"/>
      <c r="D159" s="52"/>
      <c r="E159" s="76"/>
      <c r="F159" s="76"/>
      <c r="G159" s="76"/>
      <c r="H159" s="76"/>
      <c r="I159" s="52"/>
      <c r="J159" s="52"/>
      <c r="K159" s="76"/>
      <c r="L159" s="76"/>
      <c r="M159" s="52"/>
      <c r="N159" s="76"/>
      <c r="O159" s="76"/>
      <c r="P159" s="76"/>
      <c r="Q159" s="76"/>
    </row>
    <row r="160">
      <c r="A160" s="76"/>
      <c r="B160" s="76"/>
      <c r="C160" s="76"/>
      <c r="D160" s="52"/>
      <c r="E160" s="76"/>
      <c r="F160" s="76"/>
      <c r="G160" s="76"/>
      <c r="H160" s="76"/>
      <c r="I160" s="52"/>
      <c r="J160" s="52"/>
      <c r="K160" s="76"/>
      <c r="L160" s="76"/>
      <c r="M160" s="52"/>
      <c r="N160" s="76"/>
      <c r="O160" s="76"/>
      <c r="P160" s="76"/>
      <c r="Q160" s="76"/>
    </row>
    <row r="161">
      <c r="A161" s="76"/>
      <c r="B161" s="76"/>
      <c r="C161" s="76"/>
      <c r="D161" s="52"/>
      <c r="E161" s="76"/>
      <c r="F161" s="76"/>
      <c r="G161" s="76"/>
      <c r="H161" s="76"/>
      <c r="I161" s="52"/>
      <c r="J161" s="52"/>
      <c r="K161" s="76"/>
      <c r="L161" s="76"/>
      <c r="M161" s="52"/>
      <c r="N161" s="76"/>
      <c r="O161" s="76"/>
      <c r="P161" s="76"/>
      <c r="Q161" s="76"/>
    </row>
    <row r="162">
      <c r="A162" s="76"/>
      <c r="B162" s="76"/>
      <c r="C162" s="76"/>
      <c r="D162" s="52"/>
      <c r="E162" s="76"/>
      <c r="F162" s="76"/>
      <c r="G162" s="76"/>
      <c r="H162" s="76"/>
      <c r="I162" s="52"/>
      <c r="J162" s="52"/>
      <c r="K162" s="76"/>
      <c r="L162" s="76"/>
      <c r="M162" s="52"/>
      <c r="N162" s="76"/>
      <c r="O162" s="76"/>
      <c r="P162" s="76"/>
      <c r="Q162" s="76"/>
    </row>
    <row r="163">
      <c r="A163" s="156"/>
      <c r="B163" s="52"/>
      <c r="C163" s="52"/>
      <c r="D163" s="52"/>
      <c r="E163" s="52"/>
      <c r="F163" s="52"/>
      <c r="G163" s="52"/>
      <c r="H163" s="52"/>
      <c r="I163" s="52"/>
      <c r="J163" s="52"/>
      <c r="K163" s="76"/>
      <c r="L163" s="52"/>
      <c r="M163" s="52"/>
      <c r="N163" s="76"/>
      <c r="O163" s="76"/>
      <c r="P163" s="76"/>
      <c r="Q163" s="76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</row>
    <row r="164">
      <c r="A164" s="76"/>
      <c r="B164" s="52"/>
      <c r="C164" s="52"/>
      <c r="D164" s="52"/>
      <c r="E164" s="52"/>
      <c r="F164" s="52"/>
      <c r="G164" s="52"/>
      <c r="H164" s="52"/>
      <c r="I164" s="52"/>
      <c r="J164" s="52"/>
      <c r="K164" s="76"/>
      <c r="L164" s="52"/>
      <c r="M164" s="52"/>
      <c r="N164" s="76"/>
      <c r="O164" s="76"/>
      <c r="P164" s="76"/>
      <c r="Q164" s="76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</row>
    <row r="165">
      <c r="A165" s="76"/>
      <c r="B165" s="52"/>
      <c r="C165" s="52"/>
      <c r="D165" s="52"/>
      <c r="E165" s="52"/>
      <c r="F165" s="52"/>
      <c r="G165" s="52"/>
      <c r="H165" s="52"/>
      <c r="I165" s="52"/>
      <c r="J165" s="52"/>
      <c r="K165" s="76"/>
      <c r="L165" s="52"/>
      <c r="M165" s="52"/>
      <c r="N165" s="76"/>
      <c r="O165" s="76"/>
      <c r="P165" s="76"/>
      <c r="Q165" s="76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>
      <c r="A166" s="76"/>
      <c r="B166" s="52"/>
      <c r="C166" s="52"/>
      <c r="D166" s="52"/>
      <c r="E166" s="52"/>
      <c r="F166" s="52"/>
      <c r="G166" s="52"/>
      <c r="H166" s="52"/>
      <c r="I166" s="52"/>
      <c r="J166" s="52"/>
      <c r="K166" s="76"/>
      <c r="L166" s="52"/>
      <c r="M166" s="52"/>
      <c r="N166" s="76"/>
      <c r="O166" s="76"/>
      <c r="P166" s="76"/>
      <c r="Q166" s="76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</row>
    <row r="167">
      <c r="A167" s="76"/>
      <c r="B167" s="52"/>
      <c r="C167" s="52"/>
      <c r="D167" s="52"/>
      <c r="E167" s="52"/>
      <c r="F167" s="52"/>
      <c r="G167" s="52"/>
      <c r="H167" s="52"/>
      <c r="I167" s="52"/>
      <c r="J167" s="52"/>
      <c r="K167" s="76"/>
      <c r="L167" s="52"/>
      <c r="M167" s="52"/>
      <c r="N167" s="76"/>
      <c r="O167" s="76"/>
      <c r="P167" s="76"/>
      <c r="Q167" s="76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</row>
    <row r="168">
      <c r="A168" s="76"/>
      <c r="B168" s="52"/>
      <c r="C168" s="52"/>
      <c r="D168" s="52"/>
      <c r="E168" s="52"/>
      <c r="F168" s="52"/>
      <c r="G168" s="52"/>
      <c r="H168" s="52"/>
      <c r="I168" s="52"/>
      <c r="J168" s="52"/>
      <c r="K168" s="76"/>
      <c r="L168" s="52"/>
      <c r="M168" s="52"/>
      <c r="N168" s="76"/>
      <c r="O168" s="76"/>
      <c r="P168" s="76"/>
      <c r="Q168" s="76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</row>
    <row r="169">
      <c r="A169" s="76"/>
      <c r="B169" s="52"/>
      <c r="C169" s="52"/>
      <c r="D169" s="52"/>
      <c r="E169" s="52"/>
      <c r="F169" s="52"/>
      <c r="G169" s="52"/>
      <c r="H169" s="52"/>
      <c r="I169" s="52"/>
      <c r="J169" s="52"/>
      <c r="K169" s="76"/>
      <c r="L169" s="52"/>
      <c r="M169" s="52"/>
      <c r="N169" s="76"/>
      <c r="O169" s="76"/>
      <c r="P169" s="76"/>
      <c r="Q169" s="76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</row>
    <row r="170">
      <c r="A170" s="76"/>
      <c r="B170" s="52"/>
      <c r="C170" s="52"/>
      <c r="D170" s="52"/>
      <c r="E170" s="52"/>
      <c r="F170" s="52"/>
      <c r="G170" s="52"/>
      <c r="H170" s="52"/>
      <c r="I170" s="52"/>
      <c r="J170" s="52"/>
      <c r="K170" s="76"/>
      <c r="L170" s="52"/>
      <c r="M170" s="52"/>
      <c r="N170" s="76"/>
      <c r="O170" s="76"/>
      <c r="P170" s="76"/>
      <c r="Q170" s="76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</row>
    <row r="171">
      <c r="A171" s="76"/>
      <c r="B171" s="52"/>
      <c r="C171" s="52"/>
      <c r="D171" s="52"/>
      <c r="E171" s="52"/>
      <c r="F171" s="52"/>
      <c r="G171" s="52"/>
      <c r="H171" s="52"/>
      <c r="I171" s="52"/>
      <c r="J171" s="52"/>
      <c r="K171" s="76"/>
      <c r="L171" s="52"/>
      <c r="M171" s="52"/>
      <c r="N171" s="76"/>
      <c r="O171" s="76"/>
      <c r="P171" s="76"/>
      <c r="Q171" s="76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</row>
    <row r="172">
      <c r="A172" s="76"/>
      <c r="B172" s="52"/>
      <c r="C172" s="52"/>
      <c r="D172" s="52"/>
      <c r="E172" s="52"/>
      <c r="F172" s="52"/>
      <c r="G172" s="52"/>
      <c r="H172" s="52"/>
      <c r="I172" s="52"/>
      <c r="J172" s="52"/>
      <c r="K172" s="76"/>
      <c r="L172" s="52"/>
      <c r="M172" s="52"/>
      <c r="N172" s="76"/>
      <c r="O172" s="76"/>
      <c r="P172" s="76"/>
      <c r="Q172" s="76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</row>
    <row r="173">
      <c r="A173" s="76"/>
      <c r="B173" s="52"/>
      <c r="C173" s="52"/>
      <c r="D173" s="52"/>
      <c r="E173" s="52"/>
      <c r="F173" s="52"/>
      <c r="G173" s="52"/>
      <c r="H173" s="52"/>
      <c r="I173" s="52"/>
      <c r="J173" s="52"/>
      <c r="K173" s="76"/>
      <c r="L173" s="52"/>
      <c r="M173" s="52"/>
      <c r="N173" s="76"/>
      <c r="O173" s="76"/>
      <c r="P173" s="76"/>
      <c r="Q173" s="76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</row>
    <row r="174">
      <c r="A174" s="76"/>
      <c r="B174" s="76"/>
      <c r="C174" s="76"/>
      <c r="D174" s="52"/>
      <c r="E174" s="76"/>
      <c r="F174" s="76"/>
      <c r="G174" s="76"/>
      <c r="H174" s="76"/>
      <c r="I174" s="52"/>
      <c r="J174" s="52"/>
      <c r="K174" s="76"/>
      <c r="L174" s="76"/>
      <c r="M174" s="52"/>
      <c r="N174" s="76"/>
      <c r="O174" s="76"/>
      <c r="P174" s="76"/>
      <c r="Q174" s="76"/>
    </row>
    <row r="175">
      <c r="A175" s="76"/>
      <c r="B175" s="76"/>
      <c r="C175" s="76"/>
      <c r="D175" s="52"/>
      <c r="E175" s="76"/>
      <c r="F175" s="76"/>
      <c r="G175" s="76"/>
      <c r="H175" s="76"/>
      <c r="I175" s="52"/>
      <c r="J175" s="52"/>
      <c r="K175" s="76"/>
      <c r="L175" s="76"/>
      <c r="M175" s="52"/>
      <c r="N175" s="76"/>
      <c r="O175" s="76"/>
      <c r="P175" s="76"/>
      <c r="Q175" s="76"/>
    </row>
    <row r="176">
      <c r="A176" s="76"/>
      <c r="B176" s="76"/>
      <c r="C176" s="76"/>
      <c r="D176" s="52"/>
      <c r="E176" s="76"/>
      <c r="F176" s="76"/>
      <c r="G176" s="76"/>
      <c r="H176" s="76"/>
      <c r="I176" s="52"/>
      <c r="J176" s="52"/>
      <c r="K176" s="76"/>
      <c r="L176" s="76"/>
      <c r="M176" s="52"/>
      <c r="N176" s="76"/>
      <c r="O176" s="76"/>
      <c r="P176" s="76"/>
      <c r="Q176" s="76"/>
    </row>
    <row r="177">
      <c r="A177" s="76"/>
      <c r="B177" s="76"/>
      <c r="C177" s="76"/>
      <c r="D177" s="52"/>
      <c r="E177" s="76"/>
      <c r="F177" s="76"/>
      <c r="G177" s="76"/>
      <c r="H177" s="76"/>
      <c r="I177" s="52"/>
      <c r="J177" s="52"/>
      <c r="K177" s="76"/>
      <c r="L177" s="76"/>
      <c r="M177" s="52"/>
      <c r="N177" s="76"/>
      <c r="O177" s="76"/>
      <c r="P177" s="76"/>
      <c r="Q177" s="76"/>
    </row>
    <row r="178">
      <c r="A178" s="76"/>
      <c r="B178" s="76"/>
      <c r="C178" s="76"/>
      <c r="D178" s="52"/>
      <c r="E178" s="76"/>
      <c r="F178" s="76"/>
      <c r="G178" s="76"/>
      <c r="H178" s="76"/>
      <c r="I178" s="52"/>
      <c r="J178" s="52"/>
      <c r="K178" s="76"/>
      <c r="L178" s="76"/>
      <c r="M178" s="52"/>
      <c r="N178" s="76"/>
      <c r="O178" s="76"/>
      <c r="P178" s="76"/>
      <c r="Q178" s="76"/>
    </row>
    <row r="179">
      <c r="A179" s="76"/>
      <c r="B179" s="76"/>
      <c r="C179" s="76"/>
      <c r="D179" s="52"/>
      <c r="E179" s="76"/>
      <c r="F179" s="76"/>
      <c r="G179" s="76"/>
      <c r="H179" s="76"/>
      <c r="I179" s="52"/>
      <c r="J179" s="52"/>
      <c r="K179" s="76"/>
      <c r="L179" s="178"/>
      <c r="M179" s="52"/>
      <c r="N179" s="76"/>
      <c r="O179" s="76"/>
      <c r="P179" s="76"/>
      <c r="Q179" s="76"/>
    </row>
    <row r="180">
      <c r="A180" s="76"/>
      <c r="B180" s="76"/>
      <c r="C180" s="76"/>
      <c r="D180" s="52"/>
      <c r="E180" s="76"/>
      <c r="F180" s="76"/>
      <c r="G180" s="76"/>
      <c r="H180" s="76"/>
      <c r="I180" s="52"/>
      <c r="J180" s="52"/>
      <c r="K180" s="76"/>
      <c r="L180" s="76"/>
      <c r="M180" s="52"/>
      <c r="N180" s="76"/>
      <c r="O180" s="76"/>
      <c r="P180" s="76"/>
      <c r="Q180" s="76"/>
    </row>
    <row r="181">
      <c r="A181" s="76"/>
      <c r="B181" s="76"/>
      <c r="C181" s="76"/>
      <c r="D181" s="52"/>
      <c r="E181" s="76"/>
      <c r="F181" s="76"/>
      <c r="G181" s="76"/>
      <c r="H181" s="76"/>
      <c r="I181" s="52"/>
      <c r="J181" s="52"/>
      <c r="K181" s="76"/>
      <c r="L181" s="76"/>
      <c r="M181" s="52"/>
      <c r="N181" s="76"/>
      <c r="O181" s="76"/>
      <c r="P181" s="76"/>
      <c r="Q181" s="76"/>
    </row>
    <row r="182">
      <c r="A182" s="76"/>
      <c r="B182" s="76"/>
      <c r="C182" s="76"/>
      <c r="D182" s="52"/>
      <c r="E182" s="76"/>
      <c r="F182" s="76"/>
      <c r="G182" s="76"/>
      <c r="H182" s="76"/>
      <c r="I182" s="52"/>
      <c r="J182" s="52"/>
      <c r="K182" s="76"/>
      <c r="L182" s="76"/>
      <c r="M182" s="52"/>
      <c r="N182" s="76"/>
      <c r="O182" s="76"/>
      <c r="P182" s="76"/>
      <c r="Q182" s="76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76"/>
      <c r="L183" s="52"/>
      <c r="M183" s="52"/>
      <c r="N183" s="76"/>
      <c r="O183" s="76"/>
      <c r="P183" s="76"/>
      <c r="Q183" s="76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76"/>
      <c r="L184" s="52"/>
      <c r="M184" s="52"/>
      <c r="N184" s="76"/>
      <c r="O184" s="76"/>
      <c r="P184" s="76"/>
      <c r="Q184" s="76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76"/>
      <c r="L185" s="52"/>
      <c r="M185" s="52"/>
      <c r="N185" s="76"/>
      <c r="O185" s="76"/>
      <c r="P185" s="76"/>
      <c r="Q185" s="76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76"/>
      <c r="L186" s="52"/>
      <c r="M186" s="52"/>
      <c r="N186" s="76"/>
      <c r="O186" s="76"/>
      <c r="P186" s="76"/>
      <c r="Q186" s="76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76"/>
      <c r="L187" s="52"/>
      <c r="M187" s="52"/>
      <c r="N187" s="76"/>
      <c r="O187" s="76"/>
      <c r="P187" s="76"/>
      <c r="Q187" s="76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76"/>
      <c r="L188" s="52"/>
      <c r="M188" s="52"/>
      <c r="N188" s="76"/>
      <c r="O188" s="76"/>
      <c r="P188" s="76"/>
      <c r="Q188" s="76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76"/>
      <c r="L189" s="52"/>
      <c r="M189" s="52"/>
      <c r="N189" s="76"/>
      <c r="O189" s="76"/>
      <c r="P189" s="76"/>
      <c r="Q189" s="76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</row>
    <row r="190">
      <c r="A190" s="156"/>
      <c r="B190" s="52"/>
      <c r="C190" s="52"/>
      <c r="D190" s="52"/>
      <c r="E190" s="52"/>
      <c r="F190" s="52"/>
      <c r="G190" s="52"/>
      <c r="H190" s="52"/>
      <c r="I190" s="52"/>
      <c r="J190" s="52"/>
      <c r="K190" s="76"/>
      <c r="L190" s="52"/>
      <c r="M190" s="52"/>
      <c r="N190" s="76"/>
      <c r="O190" s="76"/>
      <c r="P190" s="76"/>
      <c r="Q190" s="76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76"/>
      <c r="L191" s="52"/>
      <c r="M191" s="52"/>
      <c r="N191" s="76"/>
      <c r="O191" s="76"/>
      <c r="P191" s="76"/>
      <c r="Q191" s="76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76"/>
      <c r="L192" s="52"/>
      <c r="M192" s="52"/>
      <c r="N192" s="76"/>
      <c r="O192" s="76"/>
      <c r="P192" s="76"/>
      <c r="Q192" s="76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76"/>
      <c r="L193" s="52"/>
      <c r="M193" s="52"/>
      <c r="N193" s="76"/>
      <c r="O193" s="76"/>
      <c r="P193" s="76"/>
      <c r="Q193" s="76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</row>
    <row r="194">
      <c r="A194" s="76"/>
      <c r="B194" s="76"/>
      <c r="C194" s="76"/>
      <c r="D194" s="52"/>
      <c r="E194" s="76"/>
      <c r="F194" s="76"/>
      <c r="G194" s="76"/>
      <c r="H194" s="76"/>
      <c r="I194" s="52"/>
      <c r="J194" s="52"/>
      <c r="K194" s="76"/>
      <c r="L194" s="76"/>
      <c r="M194" s="52"/>
      <c r="N194" s="76"/>
      <c r="O194" s="76"/>
      <c r="P194" s="76"/>
      <c r="Q194" s="76"/>
    </row>
    <row r="195">
      <c r="A195" s="76"/>
      <c r="B195" s="76"/>
      <c r="C195" s="76"/>
      <c r="D195" s="52"/>
      <c r="E195" s="76"/>
      <c r="F195" s="76"/>
      <c r="G195" s="76"/>
      <c r="H195" s="76"/>
      <c r="I195" s="52"/>
      <c r="J195" s="52"/>
      <c r="K195" s="76"/>
      <c r="L195" s="76"/>
      <c r="M195" s="52"/>
      <c r="N195" s="76"/>
      <c r="O195" s="76"/>
      <c r="P195" s="76"/>
      <c r="Q195" s="76"/>
    </row>
    <row r="196">
      <c r="A196" s="76"/>
      <c r="B196" s="76"/>
      <c r="C196" s="76"/>
      <c r="D196" s="52"/>
      <c r="E196" s="76"/>
      <c r="F196" s="76"/>
      <c r="G196" s="76"/>
      <c r="H196" s="76"/>
      <c r="I196" s="52"/>
      <c r="J196" s="52"/>
      <c r="K196" s="76"/>
      <c r="L196" s="76"/>
      <c r="M196" s="52"/>
      <c r="N196" s="76"/>
      <c r="O196" s="76"/>
      <c r="P196" s="76"/>
      <c r="Q196" s="76"/>
    </row>
    <row r="197">
      <c r="A197" s="76"/>
      <c r="B197" s="76"/>
      <c r="C197" s="76"/>
      <c r="D197" s="52"/>
      <c r="E197" s="76"/>
      <c r="F197" s="76"/>
      <c r="G197" s="76"/>
      <c r="H197" s="76"/>
      <c r="I197" s="52"/>
      <c r="J197" s="52"/>
      <c r="K197" s="76"/>
      <c r="L197" s="76"/>
      <c r="M197" s="52"/>
      <c r="N197" s="76"/>
      <c r="O197" s="76"/>
      <c r="P197" s="76"/>
      <c r="Q197" s="76"/>
    </row>
    <row r="198">
      <c r="A198" s="156"/>
      <c r="B198" s="52"/>
      <c r="C198" s="52"/>
      <c r="D198" s="52"/>
      <c r="E198" s="52"/>
      <c r="F198" s="52"/>
      <c r="G198" s="52"/>
      <c r="H198" s="52"/>
      <c r="I198" s="52"/>
      <c r="J198" s="52"/>
      <c r="K198" s="76"/>
      <c r="L198" s="52"/>
      <c r="M198" s="52"/>
      <c r="N198" s="76"/>
      <c r="O198" s="76"/>
      <c r="P198" s="76"/>
      <c r="Q198" s="76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76"/>
      <c r="L199" s="52"/>
      <c r="M199" s="52"/>
      <c r="N199" s="76"/>
      <c r="O199" s="76"/>
      <c r="P199" s="76"/>
      <c r="Q199" s="76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76"/>
      <c r="L200" s="52"/>
      <c r="M200" s="52"/>
      <c r="N200" s="76"/>
      <c r="O200" s="76"/>
      <c r="P200" s="76"/>
      <c r="Q200" s="76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76"/>
      <c r="L201" s="52"/>
      <c r="M201" s="52"/>
      <c r="N201" s="76"/>
      <c r="O201" s="76"/>
      <c r="P201" s="76"/>
      <c r="Q201" s="76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76"/>
      <c r="L202" s="52"/>
      <c r="M202" s="52"/>
      <c r="N202" s="76"/>
      <c r="O202" s="76"/>
      <c r="P202" s="76"/>
      <c r="Q202" s="76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76"/>
      <c r="L203" s="52"/>
      <c r="M203" s="52"/>
      <c r="N203" s="76"/>
      <c r="O203" s="76"/>
      <c r="P203" s="76"/>
      <c r="Q203" s="76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76"/>
      <c r="L204" s="52"/>
      <c r="M204" s="52"/>
      <c r="N204" s="76"/>
      <c r="O204" s="76"/>
      <c r="P204" s="76"/>
      <c r="Q204" s="76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76"/>
      <c r="L205" s="52"/>
      <c r="M205" s="52"/>
      <c r="N205" s="76"/>
      <c r="O205" s="76"/>
      <c r="P205" s="76"/>
      <c r="Q205" s="76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76"/>
      <c r="L206" s="52"/>
      <c r="M206" s="52"/>
      <c r="N206" s="76"/>
      <c r="O206" s="76"/>
      <c r="P206" s="76"/>
      <c r="Q206" s="76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76"/>
      <c r="L207" s="52"/>
      <c r="M207" s="52"/>
      <c r="N207" s="76"/>
      <c r="O207" s="76"/>
      <c r="P207" s="76"/>
      <c r="Q207" s="76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76"/>
      <c r="O208" s="76"/>
      <c r="P208" s="76"/>
      <c r="Q208" s="76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76"/>
      <c r="O209" s="76"/>
      <c r="P209" s="76"/>
      <c r="Q209" s="76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76"/>
      <c r="O210" s="76"/>
      <c r="P210" s="76"/>
      <c r="Q210" s="76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76"/>
      <c r="O211" s="76"/>
      <c r="P211" s="76"/>
      <c r="Q211" s="76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76"/>
      <c r="O212" s="76"/>
      <c r="P212" s="76"/>
      <c r="Q212" s="76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</row>
    <row r="213">
      <c r="A213" s="76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76"/>
      <c r="O213" s="76"/>
      <c r="P213" s="76"/>
      <c r="Q213" s="76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</row>
    <row r="214">
      <c r="A214" s="76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76"/>
      <c r="O214" s="76"/>
      <c r="P214" s="76"/>
      <c r="Q214" s="76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</row>
    <row r="215">
      <c r="A215" s="76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76"/>
      <c r="O215" s="76"/>
      <c r="P215" s="76"/>
      <c r="Q215" s="76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</row>
    <row r="216">
      <c r="A216" s="76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76"/>
      <c r="O216" s="76"/>
      <c r="P216" s="76"/>
      <c r="Q216" s="76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</row>
    <row r="217">
      <c r="A217" s="156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76"/>
      <c r="O217" s="76"/>
      <c r="P217" s="76"/>
      <c r="Q217" s="76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</row>
    <row r="218">
      <c r="A218" s="156"/>
      <c r="B218" s="76"/>
      <c r="C218" s="76"/>
      <c r="D218" s="52"/>
      <c r="E218" s="76"/>
      <c r="F218" s="76"/>
      <c r="G218" s="76"/>
      <c r="H218" s="76"/>
      <c r="I218" s="52"/>
      <c r="J218" s="52"/>
      <c r="K218" s="76"/>
      <c r="L218" s="76"/>
      <c r="M218" s="52"/>
      <c r="N218" s="76"/>
      <c r="O218" s="76"/>
      <c r="P218" s="76"/>
      <c r="Q218" s="76"/>
    </row>
    <row r="219">
      <c r="A219" s="76"/>
      <c r="B219" s="76"/>
      <c r="C219" s="76"/>
      <c r="D219" s="52"/>
      <c r="E219" s="76"/>
      <c r="F219" s="76"/>
      <c r="G219" s="76"/>
      <c r="H219" s="76"/>
      <c r="I219" s="52"/>
      <c r="J219" s="52"/>
      <c r="K219" s="76"/>
      <c r="L219" s="76"/>
      <c r="M219" s="52"/>
      <c r="N219" s="76"/>
      <c r="O219" s="76"/>
      <c r="P219" s="76"/>
      <c r="Q219" s="76"/>
    </row>
    <row r="220">
      <c r="A220" s="76"/>
      <c r="B220" s="76"/>
      <c r="C220" s="76"/>
      <c r="D220" s="52"/>
      <c r="E220" s="76"/>
      <c r="F220" s="76"/>
      <c r="G220" s="76"/>
      <c r="H220" s="76"/>
      <c r="I220" s="52"/>
      <c r="J220" s="52"/>
      <c r="K220" s="76"/>
      <c r="L220" s="76"/>
      <c r="M220" s="52"/>
      <c r="N220" s="76"/>
      <c r="O220" s="76"/>
      <c r="P220" s="76"/>
      <c r="Q220" s="76"/>
    </row>
    <row r="221">
      <c r="A221" s="76"/>
      <c r="B221" s="76"/>
      <c r="C221" s="76"/>
      <c r="D221" s="52"/>
      <c r="E221" s="76"/>
      <c r="F221" s="76"/>
      <c r="G221" s="76"/>
      <c r="H221" s="76"/>
      <c r="I221" s="52"/>
      <c r="J221" s="52"/>
      <c r="K221" s="76"/>
      <c r="L221" s="76"/>
      <c r="M221" s="52"/>
      <c r="N221" s="76"/>
      <c r="O221" s="76"/>
      <c r="P221" s="76"/>
      <c r="Q221" s="76"/>
    </row>
    <row r="222">
      <c r="A222" s="76"/>
      <c r="B222" s="76"/>
      <c r="C222" s="76"/>
      <c r="D222" s="52"/>
      <c r="E222" s="76"/>
      <c r="F222" s="76"/>
      <c r="G222" s="76"/>
      <c r="H222" s="76"/>
      <c r="I222" s="52"/>
      <c r="J222" s="52"/>
      <c r="K222" s="76"/>
      <c r="L222" s="76"/>
      <c r="M222" s="52"/>
      <c r="N222" s="76"/>
      <c r="O222" s="76"/>
      <c r="P222" s="76"/>
      <c r="Q222" s="76"/>
    </row>
    <row r="223">
      <c r="A223" s="76"/>
      <c r="B223" s="76"/>
      <c r="C223" s="76"/>
      <c r="D223" s="52"/>
      <c r="E223" s="76"/>
      <c r="F223" s="76"/>
      <c r="G223" s="76"/>
      <c r="H223" s="76"/>
      <c r="I223" s="52"/>
      <c r="J223" s="52"/>
      <c r="K223" s="76"/>
      <c r="L223" s="76"/>
      <c r="M223" s="52"/>
      <c r="N223" s="76"/>
      <c r="O223" s="76"/>
      <c r="P223" s="76"/>
      <c r="Q223" s="76"/>
    </row>
    <row r="224">
      <c r="A224" s="76"/>
      <c r="B224" s="76"/>
      <c r="C224" s="76"/>
      <c r="D224" s="52"/>
      <c r="E224" s="76"/>
      <c r="F224" s="76"/>
      <c r="G224" s="76"/>
      <c r="H224" s="76"/>
      <c r="I224" s="52"/>
      <c r="J224" s="52"/>
      <c r="K224" s="76"/>
      <c r="L224" s="76"/>
      <c r="M224" s="52"/>
      <c r="N224" s="76"/>
      <c r="O224" s="76"/>
      <c r="P224" s="76"/>
      <c r="Q224" s="76"/>
    </row>
    <row r="225">
      <c r="A225" s="76"/>
      <c r="B225" s="76"/>
      <c r="C225" s="76"/>
      <c r="D225" s="52"/>
      <c r="E225" s="76"/>
      <c r="F225" s="76"/>
      <c r="G225" s="76"/>
      <c r="H225" s="76"/>
      <c r="I225" s="52"/>
      <c r="J225" s="52"/>
      <c r="K225" s="76"/>
      <c r="L225" s="76"/>
      <c r="M225" s="52"/>
      <c r="N225" s="76"/>
      <c r="O225" s="76"/>
      <c r="P225" s="76"/>
      <c r="Q225" s="76"/>
    </row>
    <row r="226">
      <c r="A226" s="76"/>
      <c r="B226" s="76"/>
      <c r="C226" s="76"/>
      <c r="D226" s="52"/>
      <c r="E226" s="76"/>
      <c r="F226" s="76"/>
      <c r="G226" s="76"/>
      <c r="H226" s="76"/>
      <c r="I226" s="52"/>
      <c r="J226" s="52"/>
      <c r="K226" s="76"/>
      <c r="L226" s="76"/>
      <c r="M226" s="52"/>
      <c r="N226" s="76"/>
      <c r="O226" s="76"/>
      <c r="P226" s="76"/>
      <c r="Q226" s="76"/>
    </row>
    <row r="227">
      <c r="A227" s="76"/>
      <c r="B227" s="76"/>
      <c r="C227" s="76"/>
      <c r="D227" s="52"/>
      <c r="E227" s="76"/>
      <c r="F227" s="76"/>
      <c r="G227" s="76"/>
      <c r="H227" s="76"/>
      <c r="I227" s="52"/>
      <c r="J227" s="52"/>
      <c r="K227" s="76"/>
      <c r="L227" s="76"/>
      <c r="M227" s="52"/>
      <c r="N227" s="76"/>
      <c r="O227" s="76"/>
      <c r="P227" s="76"/>
      <c r="Q227" s="76"/>
    </row>
    <row r="228">
      <c r="A228" s="76"/>
      <c r="B228" s="76"/>
      <c r="C228" s="76"/>
      <c r="D228" s="52"/>
      <c r="E228" s="76"/>
      <c r="F228" s="76"/>
      <c r="G228" s="76"/>
      <c r="H228" s="76"/>
      <c r="I228" s="52"/>
      <c r="J228" s="52"/>
      <c r="K228" s="76"/>
      <c r="L228" s="76"/>
      <c r="M228" s="52"/>
      <c r="N228" s="76"/>
      <c r="O228" s="76"/>
      <c r="P228" s="76"/>
      <c r="Q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76"/>
      <c r="O229" s="76"/>
      <c r="P229" s="76"/>
      <c r="Q229" s="76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76"/>
      <c r="O230" s="76"/>
      <c r="P230" s="76"/>
      <c r="Q230" s="76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</row>
    <row r="231">
      <c r="A231" s="76"/>
      <c r="B231" s="76"/>
      <c r="C231" s="76"/>
      <c r="D231" s="76"/>
      <c r="E231" s="76"/>
      <c r="F231" s="76"/>
      <c r="G231" s="76"/>
      <c r="H231" s="76"/>
      <c r="I231" s="52"/>
      <c r="J231" s="52"/>
      <c r="K231" s="76"/>
      <c r="L231" s="76"/>
      <c r="M231" s="76"/>
      <c r="N231" s="76"/>
      <c r="O231" s="76"/>
      <c r="P231" s="76"/>
      <c r="Q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52"/>
      <c r="J232" s="52"/>
      <c r="K232" s="76"/>
      <c r="L232" s="76"/>
      <c r="M232" s="76"/>
      <c r="N232" s="76"/>
      <c r="O232" s="76"/>
      <c r="P232" s="76"/>
      <c r="Q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52"/>
      <c r="J233" s="52"/>
      <c r="K233" s="76"/>
      <c r="L233" s="76"/>
      <c r="M233" s="76"/>
      <c r="N233" s="76"/>
      <c r="O233" s="76"/>
      <c r="P233" s="76"/>
      <c r="Q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52"/>
      <c r="J234" s="52"/>
      <c r="K234" s="76"/>
      <c r="L234" s="76"/>
      <c r="M234" s="76"/>
      <c r="N234" s="76"/>
      <c r="O234" s="76"/>
      <c r="P234" s="76"/>
      <c r="Q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52"/>
      <c r="J235" s="52"/>
      <c r="K235" s="76"/>
      <c r="L235" s="76"/>
      <c r="M235" s="76"/>
      <c r="N235" s="76"/>
      <c r="O235" s="76"/>
      <c r="P235" s="76"/>
      <c r="Q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52"/>
      <c r="J236" s="52"/>
      <c r="K236" s="76"/>
      <c r="L236" s="76"/>
      <c r="M236" s="76"/>
      <c r="N236" s="76"/>
      <c r="O236" s="76"/>
      <c r="P236" s="76"/>
      <c r="Q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52"/>
      <c r="J237" s="52"/>
      <c r="K237" s="76"/>
      <c r="L237" s="76"/>
      <c r="M237" s="76"/>
      <c r="N237" s="76"/>
      <c r="O237" s="76"/>
      <c r="P237" s="76"/>
      <c r="Q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</row>
  </sheetData>
  <autoFilter ref="$A$4:$K$88"/>
  <mergeCells count="1">
    <mergeCell ref="O3:Q3"/>
  </mergeCells>
  <hyperlinks>
    <hyperlink r:id="rId1" ref="D5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 t="s">
        <v>573</v>
      </c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 t="s">
        <v>466</v>
      </c>
      <c r="B2" s="72" t="s">
        <v>575</v>
      </c>
      <c r="C2" s="52"/>
      <c r="D2" s="52"/>
      <c r="E2" s="52"/>
      <c r="F2" s="52" t="s">
        <v>553</v>
      </c>
      <c r="G2" s="52">
        <v>16.483</v>
      </c>
      <c r="H2" s="52">
        <v>36.45</v>
      </c>
      <c r="I2" s="52">
        <f>H2-16.3</f>
        <v>20.15</v>
      </c>
      <c r="J2" s="52"/>
      <c r="K2" s="52"/>
      <c r="L2" s="52" t="s">
        <v>384</v>
      </c>
      <c r="M2" s="52"/>
      <c r="N2" s="242">
        <f>'Totals % Goal'!G29</f>
        <v>1.825</v>
      </c>
      <c r="O2" s="52"/>
      <c r="P2" s="52"/>
      <c r="Q2" s="198">
        <f>MAX(Q5:Q1000)/(N2*1000)</f>
        <v>0.839430137</v>
      </c>
      <c r="R2" s="198">
        <f>MAX(R5:R1000)/(N2*1000)</f>
        <v>0.726509589</v>
      </c>
      <c r="S2" s="198">
        <f>MAX(S5:S1000)/MAX(Q5:Q1000)</f>
        <v>0.163274498</v>
      </c>
    </row>
    <row r="3">
      <c r="A3" s="31"/>
      <c r="B3" s="52"/>
      <c r="C3" s="52"/>
      <c r="D3" s="52"/>
      <c r="E3" s="52"/>
      <c r="F3" s="52"/>
      <c r="G3" s="52"/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3">
        <v>45325.0</v>
      </c>
      <c r="B5" s="4">
        <v>4076.0</v>
      </c>
      <c r="C5" s="4" t="s">
        <v>391</v>
      </c>
      <c r="D5" s="94">
        <v>36.445</v>
      </c>
      <c r="E5" s="52">
        <v>40.0</v>
      </c>
      <c r="F5" s="52">
        <v>56.86</v>
      </c>
      <c r="G5" s="52">
        <v>1117149.0</v>
      </c>
      <c r="H5" s="52">
        <v>43.21</v>
      </c>
      <c r="I5" s="52" t="s">
        <v>65</v>
      </c>
      <c r="J5" s="52" t="s">
        <v>164</v>
      </c>
      <c r="K5" s="52" t="s">
        <v>203</v>
      </c>
      <c r="M5" s="52"/>
      <c r="N5" s="52"/>
      <c r="O5" s="176" t="str">
        <f t="shared" ref="O5:O197" si="1">if(K5="low","140MeV","750MeV")</f>
        <v>750MeV</v>
      </c>
      <c r="P5" s="20" t="str">
        <f t="shared" ref="P5:P197" si="2">if(K5="low","140MeV","650MeV")</f>
        <v>650MeV</v>
      </c>
      <c r="Q5" s="20">
        <f>if($I5="LH2",0+$F5,0)</f>
        <v>56.86</v>
      </c>
      <c r="R5" s="20">
        <f>if($I5="LD2",0+$F5,0)</f>
        <v>0</v>
      </c>
      <c r="S5" s="20">
        <f>if($I5="dummy",0+$F5,0)</f>
        <v>0</v>
      </c>
    </row>
    <row r="6">
      <c r="A6" s="75"/>
      <c r="B6" s="4">
        <v>4077.0</v>
      </c>
      <c r="C6" s="4" t="s">
        <v>391</v>
      </c>
      <c r="D6" s="52">
        <v>36.445</v>
      </c>
      <c r="E6" s="52">
        <v>40.0</v>
      </c>
      <c r="F6" s="52">
        <v>121.58</v>
      </c>
      <c r="G6" s="52">
        <v>2332529.0</v>
      </c>
      <c r="H6" s="52">
        <v>62.88</v>
      </c>
      <c r="I6" s="52" t="s">
        <v>65</v>
      </c>
      <c r="J6" s="52" t="s">
        <v>164</v>
      </c>
      <c r="K6" s="52" t="s">
        <v>203</v>
      </c>
      <c r="O6" s="176" t="str">
        <f t="shared" si="1"/>
        <v>750MeV</v>
      </c>
      <c r="P6" s="20" t="str">
        <f t="shared" si="2"/>
        <v>650MeV</v>
      </c>
      <c r="Q6" s="20">
        <f t="shared" ref="Q6:Q156" si="3">if($I6="LH2",$Q5+$F6,$Q5+0)</f>
        <v>178.44</v>
      </c>
      <c r="R6" s="20">
        <f t="shared" ref="R6:R197" si="4">if($I6="LD2",$R5+$F6,$R5+0)</f>
        <v>0</v>
      </c>
      <c r="S6" s="20">
        <f t="shared" ref="S6:S197" si="5">if($I6="dummy",$S5+$F6,$S5+0)</f>
        <v>0</v>
      </c>
    </row>
    <row r="7">
      <c r="A7" s="75"/>
      <c r="B7" s="4">
        <v>4078.0</v>
      </c>
      <c r="C7" s="4" t="s">
        <v>391</v>
      </c>
      <c r="D7" s="52">
        <v>36.445</v>
      </c>
      <c r="E7" s="52">
        <v>40.0</v>
      </c>
      <c r="F7" s="52">
        <v>63.86</v>
      </c>
      <c r="G7" s="52">
        <v>1218132.0</v>
      </c>
      <c r="H7" s="52">
        <v>29.03</v>
      </c>
      <c r="I7" s="52" t="s">
        <v>65</v>
      </c>
      <c r="J7" s="52" t="s">
        <v>164</v>
      </c>
      <c r="K7" s="52" t="s">
        <v>203</v>
      </c>
      <c r="O7" s="176" t="str">
        <f t="shared" si="1"/>
        <v>750MeV</v>
      </c>
      <c r="P7" s="20" t="str">
        <f t="shared" si="2"/>
        <v>650MeV</v>
      </c>
      <c r="Q7" s="20">
        <f t="shared" si="3"/>
        <v>242.3</v>
      </c>
      <c r="R7" s="20">
        <f t="shared" si="4"/>
        <v>0</v>
      </c>
      <c r="S7" s="20">
        <f t="shared" si="5"/>
        <v>0</v>
      </c>
    </row>
    <row r="8">
      <c r="A8" s="75"/>
      <c r="B8" s="4">
        <v>4079.0</v>
      </c>
      <c r="C8" s="4" t="s">
        <v>391</v>
      </c>
      <c r="D8" s="52">
        <v>36.445</v>
      </c>
      <c r="E8" s="52">
        <v>20.0</v>
      </c>
      <c r="F8" s="52">
        <v>23.07</v>
      </c>
      <c r="G8" s="52">
        <v>262445.0</v>
      </c>
      <c r="H8" s="52">
        <v>20.27</v>
      </c>
      <c r="I8" s="52" t="s">
        <v>65</v>
      </c>
      <c r="J8" s="52" t="s">
        <v>164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0">
        <f t="shared" si="3"/>
        <v>265.37</v>
      </c>
      <c r="R8" s="20">
        <f t="shared" si="4"/>
        <v>0</v>
      </c>
      <c r="S8" s="20">
        <f t="shared" si="5"/>
        <v>0</v>
      </c>
    </row>
    <row r="9">
      <c r="A9" s="75"/>
      <c r="B9" s="4">
        <v>4080.0</v>
      </c>
      <c r="C9" s="4" t="s">
        <v>391</v>
      </c>
      <c r="D9" s="52">
        <v>36.445</v>
      </c>
      <c r="E9" s="52">
        <v>10.0</v>
      </c>
      <c r="F9" s="52">
        <v>22.36</v>
      </c>
      <c r="G9" s="52">
        <v>219923.0</v>
      </c>
      <c r="H9" s="52">
        <v>41.56</v>
      </c>
      <c r="I9" s="52" t="s">
        <v>65</v>
      </c>
      <c r="J9" s="52" t="s">
        <v>164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0">
        <f t="shared" si="3"/>
        <v>287.73</v>
      </c>
      <c r="R9" s="20">
        <f t="shared" si="4"/>
        <v>0</v>
      </c>
      <c r="S9" s="20">
        <f t="shared" si="5"/>
        <v>0</v>
      </c>
    </row>
    <row r="10">
      <c r="A10" s="75"/>
      <c r="B10" s="4">
        <v>4081.0</v>
      </c>
      <c r="C10" s="4" t="s">
        <v>314</v>
      </c>
      <c r="D10" s="52">
        <v>36.445</v>
      </c>
      <c r="E10" s="52">
        <v>20.0</v>
      </c>
      <c r="F10" s="52">
        <v>22.7</v>
      </c>
      <c r="G10" s="52">
        <v>260798.0</v>
      </c>
      <c r="H10" s="52">
        <v>19.49</v>
      </c>
      <c r="I10" s="52" t="s">
        <v>65</v>
      </c>
      <c r="J10" s="52" t="s">
        <v>53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0">
        <f t="shared" si="3"/>
        <v>310.43</v>
      </c>
      <c r="R10" s="20">
        <f t="shared" si="4"/>
        <v>0</v>
      </c>
      <c r="S10" s="20">
        <f t="shared" si="5"/>
        <v>0</v>
      </c>
    </row>
    <row r="11">
      <c r="A11" s="73"/>
      <c r="B11" s="4">
        <v>4082.0</v>
      </c>
      <c r="C11" s="4" t="s">
        <v>314</v>
      </c>
      <c r="D11" s="52">
        <v>36.445</v>
      </c>
      <c r="E11" s="52">
        <v>20.0</v>
      </c>
      <c r="F11" s="52">
        <v>23.8</v>
      </c>
      <c r="G11" s="52">
        <v>274790.0</v>
      </c>
      <c r="H11" s="52">
        <v>20.9</v>
      </c>
      <c r="I11" s="52" t="s">
        <v>65</v>
      </c>
      <c r="J11" s="52" t="s">
        <v>44</v>
      </c>
      <c r="K11" s="52" t="s">
        <v>203</v>
      </c>
      <c r="O11" s="176" t="str">
        <f t="shared" si="1"/>
        <v>750MeV</v>
      </c>
      <c r="P11" s="20" t="str">
        <f t="shared" si="2"/>
        <v>650MeV</v>
      </c>
      <c r="Q11" s="20">
        <f t="shared" si="3"/>
        <v>334.23</v>
      </c>
      <c r="R11" s="20">
        <f t="shared" si="4"/>
        <v>0</v>
      </c>
      <c r="S11" s="20">
        <f t="shared" si="5"/>
        <v>0</v>
      </c>
    </row>
    <row r="12">
      <c r="A12" s="75"/>
      <c r="B12" s="4">
        <v>4083.0</v>
      </c>
      <c r="C12" s="4" t="s">
        <v>391</v>
      </c>
      <c r="D12" s="52">
        <v>36.445</v>
      </c>
      <c r="E12" s="52">
        <v>40.0</v>
      </c>
      <c r="F12" s="52">
        <v>41.1</v>
      </c>
      <c r="G12" s="52">
        <v>665945.0</v>
      </c>
      <c r="H12" s="52">
        <v>17.3</v>
      </c>
      <c r="I12" s="52" t="s">
        <v>65</v>
      </c>
      <c r="J12" s="52" t="s">
        <v>400</v>
      </c>
      <c r="K12" s="52" t="s">
        <v>223</v>
      </c>
      <c r="O12" s="176" t="str">
        <f t="shared" si="1"/>
        <v>750MeV</v>
      </c>
      <c r="P12" s="20" t="str">
        <f t="shared" si="2"/>
        <v>650MeV</v>
      </c>
      <c r="Q12" s="20">
        <f t="shared" si="3"/>
        <v>375.33</v>
      </c>
      <c r="R12" s="20">
        <f t="shared" si="4"/>
        <v>0</v>
      </c>
      <c r="S12" s="20">
        <f t="shared" si="5"/>
        <v>0</v>
      </c>
    </row>
    <row r="13">
      <c r="A13" s="111"/>
      <c r="B13" s="42">
        <v>4084.0</v>
      </c>
      <c r="C13" s="42" t="s">
        <v>391</v>
      </c>
      <c r="D13" s="43">
        <v>36.445</v>
      </c>
      <c r="E13" s="43">
        <v>30.0</v>
      </c>
      <c r="F13" s="43">
        <v>25.44</v>
      </c>
      <c r="G13" s="43">
        <v>358973.0</v>
      </c>
      <c r="H13" s="43">
        <v>15.81</v>
      </c>
      <c r="I13" s="43" t="s">
        <v>229</v>
      </c>
      <c r="J13" s="43" t="s">
        <v>164</v>
      </c>
      <c r="K13" s="43" t="s">
        <v>203</v>
      </c>
      <c r="L13" s="27"/>
      <c r="M13" s="27"/>
      <c r="N13" s="27"/>
      <c r="O13" s="200" t="str">
        <f t="shared" si="1"/>
        <v>750MeV</v>
      </c>
      <c r="P13" s="27" t="str">
        <f t="shared" si="2"/>
        <v>650MeV</v>
      </c>
      <c r="Q13" s="20">
        <f t="shared" si="3"/>
        <v>375.33</v>
      </c>
      <c r="R13" s="20">
        <f t="shared" si="4"/>
        <v>0</v>
      </c>
      <c r="S13" s="20">
        <f t="shared" si="5"/>
        <v>25.44</v>
      </c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>
      <c r="A14" s="111"/>
      <c r="B14" s="42">
        <v>4085.0</v>
      </c>
      <c r="C14" s="42" t="s">
        <v>391</v>
      </c>
      <c r="D14" s="43">
        <v>36.445</v>
      </c>
      <c r="E14" s="43">
        <v>20.0</v>
      </c>
      <c r="F14" s="43">
        <v>21.46</v>
      </c>
      <c r="G14" s="43">
        <v>215861.0</v>
      </c>
      <c r="H14" s="43">
        <v>18.48</v>
      </c>
      <c r="I14" s="43" t="s">
        <v>229</v>
      </c>
      <c r="J14" s="43" t="s">
        <v>164</v>
      </c>
      <c r="K14" s="43" t="s">
        <v>203</v>
      </c>
      <c r="L14" s="42"/>
      <c r="M14" s="27"/>
      <c r="N14" s="27"/>
      <c r="O14" s="200" t="str">
        <f t="shared" si="1"/>
        <v>750MeV</v>
      </c>
      <c r="P14" s="27" t="str">
        <f t="shared" si="2"/>
        <v>650MeV</v>
      </c>
      <c r="Q14" s="20">
        <f t="shared" si="3"/>
        <v>375.33</v>
      </c>
      <c r="R14" s="20">
        <f t="shared" si="4"/>
        <v>0</v>
      </c>
      <c r="S14" s="20">
        <f t="shared" si="5"/>
        <v>46.9</v>
      </c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>
      <c r="A15" s="114"/>
      <c r="B15" s="45">
        <v>4086.0</v>
      </c>
      <c r="C15" s="45" t="s">
        <v>154</v>
      </c>
      <c r="D15" s="83">
        <v>36.445</v>
      </c>
      <c r="E15" s="83">
        <v>20.0</v>
      </c>
      <c r="F15" s="83">
        <v>0.0</v>
      </c>
      <c r="G15" s="83">
        <v>0.0</v>
      </c>
      <c r="H15" s="83">
        <v>0.0</v>
      </c>
      <c r="I15" s="83" t="s">
        <v>101</v>
      </c>
      <c r="J15" s="83" t="s">
        <v>164</v>
      </c>
      <c r="K15" s="83" t="s">
        <v>203</v>
      </c>
      <c r="L15" s="45" t="s">
        <v>582</v>
      </c>
      <c r="M15" s="23"/>
      <c r="N15" s="23"/>
      <c r="O15" s="204" t="str">
        <f t="shared" si="1"/>
        <v>750MeV</v>
      </c>
      <c r="P15" s="23" t="str">
        <f t="shared" si="2"/>
        <v>650MeV</v>
      </c>
      <c r="Q15" s="20">
        <f t="shared" si="3"/>
        <v>375.33</v>
      </c>
      <c r="R15" s="20">
        <f t="shared" si="4"/>
        <v>0</v>
      </c>
      <c r="S15" s="20">
        <f t="shared" si="5"/>
        <v>46.9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>
      <c r="A16" s="114"/>
      <c r="B16" s="45">
        <v>4087.0</v>
      </c>
      <c r="C16" s="45" t="s">
        <v>154</v>
      </c>
      <c r="D16" s="83">
        <v>36.445</v>
      </c>
      <c r="E16" s="83">
        <v>20.0</v>
      </c>
      <c r="F16" s="83">
        <v>0.0</v>
      </c>
      <c r="G16" s="83">
        <v>0.0</v>
      </c>
      <c r="H16" s="83">
        <v>0.0</v>
      </c>
      <c r="I16" s="83" t="s">
        <v>101</v>
      </c>
      <c r="J16" s="83" t="s">
        <v>164</v>
      </c>
      <c r="K16" s="83" t="s">
        <v>203</v>
      </c>
      <c r="L16" s="45" t="s">
        <v>582</v>
      </c>
      <c r="M16" s="23"/>
      <c r="N16" s="23"/>
      <c r="O16" s="204" t="str">
        <f t="shared" si="1"/>
        <v>750MeV</v>
      </c>
      <c r="P16" s="23" t="str">
        <f t="shared" si="2"/>
        <v>650MeV</v>
      </c>
      <c r="Q16" s="20">
        <f t="shared" si="3"/>
        <v>375.33</v>
      </c>
      <c r="R16" s="20">
        <f t="shared" si="4"/>
        <v>0</v>
      </c>
      <c r="S16" s="20">
        <f t="shared" si="5"/>
        <v>46.9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>
      <c r="A17" s="114"/>
      <c r="B17" s="45">
        <v>4088.0</v>
      </c>
      <c r="C17" s="45" t="s">
        <v>391</v>
      </c>
      <c r="D17" s="83">
        <v>36.445</v>
      </c>
      <c r="E17" s="83">
        <v>20.0</v>
      </c>
      <c r="F17" s="83">
        <v>64.87</v>
      </c>
      <c r="G17" s="83">
        <v>4332561.0</v>
      </c>
      <c r="H17" s="83">
        <v>57.74</v>
      </c>
      <c r="I17" s="83" t="s">
        <v>101</v>
      </c>
      <c r="J17" s="83" t="s">
        <v>164</v>
      </c>
      <c r="K17" s="83" t="s">
        <v>203</v>
      </c>
      <c r="L17" s="45"/>
      <c r="M17" s="23"/>
      <c r="N17" s="23"/>
      <c r="O17" s="204" t="str">
        <f t="shared" si="1"/>
        <v>750MeV</v>
      </c>
      <c r="P17" s="23" t="str">
        <f t="shared" si="2"/>
        <v>650MeV</v>
      </c>
      <c r="Q17" s="20">
        <f t="shared" si="3"/>
        <v>375.33</v>
      </c>
      <c r="R17" s="20">
        <f t="shared" si="4"/>
        <v>64.87</v>
      </c>
      <c r="S17" s="20">
        <f t="shared" si="5"/>
        <v>46.9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>
      <c r="A18" s="114"/>
      <c r="B18" s="45">
        <v>4089.0</v>
      </c>
      <c r="C18" s="45" t="s">
        <v>391</v>
      </c>
      <c r="D18" s="83">
        <v>36.445</v>
      </c>
      <c r="E18" s="83">
        <v>20.0</v>
      </c>
      <c r="F18" s="83">
        <v>31.01</v>
      </c>
      <c r="G18" s="83">
        <v>2067266.0</v>
      </c>
      <c r="H18" s="83">
        <v>34.89</v>
      </c>
      <c r="I18" s="83" t="s">
        <v>101</v>
      </c>
      <c r="J18" s="83" t="s">
        <v>164</v>
      </c>
      <c r="K18" s="83" t="s">
        <v>203</v>
      </c>
      <c r="L18" s="45"/>
      <c r="M18" s="23"/>
      <c r="N18" s="23"/>
      <c r="O18" s="204" t="str">
        <f t="shared" si="1"/>
        <v>750MeV</v>
      </c>
      <c r="P18" s="23" t="str">
        <f t="shared" si="2"/>
        <v>650MeV</v>
      </c>
      <c r="Q18" s="20">
        <f t="shared" si="3"/>
        <v>375.33</v>
      </c>
      <c r="R18" s="20">
        <f t="shared" si="4"/>
        <v>95.88</v>
      </c>
      <c r="S18" s="20">
        <f t="shared" si="5"/>
        <v>46.9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>
      <c r="A19" s="114"/>
      <c r="B19" s="45">
        <v>4090.0</v>
      </c>
      <c r="C19" s="45" t="s">
        <v>391</v>
      </c>
      <c r="D19" s="83">
        <v>36.445</v>
      </c>
      <c r="E19" s="83">
        <v>20.0</v>
      </c>
      <c r="F19" s="83">
        <v>58.98</v>
      </c>
      <c r="G19" s="83">
        <v>4002581.0</v>
      </c>
      <c r="H19" s="83">
        <v>60.55</v>
      </c>
      <c r="I19" s="83" t="s">
        <v>101</v>
      </c>
      <c r="J19" s="83" t="s">
        <v>164</v>
      </c>
      <c r="K19" s="83" t="s">
        <v>203</v>
      </c>
      <c r="L19" s="45"/>
      <c r="M19" s="23"/>
      <c r="N19" s="23"/>
      <c r="O19" s="204" t="str">
        <f t="shared" si="1"/>
        <v>750MeV</v>
      </c>
      <c r="P19" s="23" t="str">
        <f t="shared" si="2"/>
        <v>650MeV</v>
      </c>
      <c r="Q19" s="20">
        <f t="shared" si="3"/>
        <v>375.33</v>
      </c>
      <c r="R19" s="20">
        <f t="shared" si="4"/>
        <v>154.86</v>
      </c>
      <c r="S19" s="20">
        <f t="shared" si="5"/>
        <v>46.9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>
      <c r="A20" s="114"/>
      <c r="B20" s="45">
        <v>4091.0</v>
      </c>
      <c r="C20" s="45" t="s">
        <v>391</v>
      </c>
      <c r="D20" s="83">
        <v>36.445</v>
      </c>
      <c r="E20" s="83">
        <v>20.0</v>
      </c>
      <c r="F20" s="83">
        <v>13.61</v>
      </c>
      <c r="G20" s="83">
        <v>926136.0</v>
      </c>
      <c r="H20" s="83">
        <v>18.1</v>
      </c>
      <c r="I20" s="83" t="s">
        <v>101</v>
      </c>
      <c r="J20" s="83" t="s">
        <v>164</v>
      </c>
      <c r="K20" s="83" t="s">
        <v>203</v>
      </c>
      <c r="L20" s="45"/>
      <c r="M20" s="23"/>
      <c r="N20" s="23"/>
      <c r="O20" s="204" t="str">
        <f t="shared" si="1"/>
        <v>750MeV</v>
      </c>
      <c r="P20" s="23" t="str">
        <f t="shared" si="2"/>
        <v>650MeV</v>
      </c>
      <c r="Q20" s="20">
        <f t="shared" si="3"/>
        <v>375.33</v>
      </c>
      <c r="R20" s="20">
        <f t="shared" si="4"/>
        <v>168.47</v>
      </c>
      <c r="S20" s="20">
        <f t="shared" si="5"/>
        <v>46.9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114"/>
      <c r="B21" s="45">
        <v>4092.0</v>
      </c>
      <c r="C21" s="45" t="s">
        <v>391</v>
      </c>
      <c r="D21" s="83">
        <v>36.445</v>
      </c>
      <c r="E21" s="83">
        <v>20.0</v>
      </c>
      <c r="F21" s="83">
        <v>46.59</v>
      </c>
      <c r="G21" s="83">
        <v>3067624.0</v>
      </c>
      <c r="H21" s="83">
        <v>47.45</v>
      </c>
      <c r="I21" s="83" t="s">
        <v>101</v>
      </c>
      <c r="J21" s="83" t="s">
        <v>164</v>
      </c>
      <c r="K21" s="83" t="s">
        <v>203</v>
      </c>
      <c r="L21" s="45"/>
      <c r="M21" s="23"/>
      <c r="N21" s="23"/>
      <c r="O21" s="204" t="str">
        <f t="shared" si="1"/>
        <v>750MeV</v>
      </c>
      <c r="P21" s="23" t="str">
        <f t="shared" si="2"/>
        <v>650MeV</v>
      </c>
      <c r="Q21" s="20">
        <f t="shared" si="3"/>
        <v>375.33</v>
      </c>
      <c r="R21" s="20">
        <f t="shared" si="4"/>
        <v>215.06</v>
      </c>
      <c r="S21" s="20">
        <f t="shared" si="5"/>
        <v>46.9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45">
        <v>4093.0</v>
      </c>
      <c r="C22" s="45" t="s">
        <v>391</v>
      </c>
      <c r="D22" s="83">
        <v>36.445</v>
      </c>
      <c r="E22" s="83">
        <v>20.0</v>
      </c>
      <c r="F22" s="83">
        <v>65.08</v>
      </c>
      <c r="G22" s="83">
        <v>4330478.0</v>
      </c>
      <c r="H22" s="83">
        <v>58.85</v>
      </c>
      <c r="I22" s="83" t="s">
        <v>101</v>
      </c>
      <c r="J22" s="83" t="s">
        <v>164</v>
      </c>
      <c r="K22" s="83" t="s">
        <v>203</v>
      </c>
      <c r="L22" s="45"/>
      <c r="M22" s="23"/>
      <c r="N22" s="23"/>
      <c r="O22" s="204" t="str">
        <f t="shared" si="1"/>
        <v>750MeV</v>
      </c>
      <c r="P22" s="23" t="str">
        <f t="shared" si="2"/>
        <v>650MeV</v>
      </c>
      <c r="Q22" s="20">
        <f t="shared" si="3"/>
        <v>375.33</v>
      </c>
      <c r="R22" s="20">
        <f t="shared" si="4"/>
        <v>280.14</v>
      </c>
      <c r="S22" s="20">
        <f t="shared" si="5"/>
        <v>46.9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45">
        <v>4094.0</v>
      </c>
      <c r="C23" s="45" t="s">
        <v>391</v>
      </c>
      <c r="D23" s="83">
        <v>36.445</v>
      </c>
      <c r="E23" s="83">
        <v>20.0</v>
      </c>
      <c r="F23" s="83">
        <v>65.08</v>
      </c>
      <c r="G23" s="83">
        <v>4330478.0</v>
      </c>
      <c r="H23" s="83">
        <v>58.85</v>
      </c>
      <c r="I23" s="83" t="s">
        <v>101</v>
      </c>
      <c r="J23" s="83" t="s">
        <v>164</v>
      </c>
      <c r="K23" s="83" t="s">
        <v>203</v>
      </c>
      <c r="L23" s="45"/>
      <c r="M23" s="23"/>
      <c r="N23" s="23"/>
      <c r="O23" s="204" t="str">
        <f t="shared" si="1"/>
        <v>750MeV</v>
      </c>
      <c r="P23" s="23" t="str">
        <f t="shared" si="2"/>
        <v>650MeV</v>
      </c>
      <c r="Q23" s="20">
        <f t="shared" si="3"/>
        <v>375.33</v>
      </c>
      <c r="R23" s="20">
        <f t="shared" si="4"/>
        <v>345.22</v>
      </c>
      <c r="S23" s="20">
        <f t="shared" si="5"/>
        <v>46.9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45">
        <v>4095.0</v>
      </c>
      <c r="C24" s="45" t="s">
        <v>154</v>
      </c>
      <c r="D24" s="83">
        <v>36.445</v>
      </c>
      <c r="E24" s="83">
        <v>20.0</v>
      </c>
      <c r="F24" s="83">
        <v>0.0</v>
      </c>
      <c r="G24" s="83">
        <v>82240.0</v>
      </c>
      <c r="H24" s="83">
        <v>1.09</v>
      </c>
      <c r="I24" s="83" t="s">
        <v>101</v>
      </c>
      <c r="J24" s="83" t="s">
        <v>164</v>
      </c>
      <c r="K24" s="83" t="s">
        <v>203</v>
      </c>
      <c r="L24" s="45" t="s">
        <v>585</v>
      </c>
      <c r="M24" s="23"/>
      <c r="N24" s="23"/>
      <c r="O24" s="204" t="str">
        <f t="shared" si="1"/>
        <v>750MeV</v>
      </c>
      <c r="P24" s="23" t="str">
        <f t="shared" si="2"/>
        <v>650MeV</v>
      </c>
      <c r="Q24" s="20">
        <f t="shared" si="3"/>
        <v>375.33</v>
      </c>
      <c r="R24" s="20">
        <f t="shared" si="4"/>
        <v>345.22</v>
      </c>
      <c r="S24" s="20">
        <f t="shared" si="5"/>
        <v>46.9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45">
        <v>4096.0</v>
      </c>
      <c r="C25" s="45" t="s">
        <v>154</v>
      </c>
      <c r="D25" s="83">
        <v>36.445</v>
      </c>
      <c r="E25" s="83">
        <v>20.0</v>
      </c>
      <c r="F25" s="83">
        <v>0.0</v>
      </c>
      <c r="G25" s="83">
        <v>0.0</v>
      </c>
      <c r="H25" s="83">
        <v>0.0</v>
      </c>
      <c r="I25" s="83" t="s">
        <v>101</v>
      </c>
      <c r="J25" s="83" t="s">
        <v>164</v>
      </c>
      <c r="K25" s="83" t="s">
        <v>203</v>
      </c>
      <c r="L25" s="45" t="s">
        <v>585</v>
      </c>
      <c r="M25" s="23"/>
      <c r="N25" s="23"/>
      <c r="O25" s="204" t="str">
        <f t="shared" si="1"/>
        <v>750MeV</v>
      </c>
      <c r="P25" s="23" t="str">
        <f t="shared" si="2"/>
        <v>650MeV</v>
      </c>
      <c r="Q25" s="20">
        <f t="shared" si="3"/>
        <v>375.33</v>
      </c>
      <c r="R25" s="20">
        <f t="shared" si="4"/>
        <v>345.22</v>
      </c>
      <c r="S25" s="20">
        <f t="shared" si="5"/>
        <v>46.9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45">
        <v>4097.0</v>
      </c>
      <c r="C26" s="45" t="s">
        <v>154</v>
      </c>
      <c r="D26" s="83">
        <v>36.445</v>
      </c>
      <c r="E26" s="83">
        <v>20.0</v>
      </c>
      <c r="F26" s="83">
        <v>0.0</v>
      </c>
      <c r="G26" s="83">
        <v>0.0</v>
      </c>
      <c r="H26" s="83">
        <v>0.0</v>
      </c>
      <c r="I26" s="83" t="s">
        <v>101</v>
      </c>
      <c r="J26" s="83" t="s">
        <v>164</v>
      </c>
      <c r="K26" s="83" t="s">
        <v>203</v>
      </c>
      <c r="L26" s="45" t="s">
        <v>585</v>
      </c>
      <c r="M26" s="23"/>
      <c r="N26" s="23"/>
      <c r="O26" s="204" t="str">
        <f t="shared" si="1"/>
        <v>750MeV</v>
      </c>
      <c r="P26" s="23" t="str">
        <f t="shared" si="2"/>
        <v>650MeV</v>
      </c>
      <c r="Q26" s="20">
        <f t="shared" si="3"/>
        <v>375.33</v>
      </c>
      <c r="R26" s="20">
        <f t="shared" si="4"/>
        <v>345.22</v>
      </c>
      <c r="S26" s="20">
        <f t="shared" si="5"/>
        <v>46.9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14"/>
      <c r="B27" s="45">
        <v>4098.0</v>
      </c>
      <c r="C27" s="45" t="s">
        <v>154</v>
      </c>
      <c r="D27" s="83">
        <v>36.445</v>
      </c>
      <c r="E27" s="83">
        <v>20.0</v>
      </c>
      <c r="F27" s="83">
        <v>0.0</v>
      </c>
      <c r="G27" s="83">
        <v>0.0</v>
      </c>
      <c r="H27" s="83">
        <v>0.0</v>
      </c>
      <c r="I27" s="83" t="s">
        <v>101</v>
      </c>
      <c r="J27" s="83" t="s">
        <v>164</v>
      </c>
      <c r="K27" s="83" t="s">
        <v>203</v>
      </c>
      <c r="L27" s="45" t="s">
        <v>585</v>
      </c>
      <c r="M27" s="23"/>
      <c r="N27" s="23"/>
      <c r="O27" s="204" t="str">
        <f t="shared" si="1"/>
        <v>750MeV</v>
      </c>
      <c r="P27" s="23" t="str">
        <f t="shared" si="2"/>
        <v>650MeV</v>
      </c>
      <c r="Q27" s="20">
        <f t="shared" si="3"/>
        <v>375.33</v>
      </c>
      <c r="R27" s="20">
        <f t="shared" si="4"/>
        <v>345.22</v>
      </c>
      <c r="S27" s="20">
        <f t="shared" si="5"/>
        <v>46.9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45">
        <v>4099.0</v>
      </c>
      <c r="C28" s="45" t="s">
        <v>154</v>
      </c>
      <c r="D28" s="83">
        <v>36.445</v>
      </c>
      <c r="E28" s="83">
        <v>20.0</v>
      </c>
      <c r="F28" s="83">
        <v>0.0</v>
      </c>
      <c r="G28" s="83">
        <v>0.0</v>
      </c>
      <c r="H28" s="83">
        <v>0.0</v>
      </c>
      <c r="I28" s="83" t="s">
        <v>101</v>
      </c>
      <c r="J28" s="83" t="s">
        <v>164</v>
      </c>
      <c r="K28" s="83" t="s">
        <v>203</v>
      </c>
      <c r="L28" s="45" t="s">
        <v>585</v>
      </c>
      <c r="M28" s="23"/>
      <c r="N28" s="23"/>
      <c r="O28" s="204" t="str">
        <f t="shared" si="1"/>
        <v>750MeV</v>
      </c>
      <c r="P28" s="23" t="str">
        <f t="shared" si="2"/>
        <v>650MeV</v>
      </c>
      <c r="Q28" s="20">
        <f t="shared" si="3"/>
        <v>375.33</v>
      </c>
      <c r="R28" s="20">
        <f t="shared" si="4"/>
        <v>345.22</v>
      </c>
      <c r="S28" s="20">
        <f t="shared" si="5"/>
        <v>46.9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45">
        <v>4100.0</v>
      </c>
      <c r="C29" s="45" t="s">
        <v>154</v>
      </c>
      <c r="D29" s="83">
        <v>36.445</v>
      </c>
      <c r="E29" s="83">
        <v>20.0</v>
      </c>
      <c r="F29" s="83">
        <v>0.0</v>
      </c>
      <c r="G29" s="83">
        <v>0.0</v>
      </c>
      <c r="H29" s="83">
        <v>0.0</v>
      </c>
      <c r="I29" s="83" t="s">
        <v>101</v>
      </c>
      <c r="J29" s="83" t="s">
        <v>164</v>
      </c>
      <c r="K29" s="83" t="s">
        <v>203</v>
      </c>
      <c r="L29" s="45" t="s">
        <v>585</v>
      </c>
      <c r="M29" s="23"/>
      <c r="N29" s="23"/>
      <c r="O29" s="204" t="str">
        <f t="shared" si="1"/>
        <v>750MeV</v>
      </c>
      <c r="P29" s="23" t="str">
        <f t="shared" si="2"/>
        <v>650MeV</v>
      </c>
      <c r="Q29" s="20">
        <f t="shared" si="3"/>
        <v>375.33</v>
      </c>
      <c r="R29" s="20">
        <f t="shared" si="4"/>
        <v>345.22</v>
      </c>
      <c r="S29" s="20">
        <f t="shared" si="5"/>
        <v>46.9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45">
        <v>4101.0</v>
      </c>
      <c r="C30" s="45" t="s">
        <v>391</v>
      </c>
      <c r="D30" s="83">
        <v>36.445</v>
      </c>
      <c r="E30" s="83">
        <v>15.0</v>
      </c>
      <c r="F30" s="83">
        <v>34.84</v>
      </c>
      <c r="G30" s="83">
        <v>1822976.0</v>
      </c>
      <c r="H30" s="83">
        <v>41.59</v>
      </c>
      <c r="I30" s="83" t="s">
        <v>101</v>
      </c>
      <c r="J30" s="83" t="s">
        <v>164</v>
      </c>
      <c r="K30" s="83" t="s">
        <v>203</v>
      </c>
      <c r="L30" s="23"/>
      <c r="M30" s="23"/>
      <c r="N30" s="23"/>
      <c r="O30" s="204" t="str">
        <f t="shared" si="1"/>
        <v>750MeV</v>
      </c>
      <c r="P30" s="23" t="str">
        <f t="shared" si="2"/>
        <v>650MeV</v>
      </c>
      <c r="Q30" s="20">
        <f t="shared" si="3"/>
        <v>375.33</v>
      </c>
      <c r="R30" s="20">
        <f t="shared" si="4"/>
        <v>380.06</v>
      </c>
      <c r="S30" s="20">
        <f t="shared" si="5"/>
        <v>46.9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45">
        <v>4102.0</v>
      </c>
      <c r="C31" s="45" t="s">
        <v>391</v>
      </c>
      <c r="D31" s="83">
        <v>36.445</v>
      </c>
      <c r="E31" s="83">
        <v>10.0</v>
      </c>
      <c r="F31" s="83">
        <v>24.51</v>
      </c>
      <c r="G31" s="83">
        <v>919074.0</v>
      </c>
      <c r="H31" s="83">
        <v>41.95</v>
      </c>
      <c r="I31" s="83" t="s">
        <v>101</v>
      </c>
      <c r="J31" s="83" t="s">
        <v>164</v>
      </c>
      <c r="K31" s="83" t="s">
        <v>203</v>
      </c>
      <c r="L31" s="45"/>
      <c r="M31" s="23"/>
      <c r="N31" s="23"/>
      <c r="O31" s="204" t="str">
        <f t="shared" si="1"/>
        <v>750MeV</v>
      </c>
      <c r="P31" s="23" t="str">
        <f t="shared" si="2"/>
        <v>650MeV</v>
      </c>
      <c r="Q31" s="20">
        <f t="shared" si="3"/>
        <v>375.33</v>
      </c>
      <c r="R31" s="20">
        <f t="shared" si="4"/>
        <v>404.57</v>
      </c>
      <c r="S31" s="20">
        <f t="shared" si="5"/>
        <v>46.9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45">
        <v>4103.0</v>
      </c>
      <c r="C32" s="45" t="s">
        <v>314</v>
      </c>
      <c r="D32" s="83">
        <v>36.445</v>
      </c>
      <c r="E32" s="83">
        <v>10.0</v>
      </c>
      <c r="F32" s="83">
        <v>12.93</v>
      </c>
      <c r="G32" s="83">
        <v>490575.0</v>
      </c>
      <c r="H32" s="83">
        <v>21.53</v>
      </c>
      <c r="I32" s="83" t="s">
        <v>101</v>
      </c>
      <c r="J32" s="83" t="s">
        <v>53</v>
      </c>
      <c r="K32" s="83" t="s">
        <v>203</v>
      </c>
      <c r="L32" s="23"/>
      <c r="M32" s="23"/>
      <c r="N32" s="23"/>
      <c r="O32" s="204" t="str">
        <f t="shared" si="1"/>
        <v>750MeV</v>
      </c>
      <c r="P32" s="23" t="str">
        <f t="shared" si="2"/>
        <v>650MeV</v>
      </c>
      <c r="Q32" s="20">
        <f t="shared" si="3"/>
        <v>375.33</v>
      </c>
      <c r="R32" s="20">
        <f t="shared" si="4"/>
        <v>417.5</v>
      </c>
      <c r="S32" s="20">
        <f t="shared" si="5"/>
        <v>46.9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45">
        <v>4104.0</v>
      </c>
      <c r="C33" s="45" t="s">
        <v>314</v>
      </c>
      <c r="D33" s="83">
        <v>36.445</v>
      </c>
      <c r="E33" s="83">
        <v>10.0</v>
      </c>
      <c r="F33" s="83">
        <v>11.92</v>
      </c>
      <c r="G33" s="83">
        <v>461339.0</v>
      </c>
      <c r="H33" s="83">
        <v>20.95</v>
      </c>
      <c r="I33" s="83" t="s">
        <v>101</v>
      </c>
      <c r="J33" s="83" t="s">
        <v>44</v>
      </c>
      <c r="K33" s="83" t="s">
        <v>203</v>
      </c>
      <c r="L33" s="23"/>
      <c r="M33" s="23"/>
      <c r="N33" s="23"/>
      <c r="O33" s="204" t="str">
        <f t="shared" si="1"/>
        <v>750MeV</v>
      </c>
      <c r="P33" s="23" t="str">
        <f t="shared" si="2"/>
        <v>650MeV</v>
      </c>
      <c r="Q33" s="20">
        <f t="shared" si="3"/>
        <v>375.33</v>
      </c>
      <c r="R33" s="20">
        <f t="shared" si="4"/>
        <v>429.42</v>
      </c>
      <c r="S33" s="20">
        <f t="shared" si="5"/>
        <v>46.9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114"/>
      <c r="B34" s="45">
        <v>4105.0</v>
      </c>
      <c r="C34" s="45" t="s">
        <v>391</v>
      </c>
      <c r="D34" s="83">
        <v>36.445</v>
      </c>
      <c r="E34" s="83">
        <v>20.0</v>
      </c>
      <c r="F34" s="83">
        <v>18.88</v>
      </c>
      <c r="G34" s="83">
        <v>1104749.0</v>
      </c>
      <c r="H34" s="83">
        <v>15.83</v>
      </c>
      <c r="I34" s="83" t="s">
        <v>101</v>
      </c>
      <c r="J34" s="83" t="s">
        <v>400</v>
      </c>
      <c r="K34" s="83" t="s">
        <v>223</v>
      </c>
      <c r="L34" s="23"/>
      <c r="M34" s="23"/>
      <c r="N34" s="23"/>
      <c r="O34" s="204" t="str">
        <f t="shared" si="1"/>
        <v>750MeV</v>
      </c>
      <c r="P34" s="23" t="str">
        <f t="shared" si="2"/>
        <v>650MeV</v>
      </c>
      <c r="Q34" s="20">
        <f t="shared" si="3"/>
        <v>375.33</v>
      </c>
      <c r="R34" s="20">
        <f t="shared" si="4"/>
        <v>448.3</v>
      </c>
      <c r="S34" s="20">
        <f t="shared" si="5"/>
        <v>46.9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73">
        <v>45326.0</v>
      </c>
      <c r="B35" s="4">
        <v>4127.0</v>
      </c>
      <c r="C35" s="4" t="s">
        <v>391</v>
      </c>
      <c r="D35" s="92">
        <v>36.44</v>
      </c>
      <c r="E35" s="52">
        <v>40.0</v>
      </c>
      <c r="F35" s="52">
        <v>95.73</v>
      </c>
      <c r="G35" s="52">
        <v>1754179.0</v>
      </c>
      <c r="H35" s="52">
        <v>45.99</v>
      </c>
      <c r="I35" s="52" t="s">
        <v>65</v>
      </c>
      <c r="J35" s="52" t="s">
        <v>164</v>
      </c>
      <c r="K35" s="52" t="s">
        <v>203</v>
      </c>
      <c r="O35" s="176" t="str">
        <f t="shared" si="1"/>
        <v>750MeV</v>
      </c>
      <c r="P35" s="20" t="str">
        <f t="shared" si="2"/>
        <v>650MeV</v>
      </c>
      <c r="Q35" s="20">
        <f t="shared" si="3"/>
        <v>471.06</v>
      </c>
      <c r="R35" s="20">
        <f t="shared" si="4"/>
        <v>448.3</v>
      </c>
      <c r="S35" s="20">
        <f t="shared" si="5"/>
        <v>46.9</v>
      </c>
    </row>
    <row r="36">
      <c r="A36" s="252"/>
      <c r="B36" s="4">
        <v>4128.0</v>
      </c>
      <c r="C36" s="4" t="s">
        <v>391</v>
      </c>
      <c r="D36" s="85">
        <v>36.44</v>
      </c>
      <c r="E36" s="52">
        <v>40.0</v>
      </c>
      <c r="F36" s="52">
        <v>129.21</v>
      </c>
      <c r="G36" s="52">
        <v>2384329.0</v>
      </c>
      <c r="H36" s="52">
        <v>60.81</v>
      </c>
      <c r="I36" s="52" t="s">
        <v>65</v>
      </c>
      <c r="J36" s="52" t="s">
        <v>164</v>
      </c>
      <c r="K36" s="52" t="s">
        <v>203</v>
      </c>
      <c r="O36" s="176" t="str">
        <f t="shared" si="1"/>
        <v>750MeV</v>
      </c>
      <c r="P36" s="20" t="str">
        <f t="shared" si="2"/>
        <v>650MeV</v>
      </c>
      <c r="Q36" s="20">
        <f t="shared" si="3"/>
        <v>600.27</v>
      </c>
      <c r="R36" s="20">
        <f t="shared" si="4"/>
        <v>448.3</v>
      </c>
      <c r="S36" s="20">
        <f t="shared" si="5"/>
        <v>46.9</v>
      </c>
    </row>
    <row r="37">
      <c r="A37" s="75"/>
      <c r="B37" s="4">
        <v>4129.0</v>
      </c>
      <c r="C37" s="4" t="s">
        <v>391</v>
      </c>
      <c r="D37" s="85">
        <v>36.44</v>
      </c>
      <c r="E37" s="52">
        <v>40.0</v>
      </c>
      <c r="F37" s="52">
        <v>86.01</v>
      </c>
      <c r="G37" s="52">
        <v>1585429.0</v>
      </c>
      <c r="H37" s="52">
        <v>44.97</v>
      </c>
      <c r="I37" s="52" t="s">
        <v>65</v>
      </c>
      <c r="J37" s="52" t="s">
        <v>164</v>
      </c>
      <c r="K37" s="52" t="s">
        <v>203</v>
      </c>
      <c r="O37" s="176" t="str">
        <f t="shared" si="1"/>
        <v>750MeV</v>
      </c>
      <c r="P37" s="20" t="str">
        <f t="shared" si="2"/>
        <v>650MeV</v>
      </c>
      <c r="Q37" s="20">
        <f t="shared" si="3"/>
        <v>686.28</v>
      </c>
      <c r="R37" s="20">
        <f t="shared" si="4"/>
        <v>448.3</v>
      </c>
      <c r="S37" s="20">
        <f t="shared" si="5"/>
        <v>46.9</v>
      </c>
    </row>
    <row r="38">
      <c r="A38" s="75"/>
      <c r="B38" s="4">
        <v>4130.0</v>
      </c>
      <c r="C38" s="4" t="s">
        <v>391</v>
      </c>
      <c r="D38" s="85">
        <v>36.44</v>
      </c>
      <c r="E38" s="52">
        <v>40.0</v>
      </c>
      <c r="F38" s="52">
        <v>34.11</v>
      </c>
      <c r="G38" s="52">
        <v>640160.0</v>
      </c>
      <c r="H38" s="52">
        <v>16.07</v>
      </c>
      <c r="I38" s="52" t="s">
        <v>65</v>
      </c>
      <c r="J38" s="52" t="s">
        <v>164</v>
      </c>
      <c r="K38" s="52" t="s">
        <v>203</v>
      </c>
      <c r="O38" s="176" t="str">
        <f t="shared" si="1"/>
        <v>750MeV</v>
      </c>
      <c r="P38" s="20" t="str">
        <f t="shared" si="2"/>
        <v>650MeV</v>
      </c>
      <c r="Q38" s="20">
        <f t="shared" si="3"/>
        <v>720.39</v>
      </c>
      <c r="R38" s="20">
        <f t="shared" si="4"/>
        <v>448.3</v>
      </c>
      <c r="S38" s="20">
        <f t="shared" si="5"/>
        <v>46.9</v>
      </c>
    </row>
    <row r="39">
      <c r="A39" s="75"/>
      <c r="B39" s="4">
        <v>4131.0</v>
      </c>
      <c r="C39" s="4" t="s">
        <v>391</v>
      </c>
      <c r="D39" s="85">
        <v>36.44</v>
      </c>
      <c r="E39" s="52">
        <v>20.0</v>
      </c>
      <c r="F39" s="52">
        <v>23.49</v>
      </c>
      <c r="G39" s="52">
        <v>256852.0</v>
      </c>
      <c r="H39" s="52">
        <v>20.05</v>
      </c>
      <c r="I39" s="52" t="s">
        <v>65</v>
      </c>
      <c r="J39" s="52" t="s">
        <v>164</v>
      </c>
      <c r="K39" s="52" t="s">
        <v>203</v>
      </c>
      <c r="O39" s="176" t="str">
        <f t="shared" si="1"/>
        <v>750MeV</v>
      </c>
      <c r="P39" s="20" t="str">
        <f t="shared" si="2"/>
        <v>650MeV</v>
      </c>
      <c r="Q39" s="20">
        <f t="shared" si="3"/>
        <v>743.88</v>
      </c>
      <c r="R39" s="20">
        <f t="shared" si="4"/>
        <v>448.3</v>
      </c>
      <c r="S39" s="20">
        <f t="shared" si="5"/>
        <v>46.9</v>
      </c>
    </row>
    <row r="40">
      <c r="A40" s="75"/>
      <c r="B40" s="4">
        <v>4132.0</v>
      </c>
      <c r="C40" s="4" t="s">
        <v>391</v>
      </c>
      <c r="D40" s="85">
        <v>36.44</v>
      </c>
      <c r="E40" s="52">
        <v>10.0</v>
      </c>
      <c r="F40" s="52">
        <v>23.01</v>
      </c>
      <c r="G40" s="52">
        <v>232168.0</v>
      </c>
      <c r="H40" s="52">
        <v>45.7</v>
      </c>
      <c r="I40" s="52" t="s">
        <v>65</v>
      </c>
      <c r="J40" s="52" t="s">
        <v>164</v>
      </c>
      <c r="K40" s="52" t="s">
        <v>203</v>
      </c>
      <c r="O40" s="176" t="str">
        <f t="shared" si="1"/>
        <v>750MeV</v>
      </c>
      <c r="P40" s="20" t="str">
        <f t="shared" si="2"/>
        <v>650MeV</v>
      </c>
      <c r="Q40" s="20">
        <f t="shared" si="3"/>
        <v>766.89</v>
      </c>
      <c r="R40" s="20">
        <f t="shared" si="4"/>
        <v>448.3</v>
      </c>
      <c r="S40" s="20">
        <f t="shared" si="5"/>
        <v>46.9</v>
      </c>
    </row>
    <row r="41">
      <c r="A41" s="75"/>
      <c r="B41" s="4">
        <v>4133.0</v>
      </c>
      <c r="C41" s="4" t="s">
        <v>391</v>
      </c>
      <c r="D41" s="85">
        <v>36.44</v>
      </c>
      <c r="E41" s="52">
        <v>20.0</v>
      </c>
      <c r="F41" s="52">
        <v>25.04</v>
      </c>
      <c r="G41" s="52">
        <v>279829.0</v>
      </c>
      <c r="H41" s="52">
        <v>21.84</v>
      </c>
      <c r="I41" s="52" t="s">
        <v>65</v>
      </c>
      <c r="J41" s="52" t="s">
        <v>53</v>
      </c>
      <c r="K41" s="52" t="s">
        <v>203</v>
      </c>
      <c r="O41" s="176" t="str">
        <f t="shared" si="1"/>
        <v>750MeV</v>
      </c>
      <c r="P41" s="20" t="str">
        <f t="shared" si="2"/>
        <v>650MeV</v>
      </c>
      <c r="Q41" s="20">
        <f t="shared" si="3"/>
        <v>791.93</v>
      </c>
      <c r="R41" s="20">
        <f t="shared" si="4"/>
        <v>448.3</v>
      </c>
      <c r="S41" s="20">
        <f t="shared" si="5"/>
        <v>46.9</v>
      </c>
    </row>
    <row r="42">
      <c r="A42" s="75"/>
      <c r="B42" s="4">
        <v>4134.0</v>
      </c>
      <c r="C42" s="4" t="s">
        <v>391</v>
      </c>
      <c r="D42" s="85">
        <v>36.44</v>
      </c>
      <c r="E42" s="52">
        <v>40.0</v>
      </c>
      <c r="F42" s="52">
        <v>32.93</v>
      </c>
      <c r="G42" s="52">
        <v>498452.0</v>
      </c>
      <c r="H42" s="52">
        <v>15.44</v>
      </c>
      <c r="I42" s="52" t="s">
        <v>65</v>
      </c>
      <c r="J42" s="52" t="s">
        <v>400</v>
      </c>
      <c r="K42" s="52" t="s">
        <v>223</v>
      </c>
      <c r="L42" s="4"/>
      <c r="O42" s="176" t="str">
        <f t="shared" si="1"/>
        <v>750MeV</v>
      </c>
      <c r="P42" s="20" t="str">
        <f t="shared" si="2"/>
        <v>650MeV</v>
      </c>
      <c r="Q42" s="20">
        <f t="shared" si="3"/>
        <v>824.86</v>
      </c>
      <c r="R42" s="20">
        <f t="shared" si="4"/>
        <v>448.3</v>
      </c>
      <c r="S42" s="20">
        <f t="shared" si="5"/>
        <v>46.9</v>
      </c>
    </row>
    <row r="43">
      <c r="A43" s="111"/>
      <c r="B43" s="42">
        <v>4135.0</v>
      </c>
      <c r="C43" s="42" t="s">
        <v>391</v>
      </c>
      <c r="D43" s="256">
        <v>36.44</v>
      </c>
      <c r="E43" s="43">
        <v>30.0</v>
      </c>
      <c r="F43" s="43">
        <v>30.1</v>
      </c>
      <c r="G43" s="43">
        <v>415549.0</v>
      </c>
      <c r="H43" s="43">
        <v>20.74</v>
      </c>
      <c r="I43" s="43" t="s">
        <v>229</v>
      </c>
      <c r="J43" s="43" t="s">
        <v>164</v>
      </c>
      <c r="K43" s="43" t="s">
        <v>203</v>
      </c>
      <c r="L43" s="27"/>
      <c r="M43" s="27"/>
      <c r="N43" s="27"/>
      <c r="O43" s="200" t="str">
        <f t="shared" si="1"/>
        <v>750MeV</v>
      </c>
      <c r="P43" s="27" t="str">
        <f t="shared" si="2"/>
        <v>650MeV</v>
      </c>
      <c r="Q43" s="20">
        <f t="shared" si="3"/>
        <v>824.86</v>
      </c>
      <c r="R43" s="20">
        <f t="shared" si="4"/>
        <v>448.3</v>
      </c>
      <c r="S43" s="20">
        <f t="shared" si="5"/>
        <v>77</v>
      </c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>
      <c r="A44" s="111"/>
      <c r="B44" s="42">
        <v>4136.0</v>
      </c>
      <c r="C44" s="42" t="s">
        <v>391</v>
      </c>
      <c r="D44" s="256">
        <v>36.44</v>
      </c>
      <c r="E44" s="43">
        <v>20.0</v>
      </c>
      <c r="F44" s="43">
        <v>23.19</v>
      </c>
      <c r="G44" s="43">
        <v>235224.0</v>
      </c>
      <c r="H44" s="43">
        <v>22.43</v>
      </c>
      <c r="I44" s="43" t="s">
        <v>229</v>
      </c>
      <c r="J44" s="43" t="s">
        <v>164</v>
      </c>
      <c r="K44" s="43" t="s">
        <v>203</v>
      </c>
      <c r="L44" s="27"/>
      <c r="M44" s="27"/>
      <c r="N44" s="27"/>
      <c r="O44" s="200" t="str">
        <f t="shared" si="1"/>
        <v>750MeV</v>
      </c>
      <c r="P44" s="27" t="str">
        <f t="shared" si="2"/>
        <v>650MeV</v>
      </c>
      <c r="Q44" s="20">
        <f t="shared" si="3"/>
        <v>824.86</v>
      </c>
      <c r="R44" s="20">
        <f t="shared" si="4"/>
        <v>448.3</v>
      </c>
      <c r="S44" s="20">
        <f t="shared" si="5"/>
        <v>100.19</v>
      </c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</row>
    <row r="45">
      <c r="A45" s="114"/>
      <c r="B45" s="45">
        <v>4137.0</v>
      </c>
      <c r="C45" s="45" t="s">
        <v>391</v>
      </c>
      <c r="D45" s="260">
        <v>36.44</v>
      </c>
      <c r="E45" s="83">
        <v>20.0</v>
      </c>
      <c r="F45" s="83">
        <v>69.88</v>
      </c>
      <c r="G45" s="83">
        <v>4577905.0</v>
      </c>
      <c r="H45" s="83">
        <v>69.84</v>
      </c>
      <c r="I45" s="83" t="s">
        <v>101</v>
      </c>
      <c r="J45" s="83" t="s">
        <v>164</v>
      </c>
      <c r="K45" s="83" t="s">
        <v>203</v>
      </c>
      <c r="L45" s="23"/>
      <c r="M45" s="23"/>
      <c r="N45" s="23"/>
      <c r="O45" s="204" t="str">
        <f t="shared" si="1"/>
        <v>750MeV</v>
      </c>
      <c r="P45" s="23" t="str">
        <f t="shared" si="2"/>
        <v>650MeV</v>
      </c>
      <c r="Q45" s="20">
        <f t="shared" si="3"/>
        <v>824.86</v>
      </c>
      <c r="R45" s="20">
        <f t="shared" si="4"/>
        <v>518.18</v>
      </c>
      <c r="S45" s="20">
        <f t="shared" si="5"/>
        <v>100.19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180">
        <v>45327.0</v>
      </c>
      <c r="B46" s="45">
        <v>4138.0</v>
      </c>
      <c r="C46" s="45" t="s">
        <v>391</v>
      </c>
      <c r="D46" s="260">
        <v>36.44</v>
      </c>
      <c r="E46" s="83">
        <v>20.0</v>
      </c>
      <c r="F46" s="83">
        <v>71.41</v>
      </c>
      <c r="G46" s="83">
        <v>4702126.0</v>
      </c>
      <c r="H46" s="83">
        <v>61.53</v>
      </c>
      <c r="I46" s="83" t="s">
        <v>101</v>
      </c>
      <c r="J46" s="83" t="s">
        <v>164</v>
      </c>
      <c r="K46" s="83" t="s">
        <v>203</v>
      </c>
      <c r="L46" s="23"/>
      <c r="M46" s="23"/>
      <c r="N46" s="23"/>
      <c r="O46" s="204" t="str">
        <f t="shared" si="1"/>
        <v>750MeV</v>
      </c>
      <c r="P46" s="23" t="str">
        <f t="shared" si="2"/>
        <v>650MeV</v>
      </c>
      <c r="Q46" s="20">
        <f t="shared" si="3"/>
        <v>824.86</v>
      </c>
      <c r="R46" s="20">
        <f t="shared" si="4"/>
        <v>589.59</v>
      </c>
      <c r="S46" s="20">
        <f t="shared" si="5"/>
        <v>100.19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>
      <c r="A47" s="114"/>
      <c r="B47" s="45">
        <v>4139.0</v>
      </c>
      <c r="C47" s="45" t="s">
        <v>391</v>
      </c>
      <c r="D47" s="260">
        <v>36.44</v>
      </c>
      <c r="E47" s="83">
        <v>20.0</v>
      </c>
      <c r="F47" s="83">
        <v>67.95</v>
      </c>
      <c r="G47" s="83">
        <v>4434313.0</v>
      </c>
      <c r="H47" s="83">
        <v>59.69</v>
      </c>
      <c r="I47" s="83" t="s">
        <v>101</v>
      </c>
      <c r="J47" s="83" t="s">
        <v>164</v>
      </c>
      <c r="K47" s="83" t="s">
        <v>203</v>
      </c>
      <c r="L47" s="23"/>
      <c r="M47" s="23"/>
      <c r="N47" s="23"/>
      <c r="O47" s="204" t="str">
        <f t="shared" si="1"/>
        <v>750MeV</v>
      </c>
      <c r="P47" s="23" t="str">
        <f t="shared" si="2"/>
        <v>650MeV</v>
      </c>
      <c r="Q47" s="20">
        <f t="shared" si="3"/>
        <v>824.86</v>
      </c>
      <c r="R47" s="20">
        <f t="shared" si="4"/>
        <v>657.54</v>
      </c>
      <c r="S47" s="20">
        <f t="shared" si="5"/>
        <v>100.19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114"/>
      <c r="B48" s="45">
        <v>4140.0</v>
      </c>
      <c r="C48" s="45" t="s">
        <v>391</v>
      </c>
      <c r="D48" s="260">
        <v>36.44</v>
      </c>
      <c r="E48" s="83">
        <v>20.0</v>
      </c>
      <c r="F48" s="83">
        <v>66.56</v>
      </c>
      <c r="G48" s="83">
        <v>4354117.0</v>
      </c>
      <c r="H48" s="83">
        <v>59.38</v>
      </c>
      <c r="I48" s="83" t="s">
        <v>101</v>
      </c>
      <c r="J48" s="83" t="s">
        <v>164</v>
      </c>
      <c r="K48" s="83" t="s">
        <v>203</v>
      </c>
      <c r="L48" s="23"/>
      <c r="M48" s="23"/>
      <c r="N48" s="23"/>
      <c r="O48" s="204" t="str">
        <f t="shared" si="1"/>
        <v>750MeV</v>
      </c>
      <c r="P48" s="23" t="str">
        <f t="shared" si="2"/>
        <v>650MeV</v>
      </c>
      <c r="Q48" s="20">
        <f t="shared" si="3"/>
        <v>824.86</v>
      </c>
      <c r="R48" s="20">
        <f t="shared" si="4"/>
        <v>724.1</v>
      </c>
      <c r="S48" s="20">
        <f t="shared" si="5"/>
        <v>100.19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>
      <c r="A49" s="114"/>
      <c r="B49" s="45">
        <v>4141.0</v>
      </c>
      <c r="C49" s="45" t="s">
        <v>391</v>
      </c>
      <c r="D49" s="260">
        <v>36.44</v>
      </c>
      <c r="E49" s="83">
        <v>20.0</v>
      </c>
      <c r="F49" s="83">
        <v>65.33</v>
      </c>
      <c r="G49" s="83">
        <v>4242974.0</v>
      </c>
      <c r="H49" s="83">
        <v>59.18</v>
      </c>
      <c r="I49" s="83" t="s">
        <v>101</v>
      </c>
      <c r="J49" s="83" t="s">
        <v>164</v>
      </c>
      <c r="K49" s="83" t="s">
        <v>203</v>
      </c>
      <c r="L49" s="23"/>
      <c r="M49" s="23"/>
      <c r="N49" s="23"/>
      <c r="O49" s="204" t="str">
        <f t="shared" si="1"/>
        <v>750MeV</v>
      </c>
      <c r="P49" s="23" t="str">
        <f t="shared" si="2"/>
        <v>650MeV</v>
      </c>
      <c r="Q49" s="20">
        <f t="shared" si="3"/>
        <v>824.86</v>
      </c>
      <c r="R49" s="20">
        <f t="shared" si="4"/>
        <v>789.43</v>
      </c>
      <c r="S49" s="20">
        <f t="shared" si="5"/>
        <v>100.19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>
      <c r="A50" s="114"/>
      <c r="B50" s="45">
        <v>4142.0</v>
      </c>
      <c r="C50" s="45" t="s">
        <v>391</v>
      </c>
      <c r="D50" s="260">
        <v>36.44</v>
      </c>
      <c r="E50" s="83">
        <v>15.0</v>
      </c>
      <c r="F50" s="83">
        <v>32.74</v>
      </c>
      <c r="G50" s="83">
        <v>1703043.0</v>
      </c>
      <c r="H50" s="83">
        <v>39.41</v>
      </c>
      <c r="I50" s="83" t="s">
        <v>101</v>
      </c>
      <c r="J50" s="83" t="s">
        <v>164</v>
      </c>
      <c r="K50" s="83" t="s">
        <v>203</v>
      </c>
      <c r="L50" s="23"/>
      <c r="M50" s="23"/>
      <c r="N50" s="23"/>
      <c r="O50" s="204" t="str">
        <f t="shared" si="1"/>
        <v>750MeV</v>
      </c>
      <c r="P50" s="23" t="str">
        <f t="shared" si="2"/>
        <v>650MeV</v>
      </c>
      <c r="Q50" s="20">
        <f t="shared" si="3"/>
        <v>824.86</v>
      </c>
      <c r="R50" s="20">
        <f t="shared" si="4"/>
        <v>822.17</v>
      </c>
      <c r="S50" s="20">
        <f t="shared" si="5"/>
        <v>100.19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114"/>
      <c r="B51" s="45">
        <v>4143.0</v>
      </c>
      <c r="C51" s="45" t="s">
        <v>391</v>
      </c>
      <c r="D51" s="260">
        <v>36.44</v>
      </c>
      <c r="E51" s="83">
        <v>10.0</v>
      </c>
      <c r="F51" s="83">
        <v>22.49</v>
      </c>
      <c r="G51" s="83">
        <v>839978.0</v>
      </c>
      <c r="H51" s="83">
        <v>39.14</v>
      </c>
      <c r="I51" s="83" t="s">
        <v>101</v>
      </c>
      <c r="J51" s="83" t="s">
        <v>164</v>
      </c>
      <c r="K51" s="83" t="s">
        <v>203</v>
      </c>
      <c r="L51" s="23"/>
      <c r="M51" s="23"/>
      <c r="N51" s="23"/>
      <c r="O51" s="204" t="str">
        <f t="shared" si="1"/>
        <v>750MeV</v>
      </c>
      <c r="P51" s="23" t="str">
        <f t="shared" si="2"/>
        <v>650MeV</v>
      </c>
      <c r="Q51" s="20">
        <f t="shared" si="3"/>
        <v>824.86</v>
      </c>
      <c r="R51" s="20">
        <f t="shared" si="4"/>
        <v>844.66</v>
      </c>
      <c r="S51" s="20">
        <f t="shared" si="5"/>
        <v>100.19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>
      <c r="A52" s="114"/>
      <c r="B52" s="45">
        <v>4144.0</v>
      </c>
      <c r="C52" s="45" t="s">
        <v>314</v>
      </c>
      <c r="D52" s="260">
        <v>36.44</v>
      </c>
      <c r="E52" s="83">
        <v>10.0</v>
      </c>
      <c r="F52" s="83">
        <v>11.89</v>
      </c>
      <c r="G52" s="83">
        <v>444329.0</v>
      </c>
      <c r="H52" s="83">
        <v>19.8</v>
      </c>
      <c r="I52" s="83" t="s">
        <v>101</v>
      </c>
      <c r="J52" s="83" t="s">
        <v>53</v>
      </c>
      <c r="K52" s="83" t="s">
        <v>203</v>
      </c>
      <c r="L52" s="23"/>
      <c r="M52" s="23"/>
      <c r="N52" s="23"/>
      <c r="O52" s="204" t="str">
        <f t="shared" si="1"/>
        <v>750MeV</v>
      </c>
      <c r="P52" s="23" t="str">
        <f t="shared" si="2"/>
        <v>650MeV</v>
      </c>
      <c r="Q52" s="20">
        <f t="shared" si="3"/>
        <v>824.86</v>
      </c>
      <c r="R52" s="20">
        <f t="shared" si="4"/>
        <v>856.55</v>
      </c>
      <c r="S52" s="20">
        <f t="shared" si="5"/>
        <v>100.19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114"/>
      <c r="B53" s="45">
        <v>4145.0</v>
      </c>
      <c r="C53" s="45" t="s">
        <v>391</v>
      </c>
      <c r="D53" s="260">
        <v>36.44</v>
      </c>
      <c r="E53" s="83">
        <v>20.0</v>
      </c>
      <c r="F53" s="83">
        <v>14.53</v>
      </c>
      <c r="G53" s="83">
        <v>826707.0</v>
      </c>
      <c r="H53" s="83">
        <v>15.11</v>
      </c>
      <c r="I53" s="83" t="s">
        <v>101</v>
      </c>
      <c r="J53" s="83" t="s">
        <v>400</v>
      </c>
      <c r="K53" s="83" t="s">
        <v>223</v>
      </c>
      <c r="L53" s="23"/>
      <c r="M53" s="23"/>
      <c r="N53" s="23"/>
      <c r="O53" s="204" t="str">
        <f t="shared" si="1"/>
        <v>750MeV</v>
      </c>
      <c r="P53" s="23" t="str">
        <f t="shared" si="2"/>
        <v>650MeV</v>
      </c>
      <c r="Q53" s="20">
        <f t="shared" si="3"/>
        <v>824.86</v>
      </c>
      <c r="R53" s="20">
        <f t="shared" si="4"/>
        <v>871.08</v>
      </c>
      <c r="S53" s="20">
        <f t="shared" si="5"/>
        <v>100.19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>
      <c r="A54" s="75"/>
      <c r="B54" s="4">
        <v>4163.0</v>
      </c>
      <c r="C54" s="4" t="s">
        <v>154</v>
      </c>
      <c r="D54" s="92">
        <v>36.45</v>
      </c>
      <c r="E54" s="52">
        <v>40.0</v>
      </c>
      <c r="F54" s="52">
        <v>0.0</v>
      </c>
      <c r="G54" s="52">
        <v>36814.0</v>
      </c>
      <c r="H54" s="52">
        <v>7.1</v>
      </c>
      <c r="I54" s="52" t="s">
        <v>65</v>
      </c>
      <c r="J54" s="52" t="s">
        <v>164</v>
      </c>
      <c r="K54" s="52" t="s">
        <v>203</v>
      </c>
      <c r="L54" s="4" t="s">
        <v>594</v>
      </c>
      <c r="O54" s="176" t="str">
        <f t="shared" si="1"/>
        <v>750MeV</v>
      </c>
      <c r="P54" s="20" t="str">
        <f t="shared" si="2"/>
        <v>650MeV</v>
      </c>
      <c r="Q54" s="20">
        <f t="shared" si="3"/>
        <v>824.86</v>
      </c>
      <c r="R54" s="20">
        <f t="shared" si="4"/>
        <v>871.08</v>
      </c>
      <c r="S54" s="20">
        <f t="shared" si="5"/>
        <v>100.19</v>
      </c>
    </row>
    <row r="55">
      <c r="A55" s="75"/>
      <c r="B55" s="4">
        <v>4164.0</v>
      </c>
      <c r="C55" s="4" t="s">
        <v>391</v>
      </c>
      <c r="D55" s="52">
        <v>36.45</v>
      </c>
      <c r="E55" s="52">
        <v>40.0</v>
      </c>
      <c r="F55" s="52">
        <v>121.61</v>
      </c>
      <c r="G55" s="52">
        <v>2139568.0</v>
      </c>
      <c r="H55" s="52">
        <v>60.59</v>
      </c>
      <c r="I55" s="52" t="s">
        <v>65</v>
      </c>
      <c r="J55" s="52" t="s">
        <v>164</v>
      </c>
      <c r="K55" s="52" t="s">
        <v>203</v>
      </c>
      <c r="O55" s="176" t="str">
        <f t="shared" si="1"/>
        <v>750MeV</v>
      </c>
      <c r="P55" s="20" t="str">
        <f t="shared" si="2"/>
        <v>650MeV</v>
      </c>
      <c r="Q55" s="20">
        <f t="shared" si="3"/>
        <v>946.47</v>
      </c>
      <c r="R55" s="20">
        <f t="shared" si="4"/>
        <v>871.08</v>
      </c>
      <c r="S55" s="20">
        <f t="shared" si="5"/>
        <v>100.19</v>
      </c>
    </row>
    <row r="56">
      <c r="A56" s="75"/>
      <c r="B56" s="4">
        <v>4165.0</v>
      </c>
      <c r="C56" s="4" t="s">
        <v>391</v>
      </c>
      <c r="D56" s="52">
        <v>36.45</v>
      </c>
      <c r="E56" s="52">
        <v>40.0</v>
      </c>
      <c r="F56" s="52">
        <v>116.07</v>
      </c>
      <c r="G56" s="52">
        <v>2092845.0</v>
      </c>
      <c r="H56" s="52">
        <v>58.19</v>
      </c>
      <c r="I56" s="52" t="s">
        <v>65</v>
      </c>
      <c r="J56" s="52" t="s">
        <v>164</v>
      </c>
      <c r="K56" s="52" t="s">
        <v>203</v>
      </c>
      <c r="O56" s="176" t="str">
        <f t="shared" si="1"/>
        <v>750MeV</v>
      </c>
      <c r="P56" s="20" t="str">
        <f t="shared" si="2"/>
        <v>650MeV</v>
      </c>
      <c r="Q56" s="20">
        <f t="shared" si="3"/>
        <v>1062.54</v>
      </c>
      <c r="R56" s="20">
        <f t="shared" si="4"/>
        <v>871.08</v>
      </c>
      <c r="S56" s="20">
        <f t="shared" si="5"/>
        <v>100.19</v>
      </c>
    </row>
    <row r="57">
      <c r="A57" s="75"/>
      <c r="B57" s="4">
        <v>4166.0</v>
      </c>
      <c r="C57" s="4" t="s">
        <v>391</v>
      </c>
      <c r="D57" s="52">
        <v>36.45</v>
      </c>
      <c r="E57" s="52">
        <v>20.0</v>
      </c>
      <c r="F57" s="52">
        <v>23.41</v>
      </c>
      <c r="G57" s="52">
        <v>254281.0</v>
      </c>
      <c r="H57" s="52">
        <v>19.61</v>
      </c>
      <c r="I57" s="52" t="s">
        <v>65</v>
      </c>
      <c r="J57" s="52" t="s">
        <v>164</v>
      </c>
      <c r="K57" s="52" t="s">
        <v>203</v>
      </c>
      <c r="O57" s="176" t="str">
        <f t="shared" si="1"/>
        <v>750MeV</v>
      </c>
      <c r="P57" s="20" t="str">
        <f t="shared" si="2"/>
        <v>650MeV</v>
      </c>
      <c r="Q57" s="20">
        <f t="shared" si="3"/>
        <v>1085.95</v>
      </c>
      <c r="R57" s="20">
        <f t="shared" si="4"/>
        <v>871.08</v>
      </c>
      <c r="S57" s="20">
        <f t="shared" si="5"/>
        <v>100.19</v>
      </c>
    </row>
    <row r="58">
      <c r="A58" s="75"/>
      <c r="B58" s="4">
        <v>4167.0</v>
      </c>
      <c r="C58" s="4" t="s">
        <v>391</v>
      </c>
      <c r="D58" s="52">
        <v>36.45</v>
      </c>
      <c r="E58" s="52">
        <v>10.0</v>
      </c>
      <c r="F58" s="52">
        <v>15.58</v>
      </c>
      <c r="G58" s="52">
        <v>153411.0</v>
      </c>
      <c r="H58" s="52">
        <v>30.23</v>
      </c>
      <c r="I58" s="52" t="s">
        <v>65</v>
      </c>
      <c r="J58" s="52" t="s">
        <v>164</v>
      </c>
      <c r="K58" s="52" t="s">
        <v>203</v>
      </c>
      <c r="O58" s="176" t="str">
        <f t="shared" si="1"/>
        <v>750MeV</v>
      </c>
      <c r="P58" s="20" t="str">
        <f t="shared" si="2"/>
        <v>650MeV</v>
      </c>
      <c r="Q58" s="20">
        <f t="shared" si="3"/>
        <v>1101.53</v>
      </c>
      <c r="R58" s="20">
        <f t="shared" si="4"/>
        <v>871.08</v>
      </c>
      <c r="S58" s="20">
        <f t="shared" si="5"/>
        <v>100.19</v>
      </c>
    </row>
    <row r="59">
      <c r="A59" s="75"/>
      <c r="B59" s="4">
        <v>4168.0</v>
      </c>
      <c r="C59" s="4" t="s">
        <v>391</v>
      </c>
      <c r="D59" s="52">
        <v>36.45</v>
      </c>
      <c r="E59" s="52">
        <v>10.0</v>
      </c>
      <c r="F59" s="52">
        <v>5.71</v>
      </c>
      <c r="G59" s="52">
        <v>54191.0</v>
      </c>
      <c r="H59" s="52">
        <v>9.82</v>
      </c>
      <c r="I59" s="52" t="s">
        <v>65</v>
      </c>
      <c r="J59" s="52" t="s">
        <v>164</v>
      </c>
      <c r="K59" s="52" t="s">
        <v>203</v>
      </c>
      <c r="O59" s="176" t="str">
        <f t="shared" si="1"/>
        <v>750MeV</v>
      </c>
      <c r="P59" s="20" t="str">
        <f t="shared" si="2"/>
        <v>650MeV</v>
      </c>
      <c r="Q59" s="20">
        <f t="shared" si="3"/>
        <v>1107.24</v>
      </c>
      <c r="R59" s="20">
        <f t="shared" si="4"/>
        <v>871.08</v>
      </c>
      <c r="S59" s="20">
        <f t="shared" si="5"/>
        <v>100.19</v>
      </c>
    </row>
    <row r="60">
      <c r="A60" s="75"/>
      <c r="B60" s="4">
        <v>4169.0</v>
      </c>
      <c r="C60" s="4" t="s">
        <v>314</v>
      </c>
      <c r="D60" s="52">
        <v>36.45</v>
      </c>
      <c r="E60" s="52">
        <v>20.0</v>
      </c>
      <c r="F60" s="52">
        <v>18.59</v>
      </c>
      <c r="G60" s="52">
        <v>209421.0</v>
      </c>
      <c r="H60" s="4">
        <v>19.1</v>
      </c>
      <c r="I60" s="52" t="s">
        <v>65</v>
      </c>
      <c r="J60" s="52" t="s">
        <v>53</v>
      </c>
      <c r="K60" s="52" t="s">
        <v>203</v>
      </c>
      <c r="O60" s="176" t="str">
        <f t="shared" si="1"/>
        <v>750MeV</v>
      </c>
      <c r="P60" s="20" t="str">
        <f t="shared" si="2"/>
        <v>650MeV</v>
      </c>
      <c r="Q60" s="20">
        <f t="shared" si="3"/>
        <v>1125.83</v>
      </c>
      <c r="R60" s="20">
        <f t="shared" si="4"/>
        <v>871.08</v>
      </c>
      <c r="S60" s="20">
        <f t="shared" si="5"/>
        <v>100.19</v>
      </c>
    </row>
    <row r="61">
      <c r="A61" s="75"/>
      <c r="B61" s="4">
        <v>4170.0</v>
      </c>
      <c r="C61" s="4" t="s">
        <v>391</v>
      </c>
      <c r="D61" s="52">
        <v>36.45</v>
      </c>
      <c r="E61" s="52">
        <v>38.0</v>
      </c>
      <c r="F61" s="52">
        <v>23.63</v>
      </c>
      <c r="G61" s="52">
        <v>353906.0</v>
      </c>
      <c r="H61" s="52">
        <v>14.47</v>
      </c>
      <c r="I61" s="52" t="s">
        <v>65</v>
      </c>
      <c r="J61" s="52" t="s">
        <v>400</v>
      </c>
      <c r="K61" s="52" t="s">
        <v>223</v>
      </c>
      <c r="L61" s="4" t="s">
        <v>595</v>
      </c>
      <c r="O61" s="176" t="str">
        <f t="shared" si="1"/>
        <v>750MeV</v>
      </c>
      <c r="P61" s="20" t="str">
        <f t="shared" si="2"/>
        <v>650MeV</v>
      </c>
      <c r="Q61" s="20">
        <f t="shared" si="3"/>
        <v>1149.46</v>
      </c>
      <c r="R61" s="20">
        <f t="shared" si="4"/>
        <v>871.08</v>
      </c>
      <c r="S61" s="20">
        <f t="shared" si="5"/>
        <v>100.19</v>
      </c>
    </row>
    <row r="62">
      <c r="A62" s="263">
        <v>45328.0</v>
      </c>
      <c r="B62" s="42">
        <v>4171.0</v>
      </c>
      <c r="C62" s="42" t="s">
        <v>190</v>
      </c>
      <c r="D62" s="43">
        <v>36.45</v>
      </c>
      <c r="E62" s="43">
        <v>30.0</v>
      </c>
      <c r="F62" s="43">
        <v>0.0</v>
      </c>
      <c r="G62" s="43">
        <v>152645.0</v>
      </c>
      <c r="H62" s="43">
        <v>9.2</v>
      </c>
      <c r="I62" s="43" t="s">
        <v>229</v>
      </c>
      <c r="J62" s="43" t="s">
        <v>164</v>
      </c>
      <c r="K62" s="43" t="s">
        <v>203</v>
      </c>
      <c r="L62" s="42" t="s">
        <v>596</v>
      </c>
      <c r="M62" s="27"/>
      <c r="N62" s="27"/>
      <c r="O62" s="200" t="str">
        <f t="shared" si="1"/>
        <v>750MeV</v>
      </c>
      <c r="P62" s="27" t="str">
        <f t="shared" si="2"/>
        <v>650MeV</v>
      </c>
      <c r="Q62" s="20">
        <f t="shared" si="3"/>
        <v>1149.46</v>
      </c>
      <c r="R62" s="20">
        <f t="shared" si="4"/>
        <v>871.08</v>
      </c>
      <c r="S62" s="20">
        <f t="shared" si="5"/>
        <v>100.19</v>
      </c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</row>
    <row r="63">
      <c r="A63" s="111"/>
      <c r="B63" s="42">
        <v>4172.0</v>
      </c>
      <c r="C63" s="42" t="s">
        <v>391</v>
      </c>
      <c r="D63" s="43">
        <v>36.45</v>
      </c>
      <c r="E63" s="43">
        <v>30.0</v>
      </c>
      <c r="F63" s="43">
        <v>24.3</v>
      </c>
      <c r="G63" s="43">
        <v>334414.0</v>
      </c>
      <c r="H63" s="43">
        <v>15.67</v>
      </c>
      <c r="I63" s="43" t="s">
        <v>229</v>
      </c>
      <c r="J63" s="43" t="s">
        <v>164</v>
      </c>
      <c r="K63" s="43" t="s">
        <v>203</v>
      </c>
      <c r="L63" s="27"/>
      <c r="M63" s="27"/>
      <c r="N63" s="27"/>
      <c r="O63" s="200" t="str">
        <f t="shared" si="1"/>
        <v>750MeV</v>
      </c>
      <c r="P63" s="27" t="str">
        <f t="shared" si="2"/>
        <v>650MeV</v>
      </c>
      <c r="Q63" s="20">
        <f t="shared" si="3"/>
        <v>1149.46</v>
      </c>
      <c r="R63" s="20">
        <f t="shared" si="4"/>
        <v>871.08</v>
      </c>
      <c r="S63" s="20">
        <f t="shared" si="5"/>
        <v>124.49</v>
      </c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</row>
    <row r="64">
      <c r="A64" s="111"/>
      <c r="B64" s="42">
        <v>4173.0</v>
      </c>
      <c r="C64" s="42" t="s">
        <v>391</v>
      </c>
      <c r="D64" s="43">
        <v>36.45</v>
      </c>
      <c r="E64" s="43">
        <v>20.0</v>
      </c>
      <c r="F64" s="43">
        <v>22.91</v>
      </c>
      <c r="G64" s="43">
        <v>232611.0</v>
      </c>
      <c r="H64" s="43">
        <v>22.67</v>
      </c>
      <c r="I64" s="43" t="s">
        <v>229</v>
      </c>
      <c r="J64" s="43" t="s">
        <v>164</v>
      </c>
      <c r="K64" s="43" t="s">
        <v>203</v>
      </c>
      <c r="L64" s="27"/>
      <c r="M64" s="27"/>
      <c r="N64" s="27"/>
      <c r="O64" s="200" t="str">
        <f t="shared" si="1"/>
        <v>750MeV</v>
      </c>
      <c r="P64" s="27" t="str">
        <f t="shared" si="2"/>
        <v>650MeV</v>
      </c>
      <c r="Q64" s="20">
        <f t="shared" si="3"/>
        <v>1149.46</v>
      </c>
      <c r="R64" s="20">
        <f t="shared" si="4"/>
        <v>871.08</v>
      </c>
      <c r="S64" s="20">
        <f t="shared" si="5"/>
        <v>147.4</v>
      </c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</row>
    <row r="65">
      <c r="A65" s="114"/>
      <c r="B65" s="45">
        <v>4174.0</v>
      </c>
      <c r="C65" s="45" t="s">
        <v>391</v>
      </c>
      <c r="D65" s="83">
        <v>36.45</v>
      </c>
      <c r="E65" s="83">
        <v>20.0</v>
      </c>
      <c r="F65" s="83">
        <v>70.87</v>
      </c>
      <c r="G65" s="83">
        <v>4632075.0</v>
      </c>
      <c r="H65" s="83">
        <v>63.86</v>
      </c>
      <c r="I65" s="83" t="s">
        <v>101</v>
      </c>
      <c r="J65" s="83" t="s">
        <v>164</v>
      </c>
      <c r="K65" s="83" t="s">
        <v>203</v>
      </c>
      <c r="L65" s="23"/>
      <c r="M65" s="23"/>
      <c r="N65" s="23"/>
      <c r="O65" s="204" t="str">
        <f t="shared" si="1"/>
        <v>750MeV</v>
      </c>
      <c r="P65" s="23" t="str">
        <f t="shared" si="2"/>
        <v>650MeV</v>
      </c>
      <c r="Q65" s="20">
        <f t="shared" si="3"/>
        <v>1149.46</v>
      </c>
      <c r="R65" s="20">
        <f t="shared" si="4"/>
        <v>941.95</v>
      </c>
      <c r="S65" s="20">
        <f t="shared" si="5"/>
        <v>147.4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/>
      <c r="B66" s="45">
        <v>4175.0</v>
      </c>
      <c r="C66" s="45" t="s">
        <v>391</v>
      </c>
      <c r="D66" s="83">
        <v>36.45</v>
      </c>
      <c r="E66" s="83">
        <v>20.0</v>
      </c>
      <c r="F66" s="83">
        <v>73.13</v>
      </c>
      <c r="G66" s="83">
        <v>4722741.0</v>
      </c>
      <c r="H66" s="83">
        <v>68.02</v>
      </c>
      <c r="I66" s="83" t="s">
        <v>101</v>
      </c>
      <c r="J66" s="83" t="s">
        <v>164</v>
      </c>
      <c r="K66" s="83" t="s">
        <v>203</v>
      </c>
      <c r="L66" s="23"/>
      <c r="M66" s="23"/>
      <c r="N66" s="23"/>
      <c r="O66" s="204" t="str">
        <f t="shared" si="1"/>
        <v>750MeV</v>
      </c>
      <c r="P66" s="23" t="str">
        <f t="shared" si="2"/>
        <v>650MeV</v>
      </c>
      <c r="Q66" s="20">
        <f t="shared" si="3"/>
        <v>1149.46</v>
      </c>
      <c r="R66" s="20">
        <f t="shared" si="4"/>
        <v>1015.08</v>
      </c>
      <c r="S66" s="20">
        <f t="shared" si="5"/>
        <v>147.4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45">
        <v>4176.0</v>
      </c>
      <c r="C67" s="45" t="s">
        <v>391</v>
      </c>
      <c r="D67" s="83">
        <v>36.45</v>
      </c>
      <c r="E67" s="83">
        <v>20.0</v>
      </c>
      <c r="F67" s="83">
        <v>73.09</v>
      </c>
      <c r="G67" s="83">
        <v>4756608.0</v>
      </c>
      <c r="H67" s="83">
        <v>66.27</v>
      </c>
      <c r="I67" s="83" t="s">
        <v>101</v>
      </c>
      <c r="J67" s="83" t="s">
        <v>164</v>
      </c>
      <c r="K67" s="83" t="s">
        <v>203</v>
      </c>
      <c r="L67" s="23"/>
      <c r="M67" s="23"/>
      <c r="N67" s="23"/>
      <c r="O67" s="204" t="str">
        <f t="shared" si="1"/>
        <v>750MeV</v>
      </c>
      <c r="P67" s="23" t="str">
        <f t="shared" si="2"/>
        <v>650MeV</v>
      </c>
      <c r="Q67" s="20">
        <f t="shared" si="3"/>
        <v>1149.46</v>
      </c>
      <c r="R67" s="20">
        <f t="shared" si="4"/>
        <v>1088.17</v>
      </c>
      <c r="S67" s="20">
        <f t="shared" si="5"/>
        <v>147.4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114"/>
      <c r="B68" s="45">
        <v>4177.0</v>
      </c>
      <c r="C68" s="45" t="s">
        <v>391</v>
      </c>
      <c r="D68" s="83">
        <v>36.45</v>
      </c>
      <c r="E68" s="83">
        <v>20.0</v>
      </c>
      <c r="F68" s="83">
        <v>72.53</v>
      </c>
      <c r="G68" s="83">
        <v>4683813.0</v>
      </c>
      <c r="H68" s="83">
        <v>74.83</v>
      </c>
      <c r="I68" s="83" t="s">
        <v>101</v>
      </c>
      <c r="J68" s="83" t="s">
        <v>164</v>
      </c>
      <c r="K68" s="83" t="s">
        <v>203</v>
      </c>
      <c r="L68" s="23"/>
      <c r="M68" s="23"/>
      <c r="N68" s="23"/>
      <c r="O68" s="204" t="str">
        <f t="shared" si="1"/>
        <v>750MeV</v>
      </c>
      <c r="P68" s="23" t="str">
        <f t="shared" si="2"/>
        <v>650MeV</v>
      </c>
      <c r="Q68" s="20">
        <f t="shared" si="3"/>
        <v>1149.46</v>
      </c>
      <c r="R68" s="20">
        <f t="shared" si="4"/>
        <v>1160.7</v>
      </c>
      <c r="S68" s="20">
        <f t="shared" si="5"/>
        <v>147.4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14"/>
      <c r="B69" s="45">
        <v>4178.0</v>
      </c>
      <c r="C69" s="45" t="s">
        <v>391</v>
      </c>
      <c r="D69" s="83">
        <v>36.45</v>
      </c>
      <c r="E69" s="83">
        <v>15.0</v>
      </c>
      <c r="F69" s="83">
        <v>37.13</v>
      </c>
      <c r="G69" s="83">
        <v>1907887.0</v>
      </c>
      <c r="H69" s="83">
        <v>46.28</v>
      </c>
      <c r="I69" s="83" t="s">
        <v>101</v>
      </c>
      <c r="J69" s="83" t="s">
        <v>164</v>
      </c>
      <c r="K69" s="83" t="s">
        <v>203</v>
      </c>
      <c r="L69" s="23"/>
      <c r="M69" s="23"/>
      <c r="N69" s="23"/>
      <c r="O69" s="204" t="str">
        <f t="shared" si="1"/>
        <v>750MeV</v>
      </c>
      <c r="P69" s="23" t="str">
        <f t="shared" si="2"/>
        <v>650MeV</v>
      </c>
      <c r="Q69" s="20">
        <f t="shared" si="3"/>
        <v>1149.46</v>
      </c>
      <c r="R69" s="20">
        <f t="shared" si="4"/>
        <v>1197.83</v>
      </c>
      <c r="S69" s="20">
        <f t="shared" si="5"/>
        <v>147.4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114"/>
      <c r="B70" s="45">
        <v>4179.0</v>
      </c>
      <c r="C70" s="45" t="s">
        <v>391</v>
      </c>
      <c r="D70" s="83">
        <v>36.45</v>
      </c>
      <c r="E70" s="83">
        <v>10.0</v>
      </c>
      <c r="F70" s="83">
        <v>23.72</v>
      </c>
      <c r="G70" s="83">
        <v>884801.0</v>
      </c>
      <c r="H70" s="83">
        <v>44.88</v>
      </c>
      <c r="I70" s="83" t="s">
        <v>101</v>
      </c>
      <c r="J70" s="83" t="s">
        <v>164</v>
      </c>
      <c r="K70" s="83" t="s">
        <v>203</v>
      </c>
      <c r="L70" s="23"/>
      <c r="M70" s="23"/>
      <c r="N70" s="23"/>
      <c r="O70" s="204" t="str">
        <f t="shared" si="1"/>
        <v>750MeV</v>
      </c>
      <c r="P70" s="23" t="str">
        <f t="shared" si="2"/>
        <v>650MeV</v>
      </c>
      <c r="Q70" s="20">
        <f t="shared" si="3"/>
        <v>1149.46</v>
      </c>
      <c r="R70" s="20">
        <f t="shared" si="4"/>
        <v>1221.55</v>
      </c>
      <c r="S70" s="20">
        <f t="shared" si="5"/>
        <v>147.4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>
      <c r="A71" s="114"/>
      <c r="B71" s="45">
        <v>4180.0</v>
      </c>
      <c r="C71" s="45" t="s">
        <v>314</v>
      </c>
      <c r="D71" s="83">
        <v>36.45</v>
      </c>
      <c r="E71" s="83">
        <v>10.0</v>
      </c>
      <c r="F71" s="83">
        <v>11.31</v>
      </c>
      <c r="G71" s="83">
        <v>421882.0</v>
      </c>
      <c r="H71" s="83">
        <v>19.06</v>
      </c>
      <c r="I71" s="83" t="s">
        <v>101</v>
      </c>
      <c r="J71" s="83" t="s">
        <v>53</v>
      </c>
      <c r="K71" s="83" t="s">
        <v>203</v>
      </c>
      <c r="L71" s="23"/>
      <c r="M71" s="23"/>
      <c r="N71" s="23"/>
      <c r="O71" s="204" t="str">
        <f t="shared" si="1"/>
        <v>750MeV</v>
      </c>
      <c r="P71" s="23" t="str">
        <f t="shared" si="2"/>
        <v>650MeV</v>
      </c>
      <c r="Q71" s="20">
        <f t="shared" si="3"/>
        <v>1149.46</v>
      </c>
      <c r="R71" s="20">
        <f t="shared" si="4"/>
        <v>1232.86</v>
      </c>
      <c r="S71" s="20">
        <f t="shared" si="5"/>
        <v>147.4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>
      <c r="A72" s="114"/>
      <c r="B72" s="45">
        <v>4181.0</v>
      </c>
      <c r="C72" s="45" t="s">
        <v>391</v>
      </c>
      <c r="D72" s="83">
        <v>36.45</v>
      </c>
      <c r="E72" s="83">
        <v>20.0</v>
      </c>
      <c r="F72" s="83">
        <v>20.75</v>
      </c>
      <c r="G72" s="83">
        <v>1142981.0</v>
      </c>
      <c r="H72" s="83">
        <v>19.83</v>
      </c>
      <c r="I72" s="83" t="s">
        <v>101</v>
      </c>
      <c r="J72" s="83" t="s">
        <v>400</v>
      </c>
      <c r="K72" s="83" t="s">
        <v>223</v>
      </c>
      <c r="L72" s="23"/>
      <c r="M72" s="23"/>
      <c r="N72" s="23"/>
      <c r="O72" s="204" t="str">
        <f t="shared" si="1"/>
        <v>750MeV</v>
      </c>
      <c r="P72" s="23" t="str">
        <f t="shared" si="2"/>
        <v>650MeV</v>
      </c>
      <c r="Q72" s="20">
        <f t="shared" si="3"/>
        <v>1149.46</v>
      </c>
      <c r="R72" s="20">
        <f t="shared" si="4"/>
        <v>1253.61</v>
      </c>
      <c r="S72" s="20">
        <f t="shared" si="5"/>
        <v>147.4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>
      <c r="A73" s="111"/>
      <c r="B73" s="42">
        <v>4203.0</v>
      </c>
      <c r="C73" s="42" t="s">
        <v>391</v>
      </c>
      <c r="D73" s="266">
        <v>36.442</v>
      </c>
      <c r="E73" s="43">
        <v>30.0</v>
      </c>
      <c r="F73" s="43">
        <v>28.75</v>
      </c>
      <c r="G73" s="43">
        <v>381930.0</v>
      </c>
      <c r="H73" s="43">
        <v>16.97</v>
      </c>
      <c r="I73" s="43" t="s">
        <v>229</v>
      </c>
      <c r="J73" s="43" t="s">
        <v>164</v>
      </c>
      <c r="K73" s="43" t="s">
        <v>203</v>
      </c>
      <c r="L73" s="42" t="s">
        <v>600</v>
      </c>
      <c r="M73" s="27"/>
      <c r="N73" s="27"/>
      <c r="O73" s="200" t="str">
        <f t="shared" si="1"/>
        <v>750MeV</v>
      </c>
      <c r="P73" s="27" t="str">
        <f t="shared" si="2"/>
        <v>650MeV</v>
      </c>
      <c r="Q73" s="20">
        <f t="shared" si="3"/>
        <v>1149.46</v>
      </c>
      <c r="R73" s="20">
        <f t="shared" si="4"/>
        <v>1253.61</v>
      </c>
      <c r="S73" s="20">
        <f t="shared" si="5"/>
        <v>176.15</v>
      </c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>
      <c r="A74" s="111"/>
      <c r="B74" s="42">
        <v>4204.0</v>
      </c>
      <c r="C74" s="42" t="s">
        <v>391</v>
      </c>
      <c r="D74" s="43">
        <v>36.442</v>
      </c>
      <c r="E74" s="43">
        <v>20.0</v>
      </c>
      <c r="F74" s="43">
        <v>22.4</v>
      </c>
      <c r="G74" s="43">
        <v>222383.0</v>
      </c>
      <c r="H74" s="43">
        <v>21.09</v>
      </c>
      <c r="I74" s="43" t="s">
        <v>229</v>
      </c>
      <c r="J74" s="43" t="s">
        <v>164</v>
      </c>
      <c r="K74" s="43" t="s">
        <v>203</v>
      </c>
      <c r="L74" s="42" t="s">
        <v>600</v>
      </c>
      <c r="M74" s="27"/>
      <c r="N74" s="27"/>
      <c r="O74" s="200" t="str">
        <f t="shared" si="1"/>
        <v>750MeV</v>
      </c>
      <c r="P74" s="27" t="str">
        <f t="shared" si="2"/>
        <v>650MeV</v>
      </c>
      <c r="Q74" s="20">
        <f t="shared" si="3"/>
        <v>1149.46</v>
      </c>
      <c r="R74" s="20">
        <f t="shared" si="4"/>
        <v>1253.61</v>
      </c>
      <c r="S74" s="20">
        <f t="shared" si="5"/>
        <v>198.55</v>
      </c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>
      <c r="A75" s="73">
        <v>45329.0</v>
      </c>
      <c r="B75" s="4">
        <v>4205.0</v>
      </c>
      <c r="C75" s="4" t="s">
        <v>391</v>
      </c>
      <c r="D75" s="52">
        <v>36.442</v>
      </c>
      <c r="E75" s="52">
        <v>40.0</v>
      </c>
      <c r="F75" s="52">
        <v>134.93</v>
      </c>
      <c r="G75" s="52">
        <v>2459822.0</v>
      </c>
      <c r="H75" s="52">
        <v>62.08</v>
      </c>
      <c r="I75" s="52" t="s">
        <v>65</v>
      </c>
      <c r="J75" s="52" t="s">
        <v>164</v>
      </c>
      <c r="K75" s="52" t="s">
        <v>203</v>
      </c>
      <c r="O75" s="176" t="str">
        <f t="shared" si="1"/>
        <v>750MeV</v>
      </c>
      <c r="P75" s="20" t="str">
        <f t="shared" si="2"/>
        <v>650MeV</v>
      </c>
      <c r="Q75" s="20">
        <f t="shared" si="3"/>
        <v>1284.39</v>
      </c>
      <c r="R75" s="20">
        <f t="shared" si="4"/>
        <v>1253.61</v>
      </c>
      <c r="S75" s="20">
        <f t="shared" si="5"/>
        <v>198.55</v>
      </c>
    </row>
    <row r="76">
      <c r="A76" s="75"/>
      <c r="B76" s="4">
        <v>4206.0</v>
      </c>
      <c r="C76" s="4" t="s">
        <v>391</v>
      </c>
      <c r="D76" s="52">
        <v>36.442</v>
      </c>
      <c r="E76" s="52">
        <v>40.0</v>
      </c>
      <c r="F76" s="52">
        <v>136.3</v>
      </c>
      <c r="G76" s="52">
        <v>2471242.0</v>
      </c>
      <c r="H76" s="52">
        <v>65.68</v>
      </c>
      <c r="I76" s="52" t="s">
        <v>65</v>
      </c>
      <c r="J76" s="52" t="s">
        <v>164</v>
      </c>
      <c r="K76" s="52" t="s">
        <v>203</v>
      </c>
      <c r="O76" s="176" t="str">
        <f t="shared" si="1"/>
        <v>750MeV</v>
      </c>
      <c r="P76" s="20" t="str">
        <f t="shared" si="2"/>
        <v>650MeV</v>
      </c>
      <c r="Q76" s="20">
        <f t="shared" si="3"/>
        <v>1420.69</v>
      </c>
      <c r="R76" s="20">
        <f t="shared" si="4"/>
        <v>1253.61</v>
      </c>
      <c r="S76" s="20">
        <f t="shared" si="5"/>
        <v>198.55</v>
      </c>
    </row>
    <row r="77">
      <c r="A77" s="75"/>
      <c r="B77" s="4">
        <v>4207.0</v>
      </c>
      <c r="C77" s="4" t="s">
        <v>391</v>
      </c>
      <c r="D77" s="52">
        <v>36.442</v>
      </c>
      <c r="E77" s="52">
        <v>20.0</v>
      </c>
      <c r="F77" s="52">
        <v>23.56</v>
      </c>
      <c r="G77" s="52">
        <v>253702.0</v>
      </c>
      <c r="H77" s="52">
        <v>20.09</v>
      </c>
      <c r="I77" s="52" t="s">
        <v>65</v>
      </c>
      <c r="J77" s="52" t="s">
        <v>164</v>
      </c>
      <c r="K77" s="52" t="s">
        <v>203</v>
      </c>
      <c r="L77" s="4"/>
      <c r="O77" s="176" t="str">
        <f t="shared" si="1"/>
        <v>750MeV</v>
      </c>
      <c r="P77" s="20" t="str">
        <f t="shared" si="2"/>
        <v>650MeV</v>
      </c>
      <c r="Q77" s="20">
        <f t="shared" si="3"/>
        <v>1444.25</v>
      </c>
      <c r="R77" s="20">
        <f t="shared" si="4"/>
        <v>1253.61</v>
      </c>
      <c r="S77" s="20">
        <f t="shared" si="5"/>
        <v>198.55</v>
      </c>
    </row>
    <row r="78">
      <c r="A78" s="75"/>
      <c r="B78" s="4">
        <v>4208.0</v>
      </c>
      <c r="C78" s="4" t="s">
        <v>391</v>
      </c>
      <c r="D78" s="52">
        <v>36.442</v>
      </c>
      <c r="E78" s="52">
        <v>10.0</v>
      </c>
      <c r="F78" s="52">
        <v>23.74</v>
      </c>
      <c r="G78" s="52">
        <v>217100.0</v>
      </c>
      <c r="H78" s="52">
        <v>39.75</v>
      </c>
      <c r="I78" s="52" t="s">
        <v>65</v>
      </c>
      <c r="J78" s="52" t="s">
        <v>164</v>
      </c>
      <c r="K78" s="52" t="s">
        <v>203</v>
      </c>
      <c r="L78" s="4"/>
      <c r="O78" s="176" t="str">
        <f t="shared" si="1"/>
        <v>750MeV</v>
      </c>
      <c r="P78" s="20" t="str">
        <f t="shared" si="2"/>
        <v>650MeV</v>
      </c>
      <c r="Q78" s="20">
        <f t="shared" si="3"/>
        <v>1467.99</v>
      </c>
      <c r="R78" s="20">
        <f t="shared" si="4"/>
        <v>1253.61</v>
      </c>
      <c r="S78" s="20">
        <f t="shared" si="5"/>
        <v>198.55</v>
      </c>
    </row>
    <row r="79">
      <c r="A79" s="75"/>
      <c r="B79" s="4">
        <v>4209.0</v>
      </c>
      <c r="C79" s="4" t="s">
        <v>314</v>
      </c>
      <c r="D79" s="52">
        <v>36.442</v>
      </c>
      <c r="E79" s="52">
        <v>20.0</v>
      </c>
      <c r="F79" s="52">
        <v>23.85</v>
      </c>
      <c r="G79" s="52">
        <v>262217.0</v>
      </c>
      <c r="H79" s="52">
        <v>20.44</v>
      </c>
      <c r="I79" s="52" t="s">
        <v>65</v>
      </c>
      <c r="J79" s="52" t="s">
        <v>53</v>
      </c>
      <c r="K79" s="52" t="s">
        <v>203</v>
      </c>
      <c r="O79" s="176" t="str">
        <f t="shared" si="1"/>
        <v>750MeV</v>
      </c>
      <c r="P79" s="20" t="str">
        <f t="shared" si="2"/>
        <v>650MeV</v>
      </c>
      <c r="Q79" s="20">
        <f t="shared" si="3"/>
        <v>1491.84</v>
      </c>
      <c r="R79" s="20">
        <f t="shared" si="4"/>
        <v>1253.61</v>
      </c>
      <c r="S79" s="20">
        <f t="shared" si="5"/>
        <v>198.55</v>
      </c>
    </row>
    <row r="80">
      <c r="A80" s="75"/>
      <c r="B80" s="4">
        <v>4210.0</v>
      </c>
      <c r="C80" s="4" t="s">
        <v>391</v>
      </c>
      <c r="D80" s="52">
        <v>36.442</v>
      </c>
      <c r="E80" s="52">
        <v>40.0</v>
      </c>
      <c r="F80" s="52">
        <v>40.12</v>
      </c>
      <c r="G80" s="52">
        <v>622924.0</v>
      </c>
      <c r="H80" s="52">
        <v>17.38</v>
      </c>
      <c r="I80" s="52" t="s">
        <v>65</v>
      </c>
      <c r="J80" s="52" t="s">
        <v>400</v>
      </c>
      <c r="K80" s="52" t="s">
        <v>223</v>
      </c>
      <c r="O80" s="176" t="str">
        <f t="shared" si="1"/>
        <v>750MeV</v>
      </c>
      <c r="P80" s="20" t="str">
        <f t="shared" si="2"/>
        <v>650MeV</v>
      </c>
      <c r="Q80" s="20">
        <f t="shared" si="3"/>
        <v>1531.96</v>
      </c>
      <c r="R80" s="20">
        <f t="shared" si="4"/>
        <v>1253.61</v>
      </c>
      <c r="S80" s="20">
        <f t="shared" si="5"/>
        <v>198.55</v>
      </c>
    </row>
    <row r="81">
      <c r="A81" s="111"/>
      <c r="B81" s="42">
        <v>4211.0</v>
      </c>
      <c r="C81" s="42" t="s">
        <v>154</v>
      </c>
      <c r="D81" s="43">
        <v>36.442</v>
      </c>
      <c r="E81" s="43">
        <v>30.0</v>
      </c>
      <c r="F81" s="43">
        <v>0.0</v>
      </c>
      <c r="G81" s="43">
        <v>199367.0</v>
      </c>
      <c r="H81" s="43">
        <v>8.38</v>
      </c>
      <c r="I81" s="43" t="s">
        <v>229</v>
      </c>
      <c r="J81" s="43" t="s">
        <v>164</v>
      </c>
      <c r="K81" s="43" t="s">
        <v>203</v>
      </c>
      <c r="L81" s="42" t="s">
        <v>601</v>
      </c>
      <c r="M81" s="27"/>
      <c r="N81" s="27"/>
      <c r="O81" s="200" t="str">
        <f t="shared" si="1"/>
        <v>750MeV</v>
      </c>
      <c r="P81" s="27" t="str">
        <f t="shared" si="2"/>
        <v>650MeV</v>
      </c>
      <c r="Q81" s="20">
        <f t="shared" si="3"/>
        <v>1531.96</v>
      </c>
      <c r="R81" s="20">
        <f t="shared" si="4"/>
        <v>1253.61</v>
      </c>
      <c r="S81" s="20">
        <f t="shared" si="5"/>
        <v>198.55</v>
      </c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>
      <c r="A82" s="111"/>
      <c r="B82" s="42">
        <v>4212.0</v>
      </c>
      <c r="C82" s="42" t="s">
        <v>391</v>
      </c>
      <c r="D82" s="43">
        <v>36.442</v>
      </c>
      <c r="E82" s="43">
        <v>30.0</v>
      </c>
      <c r="F82" s="43">
        <v>27.41</v>
      </c>
      <c r="G82" s="43">
        <v>368598.0</v>
      </c>
      <c r="H82" s="43">
        <v>16.7</v>
      </c>
      <c r="I82" s="43" t="s">
        <v>229</v>
      </c>
      <c r="J82" s="43" t="s">
        <v>164</v>
      </c>
      <c r="K82" s="43" t="s">
        <v>203</v>
      </c>
      <c r="L82" s="27"/>
      <c r="M82" s="27"/>
      <c r="N82" s="27"/>
      <c r="O82" s="200" t="str">
        <f t="shared" si="1"/>
        <v>750MeV</v>
      </c>
      <c r="P82" s="27" t="str">
        <f t="shared" si="2"/>
        <v>650MeV</v>
      </c>
      <c r="Q82" s="20">
        <f t="shared" si="3"/>
        <v>1531.96</v>
      </c>
      <c r="R82" s="20">
        <f t="shared" si="4"/>
        <v>1253.61</v>
      </c>
      <c r="S82" s="20">
        <f t="shared" si="5"/>
        <v>225.96</v>
      </c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</row>
    <row r="83">
      <c r="A83" s="111"/>
      <c r="B83" s="42">
        <v>4213.0</v>
      </c>
      <c r="C83" s="42" t="s">
        <v>391</v>
      </c>
      <c r="D83" s="43">
        <v>36.442</v>
      </c>
      <c r="E83" s="43">
        <v>20.0</v>
      </c>
      <c r="F83" s="43">
        <v>24.17</v>
      </c>
      <c r="G83" s="43">
        <v>239901.0</v>
      </c>
      <c r="H83" s="43">
        <v>23.09</v>
      </c>
      <c r="I83" s="43" t="s">
        <v>229</v>
      </c>
      <c r="J83" s="43" t="s">
        <v>164</v>
      </c>
      <c r="K83" s="43" t="s">
        <v>203</v>
      </c>
      <c r="L83" s="27"/>
      <c r="M83" s="27"/>
      <c r="N83" s="27"/>
      <c r="O83" s="200" t="str">
        <f t="shared" si="1"/>
        <v>750MeV</v>
      </c>
      <c r="P83" s="27" t="str">
        <f t="shared" si="2"/>
        <v>650MeV</v>
      </c>
      <c r="Q83" s="20">
        <f t="shared" si="3"/>
        <v>1531.96</v>
      </c>
      <c r="R83" s="20">
        <f t="shared" si="4"/>
        <v>1253.61</v>
      </c>
      <c r="S83" s="20">
        <f t="shared" si="5"/>
        <v>250.13</v>
      </c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</row>
    <row r="84">
      <c r="A84" s="114"/>
      <c r="B84" s="45">
        <v>4214.0</v>
      </c>
      <c r="C84" s="45" t="s">
        <v>154</v>
      </c>
      <c r="D84" s="83">
        <v>36.442</v>
      </c>
      <c r="E84" s="83">
        <v>20.0</v>
      </c>
      <c r="F84" s="83">
        <v>0.0</v>
      </c>
      <c r="G84" s="83">
        <v>0.0</v>
      </c>
      <c r="H84" s="83">
        <v>2.0</v>
      </c>
      <c r="I84" s="83" t="s">
        <v>101</v>
      </c>
      <c r="J84" s="83" t="s">
        <v>164</v>
      </c>
      <c r="K84" s="83" t="s">
        <v>203</v>
      </c>
      <c r="L84" s="45" t="s">
        <v>602</v>
      </c>
      <c r="M84" s="23"/>
      <c r="N84" s="23"/>
      <c r="O84" s="204" t="str">
        <f t="shared" si="1"/>
        <v>750MeV</v>
      </c>
      <c r="P84" s="23" t="str">
        <f t="shared" si="2"/>
        <v>650MeV</v>
      </c>
      <c r="Q84" s="20">
        <f t="shared" si="3"/>
        <v>1531.96</v>
      </c>
      <c r="R84" s="20">
        <f t="shared" si="4"/>
        <v>1253.61</v>
      </c>
      <c r="S84" s="20">
        <f t="shared" si="5"/>
        <v>250.13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>
      <c r="A85" s="114"/>
      <c r="B85" s="45">
        <v>4215.0</v>
      </c>
      <c r="C85" s="45" t="s">
        <v>391</v>
      </c>
      <c r="D85" s="83">
        <v>36.442</v>
      </c>
      <c r="E85" s="83">
        <v>20.0</v>
      </c>
      <c r="F85" s="83">
        <v>72.27</v>
      </c>
      <c r="G85" s="83">
        <v>4645475.0</v>
      </c>
      <c r="H85" s="83">
        <v>66.11</v>
      </c>
      <c r="I85" s="83" t="s">
        <v>101</v>
      </c>
      <c r="J85" s="83" t="s">
        <v>164</v>
      </c>
      <c r="K85" s="83" t="s">
        <v>203</v>
      </c>
      <c r="L85" s="23"/>
      <c r="M85" s="23"/>
      <c r="N85" s="23"/>
      <c r="O85" s="204" t="str">
        <f t="shared" si="1"/>
        <v>750MeV</v>
      </c>
      <c r="P85" s="23" t="str">
        <f t="shared" si="2"/>
        <v>650MeV</v>
      </c>
      <c r="Q85" s="20">
        <f t="shared" si="3"/>
        <v>1531.96</v>
      </c>
      <c r="R85" s="20">
        <f t="shared" si="4"/>
        <v>1325.88</v>
      </c>
      <c r="S85" s="20">
        <f t="shared" si="5"/>
        <v>250.13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75"/>
      <c r="D86" s="52"/>
      <c r="E86" s="52"/>
      <c r="F86" s="52"/>
      <c r="G86" s="52"/>
      <c r="H86" s="52"/>
      <c r="I86" s="52"/>
      <c r="J86" s="52"/>
      <c r="K86" s="52"/>
      <c r="L86" s="4"/>
      <c r="O86" s="176" t="str">
        <f t="shared" si="1"/>
        <v>750MeV</v>
      </c>
      <c r="P86" s="20" t="str">
        <f t="shared" si="2"/>
        <v>650MeV</v>
      </c>
      <c r="Q86" s="20">
        <f t="shared" si="3"/>
        <v>1531.96</v>
      </c>
      <c r="R86" s="20">
        <f t="shared" si="4"/>
        <v>1325.88</v>
      </c>
      <c r="S86" s="20">
        <f t="shared" si="5"/>
        <v>250.13</v>
      </c>
    </row>
    <row r="87">
      <c r="A87" s="75"/>
      <c r="D87" s="52"/>
      <c r="E87" s="52"/>
      <c r="F87" s="52"/>
      <c r="G87" s="52"/>
      <c r="H87" s="52"/>
      <c r="I87" s="52"/>
      <c r="J87" s="52"/>
      <c r="K87" s="52"/>
      <c r="L87" s="4"/>
      <c r="O87" s="176" t="str">
        <f t="shared" si="1"/>
        <v>750MeV</v>
      </c>
      <c r="P87" s="20" t="str">
        <f t="shared" si="2"/>
        <v>650MeV</v>
      </c>
      <c r="Q87" s="20">
        <f t="shared" si="3"/>
        <v>1531.96</v>
      </c>
      <c r="R87" s="20">
        <f t="shared" si="4"/>
        <v>1325.88</v>
      </c>
      <c r="S87" s="20">
        <f t="shared" si="5"/>
        <v>250.13</v>
      </c>
    </row>
    <row r="88">
      <c r="A88" s="75"/>
      <c r="D88" s="52"/>
      <c r="E88" s="52"/>
      <c r="F88" s="52"/>
      <c r="G88" s="52"/>
      <c r="H88" s="52"/>
      <c r="I88" s="52"/>
      <c r="J88" s="52"/>
      <c r="K88" s="52"/>
      <c r="L88" s="4"/>
      <c r="O88" s="176" t="str">
        <f t="shared" si="1"/>
        <v>750MeV</v>
      </c>
      <c r="P88" s="20" t="str">
        <f t="shared" si="2"/>
        <v>650MeV</v>
      </c>
      <c r="Q88" s="20">
        <f t="shared" si="3"/>
        <v>1531.96</v>
      </c>
      <c r="R88" s="20">
        <f t="shared" si="4"/>
        <v>1325.88</v>
      </c>
      <c r="S88" s="20">
        <f t="shared" si="5"/>
        <v>250.13</v>
      </c>
    </row>
    <row r="89">
      <c r="A89" s="75"/>
      <c r="D89" s="52"/>
      <c r="E89" s="52"/>
      <c r="F89" s="52"/>
      <c r="G89" s="52"/>
      <c r="H89" s="52"/>
      <c r="I89" s="52"/>
      <c r="J89" s="52"/>
      <c r="K89" s="52"/>
      <c r="L89" s="4"/>
      <c r="O89" s="176" t="str">
        <f t="shared" si="1"/>
        <v>750MeV</v>
      </c>
      <c r="P89" s="20" t="str">
        <f t="shared" si="2"/>
        <v>650MeV</v>
      </c>
      <c r="Q89" s="20">
        <f t="shared" si="3"/>
        <v>1531.96</v>
      </c>
      <c r="R89" s="20">
        <f t="shared" si="4"/>
        <v>1325.88</v>
      </c>
      <c r="S89" s="20">
        <f t="shared" si="5"/>
        <v>250.13</v>
      </c>
    </row>
    <row r="90">
      <c r="A90" s="75"/>
      <c r="B90" s="4"/>
      <c r="C90" s="4"/>
      <c r="D90" s="52"/>
      <c r="E90" s="52"/>
      <c r="F90" s="52"/>
      <c r="G90" s="52"/>
      <c r="H90" s="52"/>
      <c r="I90" s="52"/>
      <c r="J90" s="52"/>
      <c r="K90" s="52"/>
      <c r="L90" s="4"/>
      <c r="O90" s="176" t="str">
        <f t="shared" si="1"/>
        <v>750MeV</v>
      </c>
      <c r="P90" s="20" t="str">
        <f t="shared" si="2"/>
        <v>650MeV</v>
      </c>
      <c r="Q90" s="20">
        <f t="shared" si="3"/>
        <v>1531.96</v>
      </c>
      <c r="R90" s="20">
        <f t="shared" si="4"/>
        <v>1325.88</v>
      </c>
      <c r="S90" s="20">
        <f t="shared" si="5"/>
        <v>250.13</v>
      </c>
    </row>
    <row r="91">
      <c r="A91" s="75"/>
      <c r="B91" s="4"/>
      <c r="C91" s="4"/>
      <c r="D91" s="52"/>
      <c r="E91" s="52"/>
      <c r="F91" s="52"/>
      <c r="G91" s="52"/>
      <c r="H91" s="52"/>
      <c r="I91" s="52"/>
      <c r="J91" s="52"/>
      <c r="K91" s="52"/>
      <c r="L91" s="4"/>
      <c r="O91" s="176" t="str">
        <f t="shared" si="1"/>
        <v>750MeV</v>
      </c>
      <c r="P91" s="20" t="str">
        <f t="shared" si="2"/>
        <v>650MeV</v>
      </c>
      <c r="Q91" s="20">
        <f t="shared" si="3"/>
        <v>1531.96</v>
      </c>
      <c r="R91" s="20">
        <f t="shared" si="4"/>
        <v>1325.88</v>
      </c>
      <c r="S91" s="20">
        <f t="shared" si="5"/>
        <v>250.13</v>
      </c>
    </row>
    <row r="92">
      <c r="A92" s="75"/>
      <c r="B92" s="4"/>
      <c r="C92" s="4"/>
      <c r="D92" s="52"/>
      <c r="E92" s="52"/>
      <c r="F92" s="52"/>
      <c r="G92" s="52"/>
      <c r="H92" s="52"/>
      <c r="I92" s="52"/>
      <c r="J92" s="52"/>
      <c r="K92" s="52"/>
      <c r="L92" s="4"/>
      <c r="O92" s="176" t="str">
        <f t="shared" si="1"/>
        <v>750MeV</v>
      </c>
      <c r="P92" s="20" t="str">
        <f t="shared" si="2"/>
        <v>650MeV</v>
      </c>
      <c r="Q92" s="20">
        <f t="shared" si="3"/>
        <v>1531.96</v>
      </c>
      <c r="R92" s="20">
        <f t="shared" si="4"/>
        <v>1325.88</v>
      </c>
      <c r="S92" s="20">
        <f t="shared" si="5"/>
        <v>250.13</v>
      </c>
    </row>
    <row r="93">
      <c r="A93" s="75"/>
      <c r="B93" s="4"/>
      <c r="C93" s="4"/>
      <c r="D93" s="52"/>
      <c r="E93" s="52"/>
      <c r="F93" s="52"/>
      <c r="G93" s="52"/>
      <c r="H93" s="52"/>
      <c r="I93" s="52"/>
      <c r="J93" s="52"/>
      <c r="K93" s="52"/>
      <c r="L93" s="4"/>
      <c r="O93" s="176" t="str">
        <f t="shared" si="1"/>
        <v>750MeV</v>
      </c>
      <c r="P93" s="20" t="str">
        <f t="shared" si="2"/>
        <v>650MeV</v>
      </c>
      <c r="Q93" s="20">
        <f t="shared" si="3"/>
        <v>1531.96</v>
      </c>
      <c r="R93" s="20">
        <f t="shared" si="4"/>
        <v>1325.88</v>
      </c>
      <c r="S93" s="20">
        <f t="shared" si="5"/>
        <v>250.13</v>
      </c>
    </row>
    <row r="94">
      <c r="A94" s="75"/>
      <c r="B94" s="4"/>
      <c r="C94" s="4"/>
      <c r="D94" s="52"/>
      <c r="E94" s="52"/>
      <c r="F94" s="52"/>
      <c r="G94" s="52"/>
      <c r="H94" s="52"/>
      <c r="I94" s="52"/>
      <c r="J94" s="52"/>
      <c r="K94" s="52"/>
      <c r="L94" s="4"/>
      <c r="O94" s="176" t="str">
        <f t="shared" si="1"/>
        <v>750MeV</v>
      </c>
      <c r="P94" s="20" t="str">
        <f t="shared" si="2"/>
        <v>650MeV</v>
      </c>
      <c r="Q94" s="20">
        <f t="shared" si="3"/>
        <v>1531.96</v>
      </c>
      <c r="R94" s="20">
        <f t="shared" si="4"/>
        <v>1325.88</v>
      </c>
      <c r="S94" s="20">
        <f t="shared" si="5"/>
        <v>250.13</v>
      </c>
    </row>
    <row r="95">
      <c r="A95" s="75"/>
      <c r="B95" s="4"/>
      <c r="C95" s="4"/>
      <c r="D95" s="52"/>
      <c r="E95" s="52"/>
      <c r="F95" s="52"/>
      <c r="G95" s="52"/>
      <c r="H95" s="52"/>
      <c r="I95" s="52"/>
      <c r="J95" s="52"/>
      <c r="K95" s="52"/>
      <c r="L95" s="4"/>
      <c r="O95" s="176" t="str">
        <f t="shared" si="1"/>
        <v>750MeV</v>
      </c>
      <c r="P95" s="20" t="str">
        <f t="shared" si="2"/>
        <v>650MeV</v>
      </c>
      <c r="Q95" s="20">
        <f t="shared" si="3"/>
        <v>1531.96</v>
      </c>
      <c r="R95" s="20">
        <f t="shared" si="4"/>
        <v>1325.88</v>
      </c>
      <c r="S95" s="20">
        <f t="shared" si="5"/>
        <v>250.13</v>
      </c>
    </row>
    <row r="96">
      <c r="A96" s="75"/>
      <c r="B96" s="4"/>
      <c r="C96" s="4"/>
      <c r="D96" s="52"/>
      <c r="E96" s="52"/>
      <c r="F96" s="52"/>
      <c r="G96" s="52"/>
      <c r="H96" s="52"/>
      <c r="I96" s="52"/>
      <c r="J96" s="52"/>
      <c r="K96" s="52"/>
      <c r="L96" s="4"/>
      <c r="O96" s="176" t="str">
        <f t="shared" si="1"/>
        <v>750MeV</v>
      </c>
      <c r="P96" s="20" t="str">
        <f t="shared" si="2"/>
        <v>650MeV</v>
      </c>
      <c r="Q96" s="20">
        <f t="shared" si="3"/>
        <v>1531.96</v>
      </c>
      <c r="R96" s="20">
        <f t="shared" si="4"/>
        <v>1325.88</v>
      </c>
      <c r="S96" s="20">
        <f t="shared" si="5"/>
        <v>250.13</v>
      </c>
    </row>
    <row r="97">
      <c r="A97" s="75"/>
      <c r="B97" s="4"/>
      <c r="C97" s="4"/>
      <c r="D97" s="52"/>
      <c r="E97" s="52"/>
      <c r="F97" s="52"/>
      <c r="G97" s="52"/>
      <c r="H97" s="52"/>
      <c r="I97" s="52"/>
      <c r="J97" s="52"/>
      <c r="K97" s="52"/>
      <c r="L97" s="4"/>
      <c r="O97" s="176" t="str">
        <f t="shared" si="1"/>
        <v>750MeV</v>
      </c>
      <c r="P97" s="20" t="str">
        <f t="shared" si="2"/>
        <v>650MeV</v>
      </c>
      <c r="Q97" s="20">
        <f t="shared" si="3"/>
        <v>1531.96</v>
      </c>
      <c r="R97" s="20">
        <f t="shared" si="4"/>
        <v>1325.88</v>
      </c>
      <c r="S97" s="20">
        <f t="shared" si="5"/>
        <v>250.13</v>
      </c>
    </row>
    <row r="98">
      <c r="A98" s="75"/>
      <c r="B98" s="4"/>
      <c r="C98" s="4"/>
      <c r="D98" s="52"/>
      <c r="E98" s="52"/>
      <c r="F98" s="52"/>
      <c r="G98" s="52"/>
      <c r="H98" s="52"/>
      <c r="I98" s="52"/>
      <c r="J98" s="52"/>
      <c r="K98" s="52"/>
      <c r="L98" s="4"/>
      <c r="O98" s="176" t="str">
        <f t="shared" si="1"/>
        <v>750MeV</v>
      </c>
      <c r="P98" s="20" t="str">
        <f t="shared" si="2"/>
        <v>650MeV</v>
      </c>
      <c r="Q98" s="20">
        <f t="shared" si="3"/>
        <v>1531.96</v>
      </c>
      <c r="R98" s="20">
        <f t="shared" si="4"/>
        <v>1325.88</v>
      </c>
      <c r="S98" s="20">
        <f t="shared" si="5"/>
        <v>250.13</v>
      </c>
    </row>
    <row r="99">
      <c r="A99" s="75"/>
      <c r="B99" s="4"/>
      <c r="C99" s="4"/>
      <c r="D99" s="52"/>
      <c r="E99" s="52"/>
      <c r="F99" s="52"/>
      <c r="G99" s="52"/>
      <c r="H99" s="52"/>
      <c r="I99" s="52"/>
      <c r="J99" s="52"/>
      <c r="K99" s="52"/>
      <c r="L99" s="4"/>
      <c r="O99" s="176" t="str">
        <f t="shared" si="1"/>
        <v>750MeV</v>
      </c>
      <c r="P99" s="20" t="str">
        <f t="shared" si="2"/>
        <v>650MeV</v>
      </c>
      <c r="Q99" s="20">
        <f t="shared" si="3"/>
        <v>1531.96</v>
      </c>
      <c r="R99" s="20">
        <f t="shared" si="4"/>
        <v>1325.88</v>
      </c>
      <c r="S99" s="20">
        <f t="shared" si="5"/>
        <v>250.13</v>
      </c>
    </row>
    <row r="100">
      <c r="A100" s="75"/>
      <c r="B100" s="4"/>
      <c r="C100" s="4"/>
      <c r="D100" s="52"/>
      <c r="E100" s="52"/>
      <c r="F100" s="52"/>
      <c r="G100" s="52"/>
      <c r="H100" s="52"/>
      <c r="I100" s="52"/>
      <c r="J100" s="52"/>
      <c r="K100" s="52"/>
      <c r="L100" s="4"/>
      <c r="O100" s="176" t="str">
        <f t="shared" si="1"/>
        <v>750MeV</v>
      </c>
      <c r="P100" s="20" t="str">
        <f t="shared" si="2"/>
        <v>650MeV</v>
      </c>
      <c r="Q100" s="20">
        <f t="shared" si="3"/>
        <v>1531.96</v>
      </c>
      <c r="R100" s="20">
        <f t="shared" si="4"/>
        <v>1325.88</v>
      </c>
      <c r="S100" s="20">
        <f t="shared" si="5"/>
        <v>250.13</v>
      </c>
    </row>
    <row r="101">
      <c r="A101" s="75"/>
      <c r="B101" s="4"/>
      <c r="C101" s="4"/>
      <c r="D101" s="52"/>
      <c r="E101" s="52"/>
      <c r="F101" s="52"/>
      <c r="G101" s="52"/>
      <c r="H101" s="52"/>
      <c r="I101" s="52"/>
      <c r="J101" s="52"/>
      <c r="K101" s="52"/>
      <c r="L101" s="4"/>
      <c r="O101" s="176" t="str">
        <f t="shared" si="1"/>
        <v>750MeV</v>
      </c>
      <c r="P101" s="20" t="str">
        <f t="shared" si="2"/>
        <v>650MeV</v>
      </c>
      <c r="Q101" s="20">
        <f t="shared" si="3"/>
        <v>1531.96</v>
      </c>
      <c r="R101" s="20">
        <f t="shared" si="4"/>
        <v>1325.88</v>
      </c>
      <c r="S101" s="20">
        <f t="shared" si="5"/>
        <v>250.13</v>
      </c>
    </row>
    <row r="102">
      <c r="A102" s="75"/>
      <c r="B102" s="4"/>
      <c r="C102" s="4"/>
      <c r="D102" s="52"/>
      <c r="E102" s="52"/>
      <c r="F102" s="52"/>
      <c r="G102" s="52"/>
      <c r="H102" s="52"/>
      <c r="I102" s="52"/>
      <c r="J102" s="52"/>
      <c r="K102" s="52"/>
      <c r="L102" s="4"/>
      <c r="O102" s="176" t="str">
        <f t="shared" si="1"/>
        <v>750MeV</v>
      </c>
      <c r="P102" s="20" t="str">
        <f t="shared" si="2"/>
        <v>650MeV</v>
      </c>
      <c r="Q102" s="20">
        <f t="shared" si="3"/>
        <v>1531.96</v>
      </c>
      <c r="R102" s="20">
        <f t="shared" si="4"/>
        <v>1325.88</v>
      </c>
      <c r="S102" s="20">
        <f t="shared" si="5"/>
        <v>250.13</v>
      </c>
    </row>
    <row r="103">
      <c r="A103" s="252"/>
      <c r="B103" s="4"/>
      <c r="C103" s="4"/>
      <c r="D103" s="52"/>
      <c r="E103" s="52"/>
      <c r="F103" s="52"/>
      <c r="G103" s="52"/>
      <c r="H103" s="52"/>
      <c r="I103" s="52"/>
      <c r="J103" s="52"/>
      <c r="K103" s="52"/>
      <c r="L103" s="4"/>
      <c r="O103" s="176" t="str">
        <f t="shared" si="1"/>
        <v>750MeV</v>
      </c>
      <c r="P103" s="20" t="str">
        <f t="shared" si="2"/>
        <v>650MeV</v>
      </c>
      <c r="Q103" s="20">
        <f t="shared" si="3"/>
        <v>1531.96</v>
      </c>
      <c r="R103" s="20">
        <f t="shared" si="4"/>
        <v>1325.88</v>
      </c>
      <c r="S103" s="20">
        <f t="shared" si="5"/>
        <v>250.13</v>
      </c>
    </row>
    <row r="104">
      <c r="A104" s="75"/>
      <c r="C104" s="4"/>
      <c r="D104" s="52"/>
      <c r="E104" s="76"/>
      <c r="F104" s="76"/>
      <c r="G104" s="76"/>
      <c r="H104" s="76"/>
      <c r="I104" s="52"/>
      <c r="J104" s="52"/>
      <c r="K104" s="52"/>
      <c r="L104" s="4"/>
      <c r="O104" s="176" t="str">
        <f t="shared" si="1"/>
        <v>750MeV</v>
      </c>
      <c r="P104" s="20" t="str">
        <f t="shared" si="2"/>
        <v>650MeV</v>
      </c>
      <c r="Q104" s="20">
        <f t="shared" si="3"/>
        <v>1531.96</v>
      </c>
      <c r="R104" s="20">
        <f t="shared" si="4"/>
        <v>1325.88</v>
      </c>
      <c r="S104" s="20">
        <f t="shared" si="5"/>
        <v>250.13</v>
      </c>
    </row>
    <row r="105">
      <c r="A105" s="75"/>
      <c r="C105" s="4"/>
      <c r="D105" s="52"/>
      <c r="E105" s="76"/>
      <c r="F105" s="76"/>
      <c r="G105" s="76"/>
      <c r="H105" s="76"/>
      <c r="I105" s="52"/>
      <c r="J105" s="52"/>
      <c r="K105" s="52"/>
      <c r="L105" s="4"/>
      <c r="O105" s="176" t="str">
        <f t="shared" si="1"/>
        <v>750MeV</v>
      </c>
      <c r="P105" s="20" t="str">
        <f t="shared" si="2"/>
        <v>650MeV</v>
      </c>
      <c r="Q105" s="20">
        <f t="shared" si="3"/>
        <v>1531.96</v>
      </c>
      <c r="R105" s="20">
        <f t="shared" si="4"/>
        <v>1325.88</v>
      </c>
      <c r="S105" s="20">
        <f t="shared" si="5"/>
        <v>250.13</v>
      </c>
    </row>
    <row r="106">
      <c r="A106" s="75"/>
      <c r="C106" s="4"/>
      <c r="D106" s="52"/>
      <c r="E106" s="76"/>
      <c r="F106" s="76"/>
      <c r="G106" s="76"/>
      <c r="H106" s="76"/>
      <c r="I106" s="52"/>
      <c r="J106" s="52"/>
      <c r="K106" s="52"/>
      <c r="L106" s="4"/>
      <c r="O106" s="176" t="str">
        <f t="shared" si="1"/>
        <v>750MeV</v>
      </c>
      <c r="P106" s="20" t="str">
        <f t="shared" si="2"/>
        <v>650MeV</v>
      </c>
      <c r="Q106" s="20">
        <f t="shared" si="3"/>
        <v>1531.96</v>
      </c>
      <c r="R106" s="20">
        <f t="shared" si="4"/>
        <v>1325.88</v>
      </c>
      <c r="S106" s="20">
        <f t="shared" si="5"/>
        <v>250.13</v>
      </c>
    </row>
    <row r="107">
      <c r="A107" s="75"/>
      <c r="C107" s="4"/>
      <c r="D107" s="52"/>
      <c r="E107" s="76"/>
      <c r="F107" s="76"/>
      <c r="G107" s="76"/>
      <c r="H107" s="76"/>
      <c r="I107" s="52"/>
      <c r="J107" s="52"/>
      <c r="K107" s="52"/>
      <c r="L107" s="4"/>
      <c r="O107" s="176" t="str">
        <f t="shared" si="1"/>
        <v>750MeV</v>
      </c>
      <c r="P107" s="20" t="str">
        <f t="shared" si="2"/>
        <v>650MeV</v>
      </c>
      <c r="Q107" s="20">
        <f t="shared" si="3"/>
        <v>1531.96</v>
      </c>
      <c r="R107" s="20">
        <f t="shared" si="4"/>
        <v>1325.88</v>
      </c>
      <c r="S107" s="20">
        <f t="shared" si="5"/>
        <v>250.13</v>
      </c>
    </row>
    <row r="108">
      <c r="A108" s="75"/>
      <c r="C108" s="4"/>
      <c r="D108" s="52"/>
      <c r="E108" s="76"/>
      <c r="F108" s="76"/>
      <c r="G108" s="76"/>
      <c r="H108" s="76"/>
      <c r="I108" s="52"/>
      <c r="J108" s="52"/>
      <c r="K108" s="76"/>
      <c r="L108" s="4"/>
      <c r="O108" s="176" t="str">
        <f t="shared" si="1"/>
        <v>750MeV</v>
      </c>
      <c r="P108" s="20" t="str">
        <f t="shared" si="2"/>
        <v>650MeV</v>
      </c>
      <c r="Q108" s="20">
        <f t="shared" si="3"/>
        <v>1531.96</v>
      </c>
      <c r="R108" s="20">
        <f t="shared" si="4"/>
        <v>1325.88</v>
      </c>
      <c r="S108" s="20">
        <f t="shared" si="5"/>
        <v>250.13</v>
      </c>
    </row>
    <row r="109">
      <c r="A109" s="75"/>
      <c r="C109" s="4"/>
      <c r="D109" s="52"/>
      <c r="E109" s="76"/>
      <c r="F109" s="76"/>
      <c r="G109" s="76"/>
      <c r="H109" s="76"/>
      <c r="I109" s="52"/>
      <c r="J109" s="52"/>
      <c r="K109" s="52"/>
      <c r="L109" s="4"/>
      <c r="O109" s="176" t="str">
        <f t="shared" si="1"/>
        <v>750MeV</v>
      </c>
      <c r="P109" s="20" t="str">
        <f t="shared" si="2"/>
        <v>650MeV</v>
      </c>
      <c r="Q109" s="20">
        <f t="shared" si="3"/>
        <v>1531.96</v>
      </c>
      <c r="R109" s="20">
        <f t="shared" si="4"/>
        <v>1325.88</v>
      </c>
      <c r="S109" s="20">
        <f t="shared" si="5"/>
        <v>250.13</v>
      </c>
    </row>
    <row r="110">
      <c r="A110" s="75"/>
      <c r="B110" s="4"/>
      <c r="C110" s="4"/>
      <c r="D110" s="52"/>
      <c r="E110" s="52"/>
      <c r="F110" s="52"/>
      <c r="G110" s="52"/>
      <c r="H110" s="52"/>
      <c r="I110" s="52"/>
      <c r="J110" s="52"/>
      <c r="K110" s="52"/>
      <c r="L110" s="4"/>
      <c r="O110" s="176" t="str">
        <f t="shared" si="1"/>
        <v>750MeV</v>
      </c>
      <c r="P110" s="20" t="str">
        <f t="shared" si="2"/>
        <v>650MeV</v>
      </c>
      <c r="Q110" s="20">
        <f t="shared" si="3"/>
        <v>1531.96</v>
      </c>
      <c r="R110" s="20">
        <f t="shared" si="4"/>
        <v>1325.88</v>
      </c>
      <c r="S110" s="20">
        <f t="shared" si="5"/>
        <v>250.13</v>
      </c>
    </row>
    <row r="111">
      <c r="A111" s="75"/>
      <c r="B111" s="4"/>
      <c r="C111" s="4"/>
      <c r="D111" s="52"/>
      <c r="E111" s="52"/>
      <c r="F111" s="52"/>
      <c r="G111" s="52"/>
      <c r="H111" s="52"/>
      <c r="I111" s="52"/>
      <c r="J111" s="52"/>
      <c r="K111" s="52"/>
      <c r="L111" s="4"/>
      <c r="O111" s="176" t="str">
        <f t="shared" si="1"/>
        <v>750MeV</v>
      </c>
      <c r="P111" s="20" t="str">
        <f t="shared" si="2"/>
        <v>650MeV</v>
      </c>
      <c r="Q111" s="20">
        <f t="shared" si="3"/>
        <v>1531.96</v>
      </c>
      <c r="R111" s="20">
        <f t="shared" si="4"/>
        <v>1325.88</v>
      </c>
      <c r="S111" s="20">
        <f t="shared" si="5"/>
        <v>250.13</v>
      </c>
    </row>
    <row r="112">
      <c r="A112" s="75"/>
      <c r="C112" s="4"/>
      <c r="D112" s="76"/>
      <c r="E112" s="76"/>
      <c r="F112" s="76"/>
      <c r="G112" s="76"/>
      <c r="H112" s="76"/>
      <c r="I112" s="52"/>
      <c r="J112" s="52"/>
      <c r="K112" s="76"/>
      <c r="L112" s="4"/>
      <c r="O112" s="176" t="str">
        <f t="shared" si="1"/>
        <v>750MeV</v>
      </c>
      <c r="P112" s="20" t="str">
        <f t="shared" si="2"/>
        <v>650MeV</v>
      </c>
      <c r="Q112" s="20">
        <f t="shared" si="3"/>
        <v>1531.96</v>
      </c>
      <c r="R112" s="20">
        <f t="shared" si="4"/>
        <v>1325.88</v>
      </c>
      <c r="S112" s="20">
        <f t="shared" si="5"/>
        <v>250.13</v>
      </c>
    </row>
    <row r="113">
      <c r="A113" s="75"/>
      <c r="C113" s="4"/>
      <c r="D113" s="76"/>
      <c r="E113" s="76"/>
      <c r="F113" s="76"/>
      <c r="G113" s="76"/>
      <c r="H113" s="76"/>
      <c r="I113" s="52"/>
      <c r="J113" s="52"/>
      <c r="K113" s="76"/>
      <c r="L113" s="4"/>
      <c r="O113" s="176" t="str">
        <f t="shared" si="1"/>
        <v>750MeV</v>
      </c>
      <c r="P113" s="20" t="str">
        <f t="shared" si="2"/>
        <v>650MeV</v>
      </c>
      <c r="Q113" s="20">
        <f t="shared" si="3"/>
        <v>1531.96</v>
      </c>
      <c r="R113" s="20">
        <f t="shared" si="4"/>
        <v>1325.88</v>
      </c>
      <c r="S113" s="20">
        <f t="shared" si="5"/>
        <v>250.13</v>
      </c>
    </row>
    <row r="114">
      <c r="A114" s="31"/>
      <c r="C114" s="4"/>
      <c r="D114" s="76"/>
      <c r="E114" s="76"/>
      <c r="F114" s="76"/>
      <c r="G114" s="76"/>
      <c r="H114" s="76"/>
      <c r="I114" s="189"/>
      <c r="J114" s="189"/>
      <c r="K114" s="189"/>
      <c r="L114" s="4"/>
      <c r="O114" s="176" t="str">
        <f t="shared" si="1"/>
        <v>750MeV</v>
      </c>
      <c r="P114" s="20" t="str">
        <f t="shared" si="2"/>
        <v>650MeV</v>
      </c>
      <c r="Q114" s="20">
        <f t="shared" si="3"/>
        <v>1531.96</v>
      </c>
      <c r="R114" s="20">
        <f t="shared" si="4"/>
        <v>1325.88</v>
      </c>
      <c r="S114" s="20">
        <f t="shared" si="5"/>
        <v>250.13</v>
      </c>
      <c r="T114" s="52"/>
      <c r="U114" s="52"/>
      <c r="V114" s="52"/>
    </row>
    <row r="115">
      <c r="A115" s="191"/>
      <c r="B115" s="192"/>
      <c r="C115" s="192"/>
      <c r="D115" s="234"/>
      <c r="E115" s="234"/>
      <c r="F115" s="234"/>
      <c r="G115" s="234"/>
      <c r="H115" s="234"/>
      <c r="I115" s="52"/>
      <c r="J115" s="52"/>
      <c r="K115" s="76"/>
      <c r="L115" s="192"/>
      <c r="M115" s="194"/>
      <c r="N115" s="194"/>
      <c r="O115" s="195" t="str">
        <f t="shared" si="1"/>
        <v>750MeV</v>
      </c>
      <c r="P115" s="194" t="str">
        <f t="shared" si="2"/>
        <v>650MeV</v>
      </c>
      <c r="Q115" s="194">
        <f t="shared" si="3"/>
        <v>1531.96</v>
      </c>
      <c r="R115" s="20">
        <f t="shared" si="4"/>
        <v>1325.88</v>
      </c>
      <c r="S115" s="194">
        <f t="shared" si="5"/>
        <v>250.13</v>
      </c>
    </row>
    <row r="116">
      <c r="A116" s="75"/>
      <c r="D116" s="76"/>
      <c r="E116" s="76"/>
      <c r="F116" s="76"/>
      <c r="G116" s="76"/>
      <c r="H116" s="76"/>
      <c r="I116" s="52"/>
      <c r="J116" s="52"/>
      <c r="K116" s="76"/>
      <c r="O116" s="176" t="str">
        <f t="shared" si="1"/>
        <v>750MeV</v>
      </c>
      <c r="P116" s="20" t="str">
        <f t="shared" si="2"/>
        <v>650MeV</v>
      </c>
      <c r="Q116" s="20">
        <f t="shared" si="3"/>
        <v>1531.96</v>
      </c>
      <c r="R116" s="20">
        <f t="shared" si="4"/>
        <v>1325.88</v>
      </c>
      <c r="S116" s="20">
        <f t="shared" si="5"/>
        <v>250.13</v>
      </c>
      <c r="T116" s="216"/>
      <c r="U116" s="216"/>
    </row>
    <row r="117">
      <c r="A117" s="75"/>
      <c r="D117" s="76"/>
      <c r="E117" s="76"/>
      <c r="F117" s="76"/>
      <c r="G117" s="76"/>
      <c r="H117" s="76"/>
      <c r="I117" s="52"/>
      <c r="J117" s="52"/>
      <c r="K117" s="76"/>
      <c r="O117" s="176" t="str">
        <f t="shared" si="1"/>
        <v>750MeV</v>
      </c>
      <c r="P117" s="20" t="str">
        <f t="shared" si="2"/>
        <v>650MeV</v>
      </c>
      <c r="Q117" s="20">
        <f t="shared" si="3"/>
        <v>1531.96</v>
      </c>
      <c r="R117" s="20">
        <f t="shared" si="4"/>
        <v>1325.88</v>
      </c>
      <c r="S117" s="20">
        <f t="shared" si="5"/>
        <v>250.13</v>
      </c>
      <c r="T117" s="216"/>
      <c r="U117" s="216"/>
    </row>
    <row r="118">
      <c r="A118" s="75"/>
      <c r="D118" s="76"/>
      <c r="E118" s="76"/>
      <c r="F118" s="76"/>
      <c r="G118" s="76"/>
      <c r="H118" s="76"/>
      <c r="I118" s="52"/>
      <c r="J118" s="52"/>
      <c r="K118" s="76"/>
      <c r="O118" s="176" t="str">
        <f t="shared" si="1"/>
        <v>750MeV</v>
      </c>
      <c r="P118" s="20" t="str">
        <f t="shared" si="2"/>
        <v>650MeV</v>
      </c>
      <c r="Q118" s="20">
        <f t="shared" si="3"/>
        <v>1531.96</v>
      </c>
      <c r="R118" s="20">
        <f t="shared" si="4"/>
        <v>1325.88</v>
      </c>
      <c r="S118" s="20">
        <f t="shared" si="5"/>
        <v>250.13</v>
      </c>
      <c r="T118" s="216"/>
      <c r="U118" s="216"/>
    </row>
    <row r="119">
      <c r="A119" s="75"/>
      <c r="D119" s="76"/>
      <c r="E119" s="76"/>
      <c r="F119" s="76"/>
      <c r="G119" s="76"/>
      <c r="H119" s="76"/>
      <c r="I119" s="52"/>
      <c r="J119" s="52"/>
      <c r="K119" s="76"/>
      <c r="O119" s="176" t="str">
        <f t="shared" si="1"/>
        <v>750MeV</v>
      </c>
      <c r="P119" s="20" t="str">
        <f t="shared" si="2"/>
        <v>650MeV</v>
      </c>
      <c r="Q119" s="20">
        <f t="shared" si="3"/>
        <v>1531.96</v>
      </c>
      <c r="R119" s="20">
        <f t="shared" si="4"/>
        <v>1325.88</v>
      </c>
      <c r="S119" s="20">
        <f t="shared" si="5"/>
        <v>250.13</v>
      </c>
      <c r="T119" s="216"/>
      <c r="U119" s="216"/>
    </row>
    <row r="120">
      <c r="A120" s="75"/>
      <c r="D120" s="76"/>
      <c r="E120" s="76"/>
      <c r="F120" s="76"/>
      <c r="G120" s="76"/>
      <c r="H120" s="76"/>
      <c r="I120" s="52"/>
      <c r="J120" s="52"/>
      <c r="K120" s="76"/>
      <c r="O120" s="176" t="str">
        <f t="shared" si="1"/>
        <v>750MeV</v>
      </c>
      <c r="P120" s="20" t="str">
        <f t="shared" si="2"/>
        <v>650MeV</v>
      </c>
      <c r="Q120" s="20">
        <f t="shared" si="3"/>
        <v>1531.96</v>
      </c>
      <c r="R120" s="20">
        <f t="shared" si="4"/>
        <v>1325.88</v>
      </c>
      <c r="S120" s="20">
        <f t="shared" si="5"/>
        <v>250.13</v>
      </c>
      <c r="T120" s="216"/>
      <c r="U120" s="216"/>
    </row>
    <row r="121">
      <c r="A121" s="75"/>
      <c r="D121" s="76"/>
      <c r="E121" s="76"/>
      <c r="F121" s="76"/>
      <c r="G121" s="76"/>
      <c r="H121" s="76"/>
      <c r="I121" s="52"/>
      <c r="J121" s="52"/>
      <c r="K121" s="76"/>
      <c r="O121" s="176" t="str">
        <f t="shared" si="1"/>
        <v>750MeV</v>
      </c>
      <c r="P121" s="20" t="str">
        <f t="shared" si="2"/>
        <v>650MeV</v>
      </c>
      <c r="Q121" s="20">
        <f t="shared" si="3"/>
        <v>1531.96</v>
      </c>
      <c r="R121" s="20">
        <f t="shared" si="4"/>
        <v>1325.88</v>
      </c>
      <c r="S121" s="20">
        <f t="shared" si="5"/>
        <v>250.13</v>
      </c>
      <c r="T121" s="216"/>
      <c r="U121" s="216"/>
    </row>
    <row r="122">
      <c r="A122" s="75"/>
      <c r="D122" s="76"/>
      <c r="E122" s="76"/>
      <c r="F122" s="76"/>
      <c r="G122" s="76"/>
      <c r="H122" s="76"/>
      <c r="I122" s="52"/>
      <c r="J122" s="52"/>
      <c r="K122" s="76"/>
      <c r="O122" s="176" t="str">
        <f t="shared" si="1"/>
        <v>750MeV</v>
      </c>
      <c r="P122" s="20" t="str">
        <f t="shared" si="2"/>
        <v>650MeV</v>
      </c>
      <c r="Q122" s="20">
        <f t="shared" si="3"/>
        <v>1531.96</v>
      </c>
      <c r="R122" s="20">
        <f t="shared" si="4"/>
        <v>1325.88</v>
      </c>
      <c r="S122" s="20">
        <f t="shared" si="5"/>
        <v>250.13</v>
      </c>
      <c r="T122" s="216"/>
      <c r="U122" s="216"/>
    </row>
    <row r="123">
      <c r="A123" s="75"/>
      <c r="D123" s="76"/>
      <c r="E123" s="76"/>
      <c r="F123" s="76"/>
      <c r="G123" s="76"/>
      <c r="H123" s="76"/>
      <c r="I123" s="52"/>
      <c r="J123" s="52"/>
      <c r="K123" s="76"/>
      <c r="O123" s="176" t="str">
        <f t="shared" si="1"/>
        <v>750MeV</v>
      </c>
      <c r="P123" s="20" t="str">
        <f t="shared" si="2"/>
        <v>650MeV</v>
      </c>
      <c r="Q123" s="20">
        <f t="shared" si="3"/>
        <v>1531.96</v>
      </c>
      <c r="R123" s="20">
        <f t="shared" si="4"/>
        <v>1325.88</v>
      </c>
      <c r="S123" s="20">
        <f t="shared" si="5"/>
        <v>250.13</v>
      </c>
      <c r="T123" s="216"/>
      <c r="U123" s="216"/>
    </row>
    <row r="124">
      <c r="A124" s="75"/>
      <c r="D124" s="76"/>
      <c r="E124" s="76"/>
      <c r="F124" s="76"/>
      <c r="G124" s="76"/>
      <c r="H124" s="76"/>
      <c r="I124" s="52"/>
      <c r="J124" s="52"/>
      <c r="K124" s="76"/>
      <c r="O124" s="176" t="str">
        <f t="shared" si="1"/>
        <v>750MeV</v>
      </c>
      <c r="P124" s="20" t="str">
        <f t="shared" si="2"/>
        <v>650MeV</v>
      </c>
      <c r="Q124" s="20">
        <f t="shared" si="3"/>
        <v>1531.96</v>
      </c>
      <c r="R124" s="20">
        <f t="shared" si="4"/>
        <v>1325.88</v>
      </c>
      <c r="S124" s="20">
        <f t="shared" si="5"/>
        <v>250.13</v>
      </c>
      <c r="T124" s="268"/>
      <c r="U124" s="216"/>
    </row>
    <row r="125">
      <c r="A125" s="75"/>
      <c r="B125" s="4"/>
      <c r="C125" s="4"/>
      <c r="D125" s="52"/>
      <c r="E125" s="52"/>
      <c r="F125" s="52"/>
      <c r="G125" s="52"/>
      <c r="H125" s="52"/>
      <c r="I125" s="52"/>
      <c r="J125" s="52"/>
      <c r="K125" s="52"/>
      <c r="O125" s="176" t="str">
        <f t="shared" si="1"/>
        <v>750MeV</v>
      </c>
      <c r="P125" s="20" t="str">
        <f t="shared" si="2"/>
        <v>650MeV</v>
      </c>
      <c r="Q125" s="20">
        <f t="shared" si="3"/>
        <v>1531.96</v>
      </c>
      <c r="R125" s="20">
        <f t="shared" si="4"/>
        <v>1325.88</v>
      </c>
      <c r="S125" s="20">
        <f t="shared" si="5"/>
        <v>250.13</v>
      </c>
      <c r="T125" s="216"/>
      <c r="U125" s="216"/>
    </row>
    <row r="126">
      <c r="A126" s="75"/>
      <c r="B126" s="4"/>
      <c r="C126" s="4"/>
      <c r="D126" s="52"/>
      <c r="E126" s="52"/>
      <c r="F126" s="52"/>
      <c r="G126" s="52"/>
      <c r="H126" s="52"/>
      <c r="I126" s="52"/>
      <c r="J126" s="52"/>
      <c r="K126" s="52"/>
      <c r="O126" s="176" t="str">
        <f t="shared" si="1"/>
        <v>750MeV</v>
      </c>
      <c r="P126" s="20" t="str">
        <f t="shared" si="2"/>
        <v>650MeV</v>
      </c>
      <c r="Q126" s="20">
        <f t="shared" si="3"/>
        <v>1531.96</v>
      </c>
      <c r="R126" s="20">
        <f t="shared" si="4"/>
        <v>1325.88</v>
      </c>
      <c r="S126" s="20">
        <f t="shared" si="5"/>
        <v>250.13</v>
      </c>
      <c r="T126" s="216"/>
      <c r="U126" s="216"/>
      <c r="V126" s="269"/>
    </row>
    <row r="127">
      <c r="A127" s="75"/>
      <c r="B127" s="4"/>
      <c r="C127" s="4"/>
      <c r="D127" s="52"/>
      <c r="E127" s="52"/>
      <c r="F127" s="52"/>
      <c r="G127" s="52"/>
      <c r="H127" s="52"/>
      <c r="I127" s="52"/>
      <c r="J127" s="52"/>
      <c r="K127" s="52"/>
      <c r="O127" s="176" t="str">
        <f t="shared" si="1"/>
        <v>750MeV</v>
      </c>
      <c r="P127" s="20" t="str">
        <f t="shared" si="2"/>
        <v>650MeV</v>
      </c>
      <c r="Q127" s="20">
        <f t="shared" si="3"/>
        <v>1531.96</v>
      </c>
      <c r="R127" s="20">
        <f t="shared" si="4"/>
        <v>1325.88</v>
      </c>
      <c r="S127" s="20">
        <f t="shared" si="5"/>
        <v>250.13</v>
      </c>
      <c r="T127" s="216"/>
      <c r="U127" s="216"/>
    </row>
    <row r="128">
      <c r="A128" s="75"/>
      <c r="B128" s="4"/>
      <c r="C128" s="4"/>
      <c r="D128" s="52"/>
      <c r="E128" s="52"/>
      <c r="F128" s="52"/>
      <c r="G128" s="52"/>
      <c r="H128" s="52"/>
      <c r="I128" s="52"/>
      <c r="J128" s="52"/>
      <c r="K128" s="52"/>
      <c r="O128" s="176" t="str">
        <f t="shared" si="1"/>
        <v>750MeV</v>
      </c>
      <c r="P128" s="20" t="str">
        <f t="shared" si="2"/>
        <v>650MeV</v>
      </c>
      <c r="Q128" s="20">
        <f t="shared" si="3"/>
        <v>1531.96</v>
      </c>
      <c r="R128" s="20">
        <f t="shared" si="4"/>
        <v>1325.88</v>
      </c>
      <c r="S128" s="20">
        <f t="shared" si="5"/>
        <v>250.13</v>
      </c>
      <c r="T128" s="216"/>
      <c r="U128" s="216"/>
    </row>
    <row r="129">
      <c r="A129" s="75"/>
      <c r="B129" s="4"/>
      <c r="C129" s="4"/>
      <c r="D129" s="52"/>
      <c r="E129" s="52"/>
      <c r="F129" s="52"/>
      <c r="G129" s="52"/>
      <c r="H129" s="52"/>
      <c r="I129" s="52"/>
      <c r="J129" s="52"/>
      <c r="K129" s="52"/>
      <c r="O129" s="176" t="str">
        <f t="shared" si="1"/>
        <v>750MeV</v>
      </c>
      <c r="P129" s="20" t="str">
        <f t="shared" si="2"/>
        <v>650MeV</v>
      </c>
      <c r="Q129" s="20">
        <f t="shared" si="3"/>
        <v>1531.96</v>
      </c>
      <c r="R129" s="20">
        <f t="shared" si="4"/>
        <v>1325.88</v>
      </c>
      <c r="S129" s="20">
        <f t="shared" si="5"/>
        <v>250.13</v>
      </c>
      <c r="T129" s="216"/>
      <c r="U129" s="216"/>
    </row>
    <row r="130">
      <c r="A130" s="75"/>
      <c r="B130" s="4"/>
      <c r="C130" s="4"/>
      <c r="D130" s="52"/>
      <c r="E130" s="52"/>
      <c r="F130" s="52"/>
      <c r="G130" s="52"/>
      <c r="H130" s="52"/>
      <c r="I130" s="52"/>
      <c r="J130" s="52"/>
      <c r="K130" s="52"/>
      <c r="O130" s="176" t="str">
        <f t="shared" si="1"/>
        <v>750MeV</v>
      </c>
      <c r="P130" s="20" t="str">
        <f t="shared" si="2"/>
        <v>650MeV</v>
      </c>
      <c r="Q130" s="20">
        <f t="shared" si="3"/>
        <v>1531.96</v>
      </c>
      <c r="R130" s="20">
        <f t="shared" si="4"/>
        <v>1325.88</v>
      </c>
      <c r="S130" s="20">
        <f t="shared" si="5"/>
        <v>250.13</v>
      </c>
      <c r="T130" s="216"/>
      <c r="U130" s="216"/>
    </row>
    <row r="131">
      <c r="A131" s="75"/>
      <c r="B131" s="4"/>
      <c r="C131" s="4"/>
      <c r="D131" s="52"/>
      <c r="E131" s="52"/>
      <c r="F131" s="52"/>
      <c r="G131" s="52"/>
      <c r="H131" s="52"/>
      <c r="I131" s="52"/>
      <c r="J131" s="52"/>
      <c r="K131" s="52"/>
      <c r="O131" s="176" t="str">
        <f t="shared" si="1"/>
        <v>750MeV</v>
      </c>
      <c r="P131" s="20" t="str">
        <f t="shared" si="2"/>
        <v>650MeV</v>
      </c>
      <c r="Q131" s="20">
        <f t="shared" si="3"/>
        <v>1531.96</v>
      </c>
      <c r="R131" s="20">
        <f t="shared" si="4"/>
        <v>1325.88</v>
      </c>
      <c r="S131" s="20">
        <f t="shared" si="5"/>
        <v>250.13</v>
      </c>
      <c r="T131" s="216"/>
      <c r="U131" s="216"/>
    </row>
    <row r="132">
      <c r="A132" s="75"/>
      <c r="B132" s="4"/>
      <c r="C132" s="4"/>
      <c r="D132" s="52"/>
      <c r="E132" s="52"/>
      <c r="F132" s="52"/>
      <c r="G132" s="52"/>
      <c r="H132" s="52"/>
      <c r="I132" s="52"/>
      <c r="J132" s="52"/>
      <c r="K132" s="52"/>
      <c r="O132" s="176" t="str">
        <f t="shared" si="1"/>
        <v>750MeV</v>
      </c>
      <c r="P132" s="20" t="str">
        <f t="shared" si="2"/>
        <v>650MeV</v>
      </c>
      <c r="Q132" s="20">
        <f t="shared" si="3"/>
        <v>1531.96</v>
      </c>
      <c r="R132" s="20">
        <f t="shared" si="4"/>
        <v>1325.88</v>
      </c>
      <c r="S132" s="20">
        <f t="shared" si="5"/>
        <v>250.13</v>
      </c>
      <c r="T132" s="216"/>
      <c r="U132" s="216"/>
    </row>
    <row r="133">
      <c r="A133" s="252"/>
      <c r="B133" s="4"/>
      <c r="C133" s="4"/>
      <c r="D133" s="52"/>
      <c r="E133" s="52"/>
      <c r="F133" s="52"/>
      <c r="G133" s="52"/>
      <c r="H133" s="52"/>
      <c r="I133" s="52"/>
      <c r="J133" s="52"/>
      <c r="K133" s="52"/>
      <c r="O133" s="176" t="str">
        <f t="shared" si="1"/>
        <v>750MeV</v>
      </c>
      <c r="P133" s="20" t="str">
        <f t="shared" si="2"/>
        <v>650MeV</v>
      </c>
      <c r="Q133" s="20">
        <f t="shared" si="3"/>
        <v>1531.96</v>
      </c>
      <c r="R133" s="20">
        <f t="shared" si="4"/>
        <v>1325.88</v>
      </c>
      <c r="S133" s="20">
        <f t="shared" si="5"/>
        <v>250.13</v>
      </c>
      <c r="T133" s="216"/>
      <c r="U133" s="216"/>
    </row>
    <row r="134">
      <c r="A134" s="75"/>
      <c r="B134" s="4"/>
      <c r="C134" s="4"/>
      <c r="D134" s="52"/>
      <c r="E134" s="52"/>
      <c r="F134" s="52"/>
      <c r="G134" s="52"/>
      <c r="H134" s="52"/>
      <c r="I134" s="52"/>
      <c r="J134" s="52"/>
      <c r="K134" s="52"/>
      <c r="L134" s="4"/>
      <c r="O134" s="176" t="str">
        <f t="shared" si="1"/>
        <v>750MeV</v>
      </c>
      <c r="P134" s="20" t="str">
        <f t="shared" si="2"/>
        <v>650MeV</v>
      </c>
      <c r="Q134" s="20">
        <f t="shared" si="3"/>
        <v>1531.96</v>
      </c>
      <c r="R134" s="20">
        <f t="shared" si="4"/>
        <v>1325.88</v>
      </c>
      <c r="S134" s="20">
        <f t="shared" si="5"/>
        <v>250.13</v>
      </c>
      <c r="T134" s="216"/>
      <c r="U134" s="216"/>
    </row>
    <row r="135">
      <c r="A135" s="75"/>
      <c r="B135" s="4"/>
      <c r="C135" s="4"/>
      <c r="D135" s="52"/>
      <c r="E135" s="52"/>
      <c r="F135" s="52"/>
      <c r="G135" s="52"/>
      <c r="H135" s="52"/>
      <c r="I135" s="52"/>
      <c r="J135" s="52"/>
      <c r="K135" s="52"/>
      <c r="L135" s="4"/>
      <c r="O135" s="176" t="str">
        <f t="shared" si="1"/>
        <v>750MeV</v>
      </c>
      <c r="P135" s="20" t="str">
        <f t="shared" si="2"/>
        <v>650MeV</v>
      </c>
      <c r="Q135" s="20">
        <f t="shared" si="3"/>
        <v>1531.96</v>
      </c>
      <c r="R135" s="20">
        <f t="shared" si="4"/>
        <v>1325.88</v>
      </c>
      <c r="S135" s="20">
        <f t="shared" si="5"/>
        <v>250.13</v>
      </c>
      <c r="T135" s="216"/>
      <c r="U135" s="216"/>
    </row>
    <row r="136">
      <c r="A136" s="75"/>
      <c r="B136" s="4"/>
      <c r="C136" s="4"/>
      <c r="D136" s="52"/>
      <c r="E136" s="52"/>
      <c r="F136" s="52"/>
      <c r="G136" s="52"/>
      <c r="H136" s="52"/>
      <c r="I136" s="52"/>
      <c r="J136" s="52"/>
      <c r="K136" s="52"/>
      <c r="L136" s="4"/>
      <c r="O136" s="176" t="str">
        <f t="shared" si="1"/>
        <v>750MeV</v>
      </c>
      <c r="P136" s="20" t="str">
        <f t="shared" si="2"/>
        <v>650MeV</v>
      </c>
      <c r="Q136" s="20">
        <f t="shared" si="3"/>
        <v>1531.96</v>
      </c>
      <c r="R136" s="20">
        <f t="shared" si="4"/>
        <v>1325.88</v>
      </c>
      <c r="S136" s="20">
        <f t="shared" si="5"/>
        <v>250.13</v>
      </c>
      <c r="T136" s="216"/>
      <c r="U136" s="216"/>
    </row>
    <row r="137">
      <c r="A137" s="75"/>
      <c r="B137" s="4"/>
      <c r="C137" s="4"/>
      <c r="D137" s="52"/>
      <c r="E137" s="52"/>
      <c r="F137" s="52"/>
      <c r="G137" s="52"/>
      <c r="H137" s="52"/>
      <c r="I137" s="52"/>
      <c r="J137" s="52"/>
      <c r="K137" s="52"/>
      <c r="L137" s="4"/>
      <c r="O137" s="176" t="str">
        <f t="shared" si="1"/>
        <v>750MeV</v>
      </c>
      <c r="P137" s="20" t="str">
        <f t="shared" si="2"/>
        <v>650MeV</v>
      </c>
      <c r="Q137" s="20">
        <f t="shared" si="3"/>
        <v>1531.96</v>
      </c>
      <c r="R137" s="20">
        <f t="shared" si="4"/>
        <v>1325.88</v>
      </c>
      <c r="S137" s="20">
        <f t="shared" si="5"/>
        <v>250.13</v>
      </c>
      <c r="T137" s="216"/>
      <c r="U137" s="216"/>
    </row>
    <row r="138">
      <c r="A138" s="75"/>
      <c r="B138" s="4"/>
      <c r="C138" s="4"/>
      <c r="D138" s="52"/>
      <c r="E138" s="52"/>
      <c r="F138" s="52"/>
      <c r="G138" s="52"/>
      <c r="H138" s="52"/>
      <c r="I138" s="52"/>
      <c r="J138" s="52"/>
      <c r="K138" s="52"/>
      <c r="L138" s="4"/>
      <c r="O138" s="176" t="str">
        <f t="shared" si="1"/>
        <v>750MeV</v>
      </c>
      <c r="P138" s="20" t="str">
        <f t="shared" si="2"/>
        <v>650MeV</v>
      </c>
      <c r="Q138" s="20">
        <f t="shared" si="3"/>
        <v>1531.96</v>
      </c>
      <c r="R138" s="20">
        <f t="shared" si="4"/>
        <v>1325.88</v>
      </c>
      <c r="S138" s="20">
        <f t="shared" si="5"/>
        <v>250.13</v>
      </c>
      <c r="T138" s="216"/>
      <c r="U138" s="216"/>
    </row>
    <row r="139">
      <c r="A139" s="75"/>
      <c r="B139" s="4"/>
      <c r="C139" s="4"/>
      <c r="D139" s="52"/>
      <c r="E139" s="52"/>
      <c r="F139" s="52"/>
      <c r="G139" s="52"/>
      <c r="H139" s="52"/>
      <c r="I139" s="52"/>
      <c r="J139" s="52"/>
      <c r="K139" s="52"/>
      <c r="L139" s="4"/>
      <c r="O139" s="176" t="str">
        <f t="shared" si="1"/>
        <v>750MeV</v>
      </c>
      <c r="P139" s="20" t="str">
        <f t="shared" si="2"/>
        <v>650MeV</v>
      </c>
      <c r="Q139" s="20">
        <f t="shared" si="3"/>
        <v>1531.96</v>
      </c>
      <c r="R139" s="20">
        <f t="shared" si="4"/>
        <v>1325.88</v>
      </c>
      <c r="S139" s="20">
        <f t="shared" si="5"/>
        <v>250.13</v>
      </c>
      <c r="T139" s="216"/>
      <c r="U139" s="216"/>
    </row>
    <row r="140">
      <c r="A140" s="75"/>
      <c r="B140" s="4"/>
      <c r="C140" s="4"/>
      <c r="D140" s="52"/>
      <c r="E140" s="52"/>
      <c r="F140" s="52"/>
      <c r="G140" s="52"/>
      <c r="H140" s="52"/>
      <c r="I140" s="52"/>
      <c r="J140" s="52"/>
      <c r="K140" s="52"/>
      <c r="L140" s="4"/>
      <c r="O140" s="176" t="str">
        <f t="shared" si="1"/>
        <v>750MeV</v>
      </c>
      <c r="P140" s="20" t="str">
        <f t="shared" si="2"/>
        <v>650MeV</v>
      </c>
      <c r="Q140" s="20">
        <f t="shared" si="3"/>
        <v>1531.96</v>
      </c>
      <c r="R140" s="20">
        <f t="shared" si="4"/>
        <v>1325.88</v>
      </c>
      <c r="S140" s="20">
        <f t="shared" si="5"/>
        <v>250.13</v>
      </c>
      <c r="T140" s="216"/>
      <c r="U140" s="268"/>
    </row>
    <row r="141">
      <c r="A141" s="75"/>
      <c r="D141" s="76"/>
      <c r="E141" s="76"/>
      <c r="F141" s="76"/>
      <c r="G141" s="76"/>
      <c r="H141" s="76"/>
      <c r="I141" s="52"/>
      <c r="J141" s="52"/>
      <c r="K141" s="76"/>
      <c r="O141" s="176" t="str">
        <f t="shared" si="1"/>
        <v>750MeV</v>
      </c>
      <c r="P141" s="20" t="str">
        <f t="shared" si="2"/>
        <v>650MeV</v>
      </c>
      <c r="Q141" s="20">
        <f t="shared" si="3"/>
        <v>1531.96</v>
      </c>
      <c r="R141" s="20">
        <f t="shared" si="4"/>
        <v>1325.88</v>
      </c>
      <c r="S141" s="20">
        <f t="shared" si="5"/>
        <v>250.13</v>
      </c>
      <c r="T141" s="216"/>
      <c r="U141" s="216"/>
    </row>
    <row r="142">
      <c r="A142" s="75"/>
      <c r="D142" s="76"/>
      <c r="E142" s="76"/>
      <c r="F142" s="52"/>
      <c r="G142" s="76"/>
      <c r="H142" s="76"/>
      <c r="I142" s="52"/>
      <c r="J142" s="52"/>
      <c r="K142" s="76"/>
      <c r="O142" s="176" t="str">
        <f t="shared" si="1"/>
        <v>750MeV</v>
      </c>
      <c r="P142" s="20" t="str">
        <f t="shared" si="2"/>
        <v>650MeV</v>
      </c>
      <c r="Q142" s="20">
        <f t="shared" si="3"/>
        <v>1531.96</v>
      </c>
      <c r="R142" s="20">
        <f t="shared" si="4"/>
        <v>1325.88</v>
      </c>
      <c r="S142" s="20">
        <f t="shared" si="5"/>
        <v>250.13</v>
      </c>
      <c r="T142" s="216"/>
      <c r="U142" s="216"/>
    </row>
    <row r="143">
      <c r="A143" s="75"/>
      <c r="D143" s="76"/>
      <c r="E143" s="76"/>
      <c r="F143" s="52"/>
      <c r="G143" s="76"/>
      <c r="H143" s="76"/>
      <c r="I143" s="52"/>
      <c r="J143" s="52"/>
      <c r="K143" s="76"/>
      <c r="O143" s="176" t="str">
        <f t="shared" si="1"/>
        <v>750MeV</v>
      </c>
      <c r="P143" s="20" t="str">
        <f t="shared" si="2"/>
        <v>650MeV</v>
      </c>
      <c r="Q143" s="20">
        <f t="shared" si="3"/>
        <v>1531.96</v>
      </c>
      <c r="R143" s="20">
        <f t="shared" si="4"/>
        <v>1325.88</v>
      </c>
      <c r="S143" s="20">
        <f t="shared" si="5"/>
        <v>250.13</v>
      </c>
      <c r="T143" s="216"/>
      <c r="U143" s="216"/>
    </row>
    <row r="144">
      <c r="A144" s="75"/>
      <c r="D144" s="76"/>
      <c r="E144" s="76"/>
      <c r="F144" s="76"/>
      <c r="G144" s="76"/>
      <c r="H144" s="76"/>
      <c r="I144" s="52"/>
      <c r="J144" s="52"/>
      <c r="K144" s="76"/>
      <c r="O144" s="176" t="str">
        <f t="shared" si="1"/>
        <v>750MeV</v>
      </c>
      <c r="P144" s="20" t="str">
        <f t="shared" si="2"/>
        <v>650MeV</v>
      </c>
      <c r="Q144" s="20">
        <f t="shared" si="3"/>
        <v>1531.96</v>
      </c>
      <c r="R144" s="20">
        <f t="shared" si="4"/>
        <v>1325.88</v>
      </c>
      <c r="S144" s="20">
        <f t="shared" si="5"/>
        <v>250.13</v>
      </c>
      <c r="T144" s="216"/>
      <c r="U144" s="216"/>
    </row>
    <row r="145">
      <c r="A145" s="75"/>
      <c r="D145" s="76"/>
      <c r="E145" s="76"/>
      <c r="F145" s="52"/>
      <c r="G145" s="76"/>
      <c r="H145" s="76"/>
      <c r="I145" s="52"/>
      <c r="J145" s="52"/>
      <c r="K145" s="76"/>
      <c r="O145" s="176" t="str">
        <f t="shared" si="1"/>
        <v>750MeV</v>
      </c>
      <c r="P145" s="20" t="str">
        <f t="shared" si="2"/>
        <v>650MeV</v>
      </c>
      <c r="Q145" s="20">
        <f t="shared" si="3"/>
        <v>1531.96</v>
      </c>
      <c r="R145" s="20">
        <f t="shared" si="4"/>
        <v>1325.88</v>
      </c>
      <c r="S145" s="20">
        <f t="shared" si="5"/>
        <v>250.13</v>
      </c>
      <c r="T145" s="216"/>
      <c r="U145" s="216"/>
    </row>
    <row r="146">
      <c r="A146" s="75"/>
      <c r="D146" s="76"/>
      <c r="E146" s="76"/>
      <c r="F146" s="76"/>
      <c r="G146" s="76"/>
      <c r="H146" s="76"/>
      <c r="I146" s="52"/>
      <c r="J146" s="52"/>
      <c r="K146" s="76"/>
      <c r="O146" s="176" t="str">
        <f t="shared" si="1"/>
        <v>750MeV</v>
      </c>
      <c r="P146" s="20" t="str">
        <f t="shared" si="2"/>
        <v>650MeV</v>
      </c>
      <c r="Q146" s="20">
        <f t="shared" si="3"/>
        <v>1531.96</v>
      </c>
      <c r="R146" s="20">
        <f t="shared" si="4"/>
        <v>1325.88</v>
      </c>
      <c r="S146" s="20">
        <f t="shared" si="5"/>
        <v>250.13</v>
      </c>
      <c r="T146" s="216"/>
      <c r="U146" s="216"/>
    </row>
    <row r="147">
      <c r="A147" s="75"/>
      <c r="D147" s="76"/>
      <c r="E147" s="76"/>
      <c r="F147" s="76"/>
      <c r="G147" s="76"/>
      <c r="H147" s="76"/>
      <c r="I147" s="52"/>
      <c r="J147" s="52"/>
      <c r="K147" s="76"/>
      <c r="O147" s="176" t="str">
        <f t="shared" si="1"/>
        <v>750MeV</v>
      </c>
      <c r="P147" s="20" t="str">
        <f t="shared" si="2"/>
        <v>650MeV</v>
      </c>
      <c r="Q147" s="20">
        <f t="shared" si="3"/>
        <v>1531.96</v>
      </c>
      <c r="R147" s="20">
        <f t="shared" si="4"/>
        <v>1325.88</v>
      </c>
      <c r="S147" s="20">
        <f t="shared" si="5"/>
        <v>250.13</v>
      </c>
      <c r="T147" s="216"/>
      <c r="U147" s="216"/>
    </row>
    <row r="148">
      <c r="A148" s="75"/>
      <c r="D148" s="76"/>
      <c r="E148" s="76"/>
      <c r="F148" s="76"/>
      <c r="G148" s="76"/>
      <c r="H148" s="76"/>
      <c r="I148" s="52"/>
      <c r="J148" s="52"/>
      <c r="K148" s="76"/>
      <c r="O148" s="176" t="str">
        <f t="shared" si="1"/>
        <v>750MeV</v>
      </c>
      <c r="P148" s="20" t="str">
        <f t="shared" si="2"/>
        <v>650MeV</v>
      </c>
      <c r="Q148" s="20">
        <f t="shared" si="3"/>
        <v>1531.96</v>
      </c>
      <c r="R148" s="20">
        <f t="shared" si="4"/>
        <v>1325.88</v>
      </c>
      <c r="S148" s="20">
        <f t="shared" si="5"/>
        <v>250.13</v>
      </c>
      <c r="T148" s="216"/>
      <c r="U148" s="216"/>
    </row>
    <row r="149">
      <c r="A149" s="75"/>
      <c r="D149" s="76"/>
      <c r="E149" s="76"/>
      <c r="F149" s="76"/>
      <c r="G149" s="76"/>
      <c r="H149" s="76"/>
      <c r="I149" s="52"/>
      <c r="J149" s="52"/>
      <c r="K149" s="76"/>
      <c r="O149" s="176" t="str">
        <f t="shared" si="1"/>
        <v>750MeV</v>
      </c>
      <c r="P149" s="20" t="str">
        <f t="shared" si="2"/>
        <v>650MeV</v>
      </c>
      <c r="Q149" s="20">
        <f t="shared" si="3"/>
        <v>1531.96</v>
      </c>
      <c r="R149" s="20">
        <f t="shared" si="4"/>
        <v>1325.88</v>
      </c>
      <c r="S149" s="20">
        <f t="shared" si="5"/>
        <v>250.13</v>
      </c>
      <c r="T149" s="216"/>
      <c r="U149" s="216"/>
    </row>
    <row r="150">
      <c r="A150" s="75"/>
      <c r="D150" s="76"/>
      <c r="E150" s="76"/>
      <c r="F150" s="76"/>
      <c r="G150" s="76"/>
      <c r="H150" s="76"/>
      <c r="I150" s="52"/>
      <c r="J150" s="52"/>
      <c r="K150" s="76"/>
      <c r="O150" s="176" t="str">
        <f t="shared" si="1"/>
        <v>750MeV</v>
      </c>
      <c r="P150" s="20" t="str">
        <f t="shared" si="2"/>
        <v>650MeV</v>
      </c>
      <c r="Q150" s="20">
        <f t="shared" si="3"/>
        <v>1531.96</v>
      </c>
      <c r="R150" s="20">
        <f t="shared" si="4"/>
        <v>1325.88</v>
      </c>
      <c r="S150" s="20">
        <f t="shared" si="5"/>
        <v>250.13</v>
      </c>
      <c r="T150" s="216"/>
      <c r="U150" s="216"/>
    </row>
    <row r="151">
      <c r="A151" s="75"/>
      <c r="D151" s="76"/>
      <c r="E151" s="76"/>
      <c r="F151" s="76"/>
      <c r="G151" s="76"/>
      <c r="H151" s="76"/>
      <c r="I151" s="52"/>
      <c r="J151" s="52"/>
      <c r="K151" s="76"/>
      <c r="O151" s="176" t="str">
        <f t="shared" si="1"/>
        <v>750MeV</v>
      </c>
      <c r="P151" s="20" t="str">
        <f t="shared" si="2"/>
        <v>650MeV</v>
      </c>
      <c r="Q151" s="20">
        <f t="shared" si="3"/>
        <v>1531.96</v>
      </c>
      <c r="R151" s="20">
        <f t="shared" si="4"/>
        <v>1325.88</v>
      </c>
      <c r="S151" s="20">
        <f t="shared" si="5"/>
        <v>250.13</v>
      </c>
      <c r="T151" s="216"/>
      <c r="U151" s="216"/>
    </row>
    <row r="152">
      <c r="A152" s="75"/>
      <c r="D152" s="76"/>
      <c r="E152" s="76"/>
      <c r="F152" s="76"/>
      <c r="G152" s="76"/>
      <c r="H152" s="76"/>
      <c r="I152" s="52"/>
      <c r="J152" s="52"/>
      <c r="K152" s="76"/>
      <c r="O152" s="176" t="str">
        <f t="shared" si="1"/>
        <v>750MeV</v>
      </c>
      <c r="P152" s="20" t="str">
        <f t="shared" si="2"/>
        <v>650MeV</v>
      </c>
      <c r="Q152" s="20">
        <f t="shared" si="3"/>
        <v>1531.96</v>
      </c>
      <c r="R152" s="20">
        <f t="shared" si="4"/>
        <v>1325.88</v>
      </c>
      <c r="S152" s="20">
        <f t="shared" si="5"/>
        <v>250.13</v>
      </c>
      <c r="T152" s="216"/>
      <c r="U152" s="216"/>
    </row>
    <row r="153">
      <c r="A153" s="75"/>
      <c r="D153" s="76"/>
      <c r="E153" s="76"/>
      <c r="F153" s="76"/>
      <c r="G153" s="76"/>
      <c r="H153" s="76"/>
      <c r="I153" s="52"/>
      <c r="J153" s="52"/>
      <c r="K153" s="76"/>
      <c r="O153" s="176" t="str">
        <f t="shared" si="1"/>
        <v>750MeV</v>
      </c>
      <c r="P153" s="20" t="str">
        <f t="shared" si="2"/>
        <v>650MeV</v>
      </c>
      <c r="Q153" s="20">
        <f t="shared" si="3"/>
        <v>1531.96</v>
      </c>
      <c r="R153" s="20">
        <f t="shared" si="4"/>
        <v>1325.88</v>
      </c>
      <c r="S153" s="20">
        <f t="shared" si="5"/>
        <v>250.13</v>
      </c>
      <c r="T153" s="216"/>
      <c r="U153" s="216"/>
    </row>
    <row r="154">
      <c r="A154" s="75"/>
      <c r="D154" s="76"/>
      <c r="E154" s="76"/>
      <c r="F154" s="76"/>
      <c r="G154" s="76"/>
      <c r="H154" s="76"/>
      <c r="I154" s="52"/>
      <c r="J154" s="52"/>
      <c r="K154" s="76"/>
      <c r="O154" s="176" t="str">
        <f t="shared" si="1"/>
        <v>750MeV</v>
      </c>
      <c r="P154" s="20" t="str">
        <f t="shared" si="2"/>
        <v>650MeV</v>
      </c>
      <c r="Q154" s="20">
        <f t="shared" si="3"/>
        <v>1531.96</v>
      </c>
      <c r="R154" s="20">
        <f t="shared" si="4"/>
        <v>1325.88</v>
      </c>
      <c r="S154" s="20">
        <f t="shared" si="5"/>
        <v>250.13</v>
      </c>
      <c r="T154" s="216"/>
      <c r="U154" s="216"/>
    </row>
    <row r="155">
      <c r="A155" s="75"/>
      <c r="B155" s="4"/>
      <c r="C155" s="4"/>
      <c r="D155" s="52"/>
      <c r="E155" s="52"/>
      <c r="F155" s="52"/>
      <c r="G155" s="52"/>
      <c r="H155" s="52"/>
      <c r="I155" s="52"/>
      <c r="J155" s="52"/>
      <c r="K155" s="52"/>
      <c r="L155" s="4"/>
      <c r="O155" s="176" t="str">
        <f t="shared" si="1"/>
        <v>750MeV</v>
      </c>
      <c r="P155" s="20" t="str">
        <f t="shared" si="2"/>
        <v>650MeV</v>
      </c>
      <c r="Q155" s="20">
        <f t="shared" si="3"/>
        <v>1531.96</v>
      </c>
      <c r="R155" s="20">
        <f t="shared" si="4"/>
        <v>1325.88</v>
      </c>
      <c r="S155" s="20">
        <f t="shared" si="5"/>
        <v>250.13</v>
      </c>
      <c r="T155" s="216"/>
      <c r="U155" s="216"/>
    </row>
    <row r="156">
      <c r="A156" s="75"/>
      <c r="B156" s="4"/>
      <c r="C156" s="4"/>
      <c r="D156" s="52"/>
      <c r="E156" s="52"/>
      <c r="F156" s="52"/>
      <c r="G156" s="52"/>
      <c r="H156" s="52"/>
      <c r="I156" s="52"/>
      <c r="J156" s="52"/>
      <c r="K156" s="52"/>
      <c r="O156" s="176" t="str">
        <f t="shared" si="1"/>
        <v>750MeV</v>
      </c>
      <c r="P156" s="20" t="str">
        <f t="shared" si="2"/>
        <v>650MeV</v>
      </c>
      <c r="Q156" s="20">
        <f t="shared" si="3"/>
        <v>1531.96</v>
      </c>
      <c r="R156" s="20">
        <f t="shared" si="4"/>
        <v>1325.88</v>
      </c>
      <c r="S156" s="20">
        <f t="shared" si="5"/>
        <v>250.13</v>
      </c>
      <c r="T156" s="216"/>
      <c r="U156" s="216"/>
    </row>
    <row r="157">
      <c r="A157" s="75"/>
      <c r="B157" s="4"/>
      <c r="C157" s="4"/>
      <c r="D157" s="52"/>
      <c r="E157" s="52"/>
      <c r="F157" s="52"/>
      <c r="G157" s="52"/>
      <c r="H157" s="52"/>
      <c r="I157" s="52"/>
      <c r="J157" s="52"/>
      <c r="K157" s="52"/>
      <c r="O157" s="176" t="str">
        <f t="shared" si="1"/>
        <v>750MeV</v>
      </c>
      <c r="P157" s="20" t="str">
        <f t="shared" si="2"/>
        <v>650MeV</v>
      </c>
      <c r="Q157" s="20">
        <f>if($I157="LH2",$Q156+#REF!,$Q156+0)</f>
        <v>1531.96</v>
      </c>
      <c r="R157" s="20">
        <f t="shared" si="4"/>
        <v>1325.88</v>
      </c>
      <c r="S157" s="20">
        <f t="shared" si="5"/>
        <v>250.13</v>
      </c>
      <c r="T157" s="216"/>
      <c r="U157" s="216"/>
    </row>
    <row r="158">
      <c r="A158" s="75"/>
      <c r="B158" s="4"/>
      <c r="C158" s="4"/>
      <c r="D158" s="52"/>
      <c r="E158" s="52"/>
      <c r="F158" s="52"/>
      <c r="G158" s="52"/>
      <c r="H158" s="52"/>
      <c r="I158" s="52"/>
      <c r="J158" s="52"/>
      <c r="K158" s="52"/>
      <c r="O158" s="176" t="str">
        <f t="shared" si="1"/>
        <v>750MeV</v>
      </c>
      <c r="P158" s="20" t="str">
        <f t="shared" si="2"/>
        <v>650MeV</v>
      </c>
      <c r="Q158" s="20">
        <f t="shared" ref="Q158:Q197" si="6">if($I158="LH2",$Q157+$F158,$Q157+0)</f>
        <v>1531.96</v>
      </c>
      <c r="R158" s="20">
        <f t="shared" si="4"/>
        <v>1325.88</v>
      </c>
      <c r="S158" s="20">
        <f t="shared" si="5"/>
        <v>250.13</v>
      </c>
      <c r="T158" s="216"/>
      <c r="U158" s="216"/>
    </row>
    <row r="159">
      <c r="A159" s="75"/>
      <c r="B159" s="4"/>
      <c r="C159" s="4"/>
      <c r="D159" s="52"/>
      <c r="E159" s="52"/>
      <c r="F159" s="52"/>
      <c r="G159" s="52"/>
      <c r="H159" s="52"/>
      <c r="I159" s="52"/>
      <c r="J159" s="52"/>
      <c r="K159" s="52"/>
      <c r="O159" s="176" t="str">
        <f t="shared" si="1"/>
        <v>750MeV</v>
      </c>
      <c r="P159" s="20" t="str">
        <f t="shared" si="2"/>
        <v>650MeV</v>
      </c>
      <c r="Q159" s="20">
        <f t="shared" si="6"/>
        <v>1531.96</v>
      </c>
      <c r="R159" s="20">
        <f t="shared" si="4"/>
        <v>1325.88</v>
      </c>
      <c r="S159" s="20">
        <f t="shared" si="5"/>
        <v>250.13</v>
      </c>
      <c r="T159" s="216"/>
      <c r="U159" s="216"/>
    </row>
    <row r="160">
      <c r="A160" s="75"/>
      <c r="B160" s="4"/>
      <c r="C160" s="4"/>
      <c r="D160" s="52"/>
      <c r="E160" s="52"/>
      <c r="F160" s="52"/>
      <c r="G160" s="52"/>
      <c r="H160" s="52"/>
      <c r="I160" s="52"/>
      <c r="J160" s="52"/>
      <c r="K160" s="52"/>
      <c r="O160" s="176" t="str">
        <f t="shared" si="1"/>
        <v>750MeV</v>
      </c>
      <c r="P160" s="20" t="str">
        <f t="shared" si="2"/>
        <v>650MeV</v>
      </c>
      <c r="Q160" s="20">
        <f t="shared" si="6"/>
        <v>1531.96</v>
      </c>
      <c r="R160" s="20">
        <f t="shared" si="4"/>
        <v>1325.88</v>
      </c>
      <c r="S160" s="20">
        <f t="shared" si="5"/>
        <v>250.13</v>
      </c>
      <c r="T160" s="216"/>
      <c r="U160" s="216"/>
    </row>
    <row r="161">
      <c r="A161" s="75"/>
      <c r="B161" s="4"/>
      <c r="C161" s="4"/>
      <c r="D161" s="52"/>
      <c r="E161" s="52"/>
      <c r="F161" s="52"/>
      <c r="G161" s="52"/>
      <c r="H161" s="52"/>
      <c r="I161" s="52"/>
      <c r="J161" s="52"/>
      <c r="K161" s="52"/>
      <c r="O161" s="176" t="str">
        <f t="shared" si="1"/>
        <v>750MeV</v>
      </c>
      <c r="P161" s="20" t="str">
        <f t="shared" si="2"/>
        <v>650MeV</v>
      </c>
      <c r="Q161" s="20">
        <f t="shared" si="6"/>
        <v>1531.96</v>
      </c>
      <c r="R161" s="20">
        <f t="shared" si="4"/>
        <v>1325.88</v>
      </c>
      <c r="S161" s="20">
        <f t="shared" si="5"/>
        <v>250.13</v>
      </c>
      <c r="T161" s="216"/>
      <c r="U161" s="216"/>
    </row>
    <row r="162">
      <c r="A162" s="75"/>
      <c r="B162" s="4"/>
      <c r="C162" s="4"/>
      <c r="D162" s="52"/>
      <c r="E162" s="52"/>
      <c r="F162" s="52"/>
      <c r="G162" s="52"/>
      <c r="H162" s="52"/>
      <c r="I162" s="52"/>
      <c r="J162" s="52"/>
      <c r="K162" s="52"/>
      <c r="O162" s="176" t="str">
        <f t="shared" si="1"/>
        <v>750MeV</v>
      </c>
      <c r="P162" s="20" t="str">
        <f t="shared" si="2"/>
        <v>650MeV</v>
      </c>
      <c r="Q162" s="20">
        <f t="shared" si="6"/>
        <v>1531.96</v>
      </c>
      <c r="R162" s="20">
        <f t="shared" si="4"/>
        <v>1325.88</v>
      </c>
      <c r="S162" s="20">
        <f t="shared" si="5"/>
        <v>250.13</v>
      </c>
      <c r="T162" s="216"/>
      <c r="U162" s="216"/>
    </row>
    <row r="163">
      <c r="A163" s="75"/>
      <c r="B163" s="4"/>
      <c r="C163" s="4"/>
      <c r="D163" s="52"/>
      <c r="E163" s="52"/>
      <c r="F163" s="52"/>
      <c r="G163" s="52"/>
      <c r="H163" s="52"/>
      <c r="I163" s="52"/>
      <c r="J163" s="52"/>
      <c r="K163" s="52"/>
      <c r="O163" s="176" t="str">
        <f t="shared" si="1"/>
        <v>750MeV</v>
      </c>
      <c r="P163" s="20" t="str">
        <f t="shared" si="2"/>
        <v>650MeV</v>
      </c>
      <c r="Q163" s="20">
        <f t="shared" si="6"/>
        <v>1531.96</v>
      </c>
      <c r="R163" s="20">
        <f t="shared" si="4"/>
        <v>1325.88</v>
      </c>
      <c r="S163" s="20">
        <f t="shared" si="5"/>
        <v>250.13</v>
      </c>
      <c r="T163" s="216"/>
      <c r="U163" s="216"/>
    </row>
    <row r="164">
      <c r="A164" s="75"/>
      <c r="B164" s="4"/>
      <c r="C164" s="4"/>
      <c r="D164" s="52"/>
      <c r="E164" s="52"/>
      <c r="F164" s="52"/>
      <c r="G164" s="52"/>
      <c r="H164" s="52"/>
      <c r="I164" s="52"/>
      <c r="J164" s="52"/>
      <c r="K164" s="52"/>
      <c r="O164" s="176" t="str">
        <f t="shared" si="1"/>
        <v>750MeV</v>
      </c>
      <c r="P164" s="20" t="str">
        <f t="shared" si="2"/>
        <v>650MeV</v>
      </c>
      <c r="Q164" s="20">
        <f t="shared" si="6"/>
        <v>1531.96</v>
      </c>
      <c r="R164" s="20">
        <f t="shared" si="4"/>
        <v>1325.88</v>
      </c>
      <c r="S164" s="20">
        <f t="shared" si="5"/>
        <v>250.13</v>
      </c>
      <c r="T164" s="216"/>
      <c r="U164" s="216"/>
    </row>
    <row r="165">
      <c r="A165" s="75"/>
      <c r="B165" s="4"/>
      <c r="C165" s="4"/>
      <c r="D165" s="52"/>
      <c r="E165" s="52"/>
      <c r="F165" s="52"/>
      <c r="G165" s="52"/>
      <c r="H165" s="52"/>
      <c r="I165" s="52"/>
      <c r="J165" s="52"/>
      <c r="K165" s="52"/>
      <c r="O165" s="176" t="str">
        <f t="shared" si="1"/>
        <v>750MeV</v>
      </c>
      <c r="P165" s="20" t="str">
        <f t="shared" si="2"/>
        <v>650MeV</v>
      </c>
      <c r="Q165" s="20">
        <f t="shared" si="6"/>
        <v>1531.96</v>
      </c>
      <c r="R165" s="20">
        <f t="shared" si="4"/>
        <v>1325.88</v>
      </c>
      <c r="S165" s="20">
        <f t="shared" si="5"/>
        <v>250.13</v>
      </c>
      <c r="T165" s="216"/>
      <c r="U165" s="216"/>
    </row>
    <row r="166">
      <c r="A166" s="75"/>
      <c r="B166" s="4"/>
      <c r="C166" s="4"/>
      <c r="D166" s="52"/>
      <c r="E166" s="52"/>
      <c r="F166" s="52"/>
      <c r="G166" s="52"/>
      <c r="H166" s="52"/>
      <c r="I166" s="52"/>
      <c r="J166" s="52"/>
      <c r="K166" s="52"/>
      <c r="O166" s="176" t="str">
        <f t="shared" si="1"/>
        <v>750MeV</v>
      </c>
      <c r="P166" s="20" t="str">
        <f t="shared" si="2"/>
        <v>650MeV</v>
      </c>
      <c r="Q166" s="20">
        <f t="shared" si="6"/>
        <v>1531.96</v>
      </c>
      <c r="R166" s="20">
        <f t="shared" si="4"/>
        <v>1325.88</v>
      </c>
      <c r="S166" s="20">
        <f t="shared" si="5"/>
        <v>250.13</v>
      </c>
      <c r="T166" s="216"/>
      <c r="U166" s="216"/>
    </row>
    <row r="167">
      <c r="A167" s="75"/>
      <c r="B167" s="4"/>
      <c r="C167" s="4"/>
      <c r="D167" s="52"/>
      <c r="E167" s="52"/>
      <c r="F167" s="52"/>
      <c r="G167" s="52"/>
      <c r="H167" s="52"/>
      <c r="I167" s="52"/>
      <c r="J167" s="52"/>
      <c r="K167" s="52"/>
      <c r="O167" s="176" t="str">
        <f t="shared" si="1"/>
        <v>750MeV</v>
      </c>
      <c r="P167" s="20" t="str">
        <f t="shared" si="2"/>
        <v>650MeV</v>
      </c>
      <c r="Q167" s="20">
        <f t="shared" si="6"/>
        <v>1531.96</v>
      </c>
      <c r="R167" s="20">
        <f t="shared" si="4"/>
        <v>1325.88</v>
      </c>
      <c r="S167" s="20">
        <f t="shared" si="5"/>
        <v>250.13</v>
      </c>
      <c r="T167" s="216"/>
      <c r="U167" s="216"/>
    </row>
    <row r="168">
      <c r="A168" s="75"/>
      <c r="B168" s="4"/>
      <c r="C168" s="4"/>
      <c r="D168" s="52"/>
      <c r="E168" s="52"/>
      <c r="F168" s="52"/>
      <c r="G168" s="52"/>
      <c r="H168" s="52"/>
      <c r="I168" s="52"/>
      <c r="J168" s="52"/>
      <c r="K168" s="52"/>
      <c r="O168" s="176" t="str">
        <f t="shared" si="1"/>
        <v>750MeV</v>
      </c>
      <c r="P168" s="20" t="str">
        <f t="shared" si="2"/>
        <v>650MeV</v>
      </c>
      <c r="Q168" s="20">
        <f t="shared" si="6"/>
        <v>1531.96</v>
      </c>
      <c r="R168" s="20">
        <f t="shared" si="4"/>
        <v>1325.88</v>
      </c>
      <c r="S168" s="20">
        <f t="shared" si="5"/>
        <v>250.13</v>
      </c>
      <c r="T168" s="216"/>
      <c r="U168" s="216"/>
    </row>
    <row r="169">
      <c r="A169" s="75"/>
      <c r="B169" s="4"/>
      <c r="C169" s="4"/>
      <c r="D169" s="52"/>
      <c r="E169" s="52"/>
      <c r="F169" s="52"/>
      <c r="G169" s="52"/>
      <c r="H169" s="52"/>
      <c r="I169" s="52"/>
      <c r="J169" s="52"/>
      <c r="K169" s="52"/>
      <c r="O169" s="176" t="str">
        <f t="shared" si="1"/>
        <v>750MeV</v>
      </c>
      <c r="P169" s="20" t="str">
        <f t="shared" si="2"/>
        <v>650MeV</v>
      </c>
      <c r="Q169" s="20">
        <f t="shared" si="6"/>
        <v>1531.96</v>
      </c>
      <c r="R169" s="20">
        <f t="shared" si="4"/>
        <v>1325.88</v>
      </c>
      <c r="S169" s="20">
        <f t="shared" si="5"/>
        <v>250.13</v>
      </c>
      <c r="T169" s="216"/>
      <c r="U169" s="216"/>
    </row>
    <row r="170">
      <c r="A170" s="75"/>
      <c r="D170" s="76"/>
      <c r="E170" s="76"/>
      <c r="F170" s="76"/>
      <c r="G170" s="76"/>
      <c r="H170" s="76"/>
      <c r="I170" s="76"/>
      <c r="J170" s="76"/>
      <c r="K170" s="76"/>
      <c r="O170" s="176" t="str">
        <f t="shared" si="1"/>
        <v>750MeV</v>
      </c>
      <c r="P170" s="20" t="str">
        <f t="shared" si="2"/>
        <v>650MeV</v>
      </c>
      <c r="Q170" s="20">
        <f t="shared" si="6"/>
        <v>1531.96</v>
      </c>
      <c r="R170" s="20">
        <f t="shared" si="4"/>
        <v>1325.88</v>
      </c>
      <c r="S170" s="20">
        <f t="shared" si="5"/>
        <v>250.13</v>
      </c>
      <c r="T170" s="216"/>
      <c r="U170" s="216"/>
    </row>
    <row r="171">
      <c r="A171" s="75"/>
      <c r="D171" s="76"/>
      <c r="E171" s="76"/>
      <c r="F171" s="76"/>
      <c r="G171" s="76"/>
      <c r="H171" s="76"/>
      <c r="I171" s="76"/>
      <c r="J171" s="76"/>
      <c r="K171" s="76"/>
      <c r="O171" s="176" t="str">
        <f t="shared" si="1"/>
        <v>750MeV</v>
      </c>
      <c r="P171" s="20" t="str">
        <f t="shared" si="2"/>
        <v>650MeV</v>
      </c>
      <c r="Q171" s="20">
        <f t="shared" si="6"/>
        <v>1531.96</v>
      </c>
      <c r="R171" s="20">
        <f t="shared" si="4"/>
        <v>1325.88</v>
      </c>
      <c r="S171" s="20">
        <f t="shared" si="5"/>
        <v>250.13</v>
      </c>
      <c r="T171" s="216"/>
      <c r="U171" s="216"/>
    </row>
    <row r="172">
      <c r="A172" s="75"/>
      <c r="D172" s="76"/>
      <c r="E172" s="76"/>
      <c r="F172" s="76"/>
      <c r="G172" s="76"/>
      <c r="H172" s="76"/>
      <c r="I172" s="76"/>
      <c r="J172" s="76"/>
      <c r="K172" s="76"/>
      <c r="O172" s="176" t="str">
        <f t="shared" si="1"/>
        <v>750MeV</v>
      </c>
      <c r="P172" s="20" t="str">
        <f t="shared" si="2"/>
        <v>650MeV</v>
      </c>
      <c r="Q172" s="20">
        <f t="shared" si="6"/>
        <v>1531.96</v>
      </c>
      <c r="R172" s="20">
        <f t="shared" si="4"/>
        <v>1325.88</v>
      </c>
      <c r="S172" s="20">
        <f t="shared" si="5"/>
        <v>250.13</v>
      </c>
      <c r="T172" s="216"/>
      <c r="U172" s="216"/>
    </row>
    <row r="173">
      <c r="A173" s="75"/>
      <c r="D173" s="76"/>
      <c r="E173" s="76"/>
      <c r="F173" s="76"/>
      <c r="G173" s="76"/>
      <c r="H173" s="76"/>
      <c r="I173" s="76"/>
      <c r="J173" s="76"/>
      <c r="K173" s="76"/>
      <c r="O173" s="176" t="str">
        <f t="shared" si="1"/>
        <v>750MeV</v>
      </c>
      <c r="P173" s="20" t="str">
        <f t="shared" si="2"/>
        <v>650MeV</v>
      </c>
      <c r="Q173" s="20">
        <f t="shared" si="6"/>
        <v>1531.96</v>
      </c>
      <c r="R173" s="20">
        <f t="shared" si="4"/>
        <v>1325.88</v>
      </c>
      <c r="S173" s="20">
        <f t="shared" si="5"/>
        <v>250.13</v>
      </c>
      <c r="T173" s="216"/>
      <c r="U173" s="216"/>
    </row>
    <row r="174">
      <c r="A174" s="75"/>
      <c r="D174" s="76"/>
      <c r="E174" s="76"/>
      <c r="F174" s="76"/>
      <c r="G174" s="76"/>
      <c r="H174" s="76"/>
      <c r="I174" s="76"/>
      <c r="J174" s="76"/>
      <c r="K174" s="76"/>
      <c r="O174" s="176" t="str">
        <f t="shared" si="1"/>
        <v>750MeV</v>
      </c>
      <c r="P174" s="20" t="str">
        <f t="shared" si="2"/>
        <v>650MeV</v>
      </c>
      <c r="Q174" s="20">
        <f t="shared" si="6"/>
        <v>1531.96</v>
      </c>
      <c r="R174" s="20">
        <f t="shared" si="4"/>
        <v>1325.88</v>
      </c>
      <c r="S174" s="20">
        <f t="shared" si="5"/>
        <v>250.13</v>
      </c>
      <c r="T174" s="216"/>
      <c r="U174" s="216"/>
    </row>
    <row r="175">
      <c r="A175" s="75"/>
      <c r="D175" s="76"/>
      <c r="E175" s="76"/>
      <c r="F175" s="76"/>
      <c r="G175" s="76"/>
      <c r="H175" s="76"/>
      <c r="I175" s="76"/>
      <c r="J175" s="76"/>
      <c r="K175" s="76"/>
      <c r="O175" s="176" t="str">
        <f t="shared" si="1"/>
        <v>750MeV</v>
      </c>
      <c r="P175" s="20" t="str">
        <f t="shared" si="2"/>
        <v>650MeV</v>
      </c>
      <c r="Q175" s="20">
        <f t="shared" si="6"/>
        <v>1531.96</v>
      </c>
      <c r="R175" s="20">
        <f t="shared" si="4"/>
        <v>1325.88</v>
      </c>
      <c r="S175" s="20">
        <f t="shared" si="5"/>
        <v>250.13</v>
      </c>
      <c r="T175" s="216"/>
      <c r="U175" s="216"/>
    </row>
    <row r="176">
      <c r="A176" s="75"/>
      <c r="D176" s="76"/>
      <c r="E176" s="76"/>
      <c r="F176" s="76"/>
      <c r="G176" s="76"/>
      <c r="H176" s="76"/>
      <c r="I176" s="76"/>
      <c r="J176" s="76"/>
      <c r="K176" s="76"/>
      <c r="O176" s="176" t="str">
        <f t="shared" si="1"/>
        <v>750MeV</v>
      </c>
      <c r="P176" s="20" t="str">
        <f t="shared" si="2"/>
        <v>650MeV</v>
      </c>
      <c r="Q176" s="20">
        <f t="shared" si="6"/>
        <v>1531.96</v>
      </c>
      <c r="R176" s="20">
        <f t="shared" si="4"/>
        <v>1325.88</v>
      </c>
      <c r="S176" s="20">
        <f t="shared" si="5"/>
        <v>250.13</v>
      </c>
      <c r="T176" s="216"/>
      <c r="U176" s="216"/>
    </row>
    <row r="177">
      <c r="A177" s="75"/>
      <c r="D177" s="76"/>
      <c r="E177" s="76"/>
      <c r="F177" s="76"/>
      <c r="G177" s="76"/>
      <c r="H177" s="76"/>
      <c r="I177" s="76"/>
      <c r="J177" s="76"/>
      <c r="K177" s="76"/>
      <c r="O177" s="176" t="str">
        <f t="shared" si="1"/>
        <v>750MeV</v>
      </c>
      <c r="P177" s="20" t="str">
        <f t="shared" si="2"/>
        <v>650MeV</v>
      </c>
      <c r="Q177" s="20">
        <f t="shared" si="6"/>
        <v>1531.96</v>
      </c>
      <c r="R177" s="20">
        <f t="shared" si="4"/>
        <v>1325.88</v>
      </c>
      <c r="S177" s="20">
        <f t="shared" si="5"/>
        <v>250.13</v>
      </c>
      <c r="T177" s="216"/>
      <c r="U177" s="216"/>
    </row>
    <row r="178">
      <c r="A178" s="75"/>
      <c r="D178" s="76"/>
      <c r="E178" s="76"/>
      <c r="F178" s="76"/>
      <c r="G178" s="76"/>
      <c r="H178" s="76"/>
      <c r="I178" s="76"/>
      <c r="J178" s="76"/>
      <c r="K178" s="76"/>
      <c r="O178" s="176" t="str">
        <f t="shared" si="1"/>
        <v>750MeV</v>
      </c>
      <c r="P178" s="20" t="str">
        <f t="shared" si="2"/>
        <v>650MeV</v>
      </c>
      <c r="Q178" s="20">
        <f t="shared" si="6"/>
        <v>1531.96</v>
      </c>
      <c r="R178" s="20">
        <f t="shared" si="4"/>
        <v>1325.88</v>
      </c>
      <c r="S178" s="20">
        <f t="shared" si="5"/>
        <v>250.13</v>
      </c>
      <c r="T178" s="216"/>
      <c r="U178" s="216"/>
    </row>
    <row r="179">
      <c r="A179" s="75"/>
      <c r="D179" s="76"/>
      <c r="E179" s="76"/>
      <c r="F179" s="76"/>
      <c r="G179" s="76"/>
      <c r="H179" s="76"/>
      <c r="I179" s="76"/>
      <c r="J179" s="76"/>
      <c r="K179" s="76"/>
      <c r="O179" s="176" t="str">
        <f t="shared" si="1"/>
        <v>750MeV</v>
      </c>
      <c r="P179" s="20" t="str">
        <f t="shared" si="2"/>
        <v>650MeV</v>
      </c>
      <c r="Q179" s="20">
        <f t="shared" si="6"/>
        <v>1531.96</v>
      </c>
      <c r="R179" s="20">
        <f t="shared" si="4"/>
        <v>1325.88</v>
      </c>
      <c r="S179" s="20">
        <f t="shared" si="5"/>
        <v>250.13</v>
      </c>
      <c r="T179" s="216"/>
      <c r="U179" s="216"/>
    </row>
    <row r="180">
      <c r="A180" s="75"/>
      <c r="D180" s="76"/>
      <c r="E180" s="76"/>
      <c r="F180" s="76"/>
      <c r="G180" s="76"/>
      <c r="H180" s="76"/>
      <c r="I180" s="76"/>
      <c r="J180" s="76"/>
      <c r="K180" s="76"/>
      <c r="O180" s="176" t="str">
        <f t="shared" si="1"/>
        <v>750MeV</v>
      </c>
      <c r="P180" s="20" t="str">
        <f t="shared" si="2"/>
        <v>650MeV</v>
      </c>
      <c r="Q180" s="20">
        <f t="shared" si="6"/>
        <v>1531.96</v>
      </c>
      <c r="R180" s="20">
        <f t="shared" si="4"/>
        <v>1325.88</v>
      </c>
      <c r="S180" s="20">
        <f t="shared" si="5"/>
        <v>250.13</v>
      </c>
      <c r="T180" s="216"/>
      <c r="U180" s="216"/>
    </row>
    <row r="181">
      <c r="A181" s="75"/>
      <c r="D181" s="76"/>
      <c r="E181" s="76"/>
      <c r="F181" s="76"/>
      <c r="G181" s="76"/>
      <c r="H181" s="76"/>
      <c r="I181" s="76"/>
      <c r="J181" s="76"/>
      <c r="K181" s="76"/>
      <c r="O181" s="176" t="str">
        <f t="shared" si="1"/>
        <v>750MeV</v>
      </c>
      <c r="P181" s="20" t="str">
        <f t="shared" si="2"/>
        <v>650MeV</v>
      </c>
      <c r="Q181" s="20">
        <f t="shared" si="6"/>
        <v>1531.96</v>
      </c>
      <c r="R181" s="20">
        <f t="shared" si="4"/>
        <v>1325.88</v>
      </c>
      <c r="S181" s="20">
        <f t="shared" si="5"/>
        <v>250.13</v>
      </c>
      <c r="T181" s="216"/>
      <c r="U181" s="216"/>
    </row>
    <row r="182">
      <c r="A182" s="75"/>
      <c r="D182" s="76"/>
      <c r="E182" s="76"/>
      <c r="F182" s="76"/>
      <c r="G182" s="76"/>
      <c r="H182" s="76"/>
      <c r="I182" s="76"/>
      <c r="J182" s="76"/>
      <c r="K182" s="76"/>
      <c r="O182" s="176" t="str">
        <f t="shared" si="1"/>
        <v>750MeV</v>
      </c>
      <c r="P182" s="20" t="str">
        <f t="shared" si="2"/>
        <v>650MeV</v>
      </c>
      <c r="Q182" s="20">
        <f t="shared" si="6"/>
        <v>1531.96</v>
      </c>
      <c r="R182" s="20">
        <f t="shared" si="4"/>
        <v>1325.88</v>
      </c>
      <c r="S182" s="20">
        <f t="shared" si="5"/>
        <v>250.13</v>
      </c>
      <c r="T182" s="216"/>
      <c r="U182" s="216"/>
    </row>
    <row r="183">
      <c r="A183" s="75"/>
      <c r="D183" s="76"/>
      <c r="E183" s="76"/>
      <c r="F183" s="76"/>
      <c r="G183" s="76"/>
      <c r="H183" s="76"/>
      <c r="I183" s="76"/>
      <c r="J183" s="76"/>
      <c r="K183" s="76"/>
      <c r="O183" s="176" t="str">
        <f t="shared" si="1"/>
        <v>750MeV</v>
      </c>
      <c r="P183" s="20" t="str">
        <f t="shared" si="2"/>
        <v>650MeV</v>
      </c>
      <c r="Q183" s="20">
        <f t="shared" si="6"/>
        <v>1531.96</v>
      </c>
      <c r="R183" s="20">
        <f t="shared" si="4"/>
        <v>1325.88</v>
      </c>
      <c r="S183" s="20">
        <f t="shared" si="5"/>
        <v>250.13</v>
      </c>
      <c r="T183" s="216"/>
      <c r="U183" s="216"/>
    </row>
    <row r="184">
      <c r="A184" s="75"/>
      <c r="D184" s="76"/>
      <c r="E184" s="76"/>
      <c r="F184" s="76"/>
      <c r="G184" s="76"/>
      <c r="H184" s="76"/>
      <c r="I184" s="76"/>
      <c r="J184" s="76"/>
      <c r="K184" s="76"/>
      <c r="O184" s="176" t="str">
        <f t="shared" si="1"/>
        <v>750MeV</v>
      </c>
      <c r="P184" s="20" t="str">
        <f t="shared" si="2"/>
        <v>650MeV</v>
      </c>
      <c r="Q184" s="20">
        <f t="shared" si="6"/>
        <v>1531.96</v>
      </c>
      <c r="R184" s="20">
        <f t="shared" si="4"/>
        <v>1325.88</v>
      </c>
      <c r="S184" s="20">
        <f t="shared" si="5"/>
        <v>250.13</v>
      </c>
      <c r="T184" s="216"/>
      <c r="U184" s="216"/>
    </row>
    <row r="185">
      <c r="A185" s="75"/>
      <c r="D185" s="76"/>
      <c r="E185" s="76"/>
      <c r="F185" s="76"/>
      <c r="G185" s="76"/>
      <c r="H185" s="76"/>
      <c r="I185" s="76"/>
      <c r="J185" s="76"/>
      <c r="K185" s="76"/>
      <c r="O185" s="176" t="str">
        <f t="shared" si="1"/>
        <v>750MeV</v>
      </c>
      <c r="P185" s="20" t="str">
        <f t="shared" si="2"/>
        <v>650MeV</v>
      </c>
      <c r="Q185" s="20">
        <f t="shared" si="6"/>
        <v>1531.96</v>
      </c>
      <c r="R185" s="20">
        <f t="shared" si="4"/>
        <v>1325.88</v>
      </c>
      <c r="S185" s="20">
        <f t="shared" si="5"/>
        <v>250.13</v>
      </c>
      <c r="T185" s="216"/>
      <c r="U185" s="216"/>
    </row>
    <row r="186">
      <c r="A186" s="75"/>
      <c r="D186" s="76"/>
      <c r="E186" s="76"/>
      <c r="F186" s="76"/>
      <c r="G186" s="76"/>
      <c r="H186" s="76"/>
      <c r="I186" s="76"/>
      <c r="J186" s="76"/>
      <c r="K186" s="76"/>
      <c r="O186" s="176" t="str">
        <f t="shared" si="1"/>
        <v>750MeV</v>
      </c>
      <c r="P186" s="20" t="str">
        <f t="shared" si="2"/>
        <v>650MeV</v>
      </c>
      <c r="Q186" s="20">
        <f t="shared" si="6"/>
        <v>1531.96</v>
      </c>
      <c r="R186" s="20">
        <f t="shared" si="4"/>
        <v>1325.88</v>
      </c>
      <c r="S186" s="20">
        <f t="shared" si="5"/>
        <v>250.13</v>
      </c>
      <c r="T186" s="216"/>
      <c r="U186" s="216"/>
    </row>
    <row r="187">
      <c r="A187" s="75"/>
      <c r="D187" s="76"/>
      <c r="E187" s="76"/>
      <c r="F187" s="76"/>
      <c r="G187" s="76"/>
      <c r="H187" s="76"/>
      <c r="I187" s="76"/>
      <c r="J187" s="76"/>
      <c r="K187" s="76"/>
      <c r="O187" s="176" t="str">
        <f t="shared" si="1"/>
        <v>750MeV</v>
      </c>
      <c r="P187" s="20" t="str">
        <f t="shared" si="2"/>
        <v>650MeV</v>
      </c>
      <c r="Q187" s="20">
        <f t="shared" si="6"/>
        <v>1531.96</v>
      </c>
      <c r="R187" s="20">
        <f t="shared" si="4"/>
        <v>1325.88</v>
      </c>
      <c r="S187" s="20">
        <f t="shared" si="5"/>
        <v>250.13</v>
      </c>
      <c r="T187" s="216"/>
      <c r="U187" s="216"/>
    </row>
    <row r="188">
      <c r="A188" s="75"/>
      <c r="D188" s="76"/>
      <c r="E188" s="76"/>
      <c r="F188" s="76"/>
      <c r="G188" s="76"/>
      <c r="H188" s="76"/>
      <c r="I188" s="76"/>
      <c r="J188" s="76"/>
      <c r="K188" s="76"/>
      <c r="O188" s="176" t="str">
        <f t="shared" si="1"/>
        <v>750MeV</v>
      </c>
      <c r="P188" s="20" t="str">
        <f t="shared" si="2"/>
        <v>650MeV</v>
      </c>
      <c r="Q188" s="20">
        <f t="shared" si="6"/>
        <v>1531.96</v>
      </c>
      <c r="R188" s="20">
        <f t="shared" si="4"/>
        <v>1325.88</v>
      </c>
      <c r="S188" s="20">
        <f t="shared" si="5"/>
        <v>250.13</v>
      </c>
      <c r="T188" s="216"/>
      <c r="U188" s="216"/>
    </row>
    <row r="189">
      <c r="A189" s="75"/>
      <c r="D189" s="76"/>
      <c r="E189" s="76"/>
      <c r="F189" s="76"/>
      <c r="G189" s="76"/>
      <c r="H189" s="76"/>
      <c r="I189" s="76"/>
      <c r="J189" s="76"/>
      <c r="K189" s="76"/>
      <c r="O189" s="176" t="str">
        <f t="shared" si="1"/>
        <v>750MeV</v>
      </c>
      <c r="P189" s="20" t="str">
        <f t="shared" si="2"/>
        <v>650MeV</v>
      </c>
      <c r="Q189" s="20">
        <f t="shared" si="6"/>
        <v>1531.96</v>
      </c>
      <c r="R189" s="20">
        <f t="shared" si="4"/>
        <v>1325.88</v>
      </c>
      <c r="S189" s="20">
        <f t="shared" si="5"/>
        <v>250.13</v>
      </c>
      <c r="T189" s="216"/>
      <c r="U189" s="216"/>
    </row>
    <row r="190">
      <c r="A190" s="75"/>
      <c r="D190" s="76"/>
      <c r="E190" s="76"/>
      <c r="F190" s="76"/>
      <c r="G190" s="76"/>
      <c r="H190" s="76"/>
      <c r="I190" s="76"/>
      <c r="J190" s="76"/>
      <c r="K190" s="76"/>
      <c r="O190" s="176" t="str">
        <f t="shared" si="1"/>
        <v>750MeV</v>
      </c>
      <c r="P190" s="20" t="str">
        <f t="shared" si="2"/>
        <v>650MeV</v>
      </c>
      <c r="Q190" s="20">
        <f t="shared" si="6"/>
        <v>1531.96</v>
      </c>
      <c r="R190" s="20">
        <f t="shared" si="4"/>
        <v>1325.88</v>
      </c>
      <c r="S190" s="20">
        <f t="shared" si="5"/>
        <v>250.13</v>
      </c>
      <c r="T190" s="216"/>
      <c r="U190" s="216"/>
    </row>
    <row r="191">
      <c r="A191" s="75"/>
      <c r="D191" s="76"/>
      <c r="E191" s="76"/>
      <c r="F191" s="76"/>
      <c r="G191" s="76"/>
      <c r="H191" s="76"/>
      <c r="I191" s="76"/>
      <c r="J191" s="76"/>
      <c r="K191" s="76"/>
      <c r="O191" s="176" t="str">
        <f t="shared" si="1"/>
        <v>750MeV</v>
      </c>
      <c r="P191" s="20" t="str">
        <f t="shared" si="2"/>
        <v>650MeV</v>
      </c>
      <c r="Q191" s="20">
        <f t="shared" si="6"/>
        <v>1531.96</v>
      </c>
      <c r="R191" s="20">
        <f t="shared" si="4"/>
        <v>1325.88</v>
      </c>
      <c r="S191" s="20">
        <f t="shared" si="5"/>
        <v>250.13</v>
      </c>
      <c r="T191" s="216"/>
      <c r="U191" s="216"/>
    </row>
    <row r="192">
      <c r="A192" s="75"/>
      <c r="D192" s="76"/>
      <c r="E192" s="76"/>
      <c r="F192" s="76"/>
      <c r="G192" s="76"/>
      <c r="H192" s="76"/>
      <c r="I192" s="76"/>
      <c r="J192" s="76"/>
      <c r="K192" s="76"/>
      <c r="O192" s="176" t="str">
        <f t="shared" si="1"/>
        <v>750MeV</v>
      </c>
      <c r="P192" s="20" t="str">
        <f t="shared" si="2"/>
        <v>650MeV</v>
      </c>
      <c r="Q192" s="20">
        <f t="shared" si="6"/>
        <v>1531.96</v>
      </c>
      <c r="R192" s="20">
        <f t="shared" si="4"/>
        <v>1325.88</v>
      </c>
      <c r="S192" s="20">
        <f t="shared" si="5"/>
        <v>250.13</v>
      </c>
      <c r="T192" s="216"/>
      <c r="U192" s="216"/>
    </row>
    <row r="193">
      <c r="A193" s="75"/>
      <c r="D193" s="76"/>
      <c r="E193" s="76"/>
      <c r="F193" s="76"/>
      <c r="G193" s="76"/>
      <c r="H193" s="76"/>
      <c r="I193" s="76"/>
      <c r="J193" s="76"/>
      <c r="K193" s="76"/>
      <c r="O193" s="176" t="str">
        <f t="shared" si="1"/>
        <v>750MeV</v>
      </c>
      <c r="P193" s="20" t="str">
        <f t="shared" si="2"/>
        <v>650MeV</v>
      </c>
      <c r="Q193" s="20">
        <f t="shared" si="6"/>
        <v>1531.96</v>
      </c>
      <c r="R193" s="20">
        <f t="shared" si="4"/>
        <v>1325.88</v>
      </c>
      <c r="S193" s="20">
        <f t="shared" si="5"/>
        <v>250.13</v>
      </c>
      <c r="T193" s="216"/>
      <c r="U193" s="216"/>
    </row>
    <row r="194">
      <c r="A194" s="75"/>
      <c r="D194" s="76"/>
      <c r="E194" s="76"/>
      <c r="F194" s="76"/>
      <c r="G194" s="76"/>
      <c r="H194" s="76"/>
      <c r="I194" s="76"/>
      <c r="J194" s="76"/>
      <c r="K194" s="76"/>
      <c r="O194" s="176" t="str">
        <f t="shared" si="1"/>
        <v>750MeV</v>
      </c>
      <c r="P194" s="20" t="str">
        <f t="shared" si="2"/>
        <v>650MeV</v>
      </c>
      <c r="Q194" s="20">
        <f t="shared" si="6"/>
        <v>1531.96</v>
      </c>
      <c r="R194" s="20">
        <f t="shared" si="4"/>
        <v>1325.88</v>
      </c>
      <c r="S194" s="20">
        <f t="shared" si="5"/>
        <v>250.13</v>
      </c>
      <c r="T194" s="216"/>
      <c r="U194" s="216"/>
    </row>
    <row r="195">
      <c r="A195" s="75"/>
      <c r="D195" s="76"/>
      <c r="E195" s="76"/>
      <c r="F195" s="76"/>
      <c r="G195" s="76"/>
      <c r="H195" s="76"/>
      <c r="I195" s="76"/>
      <c r="J195" s="76"/>
      <c r="K195" s="76"/>
      <c r="O195" s="176" t="str">
        <f t="shared" si="1"/>
        <v>750MeV</v>
      </c>
      <c r="P195" s="20" t="str">
        <f t="shared" si="2"/>
        <v>650MeV</v>
      </c>
      <c r="Q195" s="20">
        <f t="shared" si="6"/>
        <v>1531.96</v>
      </c>
      <c r="R195" s="20">
        <f t="shared" si="4"/>
        <v>1325.88</v>
      </c>
      <c r="S195" s="20">
        <f t="shared" si="5"/>
        <v>250.13</v>
      </c>
      <c r="T195" s="216"/>
      <c r="U195" s="216"/>
    </row>
    <row r="196">
      <c r="A196" s="75"/>
      <c r="D196" s="76"/>
      <c r="E196" s="76"/>
      <c r="F196" s="76"/>
      <c r="G196" s="76"/>
      <c r="H196" s="76"/>
      <c r="I196" s="76"/>
      <c r="J196" s="76"/>
      <c r="K196" s="76"/>
      <c r="O196" s="176" t="str">
        <f t="shared" si="1"/>
        <v>750MeV</v>
      </c>
      <c r="P196" s="20" t="str">
        <f t="shared" si="2"/>
        <v>650MeV</v>
      </c>
      <c r="Q196" s="20">
        <f t="shared" si="6"/>
        <v>1531.96</v>
      </c>
      <c r="R196" s="20">
        <f t="shared" si="4"/>
        <v>1325.88</v>
      </c>
      <c r="S196" s="20">
        <f t="shared" si="5"/>
        <v>250.13</v>
      </c>
      <c r="T196" s="216"/>
      <c r="U196" s="216"/>
    </row>
    <row r="197">
      <c r="A197" s="75"/>
      <c r="D197" s="76"/>
      <c r="E197" s="76"/>
      <c r="F197" s="76"/>
      <c r="G197" s="76"/>
      <c r="H197" s="76"/>
      <c r="I197" s="76"/>
      <c r="J197" s="76"/>
      <c r="K197" s="76"/>
      <c r="O197" s="176" t="str">
        <f t="shared" si="1"/>
        <v>750MeV</v>
      </c>
      <c r="P197" s="20" t="str">
        <f t="shared" si="2"/>
        <v>650MeV</v>
      </c>
      <c r="Q197" s="20">
        <f t="shared" si="6"/>
        <v>1531.96</v>
      </c>
      <c r="R197" s="20">
        <f t="shared" si="4"/>
        <v>1325.88</v>
      </c>
      <c r="S197" s="20">
        <f t="shared" si="5"/>
        <v>250.13</v>
      </c>
      <c r="T197" s="216"/>
      <c r="U197" s="216"/>
    </row>
    <row r="198">
      <c r="A198" s="75"/>
      <c r="D198" s="76"/>
      <c r="E198" s="76"/>
      <c r="F198" s="76"/>
      <c r="G198" s="76"/>
      <c r="H198" s="76"/>
      <c r="I198" s="76"/>
      <c r="J198" s="76"/>
      <c r="K198" s="76"/>
    </row>
    <row r="199">
      <c r="A199" s="75"/>
      <c r="D199" s="76"/>
      <c r="E199" s="76"/>
      <c r="F199" s="76"/>
      <c r="G199" s="76"/>
      <c r="H199" s="76"/>
      <c r="I199" s="76"/>
      <c r="J199" s="76"/>
      <c r="K199" s="76"/>
    </row>
    <row r="200">
      <c r="A200" s="75"/>
      <c r="D200" s="76"/>
      <c r="E200" s="76"/>
      <c r="F200" s="76"/>
      <c r="G200" s="76"/>
      <c r="H200" s="76"/>
      <c r="I200" s="76"/>
      <c r="J200" s="76"/>
      <c r="K200" s="76"/>
    </row>
    <row r="201">
      <c r="A201" s="75"/>
      <c r="D201" s="76"/>
      <c r="E201" s="76"/>
      <c r="F201" s="76"/>
      <c r="G201" s="76"/>
      <c r="H201" s="76"/>
      <c r="I201" s="76"/>
      <c r="J201" s="76"/>
      <c r="K201" s="76"/>
    </row>
    <row r="202">
      <c r="A202" s="75"/>
      <c r="D202" s="76"/>
      <c r="E202" s="76"/>
      <c r="F202" s="76"/>
      <c r="G202" s="76"/>
      <c r="H202" s="76"/>
      <c r="I202" s="76"/>
      <c r="J202" s="76"/>
      <c r="K202" s="76"/>
    </row>
    <row r="203">
      <c r="A203" s="75"/>
      <c r="D203" s="76"/>
      <c r="E203" s="76"/>
      <c r="F203" s="76"/>
      <c r="G203" s="76"/>
      <c r="H203" s="76"/>
      <c r="I203" s="76"/>
      <c r="J203" s="76"/>
      <c r="K203" s="76"/>
    </row>
    <row r="204">
      <c r="A204" s="75"/>
      <c r="D204" s="76"/>
      <c r="E204" s="76"/>
      <c r="F204" s="76"/>
      <c r="G204" s="76"/>
      <c r="H204" s="76"/>
      <c r="I204" s="76"/>
      <c r="J204" s="76"/>
      <c r="K204" s="76"/>
    </row>
    <row r="205">
      <c r="A205" s="75"/>
      <c r="D205" s="76"/>
      <c r="E205" s="76"/>
      <c r="F205" s="76"/>
      <c r="G205" s="76"/>
      <c r="H205" s="76"/>
      <c r="I205" s="76"/>
      <c r="J205" s="76"/>
      <c r="K205" s="76"/>
    </row>
    <row r="206">
      <c r="A206" s="75"/>
      <c r="D206" s="76"/>
      <c r="E206" s="76"/>
      <c r="F206" s="76"/>
      <c r="G206" s="76"/>
      <c r="H206" s="76"/>
      <c r="I206" s="76"/>
      <c r="J206" s="76"/>
      <c r="K206" s="76"/>
    </row>
    <row r="207">
      <c r="A207" s="75"/>
      <c r="D207" s="76"/>
      <c r="E207" s="76"/>
      <c r="F207" s="76"/>
      <c r="G207" s="76"/>
      <c r="H207" s="76"/>
      <c r="I207" s="76"/>
      <c r="J207" s="76"/>
      <c r="K207" s="76"/>
    </row>
    <row r="208">
      <c r="A208" s="75"/>
      <c r="D208" s="76"/>
      <c r="E208" s="76"/>
      <c r="F208" s="76"/>
      <c r="G208" s="76"/>
      <c r="H208" s="76"/>
      <c r="I208" s="76"/>
      <c r="J208" s="76"/>
      <c r="K208" s="76"/>
    </row>
    <row r="209">
      <c r="A209" s="75"/>
      <c r="D209" s="76"/>
      <c r="E209" s="76"/>
      <c r="F209" s="76"/>
      <c r="G209" s="76"/>
      <c r="H209" s="76"/>
      <c r="I209" s="76"/>
      <c r="J209" s="76"/>
      <c r="K209" s="76"/>
    </row>
    <row r="210">
      <c r="A210" s="75"/>
      <c r="D210" s="76"/>
      <c r="E210" s="76"/>
      <c r="F210" s="76"/>
      <c r="G210" s="76"/>
      <c r="H210" s="76"/>
      <c r="I210" s="76"/>
      <c r="J210" s="76"/>
      <c r="K210" s="76"/>
    </row>
    <row r="211">
      <c r="A211" s="75"/>
      <c r="D211" s="76"/>
      <c r="E211" s="76"/>
      <c r="F211" s="76"/>
      <c r="G211" s="76"/>
      <c r="H211" s="76"/>
      <c r="I211" s="76"/>
      <c r="J211" s="76"/>
      <c r="K211" s="76"/>
    </row>
    <row r="212">
      <c r="A212" s="75"/>
      <c r="D212" s="76"/>
      <c r="E212" s="76"/>
      <c r="F212" s="76"/>
      <c r="G212" s="76"/>
      <c r="H212" s="76"/>
      <c r="I212" s="76"/>
      <c r="J212" s="76"/>
      <c r="K212" s="76"/>
    </row>
    <row r="213">
      <c r="A213" s="75"/>
      <c r="D213" s="76"/>
      <c r="E213" s="76"/>
      <c r="F213" s="76"/>
      <c r="G213" s="76"/>
      <c r="H213" s="76"/>
      <c r="I213" s="76"/>
      <c r="J213" s="76"/>
      <c r="K213" s="76"/>
    </row>
    <row r="214">
      <c r="A214" s="75"/>
      <c r="D214" s="76"/>
      <c r="E214" s="76"/>
      <c r="F214" s="76"/>
      <c r="G214" s="76"/>
      <c r="H214" s="76"/>
      <c r="I214" s="76"/>
      <c r="J214" s="76"/>
      <c r="K214" s="76"/>
    </row>
    <row r="215">
      <c r="A215" s="75"/>
      <c r="D215" s="76"/>
      <c r="E215" s="76"/>
      <c r="F215" s="76"/>
      <c r="G215" s="76"/>
      <c r="H215" s="76"/>
      <c r="I215" s="76"/>
      <c r="J215" s="76"/>
      <c r="K215" s="76"/>
    </row>
    <row r="216">
      <c r="A216" s="75"/>
      <c r="D216" s="76"/>
      <c r="E216" s="76"/>
      <c r="F216" s="76"/>
      <c r="G216" s="76"/>
      <c r="H216" s="76"/>
      <c r="I216" s="76"/>
      <c r="J216" s="76"/>
      <c r="K216" s="76"/>
    </row>
    <row r="217">
      <c r="A217" s="75"/>
      <c r="D217" s="76"/>
      <c r="E217" s="76"/>
      <c r="F217" s="76"/>
      <c r="G217" s="76"/>
      <c r="H217" s="76"/>
      <c r="I217" s="76"/>
      <c r="J217" s="76"/>
      <c r="K217" s="76"/>
    </row>
    <row r="218">
      <c r="A218" s="75"/>
      <c r="D218" s="76"/>
      <c r="E218" s="76"/>
      <c r="F218" s="76"/>
      <c r="G218" s="76"/>
      <c r="H218" s="76"/>
      <c r="I218" s="76"/>
      <c r="J218" s="76"/>
      <c r="K218" s="76"/>
    </row>
    <row r="219">
      <c r="A219" s="75"/>
      <c r="D219" s="76"/>
      <c r="E219" s="76"/>
      <c r="F219" s="76"/>
      <c r="G219" s="76"/>
      <c r="H219" s="76"/>
      <c r="I219" s="76"/>
      <c r="J219" s="76"/>
      <c r="K219" s="76"/>
    </row>
    <row r="220">
      <c r="A220" s="75"/>
      <c r="D220" s="76"/>
      <c r="E220" s="76"/>
      <c r="F220" s="76"/>
      <c r="G220" s="76"/>
      <c r="H220" s="76"/>
      <c r="I220" s="76"/>
      <c r="J220" s="76"/>
      <c r="K220" s="76"/>
    </row>
    <row r="221">
      <c r="A221" s="75"/>
      <c r="D221" s="76"/>
      <c r="E221" s="76"/>
      <c r="F221" s="76"/>
      <c r="G221" s="76"/>
      <c r="H221" s="76"/>
      <c r="I221" s="76"/>
      <c r="J221" s="76"/>
      <c r="K221" s="76"/>
    </row>
    <row r="222">
      <c r="A222" s="75"/>
      <c r="D222" s="76"/>
      <c r="E222" s="76"/>
      <c r="F222" s="76"/>
      <c r="G222" s="76"/>
      <c r="H222" s="76"/>
      <c r="I222" s="76"/>
      <c r="J222" s="76"/>
      <c r="K222" s="76"/>
    </row>
    <row r="223">
      <c r="A223" s="75"/>
      <c r="D223" s="76"/>
      <c r="E223" s="76"/>
      <c r="F223" s="76"/>
      <c r="G223" s="76"/>
      <c r="H223" s="76"/>
      <c r="I223" s="76"/>
      <c r="J223" s="76"/>
      <c r="K223" s="76"/>
    </row>
    <row r="224">
      <c r="A224" s="75"/>
      <c r="D224" s="76"/>
      <c r="E224" s="76"/>
      <c r="F224" s="76"/>
      <c r="G224" s="76"/>
      <c r="H224" s="76"/>
      <c r="I224" s="76"/>
      <c r="J224" s="76"/>
      <c r="K224" s="76"/>
    </row>
    <row r="225">
      <c r="A225" s="75"/>
      <c r="D225" s="76"/>
      <c r="E225" s="76"/>
      <c r="F225" s="76"/>
      <c r="G225" s="76"/>
      <c r="H225" s="76"/>
      <c r="I225" s="76"/>
      <c r="J225" s="76"/>
      <c r="K225" s="76"/>
    </row>
    <row r="226">
      <c r="A226" s="75"/>
      <c r="D226" s="76"/>
      <c r="E226" s="76"/>
      <c r="F226" s="76"/>
      <c r="G226" s="76"/>
      <c r="H226" s="76"/>
      <c r="I226" s="76"/>
      <c r="J226" s="76"/>
      <c r="K226" s="76"/>
    </row>
    <row r="227">
      <c r="A227" s="75"/>
      <c r="D227" s="76"/>
      <c r="E227" s="76"/>
      <c r="F227" s="76"/>
      <c r="G227" s="76"/>
      <c r="H227" s="76"/>
      <c r="I227" s="76"/>
      <c r="J227" s="76"/>
      <c r="K227" s="76"/>
    </row>
    <row r="228">
      <c r="A228" s="75"/>
      <c r="D228" s="76"/>
      <c r="E228" s="76"/>
      <c r="F228" s="76"/>
      <c r="G228" s="76"/>
      <c r="H228" s="76"/>
      <c r="I228" s="76"/>
      <c r="J228" s="76"/>
      <c r="K228" s="76"/>
    </row>
    <row r="229">
      <c r="A229" s="75"/>
      <c r="D229" s="76"/>
      <c r="E229" s="76"/>
      <c r="F229" s="76"/>
      <c r="G229" s="76"/>
      <c r="H229" s="76"/>
      <c r="I229" s="76"/>
      <c r="J229" s="76"/>
      <c r="K229" s="76"/>
    </row>
    <row r="230">
      <c r="A230" s="75"/>
      <c r="D230" s="76"/>
      <c r="E230" s="76"/>
      <c r="F230" s="76"/>
      <c r="G230" s="76"/>
      <c r="H230" s="76"/>
      <c r="I230" s="76"/>
      <c r="J230" s="76"/>
      <c r="K230" s="76"/>
    </row>
    <row r="231">
      <c r="A231" s="75"/>
      <c r="D231" s="76"/>
      <c r="E231" s="76"/>
      <c r="F231" s="76"/>
      <c r="G231" s="76"/>
      <c r="H231" s="76"/>
      <c r="I231" s="76"/>
      <c r="J231" s="76"/>
      <c r="K231" s="76"/>
    </row>
    <row r="232">
      <c r="A232" s="75"/>
      <c r="D232" s="76"/>
      <c r="E232" s="76"/>
      <c r="F232" s="76"/>
      <c r="G232" s="76"/>
      <c r="H232" s="76"/>
      <c r="I232" s="76"/>
      <c r="J232" s="76"/>
      <c r="K232" s="76"/>
    </row>
    <row r="233">
      <c r="A233" s="75"/>
      <c r="D233" s="76"/>
      <c r="E233" s="76"/>
      <c r="F233" s="76"/>
      <c r="G233" s="76"/>
      <c r="H233" s="76"/>
      <c r="I233" s="76"/>
      <c r="J233" s="76"/>
      <c r="K233" s="76"/>
    </row>
    <row r="234">
      <c r="A234" s="75"/>
      <c r="D234" s="76"/>
      <c r="E234" s="76"/>
      <c r="F234" s="76"/>
      <c r="G234" s="76"/>
      <c r="H234" s="76"/>
      <c r="I234" s="76"/>
      <c r="J234" s="76"/>
      <c r="K234" s="76"/>
    </row>
    <row r="235">
      <c r="A235" s="75"/>
      <c r="D235" s="76"/>
      <c r="E235" s="76"/>
      <c r="F235" s="76"/>
      <c r="G235" s="76"/>
      <c r="H235" s="76"/>
      <c r="I235" s="76"/>
      <c r="J235" s="76"/>
      <c r="K235" s="76"/>
    </row>
    <row r="236">
      <c r="A236" s="75"/>
      <c r="D236" s="76"/>
      <c r="E236" s="76"/>
      <c r="F236" s="76"/>
      <c r="G236" s="76"/>
      <c r="H236" s="76"/>
      <c r="I236" s="76"/>
      <c r="J236" s="76"/>
      <c r="K236" s="76"/>
    </row>
    <row r="237">
      <c r="A237" s="75"/>
      <c r="D237" s="76"/>
      <c r="E237" s="76"/>
      <c r="F237" s="76"/>
      <c r="G237" s="76"/>
      <c r="H237" s="76"/>
      <c r="I237" s="76"/>
      <c r="J237" s="76"/>
      <c r="K237" s="76"/>
    </row>
    <row r="238">
      <c r="A238" s="75"/>
      <c r="D238" s="76"/>
      <c r="E238" s="76"/>
      <c r="F238" s="76"/>
      <c r="G238" s="76"/>
      <c r="H238" s="76"/>
      <c r="I238" s="76"/>
      <c r="J238" s="76"/>
      <c r="K238" s="76"/>
    </row>
    <row r="239">
      <c r="A239" s="75"/>
      <c r="D239" s="76"/>
      <c r="E239" s="76"/>
      <c r="F239" s="76"/>
      <c r="G239" s="76"/>
      <c r="H239" s="76"/>
      <c r="I239" s="76"/>
      <c r="J239" s="76"/>
      <c r="K239" s="76"/>
    </row>
    <row r="240">
      <c r="A240" s="75"/>
      <c r="D240" s="76"/>
      <c r="E240" s="76"/>
      <c r="F240" s="76"/>
      <c r="G240" s="76"/>
      <c r="H240" s="76"/>
      <c r="I240" s="76"/>
      <c r="J240" s="76"/>
      <c r="K240" s="76"/>
    </row>
    <row r="241">
      <c r="A241" s="75"/>
      <c r="D241" s="76"/>
      <c r="E241" s="76"/>
      <c r="F241" s="76"/>
      <c r="G241" s="76"/>
      <c r="H241" s="76"/>
      <c r="I241" s="76"/>
      <c r="J241" s="76"/>
      <c r="K241" s="76"/>
    </row>
    <row r="242">
      <c r="A242" s="75"/>
      <c r="D242" s="76"/>
      <c r="E242" s="76"/>
      <c r="F242" s="76"/>
      <c r="G242" s="76"/>
      <c r="H242" s="76"/>
      <c r="I242" s="76"/>
      <c r="J242" s="76"/>
      <c r="K242" s="76"/>
    </row>
    <row r="243">
      <c r="A243" s="75"/>
      <c r="D243" s="76"/>
      <c r="E243" s="76"/>
      <c r="F243" s="76"/>
      <c r="G243" s="76"/>
      <c r="H243" s="76"/>
      <c r="I243" s="76"/>
      <c r="J243" s="76"/>
      <c r="K243" s="76"/>
    </row>
    <row r="244">
      <c r="A244" s="75"/>
      <c r="D244" s="76"/>
      <c r="E244" s="76"/>
      <c r="F244" s="76"/>
      <c r="G244" s="76"/>
      <c r="H244" s="76"/>
      <c r="I244" s="76"/>
      <c r="J244" s="76"/>
      <c r="K244" s="76"/>
    </row>
    <row r="245">
      <c r="A245" s="75"/>
      <c r="D245" s="76"/>
      <c r="E245" s="76"/>
      <c r="F245" s="76"/>
      <c r="G245" s="76"/>
      <c r="H245" s="76"/>
      <c r="I245" s="76"/>
      <c r="J245" s="76"/>
      <c r="K245" s="76"/>
    </row>
    <row r="246">
      <c r="A246" s="75"/>
      <c r="D246" s="76"/>
      <c r="E246" s="76"/>
      <c r="F246" s="76"/>
      <c r="G246" s="76"/>
      <c r="H246" s="76"/>
      <c r="I246" s="76"/>
      <c r="J246" s="76"/>
      <c r="K246" s="76"/>
    </row>
    <row r="247">
      <c r="A247" s="75"/>
      <c r="D247" s="76"/>
      <c r="E247" s="76"/>
      <c r="F247" s="76"/>
      <c r="G247" s="76"/>
      <c r="H247" s="76"/>
      <c r="I247" s="76"/>
      <c r="J247" s="76"/>
      <c r="K247" s="76"/>
    </row>
    <row r="248">
      <c r="A248" s="75"/>
      <c r="D248" s="76"/>
      <c r="E248" s="76"/>
      <c r="F248" s="76"/>
      <c r="G248" s="76"/>
      <c r="H248" s="76"/>
      <c r="I248" s="76"/>
      <c r="J248" s="76"/>
      <c r="K248" s="76"/>
    </row>
    <row r="249">
      <c r="A249" s="75"/>
      <c r="D249" s="76"/>
      <c r="E249" s="76"/>
      <c r="F249" s="76"/>
      <c r="G249" s="76"/>
      <c r="H249" s="76"/>
      <c r="I249" s="76"/>
      <c r="J249" s="76"/>
      <c r="K249" s="76"/>
    </row>
    <row r="250">
      <c r="A250" s="75"/>
      <c r="D250" s="76"/>
      <c r="E250" s="76"/>
      <c r="F250" s="76"/>
      <c r="G250" s="76"/>
      <c r="H250" s="76"/>
      <c r="I250" s="76"/>
      <c r="J250" s="76"/>
      <c r="K250" s="76"/>
    </row>
    <row r="251">
      <c r="A251" s="75"/>
      <c r="D251" s="76"/>
      <c r="E251" s="76"/>
      <c r="F251" s="76"/>
      <c r="G251" s="76"/>
      <c r="H251" s="76"/>
      <c r="I251" s="76"/>
      <c r="J251" s="76"/>
      <c r="K251" s="76"/>
    </row>
    <row r="252">
      <c r="A252" s="75"/>
      <c r="D252" s="76"/>
      <c r="E252" s="76"/>
      <c r="F252" s="76"/>
      <c r="G252" s="76"/>
      <c r="H252" s="76"/>
      <c r="I252" s="76"/>
      <c r="J252" s="76"/>
      <c r="K252" s="76"/>
    </row>
    <row r="253">
      <c r="A253" s="75"/>
      <c r="D253" s="76"/>
      <c r="E253" s="76"/>
      <c r="F253" s="76"/>
      <c r="G253" s="76"/>
      <c r="H253" s="76"/>
      <c r="I253" s="76"/>
      <c r="J253" s="76"/>
      <c r="K253" s="76"/>
    </row>
    <row r="254">
      <c r="A254" s="75"/>
      <c r="D254" s="76"/>
      <c r="E254" s="76"/>
      <c r="F254" s="76"/>
      <c r="G254" s="76"/>
      <c r="H254" s="76"/>
      <c r="I254" s="76"/>
      <c r="J254" s="76"/>
      <c r="K254" s="76"/>
    </row>
    <row r="255">
      <c r="A255" s="75"/>
      <c r="D255" s="76"/>
      <c r="E255" s="76"/>
      <c r="F255" s="76"/>
      <c r="G255" s="76"/>
      <c r="H255" s="76"/>
      <c r="I255" s="76"/>
      <c r="J255" s="76"/>
      <c r="K255" s="76"/>
    </row>
    <row r="256">
      <c r="A256" s="75"/>
      <c r="D256" s="76"/>
      <c r="E256" s="76"/>
      <c r="F256" s="76"/>
      <c r="G256" s="76"/>
      <c r="H256" s="76"/>
      <c r="I256" s="76"/>
      <c r="J256" s="76"/>
      <c r="K256" s="76"/>
    </row>
    <row r="257">
      <c r="A257" s="75"/>
      <c r="D257" s="76"/>
      <c r="E257" s="76"/>
      <c r="F257" s="76"/>
      <c r="G257" s="76"/>
      <c r="H257" s="76"/>
      <c r="I257" s="76"/>
      <c r="J257" s="76"/>
      <c r="K257" s="76"/>
    </row>
    <row r="258">
      <c r="A258" s="75"/>
      <c r="D258" s="76"/>
      <c r="E258" s="76"/>
      <c r="F258" s="76"/>
      <c r="G258" s="76"/>
      <c r="H258" s="76"/>
      <c r="I258" s="76"/>
      <c r="J258" s="76"/>
      <c r="K258" s="76"/>
    </row>
    <row r="259">
      <c r="A259" s="75"/>
      <c r="D259" s="76"/>
      <c r="E259" s="76"/>
      <c r="F259" s="76"/>
      <c r="G259" s="76"/>
      <c r="H259" s="76"/>
      <c r="I259" s="76"/>
      <c r="J259" s="76"/>
      <c r="K259" s="76"/>
    </row>
    <row r="260">
      <c r="A260" s="75"/>
      <c r="D260" s="76"/>
      <c r="E260" s="76"/>
      <c r="F260" s="76"/>
      <c r="G260" s="76"/>
      <c r="H260" s="76"/>
      <c r="I260" s="76"/>
      <c r="J260" s="76"/>
      <c r="K260" s="76"/>
    </row>
    <row r="261">
      <c r="A261" s="75"/>
      <c r="D261" s="76"/>
      <c r="E261" s="76"/>
      <c r="F261" s="76"/>
      <c r="G261" s="76"/>
      <c r="H261" s="76"/>
      <c r="I261" s="76"/>
      <c r="J261" s="76"/>
      <c r="K261" s="76"/>
    </row>
    <row r="262">
      <c r="A262" s="75"/>
      <c r="D262" s="76"/>
      <c r="E262" s="76"/>
      <c r="F262" s="76"/>
      <c r="G262" s="76"/>
      <c r="H262" s="76"/>
      <c r="I262" s="76"/>
      <c r="J262" s="76"/>
      <c r="K262" s="76"/>
    </row>
    <row r="263">
      <c r="A263" s="75"/>
      <c r="D263" s="76"/>
      <c r="E263" s="76"/>
      <c r="F263" s="76"/>
      <c r="G263" s="76"/>
      <c r="H263" s="76"/>
      <c r="I263" s="76"/>
      <c r="J263" s="76"/>
      <c r="K263" s="76"/>
    </row>
    <row r="264">
      <c r="A264" s="75"/>
      <c r="D264" s="76"/>
      <c r="E264" s="76"/>
      <c r="F264" s="76"/>
      <c r="G264" s="76"/>
      <c r="H264" s="76"/>
      <c r="I264" s="76"/>
      <c r="J264" s="76"/>
      <c r="K264" s="76"/>
    </row>
    <row r="265">
      <c r="A265" s="75"/>
      <c r="D265" s="76"/>
      <c r="E265" s="76"/>
      <c r="F265" s="76"/>
      <c r="G265" s="76"/>
      <c r="H265" s="76"/>
      <c r="I265" s="76"/>
      <c r="J265" s="76"/>
      <c r="K265" s="76"/>
    </row>
    <row r="266">
      <c r="A266" s="75"/>
      <c r="D266" s="76"/>
      <c r="E266" s="76"/>
      <c r="F266" s="76"/>
      <c r="G266" s="76"/>
      <c r="H266" s="76"/>
      <c r="I266" s="76"/>
      <c r="J266" s="76"/>
      <c r="K266" s="76"/>
    </row>
    <row r="267">
      <c r="A267" s="75"/>
      <c r="D267" s="76"/>
      <c r="E267" s="76"/>
      <c r="F267" s="76"/>
      <c r="G267" s="76"/>
      <c r="H267" s="76"/>
      <c r="I267" s="76"/>
      <c r="J267" s="76"/>
      <c r="K267" s="76"/>
    </row>
    <row r="268">
      <c r="A268" s="75"/>
      <c r="D268" s="76"/>
      <c r="E268" s="76"/>
      <c r="F268" s="76"/>
      <c r="G268" s="76"/>
      <c r="H268" s="76"/>
      <c r="I268" s="76"/>
      <c r="J268" s="76"/>
      <c r="K268" s="76"/>
    </row>
    <row r="269">
      <c r="A269" s="75"/>
      <c r="D269" s="76"/>
      <c r="E269" s="76"/>
      <c r="F269" s="76"/>
      <c r="G269" s="76"/>
      <c r="H269" s="76"/>
      <c r="I269" s="76"/>
      <c r="J269" s="76"/>
      <c r="K269" s="76"/>
    </row>
    <row r="270">
      <c r="A270" s="75"/>
      <c r="D270" s="76"/>
      <c r="E270" s="76"/>
      <c r="F270" s="76"/>
      <c r="G270" s="76"/>
      <c r="H270" s="76"/>
      <c r="I270" s="76"/>
      <c r="J270" s="76"/>
      <c r="K270" s="76"/>
    </row>
    <row r="271">
      <c r="A271" s="75"/>
      <c r="D271" s="76"/>
      <c r="E271" s="76"/>
      <c r="F271" s="76"/>
      <c r="G271" s="76"/>
      <c r="H271" s="76"/>
      <c r="I271" s="76"/>
      <c r="J271" s="76"/>
      <c r="K271" s="76"/>
    </row>
    <row r="272">
      <c r="A272" s="75"/>
      <c r="D272" s="76"/>
      <c r="E272" s="76"/>
      <c r="F272" s="76"/>
      <c r="G272" s="76"/>
      <c r="H272" s="76"/>
      <c r="I272" s="76"/>
      <c r="J272" s="76"/>
      <c r="K272" s="76"/>
    </row>
    <row r="273">
      <c r="A273" s="75"/>
      <c r="D273" s="76"/>
      <c r="E273" s="76"/>
      <c r="F273" s="76"/>
      <c r="G273" s="76"/>
      <c r="H273" s="76"/>
      <c r="I273" s="76"/>
      <c r="J273" s="76"/>
      <c r="K273" s="76"/>
    </row>
    <row r="274">
      <c r="A274" s="75"/>
      <c r="D274" s="76"/>
      <c r="E274" s="76"/>
      <c r="F274" s="76"/>
      <c r="G274" s="76"/>
      <c r="H274" s="76"/>
      <c r="I274" s="76"/>
      <c r="J274" s="76"/>
      <c r="K274" s="76"/>
    </row>
    <row r="275">
      <c r="A275" s="75"/>
      <c r="D275" s="76"/>
      <c r="E275" s="76"/>
      <c r="F275" s="76"/>
      <c r="G275" s="76"/>
      <c r="H275" s="76"/>
      <c r="I275" s="76"/>
      <c r="J275" s="76"/>
      <c r="K275" s="76"/>
    </row>
    <row r="276">
      <c r="A276" s="75"/>
      <c r="D276" s="76"/>
      <c r="E276" s="76"/>
      <c r="F276" s="76"/>
      <c r="G276" s="76"/>
      <c r="H276" s="76"/>
      <c r="I276" s="76"/>
      <c r="J276" s="76"/>
      <c r="K276" s="76"/>
    </row>
    <row r="277">
      <c r="A277" s="75"/>
      <c r="D277" s="76"/>
      <c r="E277" s="76"/>
      <c r="F277" s="76"/>
      <c r="G277" s="76"/>
      <c r="H277" s="76"/>
      <c r="I277" s="76"/>
      <c r="J277" s="76"/>
      <c r="K277" s="76"/>
    </row>
    <row r="278">
      <c r="A278" s="75"/>
      <c r="D278" s="76"/>
      <c r="E278" s="76"/>
      <c r="F278" s="76"/>
      <c r="G278" s="76"/>
      <c r="H278" s="76"/>
      <c r="I278" s="76"/>
      <c r="J278" s="76"/>
      <c r="K278" s="76"/>
    </row>
    <row r="279">
      <c r="A279" s="75"/>
      <c r="D279" s="76"/>
      <c r="E279" s="76"/>
      <c r="F279" s="76"/>
      <c r="G279" s="76"/>
      <c r="H279" s="76"/>
      <c r="I279" s="76"/>
      <c r="J279" s="76"/>
      <c r="K279" s="76"/>
    </row>
    <row r="280">
      <c r="A280" s="75"/>
      <c r="D280" s="76"/>
      <c r="E280" s="76"/>
      <c r="F280" s="76"/>
      <c r="G280" s="76"/>
      <c r="H280" s="76"/>
      <c r="I280" s="76"/>
      <c r="J280" s="76"/>
      <c r="K280" s="76"/>
    </row>
    <row r="281">
      <c r="A281" s="75"/>
      <c r="D281" s="76"/>
      <c r="E281" s="76"/>
      <c r="F281" s="76"/>
      <c r="G281" s="76"/>
      <c r="H281" s="76"/>
      <c r="I281" s="76"/>
      <c r="J281" s="76"/>
      <c r="K281" s="76"/>
    </row>
    <row r="282">
      <c r="A282" s="75"/>
      <c r="D282" s="76"/>
      <c r="E282" s="76"/>
      <c r="F282" s="76"/>
      <c r="G282" s="76"/>
      <c r="H282" s="76"/>
      <c r="I282" s="76"/>
      <c r="J282" s="76"/>
      <c r="K282" s="76"/>
    </row>
    <row r="283">
      <c r="A283" s="75"/>
      <c r="D283" s="76"/>
      <c r="E283" s="76"/>
      <c r="F283" s="76"/>
      <c r="G283" s="76"/>
      <c r="H283" s="76"/>
      <c r="I283" s="76"/>
      <c r="J283" s="76"/>
      <c r="K283" s="76"/>
    </row>
    <row r="284">
      <c r="A284" s="75"/>
      <c r="D284" s="76"/>
      <c r="E284" s="76"/>
      <c r="F284" s="76"/>
      <c r="G284" s="76"/>
      <c r="H284" s="76"/>
      <c r="I284" s="76"/>
      <c r="J284" s="76"/>
      <c r="K284" s="76"/>
    </row>
    <row r="285">
      <c r="A285" s="75"/>
      <c r="D285" s="76"/>
      <c r="E285" s="76"/>
      <c r="F285" s="76"/>
      <c r="G285" s="76"/>
      <c r="H285" s="76"/>
      <c r="I285" s="76"/>
      <c r="J285" s="76"/>
      <c r="K285" s="76"/>
    </row>
    <row r="286">
      <c r="A286" s="75"/>
      <c r="D286" s="76"/>
      <c r="E286" s="76"/>
      <c r="F286" s="76"/>
      <c r="G286" s="76"/>
      <c r="H286" s="76"/>
      <c r="I286" s="76"/>
      <c r="J286" s="76"/>
      <c r="K286" s="76"/>
    </row>
    <row r="287">
      <c r="A287" s="75"/>
      <c r="D287" s="76"/>
      <c r="E287" s="76"/>
      <c r="F287" s="76"/>
      <c r="G287" s="76"/>
      <c r="H287" s="76"/>
      <c r="I287" s="76"/>
      <c r="J287" s="76"/>
      <c r="K287" s="76"/>
    </row>
    <row r="288">
      <c r="A288" s="75"/>
      <c r="D288" s="76"/>
      <c r="E288" s="76"/>
      <c r="F288" s="76"/>
      <c r="G288" s="76"/>
      <c r="H288" s="76"/>
      <c r="I288" s="76"/>
      <c r="J288" s="76"/>
      <c r="K288" s="76"/>
    </row>
    <row r="289">
      <c r="A289" s="75"/>
      <c r="D289" s="76"/>
      <c r="E289" s="76"/>
      <c r="F289" s="76"/>
      <c r="G289" s="76"/>
      <c r="H289" s="76"/>
      <c r="I289" s="76"/>
      <c r="J289" s="76"/>
      <c r="K289" s="76"/>
    </row>
    <row r="290">
      <c r="A290" s="75"/>
      <c r="D290" s="76"/>
      <c r="E290" s="76"/>
      <c r="F290" s="76"/>
      <c r="G290" s="76"/>
      <c r="H290" s="76"/>
      <c r="I290" s="76"/>
      <c r="J290" s="76"/>
      <c r="K290" s="76"/>
    </row>
    <row r="291">
      <c r="A291" s="75"/>
      <c r="D291" s="76"/>
      <c r="E291" s="76"/>
      <c r="F291" s="76"/>
      <c r="G291" s="76"/>
      <c r="H291" s="76"/>
      <c r="I291" s="76"/>
      <c r="J291" s="76"/>
      <c r="K291" s="76"/>
    </row>
    <row r="292">
      <c r="A292" s="75"/>
      <c r="D292" s="76"/>
      <c r="E292" s="76"/>
      <c r="F292" s="76"/>
      <c r="G292" s="76"/>
      <c r="H292" s="76"/>
      <c r="I292" s="76"/>
      <c r="J292" s="76"/>
      <c r="K292" s="76"/>
    </row>
    <row r="293">
      <c r="A293" s="75"/>
      <c r="D293" s="76"/>
      <c r="E293" s="76"/>
      <c r="F293" s="76"/>
      <c r="G293" s="76"/>
      <c r="H293" s="76"/>
      <c r="I293" s="76"/>
      <c r="J293" s="76"/>
      <c r="K293" s="76"/>
    </row>
    <row r="294">
      <c r="A294" s="75"/>
      <c r="D294" s="76"/>
      <c r="E294" s="76"/>
      <c r="F294" s="76"/>
      <c r="G294" s="76"/>
      <c r="H294" s="76"/>
      <c r="I294" s="76"/>
      <c r="J294" s="76"/>
      <c r="K294" s="76"/>
    </row>
    <row r="295">
      <c r="A295" s="75"/>
      <c r="D295" s="76"/>
      <c r="E295" s="76"/>
      <c r="F295" s="76"/>
      <c r="G295" s="76"/>
      <c r="H295" s="76"/>
      <c r="I295" s="76"/>
      <c r="J295" s="76"/>
      <c r="K295" s="76"/>
    </row>
    <row r="296">
      <c r="A296" s="75"/>
      <c r="D296" s="76"/>
      <c r="E296" s="76"/>
      <c r="F296" s="76"/>
      <c r="G296" s="76"/>
      <c r="H296" s="76"/>
      <c r="I296" s="76"/>
      <c r="J296" s="76"/>
      <c r="K296" s="76"/>
    </row>
    <row r="297">
      <c r="A297" s="75"/>
      <c r="D297" s="76"/>
      <c r="E297" s="76"/>
      <c r="F297" s="76"/>
      <c r="G297" s="76"/>
      <c r="H297" s="76"/>
      <c r="I297" s="76"/>
      <c r="J297" s="76"/>
      <c r="K297" s="76"/>
    </row>
    <row r="298">
      <c r="A298" s="75"/>
      <c r="D298" s="76"/>
      <c r="E298" s="76"/>
      <c r="F298" s="76"/>
      <c r="G298" s="76"/>
      <c r="H298" s="76"/>
      <c r="I298" s="76"/>
      <c r="J298" s="76"/>
      <c r="K298" s="76"/>
    </row>
    <row r="299">
      <c r="A299" s="75"/>
      <c r="D299" s="76"/>
      <c r="E299" s="76"/>
      <c r="F299" s="76"/>
      <c r="G299" s="76"/>
      <c r="H299" s="76"/>
      <c r="I299" s="76"/>
      <c r="J299" s="76"/>
      <c r="K299" s="76"/>
    </row>
    <row r="300">
      <c r="A300" s="75"/>
      <c r="D300" s="76"/>
      <c r="E300" s="76"/>
      <c r="F300" s="76"/>
      <c r="G300" s="76"/>
      <c r="H300" s="76"/>
      <c r="I300" s="76"/>
      <c r="J300" s="76"/>
      <c r="K300" s="76"/>
    </row>
    <row r="301">
      <c r="A301" s="75"/>
      <c r="D301" s="76"/>
      <c r="E301" s="76"/>
      <c r="F301" s="76"/>
      <c r="G301" s="76"/>
      <c r="H301" s="76"/>
      <c r="I301" s="76"/>
      <c r="J301" s="76"/>
      <c r="K301" s="76"/>
    </row>
    <row r="302">
      <c r="A302" s="75"/>
      <c r="D302" s="76"/>
      <c r="E302" s="76"/>
      <c r="F302" s="76"/>
      <c r="G302" s="76"/>
      <c r="H302" s="76"/>
      <c r="I302" s="76"/>
      <c r="J302" s="76"/>
      <c r="K302" s="76"/>
    </row>
    <row r="303">
      <c r="A303" s="75"/>
      <c r="D303" s="76"/>
      <c r="E303" s="76"/>
      <c r="F303" s="76"/>
      <c r="G303" s="76"/>
      <c r="H303" s="76"/>
      <c r="I303" s="76"/>
      <c r="J303" s="76"/>
      <c r="K303" s="76"/>
    </row>
    <row r="304">
      <c r="A304" s="75"/>
      <c r="D304" s="76"/>
      <c r="E304" s="76"/>
      <c r="F304" s="76"/>
      <c r="G304" s="76"/>
      <c r="H304" s="76"/>
      <c r="I304" s="76"/>
      <c r="J304" s="76"/>
      <c r="K304" s="76"/>
    </row>
    <row r="305">
      <c r="A305" s="75"/>
      <c r="D305" s="76"/>
      <c r="E305" s="76"/>
      <c r="F305" s="76"/>
      <c r="G305" s="76"/>
      <c r="H305" s="76"/>
      <c r="I305" s="76"/>
      <c r="J305" s="76"/>
      <c r="K305" s="76"/>
    </row>
    <row r="306">
      <c r="A306" s="75"/>
      <c r="D306" s="76"/>
      <c r="E306" s="76"/>
      <c r="F306" s="76"/>
      <c r="G306" s="76"/>
      <c r="H306" s="76"/>
      <c r="I306" s="76"/>
      <c r="J306" s="76"/>
      <c r="K306" s="76"/>
    </row>
    <row r="307">
      <c r="A307" s="75"/>
      <c r="D307" s="76"/>
      <c r="E307" s="76"/>
      <c r="F307" s="76"/>
      <c r="G307" s="76"/>
      <c r="H307" s="76"/>
      <c r="I307" s="76"/>
      <c r="J307" s="76"/>
      <c r="K307" s="76"/>
    </row>
    <row r="308">
      <c r="A308" s="75"/>
      <c r="D308" s="76"/>
      <c r="E308" s="76"/>
      <c r="F308" s="76"/>
      <c r="G308" s="76"/>
      <c r="H308" s="76"/>
      <c r="I308" s="76"/>
      <c r="J308" s="76"/>
      <c r="K308" s="76"/>
    </row>
    <row r="309">
      <c r="A309" s="75"/>
      <c r="D309" s="76"/>
      <c r="E309" s="76"/>
      <c r="F309" s="76"/>
      <c r="G309" s="76"/>
      <c r="H309" s="76"/>
      <c r="I309" s="76"/>
      <c r="J309" s="76"/>
      <c r="K309" s="76"/>
    </row>
    <row r="310">
      <c r="A310" s="75"/>
      <c r="D310" s="76"/>
      <c r="E310" s="76"/>
      <c r="F310" s="76"/>
      <c r="G310" s="76"/>
      <c r="H310" s="76"/>
      <c r="I310" s="76"/>
      <c r="J310" s="76"/>
      <c r="K310" s="76"/>
    </row>
    <row r="311">
      <c r="A311" s="75"/>
      <c r="D311" s="76"/>
      <c r="E311" s="76"/>
      <c r="F311" s="76"/>
      <c r="G311" s="76"/>
      <c r="H311" s="76"/>
      <c r="I311" s="76"/>
      <c r="J311" s="76"/>
      <c r="K311" s="76"/>
    </row>
    <row r="312">
      <c r="A312" s="75"/>
      <c r="D312" s="76"/>
      <c r="E312" s="76"/>
      <c r="F312" s="76"/>
      <c r="G312" s="76"/>
      <c r="H312" s="76"/>
      <c r="I312" s="76"/>
      <c r="J312" s="76"/>
      <c r="K312" s="76"/>
    </row>
    <row r="313">
      <c r="A313" s="75"/>
      <c r="D313" s="76"/>
      <c r="E313" s="76"/>
      <c r="F313" s="76"/>
      <c r="G313" s="76"/>
      <c r="H313" s="76"/>
      <c r="I313" s="76"/>
      <c r="J313" s="76"/>
      <c r="K313" s="76"/>
    </row>
    <row r="314">
      <c r="A314" s="75"/>
      <c r="D314" s="76"/>
      <c r="E314" s="76"/>
      <c r="F314" s="76"/>
      <c r="G314" s="76"/>
      <c r="H314" s="76"/>
      <c r="I314" s="76"/>
      <c r="J314" s="76"/>
      <c r="K314" s="76"/>
    </row>
    <row r="315">
      <c r="A315" s="75"/>
      <c r="D315" s="76"/>
      <c r="E315" s="76"/>
      <c r="F315" s="76"/>
      <c r="G315" s="76"/>
      <c r="H315" s="76"/>
      <c r="I315" s="76"/>
      <c r="J315" s="76"/>
      <c r="K315" s="76"/>
    </row>
    <row r="316">
      <c r="A316" s="75"/>
      <c r="D316" s="76"/>
      <c r="E316" s="76"/>
      <c r="F316" s="76"/>
      <c r="G316" s="76"/>
      <c r="H316" s="76"/>
      <c r="I316" s="76"/>
      <c r="J316" s="76"/>
      <c r="K316" s="76"/>
    </row>
    <row r="317">
      <c r="A317" s="75"/>
      <c r="D317" s="76"/>
      <c r="E317" s="76"/>
      <c r="F317" s="76"/>
      <c r="G317" s="76"/>
      <c r="H317" s="76"/>
      <c r="I317" s="76"/>
      <c r="J317" s="76"/>
      <c r="K317" s="76"/>
    </row>
    <row r="318">
      <c r="A318" s="75"/>
      <c r="D318" s="76"/>
      <c r="E318" s="76"/>
      <c r="F318" s="76"/>
      <c r="G318" s="76"/>
      <c r="H318" s="76"/>
      <c r="I318" s="76"/>
      <c r="J318" s="76"/>
      <c r="K318" s="76"/>
    </row>
    <row r="319">
      <c r="A319" s="75"/>
      <c r="D319" s="76"/>
      <c r="E319" s="76"/>
      <c r="F319" s="76"/>
      <c r="G319" s="76"/>
      <c r="H319" s="76"/>
      <c r="I319" s="76"/>
      <c r="J319" s="76"/>
      <c r="K319" s="76"/>
    </row>
    <row r="320">
      <c r="A320" s="75"/>
      <c r="D320" s="76"/>
      <c r="E320" s="76"/>
      <c r="F320" s="76"/>
      <c r="G320" s="76"/>
      <c r="H320" s="76"/>
      <c r="I320" s="76"/>
      <c r="J320" s="76"/>
      <c r="K320" s="76"/>
    </row>
    <row r="321">
      <c r="A321" s="75"/>
      <c r="D321" s="76"/>
      <c r="E321" s="76"/>
      <c r="F321" s="76"/>
      <c r="G321" s="76"/>
      <c r="H321" s="76"/>
      <c r="I321" s="76"/>
      <c r="J321" s="76"/>
      <c r="K321" s="76"/>
    </row>
    <row r="322">
      <c r="A322" s="75"/>
      <c r="D322" s="76"/>
      <c r="E322" s="76"/>
      <c r="F322" s="76"/>
      <c r="G322" s="76"/>
      <c r="H322" s="76"/>
      <c r="I322" s="76"/>
      <c r="J322" s="76"/>
      <c r="K322" s="76"/>
    </row>
    <row r="323">
      <c r="A323" s="75"/>
      <c r="D323" s="76"/>
      <c r="E323" s="76"/>
      <c r="F323" s="76"/>
      <c r="G323" s="76"/>
      <c r="H323" s="76"/>
      <c r="I323" s="76"/>
      <c r="J323" s="76"/>
      <c r="K323" s="76"/>
    </row>
    <row r="324">
      <c r="A324" s="75"/>
      <c r="D324" s="76"/>
      <c r="E324" s="76"/>
      <c r="F324" s="76"/>
      <c r="G324" s="76"/>
      <c r="H324" s="76"/>
      <c r="I324" s="76"/>
      <c r="J324" s="76"/>
      <c r="K324" s="76"/>
    </row>
    <row r="325">
      <c r="A325" s="75"/>
      <c r="D325" s="76"/>
      <c r="E325" s="76"/>
      <c r="F325" s="76"/>
      <c r="G325" s="76"/>
      <c r="H325" s="76"/>
      <c r="I325" s="76"/>
      <c r="J325" s="76"/>
      <c r="K325" s="76"/>
    </row>
    <row r="326">
      <c r="A326" s="75"/>
      <c r="D326" s="76"/>
      <c r="E326" s="76"/>
      <c r="F326" s="76"/>
      <c r="G326" s="76"/>
      <c r="H326" s="76"/>
      <c r="I326" s="76"/>
      <c r="J326" s="76"/>
      <c r="K326" s="76"/>
    </row>
    <row r="327">
      <c r="A327" s="75"/>
      <c r="D327" s="76"/>
      <c r="E327" s="76"/>
      <c r="F327" s="76"/>
      <c r="G327" s="76"/>
      <c r="H327" s="76"/>
      <c r="I327" s="76"/>
      <c r="J327" s="76"/>
      <c r="K327" s="76"/>
    </row>
    <row r="328">
      <c r="A328" s="75"/>
      <c r="D328" s="76"/>
      <c r="E328" s="76"/>
      <c r="F328" s="76"/>
      <c r="G328" s="76"/>
      <c r="H328" s="76"/>
      <c r="I328" s="76"/>
      <c r="J328" s="76"/>
      <c r="K328" s="76"/>
    </row>
    <row r="329">
      <c r="A329" s="75"/>
      <c r="D329" s="76"/>
      <c r="E329" s="76"/>
      <c r="F329" s="76"/>
      <c r="G329" s="76"/>
      <c r="H329" s="76"/>
      <c r="I329" s="76"/>
      <c r="J329" s="76"/>
      <c r="K329" s="76"/>
    </row>
    <row r="330">
      <c r="A330" s="75"/>
      <c r="D330" s="76"/>
      <c r="E330" s="76"/>
      <c r="F330" s="76"/>
      <c r="G330" s="76"/>
      <c r="H330" s="76"/>
      <c r="I330" s="76"/>
      <c r="J330" s="76"/>
      <c r="K330" s="76"/>
    </row>
    <row r="331">
      <c r="A331" s="75"/>
      <c r="D331" s="76"/>
      <c r="E331" s="76"/>
      <c r="F331" s="76"/>
      <c r="G331" s="76"/>
      <c r="H331" s="76"/>
      <c r="I331" s="76"/>
      <c r="J331" s="76"/>
      <c r="K331" s="76"/>
    </row>
    <row r="332">
      <c r="A332" s="75"/>
      <c r="D332" s="76"/>
      <c r="E332" s="76"/>
      <c r="F332" s="76"/>
      <c r="G332" s="76"/>
      <c r="H332" s="76"/>
      <c r="I332" s="76"/>
      <c r="J332" s="76"/>
      <c r="K332" s="76"/>
    </row>
    <row r="333">
      <c r="A333" s="75"/>
      <c r="D333" s="76"/>
      <c r="E333" s="76"/>
      <c r="F333" s="76"/>
      <c r="G333" s="76"/>
      <c r="H333" s="76"/>
      <c r="I333" s="76"/>
      <c r="J333" s="76"/>
      <c r="K333" s="76"/>
    </row>
    <row r="334">
      <c r="A334" s="75"/>
      <c r="D334" s="76"/>
      <c r="E334" s="76"/>
      <c r="F334" s="76"/>
      <c r="G334" s="76"/>
      <c r="H334" s="76"/>
      <c r="I334" s="76"/>
      <c r="J334" s="76"/>
      <c r="K334" s="76"/>
    </row>
    <row r="335">
      <c r="A335" s="75"/>
      <c r="D335" s="76"/>
      <c r="E335" s="76"/>
      <c r="F335" s="76"/>
      <c r="G335" s="76"/>
      <c r="H335" s="76"/>
      <c r="I335" s="76"/>
      <c r="J335" s="76"/>
      <c r="K335" s="76"/>
    </row>
    <row r="336">
      <c r="A336" s="75"/>
      <c r="D336" s="76"/>
      <c r="E336" s="76"/>
      <c r="F336" s="76"/>
      <c r="G336" s="76"/>
      <c r="H336" s="76"/>
      <c r="I336" s="76"/>
      <c r="J336" s="76"/>
      <c r="K336" s="76"/>
    </row>
    <row r="337">
      <c r="A337" s="75"/>
      <c r="D337" s="76"/>
      <c r="E337" s="76"/>
      <c r="F337" s="76"/>
      <c r="G337" s="76"/>
      <c r="H337" s="76"/>
      <c r="I337" s="76"/>
      <c r="J337" s="76"/>
      <c r="K337" s="76"/>
    </row>
    <row r="338">
      <c r="A338" s="75"/>
      <c r="D338" s="76"/>
      <c r="E338" s="76"/>
      <c r="F338" s="76"/>
      <c r="G338" s="76"/>
      <c r="H338" s="76"/>
      <c r="I338" s="76"/>
      <c r="J338" s="76"/>
      <c r="K338" s="76"/>
    </row>
    <row r="339">
      <c r="A339" s="75"/>
      <c r="D339" s="76"/>
      <c r="E339" s="76"/>
      <c r="F339" s="76"/>
      <c r="G339" s="76"/>
      <c r="H339" s="76"/>
      <c r="I339" s="76"/>
      <c r="J339" s="76"/>
      <c r="K339" s="76"/>
    </row>
    <row r="340">
      <c r="A340" s="75"/>
      <c r="D340" s="76"/>
      <c r="E340" s="76"/>
      <c r="F340" s="76"/>
      <c r="G340" s="76"/>
      <c r="H340" s="76"/>
      <c r="I340" s="76"/>
      <c r="J340" s="76"/>
      <c r="K340" s="76"/>
    </row>
    <row r="341">
      <c r="A341" s="75"/>
      <c r="D341" s="76"/>
      <c r="E341" s="76"/>
      <c r="F341" s="76"/>
      <c r="G341" s="76"/>
      <c r="H341" s="76"/>
      <c r="I341" s="76"/>
      <c r="J341" s="76"/>
      <c r="K341" s="76"/>
    </row>
    <row r="342">
      <c r="A342" s="75"/>
      <c r="D342" s="76"/>
      <c r="E342" s="76"/>
      <c r="F342" s="76"/>
      <c r="G342" s="76"/>
      <c r="H342" s="76"/>
      <c r="I342" s="76"/>
      <c r="J342" s="76"/>
      <c r="K342" s="76"/>
    </row>
    <row r="343">
      <c r="A343" s="75"/>
      <c r="D343" s="76"/>
      <c r="E343" s="76"/>
      <c r="F343" s="76"/>
      <c r="G343" s="76"/>
      <c r="H343" s="76"/>
      <c r="I343" s="76"/>
      <c r="J343" s="76"/>
      <c r="K343" s="76"/>
    </row>
    <row r="344">
      <c r="A344" s="75"/>
      <c r="D344" s="76"/>
      <c r="E344" s="76"/>
      <c r="F344" s="76"/>
      <c r="G344" s="76"/>
      <c r="H344" s="76"/>
      <c r="I344" s="76"/>
      <c r="J344" s="76"/>
      <c r="K344" s="76"/>
    </row>
    <row r="345">
      <c r="A345" s="75"/>
      <c r="D345" s="76"/>
      <c r="E345" s="76"/>
      <c r="F345" s="76"/>
      <c r="G345" s="76"/>
      <c r="H345" s="76"/>
      <c r="I345" s="76"/>
      <c r="J345" s="76"/>
      <c r="K345" s="76"/>
    </row>
    <row r="346">
      <c r="A346" s="75"/>
      <c r="D346" s="76"/>
      <c r="E346" s="76"/>
      <c r="F346" s="76"/>
      <c r="G346" s="76"/>
      <c r="H346" s="76"/>
      <c r="I346" s="76"/>
      <c r="J346" s="76"/>
      <c r="K346" s="76"/>
    </row>
    <row r="347">
      <c r="A347" s="75"/>
      <c r="D347" s="76"/>
      <c r="E347" s="76"/>
      <c r="F347" s="76"/>
      <c r="G347" s="76"/>
      <c r="H347" s="76"/>
      <c r="I347" s="76"/>
      <c r="J347" s="76"/>
      <c r="K347" s="76"/>
    </row>
    <row r="348">
      <c r="A348" s="75"/>
      <c r="D348" s="76"/>
      <c r="E348" s="76"/>
      <c r="F348" s="76"/>
      <c r="G348" s="76"/>
      <c r="H348" s="76"/>
      <c r="I348" s="76"/>
      <c r="J348" s="76"/>
      <c r="K348" s="76"/>
    </row>
    <row r="349">
      <c r="A349" s="75"/>
      <c r="D349" s="76"/>
      <c r="E349" s="76"/>
      <c r="F349" s="76"/>
      <c r="G349" s="76"/>
      <c r="H349" s="76"/>
      <c r="I349" s="76"/>
      <c r="J349" s="76"/>
      <c r="K349" s="76"/>
    </row>
    <row r="350">
      <c r="A350" s="75"/>
      <c r="D350" s="76"/>
      <c r="E350" s="76"/>
      <c r="F350" s="76"/>
      <c r="G350" s="76"/>
      <c r="H350" s="76"/>
      <c r="I350" s="76"/>
      <c r="J350" s="76"/>
      <c r="K350" s="76"/>
    </row>
    <row r="351">
      <c r="A351" s="75"/>
      <c r="D351" s="76"/>
      <c r="E351" s="76"/>
      <c r="F351" s="76"/>
      <c r="G351" s="76"/>
      <c r="H351" s="76"/>
      <c r="I351" s="76"/>
      <c r="J351" s="76"/>
      <c r="K351" s="76"/>
    </row>
    <row r="352">
      <c r="A352" s="75"/>
      <c r="D352" s="76"/>
      <c r="E352" s="76"/>
      <c r="F352" s="76"/>
      <c r="G352" s="76"/>
      <c r="H352" s="76"/>
      <c r="I352" s="76"/>
      <c r="J352" s="76"/>
      <c r="K352" s="76"/>
    </row>
    <row r="353">
      <c r="A353" s="75"/>
      <c r="D353" s="76"/>
      <c r="E353" s="76"/>
      <c r="F353" s="76"/>
      <c r="G353" s="76"/>
      <c r="H353" s="76"/>
      <c r="I353" s="76"/>
      <c r="J353" s="76"/>
      <c r="K353" s="76"/>
    </row>
    <row r="354">
      <c r="A354" s="75"/>
      <c r="D354" s="76"/>
      <c r="E354" s="76"/>
      <c r="F354" s="76"/>
      <c r="G354" s="76"/>
      <c r="H354" s="76"/>
      <c r="I354" s="76"/>
      <c r="J354" s="76"/>
      <c r="K354" s="76"/>
    </row>
    <row r="355">
      <c r="A355" s="75"/>
      <c r="D355" s="76"/>
      <c r="E355" s="76"/>
      <c r="F355" s="76"/>
      <c r="G355" s="76"/>
      <c r="H355" s="76"/>
      <c r="I355" s="76"/>
      <c r="J355" s="76"/>
      <c r="K355" s="76"/>
    </row>
    <row r="356">
      <c r="A356" s="75"/>
      <c r="D356" s="76"/>
      <c r="E356" s="76"/>
      <c r="F356" s="76"/>
      <c r="G356" s="76"/>
      <c r="H356" s="76"/>
      <c r="I356" s="76"/>
      <c r="J356" s="76"/>
      <c r="K356" s="76"/>
    </row>
    <row r="357">
      <c r="A357" s="75"/>
      <c r="D357" s="76"/>
      <c r="E357" s="76"/>
      <c r="F357" s="76"/>
      <c r="G357" s="76"/>
      <c r="H357" s="76"/>
      <c r="I357" s="76"/>
      <c r="J357" s="76"/>
      <c r="K357" s="76"/>
    </row>
    <row r="358">
      <c r="A358" s="75"/>
      <c r="D358" s="76"/>
      <c r="E358" s="76"/>
      <c r="F358" s="76"/>
      <c r="G358" s="76"/>
      <c r="H358" s="76"/>
      <c r="I358" s="76"/>
      <c r="J358" s="76"/>
      <c r="K358" s="76"/>
    </row>
    <row r="359">
      <c r="A359" s="75"/>
      <c r="D359" s="76"/>
      <c r="E359" s="76"/>
      <c r="F359" s="76"/>
      <c r="G359" s="76"/>
      <c r="H359" s="76"/>
      <c r="I359" s="76"/>
      <c r="J359" s="76"/>
      <c r="K359" s="76"/>
    </row>
    <row r="360">
      <c r="A360" s="75"/>
      <c r="D360" s="76"/>
      <c r="E360" s="76"/>
      <c r="F360" s="76"/>
      <c r="G360" s="76"/>
      <c r="H360" s="76"/>
      <c r="I360" s="76"/>
      <c r="J360" s="76"/>
      <c r="K360" s="76"/>
    </row>
    <row r="361">
      <c r="A361" s="75"/>
      <c r="D361" s="76"/>
      <c r="E361" s="76"/>
      <c r="F361" s="76"/>
      <c r="G361" s="76"/>
      <c r="H361" s="76"/>
      <c r="I361" s="76"/>
      <c r="J361" s="76"/>
      <c r="K361" s="76"/>
    </row>
    <row r="362">
      <c r="A362" s="75"/>
      <c r="D362" s="76"/>
      <c r="E362" s="76"/>
      <c r="F362" s="76"/>
      <c r="G362" s="76"/>
      <c r="H362" s="76"/>
      <c r="I362" s="76"/>
      <c r="J362" s="76"/>
      <c r="K362" s="76"/>
    </row>
    <row r="363">
      <c r="A363" s="75"/>
      <c r="D363" s="76"/>
      <c r="E363" s="76"/>
      <c r="F363" s="76"/>
      <c r="G363" s="76"/>
      <c r="H363" s="76"/>
      <c r="I363" s="76"/>
      <c r="J363" s="76"/>
      <c r="K363" s="76"/>
    </row>
    <row r="364">
      <c r="A364" s="75"/>
      <c r="D364" s="76"/>
      <c r="E364" s="76"/>
      <c r="F364" s="76"/>
      <c r="G364" s="76"/>
      <c r="H364" s="76"/>
      <c r="I364" s="76"/>
      <c r="J364" s="76"/>
      <c r="K364" s="76"/>
    </row>
    <row r="365">
      <c r="A365" s="75"/>
      <c r="D365" s="76"/>
      <c r="E365" s="76"/>
      <c r="F365" s="76"/>
      <c r="G365" s="76"/>
      <c r="H365" s="76"/>
      <c r="I365" s="76"/>
      <c r="J365" s="76"/>
      <c r="K365" s="76"/>
    </row>
    <row r="366">
      <c r="A366" s="75"/>
      <c r="D366" s="76"/>
      <c r="E366" s="76"/>
      <c r="F366" s="76"/>
      <c r="G366" s="76"/>
      <c r="H366" s="76"/>
      <c r="I366" s="76"/>
      <c r="J366" s="76"/>
      <c r="K366" s="76"/>
    </row>
    <row r="367">
      <c r="A367" s="75"/>
      <c r="D367" s="76"/>
      <c r="E367" s="76"/>
      <c r="F367" s="76"/>
      <c r="G367" s="76"/>
      <c r="H367" s="76"/>
      <c r="I367" s="76"/>
      <c r="J367" s="76"/>
      <c r="K367" s="76"/>
    </row>
    <row r="368">
      <c r="A368" s="75"/>
      <c r="D368" s="76"/>
      <c r="E368" s="76"/>
      <c r="F368" s="76"/>
      <c r="G368" s="76"/>
      <c r="H368" s="76"/>
      <c r="I368" s="76"/>
      <c r="J368" s="76"/>
      <c r="K368" s="76"/>
    </row>
    <row r="369">
      <c r="A369" s="75"/>
      <c r="D369" s="76"/>
      <c r="E369" s="76"/>
      <c r="F369" s="76"/>
      <c r="G369" s="76"/>
      <c r="H369" s="76"/>
      <c r="I369" s="76"/>
      <c r="J369" s="76"/>
      <c r="K369" s="76"/>
    </row>
    <row r="370">
      <c r="A370" s="75"/>
      <c r="D370" s="76"/>
      <c r="E370" s="76"/>
      <c r="F370" s="76"/>
      <c r="G370" s="76"/>
      <c r="H370" s="76"/>
      <c r="I370" s="76"/>
      <c r="J370" s="76"/>
      <c r="K370" s="76"/>
    </row>
    <row r="371">
      <c r="A371" s="75"/>
      <c r="D371" s="76"/>
      <c r="E371" s="76"/>
      <c r="F371" s="76"/>
      <c r="G371" s="76"/>
      <c r="H371" s="76"/>
      <c r="I371" s="76"/>
      <c r="J371" s="76"/>
      <c r="K371" s="76"/>
    </row>
    <row r="372">
      <c r="A372" s="75"/>
      <c r="D372" s="76"/>
      <c r="E372" s="76"/>
      <c r="F372" s="76"/>
      <c r="G372" s="76"/>
      <c r="H372" s="76"/>
      <c r="I372" s="76"/>
      <c r="J372" s="76"/>
      <c r="K372" s="76"/>
    </row>
    <row r="373">
      <c r="A373" s="75"/>
      <c r="D373" s="76"/>
      <c r="E373" s="76"/>
      <c r="F373" s="76"/>
      <c r="G373" s="76"/>
      <c r="H373" s="76"/>
      <c r="I373" s="76"/>
      <c r="J373" s="76"/>
      <c r="K373" s="76"/>
    </row>
    <row r="374">
      <c r="A374" s="75"/>
      <c r="D374" s="76"/>
      <c r="E374" s="76"/>
      <c r="F374" s="76"/>
      <c r="G374" s="76"/>
      <c r="H374" s="76"/>
      <c r="I374" s="76"/>
      <c r="J374" s="76"/>
      <c r="K374" s="76"/>
    </row>
    <row r="375">
      <c r="A375" s="75"/>
      <c r="D375" s="76"/>
      <c r="E375" s="76"/>
      <c r="F375" s="76"/>
      <c r="G375" s="76"/>
      <c r="H375" s="76"/>
      <c r="I375" s="76"/>
      <c r="J375" s="76"/>
      <c r="K375" s="76"/>
    </row>
    <row r="376">
      <c r="A376" s="75"/>
      <c r="D376" s="76"/>
      <c r="E376" s="76"/>
      <c r="F376" s="76"/>
      <c r="G376" s="76"/>
      <c r="H376" s="76"/>
      <c r="I376" s="76"/>
      <c r="J376" s="76"/>
      <c r="K376" s="76"/>
    </row>
    <row r="377">
      <c r="A377" s="75"/>
      <c r="D377" s="76"/>
      <c r="E377" s="76"/>
      <c r="F377" s="76"/>
      <c r="G377" s="76"/>
      <c r="H377" s="76"/>
      <c r="I377" s="76"/>
      <c r="J377" s="76"/>
      <c r="K377" s="76"/>
    </row>
    <row r="378">
      <c r="A378" s="75"/>
      <c r="D378" s="76"/>
      <c r="E378" s="76"/>
      <c r="F378" s="76"/>
      <c r="G378" s="76"/>
      <c r="H378" s="76"/>
      <c r="I378" s="76"/>
      <c r="J378" s="76"/>
      <c r="K378" s="76"/>
    </row>
    <row r="379">
      <c r="A379" s="75"/>
      <c r="D379" s="76"/>
      <c r="E379" s="76"/>
      <c r="F379" s="76"/>
      <c r="G379" s="76"/>
      <c r="H379" s="76"/>
      <c r="I379" s="76"/>
      <c r="J379" s="76"/>
      <c r="K379" s="76"/>
    </row>
    <row r="380">
      <c r="A380" s="75"/>
      <c r="D380" s="76"/>
      <c r="E380" s="76"/>
      <c r="F380" s="76"/>
      <c r="G380" s="76"/>
      <c r="H380" s="76"/>
      <c r="I380" s="76"/>
      <c r="J380" s="76"/>
      <c r="K380" s="76"/>
    </row>
    <row r="381">
      <c r="A381" s="75"/>
      <c r="D381" s="76"/>
      <c r="E381" s="76"/>
      <c r="F381" s="76"/>
      <c r="G381" s="76"/>
      <c r="H381" s="76"/>
      <c r="I381" s="76"/>
      <c r="J381" s="76"/>
      <c r="K381" s="76"/>
    </row>
    <row r="382">
      <c r="A382" s="75"/>
      <c r="D382" s="76"/>
      <c r="E382" s="76"/>
      <c r="F382" s="76"/>
      <c r="G382" s="76"/>
      <c r="H382" s="76"/>
      <c r="I382" s="76"/>
      <c r="J382" s="76"/>
      <c r="K382" s="76"/>
    </row>
    <row r="383">
      <c r="A383" s="75"/>
      <c r="D383" s="76"/>
      <c r="E383" s="76"/>
      <c r="F383" s="76"/>
      <c r="G383" s="76"/>
      <c r="H383" s="76"/>
      <c r="I383" s="76"/>
      <c r="J383" s="76"/>
      <c r="K383" s="76"/>
    </row>
    <row r="384">
      <c r="A384" s="75"/>
      <c r="D384" s="76"/>
      <c r="E384" s="76"/>
      <c r="F384" s="76"/>
      <c r="G384" s="76"/>
      <c r="H384" s="76"/>
      <c r="I384" s="76"/>
      <c r="J384" s="76"/>
      <c r="K384" s="76"/>
    </row>
    <row r="385">
      <c r="A385" s="75"/>
      <c r="D385" s="76"/>
      <c r="E385" s="76"/>
      <c r="F385" s="76"/>
      <c r="G385" s="76"/>
      <c r="H385" s="76"/>
      <c r="I385" s="76"/>
      <c r="J385" s="76"/>
      <c r="K385" s="76"/>
    </row>
    <row r="386">
      <c r="A386" s="75"/>
      <c r="D386" s="76"/>
      <c r="E386" s="76"/>
      <c r="F386" s="76"/>
      <c r="G386" s="76"/>
      <c r="H386" s="76"/>
      <c r="I386" s="76"/>
      <c r="J386" s="76"/>
      <c r="K386" s="76"/>
    </row>
    <row r="387">
      <c r="A387" s="75"/>
      <c r="D387" s="76"/>
      <c r="E387" s="76"/>
      <c r="F387" s="76"/>
      <c r="G387" s="76"/>
      <c r="H387" s="76"/>
      <c r="I387" s="76"/>
      <c r="J387" s="76"/>
      <c r="K387" s="76"/>
    </row>
    <row r="388">
      <c r="A388" s="75"/>
      <c r="D388" s="76"/>
      <c r="E388" s="76"/>
      <c r="F388" s="76"/>
      <c r="G388" s="76"/>
      <c r="H388" s="76"/>
      <c r="I388" s="76"/>
      <c r="J388" s="76"/>
      <c r="K388" s="76"/>
    </row>
    <row r="389">
      <c r="A389" s="75"/>
      <c r="D389" s="76"/>
      <c r="E389" s="76"/>
      <c r="F389" s="76"/>
      <c r="G389" s="76"/>
      <c r="H389" s="76"/>
      <c r="I389" s="76"/>
      <c r="J389" s="76"/>
      <c r="K389" s="76"/>
    </row>
    <row r="390">
      <c r="A390" s="75"/>
      <c r="D390" s="76"/>
      <c r="E390" s="76"/>
      <c r="F390" s="76"/>
      <c r="G390" s="76"/>
      <c r="H390" s="76"/>
      <c r="I390" s="76"/>
      <c r="J390" s="76"/>
      <c r="K390" s="76"/>
    </row>
    <row r="391">
      <c r="A391" s="75"/>
      <c r="D391" s="76"/>
      <c r="E391" s="76"/>
      <c r="F391" s="76"/>
      <c r="G391" s="76"/>
      <c r="H391" s="76"/>
      <c r="I391" s="76"/>
      <c r="J391" s="76"/>
      <c r="K391" s="76"/>
    </row>
    <row r="392">
      <c r="A392" s="75"/>
      <c r="D392" s="76"/>
      <c r="E392" s="76"/>
      <c r="F392" s="76"/>
      <c r="G392" s="76"/>
      <c r="H392" s="76"/>
      <c r="I392" s="76"/>
      <c r="J392" s="76"/>
      <c r="K392" s="76"/>
    </row>
    <row r="393">
      <c r="A393" s="75"/>
      <c r="D393" s="76"/>
      <c r="E393" s="76"/>
      <c r="F393" s="76"/>
      <c r="G393" s="76"/>
      <c r="H393" s="76"/>
      <c r="I393" s="76"/>
      <c r="J393" s="76"/>
      <c r="K393" s="76"/>
    </row>
    <row r="394">
      <c r="A394" s="75"/>
      <c r="D394" s="76"/>
      <c r="E394" s="76"/>
      <c r="F394" s="76"/>
      <c r="G394" s="76"/>
      <c r="H394" s="76"/>
      <c r="I394" s="76"/>
      <c r="J394" s="76"/>
      <c r="K394" s="76"/>
    </row>
    <row r="395">
      <c r="A395" s="75"/>
      <c r="D395" s="76"/>
      <c r="E395" s="76"/>
      <c r="F395" s="76"/>
      <c r="G395" s="76"/>
      <c r="H395" s="76"/>
      <c r="I395" s="76"/>
      <c r="J395" s="76"/>
      <c r="K395" s="76"/>
    </row>
    <row r="396">
      <c r="A396" s="75"/>
      <c r="D396" s="76"/>
      <c r="E396" s="76"/>
      <c r="F396" s="76"/>
      <c r="G396" s="76"/>
      <c r="H396" s="76"/>
      <c r="I396" s="76"/>
      <c r="J396" s="76"/>
      <c r="K396" s="76"/>
    </row>
    <row r="397">
      <c r="A397" s="75"/>
      <c r="D397" s="76"/>
      <c r="E397" s="76"/>
      <c r="F397" s="76"/>
      <c r="G397" s="76"/>
      <c r="H397" s="76"/>
      <c r="I397" s="76"/>
      <c r="J397" s="76"/>
      <c r="K397" s="76"/>
    </row>
    <row r="398">
      <c r="A398" s="75"/>
      <c r="D398" s="76"/>
      <c r="E398" s="76"/>
      <c r="F398" s="76"/>
      <c r="G398" s="76"/>
      <c r="H398" s="76"/>
      <c r="I398" s="76"/>
      <c r="J398" s="76"/>
      <c r="K398" s="76"/>
    </row>
    <row r="399">
      <c r="A399" s="75"/>
      <c r="D399" s="76"/>
      <c r="E399" s="76"/>
      <c r="F399" s="76"/>
      <c r="G399" s="76"/>
      <c r="H399" s="76"/>
      <c r="I399" s="76"/>
      <c r="J399" s="76"/>
      <c r="K399" s="76"/>
    </row>
    <row r="400">
      <c r="A400" s="75"/>
      <c r="D400" s="76"/>
      <c r="E400" s="76"/>
      <c r="F400" s="76"/>
      <c r="G400" s="76"/>
      <c r="H400" s="76"/>
      <c r="I400" s="76"/>
      <c r="J400" s="76"/>
      <c r="K400" s="76"/>
    </row>
    <row r="401">
      <c r="A401" s="75"/>
      <c r="D401" s="76"/>
      <c r="E401" s="76"/>
      <c r="F401" s="76"/>
      <c r="G401" s="76"/>
      <c r="H401" s="76"/>
      <c r="I401" s="76"/>
      <c r="J401" s="76"/>
      <c r="K401" s="76"/>
    </row>
    <row r="402">
      <c r="A402" s="75"/>
      <c r="D402" s="76"/>
      <c r="E402" s="76"/>
      <c r="F402" s="76"/>
      <c r="G402" s="76"/>
      <c r="H402" s="76"/>
      <c r="I402" s="76"/>
      <c r="J402" s="76"/>
      <c r="K402" s="76"/>
    </row>
    <row r="403">
      <c r="A403" s="75"/>
      <c r="D403" s="76"/>
      <c r="E403" s="76"/>
      <c r="F403" s="76"/>
      <c r="G403" s="76"/>
      <c r="H403" s="76"/>
      <c r="I403" s="76"/>
      <c r="J403" s="76"/>
      <c r="K403" s="76"/>
    </row>
    <row r="404">
      <c r="A404" s="75"/>
      <c r="D404" s="76"/>
      <c r="E404" s="76"/>
      <c r="F404" s="76"/>
      <c r="G404" s="76"/>
      <c r="H404" s="76"/>
      <c r="I404" s="76"/>
      <c r="J404" s="76"/>
      <c r="K404" s="76"/>
    </row>
    <row r="405">
      <c r="A405" s="75"/>
      <c r="D405" s="76"/>
      <c r="E405" s="76"/>
      <c r="F405" s="76"/>
      <c r="G405" s="76"/>
      <c r="H405" s="76"/>
      <c r="I405" s="76"/>
      <c r="J405" s="76"/>
      <c r="K405" s="76"/>
    </row>
    <row r="406">
      <c r="A406" s="75"/>
      <c r="D406" s="76"/>
      <c r="E406" s="76"/>
      <c r="F406" s="76"/>
      <c r="G406" s="76"/>
      <c r="H406" s="76"/>
      <c r="I406" s="76"/>
      <c r="J406" s="76"/>
      <c r="K406" s="76"/>
    </row>
    <row r="407">
      <c r="A407" s="75"/>
      <c r="D407" s="76"/>
      <c r="E407" s="76"/>
      <c r="F407" s="76"/>
      <c r="G407" s="76"/>
      <c r="H407" s="76"/>
      <c r="I407" s="76"/>
      <c r="J407" s="76"/>
      <c r="K407" s="76"/>
    </row>
    <row r="408">
      <c r="A408" s="75"/>
      <c r="D408" s="76"/>
      <c r="E408" s="76"/>
      <c r="F408" s="76"/>
      <c r="G408" s="76"/>
      <c r="H408" s="76"/>
      <c r="I408" s="76"/>
      <c r="J408" s="76"/>
      <c r="K408" s="76"/>
    </row>
    <row r="409">
      <c r="A409" s="75"/>
      <c r="D409" s="76"/>
      <c r="E409" s="76"/>
      <c r="F409" s="76"/>
      <c r="G409" s="76"/>
      <c r="H409" s="76"/>
      <c r="I409" s="76"/>
      <c r="J409" s="76"/>
      <c r="K409" s="76"/>
    </row>
    <row r="410">
      <c r="A410" s="75"/>
      <c r="D410" s="76"/>
      <c r="E410" s="76"/>
      <c r="F410" s="76"/>
      <c r="G410" s="76"/>
      <c r="H410" s="76"/>
      <c r="I410" s="76"/>
      <c r="J410" s="76"/>
      <c r="K410" s="76"/>
    </row>
    <row r="411">
      <c r="A411" s="75"/>
      <c r="D411" s="76"/>
      <c r="E411" s="76"/>
      <c r="F411" s="76"/>
      <c r="G411" s="76"/>
      <c r="H411" s="76"/>
      <c r="I411" s="76"/>
      <c r="J411" s="76"/>
      <c r="K411" s="76"/>
    </row>
    <row r="412">
      <c r="A412" s="75"/>
      <c r="D412" s="76"/>
      <c r="E412" s="76"/>
      <c r="F412" s="76"/>
      <c r="G412" s="76"/>
      <c r="H412" s="76"/>
      <c r="I412" s="76"/>
      <c r="J412" s="76"/>
      <c r="K412" s="76"/>
    </row>
    <row r="413">
      <c r="A413" s="75"/>
      <c r="D413" s="76"/>
      <c r="E413" s="76"/>
      <c r="F413" s="76"/>
      <c r="G413" s="76"/>
      <c r="H413" s="76"/>
      <c r="I413" s="76"/>
      <c r="J413" s="76"/>
      <c r="K413" s="76"/>
    </row>
    <row r="414">
      <c r="A414" s="75"/>
      <c r="D414" s="76"/>
      <c r="E414" s="76"/>
      <c r="F414" s="76"/>
      <c r="G414" s="76"/>
      <c r="H414" s="76"/>
      <c r="I414" s="76"/>
      <c r="J414" s="76"/>
      <c r="K414" s="76"/>
    </row>
    <row r="415">
      <c r="A415" s="75"/>
      <c r="D415" s="76"/>
      <c r="E415" s="76"/>
      <c r="F415" s="76"/>
      <c r="G415" s="76"/>
      <c r="H415" s="76"/>
      <c r="I415" s="76"/>
      <c r="J415" s="76"/>
      <c r="K415" s="76"/>
    </row>
    <row r="416">
      <c r="A416" s="75"/>
      <c r="D416" s="76"/>
      <c r="E416" s="76"/>
      <c r="F416" s="76"/>
      <c r="G416" s="76"/>
      <c r="H416" s="76"/>
      <c r="I416" s="76"/>
      <c r="J416" s="76"/>
      <c r="K416" s="76"/>
    </row>
    <row r="417">
      <c r="A417" s="75"/>
      <c r="D417" s="76"/>
      <c r="E417" s="76"/>
      <c r="F417" s="76"/>
      <c r="G417" s="76"/>
      <c r="H417" s="76"/>
      <c r="I417" s="76"/>
      <c r="J417" s="76"/>
      <c r="K417" s="76"/>
    </row>
    <row r="418">
      <c r="A418" s="75"/>
      <c r="D418" s="76"/>
      <c r="E418" s="76"/>
      <c r="F418" s="76"/>
      <c r="G418" s="76"/>
      <c r="H418" s="76"/>
      <c r="I418" s="76"/>
      <c r="J418" s="76"/>
      <c r="K418" s="76"/>
    </row>
    <row r="419">
      <c r="A419" s="75"/>
      <c r="D419" s="76"/>
      <c r="E419" s="76"/>
      <c r="F419" s="76"/>
      <c r="G419" s="76"/>
      <c r="H419" s="76"/>
      <c r="I419" s="76"/>
      <c r="J419" s="76"/>
      <c r="K419" s="76"/>
    </row>
    <row r="420">
      <c r="A420" s="75"/>
      <c r="D420" s="76"/>
      <c r="E420" s="76"/>
      <c r="F420" s="76"/>
      <c r="G420" s="76"/>
      <c r="H420" s="76"/>
      <c r="I420" s="76"/>
      <c r="J420" s="76"/>
      <c r="K420" s="76"/>
    </row>
    <row r="421">
      <c r="A421" s="75"/>
      <c r="D421" s="76"/>
      <c r="E421" s="76"/>
      <c r="F421" s="76"/>
      <c r="G421" s="76"/>
      <c r="H421" s="76"/>
      <c r="I421" s="76"/>
      <c r="J421" s="76"/>
      <c r="K421" s="76"/>
    </row>
    <row r="422">
      <c r="A422" s="75"/>
      <c r="D422" s="76"/>
      <c r="E422" s="76"/>
      <c r="F422" s="76"/>
      <c r="G422" s="76"/>
      <c r="H422" s="76"/>
      <c r="I422" s="76"/>
      <c r="J422" s="76"/>
      <c r="K422" s="76"/>
    </row>
    <row r="423">
      <c r="A423" s="75"/>
      <c r="D423" s="76"/>
      <c r="E423" s="76"/>
      <c r="F423" s="76"/>
      <c r="G423" s="76"/>
      <c r="H423" s="76"/>
      <c r="I423" s="76"/>
      <c r="J423" s="76"/>
      <c r="K423" s="76"/>
    </row>
    <row r="424">
      <c r="A424" s="75"/>
      <c r="D424" s="76"/>
      <c r="E424" s="76"/>
      <c r="F424" s="76"/>
      <c r="G424" s="76"/>
      <c r="H424" s="76"/>
      <c r="I424" s="76"/>
      <c r="J424" s="76"/>
      <c r="K424" s="76"/>
    </row>
    <row r="425">
      <c r="A425" s="75"/>
      <c r="D425" s="76"/>
      <c r="E425" s="76"/>
      <c r="F425" s="76"/>
      <c r="G425" s="76"/>
      <c r="H425" s="76"/>
      <c r="I425" s="76"/>
      <c r="J425" s="76"/>
      <c r="K425" s="76"/>
    </row>
    <row r="426">
      <c r="A426" s="75"/>
      <c r="D426" s="76"/>
      <c r="E426" s="76"/>
      <c r="F426" s="76"/>
      <c r="G426" s="76"/>
      <c r="H426" s="76"/>
      <c r="I426" s="76"/>
      <c r="J426" s="76"/>
      <c r="K426" s="76"/>
    </row>
    <row r="427">
      <c r="A427" s="75"/>
      <c r="D427" s="76"/>
      <c r="E427" s="76"/>
      <c r="F427" s="76"/>
      <c r="G427" s="76"/>
      <c r="H427" s="76"/>
      <c r="I427" s="76"/>
      <c r="J427" s="76"/>
      <c r="K427" s="76"/>
    </row>
    <row r="428">
      <c r="A428" s="75"/>
      <c r="D428" s="76"/>
      <c r="E428" s="76"/>
      <c r="F428" s="76"/>
      <c r="G428" s="76"/>
      <c r="H428" s="76"/>
      <c r="I428" s="76"/>
      <c r="J428" s="76"/>
      <c r="K428" s="76"/>
    </row>
    <row r="429">
      <c r="A429" s="75"/>
      <c r="D429" s="76"/>
      <c r="E429" s="76"/>
      <c r="F429" s="76"/>
      <c r="G429" s="76"/>
      <c r="H429" s="76"/>
      <c r="I429" s="76"/>
      <c r="J429" s="76"/>
      <c r="K429" s="76"/>
    </row>
    <row r="430">
      <c r="A430" s="75"/>
      <c r="D430" s="76"/>
      <c r="E430" s="76"/>
      <c r="F430" s="76"/>
      <c r="G430" s="76"/>
      <c r="H430" s="76"/>
      <c r="I430" s="76"/>
      <c r="J430" s="76"/>
      <c r="K430" s="76"/>
    </row>
    <row r="431">
      <c r="A431" s="75"/>
      <c r="D431" s="76"/>
      <c r="E431" s="76"/>
      <c r="F431" s="76"/>
      <c r="G431" s="76"/>
      <c r="H431" s="76"/>
      <c r="I431" s="76"/>
      <c r="J431" s="76"/>
      <c r="K431" s="76"/>
    </row>
    <row r="432">
      <c r="A432" s="75"/>
      <c r="D432" s="76"/>
      <c r="E432" s="76"/>
      <c r="F432" s="76"/>
      <c r="G432" s="76"/>
      <c r="H432" s="76"/>
      <c r="I432" s="76"/>
      <c r="J432" s="76"/>
      <c r="K432" s="76"/>
    </row>
    <row r="433">
      <c r="A433" s="75"/>
      <c r="D433" s="76"/>
      <c r="E433" s="76"/>
      <c r="F433" s="76"/>
      <c r="G433" s="76"/>
      <c r="H433" s="76"/>
      <c r="I433" s="76"/>
      <c r="J433" s="76"/>
      <c r="K433" s="76"/>
    </row>
    <row r="434">
      <c r="A434" s="75"/>
      <c r="D434" s="76"/>
      <c r="E434" s="76"/>
      <c r="F434" s="76"/>
      <c r="G434" s="76"/>
      <c r="H434" s="76"/>
      <c r="I434" s="76"/>
      <c r="J434" s="76"/>
      <c r="K434" s="76"/>
    </row>
    <row r="435">
      <c r="A435" s="75"/>
      <c r="D435" s="76"/>
      <c r="E435" s="76"/>
      <c r="F435" s="76"/>
      <c r="G435" s="76"/>
      <c r="H435" s="76"/>
      <c r="I435" s="76"/>
      <c r="J435" s="76"/>
      <c r="K435" s="76"/>
    </row>
    <row r="436">
      <c r="A436" s="75"/>
      <c r="D436" s="76"/>
      <c r="E436" s="76"/>
      <c r="F436" s="76"/>
      <c r="G436" s="76"/>
      <c r="H436" s="76"/>
      <c r="I436" s="76"/>
      <c r="J436" s="76"/>
      <c r="K436" s="76"/>
    </row>
    <row r="437">
      <c r="A437" s="75"/>
      <c r="D437" s="76"/>
      <c r="E437" s="76"/>
      <c r="F437" s="76"/>
      <c r="G437" s="76"/>
      <c r="H437" s="76"/>
      <c r="I437" s="76"/>
      <c r="J437" s="76"/>
      <c r="K437" s="76"/>
    </row>
    <row r="438">
      <c r="A438" s="75"/>
      <c r="D438" s="76"/>
      <c r="E438" s="76"/>
      <c r="F438" s="76"/>
      <c r="G438" s="76"/>
      <c r="H438" s="76"/>
      <c r="I438" s="76"/>
      <c r="J438" s="76"/>
      <c r="K438" s="76"/>
    </row>
    <row r="439">
      <c r="A439" s="75"/>
      <c r="D439" s="76"/>
      <c r="E439" s="76"/>
      <c r="F439" s="76"/>
      <c r="G439" s="76"/>
      <c r="H439" s="76"/>
      <c r="I439" s="76"/>
      <c r="J439" s="76"/>
      <c r="K439" s="76"/>
    </row>
    <row r="440">
      <c r="A440" s="75"/>
      <c r="D440" s="76"/>
      <c r="E440" s="76"/>
      <c r="F440" s="76"/>
      <c r="G440" s="76"/>
      <c r="H440" s="76"/>
      <c r="I440" s="76"/>
      <c r="J440" s="76"/>
      <c r="K440" s="76"/>
    </row>
    <row r="441">
      <c r="A441" s="75"/>
      <c r="D441" s="76"/>
      <c r="E441" s="76"/>
      <c r="F441" s="76"/>
      <c r="G441" s="76"/>
      <c r="H441" s="76"/>
      <c r="I441" s="76"/>
      <c r="J441" s="76"/>
      <c r="K441" s="76"/>
    </row>
    <row r="442">
      <c r="A442" s="75"/>
      <c r="D442" s="76"/>
      <c r="E442" s="76"/>
      <c r="F442" s="76"/>
      <c r="G442" s="76"/>
      <c r="H442" s="76"/>
      <c r="I442" s="76"/>
      <c r="J442" s="76"/>
      <c r="K442" s="76"/>
    </row>
    <row r="443">
      <c r="A443" s="75"/>
      <c r="D443" s="76"/>
      <c r="E443" s="76"/>
      <c r="F443" s="76"/>
      <c r="G443" s="76"/>
      <c r="H443" s="76"/>
      <c r="I443" s="76"/>
      <c r="J443" s="76"/>
      <c r="K443" s="76"/>
    </row>
    <row r="444">
      <c r="A444" s="75"/>
      <c r="D444" s="76"/>
      <c r="E444" s="76"/>
      <c r="F444" s="76"/>
      <c r="G444" s="76"/>
      <c r="H444" s="76"/>
      <c r="I444" s="76"/>
      <c r="J444" s="76"/>
      <c r="K444" s="76"/>
    </row>
    <row r="445">
      <c r="A445" s="75"/>
      <c r="D445" s="76"/>
      <c r="E445" s="76"/>
      <c r="F445" s="76"/>
      <c r="G445" s="76"/>
      <c r="H445" s="76"/>
      <c r="I445" s="76"/>
      <c r="J445" s="76"/>
      <c r="K445" s="76"/>
    </row>
    <row r="446">
      <c r="A446" s="75"/>
      <c r="D446" s="76"/>
      <c r="E446" s="76"/>
      <c r="F446" s="76"/>
      <c r="G446" s="76"/>
      <c r="H446" s="76"/>
      <c r="I446" s="76"/>
      <c r="J446" s="76"/>
      <c r="K446" s="76"/>
    </row>
    <row r="447">
      <c r="A447" s="75"/>
      <c r="D447" s="76"/>
      <c r="E447" s="76"/>
      <c r="F447" s="76"/>
      <c r="G447" s="76"/>
      <c r="H447" s="76"/>
      <c r="I447" s="76"/>
      <c r="J447" s="76"/>
      <c r="K447" s="76"/>
    </row>
    <row r="448">
      <c r="A448" s="75"/>
      <c r="D448" s="76"/>
      <c r="E448" s="76"/>
      <c r="F448" s="76"/>
      <c r="G448" s="76"/>
      <c r="H448" s="76"/>
      <c r="I448" s="76"/>
      <c r="J448" s="76"/>
      <c r="K448" s="76"/>
    </row>
    <row r="449">
      <c r="A449" s="75"/>
      <c r="D449" s="76"/>
      <c r="E449" s="76"/>
      <c r="F449" s="76"/>
      <c r="G449" s="76"/>
      <c r="H449" s="76"/>
      <c r="I449" s="76"/>
      <c r="J449" s="76"/>
      <c r="K449" s="76"/>
    </row>
    <row r="450">
      <c r="A450" s="75"/>
      <c r="D450" s="76"/>
      <c r="E450" s="76"/>
      <c r="F450" s="76"/>
      <c r="G450" s="76"/>
      <c r="H450" s="76"/>
      <c r="I450" s="76"/>
      <c r="J450" s="76"/>
      <c r="K450" s="76"/>
    </row>
    <row r="451">
      <c r="A451" s="75"/>
      <c r="D451" s="76"/>
      <c r="E451" s="76"/>
      <c r="F451" s="76"/>
      <c r="G451" s="76"/>
      <c r="H451" s="76"/>
      <c r="I451" s="76"/>
      <c r="J451" s="76"/>
      <c r="K451" s="76"/>
    </row>
    <row r="452">
      <c r="A452" s="75"/>
      <c r="D452" s="76"/>
      <c r="E452" s="76"/>
      <c r="F452" s="76"/>
      <c r="G452" s="76"/>
      <c r="H452" s="76"/>
      <c r="I452" s="76"/>
      <c r="J452" s="76"/>
      <c r="K452" s="76"/>
    </row>
    <row r="453">
      <c r="A453" s="75"/>
      <c r="D453" s="76"/>
      <c r="E453" s="76"/>
      <c r="F453" s="76"/>
      <c r="G453" s="76"/>
      <c r="H453" s="76"/>
      <c r="I453" s="76"/>
      <c r="J453" s="76"/>
      <c r="K453" s="76"/>
    </row>
    <row r="454">
      <c r="A454" s="75"/>
      <c r="D454" s="76"/>
      <c r="E454" s="76"/>
      <c r="F454" s="76"/>
      <c r="G454" s="76"/>
      <c r="H454" s="76"/>
      <c r="I454" s="76"/>
      <c r="J454" s="76"/>
      <c r="K454" s="76"/>
    </row>
    <row r="455">
      <c r="A455" s="75"/>
      <c r="D455" s="76"/>
      <c r="E455" s="76"/>
      <c r="F455" s="76"/>
      <c r="G455" s="76"/>
      <c r="H455" s="76"/>
      <c r="I455" s="76"/>
      <c r="J455" s="76"/>
      <c r="K455" s="76"/>
    </row>
    <row r="456">
      <c r="A456" s="75"/>
      <c r="D456" s="76"/>
      <c r="E456" s="76"/>
      <c r="F456" s="76"/>
      <c r="G456" s="76"/>
      <c r="H456" s="76"/>
      <c r="I456" s="76"/>
      <c r="J456" s="76"/>
      <c r="K456" s="76"/>
    </row>
    <row r="457">
      <c r="A457" s="75"/>
      <c r="D457" s="76"/>
      <c r="E457" s="76"/>
      <c r="F457" s="76"/>
      <c r="G457" s="76"/>
      <c r="H457" s="76"/>
      <c r="I457" s="76"/>
      <c r="J457" s="76"/>
      <c r="K457" s="76"/>
    </row>
    <row r="458">
      <c r="A458" s="75"/>
      <c r="D458" s="76"/>
      <c r="E458" s="76"/>
      <c r="F458" s="76"/>
      <c r="G458" s="76"/>
      <c r="H458" s="76"/>
      <c r="I458" s="76"/>
      <c r="J458" s="76"/>
      <c r="K458" s="76"/>
    </row>
    <row r="459">
      <c r="A459" s="75"/>
      <c r="D459" s="76"/>
      <c r="E459" s="76"/>
      <c r="F459" s="76"/>
      <c r="G459" s="76"/>
      <c r="H459" s="76"/>
      <c r="I459" s="76"/>
      <c r="J459" s="76"/>
      <c r="K459" s="76"/>
    </row>
    <row r="460">
      <c r="A460" s="75"/>
      <c r="D460" s="76"/>
      <c r="E460" s="76"/>
      <c r="F460" s="76"/>
      <c r="G460" s="76"/>
      <c r="H460" s="76"/>
      <c r="I460" s="76"/>
      <c r="J460" s="76"/>
      <c r="K460" s="76"/>
    </row>
    <row r="461">
      <c r="A461" s="75"/>
      <c r="D461" s="76"/>
      <c r="E461" s="76"/>
      <c r="F461" s="76"/>
      <c r="G461" s="76"/>
      <c r="H461" s="76"/>
      <c r="I461" s="76"/>
      <c r="J461" s="76"/>
      <c r="K461" s="76"/>
    </row>
    <row r="462">
      <c r="A462" s="75"/>
      <c r="D462" s="76"/>
      <c r="E462" s="76"/>
      <c r="F462" s="76"/>
      <c r="G462" s="76"/>
      <c r="H462" s="76"/>
      <c r="I462" s="76"/>
      <c r="J462" s="76"/>
      <c r="K462" s="76"/>
    </row>
    <row r="463">
      <c r="A463" s="75"/>
      <c r="D463" s="76"/>
      <c r="E463" s="76"/>
      <c r="F463" s="76"/>
      <c r="G463" s="76"/>
      <c r="H463" s="76"/>
      <c r="I463" s="76"/>
      <c r="J463" s="76"/>
      <c r="K463" s="76"/>
    </row>
    <row r="464">
      <c r="A464" s="75"/>
      <c r="D464" s="76"/>
      <c r="E464" s="76"/>
      <c r="F464" s="76"/>
      <c r="G464" s="76"/>
      <c r="H464" s="76"/>
      <c r="I464" s="76"/>
      <c r="J464" s="76"/>
      <c r="K464" s="76"/>
    </row>
    <row r="465">
      <c r="A465" s="75"/>
      <c r="D465" s="76"/>
      <c r="E465" s="76"/>
      <c r="F465" s="76"/>
      <c r="G465" s="76"/>
      <c r="H465" s="76"/>
      <c r="I465" s="76"/>
      <c r="J465" s="76"/>
      <c r="K465" s="76"/>
    </row>
    <row r="466">
      <c r="A466" s="75"/>
      <c r="D466" s="76"/>
      <c r="E466" s="76"/>
      <c r="F466" s="76"/>
      <c r="G466" s="76"/>
      <c r="H466" s="76"/>
      <c r="I466" s="76"/>
      <c r="J466" s="76"/>
      <c r="K466" s="76"/>
    </row>
    <row r="467">
      <c r="A467" s="75"/>
      <c r="D467" s="76"/>
      <c r="E467" s="76"/>
      <c r="F467" s="76"/>
      <c r="G467" s="76"/>
      <c r="H467" s="76"/>
      <c r="I467" s="76"/>
      <c r="J467" s="76"/>
      <c r="K467" s="76"/>
    </row>
    <row r="468">
      <c r="A468" s="75"/>
      <c r="D468" s="76"/>
      <c r="E468" s="76"/>
      <c r="F468" s="76"/>
      <c r="G468" s="76"/>
      <c r="H468" s="76"/>
      <c r="I468" s="76"/>
      <c r="J468" s="76"/>
      <c r="K468" s="76"/>
    </row>
    <row r="469">
      <c r="A469" s="75"/>
      <c r="D469" s="76"/>
      <c r="E469" s="76"/>
      <c r="F469" s="76"/>
      <c r="G469" s="76"/>
      <c r="H469" s="76"/>
      <c r="I469" s="76"/>
      <c r="J469" s="76"/>
      <c r="K469" s="76"/>
    </row>
    <row r="470">
      <c r="A470" s="75"/>
      <c r="D470" s="76"/>
      <c r="E470" s="76"/>
      <c r="F470" s="76"/>
      <c r="G470" s="76"/>
      <c r="H470" s="76"/>
      <c r="I470" s="76"/>
      <c r="J470" s="76"/>
      <c r="K470" s="76"/>
    </row>
    <row r="471">
      <c r="A471" s="75"/>
      <c r="D471" s="76"/>
      <c r="E471" s="76"/>
      <c r="F471" s="76"/>
      <c r="G471" s="76"/>
      <c r="H471" s="76"/>
      <c r="I471" s="76"/>
      <c r="J471" s="76"/>
      <c r="K471" s="76"/>
    </row>
    <row r="472">
      <c r="A472" s="75"/>
      <c r="D472" s="76"/>
      <c r="E472" s="76"/>
      <c r="F472" s="76"/>
      <c r="G472" s="76"/>
      <c r="H472" s="76"/>
      <c r="I472" s="76"/>
      <c r="J472" s="76"/>
      <c r="K472" s="76"/>
    </row>
    <row r="473">
      <c r="A473" s="75"/>
      <c r="D473" s="76"/>
      <c r="E473" s="76"/>
      <c r="F473" s="76"/>
      <c r="G473" s="76"/>
      <c r="H473" s="76"/>
      <c r="I473" s="76"/>
      <c r="J473" s="76"/>
      <c r="K473" s="76"/>
    </row>
    <row r="474">
      <c r="A474" s="75"/>
      <c r="D474" s="76"/>
      <c r="E474" s="76"/>
      <c r="F474" s="76"/>
      <c r="G474" s="76"/>
      <c r="H474" s="76"/>
      <c r="I474" s="76"/>
      <c r="J474" s="76"/>
      <c r="K474" s="76"/>
    </row>
    <row r="475">
      <c r="A475" s="75"/>
      <c r="D475" s="76"/>
      <c r="E475" s="76"/>
      <c r="F475" s="76"/>
      <c r="G475" s="76"/>
      <c r="H475" s="76"/>
      <c r="I475" s="76"/>
      <c r="J475" s="76"/>
      <c r="K475" s="76"/>
    </row>
    <row r="476">
      <c r="A476" s="75"/>
      <c r="D476" s="76"/>
      <c r="E476" s="76"/>
      <c r="F476" s="76"/>
      <c r="G476" s="76"/>
      <c r="H476" s="76"/>
      <c r="I476" s="76"/>
      <c r="J476" s="76"/>
      <c r="K476" s="76"/>
    </row>
    <row r="477">
      <c r="A477" s="75"/>
      <c r="D477" s="76"/>
      <c r="E477" s="76"/>
      <c r="F477" s="76"/>
      <c r="G477" s="76"/>
      <c r="H477" s="76"/>
      <c r="I477" s="76"/>
      <c r="J477" s="76"/>
      <c r="K477" s="76"/>
    </row>
    <row r="478">
      <c r="A478" s="75"/>
      <c r="D478" s="76"/>
      <c r="E478" s="76"/>
      <c r="F478" s="76"/>
      <c r="G478" s="76"/>
      <c r="H478" s="76"/>
      <c r="I478" s="76"/>
      <c r="J478" s="76"/>
      <c r="K478" s="76"/>
    </row>
    <row r="479">
      <c r="A479" s="75"/>
      <c r="D479" s="76"/>
      <c r="E479" s="76"/>
      <c r="F479" s="76"/>
      <c r="G479" s="76"/>
      <c r="H479" s="76"/>
      <c r="I479" s="76"/>
      <c r="J479" s="76"/>
      <c r="K479" s="76"/>
    </row>
    <row r="480">
      <c r="A480" s="75"/>
      <c r="D480" s="76"/>
      <c r="E480" s="76"/>
      <c r="F480" s="76"/>
      <c r="G480" s="76"/>
      <c r="H480" s="76"/>
      <c r="I480" s="76"/>
      <c r="J480" s="76"/>
      <c r="K480" s="76"/>
    </row>
    <row r="481">
      <c r="A481" s="75"/>
      <c r="D481" s="76"/>
      <c r="E481" s="76"/>
      <c r="F481" s="76"/>
      <c r="G481" s="76"/>
      <c r="H481" s="76"/>
      <c r="I481" s="76"/>
      <c r="J481" s="76"/>
      <c r="K481" s="76"/>
    </row>
    <row r="482">
      <c r="A482" s="75"/>
      <c r="D482" s="76"/>
      <c r="E482" s="76"/>
      <c r="F482" s="76"/>
      <c r="G482" s="76"/>
      <c r="H482" s="76"/>
      <c r="I482" s="76"/>
      <c r="J482" s="76"/>
      <c r="K482" s="76"/>
    </row>
    <row r="483">
      <c r="A483" s="75"/>
      <c r="D483" s="76"/>
      <c r="E483" s="76"/>
      <c r="F483" s="76"/>
      <c r="G483" s="76"/>
      <c r="H483" s="76"/>
      <c r="I483" s="76"/>
      <c r="J483" s="76"/>
      <c r="K483" s="76"/>
    </row>
    <row r="484">
      <c r="A484" s="75"/>
      <c r="D484" s="76"/>
      <c r="E484" s="76"/>
      <c r="F484" s="76"/>
      <c r="G484" s="76"/>
      <c r="H484" s="76"/>
      <c r="I484" s="76"/>
      <c r="J484" s="76"/>
      <c r="K484" s="76"/>
    </row>
    <row r="485">
      <c r="A485" s="75"/>
      <c r="D485" s="76"/>
      <c r="E485" s="76"/>
      <c r="F485" s="76"/>
      <c r="G485" s="76"/>
      <c r="H485" s="76"/>
      <c r="I485" s="76"/>
      <c r="J485" s="76"/>
      <c r="K485" s="76"/>
    </row>
    <row r="486">
      <c r="A486" s="75"/>
      <c r="D486" s="76"/>
      <c r="E486" s="76"/>
      <c r="F486" s="76"/>
      <c r="G486" s="76"/>
      <c r="H486" s="76"/>
      <c r="I486" s="76"/>
      <c r="J486" s="76"/>
      <c r="K486" s="76"/>
    </row>
    <row r="487">
      <c r="A487" s="75"/>
      <c r="D487" s="76"/>
      <c r="E487" s="76"/>
      <c r="F487" s="76"/>
      <c r="G487" s="76"/>
      <c r="H487" s="76"/>
      <c r="I487" s="76"/>
      <c r="J487" s="76"/>
      <c r="K487" s="76"/>
    </row>
    <row r="488">
      <c r="A488" s="75"/>
      <c r="D488" s="76"/>
      <c r="E488" s="76"/>
      <c r="F488" s="76"/>
      <c r="G488" s="76"/>
      <c r="H488" s="76"/>
      <c r="I488" s="76"/>
      <c r="J488" s="76"/>
      <c r="K488" s="76"/>
    </row>
    <row r="489">
      <c r="A489" s="75"/>
      <c r="D489" s="76"/>
      <c r="E489" s="76"/>
      <c r="F489" s="76"/>
      <c r="G489" s="76"/>
      <c r="H489" s="76"/>
      <c r="I489" s="76"/>
      <c r="J489" s="76"/>
      <c r="K489" s="76"/>
    </row>
    <row r="490">
      <c r="A490" s="75"/>
      <c r="D490" s="76"/>
      <c r="E490" s="76"/>
      <c r="F490" s="76"/>
      <c r="G490" s="76"/>
      <c r="H490" s="76"/>
      <c r="I490" s="76"/>
      <c r="J490" s="76"/>
      <c r="K490" s="76"/>
    </row>
    <row r="491">
      <c r="A491" s="75"/>
      <c r="D491" s="76"/>
      <c r="E491" s="76"/>
      <c r="F491" s="76"/>
      <c r="G491" s="76"/>
      <c r="H491" s="76"/>
      <c r="I491" s="76"/>
      <c r="J491" s="76"/>
      <c r="K491" s="76"/>
    </row>
    <row r="492">
      <c r="A492" s="75"/>
      <c r="D492" s="76"/>
      <c r="E492" s="76"/>
      <c r="F492" s="76"/>
      <c r="G492" s="76"/>
      <c r="H492" s="76"/>
      <c r="I492" s="76"/>
      <c r="J492" s="76"/>
      <c r="K492" s="76"/>
    </row>
    <row r="493">
      <c r="A493" s="75"/>
      <c r="D493" s="76"/>
      <c r="E493" s="76"/>
      <c r="F493" s="76"/>
      <c r="G493" s="76"/>
      <c r="H493" s="76"/>
      <c r="I493" s="76"/>
      <c r="J493" s="76"/>
      <c r="K493" s="76"/>
    </row>
    <row r="494">
      <c r="A494" s="75"/>
      <c r="D494" s="76"/>
      <c r="E494" s="76"/>
      <c r="F494" s="76"/>
      <c r="G494" s="76"/>
      <c r="H494" s="76"/>
      <c r="I494" s="76"/>
      <c r="J494" s="76"/>
      <c r="K494" s="76"/>
    </row>
    <row r="495">
      <c r="A495" s="75"/>
      <c r="D495" s="76"/>
      <c r="E495" s="76"/>
      <c r="F495" s="76"/>
      <c r="G495" s="76"/>
      <c r="H495" s="76"/>
      <c r="I495" s="76"/>
      <c r="J495" s="76"/>
      <c r="K495" s="76"/>
    </row>
    <row r="496">
      <c r="A496" s="75"/>
      <c r="D496" s="76"/>
      <c r="E496" s="76"/>
      <c r="F496" s="76"/>
      <c r="G496" s="76"/>
      <c r="H496" s="76"/>
      <c r="I496" s="76"/>
      <c r="J496" s="76"/>
      <c r="K496" s="76"/>
    </row>
    <row r="497">
      <c r="A497" s="75"/>
      <c r="D497" s="76"/>
      <c r="E497" s="76"/>
      <c r="F497" s="76"/>
      <c r="G497" s="76"/>
      <c r="H497" s="76"/>
      <c r="I497" s="76"/>
      <c r="J497" s="76"/>
      <c r="K497" s="76"/>
    </row>
    <row r="498">
      <c r="A498" s="75"/>
      <c r="D498" s="76"/>
      <c r="E498" s="76"/>
      <c r="F498" s="76"/>
      <c r="G498" s="76"/>
      <c r="H498" s="76"/>
      <c r="I498" s="76"/>
      <c r="J498" s="76"/>
      <c r="K498" s="76"/>
    </row>
    <row r="499">
      <c r="A499" s="75"/>
      <c r="D499" s="76"/>
      <c r="E499" s="76"/>
      <c r="F499" s="76"/>
      <c r="G499" s="76"/>
      <c r="H499" s="76"/>
      <c r="I499" s="76"/>
      <c r="J499" s="76"/>
      <c r="K499" s="76"/>
    </row>
    <row r="500">
      <c r="A500" s="75"/>
      <c r="D500" s="76"/>
      <c r="E500" s="76"/>
      <c r="F500" s="76"/>
      <c r="G500" s="76"/>
      <c r="H500" s="76"/>
      <c r="I500" s="76"/>
      <c r="J500" s="76"/>
      <c r="K500" s="76"/>
    </row>
    <row r="501">
      <c r="A501" s="75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D1000" s="76"/>
      <c r="E1000" s="76"/>
      <c r="F1000" s="76"/>
      <c r="G1000" s="76"/>
      <c r="H1000" s="76"/>
      <c r="I1000" s="76"/>
      <c r="J1000" s="76"/>
      <c r="K1000" s="76"/>
    </row>
  </sheetData>
  <autoFilter ref="$A$4:$AH$197"/>
  <mergeCells count="1">
    <mergeCell ref="Q3:S3"/>
  </mergeCells>
  <hyperlinks>
    <hyperlink r:id="rId1" ref="B2"/>
    <hyperlink r:id="rId2" ref="D5"/>
    <hyperlink r:id="rId3" ref="D35"/>
    <hyperlink r:id="rId4" ref="D54"/>
    <hyperlink r:id="rId5" ref="D73"/>
  </hyperlinks>
  <drawing r:id="rId6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 t="s">
        <v>619</v>
      </c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 t="s">
        <v>466</v>
      </c>
      <c r="B2" s="72" t="s">
        <v>620</v>
      </c>
      <c r="C2" s="52"/>
      <c r="D2" s="52"/>
      <c r="E2" s="52"/>
      <c r="F2" s="52" t="s">
        <v>553</v>
      </c>
      <c r="G2" s="52">
        <v>16.483</v>
      </c>
      <c r="H2" s="52">
        <v>33.015</v>
      </c>
      <c r="I2" s="52">
        <f>H2-16.3</f>
        <v>16.715</v>
      </c>
      <c r="J2" s="52"/>
      <c r="K2" s="52"/>
      <c r="L2" s="52" t="s">
        <v>384</v>
      </c>
      <c r="M2" s="52"/>
      <c r="N2" s="242">
        <f>'Totals % Goal'!G28</f>
        <v>1.825</v>
      </c>
      <c r="O2" s="52"/>
      <c r="P2" s="52"/>
      <c r="Q2" s="198">
        <f>MAX(Q5:Q1000)/(N2*1000)</f>
        <v>0.5761863014</v>
      </c>
      <c r="R2" s="198">
        <f>MAX(R5:R1000)/(N2*1000)</f>
        <v>0.8216712329</v>
      </c>
      <c r="S2" s="198">
        <f>MAX(S5:S1000)/MAX(Q5:Q1000)</f>
        <v>0.1838161173</v>
      </c>
    </row>
    <row r="3">
      <c r="A3" s="31"/>
      <c r="B3" s="52"/>
      <c r="C3" s="52"/>
      <c r="D3" s="52"/>
      <c r="E3" s="52"/>
      <c r="F3" s="52"/>
      <c r="G3" s="272">
        <v>16.48</v>
      </c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3">
        <v>45323.0</v>
      </c>
      <c r="B5" s="4">
        <v>4047.0</v>
      </c>
      <c r="C5" s="4" t="s">
        <v>154</v>
      </c>
      <c r="D5" s="77">
        <v>33.015</v>
      </c>
      <c r="E5" s="52">
        <v>40.0</v>
      </c>
      <c r="F5" s="52">
        <v>0.0</v>
      </c>
      <c r="G5" s="52">
        <v>1201939.0</v>
      </c>
      <c r="H5" s="52">
        <v>59.06</v>
      </c>
      <c r="I5" s="52" t="s">
        <v>65</v>
      </c>
      <c r="J5" s="52" t="s">
        <v>164</v>
      </c>
      <c r="K5" s="52" t="s">
        <v>203</v>
      </c>
      <c r="L5" s="4" t="s">
        <v>621</v>
      </c>
      <c r="M5" s="52"/>
      <c r="N5" s="52"/>
      <c r="O5" s="176" t="str">
        <f t="shared" ref="O5:O197" si="1">if(K5="low","140MeV","750MeV")</f>
        <v>750MeV</v>
      </c>
      <c r="P5" s="20" t="str">
        <f t="shared" ref="P5:P197" si="2">if(K5="low","140MeV","650MeV")</f>
        <v>650MeV</v>
      </c>
      <c r="Q5" s="20">
        <f>if($I5="LH2",0+$F5,0)</f>
        <v>0</v>
      </c>
      <c r="R5" s="20">
        <f>if($I5="LD2",0+$F5,0)</f>
        <v>0</v>
      </c>
      <c r="S5" s="20">
        <f>if($I5="dummy",0+$F5,0)</f>
        <v>0</v>
      </c>
    </row>
    <row r="6">
      <c r="A6" s="75"/>
      <c r="B6" s="4">
        <v>4048.0</v>
      </c>
      <c r="C6" s="4" t="s">
        <v>622</v>
      </c>
      <c r="D6" s="273">
        <v>33.015</v>
      </c>
      <c r="E6" s="52">
        <v>40.0</v>
      </c>
      <c r="F6" s="52">
        <v>0.0</v>
      </c>
      <c r="G6" s="52">
        <v>4087955.0</v>
      </c>
      <c r="H6" s="52">
        <v>62.09</v>
      </c>
      <c r="I6" s="52" t="s">
        <v>65</v>
      </c>
      <c r="J6" s="52" t="s">
        <v>164</v>
      </c>
      <c r="K6" s="52" t="s">
        <v>203</v>
      </c>
      <c r="O6" s="176" t="str">
        <f t="shared" si="1"/>
        <v>750MeV</v>
      </c>
      <c r="P6" s="20" t="str">
        <f t="shared" si="2"/>
        <v>650MeV</v>
      </c>
      <c r="Q6" s="20">
        <f t="shared" ref="Q6:Q156" si="3">if($I6="LH2",$Q5+$F6,$Q5+0)</f>
        <v>0</v>
      </c>
      <c r="R6" s="20">
        <f t="shared" ref="R6:R156" si="4">if($I6="LD2",$R5+$F6,$R5+0)</f>
        <v>0</v>
      </c>
      <c r="S6" s="20">
        <f t="shared" ref="S6:S197" si="5">if($I6="dummy",$S5+$F6,$S5+0)</f>
        <v>0</v>
      </c>
    </row>
    <row r="7">
      <c r="A7" s="75"/>
      <c r="B7" s="4">
        <v>4049.0</v>
      </c>
      <c r="C7" s="4" t="s">
        <v>622</v>
      </c>
      <c r="D7" s="52">
        <v>33.015</v>
      </c>
      <c r="E7" s="52">
        <v>40.0</v>
      </c>
      <c r="F7" s="52">
        <v>0.0</v>
      </c>
      <c r="G7" s="52">
        <v>3845575.0</v>
      </c>
      <c r="H7" s="52">
        <v>65.02</v>
      </c>
      <c r="I7" s="52" t="s">
        <v>65</v>
      </c>
      <c r="J7" s="52" t="s">
        <v>164</v>
      </c>
      <c r="K7" s="52" t="s">
        <v>203</v>
      </c>
      <c r="O7" s="176" t="str">
        <f t="shared" si="1"/>
        <v>750MeV</v>
      </c>
      <c r="P7" s="20" t="str">
        <f t="shared" si="2"/>
        <v>650MeV</v>
      </c>
      <c r="Q7" s="20">
        <f t="shared" si="3"/>
        <v>0</v>
      </c>
      <c r="R7" s="20">
        <f t="shared" si="4"/>
        <v>0</v>
      </c>
      <c r="S7" s="20">
        <f t="shared" si="5"/>
        <v>0</v>
      </c>
    </row>
    <row r="8">
      <c r="A8" s="75"/>
      <c r="B8" s="4">
        <v>4050.0</v>
      </c>
      <c r="C8" s="4" t="s">
        <v>622</v>
      </c>
      <c r="D8" s="52">
        <v>33.015</v>
      </c>
      <c r="E8" s="52">
        <v>40.0</v>
      </c>
      <c r="F8" s="52">
        <v>0.0</v>
      </c>
      <c r="G8" s="52">
        <v>4260942.0</v>
      </c>
      <c r="H8" s="52">
        <v>61.26</v>
      </c>
      <c r="I8" s="52" t="s">
        <v>65</v>
      </c>
      <c r="J8" s="52" t="s">
        <v>164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0">
        <f t="shared" si="3"/>
        <v>0</v>
      </c>
      <c r="R8" s="20">
        <f t="shared" si="4"/>
        <v>0</v>
      </c>
      <c r="S8" s="20">
        <f t="shared" si="5"/>
        <v>0</v>
      </c>
    </row>
    <row r="9">
      <c r="A9" s="75"/>
      <c r="B9" s="4">
        <v>4051.0</v>
      </c>
      <c r="C9" s="4" t="s">
        <v>622</v>
      </c>
      <c r="D9" s="52">
        <v>33.015</v>
      </c>
      <c r="E9" s="52">
        <v>40.0</v>
      </c>
      <c r="F9" s="52">
        <v>0.0</v>
      </c>
      <c r="G9" s="52">
        <v>4445634.0</v>
      </c>
      <c r="H9" s="52">
        <v>67.28</v>
      </c>
      <c r="I9" s="52" t="s">
        <v>65</v>
      </c>
      <c r="J9" s="52" t="s">
        <v>164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0">
        <f t="shared" si="3"/>
        <v>0</v>
      </c>
      <c r="R9" s="20">
        <f t="shared" si="4"/>
        <v>0</v>
      </c>
      <c r="S9" s="20">
        <f t="shared" si="5"/>
        <v>0</v>
      </c>
    </row>
    <row r="10">
      <c r="A10" s="75"/>
      <c r="B10" s="4">
        <v>4052.0</v>
      </c>
      <c r="C10" s="4" t="s">
        <v>622</v>
      </c>
      <c r="D10" s="52">
        <v>33.015</v>
      </c>
      <c r="E10" s="52">
        <v>40.0</v>
      </c>
      <c r="F10" s="52">
        <v>0.0</v>
      </c>
      <c r="G10" s="52">
        <v>4128556.0</v>
      </c>
      <c r="H10" s="52">
        <v>64.01</v>
      </c>
      <c r="I10" s="52" t="s">
        <v>65</v>
      </c>
      <c r="J10" s="52" t="s">
        <v>164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0">
        <f t="shared" si="3"/>
        <v>0</v>
      </c>
      <c r="R10" s="20">
        <f t="shared" si="4"/>
        <v>0</v>
      </c>
      <c r="S10" s="20">
        <f t="shared" si="5"/>
        <v>0</v>
      </c>
    </row>
    <row r="11">
      <c r="A11" s="73"/>
      <c r="B11" s="4">
        <v>4053.0</v>
      </c>
      <c r="C11" s="4" t="s">
        <v>622</v>
      </c>
      <c r="D11" s="52">
        <v>33.015</v>
      </c>
      <c r="E11" s="52">
        <v>40.0</v>
      </c>
      <c r="F11" s="52">
        <v>0.0</v>
      </c>
      <c r="G11" s="52">
        <v>3583622.0</v>
      </c>
      <c r="H11" s="52">
        <v>58.17</v>
      </c>
      <c r="I11" s="52" t="s">
        <v>65</v>
      </c>
      <c r="J11" s="52" t="s">
        <v>164</v>
      </c>
      <c r="K11" s="52" t="s">
        <v>203</v>
      </c>
      <c r="M11" s="4"/>
      <c r="O11" s="176" t="str">
        <f t="shared" si="1"/>
        <v>750MeV</v>
      </c>
      <c r="P11" s="20" t="str">
        <f t="shared" si="2"/>
        <v>650MeV</v>
      </c>
      <c r="Q11" s="20">
        <f t="shared" si="3"/>
        <v>0</v>
      </c>
      <c r="R11" s="20">
        <f t="shared" si="4"/>
        <v>0</v>
      </c>
      <c r="S11" s="20">
        <f t="shared" si="5"/>
        <v>0</v>
      </c>
    </row>
    <row r="12">
      <c r="A12" s="75"/>
      <c r="B12" s="4">
        <v>4054.0</v>
      </c>
      <c r="C12" s="4" t="s">
        <v>154</v>
      </c>
      <c r="D12" s="52">
        <v>33.015</v>
      </c>
      <c r="E12" s="52">
        <v>40.0</v>
      </c>
      <c r="F12" s="52">
        <v>0.0</v>
      </c>
      <c r="G12" s="52">
        <v>652439.0</v>
      </c>
      <c r="H12" s="52">
        <v>9.98</v>
      </c>
      <c r="I12" s="52" t="s">
        <v>65</v>
      </c>
      <c r="J12" s="52" t="s">
        <v>164</v>
      </c>
      <c r="K12" s="52" t="s">
        <v>203</v>
      </c>
      <c r="M12" s="4"/>
      <c r="O12" s="176" t="str">
        <f t="shared" si="1"/>
        <v>750MeV</v>
      </c>
      <c r="P12" s="20" t="str">
        <f t="shared" si="2"/>
        <v>650MeV</v>
      </c>
      <c r="Q12" s="20">
        <f t="shared" si="3"/>
        <v>0</v>
      </c>
      <c r="R12" s="20">
        <f t="shared" si="4"/>
        <v>0</v>
      </c>
      <c r="S12" s="20">
        <f t="shared" si="5"/>
        <v>0</v>
      </c>
    </row>
    <row r="13">
      <c r="A13" s="75"/>
      <c r="B13" s="4">
        <v>4055.0</v>
      </c>
      <c r="C13" s="4" t="s">
        <v>622</v>
      </c>
      <c r="D13" s="52">
        <v>33.015</v>
      </c>
      <c r="E13" s="52">
        <v>40.0</v>
      </c>
      <c r="F13" s="52">
        <v>0.0</v>
      </c>
      <c r="G13" s="52">
        <v>3293059.0</v>
      </c>
      <c r="H13" s="52">
        <v>58.64</v>
      </c>
      <c r="I13" s="52" t="s">
        <v>65</v>
      </c>
      <c r="J13" s="52" t="s">
        <v>164</v>
      </c>
      <c r="K13" s="52" t="s">
        <v>203</v>
      </c>
      <c r="O13" s="176" t="str">
        <f t="shared" si="1"/>
        <v>750MeV</v>
      </c>
      <c r="P13" s="20" t="str">
        <f t="shared" si="2"/>
        <v>650MeV</v>
      </c>
      <c r="Q13" s="20">
        <f t="shared" si="3"/>
        <v>0</v>
      </c>
      <c r="R13" s="20">
        <f t="shared" si="4"/>
        <v>0</v>
      </c>
      <c r="S13" s="20">
        <f t="shared" si="5"/>
        <v>0</v>
      </c>
    </row>
    <row r="14">
      <c r="A14" s="73">
        <v>45324.0</v>
      </c>
      <c r="B14" s="4">
        <v>4056.0</v>
      </c>
      <c r="C14" s="4" t="s">
        <v>391</v>
      </c>
      <c r="D14" s="52">
        <v>33.015</v>
      </c>
      <c r="E14" s="52">
        <v>40.0</v>
      </c>
      <c r="F14" s="52">
        <v>23.01</v>
      </c>
      <c r="G14" s="52">
        <v>440080.0</v>
      </c>
      <c r="H14" s="52">
        <v>19.75</v>
      </c>
      <c r="I14" s="52" t="s">
        <v>65</v>
      </c>
      <c r="J14" s="52" t="s">
        <v>164</v>
      </c>
      <c r="K14" s="52" t="s">
        <v>203</v>
      </c>
      <c r="L14" s="4"/>
      <c r="O14" s="176" t="str">
        <f t="shared" si="1"/>
        <v>750MeV</v>
      </c>
      <c r="P14" s="20" t="str">
        <f t="shared" si="2"/>
        <v>650MeV</v>
      </c>
      <c r="Q14" s="20">
        <f t="shared" si="3"/>
        <v>23.01</v>
      </c>
      <c r="R14" s="20">
        <f t="shared" si="4"/>
        <v>0</v>
      </c>
      <c r="S14" s="20">
        <f t="shared" si="5"/>
        <v>0</v>
      </c>
    </row>
    <row r="15">
      <c r="A15" s="75"/>
      <c r="B15" s="4">
        <v>4057.0</v>
      </c>
      <c r="C15" s="4" t="s">
        <v>391</v>
      </c>
      <c r="D15" s="52">
        <v>33.015</v>
      </c>
      <c r="E15" s="52">
        <v>40.0</v>
      </c>
      <c r="F15" s="52">
        <v>23.89</v>
      </c>
      <c r="G15" s="52">
        <v>317603.0</v>
      </c>
      <c r="H15" s="52">
        <v>39.92</v>
      </c>
      <c r="I15" s="52" t="s">
        <v>65</v>
      </c>
      <c r="J15" s="52" t="s">
        <v>164</v>
      </c>
      <c r="K15" s="52" t="s">
        <v>203</v>
      </c>
      <c r="O15" s="176" t="str">
        <f t="shared" si="1"/>
        <v>750MeV</v>
      </c>
      <c r="P15" s="20" t="str">
        <f t="shared" si="2"/>
        <v>650MeV</v>
      </c>
      <c r="Q15" s="20">
        <f t="shared" si="3"/>
        <v>46.9</v>
      </c>
      <c r="R15" s="20">
        <f t="shared" si="4"/>
        <v>0</v>
      </c>
      <c r="S15" s="20">
        <f t="shared" si="5"/>
        <v>0</v>
      </c>
    </row>
    <row r="16">
      <c r="A16" s="75"/>
      <c r="B16" s="4">
        <v>4058.0</v>
      </c>
      <c r="C16" s="4" t="s">
        <v>154</v>
      </c>
      <c r="D16" s="52">
        <v>33.015</v>
      </c>
      <c r="E16" s="52">
        <v>20.0</v>
      </c>
      <c r="F16" s="52">
        <v>0.0</v>
      </c>
      <c r="G16" s="52">
        <v>22283.0</v>
      </c>
      <c r="H16" s="52">
        <v>5.06</v>
      </c>
      <c r="I16" s="52" t="s">
        <v>65</v>
      </c>
      <c r="J16" s="52" t="s">
        <v>53</v>
      </c>
      <c r="K16" s="52" t="s">
        <v>203</v>
      </c>
      <c r="O16" s="176" t="str">
        <f t="shared" si="1"/>
        <v>750MeV</v>
      </c>
      <c r="P16" s="20" t="str">
        <f t="shared" si="2"/>
        <v>650MeV</v>
      </c>
      <c r="Q16" s="20">
        <f t="shared" si="3"/>
        <v>46.9</v>
      </c>
      <c r="R16" s="20">
        <f t="shared" si="4"/>
        <v>0</v>
      </c>
      <c r="S16" s="20">
        <f t="shared" si="5"/>
        <v>0</v>
      </c>
    </row>
    <row r="17">
      <c r="A17" s="75"/>
      <c r="B17" s="4">
        <v>4059.0</v>
      </c>
      <c r="C17" s="4" t="s">
        <v>314</v>
      </c>
      <c r="D17" s="52">
        <v>33.015</v>
      </c>
      <c r="E17" s="52">
        <v>20.0</v>
      </c>
      <c r="F17" s="52">
        <v>23.37</v>
      </c>
      <c r="G17" s="52">
        <v>445868.0</v>
      </c>
      <c r="H17" s="52">
        <v>19.64</v>
      </c>
      <c r="I17" s="52" t="s">
        <v>65</v>
      </c>
      <c r="J17" s="52" t="s">
        <v>53</v>
      </c>
      <c r="K17" s="52" t="s">
        <v>203</v>
      </c>
      <c r="L17" s="4"/>
      <c r="O17" s="176" t="str">
        <f t="shared" si="1"/>
        <v>750MeV</v>
      </c>
      <c r="P17" s="20" t="str">
        <f t="shared" si="2"/>
        <v>650MeV</v>
      </c>
      <c r="Q17" s="20">
        <f t="shared" si="3"/>
        <v>70.27</v>
      </c>
      <c r="R17" s="20">
        <f t="shared" si="4"/>
        <v>0</v>
      </c>
      <c r="S17" s="20">
        <f t="shared" si="5"/>
        <v>0</v>
      </c>
    </row>
    <row r="18">
      <c r="A18" s="75"/>
      <c r="B18" s="4">
        <v>4060.0</v>
      </c>
      <c r="C18" s="4" t="s">
        <v>391</v>
      </c>
      <c r="D18" s="52">
        <v>33.015</v>
      </c>
      <c r="E18" s="52">
        <v>20.0</v>
      </c>
      <c r="F18" s="52">
        <v>22.84</v>
      </c>
      <c r="G18" s="52">
        <v>448735.0</v>
      </c>
      <c r="H18" s="52">
        <v>20.04</v>
      </c>
      <c r="I18" s="52" t="s">
        <v>65</v>
      </c>
      <c r="J18" s="52" t="s">
        <v>44</v>
      </c>
      <c r="K18" s="52" t="s">
        <v>203</v>
      </c>
      <c r="L18" s="4"/>
      <c r="O18" s="176" t="str">
        <f t="shared" si="1"/>
        <v>750MeV</v>
      </c>
      <c r="P18" s="20" t="str">
        <f t="shared" si="2"/>
        <v>650MeV</v>
      </c>
      <c r="Q18" s="20">
        <f t="shared" si="3"/>
        <v>93.11</v>
      </c>
      <c r="R18" s="20">
        <f t="shared" si="4"/>
        <v>0</v>
      </c>
      <c r="S18" s="20">
        <f t="shared" si="5"/>
        <v>0</v>
      </c>
    </row>
    <row r="19">
      <c r="A19" s="75"/>
      <c r="B19" s="4">
        <v>4061.0</v>
      </c>
      <c r="C19" s="4" t="s">
        <v>391</v>
      </c>
      <c r="D19" s="52">
        <v>33.015</v>
      </c>
      <c r="E19" s="52">
        <v>40.0</v>
      </c>
      <c r="F19" s="52">
        <v>31.73</v>
      </c>
      <c r="G19" s="52">
        <v>924513.0</v>
      </c>
      <c r="H19" s="52">
        <v>15.01</v>
      </c>
      <c r="I19" s="52" t="s">
        <v>65</v>
      </c>
      <c r="J19" s="52" t="s">
        <v>400</v>
      </c>
      <c r="K19" s="52" t="s">
        <v>223</v>
      </c>
      <c r="L19" s="4"/>
      <c r="O19" s="176" t="str">
        <f t="shared" si="1"/>
        <v>750MeV</v>
      </c>
      <c r="P19" s="20" t="str">
        <f t="shared" si="2"/>
        <v>650MeV</v>
      </c>
      <c r="Q19" s="20">
        <f t="shared" si="3"/>
        <v>124.84</v>
      </c>
      <c r="R19" s="20">
        <f t="shared" si="4"/>
        <v>0</v>
      </c>
      <c r="S19" s="20">
        <f t="shared" si="5"/>
        <v>0</v>
      </c>
    </row>
    <row r="20">
      <c r="A20" s="111"/>
      <c r="B20" s="42">
        <v>4062.0</v>
      </c>
      <c r="C20" s="42" t="s">
        <v>391</v>
      </c>
      <c r="D20" s="43">
        <v>33.015</v>
      </c>
      <c r="E20" s="43">
        <v>30.0</v>
      </c>
      <c r="F20" s="43">
        <v>29.15</v>
      </c>
      <c r="G20" s="43">
        <v>715598.0</v>
      </c>
      <c r="H20" s="43">
        <v>22.71</v>
      </c>
      <c r="I20" s="43" t="s">
        <v>229</v>
      </c>
      <c r="J20" s="43" t="s">
        <v>164</v>
      </c>
      <c r="K20" s="43" t="s">
        <v>203</v>
      </c>
      <c r="L20" s="42"/>
      <c r="M20" s="27"/>
      <c r="N20" s="27"/>
      <c r="O20" s="200" t="str">
        <f t="shared" si="1"/>
        <v>750MeV</v>
      </c>
      <c r="P20" s="27" t="str">
        <f t="shared" si="2"/>
        <v>650MeV</v>
      </c>
      <c r="Q20" s="27">
        <f t="shared" si="3"/>
        <v>124.84</v>
      </c>
      <c r="R20" s="27">
        <f t="shared" si="4"/>
        <v>0</v>
      </c>
      <c r="S20" s="27">
        <f t="shared" si="5"/>
        <v>29.15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>
      <c r="A21" s="111"/>
      <c r="B21" s="42">
        <v>4063.0</v>
      </c>
      <c r="C21" s="42" t="s">
        <v>391</v>
      </c>
      <c r="D21" s="43">
        <v>33.015</v>
      </c>
      <c r="E21" s="43">
        <v>20.0</v>
      </c>
      <c r="F21" s="43">
        <v>20.78</v>
      </c>
      <c r="G21" s="43">
        <v>364087.0</v>
      </c>
      <c r="H21" s="43">
        <v>20.09</v>
      </c>
      <c r="I21" s="43" t="s">
        <v>229</v>
      </c>
      <c r="J21" s="43" t="s">
        <v>164</v>
      </c>
      <c r="K21" s="43" t="s">
        <v>203</v>
      </c>
      <c r="L21" s="42"/>
      <c r="M21" s="27"/>
      <c r="N21" s="27"/>
      <c r="O21" s="200" t="str">
        <f t="shared" si="1"/>
        <v>750MeV</v>
      </c>
      <c r="P21" s="27" t="str">
        <f t="shared" si="2"/>
        <v>650MeV</v>
      </c>
      <c r="Q21" s="27">
        <f t="shared" si="3"/>
        <v>124.84</v>
      </c>
      <c r="R21" s="27">
        <f t="shared" si="4"/>
        <v>0</v>
      </c>
      <c r="S21" s="27">
        <f t="shared" si="5"/>
        <v>49.93</v>
      </c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</row>
    <row r="22">
      <c r="A22" s="114"/>
      <c r="B22" s="45">
        <v>4064.0</v>
      </c>
      <c r="C22" s="45" t="s">
        <v>391</v>
      </c>
      <c r="D22" s="83">
        <v>33.015</v>
      </c>
      <c r="E22" s="83">
        <v>15.0</v>
      </c>
      <c r="F22" s="83">
        <v>48.76</v>
      </c>
      <c r="G22" s="83">
        <v>4042037.0</v>
      </c>
      <c r="H22" s="83">
        <v>63.2</v>
      </c>
      <c r="I22" s="83" t="s">
        <v>101</v>
      </c>
      <c r="J22" s="83" t="s">
        <v>164</v>
      </c>
      <c r="K22" s="83" t="s">
        <v>203</v>
      </c>
      <c r="L22" s="45"/>
      <c r="M22" s="23"/>
      <c r="N22" s="23"/>
      <c r="O22" s="204" t="str">
        <f t="shared" si="1"/>
        <v>750MeV</v>
      </c>
      <c r="P22" s="23" t="str">
        <f t="shared" si="2"/>
        <v>650MeV</v>
      </c>
      <c r="Q22" s="23">
        <f t="shared" si="3"/>
        <v>124.84</v>
      </c>
      <c r="R22" s="23">
        <f t="shared" si="4"/>
        <v>48.76</v>
      </c>
      <c r="S22" s="23">
        <f t="shared" si="5"/>
        <v>49.93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45">
        <v>4065.0</v>
      </c>
      <c r="C23" s="45" t="s">
        <v>391</v>
      </c>
      <c r="D23" s="83">
        <v>33.015</v>
      </c>
      <c r="E23" s="83">
        <v>15.0</v>
      </c>
      <c r="F23" s="83">
        <v>49.89</v>
      </c>
      <c r="G23" s="83">
        <v>4139592.0</v>
      </c>
      <c r="H23" s="83">
        <v>59.4</v>
      </c>
      <c r="I23" s="83" t="s">
        <v>101</v>
      </c>
      <c r="J23" s="83" t="s">
        <v>164</v>
      </c>
      <c r="K23" s="83" t="s">
        <v>203</v>
      </c>
      <c r="L23" s="45"/>
      <c r="M23" s="23"/>
      <c r="N23" s="23"/>
      <c r="O23" s="204" t="str">
        <f t="shared" si="1"/>
        <v>750MeV</v>
      </c>
      <c r="P23" s="23" t="str">
        <f t="shared" si="2"/>
        <v>650MeV</v>
      </c>
      <c r="Q23" s="23">
        <f t="shared" si="3"/>
        <v>124.84</v>
      </c>
      <c r="R23" s="23">
        <f t="shared" si="4"/>
        <v>98.65</v>
      </c>
      <c r="S23" s="23">
        <f t="shared" si="5"/>
        <v>49.93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45">
        <v>4066.0</v>
      </c>
      <c r="C24" s="45" t="s">
        <v>391</v>
      </c>
      <c r="D24" s="83">
        <v>33.015</v>
      </c>
      <c r="E24" s="83">
        <v>15.0</v>
      </c>
      <c r="F24" s="83">
        <v>51.52</v>
      </c>
      <c r="G24" s="83">
        <v>4226216.0</v>
      </c>
      <c r="H24" s="83">
        <v>60.03</v>
      </c>
      <c r="I24" s="83" t="s">
        <v>101</v>
      </c>
      <c r="J24" s="83" t="s">
        <v>164</v>
      </c>
      <c r="K24" s="83" t="s">
        <v>203</v>
      </c>
      <c r="L24" s="23"/>
      <c r="M24" s="23"/>
      <c r="N24" s="23"/>
      <c r="O24" s="204" t="str">
        <f t="shared" si="1"/>
        <v>750MeV</v>
      </c>
      <c r="P24" s="23" t="str">
        <f t="shared" si="2"/>
        <v>650MeV</v>
      </c>
      <c r="Q24" s="23">
        <f t="shared" si="3"/>
        <v>124.84</v>
      </c>
      <c r="R24" s="23">
        <f t="shared" si="4"/>
        <v>150.17</v>
      </c>
      <c r="S24" s="23">
        <f t="shared" si="5"/>
        <v>49.93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45">
        <v>4067.0</v>
      </c>
      <c r="C25" s="45" t="s">
        <v>391</v>
      </c>
      <c r="D25" s="83">
        <v>33.015</v>
      </c>
      <c r="E25" s="83">
        <v>15.0</v>
      </c>
      <c r="F25" s="83">
        <v>52.28</v>
      </c>
      <c r="G25" s="83">
        <v>4328610.0</v>
      </c>
      <c r="H25" s="83">
        <v>61.23</v>
      </c>
      <c r="I25" s="83" t="s">
        <v>101</v>
      </c>
      <c r="J25" s="83" t="s">
        <v>164</v>
      </c>
      <c r="K25" s="83" t="s">
        <v>203</v>
      </c>
      <c r="L25" s="23"/>
      <c r="M25" s="23"/>
      <c r="N25" s="23"/>
      <c r="O25" s="204" t="str">
        <f t="shared" si="1"/>
        <v>750MeV</v>
      </c>
      <c r="P25" s="23" t="str">
        <f t="shared" si="2"/>
        <v>650MeV</v>
      </c>
      <c r="Q25" s="23">
        <f t="shared" si="3"/>
        <v>124.84</v>
      </c>
      <c r="R25" s="23">
        <f t="shared" si="4"/>
        <v>202.45</v>
      </c>
      <c r="S25" s="23">
        <f t="shared" si="5"/>
        <v>49.93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45">
        <v>4068.0</v>
      </c>
      <c r="C26" s="45" t="s">
        <v>391</v>
      </c>
      <c r="D26" s="83">
        <v>33.015</v>
      </c>
      <c r="E26" s="83">
        <v>15.0</v>
      </c>
      <c r="F26" s="83">
        <v>47.9</v>
      </c>
      <c r="G26" s="83">
        <v>3903809.0</v>
      </c>
      <c r="H26" s="83">
        <v>60.92</v>
      </c>
      <c r="I26" s="83" t="s">
        <v>101</v>
      </c>
      <c r="J26" s="83" t="s">
        <v>164</v>
      </c>
      <c r="K26" s="83" t="s">
        <v>203</v>
      </c>
      <c r="L26" s="23"/>
      <c r="M26" s="23"/>
      <c r="N26" s="23"/>
      <c r="O26" s="204" t="str">
        <f t="shared" si="1"/>
        <v>750MeV</v>
      </c>
      <c r="P26" s="23" t="str">
        <f t="shared" si="2"/>
        <v>650MeV</v>
      </c>
      <c r="Q26" s="23">
        <f t="shared" si="3"/>
        <v>124.84</v>
      </c>
      <c r="R26" s="23">
        <f t="shared" si="4"/>
        <v>250.35</v>
      </c>
      <c r="S26" s="23">
        <f t="shared" si="5"/>
        <v>49.93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80">
        <v>45325.0</v>
      </c>
      <c r="B27" s="45">
        <v>4069.0</v>
      </c>
      <c r="C27" s="45" t="s">
        <v>391</v>
      </c>
      <c r="D27" s="83">
        <v>33.015</v>
      </c>
      <c r="E27" s="83">
        <v>15.0</v>
      </c>
      <c r="F27" s="83">
        <v>49.66</v>
      </c>
      <c r="G27" s="83">
        <v>4097692.0</v>
      </c>
      <c r="H27" s="83">
        <v>58.97</v>
      </c>
      <c r="I27" s="83" t="s">
        <v>101</v>
      </c>
      <c r="J27" s="83" t="s">
        <v>164</v>
      </c>
      <c r="K27" s="83" t="s">
        <v>203</v>
      </c>
      <c r="L27" s="23"/>
      <c r="M27" s="23"/>
      <c r="N27" s="23"/>
      <c r="O27" s="204" t="str">
        <f t="shared" si="1"/>
        <v>750MeV</v>
      </c>
      <c r="P27" s="23" t="str">
        <f t="shared" si="2"/>
        <v>650MeV</v>
      </c>
      <c r="Q27" s="23">
        <f t="shared" si="3"/>
        <v>124.84</v>
      </c>
      <c r="R27" s="23">
        <f t="shared" si="4"/>
        <v>300.01</v>
      </c>
      <c r="S27" s="23">
        <f t="shared" si="5"/>
        <v>49.93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45">
        <v>4070.0</v>
      </c>
      <c r="C28" s="45" t="s">
        <v>391</v>
      </c>
      <c r="D28" s="83">
        <v>33.015</v>
      </c>
      <c r="E28" s="83">
        <v>10.0</v>
      </c>
      <c r="F28" s="83">
        <v>21.42</v>
      </c>
      <c r="G28" s="83">
        <v>1357450.0</v>
      </c>
      <c r="H28" s="83">
        <v>39.22</v>
      </c>
      <c r="I28" s="83" t="s">
        <v>101</v>
      </c>
      <c r="J28" s="83" t="s">
        <v>164</v>
      </c>
      <c r="K28" s="83" t="s">
        <v>203</v>
      </c>
      <c r="L28" s="23"/>
      <c r="M28" s="23"/>
      <c r="N28" s="23"/>
      <c r="O28" s="204" t="str">
        <f t="shared" si="1"/>
        <v>750MeV</v>
      </c>
      <c r="P28" s="23" t="str">
        <f t="shared" si="2"/>
        <v>650MeV</v>
      </c>
      <c r="Q28" s="23">
        <f t="shared" si="3"/>
        <v>124.84</v>
      </c>
      <c r="R28" s="23">
        <f t="shared" si="4"/>
        <v>321.43</v>
      </c>
      <c r="S28" s="23">
        <f t="shared" si="5"/>
        <v>49.93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45">
        <v>4071.0</v>
      </c>
      <c r="C29" s="45" t="s">
        <v>391</v>
      </c>
      <c r="D29" s="83">
        <v>33.015</v>
      </c>
      <c r="E29" s="83">
        <v>7.5</v>
      </c>
      <c r="F29" s="83">
        <v>17.45</v>
      </c>
      <c r="G29" s="83">
        <v>898511.0</v>
      </c>
      <c r="H29" s="83">
        <v>39.49</v>
      </c>
      <c r="I29" s="83" t="s">
        <v>101</v>
      </c>
      <c r="J29" s="83" t="s">
        <v>164</v>
      </c>
      <c r="K29" s="83" t="s">
        <v>203</v>
      </c>
      <c r="L29" s="23"/>
      <c r="M29" s="23"/>
      <c r="N29" s="23"/>
      <c r="O29" s="204" t="str">
        <f t="shared" si="1"/>
        <v>750MeV</v>
      </c>
      <c r="P29" s="23" t="str">
        <f t="shared" si="2"/>
        <v>650MeV</v>
      </c>
      <c r="Q29" s="23">
        <f t="shared" si="3"/>
        <v>124.84</v>
      </c>
      <c r="R29" s="23">
        <f t="shared" si="4"/>
        <v>338.88</v>
      </c>
      <c r="S29" s="23">
        <f t="shared" si="5"/>
        <v>49.93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45">
        <v>4072.0</v>
      </c>
      <c r="C30" s="45" t="s">
        <v>314</v>
      </c>
      <c r="D30" s="83">
        <v>33.015</v>
      </c>
      <c r="E30" s="83">
        <v>10.0</v>
      </c>
      <c r="F30" s="83">
        <v>11.38</v>
      </c>
      <c r="G30" s="83">
        <v>725506.0</v>
      </c>
      <c r="H30" s="83">
        <v>19.94</v>
      </c>
      <c r="I30" s="83" t="s">
        <v>101</v>
      </c>
      <c r="J30" s="83" t="s">
        <v>53</v>
      </c>
      <c r="K30" s="83" t="s">
        <v>203</v>
      </c>
      <c r="L30" s="23"/>
      <c r="M30" s="23"/>
      <c r="N30" s="23"/>
      <c r="O30" s="204" t="str">
        <f t="shared" si="1"/>
        <v>750MeV</v>
      </c>
      <c r="P30" s="23" t="str">
        <f t="shared" si="2"/>
        <v>650MeV</v>
      </c>
      <c r="Q30" s="23">
        <f t="shared" si="3"/>
        <v>124.84</v>
      </c>
      <c r="R30" s="23">
        <f t="shared" si="4"/>
        <v>350.26</v>
      </c>
      <c r="S30" s="23">
        <f t="shared" si="5"/>
        <v>49.93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45">
        <v>4073.0</v>
      </c>
      <c r="C31" s="45" t="s">
        <v>154</v>
      </c>
      <c r="D31" s="83">
        <v>33.015</v>
      </c>
      <c r="E31" s="83">
        <v>10.0</v>
      </c>
      <c r="F31" s="83">
        <v>0.0</v>
      </c>
      <c r="G31" s="83">
        <v>0.0</v>
      </c>
      <c r="H31" s="83">
        <v>0.1</v>
      </c>
      <c r="I31" s="83" t="s">
        <v>101</v>
      </c>
      <c r="J31" s="83" t="s">
        <v>44</v>
      </c>
      <c r="K31" s="83" t="s">
        <v>203</v>
      </c>
      <c r="L31" s="45"/>
      <c r="M31" s="23"/>
      <c r="N31" s="23"/>
      <c r="O31" s="204" t="str">
        <f t="shared" si="1"/>
        <v>750MeV</v>
      </c>
      <c r="P31" s="23" t="str">
        <f t="shared" si="2"/>
        <v>650MeV</v>
      </c>
      <c r="Q31" s="23">
        <f t="shared" si="3"/>
        <v>124.84</v>
      </c>
      <c r="R31" s="23">
        <f t="shared" si="4"/>
        <v>350.26</v>
      </c>
      <c r="S31" s="23">
        <f t="shared" si="5"/>
        <v>49.93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45">
        <v>4074.0</v>
      </c>
      <c r="C32" s="45" t="s">
        <v>314</v>
      </c>
      <c r="D32" s="83">
        <v>33.015</v>
      </c>
      <c r="E32" s="83">
        <v>10.0</v>
      </c>
      <c r="F32" s="83">
        <v>11.56</v>
      </c>
      <c r="G32" s="83">
        <v>753474.0</v>
      </c>
      <c r="H32" s="83">
        <v>19.53</v>
      </c>
      <c r="I32" s="83" t="s">
        <v>101</v>
      </c>
      <c r="J32" s="83" t="s">
        <v>44</v>
      </c>
      <c r="K32" s="83" t="s">
        <v>203</v>
      </c>
      <c r="L32" s="23"/>
      <c r="M32" s="23"/>
      <c r="N32" s="23"/>
      <c r="O32" s="204" t="str">
        <f t="shared" si="1"/>
        <v>750MeV</v>
      </c>
      <c r="P32" s="23" t="str">
        <f t="shared" si="2"/>
        <v>650MeV</v>
      </c>
      <c r="Q32" s="23">
        <f t="shared" si="3"/>
        <v>124.84</v>
      </c>
      <c r="R32" s="23">
        <f t="shared" si="4"/>
        <v>361.82</v>
      </c>
      <c r="S32" s="23">
        <f t="shared" si="5"/>
        <v>49.93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45">
        <v>4075.0</v>
      </c>
      <c r="C33" s="45" t="s">
        <v>391</v>
      </c>
      <c r="D33" s="83">
        <v>33.015</v>
      </c>
      <c r="E33" s="83">
        <v>15.0</v>
      </c>
      <c r="F33" s="83">
        <v>12.82</v>
      </c>
      <c r="G33" s="83">
        <v>976944.0</v>
      </c>
      <c r="H33" s="83">
        <v>14.77</v>
      </c>
      <c r="I33" s="83" t="s">
        <v>101</v>
      </c>
      <c r="J33" s="83" t="s">
        <v>400</v>
      </c>
      <c r="K33" s="83" t="s">
        <v>223</v>
      </c>
      <c r="L33" s="23"/>
      <c r="M33" s="23"/>
      <c r="N33" s="23"/>
      <c r="O33" s="204" t="str">
        <f t="shared" si="1"/>
        <v>750MeV</v>
      </c>
      <c r="P33" s="23" t="str">
        <f t="shared" si="2"/>
        <v>650MeV</v>
      </c>
      <c r="Q33" s="23">
        <f t="shared" si="3"/>
        <v>124.84</v>
      </c>
      <c r="R33" s="23">
        <f t="shared" si="4"/>
        <v>374.64</v>
      </c>
      <c r="S33" s="23">
        <f t="shared" si="5"/>
        <v>49.93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73">
        <v>45326.0</v>
      </c>
      <c r="B34" s="4">
        <v>4106.0</v>
      </c>
      <c r="C34" s="4" t="s">
        <v>391</v>
      </c>
      <c r="D34" s="94">
        <v>33.015</v>
      </c>
      <c r="E34" s="52">
        <v>40.0</v>
      </c>
      <c r="F34" s="52">
        <v>124.34</v>
      </c>
      <c r="G34" s="52">
        <v>3871880.0</v>
      </c>
      <c r="H34" s="52">
        <v>60.35</v>
      </c>
      <c r="I34" s="52" t="s">
        <v>65</v>
      </c>
      <c r="J34" s="52" t="s">
        <v>164</v>
      </c>
      <c r="K34" s="52" t="s">
        <v>203</v>
      </c>
      <c r="O34" s="176" t="str">
        <f t="shared" si="1"/>
        <v>750MeV</v>
      </c>
      <c r="P34" s="20" t="str">
        <f t="shared" si="2"/>
        <v>650MeV</v>
      </c>
      <c r="Q34" s="20">
        <f t="shared" si="3"/>
        <v>249.18</v>
      </c>
      <c r="R34" s="20">
        <f t="shared" si="4"/>
        <v>374.64</v>
      </c>
      <c r="S34" s="20">
        <f t="shared" si="5"/>
        <v>49.93</v>
      </c>
    </row>
    <row r="35">
      <c r="A35" s="75"/>
      <c r="B35" s="4">
        <v>4107.0</v>
      </c>
      <c r="C35" s="4" t="s">
        <v>391</v>
      </c>
      <c r="D35" s="52">
        <v>33.015</v>
      </c>
      <c r="E35" s="52">
        <v>40.0</v>
      </c>
      <c r="F35" s="52">
        <v>114.99</v>
      </c>
      <c r="G35" s="52">
        <v>3526096.0</v>
      </c>
      <c r="H35" s="52">
        <v>59.75</v>
      </c>
      <c r="I35" s="52" t="s">
        <v>65</v>
      </c>
      <c r="J35" s="52" t="s">
        <v>164</v>
      </c>
      <c r="K35" s="52" t="s">
        <v>203</v>
      </c>
      <c r="O35" s="176" t="str">
        <f t="shared" si="1"/>
        <v>750MeV</v>
      </c>
      <c r="P35" s="20" t="str">
        <f t="shared" si="2"/>
        <v>650MeV</v>
      </c>
      <c r="Q35" s="20">
        <f t="shared" si="3"/>
        <v>364.17</v>
      </c>
      <c r="R35" s="20">
        <f t="shared" si="4"/>
        <v>374.64</v>
      </c>
      <c r="S35" s="20">
        <f t="shared" si="5"/>
        <v>49.93</v>
      </c>
    </row>
    <row r="36">
      <c r="A36" s="252"/>
      <c r="B36" s="4">
        <v>4108.0</v>
      </c>
      <c r="C36" s="4" t="s">
        <v>391</v>
      </c>
      <c r="D36" s="52">
        <v>33.015</v>
      </c>
      <c r="E36" s="52">
        <v>20.0</v>
      </c>
      <c r="F36" s="52">
        <v>24.58</v>
      </c>
      <c r="G36" s="52">
        <v>457627.0</v>
      </c>
      <c r="H36" s="52">
        <v>21.01</v>
      </c>
      <c r="I36" s="52" t="s">
        <v>65</v>
      </c>
      <c r="J36" s="52" t="s">
        <v>164</v>
      </c>
      <c r="K36" s="52" t="s">
        <v>203</v>
      </c>
      <c r="O36" s="176" t="str">
        <f t="shared" si="1"/>
        <v>750MeV</v>
      </c>
      <c r="P36" s="20" t="str">
        <f t="shared" si="2"/>
        <v>650MeV</v>
      </c>
      <c r="Q36" s="20">
        <f t="shared" si="3"/>
        <v>388.75</v>
      </c>
      <c r="R36" s="20">
        <f t="shared" si="4"/>
        <v>374.64</v>
      </c>
      <c r="S36" s="20">
        <f t="shared" si="5"/>
        <v>49.93</v>
      </c>
    </row>
    <row r="37">
      <c r="A37" s="75"/>
      <c r="B37" s="4">
        <v>4109.0</v>
      </c>
      <c r="C37" s="4" t="s">
        <v>391</v>
      </c>
      <c r="D37" s="52">
        <v>33.015</v>
      </c>
      <c r="E37" s="52">
        <v>10.0</v>
      </c>
      <c r="F37" s="52">
        <v>22.66</v>
      </c>
      <c r="G37" s="52">
        <v>303527.0</v>
      </c>
      <c r="H37" s="52">
        <v>39.9</v>
      </c>
      <c r="I37" s="52" t="s">
        <v>65</v>
      </c>
      <c r="J37" s="52" t="s">
        <v>164</v>
      </c>
      <c r="K37" s="52" t="s">
        <v>203</v>
      </c>
      <c r="O37" s="176" t="str">
        <f t="shared" si="1"/>
        <v>750MeV</v>
      </c>
      <c r="P37" s="20" t="str">
        <f t="shared" si="2"/>
        <v>650MeV</v>
      </c>
      <c r="Q37" s="20">
        <f t="shared" si="3"/>
        <v>411.41</v>
      </c>
      <c r="R37" s="20">
        <f t="shared" si="4"/>
        <v>374.64</v>
      </c>
      <c r="S37" s="20">
        <f t="shared" si="5"/>
        <v>49.93</v>
      </c>
    </row>
    <row r="38">
      <c r="A38" s="75"/>
      <c r="B38" s="4">
        <v>4110.0</v>
      </c>
      <c r="C38" s="4" t="s">
        <v>314</v>
      </c>
      <c r="D38" s="52">
        <v>33.015</v>
      </c>
      <c r="E38" s="52">
        <v>20.0</v>
      </c>
      <c r="F38" s="52">
        <v>22.25</v>
      </c>
      <c r="G38" s="52">
        <v>434213.0</v>
      </c>
      <c r="H38" s="52">
        <v>19.2</v>
      </c>
      <c r="I38" s="52" t="s">
        <v>65</v>
      </c>
      <c r="J38" s="52" t="s">
        <v>53</v>
      </c>
      <c r="K38" s="52" t="s">
        <v>203</v>
      </c>
      <c r="O38" s="176" t="str">
        <f t="shared" si="1"/>
        <v>750MeV</v>
      </c>
      <c r="P38" s="20" t="str">
        <f t="shared" si="2"/>
        <v>650MeV</v>
      </c>
      <c r="Q38" s="20">
        <f t="shared" si="3"/>
        <v>433.66</v>
      </c>
      <c r="R38" s="20">
        <f t="shared" si="4"/>
        <v>374.64</v>
      </c>
      <c r="S38" s="20">
        <f t="shared" si="5"/>
        <v>49.93</v>
      </c>
    </row>
    <row r="39">
      <c r="A39" s="75"/>
      <c r="B39" s="4">
        <v>4111.0</v>
      </c>
      <c r="C39" s="4" t="s">
        <v>391</v>
      </c>
      <c r="D39" s="52">
        <v>33.015</v>
      </c>
      <c r="E39" s="52">
        <v>40.0</v>
      </c>
      <c r="F39" s="52">
        <v>35.96</v>
      </c>
      <c r="G39" s="52">
        <v>1003526.0</v>
      </c>
      <c r="H39" s="52">
        <v>16.31</v>
      </c>
      <c r="I39" s="52" t="s">
        <v>65</v>
      </c>
      <c r="J39" s="52" t="s">
        <v>400</v>
      </c>
      <c r="K39" s="52" t="s">
        <v>223</v>
      </c>
      <c r="O39" s="176" t="str">
        <f t="shared" si="1"/>
        <v>750MeV</v>
      </c>
      <c r="P39" s="20" t="str">
        <f t="shared" si="2"/>
        <v>650MeV</v>
      </c>
      <c r="Q39" s="20">
        <f t="shared" si="3"/>
        <v>469.62</v>
      </c>
      <c r="R39" s="20">
        <f t="shared" si="4"/>
        <v>374.64</v>
      </c>
      <c r="S39" s="20">
        <f t="shared" si="5"/>
        <v>49.93</v>
      </c>
    </row>
    <row r="40">
      <c r="A40" s="111"/>
      <c r="B40" s="42">
        <v>4112.0</v>
      </c>
      <c r="C40" s="42" t="s">
        <v>391</v>
      </c>
      <c r="D40" s="43">
        <v>33.015</v>
      </c>
      <c r="E40" s="43">
        <v>30.0</v>
      </c>
      <c r="F40" s="43">
        <v>31.6</v>
      </c>
      <c r="G40" s="43">
        <v>758964.0</v>
      </c>
      <c r="H40" s="43">
        <v>18.72</v>
      </c>
      <c r="I40" s="43" t="s">
        <v>229</v>
      </c>
      <c r="J40" s="43" t="s">
        <v>164</v>
      </c>
      <c r="K40" s="43" t="s">
        <v>203</v>
      </c>
      <c r="L40" s="27"/>
      <c r="M40" s="27"/>
      <c r="N40" s="27"/>
      <c r="O40" s="200" t="str">
        <f t="shared" si="1"/>
        <v>750MeV</v>
      </c>
      <c r="P40" s="27" t="str">
        <f t="shared" si="2"/>
        <v>650MeV</v>
      </c>
      <c r="Q40" s="27">
        <f t="shared" si="3"/>
        <v>469.62</v>
      </c>
      <c r="R40" s="27">
        <f t="shared" si="4"/>
        <v>374.64</v>
      </c>
      <c r="S40" s="27">
        <f t="shared" si="5"/>
        <v>81.53</v>
      </c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</row>
    <row r="41">
      <c r="A41" s="111"/>
      <c r="B41" s="42">
        <v>4113.0</v>
      </c>
      <c r="C41" s="42" t="s">
        <v>391</v>
      </c>
      <c r="D41" s="43">
        <v>33.015</v>
      </c>
      <c r="E41" s="43">
        <v>20.0</v>
      </c>
      <c r="F41" s="43">
        <v>20.01</v>
      </c>
      <c r="G41" s="43">
        <v>348730.0</v>
      </c>
      <c r="H41" s="43">
        <v>19.44</v>
      </c>
      <c r="I41" s="43" t="s">
        <v>229</v>
      </c>
      <c r="J41" s="43" t="s">
        <v>164</v>
      </c>
      <c r="K41" s="43" t="s">
        <v>203</v>
      </c>
      <c r="L41" s="27"/>
      <c r="M41" s="27"/>
      <c r="N41" s="27"/>
      <c r="O41" s="200" t="str">
        <f t="shared" si="1"/>
        <v>750MeV</v>
      </c>
      <c r="P41" s="27" t="str">
        <f t="shared" si="2"/>
        <v>650MeV</v>
      </c>
      <c r="Q41" s="27">
        <f t="shared" si="3"/>
        <v>469.62</v>
      </c>
      <c r="R41" s="27">
        <f t="shared" si="4"/>
        <v>374.64</v>
      </c>
      <c r="S41" s="27">
        <f t="shared" si="5"/>
        <v>101.54</v>
      </c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>
      <c r="A42" s="114"/>
      <c r="B42" s="45">
        <v>4114.0</v>
      </c>
      <c r="C42" s="45" t="s">
        <v>391</v>
      </c>
      <c r="D42" s="83">
        <v>33.015</v>
      </c>
      <c r="E42" s="83">
        <v>15.0</v>
      </c>
      <c r="F42" s="83">
        <v>52.25</v>
      </c>
      <c r="G42" s="83">
        <v>4261202.0</v>
      </c>
      <c r="H42" s="83">
        <v>62.4</v>
      </c>
      <c r="I42" s="83" t="s">
        <v>101</v>
      </c>
      <c r="J42" s="83" t="s">
        <v>164</v>
      </c>
      <c r="K42" s="83" t="s">
        <v>203</v>
      </c>
      <c r="L42" s="45"/>
      <c r="M42" s="23"/>
      <c r="N42" s="23"/>
      <c r="O42" s="204" t="str">
        <f t="shared" si="1"/>
        <v>750MeV</v>
      </c>
      <c r="P42" s="23" t="str">
        <f t="shared" si="2"/>
        <v>650MeV</v>
      </c>
      <c r="Q42" s="23">
        <f t="shared" si="3"/>
        <v>469.62</v>
      </c>
      <c r="R42" s="23">
        <f t="shared" si="4"/>
        <v>426.89</v>
      </c>
      <c r="S42" s="23">
        <f t="shared" si="5"/>
        <v>101.54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114"/>
      <c r="B43" s="45">
        <v>4115.0</v>
      </c>
      <c r="C43" s="45" t="s">
        <v>391</v>
      </c>
      <c r="D43" s="83">
        <v>33.015</v>
      </c>
      <c r="E43" s="83">
        <v>15.0</v>
      </c>
      <c r="F43" s="83">
        <v>49.32</v>
      </c>
      <c r="G43" s="83">
        <v>4017772.0</v>
      </c>
      <c r="H43" s="83">
        <v>57.39</v>
      </c>
      <c r="I43" s="83" t="s">
        <v>101</v>
      </c>
      <c r="J43" s="83" t="s">
        <v>164</v>
      </c>
      <c r="K43" s="83" t="s">
        <v>203</v>
      </c>
      <c r="L43" s="23"/>
      <c r="M43" s="23"/>
      <c r="N43" s="23"/>
      <c r="O43" s="204" t="str">
        <f t="shared" si="1"/>
        <v>750MeV</v>
      </c>
      <c r="P43" s="23" t="str">
        <f t="shared" si="2"/>
        <v>650MeV</v>
      </c>
      <c r="Q43" s="23">
        <f t="shared" si="3"/>
        <v>469.62</v>
      </c>
      <c r="R43" s="23">
        <f t="shared" si="4"/>
        <v>476.21</v>
      </c>
      <c r="S43" s="23">
        <f t="shared" si="5"/>
        <v>101.54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>
      <c r="A44" s="114"/>
      <c r="B44" s="45">
        <v>4116.0</v>
      </c>
      <c r="C44" s="45" t="s">
        <v>391</v>
      </c>
      <c r="D44" s="83">
        <v>33.015</v>
      </c>
      <c r="E44" s="83">
        <v>15.0</v>
      </c>
      <c r="F44" s="83">
        <v>49.4</v>
      </c>
      <c r="G44" s="83">
        <v>4020558.0</v>
      </c>
      <c r="H44" s="83">
        <v>59.26</v>
      </c>
      <c r="I44" s="83" t="s">
        <v>101</v>
      </c>
      <c r="J44" s="83" t="s">
        <v>164</v>
      </c>
      <c r="K44" s="83" t="s">
        <v>203</v>
      </c>
      <c r="L44" s="23"/>
      <c r="M44" s="23"/>
      <c r="N44" s="23"/>
      <c r="O44" s="204" t="str">
        <f t="shared" si="1"/>
        <v>750MeV</v>
      </c>
      <c r="P44" s="23" t="str">
        <f t="shared" si="2"/>
        <v>650MeV</v>
      </c>
      <c r="Q44" s="23">
        <f t="shared" si="3"/>
        <v>469.62</v>
      </c>
      <c r="R44" s="23">
        <f t="shared" si="4"/>
        <v>525.61</v>
      </c>
      <c r="S44" s="23">
        <f t="shared" si="5"/>
        <v>101.54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>
      <c r="A45" s="114"/>
      <c r="B45" s="45">
        <v>4117.0</v>
      </c>
      <c r="C45" s="45" t="s">
        <v>391</v>
      </c>
      <c r="D45" s="83">
        <v>33.015</v>
      </c>
      <c r="E45" s="83">
        <v>15.0</v>
      </c>
      <c r="F45" s="83">
        <v>49.15</v>
      </c>
      <c r="G45" s="83">
        <v>4010888.0</v>
      </c>
      <c r="H45" s="83">
        <v>58.9</v>
      </c>
      <c r="I45" s="83" t="s">
        <v>101</v>
      </c>
      <c r="J45" s="83" t="s">
        <v>164</v>
      </c>
      <c r="K45" s="83" t="s">
        <v>203</v>
      </c>
      <c r="L45" s="23"/>
      <c r="M45" s="23"/>
      <c r="N45" s="23"/>
      <c r="O45" s="204" t="str">
        <f t="shared" si="1"/>
        <v>750MeV</v>
      </c>
      <c r="P45" s="23" t="str">
        <f t="shared" si="2"/>
        <v>650MeV</v>
      </c>
      <c r="Q45" s="23">
        <f t="shared" si="3"/>
        <v>469.62</v>
      </c>
      <c r="R45" s="23">
        <f t="shared" si="4"/>
        <v>574.76</v>
      </c>
      <c r="S45" s="23">
        <f t="shared" si="5"/>
        <v>101.54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114"/>
      <c r="B46" s="45">
        <v>4118.0</v>
      </c>
      <c r="C46" s="45" t="s">
        <v>391</v>
      </c>
      <c r="D46" s="83">
        <v>33.015</v>
      </c>
      <c r="E46" s="83">
        <v>15.0</v>
      </c>
      <c r="F46" s="83">
        <v>49.44</v>
      </c>
      <c r="G46" s="83">
        <v>4009179.0</v>
      </c>
      <c r="H46" s="83">
        <v>57.95</v>
      </c>
      <c r="I46" s="83" t="s">
        <v>101</v>
      </c>
      <c r="J46" s="83" t="s">
        <v>164</v>
      </c>
      <c r="K46" s="83" t="s">
        <v>203</v>
      </c>
      <c r="L46" s="23"/>
      <c r="M46" s="23"/>
      <c r="N46" s="23"/>
      <c r="O46" s="204" t="str">
        <f t="shared" si="1"/>
        <v>750MeV</v>
      </c>
      <c r="P46" s="23" t="str">
        <f t="shared" si="2"/>
        <v>650MeV</v>
      </c>
      <c r="Q46" s="23">
        <f t="shared" si="3"/>
        <v>469.62</v>
      </c>
      <c r="R46" s="23">
        <f t="shared" si="4"/>
        <v>624.2</v>
      </c>
      <c r="S46" s="23">
        <f t="shared" si="5"/>
        <v>101.54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>
      <c r="A47" s="114"/>
      <c r="B47" s="45">
        <v>4119.0</v>
      </c>
      <c r="C47" s="45" t="s">
        <v>391</v>
      </c>
      <c r="D47" s="83">
        <v>33.015</v>
      </c>
      <c r="E47" s="83">
        <v>15.0</v>
      </c>
      <c r="F47" s="83">
        <v>49.34</v>
      </c>
      <c r="G47" s="83">
        <v>4029181.0</v>
      </c>
      <c r="H47" s="83">
        <v>56.94</v>
      </c>
      <c r="I47" s="83" t="s">
        <v>101</v>
      </c>
      <c r="J47" s="83" t="s">
        <v>164</v>
      </c>
      <c r="K47" s="83" t="s">
        <v>203</v>
      </c>
      <c r="L47" s="23"/>
      <c r="M47" s="23"/>
      <c r="N47" s="23"/>
      <c r="O47" s="204" t="str">
        <f t="shared" si="1"/>
        <v>750MeV</v>
      </c>
      <c r="P47" s="23" t="str">
        <f t="shared" si="2"/>
        <v>650MeV</v>
      </c>
      <c r="Q47" s="23">
        <f t="shared" si="3"/>
        <v>469.62</v>
      </c>
      <c r="R47" s="23">
        <f t="shared" si="4"/>
        <v>673.54</v>
      </c>
      <c r="S47" s="23">
        <f t="shared" si="5"/>
        <v>101.54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114"/>
      <c r="B48" s="45">
        <v>4120.0</v>
      </c>
      <c r="C48" s="45" t="s">
        <v>391</v>
      </c>
      <c r="D48" s="83">
        <v>33.015</v>
      </c>
      <c r="E48" s="83">
        <v>10.0</v>
      </c>
      <c r="F48" s="83">
        <v>22.9</v>
      </c>
      <c r="G48" s="83">
        <v>1434055.0</v>
      </c>
      <c r="H48" s="83">
        <v>42.08</v>
      </c>
      <c r="I48" s="83" t="s">
        <v>101</v>
      </c>
      <c r="J48" s="83" t="s">
        <v>164</v>
      </c>
      <c r="K48" s="83" t="s">
        <v>203</v>
      </c>
      <c r="L48" s="23"/>
      <c r="M48" s="23"/>
      <c r="N48" s="23"/>
      <c r="O48" s="204" t="str">
        <f t="shared" si="1"/>
        <v>750MeV</v>
      </c>
      <c r="P48" s="23" t="str">
        <f t="shared" si="2"/>
        <v>650MeV</v>
      </c>
      <c r="Q48" s="23">
        <f t="shared" si="3"/>
        <v>469.62</v>
      </c>
      <c r="R48" s="23">
        <f t="shared" si="4"/>
        <v>696.44</v>
      </c>
      <c r="S48" s="23">
        <f t="shared" si="5"/>
        <v>101.54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>
      <c r="A49" s="114"/>
      <c r="B49" s="45">
        <v>4121.0</v>
      </c>
      <c r="C49" s="45" t="s">
        <v>391</v>
      </c>
      <c r="D49" s="83">
        <v>33.015</v>
      </c>
      <c r="E49" s="83">
        <v>7.5</v>
      </c>
      <c r="F49" s="83">
        <v>16.19</v>
      </c>
      <c r="G49" s="83">
        <v>819563.0</v>
      </c>
      <c r="H49" s="83">
        <v>39.04</v>
      </c>
      <c r="I49" s="83" t="s">
        <v>101</v>
      </c>
      <c r="J49" s="83" t="s">
        <v>164</v>
      </c>
      <c r="K49" s="83" t="s">
        <v>203</v>
      </c>
      <c r="L49" s="23"/>
      <c r="M49" s="23"/>
      <c r="N49" s="23"/>
      <c r="O49" s="204" t="str">
        <f t="shared" si="1"/>
        <v>750MeV</v>
      </c>
      <c r="P49" s="23" t="str">
        <f t="shared" si="2"/>
        <v>650MeV</v>
      </c>
      <c r="Q49" s="23">
        <f t="shared" si="3"/>
        <v>469.62</v>
      </c>
      <c r="R49" s="23">
        <f t="shared" si="4"/>
        <v>712.63</v>
      </c>
      <c r="S49" s="23">
        <f t="shared" si="5"/>
        <v>101.54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>
      <c r="A50" s="114"/>
      <c r="B50" s="45">
        <v>4122.0</v>
      </c>
      <c r="C50" s="45" t="s">
        <v>314</v>
      </c>
      <c r="D50" s="83">
        <v>33.015</v>
      </c>
      <c r="E50" s="83">
        <v>10.0</v>
      </c>
      <c r="F50" s="83">
        <v>11.09</v>
      </c>
      <c r="G50" s="83">
        <v>697094.0</v>
      </c>
      <c r="H50" s="83">
        <v>20.25</v>
      </c>
      <c r="I50" s="83" t="s">
        <v>101</v>
      </c>
      <c r="J50" s="83" t="s">
        <v>53</v>
      </c>
      <c r="K50" s="83" t="s">
        <v>203</v>
      </c>
      <c r="L50" s="23"/>
      <c r="M50" s="23"/>
      <c r="N50" s="23"/>
      <c r="O50" s="204" t="str">
        <f t="shared" si="1"/>
        <v>750MeV</v>
      </c>
      <c r="P50" s="23" t="str">
        <f t="shared" si="2"/>
        <v>650MeV</v>
      </c>
      <c r="Q50" s="23">
        <f t="shared" si="3"/>
        <v>469.62</v>
      </c>
      <c r="R50" s="23">
        <f t="shared" si="4"/>
        <v>723.72</v>
      </c>
      <c r="S50" s="23">
        <f t="shared" si="5"/>
        <v>101.54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114"/>
      <c r="B51" s="45">
        <v>4123.0</v>
      </c>
      <c r="C51" s="45" t="s">
        <v>391</v>
      </c>
      <c r="D51" s="83">
        <v>33.015</v>
      </c>
      <c r="E51" s="83">
        <v>15.0</v>
      </c>
      <c r="F51" s="83">
        <v>13.36</v>
      </c>
      <c r="G51" s="83">
        <v>1003294.0</v>
      </c>
      <c r="H51" s="83">
        <v>16.47</v>
      </c>
      <c r="I51" s="83" t="s">
        <v>101</v>
      </c>
      <c r="J51" s="83" t="s">
        <v>400</v>
      </c>
      <c r="K51" s="83" t="s">
        <v>223</v>
      </c>
      <c r="L51" s="23"/>
      <c r="M51" s="23"/>
      <c r="N51" s="23"/>
      <c r="O51" s="204" t="str">
        <f t="shared" si="1"/>
        <v>750MeV</v>
      </c>
      <c r="P51" s="23" t="str">
        <f t="shared" si="2"/>
        <v>650MeV</v>
      </c>
      <c r="Q51" s="23">
        <f t="shared" si="3"/>
        <v>469.62</v>
      </c>
      <c r="R51" s="23">
        <f t="shared" si="4"/>
        <v>737.08</v>
      </c>
      <c r="S51" s="23">
        <f t="shared" si="5"/>
        <v>101.54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>
      <c r="A52" s="114"/>
      <c r="B52" s="45">
        <v>4124.0</v>
      </c>
      <c r="C52" s="45" t="s">
        <v>391</v>
      </c>
      <c r="D52" s="83">
        <v>33.015</v>
      </c>
      <c r="E52" s="83">
        <v>15.0</v>
      </c>
      <c r="F52" s="83">
        <v>43.13</v>
      </c>
      <c r="G52" s="83">
        <v>3576940.0</v>
      </c>
      <c r="H52" s="83">
        <v>60.48</v>
      </c>
      <c r="I52" s="83" t="s">
        <v>101</v>
      </c>
      <c r="J52" s="83" t="s">
        <v>164</v>
      </c>
      <c r="K52" s="83" t="s">
        <v>203</v>
      </c>
      <c r="L52" s="23"/>
      <c r="M52" s="23"/>
      <c r="N52" s="23"/>
      <c r="O52" s="204" t="str">
        <f t="shared" si="1"/>
        <v>750MeV</v>
      </c>
      <c r="P52" s="23" t="str">
        <f t="shared" si="2"/>
        <v>650MeV</v>
      </c>
      <c r="Q52" s="23">
        <f t="shared" si="3"/>
        <v>469.62</v>
      </c>
      <c r="R52" s="23">
        <f t="shared" si="4"/>
        <v>780.21</v>
      </c>
      <c r="S52" s="23">
        <f t="shared" si="5"/>
        <v>101.54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114"/>
      <c r="B53" s="45">
        <v>4125.0</v>
      </c>
      <c r="C53" s="45" t="s">
        <v>391</v>
      </c>
      <c r="D53" s="83">
        <v>33.015</v>
      </c>
      <c r="E53" s="83">
        <v>15.0</v>
      </c>
      <c r="F53" s="83">
        <v>48.51</v>
      </c>
      <c r="G53" s="83">
        <v>3963041.0</v>
      </c>
      <c r="H53" s="83">
        <v>58.7</v>
      </c>
      <c r="I53" s="83" t="s">
        <v>101</v>
      </c>
      <c r="J53" s="83" t="s">
        <v>164</v>
      </c>
      <c r="K53" s="83" t="s">
        <v>203</v>
      </c>
      <c r="L53" s="23"/>
      <c r="M53" s="23"/>
      <c r="N53" s="23"/>
      <c r="O53" s="204" t="str">
        <f t="shared" si="1"/>
        <v>750MeV</v>
      </c>
      <c r="P53" s="23" t="str">
        <f t="shared" si="2"/>
        <v>650MeV</v>
      </c>
      <c r="Q53" s="23">
        <f t="shared" si="3"/>
        <v>469.62</v>
      </c>
      <c r="R53" s="23">
        <f t="shared" si="4"/>
        <v>828.72</v>
      </c>
      <c r="S53" s="23">
        <f t="shared" si="5"/>
        <v>101.54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>
      <c r="A54" s="114"/>
      <c r="B54" s="45">
        <v>4126.0</v>
      </c>
      <c r="C54" s="45" t="s">
        <v>391</v>
      </c>
      <c r="D54" s="83">
        <v>33.015</v>
      </c>
      <c r="E54" s="83">
        <v>15.0</v>
      </c>
      <c r="F54" s="83">
        <v>20.7</v>
      </c>
      <c r="G54" s="83">
        <v>1691723.0</v>
      </c>
      <c r="H54" s="83">
        <v>23.94</v>
      </c>
      <c r="I54" s="83" t="s">
        <v>101</v>
      </c>
      <c r="J54" s="83" t="s">
        <v>164</v>
      </c>
      <c r="K54" s="83" t="s">
        <v>203</v>
      </c>
      <c r="L54" s="45"/>
      <c r="M54" s="23"/>
      <c r="N54" s="23"/>
      <c r="O54" s="204" t="str">
        <f t="shared" si="1"/>
        <v>750MeV</v>
      </c>
      <c r="P54" s="23" t="str">
        <f t="shared" si="2"/>
        <v>650MeV</v>
      </c>
      <c r="Q54" s="23">
        <f t="shared" si="3"/>
        <v>469.62</v>
      </c>
      <c r="R54" s="23">
        <f t="shared" si="4"/>
        <v>849.42</v>
      </c>
      <c r="S54" s="23">
        <f t="shared" si="5"/>
        <v>101.54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>
      <c r="A55" s="73">
        <v>45327.0</v>
      </c>
      <c r="B55" s="4">
        <v>4146.0</v>
      </c>
      <c r="C55" s="4" t="s">
        <v>391</v>
      </c>
      <c r="D55" s="94">
        <v>33.015</v>
      </c>
      <c r="E55" s="52">
        <v>40.0</v>
      </c>
      <c r="F55" s="52">
        <v>73.07</v>
      </c>
      <c r="G55" s="52">
        <v>2173605.0</v>
      </c>
      <c r="H55" s="52">
        <v>50.55</v>
      </c>
      <c r="I55" s="52" t="s">
        <v>65</v>
      </c>
      <c r="J55" s="52" t="s">
        <v>164</v>
      </c>
      <c r="K55" s="52" t="s">
        <v>203</v>
      </c>
      <c r="L55" s="4"/>
      <c r="O55" s="176" t="str">
        <f t="shared" si="1"/>
        <v>750MeV</v>
      </c>
      <c r="P55" s="20" t="str">
        <f t="shared" si="2"/>
        <v>650MeV</v>
      </c>
      <c r="Q55" s="20">
        <f t="shared" si="3"/>
        <v>542.69</v>
      </c>
      <c r="R55" s="20">
        <f t="shared" si="4"/>
        <v>849.42</v>
      </c>
      <c r="S55" s="20">
        <f t="shared" si="5"/>
        <v>101.54</v>
      </c>
    </row>
    <row r="56">
      <c r="A56" s="75"/>
      <c r="B56" s="4">
        <v>4147.0</v>
      </c>
      <c r="C56" s="4" t="s">
        <v>391</v>
      </c>
      <c r="D56" s="52">
        <v>33.015</v>
      </c>
      <c r="E56" s="52">
        <v>40.0</v>
      </c>
      <c r="F56" s="52">
        <v>102.81</v>
      </c>
      <c r="G56" s="52">
        <v>2873121.0</v>
      </c>
      <c r="H56" s="52">
        <v>58.51</v>
      </c>
      <c r="I56" s="52" t="s">
        <v>65</v>
      </c>
      <c r="J56" s="52" t="s">
        <v>164</v>
      </c>
      <c r="K56" s="52" t="s">
        <v>203</v>
      </c>
      <c r="L56" s="4"/>
      <c r="O56" s="176" t="str">
        <f t="shared" si="1"/>
        <v>750MeV</v>
      </c>
      <c r="P56" s="20" t="str">
        <f t="shared" si="2"/>
        <v>650MeV</v>
      </c>
      <c r="Q56" s="20">
        <f t="shared" si="3"/>
        <v>645.5</v>
      </c>
      <c r="R56" s="20">
        <f t="shared" si="4"/>
        <v>849.42</v>
      </c>
      <c r="S56" s="20">
        <f t="shared" si="5"/>
        <v>101.54</v>
      </c>
    </row>
    <row r="57">
      <c r="A57" s="75"/>
      <c r="B57" s="4">
        <v>4148.0</v>
      </c>
      <c r="C57" s="4" t="s">
        <v>391</v>
      </c>
      <c r="D57" s="52">
        <v>33.015</v>
      </c>
      <c r="E57" s="52">
        <v>20.0</v>
      </c>
      <c r="F57" s="52">
        <v>21.6</v>
      </c>
      <c r="G57" s="52">
        <v>404638.0</v>
      </c>
      <c r="H57" s="52">
        <v>19.452</v>
      </c>
      <c r="I57" s="52" t="s">
        <v>65</v>
      </c>
      <c r="J57" s="52" t="s">
        <v>164</v>
      </c>
      <c r="K57" s="52" t="s">
        <v>203</v>
      </c>
      <c r="L57" s="4"/>
      <c r="O57" s="176" t="str">
        <f t="shared" si="1"/>
        <v>750MeV</v>
      </c>
      <c r="P57" s="20" t="str">
        <f t="shared" si="2"/>
        <v>650MeV</v>
      </c>
      <c r="Q57" s="20">
        <f t="shared" si="3"/>
        <v>667.1</v>
      </c>
      <c r="R57" s="20">
        <f t="shared" si="4"/>
        <v>849.42</v>
      </c>
      <c r="S57" s="20">
        <f t="shared" si="5"/>
        <v>101.54</v>
      </c>
    </row>
    <row r="58">
      <c r="A58" s="75"/>
      <c r="B58" s="4">
        <v>4149.0</v>
      </c>
      <c r="C58" s="4" t="s">
        <v>391</v>
      </c>
      <c r="D58" s="52">
        <v>33.015</v>
      </c>
      <c r="E58" s="52">
        <v>10.0</v>
      </c>
      <c r="F58" s="52">
        <v>18.4</v>
      </c>
      <c r="G58" s="52">
        <v>260761.0</v>
      </c>
      <c r="H58" s="52">
        <v>39.9</v>
      </c>
      <c r="I58" s="52" t="s">
        <v>65</v>
      </c>
      <c r="J58" s="52" t="s">
        <v>164</v>
      </c>
      <c r="K58" s="52" t="s">
        <v>203</v>
      </c>
      <c r="L58" s="4"/>
      <c r="O58" s="176" t="str">
        <f t="shared" si="1"/>
        <v>750MeV</v>
      </c>
      <c r="P58" s="20" t="str">
        <f t="shared" si="2"/>
        <v>650MeV</v>
      </c>
      <c r="Q58" s="20">
        <f t="shared" si="3"/>
        <v>685.5</v>
      </c>
      <c r="R58" s="20">
        <f t="shared" si="4"/>
        <v>849.42</v>
      </c>
      <c r="S58" s="20">
        <f t="shared" si="5"/>
        <v>101.54</v>
      </c>
    </row>
    <row r="59">
      <c r="A59" s="75"/>
      <c r="B59" s="4">
        <v>4150.0</v>
      </c>
      <c r="C59" s="4" t="s">
        <v>314</v>
      </c>
      <c r="D59" s="52">
        <v>33.015</v>
      </c>
      <c r="E59" s="52">
        <v>20.0</v>
      </c>
      <c r="F59" s="52">
        <v>22.07</v>
      </c>
      <c r="G59" s="52">
        <v>420460.0</v>
      </c>
      <c r="H59" s="52">
        <v>20.93</v>
      </c>
      <c r="I59" s="52" t="s">
        <v>65</v>
      </c>
      <c r="J59" s="52" t="s">
        <v>53</v>
      </c>
      <c r="K59" s="52" t="s">
        <v>203</v>
      </c>
      <c r="L59" s="4"/>
      <c r="O59" s="176" t="str">
        <f t="shared" si="1"/>
        <v>750MeV</v>
      </c>
      <c r="P59" s="20" t="str">
        <f t="shared" si="2"/>
        <v>650MeV</v>
      </c>
      <c r="Q59" s="20">
        <f t="shared" si="3"/>
        <v>707.57</v>
      </c>
      <c r="R59" s="20">
        <f t="shared" si="4"/>
        <v>849.42</v>
      </c>
      <c r="S59" s="20">
        <f t="shared" si="5"/>
        <v>101.54</v>
      </c>
    </row>
    <row r="60">
      <c r="A60" s="75"/>
      <c r="B60" s="4">
        <v>4151.0</v>
      </c>
      <c r="C60" s="4" t="s">
        <v>391</v>
      </c>
      <c r="D60" s="52">
        <v>33.015</v>
      </c>
      <c r="E60" s="52">
        <v>40.0</v>
      </c>
      <c r="F60" s="52">
        <v>32.2</v>
      </c>
      <c r="G60" s="52">
        <v>991511.0</v>
      </c>
      <c r="H60" s="52">
        <v>15.33</v>
      </c>
      <c r="I60" s="52" t="s">
        <v>65</v>
      </c>
      <c r="J60" s="52" t="s">
        <v>400</v>
      </c>
      <c r="K60" s="52" t="s">
        <v>223</v>
      </c>
      <c r="L60" s="4"/>
      <c r="O60" s="176" t="str">
        <f t="shared" si="1"/>
        <v>750MeV</v>
      </c>
      <c r="P60" s="20" t="str">
        <f t="shared" si="2"/>
        <v>650MeV</v>
      </c>
      <c r="Q60" s="20">
        <f t="shared" si="3"/>
        <v>739.77</v>
      </c>
      <c r="R60" s="20">
        <f t="shared" si="4"/>
        <v>849.42</v>
      </c>
      <c r="S60" s="20">
        <f t="shared" si="5"/>
        <v>101.54</v>
      </c>
    </row>
    <row r="61">
      <c r="A61" s="111"/>
      <c r="B61" s="42">
        <v>4152.0</v>
      </c>
      <c r="C61" s="42" t="s">
        <v>391</v>
      </c>
      <c r="D61" s="43">
        <v>33.015</v>
      </c>
      <c r="E61" s="43">
        <v>30.0</v>
      </c>
      <c r="F61" s="43">
        <v>27.75</v>
      </c>
      <c r="G61" s="43">
        <v>681122.0</v>
      </c>
      <c r="H61" s="43">
        <v>18.5</v>
      </c>
      <c r="I61" s="43" t="s">
        <v>229</v>
      </c>
      <c r="J61" s="43" t="s">
        <v>164</v>
      </c>
      <c r="K61" s="43" t="s">
        <v>203</v>
      </c>
      <c r="L61" s="27"/>
      <c r="M61" s="27"/>
      <c r="N61" s="27"/>
      <c r="O61" s="200" t="str">
        <f t="shared" si="1"/>
        <v>750MeV</v>
      </c>
      <c r="P61" s="27" t="str">
        <f t="shared" si="2"/>
        <v>650MeV</v>
      </c>
      <c r="Q61" s="27">
        <f t="shared" si="3"/>
        <v>739.77</v>
      </c>
      <c r="R61" s="27">
        <f t="shared" si="4"/>
        <v>849.42</v>
      </c>
      <c r="S61" s="27">
        <f t="shared" si="5"/>
        <v>129.29</v>
      </c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>
      <c r="A62" s="111"/>
      <c r="B62" s="42">
        <v>4153.0</v>
      </c>
      <c r="C62" s="42" t="s">
        <v>391</v>
      </c>
      <c r="D62" s="43">
        <v>33.015</v>
      </c>
      <c r="E62" s="43">
        <v>20.0</v>
      </c>
      <c r="F62" s="43">
        <v>17.55</v>
      </c>
      <c r="G62" s="43">
        <v>306276.0</v>
      </c>
      <c r="H62" s="43">
        <v>15.21</v>
      </c>
      <c r="I62" s="43" t="s">
        <v>229</v>
      </c>
      <c r="J62" s="43" t="s">
        <v>164</v>
      </c>
      <c r="K62" s="43" t="s">
        <v>203</v>
      </c>
      <c r="L62" s="42"/>
      <c r="M62" s="27"/>
      <c r="N62" s="27"/>
      <c r="O62" s="200" t="str">
        <f t="shared" si="1"/>
        <v>750MeV</v>
      </c>
      <c r="P62" s="27" t="str">
        <f t="shared" si="2"/>
        <v>650MeV</v>
      </c>
      <c r="Q62" s="27">
        <f t="shared" si="3"/>
        <v>739.77</v>
      </c>
      <c r="R62" s="27">
        <f t="shared" si="4"/>
        <v>849.42</v>
      </c>
      <c r="S62" s="27">
        <f t="shared" si="5"/>
        <v>146.84</v>
      </c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</row>
    <row r="63">
      <c r="A63" s="114"/>
      <c r="B63" s="45">
        <v>4154.0</v>
      </c>
      <c r="C63" s="45" t="s">
        <v>391</v>
      </c>
      <c r="D63" s="83">
        <v>33.015</v>
      </c>
      <c r="E63" s="83">
        <v>20.0</v>
      </c>
      <c r="F63" s="83">
        <v>70.33</v>
      </c>
      <c r="G63" s="83">
        <v>6506561.0</v>
      </c>
      <c r="H63" s="83">
        <v>70.25</v>
      </c>
      <c r="I63" s="83" t="s">
        <v>101</v>
      </c>
      <c r="J63" s="83" t="s">
        <v>164</v>
      </c>
      <c r="K63" s="83" t="s">
        <v>203</v>
      </c>
      <c r="L63" s="45"/>
      <c r="M63" s="23"/>
      <c r="N63" s="23"/>
      <c r="O63" s="204" t="str">
        <f t="shared" si="1"/>
        <v>750MeV</v>
      </c>
      <c r="P63" s="23" t="str">
        <f t="shared" si="2"/>
        <v>650MeV</v>
      </c>
      <c r="Q63" s="23">
        <f t="shared" si="3"/>
        <v>739.77</v>
      </c>
      <c r="R63" s="23">
        <f t="shared" si="4"/>
        <v>919.75</v>
      </c>
      <c r="S63" s="23">
        <f t="shared" si="5"/>
        <v>146.84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114"/>
      <c r="B64" s="45">
        <v>4155.0</v>
      </c>
      <c r="C64" s="45" t="s">
        <v>154</v>
      </c>
      <c r="D64" s="83">
        <v>33.015</v>
      </c>
      <c r="E64" s="83">
        <v>20.0</v>
      </c>
      <c r="F64" s="83">
        <v>0.0</v>
      </c>
      <c r="G64" s="83">
        <v>0.0</v>
      </c>
      <c r="H64" s="83">
        <v>2.0</v>
      </c>
      <c r="I64" s="83" t="s">
        <v>101</v>
      </c>
      <c r="J64" s="83" t="s">
        <v>164</v>
      </c>
      <c r="K64" s="83" t="s">
        <v>203</v>
      </c>
      <c r="L64" s="45" t="s">
        <v>630</v>
      </c>
      <c r="M64" s="23"/>
      <c r="N64" s="23"/>
      <c r="O64" s="204" t="str">
        <f t="shared" si="1"/>
        <v>750MeV</v>
      </c>
      <c r="P64" s="23" t="str">
        <f t="shared" si="2"/>
        <v>650MeV</v>
      </c>
      <c r="Q64" s="23">
        <f t="shared" si="3"/>
        <v>739.77</v>
      </c>
      <c r="R64" s="23">
        <f t="shared" si="4"/>
        <v>919.75</v>
      </c>
      <c r="S64" s="23">
        <f t="shared" si="5"/>
        <v>146.84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>
      <c r="A65" s="114"/>
      <c r="B65" s="45">
        <v>4156.0</v>
      </c>
      <c r="C65" s="45" t="s">
        <v>391</v>
      </c>
      <c r="D65" s="83">
        <v>33.015</v>
      </c>
      <c r="E65" s="83">
        <v>20.0</v>
      </c>
      <c r="F65" s="83">
        <v>68.92</v>
      </c>
      <c r="G65" s="83">
        <v>6461100.0</v>
      </c>
      <c r="H65" s="83">
        <v>61.55</v>
      </c>
      <c r="I65" s="83" t="s">
        <v>101</v>
      </c>
      <c r="J65" s="83" t="s">
        <v>164</v>
      </c>
      <c r="K65" s="83" t="s">
        <v>203</v>
      </c>
      <c r="L65" s="23"/>
      <c r="M65" s="23"/>
      <c r="N65" s="23"/>
      <c r="O65" s="204" t="str">
        <f t="shared" si="1"/>
        <v>750MeV</v>
      </c>
      <c r="P65" s="23" t="str">
        <f t="shared" si="2"/>
        <v>650MeV</v>
      </c>
      <c r="Q65" s="23">
        <f t="shared" si="3"/>
        <v>739.77</v>
      </c>
      <c r="R65" s="23">
        <f t="shared" si="4"/>
        <v>988.67</v>
      </c>
      <c r="S65" s="23">
        <f t="shared" si="5"/>
        <v>146.84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/>
      <c r="B66" s="45">
        <v>4157.0</v>
      </c>
      <c r="C66" s="45" t="s">
        <v>391</v>
      </c>
      <c r="D66" s="83">
        <v>33.015</v>
      </c>
      <c r="E66" s="83">
        <v>20.0</v>
      </c>
      <c r="F66" s="83">
        <v>66.05</v>
      </c>
      <c r="G66" s="83">
        <v>6199830.0</v>
      </c>
      <c r="H66" s="45">
        <v>57.75</v>
      </c>
      <c r="I66" s="83" t="s">
        <v>101</v>
      </c>
      <c r="J66" s="83" t="s">
        <v>164</v>
      </c>
      <c r="K66" s="83" t="s">
        <v>203</v>
      </c>
      <c r="L66" s="23"/>
      <c r="M66" s="23"/>
      <c r="N66" s="23"/>
      <c r="O66" s="204" t="str">
        <f t="shared" si="1"/>
        <v>750MeV</v>
      </c>
      <c r="P66" s="23" t="str">
        <f t="shared" si="2"/>
        <v>650MeV</v>
      </c>
      <c r="Q66" s="23">
        <f t="shared" si="3"/>
        <v>739.77</v>
      </c>
      <c r="R66" s="23">
        <f t="shared" si="4"/>
        <v>1054.72</v>
      </c>
      <c r="S66" s="23">
        <f t="shared" si="5"/>
        <v>146.84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45">
        <v>4158.0</v>
      </c>
      <c r="C67" s="45" t="s">
        <v>391</v>
      </c>
      <c r="D67" s="83">
        <v>33.015</v>
      </c>
      <c r="E67" s="83">
        <v>20.0</v>
      </c>
      <c r="F67" s="83">
        <v>61.16</v>
      </c>
      <c r="G67" s="83">
        <v>5703843.0</v>
      </c>
      <c r="H67" s="83">
        <v>58.41</v>
      </c>
      <c r="I67" s="83" t="s">
        <v>101</v>
      </c>
      <c r="J67" s="83" t="s">
        <v>164</v>
      </c>
      <c r="K67" s="83" t="s">
        <v>203</v>
      </c>
      <c r="L67" s="23"/>
      <c r="M67" s="23"/>
      <c r="N67" s="23"/>
      <c r="O67" s="204" t="str">
        <f t="shared" si="1"/>
        <v>750MeV</v>
      </c>
      <c r="P67" s="23" t="str">
        <f t="shared" si="2"/>
        <v>650MeV</v>
      </c>
      <c r="Q67" s="23">
        <f t="shared" si="3"/>
        <v>739.77</v>
      </c>
      <c r="R67" s="23">
        <f t="shared" si="4"/>
        <v>1115.88</v>
      </c>
      <c r="S67" s="23">
        <f t="shared" si="5"/>
        <v>146.84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114"/>
      <c r="B68" s="45">
        <v>4159.0</v>
      </c>
      <c r="C68" s="45" t="s">
        <v>391</v>
      </c>
      <c r="D68" s="83">
        <v>33.015</v>
      </c>
      <c r="E68" s="83">
        <v>15.0</v>
      </c>
      <c r="F68" s="83">
        <v>29.94</v>
      </c>
      <c r="G68" s="83">
        <v>2424525.0</v>
      </c>
      <c r="H68" s="83">
        <v>39.11</v>
      </c>
      <c r="I68" s="83" t="s">
        <v>101</v>
      </c>
      <c r="J68" s="83" t="s">
        <v>164</v>
      </c>
      <c r="K68" s="83" t="s">
        <v>203</v>
      </c>
      <c r="L68" s="45"/>
      <c r="M68" s="23"/>
      <c r="N68" s="23"/>
      <c r="O68" s="204" t="str">
        <f t="shared" si="1"/>
        <v>750MeV</v>
      </c>
      <c r="P68" s="23" t="str">
        <f t="shared" si="2"/>
        <v>650MeV</v>
      </c>
      <c r="Q68" s="23">
        <f t="shared" si="3"/>
        <v>739.77</v>
      </c>
      <c r="R68" s="23">
        <f t="shared" si="4"/>
        <v>1145.82</v>
      </c>
      <c r="S68" s="23">
        <f t="shared" si="5"/>
        <v>146.84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14"/>
      <c r="B69" s="45">
        <v>4160.0</v>
      </c>
      <c r="C69" s="45" t="s">
        <v>391</v>
      </c>
      <c r="D69" s="83">
        <v>33.015</v>
      </c>
      <c r="E69" s="83">
        <v>10.0</v>
      </c>
      <c r="F69" s="83">
        <v>20.37</v>
      </c>
      <c r="G69" s="83">
        <v>1259083.0</v>
      </c>
      <c r="H69" s="83">
        <v>38.82</v>
      </c>
      <c r="I69" s="83" t="s">
        <v>101</v>
      </c>
      <c r="J69" s="83" t="s">
        <v>164</v>
      </c>
      <c r="K69" s="83" t="s">
        <v>203</v>
      </c>
      <c r="L69" s="23"/>
      <c r="M69" s="23"/>
      <c r="N69" s="23"/>
      <c r="O69" s="204" t="str">
        <f t="shared" si="1"/>
        <v>750MeV</v>
      </c>
      <c r="P69" s="23" t="str">
        <f t="shared" si="2"/>
        <v>650MeV</v>
      </c>
      <c r="Q69" s="23">
        <f t="shared" si="3"/>
        <v>739.77</v>
      </c>
      <c r="R69" s="23">
        <f t="shared" si="4"/>
        <v>1166.19</v>
      </c>
      <c r="S69" s="23">
        <f t="shared" si="5"/>
        <v>146.84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114"/>
      <c r="B70" s="45">
        <v>4161.0</v>
      </c>
      <c r="C70" s="45" t="s">
        <v>314</v>
      </c>
      <c r="D70" s="83">
        <v>33.015</v>
      </c>
      <c r="E70" s="83">
        <v>10.0</v>
      </c>
      <c r="F70" s="83">
        <v>10.99</v>
      </c>
      <c r="G70" s="83">
        <v>702787.0</v>
      </c>
      <c r="H70" s="83">
        <v>18.87</v>
      </c>
      <c r="I70" s="83" t="s">
        <v>101</v>
      </c>
      <c r="J70" s="83" t="s">
        <v>53</v>
      </c>
      <c r="K70" s="83" t="s">
        <v>203</v>
      </c>
      <c r="L70" s="45"/>
      <c r="M70" s="23"/>
      <c r="N70" s="23"/>
      <c r="O70" s="204" t="str">
        <f t="shared" si="1"/>
        <v>750MeV</v>
      </c>
      <c r="P70" s="23" t="str">
        <f t="shared" si="2"/>
        <v>650MeV</v>
      </c>
      <c r="Q70" s="23">
        <f t="shared" si="3"/>
        <v>739.77</v>
      </c>
      <c r="R70" s="23">
        <f t="shared" si="4"/>
        <v>1177.18</v>
      </c>
      <c r="S70" s="23">
        <f t="shared" si="5"/>
        <v>146.84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>
      <c r="A71" s="114"/>
      <c r="B71" s="45">
        <v>4162.0</v>
      </c>
      <c r="C71" s="45" t="s">
        <v>154</v>
      </c>
      <c r="D71" s="83">
        <v>33.015</v>
      </c>
      <c r="E71" s="83">
        <v>15.0</v>
      </c>
      <c r="F71" s="83">
        <v>0.0</v>
      </c>
      <c r="G71" s="83">
        <v>935316.0</v>
      </c>
      <c r="H71" s="83">
        <v>14.34</v>
      </c>
      <c r="I71" s="83" t="s">
        <v>101</v>
      </c>
      <c r="J71" s="83" t="s">
        <v>400</v>
      </c>
      <c r="K71" s="83" t="s">
        <v>223</v>
      </c>
      <c r="L71" s="45" t="s">
        <v>633</v>
      </c>
      <c r="M71" s="23"/>
      <c r="N71" s="23"/>
      <c r="O71" s="204" t="str">
        <f t="shared" si="1"/>
        <v>750MeV</v>
      </c>
      <c r="P71" s="23" t="str">
        <f t="shared" si="2"/>
        <v>650MeV</v>
      </c>
      <c r="Q71" s="23">
        <f t="shared" si="3"/>
        <v>739.77</v>
      </c>
      <c r="R71" s="23">
        <f t="shared" si="4"/>
        <v>1177.18</v>
      </c>
      <c r="S71" s="23">
        <f t="shared" si="5"/>
        <v>146.84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>
      <c r="A72" s="73">
        <v>45328.0</v>
      </c>
      <c r="B72" s="4">
        <v>4183.0</v>
      </c>
      <c r="C72" s="4" t="s">
        <v>391</v>
      </c>
      <c r="D72" s="94">
        <v>33.02</v>
      </c>
      <c r="E72" s="52">
        <v>40.0</v>
      </c>
      <c r="F72" s="52">
        <v>108.86</v>
      </c>
      <c r="G72" s="52">
        <v>3361260.0</v>
      </c>
      <c r="H72" s="52">
        <v>61.68</v>
      </c>
      <c r="I72" s="52" t="s">
        <v>65</v>
      </c>
      <c r="J72" s="52" t="s">
        <v>164</v>
      </c>
      <c r="K72" s="52" t="s">
        <v>203</v>
      </c>
      <c r="L72" s="4"/>
      <c r="O72" s="176" t="str">
        <f t="shared" si="1"/>
        <v>750MeV</v>
      </c>
      <c r="P72" s="20" t="str">
        <f t="shared" si="2"/>
        <v>650MeV</v>
      </c>
      <c r="Q72" s="20">
        <f t="shared" si="3"/>
        <v>848.63</v>
      </c>
      <c r="R72" s="20">
        <f t="shared" si="4"/>
        <v>1177.18</v>
      </c>
      <c r="S72" s="20">
        <f t="shared" si="5"/>
        <v>146.84</v>
      </c>
    </row>
    <row r="73">
      <c r="A73" s="75"/>
      <c r="B73" s="4">
        <v>4184.0</v>
      </c>
      <c r="C73" s="4" t="s">
        <v>391</v>
      </c>
      <c r="D73" s="52">
        <v>33.02</v>
      </c>
      <c r="E73" s="52">
        <v>40.0</v>
      </c>
      <c r="F73" s="52">
        <v>102.64</v>
      </c>
      <c r="G73" s="52">
        <v>3106031.0</v>
      </c>
      <c r="H73" s="52">
        <v>55.3</v>
      </c>
      <c r="I73" s="52" t="s">
        <v>65</v>
      </c>
      <c r="J73" s="52" t="s">
        <v>164</v>
      </c>
      <c r="K73" s="52" t="s">
        <v>203</v>
      </c>
      <c r="L73" s="4"/>
      <c r="O73" s="176" t="str">
        <f t="shared" si="1"/>
        <v>750MeV</v>
      </c>
      <c r="P73" s="20" t="str">
        <f t="shared" si="2"/>
        <v>650MeV</v>
      </c>
      <c r="Q73" s="20">
        <f t="shared" si="3"/>
        <v>951.27</v>
      </c>
      <c r="R73" s="20">
        <f t="shared" si="4"/>
        <v>1177.18</v>
      </c>
      <c r="S73" s="20">
        <f t="shared" si="5"/>
        <v>146.84</v>
      </c>
    </row>
    <row r="74">
      <c r="A74" s="75"/>
      <c r="B74" s="4">
        <v>4185.0</v>
      </c>
      <c r="C74" s="4" t="s">
        <v>391</v>
      </c>
      <c r="D74" s="52">
        <v>33.02</v>
      </c>
      <c r="E74" s="52">
        <v>20.0</v>
      </c>
      <c r="F74" s="52">
        <v>29.55</v>
      </c>
      <c r="G74" s="52">
        <v>547214.0</v>
      </c>
      <c r="H74" s="52">
        <v>26.07</v>
      </c>
      <c r="I74" s="52" t="s">
        <v>65</v>
      </c>
      <c r="J74" s="52" t="s">
        <v>164</v>
      </c>
      <c r="K74" s="52" t="s">
        <v>203</v>
      </c>
      <c r="L74" s="4"/>
      <c r="O74" s="176" t="str">
        <f t="shared" si="1"/>
        <v>750MeV</v>
      </c>
      <c r="P74" s="20" t="str">
        <f t="shared" si="2"/>
        <v>650MeV</v>
      </c>
      <c r="Q74" s="20">
        <f t="shared" si="3"/>
        <v>980.82</v>
      </c>
      <c r="R74" s="20">
        <f t="shared" si="4"/>
        <v>1177.18</v>
      </c>
      <c r="S74" s="20">
        <f t="shared" si="5"/>
        <v>146.84</v>
      </c>
    </row>
    <row r="75">
      <c r="A75" s="75"/>
      <c r="B75" s="4">
        <v>4186.0</v>
      </c>
      <c r="C75" s="4" t="s">
        <v>391</v>
      </c>
      <c r="D75" s="52">
        <v>33.02</v>
      </c>
      <c r="E75" s="52">
        <v>10.0</v>
      </c>
      <c r="F75" s="52">
        <v>20.17</v>
      </c>
      <c r="G75" s="52">
        <v>279591.0</v>
      </c>
      <c r="H75" s="52">
        <v>40.85</v>
      </c>
      <c r="I75" s="52" t="s">
        <v>65</v>
      </c>
      <c r="J75" s="52" t="s">
        <v>164</v>
      </c>
      <c r="K75" s="52" t="s">
        <v>203</v>
      </c>
      <c r="O75" s="176" t="str">
        <f t="shared" si="1"/>
        <v>750MeV</v>
      </c>
      <c r="P75" s="20" t="str">
        <f t="shared" si="2"/>
        <v>650MeV</v>
      </c>
      <c r="Q75" s="20">
        <f t="shared" si="3"/>
        <v>1000.99</v>
      </c>
      <c r="R75" s="20">
        <f t="shared" si="4"/>
        <v>1177.18</v>
      </c>
      <c r="S75" s="20">
        <f t="shared" si="5"/>
        <v>146.84</v>
      </c>
    </row>
    <row r="76">
      <c r="A76" s="75"/>
      <c r="B76" s="4">
        <v>4187.0</v>
      </c>
      <c r="C76" s="4" t="s">
        <v>314</v>
      </c>
      <c r="D76" s="52">
        <v>33.02</v>
      </c>
      <c r="E76" s="52">
        <v>20.0</v>
      </c>
      <c r="F76" s="52">
        <v>22.55</v>
      </c>
      <c r="G76" s="52">
        <v>429524.0</v>
      </c>
      <c r="H76" s="52">
        <v>19.69</v>
      </c>
      <c r="I76" s="52" t="s">
        <v>65</v>
      </c>
      <c r="J76" s="52" t="s">
        <v>53</v>
      </c>
      <c r="K76" s="52" t="s">
        <v>203</v>
      </c>
      <c r="O76" s="176" t="str">
        <f t="shared" si="1"/>
        <v>750MeV</v>
      </c>
      <c r="P76" s="20" t="str">
        <f t="shared" si="2"/>
        <v>650MeV</v>
      </c>
      <c r="Q76" s="20">
        <f t="shared" si="3"/>
        <v>1023.54</v>
      </c>
      <c r="R76" s="20">
        <f t="shared" si="4"/>
        <v>1177.18</v>
      </c>
      <c r="S76" s="20">
        <f t="shared" si="5"/>
        <v>146.84</v>
      </c>
    </row>
    <row r="77">
      <c r="A77" s="75"/>
      <c r="B77" s="4">
        <v>4188.0</v>
      </c>
      <c r="C77" s="4" t="s">
        <v>391</v>
      </c>
      <c r="D77" s="52">
        <v>33.02</v>
      </c>
      <c r="E77" s="52">
        <v>40.0</v>
      </c>
      <c r="F77" s="52">
        <v>28.0</v>
      </c>
      <c r="G77" s="52">
        <v>788760.0</v>
      </c>
      <c r="H77" s="52">
        <v>14.72</v>
      </c>
      <c r="I77" s="52" t="s">
        <v>65</v>
      </c>
      <c r="J77" s="52" t="s">
        <v>400</v>
      </c>
      <c r="K77" s="52" t="s">
        <v>223</v>
      </c>
      <c r="L77" s="4"/>
      <c r="O77" s="176" t="str">
        <f t="shared" si="1"/>
        <v>750MeV</v>
      </c>
      <c r="P77" s="20" t="str">
        <f t="shared" si="2"/>
        <v>650MeV</v>
      </c>
      <c r="Q77" s="20">
        <f t="shared" si="3"/>
        <v>1051.54</v>
      </c>
      <c r="R77" s="20">
        <f t="shared" si="4"/>
        <v>1177.18</v>
      </c>
      <c r="S77" s="20">
        <f t="shared" si="5"/>
        <v>146.84</v>
      </c>
    </row>
    <row r="78">
      <c r="A78" s="111"/>
      <c r="B78" s="42">
        <v>4189.0</v>
      </c>
      <c r="C78" s="42" t="s">
        <v>154</v>
      </c>
      <c r="D78" s="43">
        <v>33.02</v>
      </c>
      <c r="E78" s="43">
        <v>30.0</v>
      </c>
      <c r="F78" s="43">
        <v>0.0</v>
      </c>
      <c r="G78" s="43">
        <v>0.0</v>
      </c>
      <c r="H78" s="43">
        <v>0.0</v>
      </c>
      <c r="I78" s="43" t="s">
        <v>229</v>
      </c>
      <c r="J78" s="43" t="s">
        <v>164</v>
      </c>
      <c r="K78" s="43" t="s">
        <v>203</v>
      </c>
      <c r="L78" s="42"/>
      <c r="M78" s="27"/>
      <c r="N78" s="27"/>
      <c r="O78" s="200" t="str">
        <f t="shared" si="1"/>
        <v>750MeV</v>
      </c>
      <c r="P78" s="27" t="str">
        <f t="shared" si="2"/>
        <v>650MeV</v>
      </c>
      <c r="Q78" s="27">
        <f t="shared" si="3"/>
        <v>1051.54</v>
      </c>
      <c r="R78" s="27">
        <f t="shared" si="4"/>
        <v>1177.18</v>
      </c>
      <c r="S78" s="27">
        <f t="shared" si="5"/>
        <v>146.84</v>
      </c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>
      <c r="A79" s="111"/>
      <c r="B79" s="42">
        <v>4190.0</v>
      </c>
      <c r="C79" s="42" t="s">
        <v>154</v>
      </c>
      <c r="D79" s="43">
        <v>33.02</v>
      </c>
      <c r="E79" s="43">
        <v>30.0</v>
      </c>
      <c r="F79" s="43">
        <v>0.0</v>
      </c>
      <c r="G79" s="43">
        <v>0.0</v>
      </c>
      <c r="H79" s="43">
        <v>0.0</v>
      </c>
      <c r="I79" s="123" t="s">
        <v>229</v>
      </c>
      <c r="J79" s="123" t="s">
        <v>164</v>
      </c>
      <c r="K79" s="123" t="s">
        <v>203</v>
      </c>
      <c r="L79" s="27"/>
      <c r="M79" s="27"/>
      <c r="N79" s="27"/>
      <c r="O79" s="200" t="str">
        <f t="shared" si="1"/>
        <v>750MeV</v>
      </c>
      <c r="P79" s="27" t="str">
        <f t="shared" si="2"/>
        <v>650MeV</v>
      </c>
      <c r="Q79" s="27">
        <f t="shared" si="3"/>
        <v>1051.54</v>
      </c>
      <c r="R79" s="27">
        <f t="shared" si="4"/>
        <v>1177.18</v>
      </c>
      <c r="S79" s="27">
        <f t="shared" si="5"/>
        <v>146.84</v>
      </c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</row>
    <row r="80">
      <c r="A80" s="111"/>
      <c r="B80" s="42">
        <v>4191.0</v>
      </c>
      <c r="C80" s="42" t="s">
        <v>391</v>
      </c>
      <c r="D80" s="43">
        <v>33.02</v>
      </c>
      <c r="E80" s="43">
        <v>30.0</v>
      </c>
      <c r="F80" s="43">
        <v>27.45</v>
      </c>
      <c r="G80" s="43">
        <v>657333.0</v>
      </c>
      <c r="H80" s="43">
        <v>17.82</v>
      </c>
      <c r="I80" s="43" t="s">
        <v>229</v>
      </c>
      <c r="J80" s="43" t="s">
        <v>164</v>
      </c>
      <c r="K80" s="43" t="s">
        <v>203</v>
      </c>
      <c r="L80" s="27"/>
      <c r="M80" s="27"/>
      <c r="N80" s="27"/>
      <c r="O80" s="200" t="str">
        <f t="shared" si="1"/>
        <v>750MeV</v>
      </c>
      <c r="P80" s="27" t="str">
        <f t="shared" si="2"/>
        <v>650MeV</v>
      </c>
      <c r="Q80" s="27">
        <f t="shared" si="3"/>
        <v>1051.54</v>
      </c>
      <c r="R80" s="27">
        <f t="shared" si="4"/>
        <v>1177.18</v>
      </c>
      <c r="S80" s="27">
        <f t="shared" si="5"/>
        <v>174.29</v>
      </c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</row>
    <row r="81">
      <c r="A81" s="111"/>
      <c r="B81" s="42">
        <v>4192.0</v>
      </c>
      <c r="C81" s="42" t="s">
        <v>391</v>
      </c>
      <c r="D81" s="43">
        <v>33.02</v>
      </c>
      <c r="E81" s="43">
        <v>20.0</v>
      </c>
      <c r="F81" s="43">
        <v>19.0</v>
      </c>
      <c r="G81" s="43">
        <v>396669.0</v>
      </c>
      <c r="H81" s="43">
        <v>21.48</v>
      </c>
      <c r="I81" s="43" t="s">
        <v>229</v>
      </c>
      <c r="J81" s="43" t="s">
        <v>164</v>
      </c>
      <c r="K81" s="43" t="s">
        <v>203</v>
      </c>
      <c r="L81" s="27"/>
      <c r="M81" s="27"/>
      <c r="N81" s="27"/>
      <c r="O81" s="200" t="str">
        <f t="shared" si="1"/>
        <v>750MeV</v>
      </c>
      <c r="P81" s="27" t="str">
        <f t="shared" si="2"/>
        <v>650MeV</v>
      </c>
      <c r="Q81" s="27">
        <f t="shared" si="3"/>
        <v>1051.54</v>
      </c>
      <c r="R81" s="27">
        <f t="shared" si="4"/>
        <v>1177.18</v>
      </c>
      <c r="S81" s="27">
        <f t="shared" si="5"/>
        <v>193.29</v>
      </c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>
      <c r="A82" s="114"/>
      <c r="B82" s="45">
        <v>4193.0</v>
      </c>
      <c r="C82" s="45" t="s">
        <v>391</v>
      </c>
      <c r="D82" s="83">
        <v>33.02</v>
      </c>
      <c r="E82" s="83">
        <v>20.0</v>
      </c>
      <c r="F82" s="83">
        <v>51.16</v>
      </c>
      <c r="G82" s="83">
        <v>4769738.0</v>
      </c>
      <c r="H82" s="45">
        <v>58.06</v>
      </c>
      <c r="I82" s="83" t="s">
        <v>101</v>
      </c>
      <c r="J82" s="83" t="s">
        <v>164</v>
      </c>
      <c r="K82" s="83" t="s">
        <v>203</v>
      </c>
      <c r="L82" s="23"/>
      <c r="M82" s="23"/>
      <c r="N82" s="23"/>
      <c r="O82" s="204" t="str">
        <f t="shared" si="1"/>
        <v>750MeV</v>
      </c>
      <c r="P82" s="23" t="str">
        <f t="shared" si="2"/>
        <v>650MeV</v>
      </c>
      <c r="Q82" s="23">
        <f t="shared" si="3"/>
        <v>1051.54</v>
      </c>
      <c r="R82" s="23">
        <f t="shared" si="4"/>
        <v>1228.34</v>
      </c>
      <c r="S82" s="23">
        <f t="shared" si="5"/>
        <v>193.29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114"/>
      <c r="B83" s="45">
        <v>4194.0</v>
      </c>
      <c r="C83" s="45" t="s">
        <v>391</v>
      </c>
      <c r="D83" s="83">
        <v>33.02</v>
      </c>
      <c r="E83" s="83">
        <v>20.0</v>
      </c>
      <c r="F83" s="83">
        <v>66.06</v>
      </c>
      <c r="G83" s="83">
        <v>6044584.0</v>
      </c>
      <c r="H83" s="83">
        <v>59.69</v>
      </c>
      <c r="I83" s="83" t="s">
        <v>101</v>
      </c>
      <c r="J83" s="83" t="s">
        <v>164</v>
      </c>
      <c r="K83" s="83" t="s">
        <v>203</v>
      </c>
      <c r="L83" s="23"/>
      <c r="M83" s="23"/>
      <c r="N83" s="23"/>
      <c r="O83" s="204" t="str">
        <f t="shared" si="1"/>
        <v>750MeV</v>
      </c>
      <c r="P83" s="23" t="str">
        <f t="shared" si="2"/>
        <v>650MeV</v>
      </c>
      <c r="Q83" s="23">
        <f t="shared" si="3"/>
        <v>1051.54</v>
      </c>
      <c r="R83" s="23">
        <f t="shared" si="4"/>
        <v>1294.4</v>
      </c>
      <c r="S83" s="23">
        <f t="shared" si="5"/>
        <v>193.29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>
      <c r="A84" s="114"/>
      <c r="B84" s="45">
        <v>4195.0</v>
      </c>
      <c r="C84" s="45" t="s">
        <v>391</v>
      </c>
      <c r="D84" s="83">
        <v>33.02</v>
      </c>
      <c r="E84" s="83">
        <v>20.0</v>
      </c>
      <c r="F84" s="83">
        <v>45.43</v>
      </c>
      <c r="G84" s="83">
        <v>4179513.0</v>
      </c>
      <c r="H84" s="83">
        <v>51.42</v>
      </c>
      <c r="I84" s="83" t="s">
        <v>101</v>
      </c>
      <c r="J84" s="83" t="s">
        <v>164</v>
      </c>
      <c r="K84" s="83" t="s">
        <v>203</v>
      </c>
      <c r="L84" s="45" t="s">
        <v>634</v>
      </c>
      <c r="M84" s="23"/>
      <c r="N84" s="23"/>
      <c r="O84" s="204" t="str">
        <f t="shared" si="1"/>
        <v>750MeV</v>
      </c>
      <c r="P84" s="23" t="str">
        <f t="shared" si="2"/>
        <v>650MeV</v>
      </c>
      <c r="Q84" s="23">
        <f t="shared" si="3"/>
        <v>1051.54</v>
      </c>
      <c r="R84" s="23">
        <f t="shared" si="4"/>
        <v>1339.83</v>
      </c>
      <c r="S84" s="23">
        <f t="shared" si="5"/>
        <v>193.29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>
      <c r="A85" s="114"/>
      <c r="B85" s="45">
        <v>4196.0</v>
      </c>
      <c r="C85" s="45" t="s">
        <v>391</v>
      </c>
      <c r="D85" s="83">
        <v>33.02</v>
      </c>
      <c r="E85" s="83">
        <v>20.0</v>
      </c>
      <c r="F85" s="83">
        <v>79.61</v>
      </c>
      <c r="G85" s="83">
        <v>7359967.0</v>
      </c>
      <c r="H85" s="83">
        <v>70.76</v>
      </c>
      <c r="I85" s="83" t="s">
        <v>101</v>
      </c>
      <c r="J85" s="83" t="s">
        <v>164</v>
      </c>
      <c r="K85" s="83" t="s">
        <v>203</v>
      </c>
      <c r="L85" s="45" t="s">
        <v>634</v>
      </c>
      <c r="M85" s="23"/>
      <c r="N85" s="23"/>
      <c r="O85" s="204" t="str">
        <f t="shared" si="1"/>
        <v>750MeV</v>
      </c>
      <c r="P85" s="23" t="str">
        <f t="shared" si="2"/>
        <v>650MeV</v>
      </c>
      <c r="Q85" s="23">
        <f t="shared" si="3"/>
        <v>1051.54</v>
      </c>
      <c r="R85" s="23">
        <f t="shared" si="4"/>
        <v>1419.44</v>
      </c>
      <c r="S85" s="23">
        <f t="shared" si="5"/>
        <v>193.29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114"/>
      <c r="B86" s="45">
        <v>4197.0</v>
      </c>
      <c r="C86" s="45" t="s">
        <v>391</v>
      </c>
      <c r="D86" s="83">
        <v>33.02</v>
      </c>
      <c r="E86" s="83">
        <v>15.0</v>
      </c>
      <c r="F86" s="83">
        <v>35.61</v>
      </c>
      <c r="G86" s="83">
        <v>2846403.0</v>
      </c>
      <c r="H86" s="83">
        <v>41.4</v>
      </c>
      <c r="I86" s="83" t="s">
        <v>101</v>
      </c>
      <c r="J86" s="83" t="s">
        <v>164</v>
      </c>
      <c r="K86" s="83" t="s">
        <v>203</v>
      </c>
      <c r="L86" s="45" t="s">
        <v>634</v>
      </c>
      <c r="M86" s="23"/>
      <c r="N86" s="23"/>
      <c r="O86" s="204" t="str">
        <f t="shared" si="1"/>
        <v>750MeV</v>
      </c>
      <c r="P86" s="23" t="str">
        <f t="shared" si="2"/>
        <v>650MeV</v>
      </c>
      <c r="Q86" s="23">
        <f t="shared" si="3"/>
        <v>1051.54</v>
      </c>
      <c r="R86" s="23">
        <f t="shared" si="4"/>
        <v>1455.05</v>
      </c>
      <c r="S86" s="23">
        <f t="shared" si="5"/>
        <v>193.29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>
      <c r="A87" s="114"/>
      <c r="B87" s="45">
        <v>4198.0</v>
      </c>
      <c r="C87" s="45" t="s">
        <v>391</v>
      </c>
      <c r="D87" s="83">
        <v>33.02</v>
      </c>
      <c r="E87" s="83">
        <v>10.0</v>
      </c>
      <c r="F87" s="83">
        <v>20.94</v>
      </c>
      <c r="G87" s="83">
        <v>1288022.0</v>
      </c>
      <c r="H87" s="83">
        <v>45.03</v>
      </c>
      <c r="I87" s="83" t="s">
        <v>101</v>
      </c>
      <c r="J87" s="83" t="s">
        <v>164</v>
      </c>
      <c r="K87" s="83" t="s">
        <v>203</v>
      </c>
      <c r="L87" s="45"/>
      <c r="M87" s="23"/>
      <c r="N87" s="23"/>
      <c r="O87" s="204" t="str">
        <f t="shared" si="1"/>
        <v>750MeV</v>
      </c>
      <c r="P87" s="23" t="str">
        <f t="shared" si="2"/>
        <v>650MeV</v>
      </c>
      <c r="Q87" s="23">
        <f t="shared" si="3"/>
        <v>1051.54</v>
      </c>
      <c r="R87" s="23">
        <f t="shared" si="4"/>
        <v>1475.99</v>
      </c>
      <c r="S87" s="23">
        <f t="shared" si="5"/>
        <v>193.29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>
      <c r="A88" s="114"/>
      <c r="B88" s="45">
        <v>4199.0</v>
      </c>
      <c r="C88" s="45" t="s">
        <v>154</v>
      </c>
      <c r="D88" s="83">
        <v>33.02</v>
      </c>
      <c r="E88" s="83">
        <v>10.0</v>
      </c>
      <c r="F88" s="83">
        <v>0.0</v>
      </c>
      <c r="G88" s="83">
        <v>188337.0</v>
      </c>
      <c r="H88" s="83">
        <v>17.63</v>
      </c>
      <c r="I88" s="83" t="s">
        <v>101</v>
      </c>
      <c r="J88" s="83" t="s">
        <v>53</v>
      </c>
      <c r="K88" s="83" t="s">
        <v>203</v>
      </c>
      <c r="L88" s="45"/>
      <c r="M88" s="23"/>
      <c r="N88" s="23"/>
      <c r="O88" s="204" t="str">
        <f t="shared" si="1"/>
        <v>750MeV</v>
      </c>
      <c r="P88" s="23" t="str">
        <f t="shared" si="2"/>
        <v>650MeV</v>
      </c>
      <c r="Q88" s="23">
        <f t="shared" si="3"/>
        <v>1051.54</v>
      </c>
      <c r="R88" s="23">
        <f t="shared" si="4"/>
        <v>1475.99</v>
      </c>
      <c r="S88" s="23">
        <f t="shared" si="5"/>
        <v>193.29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>
      <c r="A89" s="114"/>
      <c r="B89" s="45">
        <v>4200.0</v>
      </c>
      <c r="C89" s="45" t="s">
        <v>314</v>
      </c>
      <c r="D89" s="83">
        <v>33.02</v>
      </c>
      <c r="E89" s="83">
        <v>10.0</v>
      </c>
      <c r="F89" s="83">
        <v>6.03</v>
      </c>
      <c r="G89" s="83">
        <v>369391.0</v>
      </c>
      <c r="H89" s="83">
        <v>11.3</v>
      </c>
      <c r="I89" s="83" t="s">
        <v>101</v>
      </c>
      <c r="J89" s="83" t="s">
        <v>53</v>
      </c>
      <c r="K89" s="83" t="s">
        <v>203</v>
      </c>
      <c r="L89" s="45"/>
      <c r="M89" s="23"/>
      <c r="N89" s="23"/>
      <c r="O89" s="204" t="str">
        <f t="shared" si="1"/>
        <v>750MeV</v>
      </c>
      <c r="P89" s="23" t="str">
        <f t="shared" si="2"/>
        <v>650MeV</v>
      </c>
      <c r="Q89" s="23">
        <f t="shared" si="3"/>
        <v>1051.54</v>
      </c>
      <c r="R89" s="23">
        <f t="shared" si="4"/>
        <v>1482.02</v>
      </c>
      <c r="S89" s="23">
        <f t="shared" si="5"/>
        <v>193.29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114"/>
      <c r="B90" s="45">
        <v>4201.0</v>
      </c>
      <c r="C90" s="45" t="s">
        <v>154</v>
      </c>
      <c r="D90" s="83">
        <v>33.02</v>
      </c>
      <c r="E90" s="83">
        <v>10.0</v>
      </c>
      <c r="F90" s="83">
        <v>0.0</v>
      </c>
      <c r="G90" s="83">
        <v>378.0</v>
      </c>
      <c r="H90" s="83">
        <v>0.1</v>
      </c>
      <c r="I90" s="83" t="s">
        <v>101</v>
      </c>
      <c r="J90" s="83" t="s">
        <v>53</v>
      </c>
      <c r="K90" s="83" t="s">
        <v>203</v>
      </c>
      <c r="L90" s="45"/>
      <c r="M90" s="23"/>
      <c r="N90" s="23"/>
      <c r="O90" s="204" t="str">
        <f t="shared" si="1"/>
        <v>750MeV</v>
      </c>
      <c r="P90" s="23" t="str">
        <f t="shared" si="2"/>
        <v>650MeV</v>
      </c>
      <c r="Q90" s="23">
        <f t="shared" si="3"/>
        <v>1051.54</v>
      </c>
      <c r="R90" s="23">
        <f t="shared" si="4"/>
        <v>1482.02</v>
      </c>
      <c r="S90" s="23">
        <f t="shared" si="5"/>
        <v>193.29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114"/>
      <c r="B91" s="45">
        <v>4202.0</v>
      </c>
      <c r="C91" s="45" t="s">
        <v>391</v>
      </c>
      <c r="D91" s="83">
        <v>33.02</v>
      </c>
      <c r="E91" s="83">
        <v>20.0</v>
      </c>
      <c r="F91" s="83">
        <v>17.53</v>
      </c>
      <c r="G91" s="83">
        <v>1301116.0</v>
      </c>
      <c r="H91" s="83">
        <v>22.51</v>
      </c>
      <c r="I91" s="83" t="s">
        <v>101</v>
      </c>
      <c r="J91" s="83" t="s">
        <v>400</v>
      </c>
      <c r="K91" s="83" t="s">
        <v>223</v>
      </c>
      <c r="L91" s="45"/>
      <c r="M91" s="23"/>
      <c r="N91" s="23"/>
      <c r="O91" s="204" t="str">
        <f t="shared" si="1"/>
        <v>750MeV</v>
      </c>
      <c r="P91" s="23" t="str">
        <f t="shared" si="2"/>
        <v>650MeV</v>
      </c>
      <c r="Q91" s="23">
        <f t="shared" si="3"/>
        <v>1051.54</v>
      </c>
      <c r="R91" s="23">
        <f t="shared" si="4"/>
        <v>1499.55</v>
      </c>
      <c r="S91" s="23">
        <f t="shared" si="5"/>
        <v>193.29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75"/>
      <c r="B92" s="4"/>
      <c r="C92" s="4"/>
      <c r="D92" s="52"/>
      <c r="E92" s="52"/>
      <c r="F92" s="52"/>
      <c r="G92" s="52"/>
      <c r="H92" s="52"/>
      <c r="I92" s="52"/>
      <c r="J92" s="52"/>
      <c r="K92" s="52"/>
      <c r="L92" s="4"/>
      <c r="O92" s="176" t="str">
        <f t="shared" si="1"/>
        <v>750MeV</v>
      </c>
      <c r="P92" s="20" t="str">
        <f t="shared" si="2"/>
        <v>650MeV</v>
      </c>
      <c r="Q92" s="20">
        <f t="shared" si="3"/>
        <v>1051.54</v>
      </c>
      <c r="R92" s="20">
        <f t="shared" si="4"/>
        <v>1499.55</v>
      </c>
      <c r="S92" s="20">
        <f t="shared" si="5"/>
        <v>193.29</v>
      </c>
    </row>
    <row r="93">
      <c r="A93" s="75"/>
      <c r="B93" s="4"/>
      <c r="C93" s="4"/>
      <c r="D93" s="52"/>
      <c r="E93" s="52"/>
      <c r="F93" s="52"/>
      <c r="G93" s="52"/>
      <c r="H93" s="52"/>
      <c r="I93" s="52"/>
      <c r="J93" s="52"/>
      <c r="K93" s="52"/>
      <c r="L93" s="4"/>
      <c r="O93" s="176" t="str">
        <f t="shared" si="1"/>
        <v>750MeV</v>
      </c>
      <c r="P93" s="20" t="str">
        <f t="shared" si="2"/>
        <v>650MeV</v>
      </c>
      <c r="Q93" s="20">
        <f t="shared" si="3"/>
        <v>1051.54</v>
      </c>
      <c r="R93" s="20">
        <f t="shared" si="4"/>
        <v>1499.55</v>
      </c>
      <c r="S93" s="20">
        <f t="shared" si="5"/>
        <v>193.29</v>
      </c>
    </row>
    <row r="94">
      <c r="A94" s="75"/>
      <c r="B94" s="4"/>
      <c r="C94" s="4"/>
      <c r="D94" s="52"/>
      <c r="E94" s="52"/>
      <c r="F94" s="52"/>
      <c r="G94" s="52"/>
      <c r="H94" s="52"/>
      <c r="I94" s="52"/>
      <c r="J94" s="52"/>
      <c r="K94" s="52"/>
      <c r="L94" s="4"/>
      <c r="O94" s="176" t="str">
        <f t="shared" si="1"/>
        <v>750MeV</v>
      </c>
      <c r="P94" s="20" t="str">
        <f t="shared" si="2"/>
        <v>650MeV</v>
      </c>
      <c r="Q94" s="20">
        <f t="shared" si="3"/>
        <v>1051.54</v>
      </c>
      <c r="R94" s="20">
        <f t="shared" si="4"/>
        <v>1499.55</v>
      </c>
      <c r="S94" s="20">
        <f t="shared" si="5"/>
        <v>193.29</v>
      </c>
    </row>
    <row r="95">
      <c r="A95" s="75"/>
      <c r="B95" s="4"/>
      <c r="C95" s="4"/>
      <c r="D95" s="52"/>
      <c r="E95" s="52"/>
      <c r="F95" s="52"/>
      <c r="G95" s="52"/>
      <c r="H95" s="52"/>
      <c r="I95" s="52"/>
      <c r="J95" s="52"/>
      <c r="K95" s="52"/>
      <c r="L95" s="4"/>
      <c r="O95" s="176" t="str">
        <f t="shared" si="1"/>
        <v>750MeV</v>
      </c>
      <c r="P95" s="20" t="str">
        <f t="shared" si="2"/>
        <v>650MeV</v>
      </c>
      <c r="Q95" s="20">
        <f t="shared" si="3"/>
        <v>1051.54</v>
      </c>
      <c r="R95" s="20">
        <f t="shared" si="4"/>
        <v>1499.55</v>
      </c>
      <c r="S95" s="20">
        <f t="shared" si="5"/>
        <v>193.29</v>
      </c>
    </row>
    <row r="96">
      <c r="A96" s="75"/>
      <c r="B96" s="4"/>
      <c r="C96" s="4"/>
      <c r="D96" s="52"/>
      <c r="E96" s="52"/>
      <c r="F96" s="52"/>
      <c r="G96" s="52"/>
      <c r="H96" s="52"/>
      <c r="I96" s="52"/>
      <c r="J96" s="52"/>
      <c r="K96" s="52"/>
      <c r="L96" s="4"/>
      <c r="O96" s="176" t="str">
        <f t="shared" si="1"/>
        <v>750MeV</v>
      </c>
      <c r="P96" s="20" t="str">
        <f t="shared" si="2"/>
        <v>650MeV</v>
      </c>
      <c r="Q96" s="20">
        <f t="shared" si="3"/>
        <v>1051.54</v>
      </c>
      <c r="R96" s="20">
        <f t="shared" si="4"/>
        <v>1499.55</v>
      </c>
      <c r="S96" s="20">
        <f t="shared" si="5"/>
        <v>193.29</v>
      </c>
    </row>
    <row r="97">
      <c r="A97" s="75"/>
      <c r="B97" s="4"/>
      <c r="C97" s="4"/>
      <c r="D97" s="52"/>
      <c r="E97" s="52"/>
      <c r="F97" s="52"/>
      <c r="G97" s="52"/>
      <c r="H97" s="52"/>
      <c r="I97" s="52"/>
      <c r="J97" s="52"/>
      <c r="K97" s="52"/>
      <c r="L97" s="4"/>
      <c r="O97" s="176" t="str">
        <f t="shared" si="1"/>
        <v>750MeV</v>
      </c>
      <c r="P97" s="20" t="str">
        <f t="shared" si="2"/>
        <v>650MeV</v>
      </c>
      <c r="Q97" s="20">
        <f t="shared" si="3"/>
        <v>1051.54</v>
      </c>
      <c r="R97" s="20">
        <f t="shared" si="4"/>
        <v>1499.55</v>
      </c>
      <c r="S97" s="20">
        <f t="shared" si="5"/>
        <v>193.29</v>
      </c>
    </row>
    <row r="98">
      <c r="A98" s="75"/>
      <c r="B98" s="4"/>
      <c r="C98" s="4"/>
      <c r="D98" s="52"/>
      <c r="E98" s="52"/>
      <c r="F98" s="52"/>
      <c r="G98" s="52"/>
      <c r="H98" s="52"/>
      <c r="I98" s="52"/>
      <c r="J98" s="52"/>
      <c r="K98" s="52"/>
      <c r="L98" s="4"/>
      <c r="O98" s="176" t="str">
        <f t="shared" si="1"/>
        <v>750MeV</v>
      </c>
      <c r="P98" s="20" t="str">
        <f t="shared" si="2"/>
        <v>650MeV</v>
      </c>
      <c r="Q98" s="20">
        <f t="shared" si="3"/>
        <v>1051.54</v>
      </c>
      <c r="R98" s="20">
        <f t="shared" si="4"/>
        <v>1499.55</v>
      </c>
      <c r="S98" s="20">
        <f t="shared" si="5"/>
        <v>193.29</v>
      </c>
    </row>
    <row r="99">
      <c r="A99" s="75"/>
      <c r="B99" s="4"/>
      <c r="C99" s="4"/>
      <c r="D99" s="52"/>
      <c r="E99" s="52"/>
      <c r="F99" s="52"/>
      <c r="G99" s="52"/>
      <c r="H99" s="52"/>
      <c r="I99" s="52"/>
      <c r="J99" s="52"/>
      <c r="K99" s="52"/>
      <c r="L99" s="4"/>
      <c r="O99" s="176" t="str">
        <f t="shared" si="1"/>
        <v>750MeV</v>
      </c>
      <c r="P99" s="20" t="str">
        <f t="shared" si="2"/>
        <v>650MeV</v>
      </c>
      <c r="Q99" s="20">
        <f t="shared" si="3"/>
        <v>1051.54</v>
      </c>
      <c r="R99" s="20">
        <f t="shared" si="4"/>
        <v>1499.55</v>
      </c>
      <c r="S99" s="20">
        <f t="shared" si="5"/>
        <v>193.29</v>
      </c>
    </row>
    <row r="100">
      <c r="A100" s="75"/>
      <c r="B100" s="4"/>
      <c r="C100" s="4"/>
      <c r="D100" s="52"/>
      <c r="E100" s="52"/>
      <c r="F100" s="52"/>
      <c r="G100" s="52"/>
      <c r="H100" s="52"/>
      <c r="I100" s="52"/>
      <c r="J100" s="52"/>
      <c r="K100" s="52"/>
      <c r="L100" s="4"/>
      <c r="O100" s="176" t="str">
        <f t="shared" si="1"/>
        <v>750MeV</v>
      </c>
      <c r="P100" s="20" t="str">
        <f t="shared" si="2"/>
        <v>650MeV</v>
      </c>
      <c r="Q100" s="20">
        <f t="shared" si="3"/>
        <v>1051.54</v>
      </c>
      <c r="R100" s="20">
        <f t="shared" si="4"/>
        <v>1499.55</v>
      </c>
      <c r="S100" s="20">
        <f t="shared" si="5"/>
        <v>193.29</v>
      </c>
    </row>
    <row r="101">
      <c r="A101" s="75"/>
      <c r="B101" s="4"/>
      <c r="C101" s="4"/>
      <c r="D101" s="52"/>
      <c r="E101" s="52"/>
      <c r="F101" s="52"/>
      <c r="G101" s="52"/>
      <c r="H101" s="52"/>
      <c r="I101" s="52"/>
      <c r="J101" s="52"/>
      <c r="K101" s="52"/>
      <c r="L101" s="4"/>
      <c r="O101" s="176" t="str">
        <f t="shared" si="1"/>
        <v>750MeV</v>
      </c>
      <c r="P101" s="20" t="str">
        <f t="shared" si="2"/>
        <v>650MeV</v>
      </c>
      <c r="Q101" s="20">
        <f t="shared" si="3"/>
        <v>1051.54</v>
      </c>
      <c r="R101" s="20">
        <f t="shared" si="4"/>
        <v>1499.55</v>
      </c>
      <c r="S101" s="20">
        <f t="shared" si="5"/>
        <v>193.29</v>
      </c>
    </row>
    <row r="102">
      <c r="A102" s="75"/>
      <c r="B102" s="4"/>
      <c r="C102" s="4"/>
      <c r="D102" s="52"/>
      <c r="E102" s="52"/>
      <c r="F102" s="52"/>
      <c r="G102" s="52"/>
      <c r="H102" s="52"/>
      <c r="I102" s="52"/>
      <c r="J102" s="52"/>
      <c r="K102" s="52"/>
      <c r="L102" s="4"/>
      <c r="O102" s="176" t="str">
        <f t="shared" si="1"/>
        <v>750MeV</v>
      </c>
      <c r="P102" s="20" t="str">
        <f t="shared" si="2"/>
        <v>650MeV</v>
      </c>
      <c r="Q102" s="20">
        <f t="shared" si="3"/>
        <v>1051.54</v>
      </c>
      <c r="R102" s="20">
        <f t="shared" si="4"/>
        <v>1499.55</v>
      </c>
      <c r="S102" s="20">
        <f t="shared" si="5"/>
        <v>193.29</v>
      </c>
    </row>
    <row r="103">
      <c r="A103" s="252"/>
      <c r="B103" s="4"/>
      <c r="C103" s="4"/>
      <c r="D103" s="52"/>
      <c r="E103" s="52"/>
      <c r="F103" s="52"/>
      <c r="G103" s="52"/>
      <c r="H103" s="52"/>
      <c r="I103" s="52"/>
      <c r="J103" s="52"/>
      <c r="K103" s="52"/>
      <c r="L103" s="4"/>
      <c r="O103" s="176" t="str">
        <f t="shared" si="1"/>
        <v>750MeV</v>
      </c>
      <c r="P103" s="20" t="str">
        <f t="shared" si="2"/>
        <v>650MeV</v>
      </c>
      <c r="Q103" s="20">
        <f t="shared" si="3"/>
        <v>1051.54</v>
      </c>
      <c r="R103" s="20">
        <f t="shared" si="4"/>
        <v>1499.55</v>
      </c>
      <c r="S103" s="20">
        <f t="shared" si="5"/>
        <v>193.29</v>
      </c>
    </row>
    <row r="104">
      <c r="A104" s="75"/>
      <c r="C104" s="4"/>
      <c r="D104" s="52"/>
      <c r="E104" s="76"/>
      <c r="F104" s="76"/>
      <c r="G104" s="76"/>
      <c r="H104" s="76"/>
      <c r="I104" s="52"/>
      <c r="J104" s="52"/>
      <c r="K104" s="52"/>
      <c r="L104" s="4"/>
      <c r="O104" s="176" t="str">
        <f t="shared" si="1"/>
        <v>750MeV</v>
      </c>
      <c r="P104" s="20" t="str">
        <f t="shared" si="2"/>
        <v>650MeV</v>
      </c>
      <c r="Q104" s="20">
        <f t="shared" si="3"/>
        <v>1051.54</v>
      </c>
      <c r="R104" s="20">
        <f t="shared" si="4"/>
        <v>1499.55</v>
      </c>
      <c r="S104" s="20">
        <f t="shared" si="5"/>
        <v>193.29</v>
      </c>
    </row>
    <row r="105">
      <c r="A105" s="75"/>
      <c r="C105" s="4"/>
      <c r="D105" s="52"/>
      <c r="E105" s="76"/>
      <c r="F105" s="76"/>
      <c r="G105" s="76"/>
      <c r="H105" s="76"/>
      <c r="I105" s="52"/>
      <c r="J105" s="52"/>
      <c r="K105" s="52"/>
      <c r="L105" s="4"/>
      <c r="O105" s="176" t="str">
        <f t="shared" si="1"/>
        <v>750MeV</v>
      </c>
      <c r="P105" s="20" t="str">
        <f t="shared" si="2"/>
        <v>650MeV</v>
      </c>
      <c r="Q105" s="20">
        <f t="shared" si="3"/>
        <v>1051.54</v>
      </c>
      <c r="R105" s="20">
        <f t="shared" si="4"/>
        <v>1499.55</v>
      </c>
      <c r="S105" s="20">
        <f t="shared" si="5"/>
        <v>193.29</v>
      </c>
    </row>
    <row r="106">
      <c r="A106" s="75"/>
      <c r="C106" s="4"/>
      <c r="D106" s="52"/>
      <c r="E106" s="76"/>
      <c r="F106" s="76"/>
      <c r="G106" s="76"/>
      <c r="H106" s="76"/>
      <c r="I106" s="52"/>
      <c r="J106" s="52"/>
      <c r="K106" s="52"/>
      <c r="L106" s="4"/>
      <c r="O106" s="176" t="str">
        <f t="shared" si="1"/>
        <v>750MeV</v>
      </c>
      <c r="P106" s="20" t="str">
        <f t="shared" si="2"/>
        <v>650MeV</v>
      </c>
      <c r="Q106" s="20">
        <f t="shared" si="3"/>
        <v>1051.54</v>
      </c>
      <c r="R106" s="20">
        <f t="shared" si="4"/>
        <v>1499.55</v>
      </c>
      <c r="S106" s="20">
        <f t="shared" si="5"/>
        <v>193.29</v>
      </c>
    </row>
    <row r="107">
      <c r="A107" s="75"/>
      <c r="C107" s="4"/>
      <c r="D107" s="52"/>
      <c r="E107" s="76"/>
      <c r="F107" s="76"/>
      <c r="G107" s="76"/>
      <c r="H107" s="76"/>
      <c r="I107" s="52"/>
      <c r="J107" s="52"/>
      <c r="K107" s="52"/>
      <c r="L107" s="4"/>
      <c r="O107" s="176" t="str">
        <f t="shared" si="1"/>
        <v>750MeV</v>
      </c>
      <c r="P107" s="20" t="str">
        <f t="shared" si="2"/>
        <v>650MeV</v>
      </c>
      <c r="Q107" s="20">
        <f t="shared" si="3"/>
        <v>1051.54</v>
      </c>
      <c r="R107" s="20">
        <f t="shared" si="4"/>
        <v>1499.55</v>
      </c>
      <c r="S107" s="20">
        <f t="shared" si="5"/>
        <v>193.29</v>
      </c>
    </row>
    <row r="108">
      <c r="A108" s="75"/>
      <c r="C108" s="4"/>
      <c r="D108" s="52"/>
      <c r="E108" s="76"/>
      <c r="F108" s="76"/>
      <c r="G108" s="76"/>
      <c r="H108" s="76"/>
      <c r="I108" s="52"/>
      <c r="J108" s="52"/>
      <c r="K108" s="76"/>
      <c r="L108" s="4"/>
      <c r="O108" s="176" t="str">
        <f t="shared" si="1"/>
        <v>750MeV</v>
      </c>
      <c r="P108" s="20" t="str">
        <f t="shared" si="2"/>
        <v>650MeV</v>
      </c>
      <c r="Q108" s="20">
        <f t="shared" si="3"/>
        <v>1051.54</v>
      </c>
      <c r="R108" s="20">
        <f t="shared" si="4"/>
        <v>1499.55</v>
      </c>
      <c r="S108" s="20">
        <f t="shared" si="5"/>
        <v>193.29</v>
      </c>
    </row>
    <row r="109">
      <c r="A109" s="75"/>
      <c r="C109" s="4"/>
      <c r="D109" s="52"/>
      <c r="E109" s="76"/>
      <c r="F109" s="76"/>
      <c r="G109" s="76"/>
      <c r="H109" s="76"/>
      <c r="I109" s="52"/>
      <c r="J109" s="52"/>
      <c r="K109" s="52"/>
      <c r="L109" s="4"/>
      <c r="O109" s="176" t="str">
        <f t="shared" si="1"/>
        <v>750MeV</v>
      </c>
      <c r="P109" s="20" t="str">
        <f t="shared" si="2"/>
        <v>650MeV</v>
      </c>
      <c r="Q109" s="20">
        <f t="shared" si="3"/>
        <v>1051.54</v>
      </c>
      <c r="R109" s="20">
        <f t="shared" si="4"/>
        <v>1499.55</v>
      </c>
      <c r="S109" s="20">
        <f t="shared" si="5"/>
        <v>193.29</v>
      </c>
    </row>
    <row r="110">
      <c r="A110" s="75"/>
      <c r="B110" s="4"/>
      <c r="C110" s="4"/>
      <c r="D110" s="52"/>
      <c r="E110" s="52"/>
      <c r="F110" s="52"/>
      <c r="G110" s="52"/>
      <c r="H110" s="52"/>
      <c r="I110" s="52"/>
      <c r="J110" s="52"/>
      <c r="K110" s="52"/>
      <c r="L110" s="4"/>
      <c r="O110" s="176" t="str">
        <f t="shared" si="1"/>
        <v>750MeV</v>
      </c>
      <c r="P110" s="20" t="str">
        <f t="shared" si="2"/>
        <v>650MeV</v>
      </c>
      <c r="Q110" s="20">
        <f t="shared" si="3"/>
        <v>1051.54</v>
      </c>
      <c r="R110" s="20">
        <f t="shared" si="4"/>
        <v>1499.55</v>
      </c>
      <c r="S110" s="20">
        <f t="shared" si="5"/>
        <v>193.29</v>
      </c>
    </row>
    <row r="111">
      <c r="A111" s="75"/>
      <c r="B111" s="4"/>
      <c r="C111" s="4"/>
      <c r="D111" s="52"/>
      <c r="E111" s="52"/>
      <c r="F111" s="52"/>
      <c r="G111" s="52"/>
      <c r="H111" s="52"/>
      <c r="I111" s="52"/>
      <c r="J111" s="52"/>
      <c r="K111" s="52"/>
      <c r="L111" s="4"/>
      <c r="O111" s="176" t="str">
        <f t="shared" si="1"/>
        <v>750MeV</v>
      </c>
      <c r="P111" s="20" t="str">
        <f t="shared" si="2"/>
        <v>650MeV</v>
      </c>
      <c r="Q111" s="20">
        <f t="shared" si="3"/>
        <v>1051.54</v>
      </c>
      <c r="R111" s="20">
        <f t="shared" si="4"/>
        <v>1499.55</v>
      </c>
      <c r="S111" s="20">
        <f t="shared" si="5"/>
        <v>193.29</v>
      </c>
    </row>
    <row r="112">
      <c r="A112" s="75"/>
      <c r="C112" s="4"/>
      <c r="D112" s="76"/>
      <c r="E112" s="76"/>
      <c r="F112" s="76"/>
      <c r="G112" s="76"/>
      <c r="H112" s="76"/>
      <c r="I112" s="52"/>
      <c r="J112" s="52"/>
      <c r="K112" s="76"/>
      <c r="L112" s="4"/>
      <c r="O112" s="176" t="str">
        <f t="shared" si="1"/>
        <v>750MeV</v>
      </c>
      <c r="P112" s="20" t="str">
        <f t="shared" si="2"/>
        <v>650MeV</v>
      </c>
      <c r="Q112" s="20">
        <f t="shared" si="3"/>
        <v>1051.54</v>
      </c>
      <c r="R112" s="20">
        <f t="shared" si="4"/>
        <v>1499.55</v>
      </c>
      <c r="S112" s="20">
        <f t="shared" si="5"/>
        <v>193.29</v>
      </c>
    </row>
    <row r="113">
      <c r="A113" s="75"/>
      <c r="C113" s="4"/>
      <c r="D113" s="76"/>
      <c r="E113" s="76"/>
      <c r="F113" s="76"/>
      <c r="G113" s="76"/>
      <c r="H113" s="76"/>
      <c r="I113" s="52"/>
      <c r="J113" s="52"/>
      <c r="K113" s="76"/>
      <c r="L113" s="4"/>
      <c r="O113" s="176" t="str">
        <f t="shared" si="1"/>
        <v>750MeV</v>
      </c>
      <c r="P113" s="20" t="str">
        <f t="shared" si="2"/>
        <v>650MeV</v>
      </c>
      <c r="Q113" s="20">
        <f t="shared" si="3"/>
        <v>1051.54</v>
      </c>
      <c r="R113" s="20">
        <f t="shared" si="4"/>
        <v>1499.55</v>
      </c>
      <c r="S113" s="20">
        <f t="shared" si="5"/>
        <v>193.29</v>
      </c>
    </row>
    <row r="114">
      <c r="A114" s="31"/>
      <c r="C114" s="4"/>
      <c r="D114" s="76"/>
      <c r="E114" s="76"/>
      <c r="F114" s="76"/>
      <c r="G114" s="76"/>
      <c r="H114" s="76"/>
      <c r="I114" s="189"/>
      <c r="J114" s="189"/>
      <c r="K114" s="189"/>
      <c r="L114" s="4"/>
      <c r="O114" s="176" t="str">
        <f t="shared" si="1"/>
        <v>750MeV</v>
      </c>
      <c r="P114" s="20" t="str">
        <f t="shared" si="2"/>
        <v>650MeV</v>
      </c>
      <c r="Q114" s="20">
        <f t="shared" si="3"/>
        <v>1051.54</v>
      </c>
      <c r="R114" s="20">
        <f t="shared" si="4"/>
        <v>1499.55</v>
      </c>
      <c r="S114" s="20">
        <f t="shared" si="5"/>
        <v>193.29</v>
      </c>
      <c r="T114" s="52"/>
      <c r="U114" s="52"/>
      <c r="V114" s="52"/>
    </row>
    <row r="115">
      <c r="A115" s="191"/>
      <c r="B115" s="192"/>
      <c r="C115" s="192"/>
      <c r="D115" s="234"/>
      <c r="E115" s="234"/>
      <c r="F115" s="234"/>
      <c r="G115" s="234"/>
      <c r="H115" s="234"/>
      <c r="I115" s="52"/>
      <c r="J115" s="52"/>
      <c r="K115" s="76"/>
      <c r="L115" s="192"/>
      <c r="M115" s="194"/>
      <c r="N115" s="194"/>
      <c r="O115" s="195" t="str">
        <f t="shared" si="1"/>
        <v>750MeV</v>
      </c>
      <c r="P115" s="194" t="str">
        <f t="shared" si="2"/>
        <v>650MeV</v>
      </c>
      <c r="Q115" s="194">
        <f t="shared" si="3"/>
        <v>1051.54</v>
      </c>
      <c r="R115" s="194">
        <f t="shared" si="4"/>
        <v>1499.55</v>
      </c>
      <c r="S115" s="194">
        <f t="shared" si="5"/>
        <v>193.29</v>
      </c>
    </row>
    <row r="116">
      <c r="A116" s="75"/>
      <c r="D116" s="76"/>
      <c r="E116" s="76"/>
      <c r="F116" s="76"/>
      <c r="G116" s="76"/>
      <c r="H116" s="76"/>
      <c r="I116" s="52"/>
      <c r="J116" s="52"/>
      <c r="K116" s="76"/>
      <c r="O116" s="176" t="str">
        <f t="shared" si="1"/>
        <v>750MeV</v>
      </c>
      <c r="P116" s="20" t="str">
        <f t="shared" si="2"/>
        <v>650MeV</v>
      </c>
      <c r="Q116" s="20">
        <f t="shared" si="3"/>
        <v>1051.54</v>
      </c>
      <c r="R116" s="20">
        <f t="shared" si="4"/>
        <v>1499.55</v>
      </c>
      <c r="S116" s="20">
        <f t="shared" si="5"/>
        <v>193.29</v>
      </c>
      <c r="T116" s="216"/>
      <c r="U116" s="216"/>
    </row>
    <row r="117">
      <c r="A117" s="75"/>
      <c r="D117" s="76"/>
      <c r="E117" s="76"/>
      <c r="F117" s="76"/>
      <c r="G117" s="76"/>
      <c r="H117" s="76"/>
      <c r="I117" s="52"/>
      <c r="J117" s="52"/>
      <c r="K117" s="76"/>
      <c r="O117" s="176" t="str">
        <f t="shared" si="1"/>
        <v>750MeV</v>
      </c>
      <c r="P117" s="20" t="str">
        <f t="shared" si="2"/>
        <v>650MeV</v>
      </c>
      <c r="Q117" s="20">
        <f t="shared" si="3"/>
        <v>1051.54</v>
      </c>
      <c r="R117" s="20">
        <f t="shared" si="4"/>
        <v>1499.55</v>
      </c>
      <c r="S117" s="20">
        <f t="shared" si="5"/>
        <v>193.29</v>
      </c>
      <c r="T117" s="216"/>
      <c r="U117" s="216"/>
    </row>
    <row r="118">
      <c r="A118" s="75"/>
      <c r="D118" s="76"/>
      <c r="E118" s="76"/>
      <c r="F118" s="76"/>
      <c r="G118" s="76"/>
      <c r="H118" s="76"/>
      <c r="I118" s="52"/>
      <c r="J118" s="52"/>
      <c r="K118" s="76"/>
      <c r="O118" s="176" t="str">
        <f t="shared" si="1"/>
        <v>750MeV</v>
      </c>
      <c r="P118" s="20" t="str">
        <f t="shared" si="2"/>
        <v>650MeV</v>
      </c>
      <c r="Q118" s="20">
        <f t="shared" si="3"/>
        <v>1051.54</v>
      </c>
      <c r="R118" s="20">
        <f t="shared" si="4"/>
        <v>1499.55</v>
      </c>
      <c r="S118" s="20">
        <f t="shared" si="5"/>
        <v>193.29</v>
      </c>
      <c r="T118" s="216"/>
      <c r="U118" s="216"/>
    </row>
    <row r="119">
      <c r="A119" s="75"/>
      <c r="D119" s="76"/>
      <c r="E119" s="76"/>
      <c r="F119" s="76"/>
      <c r="G119" s="76"/>
      <c r="H119" s="76"/>
      <c r="I119" s="52"/>
      <c r="J119" s="52"/>
      <c r="K119" s="76"/>
      <c r="O119" s="176" t="str">
        <f t="shared" si="1"/>
        <v>750MeV</v>
      </c>
      <c r="P119" s="20" t="str">
        <f t="shared" si="2"/>
        <v>650MeV</v>
      </c>
      <c r="Q119" s="20">
        <f t="shared" si="3"/>
        <v>1051.54</v>
      </c>
      <c r="R119" s="20">
        <f t="shared" si="4"/>
        <v>1499.55</v>
      </c>
      <c r="S119" s="20">
        <f t="shared" si="5"/>
        <v>193.29</v>
      </c>
      <c r="T119" s="216"/>
      <c r="U119" s="216"/>
    </row>
    <row r="120">
      <c r="A120" s="75"/>
      <c r="D120" s="76"/>
      <c r="E120" s="76"/>
      <c r="F120" s="76"/>
      <c r="G120" s="76"/>
      <c r="H120" s="76"/>
      <c r="I120" s="52"/>
      <c r="J120" s="52"/>
      <c r="K120" s="76"/>
      <c r="O120" s="176" t="str">
        <f t="shared" si="1"/>
        <v>750MeV</v>
      </c>
      <c r="P120" s="20" t="str">
        <f t="shared" si="2"/>
        <v>650MeV</v>
      </c>
      <c r="Q120" s="20">
        <f t="shared" si="3"/>
        <v>1051.54</v>
      </c>
      <c r="R120" s="20">
        <f t="shared" si="4"/>
        <v>1499.55</v>
      </c>
      <c r="S120" s="20">
        <f t="shared" si="5"/>
        <v>193.29</v>
      </c>
      <c r="T120" s="216"/>
      <c r="U120" s="216"/>
    </row>
    <row r="121">
      <c r="A121" s="75"/>
      <c r="D121" s="76"/>
      <c r="E121" s="76"/>
      <c r="F121" s="76"/>
      <c r="G121" s="76"/>
      <c r="H121" s="76"/>
      <c r="I121" s="52"/>
      <c r="J121" s="52"/>
      <c r="K121" s="76"/>
      <c r="O121" s="176" t="str">
        <f t="shared" si="1"/>
        <v>750MeV</v>
      </c>
      <c r="P121" s="20" t="str">
        <f t="shared" si="2"/>
        <v>650MeV</v>
      </c>
      <c r="Q121" s="20">
        <f t="shared" si="3"/>
        <v>1051.54</v>
      </c>
      <c r="R121" s="20">
        <f t="shared" si="4"/>
        <v>1499.55</v>
      </c>
      <c r="S121" s="20">
        <f t="shared" si="5"/>
        <v>193.29</v>
      </c>
      <c r="T121" s="216"/>
      <c r="U121" s="216"/>
    </row>
    <row r="122">
      <c r="A122" s="75"/>
      <c r="D122" s="76"/>
      <c r="E122" s="76"/>
      <c r="F122" s="76"/>
      <c r="G122" s="76"/>
      <c r="H122" s="76"/>
      <c r="I122" s="52"/>
      <c r="J122" s="52"/>
      <c r="K122" s="76"/>
      <c r="O122" s="176" t="str">
        <f t="shared" si="1"/>
        <v>750MeV</v>
      </c>
      <c r="P122" s="20" t="str">
        <f t="shared" si="2"/>
        <v>650MeV</v>
      </c>
      <c r="Q122" s="20">
        <f t="shared" si="3"/>
        <v>1051.54</v>
      </c>
      <c r="R122" s="20">
        <f t="shared" si="4"/>
        <v>1499.55</v>
      </c>
      <c r="S122" s="20">
        <f t="shared" si="5"/>
        <v>193.29</v>
      </c>
      <c r="T122" s="216"/>
      <c r="U122" s="216"/>
    </row>
    <row r="123">
      <c r="A123" s="75"/>
      <c r="D123" s="76"/>
      <c r="E123" s="76"/>
      <c r="F123" s="76"/>
      <c r="G123" s="76"/>
      <c r="H123" s="76"/>
      <c r="I123" s="52"/>
      <c r="J123" s="52"/>
      <c r="K123" s="76"/>
      <c r="O123" s="176" t="str">
        <f t="shared" si="1"/>
        <v>750MeV</v>
      </c>
      <c r="P123" s="20" t="str">
        <f t="shared" si="2"/>
        <v>650MeV</v>
      </c>
      <c r="Q123" s="20">
        <f t="shared" si="3"/>
        <v>1051.54</v>
      </c>
      <c r="R123" s="20">
        <f t="shared" si="4"/>
        <v>1499.55</v>
      </c>
      <c r="S123" s="20">
        <f t="shared" si="5"/>
        <v>193.29</v>
      </c>
      <c r="T123" s="216"/>
      <c r="U123" s="216"/>
    </row>
    <row r="124">
      <c r="A124" s="75"/>
      <c r="D124" s="76"/>
      <c r="E124" s="76"/>
      <c r="F124" s="76"/>
      <c r="G124" s="76"/>
      <c r="H124" s="76"/>
      <c r="I124" s="52"/>
      <c r="J124" s="52"/>
      <c r="K124" s="76"/>
      <c r="O124" s="176" t="str">
        <f t="shared" si="1"/>
        <v>750MeV</v>
      </c>
      <c r="P124" s="20" t="str">
        <f t="shared" si="2"/>
        <v>650MeV</v>
      </c>
      <c r="Q124" s="20">
        <f t="shared" si="3"/>
        <v>1051.54</v>
      </c>
      <c r="R124" s="20">
        <f t="shared" si="4"/>
        <v>1499.55</v>
      </c>
      <c r="S124" s="20">
        <f t="shared" si="5"/>
        <v>193.29</v>
      </c>
      <c r="T124" s="268"/>
      <c r="U124" s="216"/>
    </row>
    <row r="125">
      <c r="A125" s="75"/>
      <c r="B125" s="4"/>
      <c r="C125" s="4"/>
      <c r="D125" s="52"/>
      <c r="E125" s="52"/>
      <c r="F125" s="52"/>
      <c r="G125" s="52"/>
      <c r="H125" s="52"/>
      <c r="I125" s="52"/>
      <c r="J125" s="52"/>
      <c r="K125" s="52"/>
      <c r="O125" s="176" t="str">
        <f t="shared" si="1"/>
        <v>750MeV</v>
      </c>
      <c r="P125" s="20" t="str">
        <f t="shared" si="2"/>
        <v>650MeV</v>
      </c>
      <c r="Q125" s="20">
        <f t="shared" si="3"/>
        <v>1051.54</v>
      </c>
      <c r="R125" s="20">
        <f t="shared" si="4"/>
        <v>1499.55</v>
      </c>
      <c r="S125" s="20">
        <f t="shared" si="5"/>
        <v>193.29</v>
      </c>
      <c r="T125" s="216"/>
      <c r="U125" s="216"/>
    </row>
    <row r="126">
      <c r="A126" s="75"/>
      <c r="B126" s="4"/>
      <c r="C126" s="4"/>
      <c r="D126" s="52"/>
      <c r="E126" s="52"/>
      <c r="F126" s="52"/>
      <c r="G126" s="52"/>
      <c r="H126" s="52"/>
      <c r="I126" s="52"/>
      <c r="J126" s="52"/>
      <c r="K126" s="52"/>
      <c r="O126" s="176" t="str">
        <f t="shared" si="1"/>
        <v>750MeV</v>
      </c>
      <c r="P126" s="20" t="str">
        <f t="shared" si="2"/>
        <v>650MeV</v>
      </c>
      <c r="Q126" s="20">
        <f t="shared" si="3"/>
        <v>1051.54</v>
      </c>
      <c r="R126" s="20">
        <f t="shared" si="4"/>
        <v>1499.55</v>
      </c>
      <c r="S126" s="20">
        <f t="shared" si="5"/>
        <v>193.29</v>
      </c>
      <c r="T126" s="216"/>
      <c r="U126" s="216"/>
      <c r="V126" s="269"/>
    </row>
    <row r="127">
      <c r="A127" s="75"/>
      <c r="B127" s="4"/>
      <c r="C127" s="4"/>
      <c r="D127" s="52"/>
      <c r="E127" s="52"/>
      <c r="F127" s="52"/>
      <c r="G127" s="52"/>
      <c r="H127" s="52"/>
      <c r="I127" s="52"/>
      <c r="J127" s="52"/>
      <c r="K127" s="52"/>
      <c r="O127" s="176" t="str">
        <f t="shared" si="1"/>
        <v>750MeV</v>
      </c>
      <c r="P127" s="20" t="str">
        <f t="shared" si="2"/>
        <v>650MeV</v>
      </c>
      <c r="Q127" s="20">
        <f t="shared" si="3"/>
        <v>1051.54</v>
      </c>
      <c r="R127" s="20">
        <f t="shared" si="4"/>
        <v>1499.55</v>
      </c>
      <c r="S127" s="20">
        <f t="shared" si="5"/>
        <v>193.29</v>
      </c>
      <c r="T127" s="216"/>
      <c r="U127" s="216"/>
    </row>
    <row r="128">
      <c r="A128" s="75"/>
      <c r="B128" s="4"/>
      <c r="C128" s="4"/>
      <c r="D128" s="52"/>
      <c r="E128" s="52"/>
      <c r="F128" s="52"/>
      <c r="G128" s="52"/>
      <c r="H128" s="52"/>
      <c r="I128" s="52"/>
      <c r="J128" s="52"/>
      <c r="K128" s="52"/>
      <c r="O128" s="176" t="str">
        <f t="shared" si="1"/>
        <v>750MeV</v>
      </c>
      <c r="P128" s="20" t="str">
        <f t="shared" si="2"/>
        <v>650MeV</v>
      </c>
      <c r="Q128" s="20">
        <f t="shared" si="3"/>
        <v>1051.54</v>
      </c>
      <c r="R128" s="20">
        <f t="shared" si="4"/>
        <v>1499.55</v>
      </c>
      <c r="S128" s="20">
        <f t="shared" si="5"/>
        <v>193.29</v>
      </c>
      <c r="T128" s="216"/>
      <c r="U128" s="216"/>
    </row>
    <row r="129">
      <c r="A129" s="75"/>
      <c r="B129" s="4"/>
      <c r="C129" s="4"/>
      <c r="D129" s="52"/>
      <c r="E129" s="52"/>
      <c r="F129" s="52"/>
      <c r="G129" s="52"/>
      <c r="H129" s="52"/>
      <c r="I129" s="52"/>
      <c r="J129" s="52"/>
      <c r="K129" s="52"/>
      <c r="O129" s="176" t="str">
        <f t="shared" si="1"/>
        <v>750MeV</v>
      </c>
      <c r="P129" s="20" t="str">
        <f t="shared" si="2"/>
        <v>650MeV</v>
      </c>
      <c r="Q129" s="20">
        <f t="shared" si="3"/>
        <v>1051.54</v>
      </c>
      <c r="R129" s="20">
        <f t="shared" si="4"/>
        <v>1499.55</v>
      </c>
      <c r="S129" s="20">
        <f t="shared" si="5"/>
        <v>193.29</v>
      </c>
      <c r="T129" s="216"/>
      <c r="U129" s="216"/>
    </row>
    <row r="130">
      <c r="A130" s="75"/>
      <c r="B130" s="4"/>
      <c r="C130" s="4"/>
      <c r="D130" s="52"/>
      <c r="E130" s="52"/>
      <c r="F130" s="52"/>
      <c r="G130" s="52"/>
      <c r="H130" s="52"/>
      <c r="I130" s="52"/>
      <c r="J130" s="52"/>
      <c r="K130" s="52"/>
      <c r="O130" s="176" t="str">
        <f t="shared" si="1"/>
        <v>750MeV</v>
      </c>
      <c r="P130" s="20" t="str">
        <f t="shared" si="2"/>
        <v>650MeV</v>
      </c>
      <c r="Q130" s="20">
        <f t="shared" si="3"/>
        <v>1051.54</v>
      </c>
      <c r="R130" s="20">
        <f t="shared" si="4"/>
        <v>1499.55</v>
      </c>
      <c r="S130" s="20">
        <f t="shared" si="5"/>
        <v>193.29</v>
      </c>
      <c r="T130" s="216"/>
      <c r="U130" s="216"/>
    </row>
    <row r="131">
      <c r="A131" s="75"/>
      <c r="B131" s="4"/>
      <c r="C131" s="4"/>
      <c r="D131" s="52"/>
      <c r="E131" s="52"/>
      <c r="F131" s="52"/>
      <c r="G131" s="52"/>
      <c r="H131" s="52"/>
      <c r="I131" s="52"/>
      <c r="J131" s="52"/>
      <c r="K131" s="52"/>
      <c r="O131" s="176" t="str">
        <f t="shared" si="1"/>
        <v>750MeV</v>
      </c>
      <c r="P131" s="20" t="str">
        <f t="shared" si="2"/>
        <v>650MeV</v>
      </c>
      <c r="Q131" s="20">
        <f t="shared" si="3"/>
        <v>1051.54</v>
      </c>
      <c r="R131" s="20">
        <f t="shared" si="4"/>
        <v>1499.55</v>
      </c>
      <c r="S131" s="20">
        <f t="shared" si="5"/>
        <v>193.29</v>
      </c>
      <c r="T131" s="216"/>
      <c r="U131" s="216"/>
    </row>
    <row r="132">
      <c r="A132" s="75"/>
      <c r="B132" s="4"/>
      <c r="C132" s="4"/>
      <c r="D132" s="52"/>
      <c r="E132" s="52"/>
      <c r="F132" s="52"/>
      <c r="G132" s="52"/>
      <c r="H132" s="52"/>
      <c r="I132" s="52"/>
      <c r="J132" s="52"/>
      <c r="K132" s="52"/>
      <c r="O132" s="176" t="str">
        <f t="shared" si="1"/>
        <v>750MeV</v>
      </c>
      <c r="P132" s="20" t="str">
        <f t="shared" si="2"/>
        <v>650MeV</v>
      </c>
      <c r="Q132" s="20">
        <f t="shared" si="3"/>
        <v>1051.54</v>
      </c>
      <c r="R132" s="20">
        <f t="shared" si="4"/>
        <v>1499.55</v>
      </c>
      <c r="S132" s="20">
        <f t="shared" si="5"/>
        <v>193.29</v>
      </c>
      <c r="T132" s="216"/>
      <c r="U132" s="216"/>
    </row>
    <row r="133">
      <c r="A133" s="252"/>
      <c r="B133" s="4"/>
      <c r="C133" s="4"/>
      <c r="D133" s="52"/>
      <c r="E133" s="52"/>
      <c r="F133" s="52"/>
      <c r="G133" s="52"/>
      <c r="H133" s="52"/>
      <c r="I133" s="52"/>
      <c r="J133" s="52"/>
      <c r="K133" s="52"/>
      <c r="O133" s="176" t="str">
        <f t="shared" si="1"/>
        <v>750MeV</v>
      </c>
      <c r="P133" s="20" t="str">
        <f t="shared" si="2"/>
        <v>650MeV</v>
      </c>
      <c r="Q133" s="20">
        <f t="shared" si="3"/>
        <v>1051.54</v>
      </c>
      <c r="R133" s="20">
        <f t="shared" si="4"/>
        <v>1499.55</v>
      </c>
      <c r="S133" s="20">
        <f t="shared" si="5"/>
        <v>193.29</v>
      </c>
      <c r="T133" s="216"/>
      <c r="U133" s="216"/>
    </row>
    <row r="134">
      <c r="A134" s="75"/>
      <c r="B134" s="4"/>
      <c r="C134" s="4"/>
      <c r="D134" s="52"/>
      <c r="E134" s="52"/>
      <c r="F134" s="52"/>
      <c r="G134" s="52"/>
      <c r="H134" s="52"/>
      <c r="I134" s="52"/>
      <c r="J134" s="52"/>
      <c r="K134" s="52"/>
      <c r="L134" s="4"/>
      <c r="O134" s="176" t="str">
        <f t="shared" si="1"/>
        <v>750MeV</v>
      </c>
      <c r="P134" s="20" t="str">
        <f t="shared" si="2"/>
        <v>650MeV</v>
      </c>
      <c r="Q134" s="20">
        <f t="shared" si="3"/>
        <v>1051.54</v>
      </c>
      <c r="R134" s="20">
        <f t="shared" si="4"/>
        <v>1499.55</v>
      </c>
      <c r="S134" s="20">
        <f t="shared" si="5"/>
        <v>193.29</v>
      </c>
      <c r="T134" s="216"/>
      <c r="U134" s="216"/>
    </row>
    <row r="135">
      <c r="A135" s="75"/>
      <c r="B135" s="4"/>
      <c r="C135" s="4"/>
      <c r="D135" s="52"/>
      <c r="E135" s="52"/>
      <c r="F135" s="52"/>
      <c r="G135" s="52"/>
      <c r="H135" s="52"/>
      <c r="I135" s="52"/>
      <c r="J135" s="52"/>
      <c r="K135" s="52"/>
      <c r="L135" s="4"/>
      <c r="O135" s="176" t="str">
        <f t="shared" si="1"/>
        <v>750MeV</v>
      </c>
      <c r="P135" s="20" t="str">
        <f t="shared" si="2"/>
        <v>650MeV</v>
      </c>
      <c r="Q135" s="20">
        <f t="shared" si="3"/>
        <v>1051.54</v>
      </c>
      <c r="R135" s="20">
        <f t="shared" si="4"/>
        <v>1499.55</v>
      </c>
      <c r="S135" s="20">
        <f t="shared" si="5"/>
        <v>193.29</v>
      </c>
      <c r="T135" s="216"/>
      <c r="U135" s="216"/>
    </row>
    <row r="136">
      <c r="A136" s="75"/>
      <c r="B136" s="4"/>
      <c r="C136" s="4"/>
      <c r="D136" s="52"/>
      <c r="E136" s="52"/>
      <c r="F136" s="52"/>
      <c r="G136" s="52"/>
      <c r="H136" s="52"/>
      <c r="I136" s="52"/>
      <c r="J136" s="52"/>
      <c r="K136" s="52"/>
      <c r="L136" s="4"/>
      <c r="O136" s="176" t="str">
        <f t="shared" si="1"/>
        <v>750MeV</v>
      </c>
      <c r="P136" s="20" t="str">
        <f t="shared" si="2"/>
        <v>650MeV</v>
      </c>
      <c r="Q136" s="20">
        <f t="shared" si="3"/>
        <v>1051.54</v>
      </c>
      <c r="R136" s="20">
        <f t="shared" si="4"/>
        <v>1499.55</v>
      </c>
      <c r="S136" s="20">
        <f t="shared" si="5"/>
        <v>193.29</v>
      </c>
      <c r="T136" s="216"/>
      <c r="U136" s="216"/>
    </row>
    <row r="137">
      <c r="A137" s="75"/>
      <c r="B137" s="4"/>
      <c r="C137" s="4"/>
      <c r="D137" s="52"/>
      <c r="E137" s="52"/>
      <c r="F137" s="52"/>
      <c r="G137" s="52"/>
      <c r="H137" s="52"/>
      <c r="I137" s="52"/>
      <c r="J137" s="52"/>
      <c r="K137" s="52"/>
      <c r="L137" s="4"/>
      <c r="O137" s="176" t="str">
        <f t="shared" si="1"/>
        <v>750MeV</v>
      </c>
      <c r="P137" s="20" t="str">
        <f t="shared" si="2"/>
        <v>650MeV</v>
      </c>
      <c r="Q137" s="20">
        <f t="shared" si="3"/>
        <v>1051.54</v>
      </c>
      <c r="R137" s="20">
        <f t="shared" si="4"/>
        <v>1499.55</v>
      </c>
      <c r="S137" s="20">
        <f t="shared" si="5"/>
        <v>193.29</v>
      </c>
      <c r="T137" s="216"/>
      <c r="U137" s="216"/>
    </row>
    <row r="138">
      <c r="A138" s="75"/>
      <c r="B138" s="4"/>
      <c r="C138" s="4"/>
      <c r="D138" s="52"/>
      <c r="E138" s="52"/>
      <c r="F138" s="52"/>
      <c r="G138" s="52"/>
      <c r="H138" s="52"/>
      <c r="I138" s="52"/>
      <c r="J138" s="52"/>
      <c r="K138" s="52"/>
      <c r="L138" s="4"/>
      <c r="O138" s="176" t="str">
        <f t="shared" si="1"/>
        <v>750MeV</v>
      </c>
      <c r="P138" s="20" t="str">
        <f t="shared" si="2"/>
        <v>650MeV</v>
      </c>
      <c r="Q138" s="20">
        <f t="shared" si="3"/>
        <v>1051.54</v>
      </c>
      <c r="R138" s="20">
        <f t="shared" si="4"/>
        <v>1499.55</v>
      </c>
      <c r="S138" s="20">
        <f t="shared" si="5"/>
        <v>193.29</v>
      </c>
      <c r="T138" s="216"/>
      <c r="U138" s="216"/>
    </row>
    <row r="139">
      <c r="A139" s="75"/>
      <c r="B139" s="4"/>
      <c r="C139" s="4"/>
      <c r="D139" s="52"/>
      <c r="E139" s="52"/>
      <c r="F139" s="52"/>
      <c r="G139" s="52"/>
      <c r="H139" s="52"/>
      <c r="I139" s="52"/>
      <c r="J139" s="52"/>
      <c r="K139" s="52"/>
      <c r="L139" s="4"/>
      <c r="O139" s="176" t="str">
        <f t="shared" si="1"/>
        <v>750MeV</v>
      </c>
      <c r="P139" s="20" t="str">
        <f t="shared" si="2"/>
        <v>650MeV</v>
      </c>
      <c r="Q139" s="20">
        <f t="shared" si="3"/>
        <v>1051.54</v>
      </c>
      <c r="R139" s="20">
        <f t="shared" si="4"/>
        <v>1499.55</v>
      </c>
      <c r="S139" s="20">
        <f t="shared" si="5"/>
        <v>193.29</v>
      </c>
      <c r="T139" s="216"/>
      <c r="U139" s="216"/>
    </row>
    <row r="140">
      <c r="A140" s="75"/>
      <c r="B140" s="4"/>
      <c r="C140" s="4"/>
      <c r="D140" s="52"/>
      <c r="E140" s="52"/>
      <c r="F140" s="52"/>
      <c r="G140" s="52"/>
      <c r="H140" s="52"/>
      <c r="I140" s="52"/>
      <c r="J140" s="52"/>
      <c r="K140" s="52"/>
      <c r="L140" s="4"/>
      <c r="O140" s="176" t="str">
        <f t="shared" si="1"/>
        <v>750MeV</v>
      </c>
      <c r="P140" s="20" t="str">
        <f t="shared" si="2"/>
        <v>650MeV</v>
      </c>
      <c r="Q140" s="20">
        <f t="shared" si="3"/>
        <v>1051.54</v>
      </c>
      <c r="R140" s="20">
        <f t="shared" si="4"/>
        <v>1499.55</v>
      </c>
      <c r="S140" s="20">
        <f t="shared" si="5"/>
        <v>193.29</v>
      </c>
      <c r="T140" s="216"/>
      <c r="U140" s="268"/>
    </row>
    <row r="141">
      <c r="A141" s="75"/>
      <c r="D141" s="76"/>
      <c r="E141" s="76"/>
      <c r="F141" s="76"/>
      <c r="G141" s="76"/>
      <c r="H141" s="76"/>
      <c r="I141" s="52"/>
      <c r="J141" s="52"/>
      <c r="K141" s="76"/>
      <c r="O141" s="176" t="str">
        <f t="shared" si="1"/>
        <v>750MeV</v>
      </c>
      <c r="P141" s="20" t="str">
        <f t="shared" si="2"/>
        <v>650MeV</v>
      </c>
      <c r="Q141" s="20">
        <f t="shared" si="3"/>
        <v>1051.54</v>
      </c>
      <c r="R141" s="20">
        <f t="shared" si="4"/>
        <v>1499.55</v>
      </c>
      <c r="S141" s="20">
        <f t="shared" si="5"/>
        <v>193.29</v>
      </c>
      <c r="T141" s="216"/>
      <c r="U141" s="216"/>
    </row>
    <row r="142">
      <c r="A142" s="75"/>
      <c r="D142" s="76"/>
      <c r="E142" s="76"/>
      <c r="F142" s="52"/>
      <c r="G142" s="76"/>
      <c r="H142" s="76"/>
      <c r="I142" s="52"/>
      <c r="J142" s="52"/>
      <c r="K142" s="76"/>
      <c r="O142" s="176" t="str">
        <f t="shared" si="1"/>
        <v>750MeV</v>
      </c>
      <c r="P142" s="20" t="str">
        <f t="shared" si="2"/>
        <v>650MeV</v>
      </c>
      <c r="Q142" s="20">
        <f t="shared" si="3"/>
        <v>1051.54</v>
      </c>
      <c r="R142" s="20">
        <f t="shared" si="4"/>
        <v>1499.55</v>
      </c>
      <c r="S142" s="20">
        <f t="shared" si="5"/>
        <v>193.29</v>
      </c>
      <c r="T142" s="216"/>
      <c r="U142" s="216"/>
    </row>
    <row r="143">
      <c r="A143" s="75"/>
      <c r="D143" s="76"/>
      <c r="E143" s="76"/>
      <c r="F143" s="52"/>
      <c r="G143" s="76"/>
      <c r="H143" s="76"/>
      <c r="I143" s="52"/>
      <c r="J143" s="52"/>
      <c r="K143" s="76"/>
      <c r="O143" s="176" t="str">
        <f t="shared" si="1"/>
        <v>750MeV</v>
      </c>
      <c r="P143" s="20" t="str">
        <f t="shared" si="2"/>
        <v>650MeV</v>
      </c>
      <c r="Q143" s="20">
        <f t="shared" si="3"/>
        <v>1051.54</v>
      </c>
      <c r="R143" s="20">
        <f t="shared" si="4"/>
        <v>1499.55</v>
      </c>
      <c r="S143" s="20">
        <f t="shared" si="5"/>
        <v>193.29</v>
      </c>
      <c r="T143" s="216"/>
      <c r="U143" s="216"/>
    </row>
    <row r="144">
      <c r="A144" s="75"/>
      <c r="D144" s="76"/>
      <c r="E144" s="76"/>
      <c r="F144" s="76"/>
      <c r="G144" s="76"/>
      <c r="H144" s="76"/>
      <c r="I144" s="52"/>
      <c r="J144" s="52"/>
      <c r="K144" s="76"/>
      <c r="O144" s="176" t="str">
        <f t="shared" si="1"/>
        <v>750MeV</v>
      </c>
      <c r="P144" s="20" t="str">
        <f t="shared" si="2"/>
        <v>650MeV</v>
      </c>
      <c r="Q144" s="20">
        <f t="shared" si="3"/>
        <v>1051.54</v>
      </c>
      <c r="R144" s="20">
        <f t="shared" si="4"/>
        <v>1499.55</v>
      </c>
      <c r="S144" s="20">
        <f t="shared" si="5"/>
        <v>193.29</v>
      </c>
      <c r="T144" s="216"/>
      <c r="U144" s="216"/>
    </row>
    <row r="145">
      <c r="A145" s="75"/>
      <c r="D145" s="76"/>
      <c r="E145" s="76"/>
      <c r="F145" s="52"/>
      <c r="G145" s="76"/>
      <c r="H145" s="76"/>
      <c r="I145" s="52"/>
      <c r="J145" s="52"/>
      <c r="K145" s="76"/>
      <c r="O145" s="176" t="str">
        <f t="shared" si="1"/>
        <v>750MeV</v>
      </c>
      <c r="P145" s="20" t="str">
        <f t="shared" si="2"/>
        <v>650MeV</v>
      </c>
      <c r="Q145" s="20">
        <f t="shared" si="3"/>
        <v>1051.54</v>
      </c>
      <c r="R145" s="20">
        <f t="shared" si="4"/>
        <v>1499.55</v>
      </c>
      <c r="S145" s="20">
        <f t="shared" si="5"/>
        <v>193.29</v>
      </c>
      <c r="T145" s="216"/>
      <c r="U145" s="216"/>
    </row>
    <row r="146">
      <c r="A146" s="75"/>
      <c r="D146" s="76"/>
      <c r="E146" s="76"/>
      <c r="F146" s="76"/>
      <c r="G146" s="76"/>
      <c r="H146" s="76"/>
      <c r="I146" s="52"/>
      <c r="J146" s="52"/>
      <c r="K146" s="76"/>
      <c r="O146" s="176" t="str">
        <f t="shared" si="1"/>
        <v>750MeV</v>
      </c>
      <c r="P146" s="20" t="str">
        <f t="shared" si="2"/>
        <v>650MeV</v>
      </c>
      <c r="Q146" s="20">
        <f t="shared" si="3"/>
        <v>1051.54</v>
      </c>
      <c r="R146" s="20">
        <f t="shared" si="4"/>
        <v>1499.55</v>
      </c>
      <c r="S146" s="20">
        <f t="shared" si="5"/>
        <v>193.29</v>
      </c>
      <c r="T146" s="216"/>
      <c r="U146" s="216"/>
    </row>
    <row r="147">
      <c r="A147" s="75"/>
      <c r="D147" s="76"/>
      <c r="E147" s="76"/>
      <c r="F147" s="76"/>
      <c r="G147" s="76"/>
      <c r="H147" s="76"/>
      <c r="I147" s="52"/>
      <c r="J147" s="52"/>
      <c r="K147" s="76"/>
      <c r="O147" s="176" t="str">
        <f t="shared" si="1"/>
        <v>750MeV</v>
      </c>
      <c r="P147" s="20" t="str">
        <f t="shared" si="2"/>
        <v>650MeV</v>
      </c>
      <c r="Q147" s="20">
        <f t="shared" si="3"/>
        <v>1051.54</v>
      </c>
      <c r="R147" s="20">
        <f t="shared" si="4"/>
        <v>1499.55</v>
      </c>
      <c r="S147" s="20">
        <f t="shared" si="5"/>
        <v>193.29</v>
      </c>
      <c r="T147" s="216"/>
      <c r="U147" s="216"/>
    </row>
    <row r="148">
      <c r="A148" s="75"/>
      <c r="D148" s="76"/>
      <c r="E148" s="76"/>
      <c r="F148" s="76"/>
      <c r="G148" s="76"/>
      <c r="H148" s="76"/>
      <c r="I148" s="52"/>
      <c r="J148" s="52"/>
      <c r="K148" s="76"/>
      <c r="O148" s="176" t="str">
        <f t="shared" si="1"/>
        <v>750MeV</v>
      </c>
      <c r="P148" s="20" t="str">
        <f t="shared" si="2"/>
        <v>650MeV</v>
      </c>
      <c r="Q148" s="20">
        <f t="shared" si="3"/>
        <v>1051.54</v>
      </c>
      <c r="R148" s="20">
        <f t="shared" si="4"/>
        <v>1499.55</v>
      </c>
      <c r="S148" s="20">
        <f t="shared" si="5"/>
        <v>193.29</v>
      </c>
      <c r="T148" s="216"/>
      <c r="U148" s="216"/>
    </row>
    <row r="149">
      <c r="A149" s="75"/>
      <c r="D149" s="76"/>
      <c r="E149" s="76"/>
      <c r="F149" s="76"/>
      <c r="G149" s="76"/>
      <c r="H149" s="76"/>
      <c r="I149" s="52"/>
      <c r="J149" s="52"/>
      <c r="K149" s="76"/>
      <c r="O149" s="176" t="str">
        <f t="shared" si="1"/>
        <v>750MeV</v>
      </c>
      <c r="P149" s="20" t="str">
        <f t="shared" si="2"/>
        <v>650MeV</v>
      </c>
      <c r="Q149" s="20">
        <f t="shared" si="3"/>
        <v>1051.54</v>
      </c>
      <c r="R149" s="20">
        <f t="shared" si="4"/>
        <v>1499.55</v>
      </c>
      <c r="S149" s="20">
        <f t="shared" si="5"/>
        <v>193.29</v>
      </c>
      <c r="T149" s="216"/>
      <c r="U149" s="216"/>
    </row>
    <row r="150">
      <c r="A150" s="75"/>
      <c r="D150" s="76"/>
      <c r="E150" s="76"/>
      <c r="F150" s="76"/>
      <c r="G150" s="76"/>
      <c r="H150" s="76"/>
      <c r="I150" s="52"/>
      <c r="J150" s="52"/>
      <c r="K150" s="76"/>
      <c r="O150" s="176" t="str">
        <f t="shared" si="1"/>
        <v>750MeV</v>
      </c>
      <c r="P150" s="20" t="str">
        <f t="shared" si="2"/>
        <v>650MeV</v>
      </c>
      <c r="Q150" s="20">
        <f t="shared" si="3"/>
        <v>1051.54</v>
      </c>
      <c r="R150" s="20">
        <f t="shared" si="4"/>
        <v>1499.55</v>
      </c>
      <c r="S150" s="20">
        <f t="shared" si="5"/>
        <v>193.29</v>
      </c>
      <c r="T150" s="216"/>
      <c r="U150" s="216"/>
    </row>
    <row r="151">
      <c r="A151" s="75"/>
      <c r="D151" s="76"/>
      <c r="E151" s="76"/>
      <c r="F151" s="76"/>
      <c r="G151" s="76"/>
      <c r="H151" s="76"/>
      <c r="I151" s="52"/>
      <c r="J151" s="52"/>
      <c r="K151" s="76"/>
      <c r="O151" s="176" t="str">
        <f t="shared" si="1"/>
        <v>750MeV</v>
      </c>
      <c r="P151" s="20" t="str">
        <f t="shared" si="2"/>
        <v>650MeV</v>
      </c>
      <c r="Q151" s="20">
        <f t="shared" si="3"/>
        <v>1051.54</v>
      </c>
      <c r="R151" s="20">
        <f t="shared" si="4"/>
        <v>1499.55</v>
      </c>
      <c r="S151" s="20">
        <f t="shared" si="5"/>
        <v>193.29</v>
      </c>
      <c r="T151" s="216"/>
      <c r="U151" s="216"/>
    </row>
    <row r="152">
      <c r="A152" s="75"/>
      <c r="D152" s="76"/>
      <c r="E152" s="76"/>
      <c r="F152" s="76"/>
      <c r="G152" s="76"/>
      <c r="H152" s="76"/>
      <c r="I152" s="52"/>
      <c r="J152" s="52"/>
      <c r="K152" s="76"/>
      <c r="O152" s="176" t="str">
        <f t="shared" si="1"/>
        <v>750MeV</v>
      </c>
      <c r="P152" s="20" t="str">
        <f t="shared" si="2"/>
        <v>650MeV</v>
      </c>
      <c r="Q152" s="20">
        <f t="shared" si="3"/>
        <v>1051.54</v>
      </c>
      <c r="R152" s="20">
        <f t="shared" si="4"/>
        <v>1499.55</v>
      </c>
      <c r="S152" s="20">
        <f t="shared" si="5"/>
        <v>193.29</v>
      </c>
      <c r="T152" s="216"/>
      <c r="U152" s="216"/>
    </row>
    <row r="153">
      <c r="A153" s="75"/>
      <c r="D153" s="76"/>
      <c r="E153" s="76"/>
      <c r="F153" s="76"/>
      <c r="G153" s="76"/>
      <c r="H153" s="76"/>
      <c r="I153" s="52"/>
      <c r="J153" s="52"/>
      <c r="K153" s="76"/>
      <c r="O153" s="176" t="str">
        <f t="shared" si="1"/>
        <v>750MeV</v>
      </c>
      <c r="P153" s="20" t="str">
        <f t="shared" si="2"/>
        <v>650MeV</v>
      </c>
      <c r="Q153" s="20">
        <f t="shared" si="3"/>
        <v>1051.54</v>
      </c>
      <c r="R153" s="20">
        <f t="shared" si="4"/>
        <v>1499.55</v>
      </c>
      <c r="S153" s="20">
        <f t="shared" si="5"/>
        <v>193.29</v>
      </c>
      <c r="T153" s="216"/>
      <c r="U153" s="216"/>
    </row>
    <row r="154">
      <c r="A154" s="75"/>
      <c r="D154" s="76"/>
      <c r="E154" s="76"/>
      <c r="F154" s="76"/>
      <c r="G154" s="76"/>
      <c r="H154" s="76"/>
      <c r="I154" s="52"/>
      <c r="J154" s="52"/>
      <c r="K154" s="76"/>
      <c r="O154" s="176" t="str">
        <f t="shared" si="1"/>
        <v>750MeV</v>
      </c>
      <c r="P154" s="20" t="str">
        <f t="shared" si="2"/>
        <v>650MeV</v>
      </c>
      <c r="Q154" s="20">
        <f t="shared" si="3"/>
        <v>1051.54</v>
      </c>
      <c r="R154" s="20">
        <f t="shared" si="4"/>
        <v>1499.55</v>
      </c>
      <c r="S154" s="20">
        <f t="shared" si="5"/>
        <v>193.29</v>
      </c>
      <c r="T154" s="216"/>
      <c r="U154" s="216"/>
    </row>
    <row r="155">
      <c r="A155" s="75"/>
      <c r="B155" s="4"/>
      <c r="C155" s="4"/>
      <c r="D155" s="52"/>
      <c r="E155" s="52"/>
      <c r="F155" s="52"/>
      <c r="G155" s="52"/>
      <c r="H155" s="52"/>
      <c r="I155" s="52"/>
      <c r="J155" s="52"/>
      <c r="K155" s="52"/>
      <c r="L155" s="4"/>
      <c r="O155" s="176" t="str">
        <f t="shared" si="1"/>
        <v>750MeV</v>
      </c>
      <c r="P155" s="20" t="str">
        <f t="shared" si="2"/>
        <v>650MeV</v>
      </c>
      <c r="Q155" s="20">
        <f t="shared" si="3"/>
        <v>1051.54</v>
      </c>
      <c r="R155" s="20">
        <f t="shared" si="4"/>
        <v>1499.55</v>
      </c>
      <c r="S155" s="20">
        <f t="shared" si="5"/>
        <v>193.29</v>
      </c>
      <c r="T155" s="216"/>
      <c r="U155" s="216"/>
    </row>
    <row r="156">
      <c r="A156" s="75"/>
      <c r="B156" s="4"/>
      <c r="C156" s="4"/>
      <c r="D156" s="52"/>
      <c r="E156" s="52"/>
      <c r="F156" s="52"/>
      <c r="G156" s="52"/>
      <c r="H156" s="52"/>
      <c r="I156" s="52"/>
      <c r="J156" s="52"/>
      <c r="K156" s="52"/>
      <c r="O156" s="176" t="str">
        <f t="shared" si="1"/>
        <v>750MeV</v>
      </c>
      <c r="P156" s="20" t="str">
        <f t="shared" si="2"/>
        <v>650MeV</v>
      </c>
      <c r="Q156" s="20">
        <f t="shared" si="3"/>
        <v>1051.54</v>
      </c>
      <c r="R156" s="20">
        <f t="shared" si="4"/>
        <v>1499.55</v>
      </c>
      <c r="S156" s="20">
        <f t="shared" si="5"/>
        <v>193.29</v>
      </c>
      <c r="T156" s="216"/>
      <c r="U156" s="216"/>
    </row>
    <row r="157">
      <c r="A157" s="75"/>
      <c r="B157" s="4"/>
      <c r="C157" s="4"/>
      <c r="D157" s="52"/>
      <c r="E157" s="52"/>
      <c r="F157" s="52"/>
      <c r="G157" s="52"/>
      <c r="H157" s="52"/>
      <c r="I157" s="52"/>
      <c r="J157" s="52"/>
      <c r="K157" s="52"/>
      <c r="O157" s="176" t="str">
        <f t="shared" si="1"/>
        <v>750MeV</v>
      </c>
      <c r="P157" s="20" t="str">
        <f t="shared" si="2"/>
        <v>650MeV</v>
      </c>
      <c r="Q157" s="20">
        <f>if($I157="LH2",$Q156+#REF!,$Q156+0)</f>
        <v>1051.54</v>
      </c>
      <c r="R157" s="20">
        <f>if($I157="LD2",$R156+#REF!,$R156+0)</f>
        <v>1499.55</v>
      </c>
      <c r="S157" s="20">
        <f t="shared" si="5"/>
        <v>193.29</v>
      </c>
      <c r="T157" s="216"/>
      <c r="U157" s="216"/>
    </row>
    <row r="158">
      <c r="A158" s="75"/>
      <c r="B158" s="4"/>
      <c r="C158" s="4"/>
      <c r="D158" s="52"/>
      <c r="E158" s="52"/>
      <c r="F158" s="52"/>
      <c r="G158" s="52"/>
      <c r="H158" s="52"/>
      <c r="I158" s="52"/>
      <c r="J158" s="52"/>
      <c r="K158" s="52"/>
      <c r="O158" s="176" t="str">
        <f t="shared" si="1"/>
        <v>750MeV</v>
      </c>
      <c r="P158" s="20" t="str">
        <f t="shared" si="2"/>
        <v>650MeV</v>
      </c>
      <c r="Q158" s="20">
        <f t="shared" ref="Q158:Q197" si="6">if($I158="LH2",$Q157+$F158,$Q157+0)</f>
        <v>1051.54</v>
      </c>
      <c r="R158" s="20">
        <f t="shared" ref="R158:R197" si="7">if($I158="LD2",$R157+$F158,$R157+0)</f>
        <v>1499.55</v>
      </c>
      <c r="S158" s="20">
        <f t="shared" si="5"/>
        <v>193.29</v>
      </c>
      <c r="T158" s="216"/>
      <c r="U158" s="216"/>
    </row>
    <row r="159">
      <c r="A159" s="75"/>
      <c r="B159" s="4"/>
      <c r="C159" s="4"/>
      <c r="D159" s="52"/>
      <c r="E159" s="52"/>
      <c r="F159" s="52"/>
      <c r="G159" s="52"/>
      <c r="H159" s="52"/>
      <c r="I159" s="52"/>
      <c r="J159" s="52"/>
      <c r="K159" s="52"/>
      <c r="O159" s="176" t="str">
        <f t="shared" si="1"/>
        <v>750MeV</v>
      </c>
      <c r="P159" s="20" t="str">
        <f t="shared" si="2"/>
        <v>650MeV</v>
      </c>
      <c r="Q159" s="20">
        <f t="shared" si="6"/>
        <v>1051.54</v>
      </c>
      <c r="R159" s="20">
        <f t="shared" si="7"/>
        <v>1499.55</v>
      </c>
      <c r="S159" s="20">
        <f t="shared" si="5"/>
        <v>193.29</v>
      </c>
      <c r="T159" s="216"/>
      <c r="U159" s="216"/>
    </row>
    <row r="160">
      <c r="A160" s="75"/>
      <c r="B160" s="4"/>
      <c r="C160" s="4"/>
      <c r="D160" s="52"/>
      <c r="E160" s="52"/>
      <c r="F160" s="52"/>
      <c r="G160" s="52"/>
      <c r="H160" s="52"/>
      <c r="I160" s="52"/>
      <c r="J160" s="52"/>
      <c r="K160" s="52"/>
      <c r="O160" s="176" t="str">
        <f t="shared" si="1"/>
        <v>750MeV</v>
      </c>
      <c r="P160" s="20" t="str">
        <f t="shared" si="2"/>
        <v>650MeV</v>
      </c>
      <c r="Q160" s="20">
        <f t="shared" si="6"/>
        <v>1051.54</v>
      </c>
      <c r="R160" s="20">
        <f t="shared" si="7"/>
        <v>1499.55</v>
      </c>
      <c r="S160" s="20">
        <f t="shared" si="5"/>
        <v>193.29</v>
      </c>
      <c r="T160" s="216"/>
      <c r="U160" s="216"/>
    </row>
    <row r="161">
      <c r="A161" s="75"/>
      <c r="B161" s="4"/>
      <c r="C161" s="4"/>
      <c r="D161" s="52"/>
      <c r="E161" s="52"/>
      <c r="F161" s="52"/>
      <c r="G161" s="52"/>
      <c r="H161" s="52"/>
      <c r="I161" s="52"/>
      <c r="J161" s="52"/>
      <c r="K161" s="52"/>
      <c r="O161" s="176" t="str">
        <f t="shared" si="1"/>
        <v>750MeV</v>
      </c>
      <c r="P161" s="20" t="str">
        <f t="shared" si="2"/>
        <v>650MeV</v>
      </c>
      <c r="Q161" s="20">
        <f t="shared" si="6"/>
        <v>1051.54</v>
      </c>
      <c r="R161" s="20">
        <f t="shared" si="7"/>
        <v>1499.55</v>
      </c>
      <c r="S161" s="20">
        <f t="shared" si="5"/>
        <v>193.29</v>
      </c>
      <c r="T161" s="216"/>
      <c r="U161" s="216"/>
    </row>
    <row r="162">
      <c r="A162" s="75"/>
      <c r="B162" s="4"/>
      <c r="C162" s="4"/>
      <c r="D162" s="52"/>
      <c r="E162" s="52"/>
      <c r="F162" s="52"/>
      <c r="G162" s="52"/>
      <c r="H162" s="52"/>
      <c r="I162" s="52"/>
      <c r="J162" s="52"/>
      <c r="K162" s="52"/>
      <c r="O162" s="176" t="str">
        <f t="shared" si="1"/>
        <v>750MeV</v>
      </c>
      <c r="P162" s="20" t="str">
        <f t="shared" si="2"/>
        <v>650MeV</v>
      </c>
      <c r="Q162" s="20">
        <f t="shared" si="6"/>
        <v>1051.54</v>
      </c>
      <c r="R162" s="20">
        <f t="shared" si="7"/>
        <v>1499.55</v>
      </c>
      <c r="S162" s="20">
        <f t="shared" si="5"/>
        <v>193.29</v>
      </c>
      <c r="T162" s="216"/>
      <c r="U162" s="216"/>
    </row>
    <row r="163">
      <c r="A163" s="75"/>
      <c r="B163" s="4"/>
      <c r="C163" s="4"/>
      <c r="D163" s="52"/>
      <c r="E163" s="52"/>
      <c r="F163" s="52"/>
      <c r="G163" s="52"/>
      <c r="H163" s="52"/>
      <c r="I163" s="52"/>
      <c r="J163" s="52"/>
      <c r="K163" s="52"/>
      <c r="O163" s="176" t="str">
        <f t="shared" si="1"/>
        <v>750MeV</v>
      </c>
      <c r="P163" s="20" t="str">
        <f t="shared" si="2"/>
        <v>650MeV</v>
      </c>
      <c r="Q163" s="20">
        <f t="shared" si="6"/>
        <v>1051.54</v>
      </c>
      <c r="R163" s="20">
        <f t="shared" si="7"/>
        <v>1499.55</v>
      </c>
      <c r="S163" s="20">
        <f t="shared" si="5"/>
        <v>193.29</v>
      </c>
      <c r="T163" s="216"/>
      <c r="U163" s="216"/>
    </row>
    <row r="164">
      <c r="A164" s="75"/>
      <c r="B164" s="4"/>
      <c r="C164" s="4"/>
      <c r="D164" s="52"/>
      <c r="E164" s="52"/>
      <c r="F164" s="52"/>
      <c r="G164" s="52"/>
      <c r="H164" s="52"/>
      <c r="I164" s="52"/>
      <c r="J164" s="52"/>
      <c r="K164" s="52"/>
      <c r="O164" s="176" t="str">
        <f t="shared" si="1"/>
        <v>750MeV</v>
      </c>
      <c r="P164" s="20" t="str">
        <f t="shared" si="2"/>
        <v>650MeV</v>
      </c>
      <c r="Q164" s="20">
        <f t="shared" si="6"/>
        <v>1051.54</v>
      </c>
      <c r="R164" s="20">
        <f t="shared" si="7"/>
        <v>1499.55</v>
      </c>
      <c r="S164" s="20">
        <f t="shared" si="5"/>
        <v>193.29</v>
      </c>
      <c r="T164" s="216"/>
      <c r="U164" s="216"/>
    </row>
    <row r="165">
      <c r="A165" s="75"/>
      <c r="B165" s="4"/>
      <c r="C165" s="4"/>
      <c r="D165" s="52"/>
      <c r="E165" s="52"/>
      <c r="F165" s="52"/>
      <c r="G165" s="52"/>
      <c r="H165" s="52"/>
      <c r="I165" s="52"/>
      <c r="J165" s="52"/>
      <c r="K165" s="52"/>
      <c r="O165" s="176" t="str">
        <f t="shared" si="1"/>
        <v>750MeV</v>
      </c>
      <c r="P165" s="20" t="str">
        <f t="shared" si="2"/>
        <v>650MeV</v>
      </c>
      <c r="Q165" s="20">
        <f t="shared" si="6"/>
        <v>1051.54</v>
      </c>
      <c r="R165" s="20">
        <f t="shared" si="7"/>
        <v>1499.55</v>
      </c>
      <c r="S165" s="20">
        <f t="shared" si="5"/>
        <v>193.29</v>
      </c>
      <c r="T165" s="216"/>
      <c r="U165" s="216"/>
    </row>
    <row r="166">
      <c r="A166" s="75"/>
      <c r="B166" s="4"/>
      <c r="C166" s="4"/>
      <c r="D166" s="52"/>
      <c r="E166" s="52"/>
      <c r="F166" s="52"/>
      <c r="G166" s="52"/>
      <c r="H166" s="52"/>
      <c r="I166" s="52"/>
      <c r="J166" s="52"/>
      <c r="K166" s="52"/>
      <c r="O166" s="176" t="str">
        <f t="shared" si="1"/>
        <v>750MeV</v>
      </c>
      <c r="P166" s="20" t="str">
        <f t="shared" si="2"/>
        <v>650MeV</v>
      </c>
      <c r="Q166" s="20">
        <f t="shared" si="6"/>
        <v>1051.54</v>
      </c>
      <c r="R166" s="20">
        <f t="shared" si="7"/>
        <v>1499.55</v>
      </c>
      <c r="S166" s="20">
        <f t="shared" si="5"/>
        <v>193.29</v>
      </c>
      <c r="T166" s="216"/>
      <c r="U166" s="216"/>
    </row>
    <row r="167">
      <c r="A167" s="75"/>
      <c r="B167" s="4"/>
      <c r="C167" s="4"/>
      <c r="D167" s="52"/>
      <c r="E167" s="52"/>
      <c r="F167" s="52"/>
      <c r="G167" s="52"/>
      <c r="H167" s="52"/>
      <c r="I167" s="52"/>
      <c r="J167" s="52"/>
      <c r="K167" s="52"/>
      <c r="O167" s="176" t="str">
        <f t="shared" si="1"/>
        <v>750MeV</v>
      </c>
      <c r="P167" s="20" t="str">
        <f t="shared" si="2"/>
        <v>650MeV</v>
      </c>
      <c r="Q167" s="20">
        <f t="shared" si="6"/>
        <v>1051.54</v>
      </c>
      <c r="R167" s="20">
        <f t="shared" si="7"/>
        <v>1499.55</v>
      </c>
      <c r="S167" s="20">
        <f t="shared" si="5"/>
        <v>193.29</v>
      </c>
      <c r="T167" s="216"/>
      <c r="U167" s="216"/>
    </row>
    <row r="168">
      <c r="A168" s="75"/>
      <c r="B168" s="4"/>
      <c r="C168" s="4"/>
      <c r="D168" s="52"/>
      <c r="E168" s="52"/>
      <c r="F168" s="52"/>
      <c r="G168" s="52"/>
      <c r="H168" s="52"/>
      <c r="I168" s="52"/>
      <c r="J168" s="52"/>
      <c r="K168" s="52"/>
      <c r="O168" s="176" t="str">
        <f t="shared" si="1"/>
        <v>750MeV</v>
      </c>
      <c r="P168" s="20" t="str">
        <f t="shared" si="2"/>
        <v>650MeV</v>
      </c>
      <c r="Q168" s="20">
        <f t="shared" si="6"/>
        <v>1051.54</v>
      </c>
      <c r="R168" s="20">
        <f t="shared" si="7"/>
        <v>1499.55</v>
      </c>
      <c r="S168" s="20">
        <f t="shared" si="5"/>
        <v>193.29</v>
      </c>
      <c r="T168" s="216"/>
      <c r="U168" s="216"/>
    </row>
    <row r="169">
      <c r="A169" s="75"/>
      <c r="B169" s="4"/>
      <c r="C169" s="4"/>
      <c r="D169" s="52"/>
      <c r="E169" s="52"/>
      <c r="F169" s="52"/>
      <c r="G169" s="52"/>
      <c r="H169" s="52"/>
      <c r="I169" s="52"/>
      <c r="J169" s="52"/>
      <c r="K169" s="52"/>
      <c r="O169" s="176" t="str">
        <f t="shared" si="1"/>
        <v>750MeV</v>
      </c>
      <c r="P169" s="20" t="str">
        <f t="shared" si="2"/>
        <v>650MeV</v>
      </c>
      <c r="Q169" s="20">
        <f t="shared" si="6"/>
        <v>1051.54</v>
      </c>
      <c r="R169" s="20">
        <f t="shared" si="7"/>
        <v>1499.55</v>
      </c>
      <c r="S169" s="20">
        <f t="shared" si="5"/>
        <v>193.29</v>
      </c>
      <c r="T169" s="216"/>
      <c r="U169" s="216"/>
    </row>
    <row r="170">
      <c r="A170" s="75"/>
      <c r="D170" s="76"/>
      <c r="E170" s="76"/>
      <c r="F170" s="76"/>
      <c r="G170" s="76"/>
      <c r="H170" s="76"/>
      <c r="I170" s="76"/>
      <c r="J170" s="76"/>
      <c r="K170" s="76"/>
      <c r="O170" s="176" t="str">
        <f t="shared" si="1"/>
        <v>750MeV</v>
      </c>
      <c r="P170" s="20" t="str">
        <f t="shared" si="2"/>
        <v>650MeV</v>
      </c>
      <c r="Q170" s="20">
        <f t="shared" si="6"/>
        <v>1051.54</v>
      </c>
      <c r="R170" s="20">
        <f t="shared" si="7"/>
        <v>1499.55</v>
      </c>
      <c r="S170" s="20">
        <f t="shared" si="5"/>
        <v>193.29</v>
      </c>
      <c r="T170" s="216"/>
      <c r="U170" s="216"/>
    </row>
    <row r="171">
      <c r="A171" s="75"/>
      <c r="D171" s="76"/>
      <c r="E171" s="76"/>
      <c r="F171" s="76"/>
      <c r="G171" s="76"/>
      <c r="H171" s="76"/>
      <c r="I171" s="76"/>
      <c r="J171" s="76"/>
      <c r="K171" s="76"/>
      <c r="O171" s="176" t="str">
        <f t="shared" si="1"/>
        <v>750MeV</v>
      </c>
      <c r="P171" s="20" t="str">
        <f t="shared" si="2"/>
        <v>650MeV</v>
      </c>
      <c r="Q171" s="20">
        <f t="shared" si="6"/>
        <v>1051.54</v>
      </c>
      <c r="R171" s="20">
        <f t="shared" si="7"/>
        <v>1499.55</v>
      </c>
      <c r="S171" s="20">
        <f t="shared" si="5"/>
        <v>193.29</v>
      </c>
      <c r="T171" s="216"/>
      <c r="U171" s="216"/>
    </row>
    <row r="172">
      <c r="A172" s="75"/>
      <c r="D172" s="76"/>
      <c r="E172" s="76"/>
      <c r="F172" s="76"/>
      <c r="G172" s="76"/>
      <c r="H172" s="76"/>
      <c r="I172" s="76"/>
      <c r="J172" s="76"/>
      <c r="K172" s="76"/>
      <c r="O172" s="176" t="str">
        <f t="shared" si="1"/>
        <v>750MeV</v>
      </c>
      <c r="P172" s="20" t="str">
        <f t="shared" si="2"/>
        <v>650MeV</v>
      </c>
      <c r="Q172" s="20">
        <f t="shared" si="6"/>
        <v>1051.54</v>
      </c>
      <c r="R172" s="20">
        <f t="shared" si="7"/>
        <v>1499.55</v>
      </c>
      <c r="S172" s="20">
        <f t="shared" si="5"/>
        <v>193.29</v>
      </c>
      <c r="T172" s="216"/>
      <c r="U172" s="216"/>
    </row>
    <row r="173">
      <c r="A173" s="75"/>
      <c r="D173" s="76"/>
      <c r="E173" s="76"/>
      <c r="F173" s="76"/>
      <c r="G173" s="76"/>
      <c r="H173" s="76"/>
      <c r="I173" s="76"/>
      <c r="J173" s="76"/>
      <c r="K173" s="76"/>
      <c r="O173" s="176" t="str">
        <f t="shared" si="1"/>
        <v>750MeV</v>
      </c>
      <c r="P173" s="20" t="str">
        <f t="shared" si="2"/>
        <v>650MeV</v>
      </c>
      <c r="Q173" s="20">
        <f t="shared" si="6"/>
        <v>1051.54</v>
      </c>
      <c r="R173" s="20">
        <f t="shared" si="7"/>
        <v>1499.55</v>
      </c>
      <c r="S173" s="20">
        <f t="shared" si="5"/>
        <v>193.29</v>
      </c>
      <c r="T173" s="216"/>
      <c r="U173" s="216"/>
    </row>
    <row r="174">
      <c r="A174" s="75"/>
      <c r="D174" s="76"/>
      <c r="E174" s="76"/>
      <c r="F174" s="76"/>
      <c r="G174" s="76"/>
      <c r="H174" s="76"/>
      <c r="I174" s="76"/>
      <c r="J174" s="76"/>
      <c r="K174" s="76"/>
      <c r="O174" s="176" t="str">
        <f t="shared" si="1"/>
        <v>750MeV</v>
      </c>
      <c r="P174" s="20" t="str">
        <f t="shared" si="2"/>
        <v>650MeV</v>
      </c>
      <c r="Q174" s="20">
        <f t="shared" si="6"/>
        <v>1051.54</v>
      </c>
      <c r="R174" s="20">
        <f t="shared" si="7"/>
        <v>1499.55</v>
      </c>
      <c r="S174" s="20">
        <f t="shared" si="5"/>
        <v>193.29</v>
      </c>
      <c r="T174" s="216"/>
      <c r="U174" s="216"/>
    </row>
    <row r="175">
      <c r="A175" s="75"/>
      <c r="D175" s="76"/>
      <c r="E175" s="76"/>
      <c r="F175" s="76"/>
      <c r="G175" s="76"/>
      <c r="H175" s="76"/>
      <c r="I175" s="76"/>
      <c r="J175" s="76"/>
      <c r="K175" s="76"/>
      <c r="O175" s="176" t="str">
        <f t="shared" si="1"/>
        <v>750MeV</v>
      </c>
      <c r="P175" s="20" t="str">
        <f t="shared" si="2"/>
        <v>650MeV</v>
      </c>
      <c r="Q175" s="20">
        <f t="shared" si="6"/>
        <v>1051.54</v>
      </c>
      <c r="R175" s="20">
        <f t="shared" si="7"/>
        <v>1499.55</v>
      </c>
      <c r="S175" s="20">
        <f t="shared" si="5"/>
        <v>193.29</v>
      </c>
      <c r="T175" s="216"/>
      <c r="U175" s="216"/>
    </row>
    <row r="176">
      <c r="A176" s="75"/>
      <c r="D176" s="76"/>
      <c r="E176" s="76"/>
      <c r="F176" s="76"/>
      <c r="G176" s="76"/>
      <c r="H176" s="76"/>
      <c r="I176" s="76"/>
      <c r="J176" s="76"/>
      <c r="K176" s="76"/>
      <c r="O176" s="176" t="str">
        <f t="shared" si="1"/>
        <v>750MeV</v>
      </c>
      <c r="P176" s="20" t="str">
        <f t="shared" si="2"/>
        <v>650MeV</v>
      </c>
      <c r="Q176" s="20">
        <f t="shared" si="6"/>
        <v>1051.54</v>
      </c>
      <c r="R176" s="20">
        <f t="shared" si="7"/>
        <v>1499.55</v>
      </c>
      <c r="S176" s="20">
        <f t="shared" si="5"/>
        <v>193.29</v>
      </c>
      <c r="T176" s="216"/>
      <c r="U176" s="216"/>
    </row>
    <row r="177">
      <c r="A177" s="75"/>
      <c r="D177" s="76"/>
      <c r="E177" s="76"/>
      <c r="F177" s="76"/>
      <c r="G177" s="76"/>
      <c r="H177" s="76"/>
      <c r="I177" s="76"/>
      <c r="J177" s="76"/>
      <c r="K177" s="76"/>
      <c r="O177" s="176" t="str">
        <f t="shared" si="1"/>
        <v>750MeV</v>
      </c>
      <c r="P177" s="20" t="str">
        <f t="shared" si="2"/>
        <v>650MeV</v>
      </c>
      <c r="Q177" s="20">
        <f t="shared" si="6"/>
        <v>1051.54</v>
      </c>
      <c r="R177" s="20">
        <f t="shared" si="7"/>
        <v>1499.55</v>
      </c>
      <c r="S177" s="20">
        <f t="shared" si="5"/>
        <v>193.29</v>
      </c>
      <c r="T177" s="216"/>
      <c r="U177" s="216"/>
    </row>
    <row r="178">
      <c r="A178" s="75"/>
      <c r="D178" s="76"/>
      <c r="E178" s="76"/>
      <c r="F178" s="76"/>
      <c r="G178" s="76"/>
      <c r="H178" s="76"/>
      <c r="I178" s="76"/>
      <c r="J178" s="76"/>
      <c r="K178" s="76"/>
      <c r="O178" s="176" t="str">
        <f t="shared" si="1"/>
        <v>750MeV</v>
      </c>
      <c r="P178" s="20" t="str">
        <f t="shared" si="2"/>
        <v>650MeV</v>
      </c>
      <c r="Q178" s="20">
        <f t="shared" si="6"/>
        <v>1051.54</v>
      </c>
      <c r="R178" s="20">
        <f t="shared" si="7"/>
        <v>1499.55</v>
      </c>
      <c r="S178" s="20">
        <f t="shared" si="5"/>
        <v>193.29</v>
      </c>
      <c r="T178" s="216"/>
      <c r="U178" s="216"/>
    </row>
    <row r="179">
      <c r="A179" s="75"/>
      <c r="D179" s="76"/>
      <c r="E179" s="76"/>
      <c r="F179" s="76"/>
      <c r="G179" s="76"/>
      <c r="H179" s="76"/>
      <c r="I179" s="76"/>
      <c r="J179" s="76"/>
      <c r="K179" s="76"/>
      <c r="O179" s="176" t="str">
        <f t="shared" si="1"/>
        <v>750MeV</v>
      </c>
      <c r="P179" s="20" t="str">
        <f t="shared" si="2"/>
        <v>650MeV</v>
      </c>
      <c r="Q179" s="20">
        <f t="shared" si="6"/>
        <v>1051.54</v>
      </c>
      <c r="R179" s="20">
        <f t="shared" si="7"/>
        <v>1499.55</v>
      </c>
      <c r="S179" s="20">
        <f t="shared" si="5"/>
        <v>193.29</v>
      </c>
      <c r="T179" s="216"/>
      <c r="U179" s="216"/>
    </row>
    <row r="180">
      <c r="A180" s="75"/>
      <c r="D180" s="76"/>
      <c r="E180" s="76"/>
      <c r="F180" s="76"/>
      <c r="G180" s="76"/>
      <c r="H180" s="76"/>
      <c r="I180" s="76"/>
      <c r="J180" s="76"/>
      <c r="K180" s="76"/>
      <c r="O180" s="176" t="str">
        <f t="shared" si="1"/>
        <v>750MeV</v>
      </c>
      <c r="P180" s="20" t="str">
        <f t="shared" si="2"/>
        <v>650MeV</v>
      </c>
      <c r="Q180" s="20">
        <f t="shared" si="6"/>
        <v>1051.54</v>
      </c>
      <c r="R180" s="20">
        <f t="shared" si="7"/>
        <v>1499.55</v>
      </c>
      <c r="S180" s="20">
        <f t="shared" si="5"/>
        <v>193.29</v>
      </c>
      <c r="T180" s="216"/>
      <c r="U180" s="216"/>
    </row>
    <row r="181">
      <c r="A181" s="75"/>
      <c r="D181" s="76"/>
      <c r="E181" s="76"/>
      <c r="F181" s="76"/>
      <c r="G181" s="76"/>
      <c r="H181" s="76"/>
      <c r="I181" s="76"/>
      <c r="J181" s="76"/>
      <c r="K181" s="76"/>
      <c r="O181" s="176" t="str">
        <f t="shared" si="1"/>
        <v>750MeV</v>
      </c>
      <c r="P181" s="20" t="str">
        <f t="shared" si="2"/>
        <v>650MeV</v>
      </c>
      <c r="Q181" s="20">
        <f t="shared" si="6"/>
        <v>1051.54</v>
      </c>
      <c r="R181" s="20">
        <f t="shared" si="7"/>
        <v>1499.55</v>
      </c>
      <c r="S181" s="20">
        <f t="shared" si="5"/>
        <v>193.29</v>
      </c>
      <c r="T181" s="216"/>
      <c r="U181" s="216"/>
    </row>
    <row r="182">
      <c r="A182" s="75"/>
      <c r="D182" s="76"/>
      <c r="E182" s="76"/>
      <c r="F182" s="76"/>
      <c r="G182" s="76"/>
      <c r="H182" s="76"/>
      <c r="I182" s="76"/>
      <c r="J182" s="76"/>
      <c r="K182" s="76"/>
      <c r="O182" s="176" t="str">
        <f t="shared" si="1"/>
        <v>750MeV</v>
      </c>
      <c r="P182" s="20" t="str">
        <f t="shared" si="2"/>
        <v>650MeV</v>
      </c>
      <c r="Q182" s="20">
        <f t="shared" si="6"/>
        <v>1051.54</v>
      </c>
      <c r="R182" s="20">
        <f t="shared" si="7"/>
        <v>1499.55</v>
      </c>
      <c r="S182" s="20">
        <f t="shared" si="5"/>
        <v>193.29</v>
      </c>
      <c r="T182" s="216"/>
      <c r="U182" s="216"/>
    </row>
    <row r="183">
      <c r="A183" s="75"/>
      <c r="D183" s="76"/>
      <c r="E183" s="76"/>
      <c r="F183" s="76"/>
      <c r="G183" s="76"/>
      <c r="H183" s="76"/>
      <c r="I183" s="76"/>
      <c r="J183" s="76"/>
      <c r="K183" s="76"/>
      <c r="O183" s="176" t="str">
        <f t="shared" si="1"/>
        <v>750MeV</v>
      </c>
      <c r="P183" s="20" t="str">
        <f t="shared" si="2"/>
        <v>650MeV</v>
      </c>
      <c r="Q183" s="20">
        <f t="shared" si="6"/>
        <v>1051.54</v>
      </c>
      <c r="R183" s="20">
        <f t="shared" si="7"/>
        <v>1499.55</v>
      </c>
      <c r="S183" s="20">
        <f t="shared" si="5"/>
        <v>193.29</v>
      </c>
      <c r="T183" s="216"/>
      <c r="U183" s="216"/>
    </row>
    <row r="184">
      <c r="A184" s="75"/>
      <c r="D184" s="76"/>
      <c r="E184" s="76"/>
      <c r="F184" s="76"/>
      <c r="G184" s="76"/>
      <c r="H184" s="76"/>
      <c r="I184" s="76"/>
      <c r="J184" s="76"/>
      <c r="K184" s="76"/>
      <c r="O184" s="176" t="str">
        <f t="shared" si="1"/>
        <v>750MeV</v>
      </c>
      <c r="P184" s="20" t="str">
        <f t="shared" si="2"/>
        <v>650MeV</v>
      </c>
      <c r="Q184" s="20">
        <f t="shared" si="6"/>
        <v>1051.54</v>
      </c>
      <c r="R184" s="20">
        <f t="shared" si="7"/>
        <v>1499.55</v>
      </c>
      <c r="S184" s="20">
        <f t="shared" si="5"/>
        <v>193.29</v>
      </c>
      <c r="T184" s="216"/>
      <c r="U184" s="216"/>
    </row>
    <row r="185">
      <c r="A185" s="75"/>
      <c r="D185" s="76"/>
      <c r="E185" s="76"/>
      <c r="F185" s="76"/>
      <c r="G185" s="76"/>
      <c r="H185" s="76"/>
      <c r="I185" s="76"/>
      <c r="J185" s="76"/>
      <c r="K185" s="76"/>
      <c r="O185" s="176" t="str">
        <f t="shared" si="1"/>
        <v>750MeV</v>
      </c>
      <c r="P185" s="20" t="str">
        <f t="shared" si="2"/>
        <v>650MeV</v>
      </c>
      <c r="Q185" s="20">
        <f t="shared" si="6"/>
        <v>1051.54</v>
      </c>
      <c r="R185" s="20">
        <f t="shared" si="7"/>
        <v>1499.55</v>
      </c>
      <c r="S185" s="20">
        <f t="shared" si="5"/>
        <v>193.29</v>
      </c>
      <c r="T185" s="216"/>
      <c r="U185" s="216"/>
    </row>
    <row r="186">
      <c r="A186" s="75"/>
      <c r="D186" s="76"/>
      <c r="E186" s="76"/>
      <c r="F186" s="76"/>
      <c r="G186" s="76"/>
      <c r="H186" s="76"/>
      <c r="I186" s="76"/>
      <c r="J186" s="76"/>
      <c r="K186" s="76"/>
      <c r="O186" s="176" t="str">
        <f t="shared" si="1"/>
        <v>750MeV</v>
      </c>
      <c r="P186" s="20" t="str">
        <f t="shared" si="2"/>
        <v>650MeV</v>
      </c>
      <c r="Q186" s="20">
        <f t="shared" si="6"/>
        <v>1051.54</v>
      </c>
      <c r="R186" s="20">
        <f t="shared" si="7"/>
        <v>1499.55</v>
      </c>
      <c r="S186" s="20">
        <f t="shared" si="5"/>
        <v>193.29</v>
      </c>
      <c r="T186" s="216"/>
      <c r="U186" s="216"/>
    </row>
    <row r="187">
      <c r="A187" s="75"/>
      <c r="D187" s="76"/>
      <c r="E187" s="76"/>
      <c r="F187" s="76"/>
      <c r="G187" s="76"/>
      <c r="H187" s="76"/>
      <c r="I187" s="76"/>
      <c r="J187" s="76"/>
      <c r="K187" s="76"/>
      <c r="O187" s="176" t="str">
        <f t="shared" si="1"/>
        <v>750MeV</v>
      </c>
      <c r="P187" s="20" t="str">
        <f t="shared" si="2"/>
        <v>650MeV</v>
      </c>
      <c r="Q187" s="20">
        <f t="shared" si="6"/>
        <v>1051.54</v>
      </c>
      <c r="R187" s="20">
        <f t="shared" si="7"/>
        <v>1499.55</v>
      </c>
      <c r="S187" s="20">
        <f t="shared" si="5"/>
        <v>193.29</v>
      </c>
      <c r="T187" s="216"/>
      <c r="U187" s="216"/>
    </row>
    <row r="188">
      <c r="A188" s="75"/>
      <c r="D188" s="76"/>
      <c r="E188" s="76"/>
      <c r="F188" s="76"/>
      <c r="G188" s="76"/>
      <c r="H188" s="76"/>
      <c r="I188" s="76"/>
      <c r="J188" s="76"/>
      <c r="K188" s="76"/>
      <c r="O188" s="176" t="str">
        <f t="shared" si="1"/>
        <v>750MeV</v>
      </c>
      <c r="P188" s="20" t="str">
        <f t="shared" si="2"/>
        <v>650MeV</v>
      </c>
      <c r="Q188" s="20">
        <f t="shared" si="6"/>
        <v>1051.54</v>
      </c>
      <c r="R188" s="20">
        <f t="shared" si="7"/>
        <v>1499.55</v>
      </c>
      <c r="S188" s="20">
        <f t="shared" si="5"/>
        <v>193.29</v>
      </c>
      <c r="T188" s="216"/>
      <c r="U188" s="216"/>
    </row>
    <row r="189">
      <c r="A189" s="75"/>
      <c r="D189" s="76"/>
      <c r="E189" s="76"/>
      <c r="F189" s="76"/>
      <c r="G189" s="76"/>
      <c r="H189" s="76"/>
      <c r="I189" s="76"/>
      <c r="J189" s="76"/>
      <c r="K189" s="76"/>
      <c r="O189" s="176" t="str">
        <f t="shared" si="1"/>
        <v>750MeV</v>
      </c>
      <c r="P189" s="20" t="str">
        <f t="shared" si="2"/>
        <v>650MeV</v>
      </c>
      <c r="Q189" s="20">
        <f t="shared" si="6"/>
        <v>1051.54</v>
      </c>
      <c r="R189" s="20">
        <f t="shared" si="7"/>
        <v>1499.55</v>
      </c>
      <c r="S189" s="20">
        <f t="shared" si="5"/>
        <v>193.29</v>
      </c>
      <c r="T189" s="216"/>
      <c r="U189" s="216"/>
    </row>
    <row r="190">
      <c r="A190" s="75"/>
      <c r="D190" s="76"/>
      <c r="E190" s="76"/>
      <c r="F190" s="76"/>
      <c r="G190" s="76"/>
      <c r="H190" s="76"/>
      <c r="I190" s="76"/>
      <c r="J190" s="76"/>
      <c r="K190" s="76"/>
      <c r="O190" s="176" t="str">
        <f t="shared" si="1"/>
        <v>750MeV</v>
      </c>
      <c r="P190" s="20" t="str">
        <f t="shared" si="2"/>
        <v>650MeV</v>
      </c>
      <c r="Q190" s="20">
        <f t="shared" si="6"/>
        <v>1051.54</v>
      </c>
      <c r="R190" s="20">
        <f t="shared" si="7"/>
        <v>1499.55</v>
      </c>
      <c r="S190" s="20">
        <f t="shared" si="5"/>
        <v>193.29</v>
      </c>
      <c r="T190" s="216"/>
      <c r="U190" s="216"/>
    </row>
    <row r="191">
      <c r="A191" s="75"/>
      <c r="D191" s="76"/>
      <c r="E191" s="76"/>
      <c r="F191" s="76"/>
      <c r="G191" s="76"/>
      <c r="H191" s="76"/>
      <c r="I191" s="76"/>
      <c r="J191" s="76"/>
      <c r="K191" s="76"/>
      <c r="O191" s="176" t="str">
        <f t="shared" si="1"/>
        <v>750MeV</v>
      </c>
      <c r="P191" s="20" t="str">
        <f t="shared" si="2"/>
        <v>650MeV</v>
      </c>
      <c r="Q191" s="20">
        <f t="shared" si="6"/>
        <v>1051.54</v>
      </c>
      <c r="R191" s="20">
        <f t="shared" si="7"/>
        <v>1499.55</v>
      </c>
      <c r="S191" s="20">
        <f t="shared" si="5"/>
        <v>193.29</v>
      </c>
      <c r="T191" s="216"/>
      <c r="U191" s="216"/>
    </row>
    <row r="192">
      <c r="A192" s="75"/>
      <c r="D192" s="76"/>
      <c r="E192" s="76"/>
      <c r="F192" s="76"/>
      <c r="G192" s="76"/>
      <c r="H192" s="76"/>
      <c r="I192" s="76"/>
      <c r="J192" s="76"/>
      <c r="K192" s="76"/>
      <c r="O192" s="176" t="str">
        <f t="shared" si="1"/>
        <v>750MeV</v>
      </c>
      <c r="P192" s="20" t="str">
        <f t="shared" si="2"/>
        <v>650MeV</v>
      </c>
      <c r="Q192" s="20">
        <f t="shared" si="6"/>
        <v>1051.54</v>
      </c>
      <c r="R192" s="20">
        <f t="shared" si="7"/>
        <v>1499.55</v>
      </c>
      <c r="S192" s="20">
        <f t="shared" si="5"/>
        <v>193.29</v>
      </c>
      <c r="T192" s="216"/>
      <c r="U192" s="216"/>
    </row>
    <row r="193">
      <c r="A193" s="75"/>
      <c r="D193" s="76"/>
      <c r="E193" s="76"/>
      <c r="F193" s="76"/>
      <c r="G193" s="76"/>
      <c r="H193" s="76"/>
      <c r="I193" s="76"/>
      <c r="J193" s="76"/>
      <c r="K193" s="76"/>
      <c r="O193" s="176" t="str">
        <f t="shared" si="1"/>
        <v>750MeV</v>
      </c>
      <c r="P193" s="20" t="str">
        <f t="shared" si="2"/>
        <v>650MeV</v>
      </c>
      <c r="Q193" s="20">
        <f t="shared" si="6"/>
        <v>1051.54</v>
      </c>
      <c r="R193" s="20">
        <f t="shared" si="7"/>
        <v>1499.55</v>
      </c>
      <c r="S193" s="20">
        <f t="shared" si="5"/>
        <v>193.29</v>
      </c>
      <c r="T193" s="216"/>
      <c r="U193" s="216"/>
    </row>
    <row r="194">
      <c r="A194" s="75"/>
      <c r="D194" s="76"/>
      <c r="E194" s="76"/>
      <c r="F194" s="76"/>
      <c r="G194" s="76"/>
      <c r="H194" s="76"/>
      <c r="I194" s="76"/>
      <c r="J194" s="76"/>
      <c r="K194" s="76"/>
      <c r="O194" s="176" t="str">
        <f t="shared" si="1"/>
        <v>750MeV</v>
      </c>
      <c r="P194" s="20" t="str">
        <f t="shared" si="2"/>
        <v>650MeV</v>
      </c>
      <c r="Q194" s="20">
        <f t="shared" si="6"/>
        <v>1051.54</v>
      </c>
      <c r="R194" s="20">
        <f t="shared" si="7"/>
        <v>1499.55</v>
      </c>
      <c r="S194" s="20">
        <f t="shared" si="5"/>
        <v>193.29</v>
      </c>
      <c r="T194" s="216"/>
      <c r="U194" s="216"/>
    </row>
    <row r="195">
      <c r="A195" s="75"/>
      <c r="D195" s="76"/>
      <c r="E195" s="76"/>
      <c r="F195" s="76"/>
      <c r="G195" s="76"/>
      <c r="H195" s="76"/>
      <c r="I195" s="76"/>
      <c r="J195" s="76"/>
      <c r="K195" s="76"/>
      <c r="O195" s="176" t="str">
        <f t="shared" si="1"/>
        <v>750MeV</v>
      </c>
      <c r="P195" s="20" t="str">
        <f t="shared" si="2"/>
        <v>650MeV</v>
      </c>
      <c r="Q195" s="20">
        <f t="shared" si="6"/>
        <v>1051.54</v>
      </c>
      <c r="R195" s="20">
        <f t="shared" si="7"/>
        <v>1499.55</v>
      </c>
      <c r="S195" s="20">
        <f t="shared" si="5"/>
        <v>193.29</v>
      </c>
      <c r="T195" s="216"/>
      <c r="U195" s="216"/>
    </row>
    <row r="196">
      <c r="A196" s="75"/>
      <c r="D196" s="76"/>
      <c r="E196" s="76"/>
      <c r="F196" s="76"/>
      <c r="G196" s="76"/>
      <c r="H196" s="76"/>
      <c r="I196" s="76"/>
      <c r="J196" s="76"/>
      <c r="K196" s="76"/>
      <c r="O196" s="176" t="str">
        <f t="shared" si="1"/>
        <v>750MeV</v>
      </c>
      <c r="P196" s="20" t="str">
        <f t="shared" si="2"/>
        <v>650MeV</v>
      </c>
      <c r="Q196" s="20">
        <f t="shared" si="6"/>
        <v>1051.54</v>
      </c>
      <c r="R196" s="20">
        <f t="shared" si="7"/>
        <v>1499.55</v>
      </c>
      <c r="S196" s="20">
        <f t="shared" si="5"/>
        <v>193.29</v>
      </c>
      <c r="T196" s="216"/>
      <c r="U196" s="216"/>
    </row>
    <row r="197">
      <c r="A197" s="75"/>
      <c r="D197" s="76"/>
      <c r="E197" s="76"/>
      <c r="F197" s="76"/>
      <c r="G197" s="76"/>
      <c r="H197" s="76"/>
      <c r="I197" s="76"/>
      <c r="J197" s="76"/>
      <c r="K197" s="76"/>
      <c r="O197" s="176" t="str">
        <f t="shared" si="1"/>
        <v>750MeV</v>
      </c>
      <c r="P197" s="20" t="str">
        <f t="shared" si="2"/>
        <v>650MeV</v>
      </c>
      <c r="Q197" s="20">
        <f t="shared" si="6"/>
        <v>1051.54</v>
      </c>
      <c r="R197" s="20">
        <f t="shared" si="7"/>
        <v>1499.55</v>
      </c>
      <c r="S197" s="20">
        <f t="shared" si="5"/>
        <v>193.29</v>
      </c>
      <c r="T197" s="216"/>
      <c r="U197" s="216"/>
    </row>
    <row r="198">
      <c r="A198" s="75"/>
      <c r="D198" s="76"/>
      <c r="E198" s="76"/>
      <c r="F198" s="76"/>
      <c r="G198" s="76"/>
      <c r="H198" s="76"/>
      <c r="I198" s="76"/>
      <c r="J198" s="76"/>
      <c r="K198" s="76"/>
    </row>
    <row r="199">
      <c r="A199" s="75"/>
      <c r="D199" s="76"/>
      <c r="E199" s="76"/>
      <c r="F199" s="76"/>
      <c r="G199" s="76"/>
      <c r="H199" s="76"/>
      <c r="I199" s="76"/>
      <c r="J199" s="76"/>
      <c r="K199" s="76"/>
    </row>
    <row r="200">
      <c r="A200" s="75"/>
      <c r="D200" s="76"/>
      <c r="E200" s="76"/>
      <c r="F200" s="76"/>
      <c r="G200" s="76"/>
      <c r="H200" s="76"/>
      <c r="I200" s="76"/>
      <c r="J200" s="76"/>
      <c r="K200" s="76"/>
    </row>
    <row r="201">
      <c r="A201" s="75"/>
      <c r="D201" s="76"/>
      <c r="E201" s="76"/>
      <c r="F201" s="76"/>
      <c r="G201" s="76"/>
      <c r="H201" s="76"/>
      <c r="I201" s="76"/>
      <c r="J201" s="76"/>
      <c r="K201" s="76"/>
    </row>
    <row r="202">
      <c r="A202" s="75"/>
      <c r="D202" s="76"/>
      <c r="E202" s="76"/>
      <c r="F202" s="76"/>
      <c r="G202" s="76"/>
      <c r="H202" s="76"/>
      <c r="I202" s="76"/>
      <c r="J202" s="76"/>
      <c r="K202" s="76"/>
    </row>
    <row r="203">
      <c r="A203" s="75"/>
      <c r="D203" s="76"/>
      <c r="E203" s="76"/>
      <c r="F203" s="76"/>
      <c r="G203" s="76"/>
      <c r="H203" s="76"/>
      <c r="I203" s="76"/>
      <c r="J203" s="76"/>
      <c r="K203" s="76"/>
    </row>
    <row r="204">
      <c r="A204" s="75"/>
      <c r="D204" s="76"/>
      <c r="E204" s="76"/>
      <c r="F204" s="76"/>
      <c r="G204" s="76"/>
      <c r="H204" s="76"/>
      <c r="I204" s="76"/>
      <c r="J204" s="76"/>
      <c r="K204" s="76"/>
    </row>
    <row r="205">
      <c r="A205" s="75"/>
      <c r="D205" s="76"/>
      <c r="E205" s="76"/>
      <c r="F205" s="76"/>
      <c r="G205" s="76"/>
      <c r="H205" s="76"/>
      <c r="I205" s="76"/>
      <c r="J205" s="76"/>
      <c r="K205" s="76"/>
    </row>
    <row r="206">
      <c r="A206" s="75"/>
      <c r="D206" s="76"/>
      <c r="E206" s="76"/>
      <c r="F206" s="76"/>
      <c r="G206" s="76"/>
      <c r="H206" s="76"/>
      <c r="I206" s="76"/>
      <c r="J206" s="76"/>
      <c r="K206" s="76"/>
    </row>
    <row r="207">
      <c r="A207" s="75"/>
      <c r="D207" s="76"/>
      <c r="E207" s="76"/>
      <c r="F207" s="76"/>
      <c r="G207" s="76"/>
      <c r="H207" s="76"/>
      <c r="I207" s="76"/>
      <c r="J207" s="76"/>
      <c r="K207" s="76"/>
    </row>
    <row r="208">
      <c r="A208" s="75"/>
      <c r="D208" s="76"/>
      <c r="E208" s="76"/>
      <c r="F208" s="76"/>
      <c r="G208" s="76"/>
      <c r="H208" s="76"/>
      <c r="I208" s="76"/>
      <c r="J208" s="76"/>
      <c r="K208" s="76"/>
    </row>
    <row r="209">
      <c r="A209" s="75"/>
      <c r="D209" s="76"/>
      <c r="E209" s="76"/>
      <c r="F209" s="76"/>
      <c r="G209" s="76"/>
      <c r="H209" s="76"/>
      <c r="I209" s="76"/>
      <c r="J209" s="76"/>
      <c r="K209" s="76"/>
    </row>
    <row r="210">
      <c r="A210" s="75"/>
      <c r="D210" s="76"/>
      <c r="E210" s="76"/>
      <c r="F210" s="76"/>
      <c r="G210" s="76"/>
      <c r="H210" s="76"/>
      <c r="I210" s="76"/>
      <c r="J210" s="76"/>
      <c r="K210" s="76"/>
    </row>
    <row r="211">
      <c r="A211" s="75"/>
      <c r="D211" s="76"/>
      <c r="E211" s="76"/>
      <c r="F211" s="76"/>
      <c r="G211" s="76"/>
      <c r="H211" s="76"/>
      <c r="I211" s="76"/>
      <c r="J211" s="76"/>
      <c r="K211" s="76"/>
    </row>
    <row r="212">
      <c r="A212" s="75"/>
      <c r="D212" s="76"/>
      <c r="E212" s="76"/>
      <c r="F212" s="76"/>
      <c r="G212" s="76"/>
      <c r="H212" s="76"/>
      <c r="I212" s="76"/>
      <c r="J212" s="76"/>
      <c r="K212" s="76"/>
    </row>
    <row r="213">
      <c r="A213" s="75"/>
      <c r="D213" s="76"/>
      <c r="E213" s="76"/>
      <c r="F213" s="76"/>
      <c r="G213" s="76"/>
      <c r="H213" s="76"/>
      <c r="I213" s="76"/>
      <c r="J213" s="76"/>
      <c r="K213" s="76"/>
    </row>
    <row r="214">
      <c r="A214" s="75"/>
      <c r="D214" s="76"/>
      <c r="E214" s="76"/>
      <c r="F214" s="76"/>
      <c r="G214" s="76"/>
      <c r="H214" s="76"/>
      <c r="I214" s="76"/>
      <c r="J214" s="76"/>
      <c r="K214" s="76"/>
    </row>
    <row r="215">
      <c r="A215" s="75"/>
      <c r="D215" s="76"/>
      <c r="E215" s="76"/>
      <c r="F215" s="76"/>
      <c r="G215" s="76"/>
      <c r="H215" s="76"/>
      <c r="I215" s="76"/>
      <c r="J215" s="76"/>
      <c r="K215" s="76"/>
    </row>
    <row r="216">
      <c r="A216" s="75"/>
      <c r="D216" s="76"/>
      <c r="E216" s="76"/>
      <c r="F216" s="76"/>
      <c r="G216" s="76"/>
      <c r="H216" s="76"/>
      <c r="I216" s="76"/>
      <c r="J216" s="76"/>
      <c r="K216" s="76"/>
    </row>
    <row r="217">
      <c r="A217" s="75"/>
      <c r="D217" s="76"/>
      <c r="E217" s="76"/>
      <c r="F217" s="76"/>
      <c r="G217" s="76"/>
      <c r="H217" s="76"/>
      <c r="I217" s="76"/>
      <c r="J217" s="76"/>
      <c r="K217" s="76"/>
    </row>
    <row r="218">
      <c r="A218" s="75"/>
      <c r="D218" s="76"/>
      <c r="E218" s="76"/>
      <c r="F218" s="76"/>
      <c r="G218" s="76"/>
      <c r="H218" s="76"/>
      <c r="I218" s="76"/>
      <c r="J218" s="76"/>
      <c r="K218" s="76"/>
    </row>
    <row r="219">
      <c r="A219" s="75"/>
      <c r="D219" s="76"/>
      <c r="E219" s="76"/>
      <c r="F219" s="76"/>
      <c r="G219" s="76"/>
      <c r="H219" s="76"/>
      <c r="I219" s="76"/>
      <c r="J219" s="76"/>
      <c r="K219" s="76"/>
    </row>
    <row r="220">
      <c r="A220" s="75"/>
      <c r="D220" s="76"/>
      <c r="E220" s="76"/>
      <c r="F220" s="76"/>
      <c r="G220" s="76"/>
      <c r="H220" s="76"/>
      <c r="I220" s="76"/>
      <c r="J220" s="76"/>
      <c r="K220" s="76"/>
    </row>
    <row r="221">
      <c r="A221" s="75"/>
      <c r="D221" s="76"/>
      <c r="E221" s="76"/>
      <c r="F221" s="76"/>
      <c r="G221" s="76"/>
      <c r="H221" s="76"/>
      <c r="I221" s="76"/>
      <c r="J221" s="76"/>
      <c r="K221" s="76"/>
    </row>
    <row r="222">
      <c r="A222" s="75"/>
      <c r="D222" s="76"/>
      <c r="E222" s="76"/>
      <c r="F222" s="76"/>
      <c r="G222" s="76"/>
      <c r="H222" s="76"/>
      <c r="I222" s="76"/>
      <c r="J222" s="76"/>
      <c r="K222" s="76"/>
    </row>
    <row r="223">
      <c r="A223" s="75"/>
      <c r="D223" s="76"/>
      <c r="E223" s="76"/>
      <c r="F223" s="76"/>
      <c r="G223" s="76"/>
      <c r="H223" s="76"/>
      <c r="I223" s="76"/>
      <c r="J223" s="76"/>
      <c r="K223" s="76"/>
    </row>
    <row r="224">
      <c r="A224" s="75"/>
      <c r="D224" s="76"/>
      <c r="E224" s="76"/>
      <c r="F224" s="76"/>
      <c r="G224" s="76"/>
      <c r="H224" s="76"/>
      <c r="I224" s="76"/>
      <c r="J224" s="76"/>
      <c r="K224" s="76"/>
    </row>
    <row r="225">
      <c r="A225" s="75"/>
      <c r="D225" s="76"/>
      <c r="E225" s="76"/>
      <c r="F225" s="76"/>
      <c r="G225" s="76"/>
      <c r="H225" s="76"/>
      <c r="I225" s="76"/>
      <c r="J225" s="76"/>
      <c r="K225" s="76"/>
    </row>
    <row r="226">
      <c r="A226" s="75"/>
      <c r="D226" s="76"/>
      <c r="E226" s="76"/>
      <c r="F226" s="76"/>
      <c r="G226" s="76"/>
      <c r="H226" s="76"/>
      <c r="I226" s="76"/>
      <c r="J226" s="76"/>
      <c r="K226" s="76"/>
    </row>
    <row r="227">
      <c r="A227" s="75"/>
      <c r="D227" s="76"/>
      <c r="E227" s="76"/>
      <c r="F227" s="76"/>
      <c r="G227" s="76"/>
      <c r="H227" s="76"/>
      <c r="I227" s="76"/>
      <c r="J227" s="76"/>
      <c r="K227" s="76"/>
    </row>
    <row r="228">
      <c r="A228" s="75"/>
      <c r="D228" s="76"/>
      <c r="E228" s="76"/>
      <c r="F228" s="76"/>
      <c r="G228" s="76"/>
      <c r="H228" s="76"/>
      <c r="I228" s="76"/>
      <c r="J228" s="76"/>
      <c r="K228" s="76"/>
    </row>
    <row r="229">
      <c r="A229" s="75"/>
      <c r="D229" s="76"/>
      <c r="E229" s="76"/>
      <c r="F229" s="76"/>
      <c r="G229" s="76"/>
      <c r="H229" s="76"/>
      <c r="I229" s="76"/>
      <c r="J229" s="76"/>
      <c r="K229" s="76"/>
    </row>
    <row r="230">
      <c r="A230" s="75"/>
      <c r="D230" s="76"/>
      <c r="E230" s="76"/>
      <c r="F230" s="76"/>
      <c r="G230" s="76"/>
      <c r="H230" s="76"/>
      <c r="I230" s="76"/>
      <c r="J230" s="76"/>
      <c r="K230" s="76"/>
    </row>
    <row r="231">
      <c r="A231" s="75"/>
      <c r="D231" s="76"/>
      <c r="E231" s="76"/>
      <c r="F231" s="76"/>
      <c r="G231" s="76"/>
      <c r="H231" s="76"/>
      <c r="I231" s="76"/>
      <c r="J231" s="76"/>
      <c r="K231" s="76"/>
    </row>
    <row r="232">
      <c r="A232" s="75"/>
      <c r="D232" s="76"/>
      <c r="E232" s="76"/>
      <c r="F232" s="76"/>
      <c r="G232" s="76"/>
      <c r="H232" s="76"/>
      <c r="I232" s="76"/>
      <c r="J232" s="76"/>
      <c r="K232" s="76"/>
    </row>
    <row r="233">
      <c r="A233" s="75"/>
      <c r="D233" s="76"/>
      <c r="E233" s="76"/>
      <c r="F233" s="76"/>
      <c r="G233" s="76"/>
      <c r="H233" s="76"/>
      <c r="I233" s="76"/>
      <c r="J233" s="76"/>
      <c r="K233" s="76"/>
    </row>
    <row r="234">
      <c r="A234" s="75"/>
      <c r="D234" s="76"/>
      <c r="E234" s="76"/>
      <c r="F234" s="76"/>
      <c r="G234" s="76"/>
      <c r="H234" s="76"/>
      <c r="I234" s="76"/>
      <c r="J234" s="76"/>
      <c r="K234" s="76"/>
    </row>
    <row r="235">
      <c r="A235" s="75"/>
      <c r="D235" s="76"/>
      <c r="E235" s="76"/>
      <c r="F235" s="76"/>
      <c r="G235" s="76"/>
      <c r="H235" s="76"/>
      <c r="I235" s="76"/>
      <c r="J235" s="76"/>
      <c r="K235" s="76"/>
    </row>
    <row r="236">
      <c r="A236" s="75"/>
      <c r="D236" s="76"/>
      <c r="E236" s="76"/>
      <c r="F236" s="76"/>
      <c r="G236" s="76"/>
      <c r="H236" s="76"/>
      <c r="I236" s="76"/>
      <c r="J236" s="76"/>
      <c r="K236" s="76"/>
    </row>
    <row r="237">
      <c r="A237" s="75"/>
      <c r="D237" s="76"/>
      <c r="E237" s="76"/>
      <c r="F237" s="76"/>
      <c r="G237" s="76"/>
      <c r="H237" s="76"/>
      <c r="I237" s="76"/>
      <c r="J237" s="76"/>
      <c r="K237" s="76"/>
    </row>
    <row r="238">
      <c r="A238" s="75"/>
      <c r="D238" s="76"/>
      <c r="E238" s="76"/>
      <c r="F238" s="76"/>
      <c r="G238" s="76"/>
      <c r="H238" s="76"/>
      <c r="I238" s="76"/>
      <c r="J238" s="76"/>
      <c r="K238" s="76"/>
    </row>
    <row r="239">
      <c r="A239" s="75"/>
      <c r="D239" s="76"/>
      <c r="E239" s="76"/>
      <c r="F239" s="76"/>
      <c r="G239" s="76"/>
      <c r="H239" s="76"/>
      <c r="I239" s="76"/>
      <c r="J239" s="76"/>
      <c r="K239" s="76"/>
    </row>
    <row r="240">
      <c r="A240" s="75"/>
      <c r="D240" s="76"/>
      <c r="E240" s="76"/>
      <c r="F240" s="76"/>
      <c r="G240" s="76"/>
      <c r="H240" s="76"/>
      <c r="I240" s="76"/>
      <c r="J240" s="76"/>
      <c r="K240" s="76"/>
    </row>
    <row r="241">
      <c r="A241" s="75"/>
      <c r="D241" s="76"/>
      <c r="E241" s="76"/>
      <c r="F241" s="76"/>
      <c r="G241" s="76"/>
      <c r="H241" s="76"/>
      <c r="I241" s="76"/>
      <c r="J241" s="76"/>
      <c r="K241" s="76"/>
    </row>
    <row r="242">
      <c r="A242" s="75"/>
      <c r="D242" s="76"/>
      <c r="E242" s="76"/>
      <c r="F242" s="76"/>
      <c r="G242" s="76"/>
      <c r="H242" s="76"/>
      <c r="I242" s="76"/>
      <c r="J242" s="76"/>
      <c r="K242" s="76"/>
    </row>
    <row r="243">
      <c r="A243" s="75"/>
      <c r="D243" s="76"/>
      <c r="E243" s="76"/>
      <c r="F243" s="76"/>
      <c r="G243" s="76"/>
      <c r="H243" s="76"/>
      <c r="I243" s="76"/>
      <c r="J243" s="76"/>
      <c r="K243" s="76"/>
    </row>
    <row r="244">
      <c r="A244" s="75"/>
      <c r="D244" s="76"/>
      <c r="E244" s="76"/>
      <c r="F244" s="76"/>
      <c r="G244" s="76"/>
      <c r="H244" s="76"/>
      <c r="I244" s="76"/>
      <c r="J244" s="76"/>
      <c r="K244" s="76"/>
    </row>
    <row r="245">
      <c r="A245" s="75"/>
      <c r="D245" s="76"/>
      <c r="E245" s="76"/>
      <c r="F245" s="76"/>
      <c r="G245" s="76"/>
      <c r="H245" s="76"/>
      <c r="I245" s="76"/>
      <c r="J245" s="76"/>
      <c r="K245" s="76"/>
    </row>
    <row r="246">
      <c r="A246" s="75"/>
      <c r="D246" s="76"/>
      <c r="E246" s="76"/>
      <c r="F246" s="76"/>
      <c r="G246" s="76"/>
      <c r="H246" s="76"/>
      <c r="I246" s="76"/>
      <c r="J246" s="76"/>
      <c r="K246" s="76"/>
    </row>
    <row r="247">
      <c r="A247" s="75"/>
      <c r="D247" s="76"/>
      <c r="E247" s="76"/>
      <c r="F247" s="76"/>
      <c r="G247" s="76"/>
      <c r="H247" s="76"/>
      <c r="I247" s="76"/>
      <c r="J247" s="76"/>
      <c r="K247" s="76"/>
    </row>
    <row r="248">
      <c r="A248" s="75"/>
      <c r="D248" s="76"/>
      <c r="E248" s="76"/>
      <c r="F248" s="76"/>
      <c r="G248" s="76"/>
      <c r="H248" s="76"/>
      <c r="I248" s="76"/>
      <c r="J248" s="76"/>
      <c r="K248" s="76"/>
    </row>
    <row r="249">
      <c r="A249" s="75"/>
      <c r="D249" s="76"/>
      <c r="E249" s="76"/>
      <c r="F249" s="76"/>
      <c r="G249" s="76"/>
      <c r="H249" s="76"/>
      <c r="I249" s="76"/>
      <c r="J249" s="76"/>
      <c r="K249" s="76"/>
    </row>
    <row r="250">
      <c r="A250" s="75"/>
      <c r="D250" s="76"/>
      <c r="E250" s="76"/>
      <c r="F250" s="76"/>
      <c r="G250" s="76"/>
      <c r="H250" s="76"/>
      <c r="I250" s="76"/>
      <c r="J250" s="76"/>
      <c r="K250" s="76"/>
    </row>
    <row r="251">
      <c r="A251" s="75"/>
      <c r="D251" s="76"/>
      <c r="E251" s="76"/>
      <c r="F251" s="76"/>
      <c r="G251" s="76"/>
      <c r="H251" s="76"/>
      <c r="I251" s="76"/>
      <c r="J251" s="76"/>
      <c r="K251" s="76"/>
    </row>
    <row r="252">
      <c r="A252" s="75"/>
      <c r="D252" s="76"/>
      <c r="E252" s="76"/>
      <c r="F252" s="76"/>
      <c r="G252" s="76"/>
      <c r="H252" s="76"/>
      <c r="I252" s="76"/>
      <c r="J252" s="76"/>
      <c r="K252" s="76"/>
    </row>
    <row r="253">
      <c r="A253" s="75"/>
      <c r="D253" s="76"/>
      <c r="E253" s="76"/>
      <c r="F253" s="76"/>
      <c r="G253" s="76"/>
      <c r="H253" s="76"/>
      <c r="I253" s="76"/>
      <c r="J253" s="76"/>
      <c r="K253" s="76"/>
    </row>
    <row r="254">
      <c r="A254" s="75"/>
      <c r="D254" s="76"/>
      <c r="E254" s="76"/>
      <c r="F254" s="76"/>
      <c r="G254" s="76"/>
      <c r="H254" s="76"/>
      <c r="I254" s="76"/>
      <c r="J254" s="76"/>
      <c r="K254" s="76"/>
    </row>
    <row r="255">
      <c r="A255" s="75"/>
      <c r="D255" s="76"/>
      <c r="E255" s="76"/>
      <c r="F255" s="76"/>
      <c r="G255" s="76"/>
      <c r="H255" s="76"/>
      <c r="I255" s="76"/>
      <c r="J255" s="76"/>
      <c r="K255" s="76"/>
    </row>
    <row r="256">
      <c r="A256" s="75"/>
      <c r="D256" s="76"/>
      <c r="E256" s="76"/>
      <c r="F256" s="76"/>
      <c r="G256" s="76"/>
      <c r="H256" s="76"/>
      <c r="I256" s="76"/>
      <c r="J256" s="76"/>
      <c r="K256" s="76"/>
    </row>
    <row r="257">
      <c r="A257" s="75"/>
      <c r="D257" s="76"/>
      <c r="E257" s="76"/>
      <c r="F257" s="76"/>
      <c r="G257" s="76"/>
      <c r="H257" s="76"/>
      <c r="I257" s="76"/>
      <c r="J257" s="76"/>
      <c r="K257" s="76"/>
    </row>
    <row r="258">
      <c r="A258" s="75"/>
      <c r="D258" s="76"/>
      <c r="E258" s="76"/>
      <c r="F258" s="76"/>
      <c r="G258" s="76"/>
      <c r="H258" s="76"/>
      <c r="I258" s="76"/>
      <c r="J258" s="76"/>
      <c r="K258" s="76"/>
    </row>
    <row r="259">
      <c r="A259" s="75"/>
      <c r="D259" s="76"/>
      <c r="E259" s="76"/>
      <c r="F259" s="76"/>
      <c r="G259" s="76"/>
      <c r="H259" s="76"/>
      <c r="I259" s="76"/>
      <c r="J259" s="76"/>
      <c r="K259" s="76"/>
    </row>
    <row r="260">
      <c r="A260" s="75"/>
      <c r="D260" s="76"/>
      <c r="E260" s="76"/>
      <c r="F260" s="76"/>
      <c r="G260" s="76"/>
      <c r="H260" s="76"/>
      <c r="I260" s="76"/>
      <c r="J260" s="76"/>
      <c r="K260" s="76"/>
    </row>
    <row r="261">
      <c r="A261" s="75"/>
      <c r="D261" s="76"/>
      <c r="E261" s="76"/>
      <c r="F261" s="76"/>
      <c r="G261" s="76"/>
      <c r="H261" s="76"/>
      <c r="I261" s="76"/>
      <c r="J261" s="76"/>
      <c r="K261" s="76"/>
    </row>
    <row r="262">
      <c r="A262" s="75"/>
      <c r="D262" s="76"/>
      <c r="E262" s="76"/>
      <c r="F262" s="76"/>
      <c r="G262" s="76"/>
      <c r="H262" s="76"/>
      <c r="I262" s="76"/>
      <c r="J262" s="76"/>
      <c r="K262" s="76"/>
    </row>
    <row r="263">
      <c r="A263" s="75"/>
      <c r="D263" s="76"/>
      <c r="E263" s="76"/>
      <c r="F263" s="76"/>
      <c r="G263" s="76"/>
      <c r="H263" s="76"/>
      <c r="I263" s="76"/>
      <c r="J263" s="76"/>
      <c r="K263" s="76"/>
    </row>
    <row r="264">
      <c r="A264" s="75"/>
      <c r="D264" s="76"/>
      <c r="E264" s="76"/>
      <c r="F264" s="76"/>
      <c r="G264" s="76"/>
      <c r="H264" s="76"/>
      <c r="I264" s="76"/>
      <c r="J264" s="76"/>
      <c r="K264" s="76"/>
    </row>
    <row r="265">
      <c r="A265" s="75"/>
      <c r="D265" s="76"/>
      <c r="E265" s="76"/>
      <c r="F265" s="76"/>
      <c r="G265" s="76"/>
      <c r="H265" s="76"/>
      <c r="I265" s="76"/>
      <c r="J265" s="76"/>
      <c r="K265" s="76"/>
    </row>
    <row r="266">
      <c r="A266" s="75"/>
      <c r="D266" s="76"/>
      <c r="E266" s="76"/>
      <c r="F266" s="76"/>
      <c r="G266" s="76"/>
      <c r="H266" s="76"/>
      <c r="I266" s="76"/>
      <c r="J266" s="76"/>
      <c r="K266" s="76"/>
    </row>
    <row r="267">
      <c r="A267" s="75"/>
      <c r="D267" s="76"/>
      <c r="E267" s="76"/>
      <c r="F267" s="76"/>
      <c r="G267" s="76"/>
      <c r="H267" s="76"/>
      <c r="I267" s="76"/>
      <c r="J267" s="76"/>
      <c r="K267" s="76"/>
    </row>
    <row r="268">
      <c r="A268" s="75"/>
      <c r="D268" s="76"/>
      <c r="E268" s="76"/>
      <c r="F268" s="76"/>
      <c r="G268" s="76"/>
      <c r="H268" s="76"/>
      <c r="I268" s="76"/>
      <c r="J268" s="76"/>
      <c r="K268" s="76"/>
    </row>
    <row r="269">
      <c r="A269" s="75"/>
      <c r="D269" s="76"/>
      <c r="E269" s="76"/>
      <c r="F269" s="76"/>
      <c r="G269" s="76"/>
      <c r="H269" s="76"/>
      <c r="I269" s="76"/>
      <c r="J269" s="76"/>
      <c r="K269" s="76"/>
    </row>
    <row r="270">
      <c r="A270" s="75"/>
      <c r="D270" s="76"/>
      <c r="E270" s="76"/>
      <c r="F270" s="76"/>
      <c r="G270" s="76"/>
      <c r="H270" s="76"/>
      <c r="I270" s="76"/>
      <c r="J270" s="76"/>
      <c r="K270" s="76"/>
    </row>
    <row r="271">
      <c r="A271" s="75"/>
      <c r="D271" s="76"/>
      <c r="E271" s="76"/>
      <c r="F271" s="76"/>
      <c r="G271" s="76"/>
      <c r="H271" s="76"/>
      <c r="I271" s="76"/>
      <c r="J271" s="76"/>
      <c r="K271" s="76"/>
    </row>
    <row r="272">
      <c r="A272" s="75"/>
      <c r="D272" s="76"/>
      <c r="E272" s="76"/>
      <c r="F272" s="76"/>
      <c r="G272" s="76"/>
      <c r="H272" s="76"/>
      <c r="I272" s="76"/>
      <c r="J272" s="76"/>
      <c r="K272" s="76"/>
    </row>
    <row r="273">
      <c r="A273" s="75"/>
      <c r="D273" s="76"/>
      <c r="E273" s="76"/>
      <c r="F273" s="76"/>
      <c r="G273" s="76"/>
      <c r="H273" s="76"/>
      <c r="I273" s="76"/>
      <c r="J273" s="76"/>
      <c r="K273" s="76"/>
    </row>
    <row r="274">
      <c r="A274" s="75"/>
      <c r="D274" s="76"/>
      <c r="E274" s="76"/>
      <c r="F274" s="76"/>
      <c r="G274" s="76"/>
      <c r="H274" s="76"/>
      <c r="I274" s="76"/>
      <c r="J274" s="76"/>
      <c r="K274" s="76"/>
    </row>
    <row r="275">
      <c r="A275" s="75"/>
      <c r="D275" s="76"/>
      <c r="E275" s="76"/>
      <c r="F275" s="76"/>
      <c r="G275" s="76"/>
      <c r="H275" s="76"/>
      <c r="I275" s="76"/>
      <c r="J275" s="76"/>
      <c r="K275" s="76"/>
    </row>
    <row r="276">
      <c r="A276" s="75"/>
      <c r="D276" s="76"/>
      <c r="E276" s="76"/>
      <c r="F276" s="76"/>
      <c r="G276" s="76"/>
      <c r="H276" s="76"/>
      <c r="I276" s="76"/>
      <c r="J276" s="76"/>
      <c r="K276" s="76"/>
    </row>
    <row r="277">
      <c r="A277" s="75"/>
      <c r="D277" s="76"/>
      <c r="E277" s="76"/>
      <c r="F277" s="76"/>
      <c r="G277" s="76"/>
      <c r="H277" s="76"/>
      <c r="I277" s="76"/>
      <c r="J277" s="76"/>
      <c r="K277" s="76"/>
    </row>
    <row r="278">
      <c r="A278" s="75"/>
      <c r="D278" s="76"/>
      <c r="E278" s="76"/>
      <c r="F278" s="76"/>
      <c r="G278" s="76"/>
      <c r="H278" s="76"/>
      <c r="I278" s="76"/>
      <c r="J278" s="76"/>
      <c r="K278" s="76"/>
    </row>
    <row r="279">
      <c r="A279" s="75"/>
      <c r="D279" s="76"/>
      <c r="E279" s="76"/>
      <c r="F279" s="76"/>
      <c r="G279" s="76"/>
      <c r="H279" s="76"/>
      <c r="I279" s="76"/>
      <c r="J279" s="76"/>
      <c r="K279" s="76"/>
    </row>
    <row r="280">
      <c r="A280" s="75"/>
      <c r="D280" s="76"/>
      <c r="E280" s="76"/>
      <c r="F280" s="76"/>
      <c r="G280" s="76"/>
      <c r="H280" s="76"/>
      <c r="I280" s="76"/>
      <c r="J280" s="76"/>
      <c r="K280" s="76"/>
    </row>
    <row r="281">
      <c r="A281" s="75"/>
      <c r="D281" s="76"/>
      <c r="E281" s="76"/>
      <c r="F281" s="76"/>
      <c r="G281" s="76"/>
      <c r="H281" s="76"/>
      <c r="I281" s="76"/>
      <c r="J281" s="76"/>
      <c r="K281" s="76"/>
    </row>
    <row r="282">
      <c r="A282" s="75"/>
      <c r="D282" s="76"/>
      <c r="E282" s="76"/>
      <c r="F282" s="76"/>
      <c r="G282" s="76"/>
      <c r="H282" s="76"/>
      <c r="I282" s="76"/>
      <c r="J282" s="76"/>
      <c r="K282" s="76"/>
    </row>
    <row r="283">
      <c r="A283" s="75"/>
      <c r="D283" s="76"/>
      <c r="E283" s="76"/>
      <c r="F283" s="76"/>
      <c r="G283" s="76"/>
      <c r="H283" s="76"/>
      <c r="I283" s="76"/>
      <c r="J283" s="76"/>
      <c r="K283" s="76"/>
    </row>
    <row r="284">
      <c r="A284" s="75"/>
      <c r="D284" s="76"/>
      <c r="E284" s="76"/>
      <c r="F284" s="76"/>
      <c r="G284" s="76"/>
      <c r="H284" s="76"/>
      <c r="I284" s="76"/>
      <c r="J284" s="76"/>
      <c r="K284" s="76"/>
    </row>
    <row r="285">
      <c r="A285" s="75"/>
      <c r="D285" s="76"/>
      <c r="E285" s="76"/>
      <c r="F285" s="76"/>
      <c r="G285" s="76"/>
      <c r="H285" s="76"/>
      <c r="I285" s="76"/>
      <c r="J285" s="76"/>
      <c r="K285" s="76"/>
    </row>
    <row r="286">
      <c r="A286" s="75"/>
      <c r="D286" s="76"/>
      <c r="E286" s="76"/>
      <c r="F286" s="76"/>
      <c r="G286" s="76"/>
      <c r="H286" s="76"/>
      <c r="I286" s="76"/>
      <c r="J286" s="76"/>
      <c r="K286" s="76"/>
    </row>
    <row r="287">
      <c r="A287" s="75"/>
      <c r="D287" s="76"/>
      <c r="E287" s="76"/>
      <c r="F287" s="76"/>
      <c r="G287" s="76"/>
      <c r="H287" s="76"/>
      <c r="I287" s="76"/>
      <c r="J287" s="76"/>
      <c r="K287" s="76"/>
    </row>
    <row r="288">
      <c r="A288" s="75"/>
      <c r="D288" s="76"/>
      <c r="E288" s="76"/>
      <c r="F288" s="76"/>
      <c r="G288" s="76"/>
      <c r="H288" s="76"/>
      <c r="I288" s="76"/>
      <c r="J288" s="76"/>
      <c r="K288" s="76"/>
    </row>
    <row r="289">
      <c r="A289" s="75"/>
      <c r="D289" s="76"/>
      <c r="E289" s="76"/>
      <c r="F289" s="76"/>
      <c r="G289" s="76"/>
      <c r="H289" s="76"/>
      <c r="I289" s="76"/>
      <c r="J289" s="76"/>
      <c r="K289" s="76"/>
    </row>
    <row r="290">
      <c r="A290" s="75"/>
      <c r="D290" s="76"/>
      <c r="E290" s="76"/>
      <c r="F290" s="76"/>
      <c r="G290" s="76"/>
      <c r="H290" s="76"/>
      <c r="I290" s="76"/>
      <c r="J290" s="76"/>
      <c r="K290" s="76"/>
    </row>
    <row r="291">
      <c r="A291" s="75"/>
      <c r="D291" s="76"/>
      <c r="E291" s="76"/>
      <c r="F291" s="76"/>
      <c r="G291" s="76"/>
      <c r="H291" s="76"/>
      <c r="I291" s="76"/>
      <c r="J291" s="76"/>
      <c r="K291" s="76"/>
    </row>
    <row r="292">
      <c r="A292" s="75"/>
      <c r="D292" s="76"/>
      <c r="E292" s="76"/>
      <c r="F292" s="76"/>
      <c r="G292" s="76"/>
      <c r="H292" s="76"/>
      <c r="I292" s="76"/>
      <c r="J292" s="76"/>
      <c r="K292" s="76"/>
    </row>
    <row r="293">
      <c r="A293" s="75"/>
      <c r="D293" s="76"/>
      <c r="E293" s="76"/>
      <c r="F293" s="76"/>
      <c r="G293" s="76"/>
      <c r="H293" s="76"/>
      <c r="I293" s="76"/>
      <c r="J293" s="76"/>
      <c r="K293" s="76"/>
    </row>
    <row r="294">
      <c r="A294" s="75"/>
      <c r="D294" s="76"/>
      <c r="E294" s="76"/>
      <c r="F294" s="76"/>
      <c r="G294" s="76"/>
      <c r="H294" s="76"/>
      <c r="I294" s="76"/>
      <c r="J294" s="76"/>
      <c r="K294" s="76"/>
    </row>
    <row r="295">
      <c r="A295" s="75"/>
      <c r="D295" s="76"/>
      <c r="E295" s="76"/>
      <c r="F295" s="76"/>
      <c r="G295" s="76"/>
      <c r="H295" s="76"/>
      <c r="I295" s="76"/>
      <c r="J295" s="76"/>
      <c r="K295" s="76"/>
    </row>
    <row r="296">
      <c r="A296" s="75"/>
      <c r="D296" s="76"/>
      <c r="E296" s="76"/>
      <c r="F296" s="76"/>
      <c r="G296" s="76"/>
      <c r="H296" s="76"/>
      <c r="I296" s="76"/>
      <c r="J296" s="76"/>
      <c r="K296" s="76"/>
    </row>
    <row r="297">
      <c r="A297" s="75"/>
      <c r="D297" s="76"/>
      <c r="E297" s="76"/>
      <c r="F297" s="76"/>
      <c r="G297" s="76"/>
      <c r="H297" s="76"/>
      <c r="I297" s="76"/>
      <c r="J297" s="76"/>
      <c r="K297" s="76"/>
    </row>
    <row r="298">
      <c r="A298" s="75"/>
      <c r="D298" s="76"/>
      <c r="E298" s="76"/>
      <c r="F298" s="76"/>
      <c r="G298" s="76"/>
      <c r="H298" s="76"/>
      <c r="I298" s="76"/>
      <c r="J298" s="76"/>
      <c r="K298" s="76"/>
    </row>
    <row r="299">
      <c r="A299" s="75"/>
      <c r="D299" s="76"/>
      <c r="E299" s="76"/>
      <c r="F299" s="76"/>
      <c r="G299" s="76"/>
      <c r="H299" s="76"/>
      <c r="I299" s="76"/>
      <c r="J299" s="76"/>
      <c r="K299" s="76"/>
    </row>
    <row r="300">
      <c r="A300" s="75"/>
      <c r="D300" s="76"/>
      <c r="E300" s="76"/>
      <c r="F300" s="76"/>
      <c r="G300" s="76"/>
      <c r="H300" s="76"/>
      <c r="I300" s="76"/>
      <c r="J300" s="76"/>
      <c r="K300" s="76"/>
    </row>
    <row r="301">
      <c r="A301" s="75"/>
      <c r="D301" s="76"/>
      <c r="E301" s="76"/>
      <c r="F301" s="76"/>
      <c r="G301" s="76"/>
      <c r="H301" s="76"/>
      <c r="I301" s="76"/>
      <c r="J301" s="76"/>
      <c r="K301" s="76"/>
    </row>
    <row r="302">
      <c r="A302" s="75"/>
      <c r="D302" s="76"/>
      <c r="E302" s="76"/>
      <c r="F302" s="76"/>
      <c r="G302" s="76"/>
      <c r="H302" s="76"/>
      <c r="I302" s="76"/>
      <c r="J302" s="76"/>
      <c r="K302" s="76"/>
    </row>
    <row r="303">
      <c r="A303" s="75"/>
      <c r="D303" s="76"/>
      <c r="E303" s="76"/>
      <c r="F303" s="76"/>
      <c r="G303" s="76"/>
      <c r="H303" s="76"/>
      <c r="I303" s="76"/>
      <c r="J303" s="76"/>
      <c r="K303" s="76"/>
    </row>
    <row r="304">
      <c r="A304" s="75"/>
      <c r="D304" s="76"/>
      <c r="E304" s="76"/>
      <c r="F304" s="76"/>
      <c r="G304" s="76"/>
      <c r="H304" s="76"/>
      <c r="I304" s="76"/>
      <c r="J304" s="76"/>
      <c r="K304" s="76"/>
    </row>
    <row r="305">
      <c r="A305" s="75"/>
      <c r="D305" s="76"/>
      <c r="E305" s="76"/>
      <c r="F305" s="76"/>
      <c r="G305" s="76"/>
      <c r="H305" s="76"/>
      <c r="I305" s="76"/>
      <c r="J305" s="76"/>
      <c r="K305" s="76"/>
    </row>
    <row r="306">
      <c r="A306" s="75"/>
      <c r="D306" s="76"/>
      <c r="E306" s="76"/>
      <c r="F306" s="76"/>
      <c r="G306" s="76"/>
      <c r="H306" s="76"/>
      <c r="I306" s="76"/>
      <c r="J306" s="76"/>
      <c r="K306" s="76"/>
    </row>
    <row r="307">
      <c r="A307" s="75"/>
      <c r="D307" s="76"/>
      <c r="E307" s="76"/>
      <c r="F307" s="76"/>
      <c r="G307" s="76"/>
      <c r="H307" s="76"/>
      <c r="I307" s="76"/>
      <c r="J307" s="76"/>
      <c r="K307" s="76"/>
    </row>
    <row r="308">
      <c r="A308" s="75"/>
      <c r="D308" s="76"/>
      <c r="E308" s="76"/>
      <c r="F308" s="76"/>
      <c r="G308" s="76"/>
      <c r="H308" s="76"/>
      <c r="I308" s="76"/>
      <c r="J308" s="76"/>
      <c r="K308" s="76"/>
    </row>
    <row r="309">
      <c r="A309" s="75"/>
      <c r="D309" s="76"/>
      <c r="E309" s="76"/>
      <c r="F309" s="76"/>
      <c r="G309" s="76"/>
      <c r="H309" s="76"/>
      <c r="I309" s="76"/>
      <c r="J309" s="76"/>
      <c r="K309" s="76"/>
    </row>
    <row r="310">
      <c r="A310" s="75"/>
      <c r="D310" s="76"/>
      <c r="E310" s="76"/>
      <c r="F310" s="76"/>
      <c r="G310" s="76"/>
      <c r="H310" s="76"/>
      <c r="I310" s="76"/>
      <c r="J310" s="76"/>
      <c r="K310" s="76"/>
    </row>
    <row r="311">
      <c r="A311" s="75"/>
      <c r="D311" s="76"/>
      <c r="E311" s="76"/>
      <c r="F311" s="76"/>
      <c r="G311" s="76"/>
      <c r="H311" s="76"/>
      <c r="I311" s="76"/>
      <c r="J311" s="76"/>
      <c r="K311" s="76"/>
    </row>
    <row r="312">
      <c r="A312" s="75"/>
      <c r="D312" s="76"/>
      <c r="E312" s="76"/>
      <c r="F312" s="76"/>
      <c r="G312" s="76"/>
      <c r="H312" s="76"/>
      <c r="I312" s="76"/>
      <c r="J312" s="76"/>
      <c r="K312" s="76"/>
    </row>
    <row r="313">
      <c r="A313" s="75"/>
      <c r="D313" s="76"/>
      <c r="E313" s="76"/>
      <c r="F313" s="76"/>
      <c r="G313" s="76"/>
      <c r="H313" s="76"/>
      <c r="I313" s="76"/>
      <c r="J313" s="76"/>
      <c r="K313" s="76"/>
    </row>
    <row r="314">
      <c r="A314" s="75"/>
      <c r="D314" s="76"/>
      <c r="E314" s="76"/>
      <c r="F314" s="76"/>
      <c r="G314" s="76"/>
      <c r="H314" s="76"/>
      <c r="I314" s="76"/>
      <c r="J314" s="76"/>
      <c r="K314" s="76"/>
    </row>
    <row r="315">
      <c r="A315" s="75"/>
      <c r="D315" s="76"/>
      <c r="E315" s="76"/>
      <c r="F315" s="76"/>
      <c r="G315" s="76"/>
      <c r="H315" s="76"/>
      <c r="I315" s="76"/>
      <c r="J315" s="76"/>
      <c r="K315" s="76"/>
    </row>
    <row r="316">
      <c r="A316" s="75"/>
      <c r="D316" s="76"/>
      <c r="E316" s="76"/>
      <c r="F316" s="76"/>
      <c r="G316" s="76"/>
      <c r="H316" s="76"/>
      <c r="I316" s="76"/>
      <c r="J316" s="76"/>
      <c r="K316" s="76"/>
    </row>
    <row r="317">
      <c r="A317" s="75"/>
      <c r="D317" s="76"/>
      <c r="E317" s="76"/>
      <c r="F317" s="76"/>
      <c r="G317" s="76"/>
      <c r="H317" s="76"/>
      <c r="I317" s="76"/>
      <c r="J317" s="76"/>
      <c r="K317" s="76"/>
    </row>
    <row r="318">
      <c r="A318" s="75"/>
      <c r="D318" s="76"/>
      <c r="E318" s="76"/>
      <c r="F318" s="76"/>
      <c r="G318" s="76"/>
      <c r="H318" s="76"/>
      <c r="I318" s="76"/>
      <c r="J318" s="76"/>
      <c r="K318" s="76"/>
    </row>
    <row r="319">
      <c r="A319" s="75"/>
      <c r="D319" s="76"/>
      <c r="E319" s="76"/>
      <c r="F319" s="76"/>
      <c r="G319" s="76"/>
      <c r="H319" s="76"/>
      <c r="I319" s="76"/>
      <c r="J319" s="76"/>
      <c r="K319" s="76"/>
    </row>
    <row r="320">
      <c r="A320" s="75"/>
      <c r="D320" s="76"/>
      <c r="E320" s="76"/>
      <c r="F320" s="76"/>
      <c r="G320" s="76"/>
      <c r="H320" s="76"/>
      <c r="I320" s="76"/>
      <c r="J320" s="76"/>
      <c r="K320" s="76"/>
    </row>
    <row r="321">
      <c r="A321" s="75"/>
      <c r="D321" s="76"/>
      <c r="E321" s="76"/>
      <c r="F321" s="76"/>
      <c r="G321" s="76"/>
      <c r="H321" s="76"/>
      <c r="I321" s="76"/>
      <c r="J321" s="76"/>
      <c r="K321" s="76"/>
    </row>
    <row r="322">
      <c r="A322" s="75"/>
      <c r="D322" s="76"/>
      <c r="E322" s="76"/>
      <c r="F322" s="76"/>
      <c r="G322" s="76"/>
      <c r="H322" s="76"/>
      <c r="I322" s="76"/>
      <c r="J322" s="76"/>
      <c r="K322" s="76"/>
    </row>
    <row r="323">
      <c r="A323" s="75"/>
      <c r="D323" s="76"/>
      <c r="E323" s="76"/>
      <c r="F323" s="76"/>
      <c r="G323" s="76"/>
      <c r="H323" s="76"/>
      <c r="I323" s="76"/>
      <c r="J323" s="76"/>
      <c r="K323" s="76"/>
    </row>
    <row r="324">
      <c r="A324" s="75"/>
      <c r="D324" s="76"/>
      <c r="E324" s="76"/>
      <c r="F324" s="76"/>
      <c r="G324" s="76"/>
      <c r="H324" s="76"/>
      <c r="I324" s="76"/>
      <c r="J324" s="76"/>
      <c r="K324" s="76"/>
    </row>
    <row r="325">
      <c r="A325" s="75"/>
      <c r="D325" s="76"/>
      <c r="E325" s="76"/>
      <c r="F325" s="76"/>
      <c r="G325" s="76"/>
      <c r="H325" s="76"/>
      <c r="I325" s="76"/>
      <c r="J325" s="76"/>
      <c r="K325" s="76"/>
    </row>
    <row r="326">
      <c r="A326" s="75"/>
      <c r="D326" s="76"/>
      <c r="E326" s="76"/>
      <c r="F326" s="76"/>
      <c r="G326" s="76"/>
      <c r="H326" s="76"/>
      <c r="I326" s="76"/>
      <c r="J326" s="76"/>
      <c r="K326" s="76"/>
    </row>
    <row r="327">
      <c r="A327" s="75"/>
      <c r="D327" s="76"/>
      <c r="E327" s="76"/>
      <c r="F327" s="76"/>
      <c r="G327" s="76"/>
      <c r="H327" s="76"/>
      <c r="I327" s="76"/>
      <c r="J327" s="76"/>
      <c r="K327" s="76"/>
    </row>
    <row r="328">
      <c r="A328" s="75"/>
      <c r="D328" s="76"/>
      <c r="E328" s="76"/>
      <c r="F328" s="76"/>
      <c r="G328" s="76"/>
      <c r="H328" s="76"/>
      <c r="I328" s="76"/>
      <c r="J328" s="76"/>
      <c r="K328" s="76"/>
    </row>
    <row r="329">
      <c r="A329" s="75"/>
      <c r="D329" s="76"/>
      <c r="E329" s="76"/>
      <c r="F329" s="76"/>
      <c r="G329" s="76"/>
      <c r="H329" s="76"/>
      <c r="I329" s="76"/>
      <c r="J329" s="76"/>
      <c r="K329" s="76"/>
    </row>
    <row r="330">
      <c r="A330" s="75"/>
      <c r="D330" s="76"/>
      <c r="E330" s="76"/>
      <c r="F330" s="76"/>
      <c r="G330" s="76"/>
      <c r="H330" s="76"/>
      <c r="I330" s="76"/>
      <c r="J330" s="76"/>
      <c r="K330" s="76"/>
    </row>
    <row r="331">
      <c r="A331" s="75"/>
      <c r="D331" s="76"/>
      <c r="E331" s="76"/>
      <c r="F331" s="76"/>
      <c r="G331" s="76"/>
      <c r="H331" s="76"/>
      <c r="I331" s="76"/>
      <c r="J331" s="76"/>
      <c r="K331" s="76"/>
    </row>
    <row r="332">
      <c r="A332" s="75"/>
      <c r="D332" s="76"/>
      <c r="E332" s="76"/>
      <c r="F332" s="76"/>
      <c r="G332" s="76"/>
      <c r="H332" s="76"/>
      <c r="I332" s="76"/>
      <c r="J332" s="76"/>
      <c r="K332" s="76"/>
    </row>
    <row r="333">
      <c r="A333" s="75"/>
      <c r="D333" s="76"/>
      <c r="E333" s="76"/>
      <c r="F333" s="76"/>
      <c r="G333" s="76"/>
      <c r="H333" s="76"/>
      <c r="I333" s="76"/>
      <c r="J333" s="76"/>
      <c r="K333" s="76"/>
    </row>
    <row r="334">
      <c r="A334" s="75"/>
      <c r="D334" s="76"/>
      <c r="E334" s="76"/>
      <c r="F334" s="76"/>
      <c r="G334" s="76"/>
      <c r="H334" s="76"/>
      <c r="I334" s="76"/>
      <c r="J334" s="76"/>
      <c r="K334" s="76"/>
    </row>
    <row r="335">
      <c r="A335" s="75"/>
      <c r="D335" s="76"/>
      <c r="E335" s="76"/>
      <c r="F335" s="76"/>
      <c r="G335" s="76"/>
      <c r="H335" s="76"/>
      <c r="I335" s="76"/>
      <c r="J335" s="76"/>
      <c r="K335" s="76"/>
    </row>
    <row r="336">
      <c r="A336" s="75"/>
      <c r="D336" s="76"/>
      <c r="E336" s="76"/>
      <c r="F336" s="76"/>
      <c r="G336" s="76"/>
      <c r="H336" s="76"/>
      <c r="I336" s="76"/>
      <c r="J336" s="76"/>
      <c r="K336" s="76"/>
    </row>
    <row r="337">
      <c r="A337" s="75"/>
      <c r="D337" s="76"/>
      <c r="E337" s="76"/>
      <c r="F337" s="76"/>
      <c r="G337" s="76"/>
      <c r="H337" s="76"/>
      <c r="I337" s="76"/>
      <c r="J337" s="76"/>
      <c r="K337" s="76"/>
    </row>
    <row r="338">
      <c r="A338" s="75"/>
      <c r="D338" s="76"/>
      <c r="E338" s="76"/>
      <c r="F338" s="76"/>
      <c r="G338" s="76"/>
      <c r="H338" s="76"/>
      <c r="I338" s="76"/>
      <c r="J338" s="76"/>
      <c r="K338" s="76"/>
    </row>
    <row r="339">
      <c r="A339" s="75"/>
      <c r="D339" s="76"/>
      <c r="E339" s="76"/>
      <c r="F339" s="76"/>
      <c r="G339" s="76"/>
      <c r="H339" s="76"/>
      <c r="I339" s="76"/>
      <c r="J339" s="76"/>
      <c r="K339" s="76"/>
    </row>
    <row r="340">
      <c r="A340" s="75"/>
      <c r="D340" s="76"/>
      <c r="E340" s="76"/>
      <c r="F340" s="76"/>
      <c r="G340" s="76"/>
      <c r="H340" s="76"/>
      <c r="I340" s="76"/>
      <c r="J340" s="76"/>
      <c r="K340" s="76"/>
    </row>
    <row r="341">
      <c r="A341" s="75"/>
      <c r="D341" s="76"/>
      <c r="E341" s="76"/>
      <c r="F341" s="76"/>
      <c r="G341" s="76"/>
      <c r="H341" s="76"/>
      <c r="I341" s="76"/>
      <c r="J341" s="76"/>
      <c r="K341" s="76"/>
    </row>
    <row r="342">
      <c r="A342" s="75"/>
      <c r="D342" s="76"/>
      <c r="E342" s="76"/>
      <c r="F342" s="76"/>
      <c r="G342" s="76"/>
      <c r="H342" s="76"/>
      <c r="I342" s="76"/>
      <c r="J342" s="76"/>
      <c r="K342" s="76"/>
    </row>
    <row r="343">
      <c r="A343" s="75"/>
      <c r="D343" s="76"/>
      <c r="E343" s="76"/>
      <c r="F343" s="76"/>
      <c r="G343" s="76"/>
      <c r="H343" s="76"/>
      <c r="I343" s="76"/>
      <c r="J343" s="76"/>
      <c r="K343" s="76"/>
    </row>
    <row r="344">
      <c r="A344" s="75"/>
      <c r="D344" s="76"/>
      <c r="E344" s="76"/>
      <c r="F344" s="76"/>
      <c r="G344" s="76"/>
      <c r="H344" s="76"/>
      <c r="I344" s="76"/>
      <c r="J344" s="76"/>
      <c r="K344" s="76"/>
    </row>
    <row r="345">
      <c r="A345" s="75"/>
      <c r="D345" s="76"/>
      <c r="E345" s="76"/>
      <c r="F345" s="76"/>
      <c r="G345" s="76"/>
      <c r="H345" s="76"/>
      <c r="I345" s="76"/>
      <c r="J345" s="76"/>
      <c r="K345" s="76"/>
    </row>
    <row r="346">
      <c r="A346" s="75"/>
      <c r="D346" s="76"/>
      <c r="E346" s="76"/>
      <c r="F346" s="76"/>
      <c r="G346" s="76"/>
      <c r="H346" s="76"/>
      <c r="I346" s="76"/>
      <c r="J346" s="76"/>
      <c r="K346" s="76"/>
    </row>
    <row r="347">
      <c r="A347" s="75"/>
      <c r="D347" s="76"/>
      <c r="E347" s="76"/>
      <c r="F347" s="76"/>
      <c r="G347" s="76"/>
      <c r="H347" s="76"/>
      <c r="I347" s="76"/>
      <c r="J347" s="76"/>
      <c r="K347" s="76"/>
    </row>
    <row r="348">
      <c r="A348" s="75"/>
      <c r="D348" s="76"/>
      <c r="E348" s="76"/>
      <c r="F348" s="76"/>
      <c r="G348" s="76"/>
      <c r="H348" s="76"/>
      <c r="I348" s="76"/>
      <c r="J348" s="76"/>
      <c r="K348" s="76"/>
    </row>
    <row r="349">
      <c r="A349" s="75"/>
      <c r="D349" s="76"/>
      <c r="E349" s="76"/>
      <c r="F349" s="76"/>
      <c r="G349" s="76"/>
      <c r="H349" s="76"/>
      <c r="I349" s="76"/>
      <c r="J349" s="76"/>
      <c r="K349" s="76"/>
    </row>
    <row r="350">
      <c r="A350" s="75"/>
      <c r="D350" s="76"/>
      <c r="E350" s="76"/>
      <c r="F350" s="76"/>
      <c r="G350" s="76"/>
      <c r="H350" s="76"/>
      <c r="I350" s="76"/>
      <c r="J350" s="76"/>
      <c r="K350" s="76"/>
    </row>
    <row r="351">
      <c r="A351" s="75"/>
      <c r="D351" s="76"/>
      <c r="E351" s="76"/>
      <c r="F351" s="76"/>
      <c r="G351" s="76"/>
      <c r="H351" s="76"/>
      <c r="I351" s="76"/>
      <c r="J351" s="76"/>
      <c r="K351" s="76"/>
    </row>
    <row r="352">
      <c r="A352" s="75"/>
      <c r="D352" s="76"/>
      <c r="E352" s="76"/>
      <c r="F352" s="76"/>
      <c r="G352" s="76"/>
      <c r="H352" s="76"/>
      <c r="I352" s="76"/>
      <c r="J352" s="76"/>
      <c r="K352" s="76"/>
    </row>
    <row r="353">
      <c r="A353" s="75"/>
      <c r="D353" s="76"/>
      <c r="E353" s="76"/>
      <c r="F353" s="76"/>
      <c r="G353" s="76"/>
      <c r="H353" s="76"/>
      <c r="I353" s="76"/>
      <c r="J353" s="76"/>
      <c r="K353" s="76"/>
    </row>
    <row r="354">
      <c r="A354" s="75"/>
      <c r="D354" s="76"/>
      <c r="E354" s="76"/>
      <c r="F354" s="76"/>
      <c r="G354" s="76"/>
      <c r="H354" s="76"/>
      <c r="I354" s="76"/>
      <c r="J354" s="76"/>
      <c r="K354" s="76"/>
    </row>
    <row r="355">
      <c r="A355" s="75"/>
      <c r="D355" s="76"/>
      <c r="E355" s="76"/>
      <c r="F355" s="76"/>
      <c r="G355" s="76"/>
      <c r="H355" s="76"/>
      <c r="I355" s="76"/>
      <c r="J355" s="76"/>
      <c r="K355" s="76"/>
    </row>
    <row r="356">
      <c r="A356" s="75"/>
      <c r="D356" s="76"/>
      <c r="E356" s="76"/>
      <c r="F356" s="76"/>
      <c r="G356" s="76"/>
      <c r="H356" s="76"/>
      <c r="I356" s="76"/>
      <c r="J356" s="76"/>
      <c r="K356" s="76"/>
    </row>
    <row r="357">
      <c r="A357" s="75"/>
      <c r="D357" s="76"/>
      <c r="E357" s="76"/>
      <c r="F357" s="76"/>
      <c r="G357" s="76"/>
      <c r="H357" s="76"/>
      <c r="I357" s="76"/>
      <c r="J357" s="76"/>
      <c r="K357" s="76"/>
    </row>
    <row r="358">
      <c r="A358" s="75"/>
      <c r="D358" s="76"/>
      <c r="E358" s="76"/>
      <c r="F358" s="76"/>
      <c r="G358" s="76"/>
      <c r="H358" s="76"/>
      <c r="I358" s="76"/>
      <c r="J358" s="76"/>
      <c r="K358" s="76"/>
    </row>
    <row r="359">
      <c r="A359" s="75"/>
      <c r="D359" s="76"/>
      <c r="E359" s="76"/>
      <c r="F359" s="76"/>
      <c r="G359" s="76"/>
      <c r="H359" s="76"/>
      <c r="I359" s="76"/>
      <c r="J359" s="76"/>
      <c r="K359" s="76"/>
    </row>
    <row r="360">
      <c r="A360" s="75"/>
      <c r="D360" s="76"/>
      <c r="E360" s="76"/>
      <c r="F360" s="76"/>
      <c r="G360" s="76"/>
      <c r="H360" s="76"/>
      <c r="I360" s="76"/>
      <c r="J360" s="76"/>
      <c r="K360" s="76"/>
    </row>
    <row r="361">
      <c r="A361" s="75"/>
      <c r="D361" s="76"/>
      <c r="E361" s="76"/>
      <c r="F361" s="76"/>
      <c r="G361" s="76"/>
      <c r="H361" s="76"/>
      <c r="I361" s="76"/>
      <c r="J361" s="76"/>
      <c r="K361" s="76"/>
    </row>
    <row r="362">
      <c r="A362" s="75"/>
      <c r="D362" s="76"/>
      <c r="E362" s="76"/>
      <c r="F362" s="76"/>
      <c r="G362" s="76"/>
      <c r="H362" s="76"/>
      <c r="I362" s="76"/>
      <c r="J362" s="76"/>
      <c r="K362" s="76"/>
    </row>
    <row r="363">
      <c r="A363" s="75"/>
      <c r="D363" s="76"/>
      <c r="E363" s="76"/>
      <c r="F363" s="76"/>
      <c r="G363" s="76"/>
      <c r="H363" s="76"/>
      <c r="I363" s="76"/>
      <c r="J363" s="76"/>
      <c r="K363" s="76"/>
    </row>
    <row r="364">
      <c r="A364" s="75"/>
      <c r="D364" s="76"/>
      <c r="E364" s="76"/>
      <c r="F364" s="76"/>
      <c r="G364" s="76"/>
      <c r="H364" s="76"/>
      <c r="I364" s="76"/>
      <c r="J364" s="76"/>
      <c r="K364" s="76"/>
    </row>
    <row r="365">
      <c r="A365" s="75"/>
      <c r="D365" s="76"/>
      <c r="E365" s="76"/>
      <c r="F365" s="76"/>
      <c r="G365" s="76"/>
      <c r="H365" s="76"/>
      <c r="I365" s="76"/>
      <c r="J365" s="76"/>
      <c r="K365" s="76"/>
    </row>
    <row r="366">
      <c r="A366" s="75"/>
      <c r="D366" s="76"/>
      <c r="E366" s="76"/>
      <c r="F366" s="76"/>
      <c r="G366" s="76"/>
      <c r="H366" s="76"/>
      <c r="I366" s="76"/>
      <c r="J366" s="76"/>
      <c r="K366" s="76"/>
    </row>
    <row r="367">
      <c r="A367" s="75"/>
      <c r="D367" s="76"/>
      <c r="E367" s="76"/>
      <c r="F367" s="76"/>
      <c r="G367" s="76"/>
      <c r="H367" s="76"/>
      <c r="I367" s="76"/>
      <c r="J367" s="76"/>
      <c r="K367" s="76"/>
    </row>
    <row r="368">
      <c r="A368" s="75"/>
      <c r="D368" s="76"/>
      <c r="E368" s="76"/>
      <c r="F368" s="76"/>
      <c r="G368" s="76"/>
      <c r="H368" s="76"/>
      <c r="I368" s="76"/>
      <c r="J368" s="76"/>
      <c r="K368" s="76"/>
    </row>
    <row r="369">
      <c r="A369" s="75"/>
      <c r="D369" s="76"/>
      <c r="E369" s="76"/>
      <c r="F369" s="76"/>
      <c r="G369" s="76"/>
      <c r="H369" s="76"/>
      <c r="I369" s="76"/>
      <c r="J369" s="76"/>
      <c r="K369" s="76"/>
    </row>
    <row r="370">
      <c r="A370" s="75"/>
      <c r="D370" s="76"/>
      <c r="E370" s="76"/>
      <c r="F370" s="76"/>
      <c r="G370" s="76"/>
      <c r="H370" s="76"/>
      <c r="I370" s="76"/>
      <c r="J370" s="76"/>
      <c r="K370" s="76"/>
    </row>
    <row r="371">
      <c r="A371" s="75"/>
      <c r="D371" s="76"/>
      <c r="E371" s="76"/>
      <c r="F371" s="76"/>
      <c r="G371" s="76"/>
      <c r="H371" s="76"/>
      <c r="I371" s="76"/>
      <c r="J371" s="76"/>
      <c r="K371" s="76"/>
    </row>
    <row r="372">
      <c r="A372" s="75"/>
      <c r="D372" s="76"/>
      <c r="E372" s="76"/>
      <c r="F372" s="76"/>
      <c r="G372" s="76"/>
      <c r="H372" s="76"/>
      <c r="I372" s="76"/>
      <c r="J372" s="76"/>
      <c r="K372" s="76"/>
    </row>
    <row r="373">
      <c r="A373" s="75"/>
      <c r="D373" s="76"/>
      <c r="E373" s="76"/>
      <c r="F373" s="76"/>
      <c r="G373" s="76"/>
      <c r="H373" s="76"/>
      <c r="I373" s="76"/>
      <c r="J373" s="76"/>
      <c r="K373" s="76"/>
    </row>
    <row r="374">
      <c r="A374" s="75"/>
      <c r="D374" s="76"/>
      <c r="E374" s="76"/>
      <c r="F374" s="76"/>
      <c r="G374" s="76"/>
      <c r="H374" s="76"/>
      <c r="I374" s="76"/>
      <c r="J374" s="76"/>
      <c r="K374" s="76"/>
    </row>
    <row r="375">
      <c r="A375" s="75"/>
      <c r="D375" s="76"/>
      <c r="E375" s="76"/>
      <c r="F375" s="76"/>
      <c r="G375" s="76"/>
      <c r="H375" s="76"/>
      <c r="I375" s="76"/>
      <c r="J375" s="76"/>
      <c r="K375" s="76"/>
    </row>
    <row r="376">
      <c r="A376" s="75"/>
      <c r="D376" s="76"/>
      <c r="E376" s="76"/>
      <c r="F376" s="76"/>
      <c r="G376" s="76"/>
      <c r="H376" s="76"/>
      <c r="I376" s="76"/>
      <c r="J376" s="76"/>
      <c r="K376" s="76"/>
    </row>
    <row r="377">
      <c r="A377" s="75"/>
      <c r="D377" s="76"/>
      <c r="E377" s="76"/>
      <c r="F377" s="76"/>
      <c r="G377" s="76"/>
      <c r="H377" s="76"/>
      <c r="I377" s="76"/>
      <c r="J377" s="76"/>
      <c r="K377" s="76"/>
    </row>
    <row r="378">
      <c r="A378" s="75"/>
      <c r="D378" s="76"/>
      <c r="E378" s="76"/>
      <c r="F378" s="76"/>
      <c r="G378" s="76"/>
      <c r="H378" s="76"/>
      <c r="I378" s="76"/>
      <c r="J378" s="76"/>
      <c r="K378" s="76"/>
    </row>
    <row r="379">
      <c r="A379" s="75"/>
      <c r="D379" s="76"/>
      <c r="E379" s="76"/>
      <c r="F379" s="76"/>
      <c r="G379" s="76"/>
      <c r="H379" s="76"/>
      <c r="I379" s="76"/>
      <c r="J379" s="76"/>
      <c r="K379" s="76"/>
    </row>
    <row r="380">
      <c r="A380" s="75"/>
      <c r="D380" s="76"/>
      <c r="E380" s="76"/>
      <c r="F380" s="76"/>
      <c r="G380" s="76"/>
      <c r="H380" s="76"/>
      <c r="I380" s="76"/>
      <c r="J380" s="76"/>
      <c r="K380" s="76"/>
    </row>
    <row r="381">
      <c r="A381" s="75"/>
      <c r="D381" s="76"/>
      <c r="E381" s="76"/>
      <c r="F381" s="76"/>
      <c r="G381" s="76"/>
      <c r="H381" s="76"/>
      <c r="I381" s="76"/>
      <c r="J381" s="76"/>
      <c r="K381" s="76"/>
    </row>
    <row r="382">
      <c r="A382" s="75"/>
      <c r="D382" s="76"/>
      <c r="E382" s="76"/>
      <c r="F382" s="76"/>
      <c r="G382" s="76"/>
      <c r="H382" s="76"/>
      <c r="I382" s="76"/>
      <c r="J382" s="76"/>
      <c r="K382" s="76"/>
    </row>
    <row r="383">
      <c r="A383" s="75"/>
      <c r="D383" s="76"/>
      <c r="E383" s="76"/>
      <c r="F383" s="76"/>
      <c r="G383" s="76"/>
      <c r="H383" s="76"/>
      <c r="I383" s="76"/>
      <c r="J383" s="76"/>
      <c r="K383" s="76"/>
    </row>
    <row r="384">
      <c r="A384" s="75"/>
      <c r="D384" s="76"/>
      <c r="E384" s="76"/>
      <c r="F384" s="76"/>
      <c r="G384" s="76"/>
      <c r="H384" s="76"/>
      <c r="I384" s="76"/>
      <c r="J384" s="76"/>
      <c r="K384" s="76"/>
    </row>
    <row r="385">
      <c r="A385" s="75"/>
      <c r="D385" s="76"/>
      <c r="E385" s="76"/>
      <c r="F385" s="76"/>
      <c r="G385" s="76"/>
      <c r="H385" s="76"/>
      <c r="I385" s="76"/>
      <c r="J385" s="76"/>
      <c r="K385" s="76"/>
    </row>
    <row r="386">
      <c r="A386" s="75"/>
      <c r="D386" s="76"/>
      <c r="E386" s="76"/>
      <c r="F386" s="76"/>
      <c r="G386" s="76"/>
      <c r="H386" s="76"/>
      <c r="I386" s="76"/>
      <c r="J386" s="76"/>
      <c r="K386" s="76"/>
    </row>
    <row r="387">
      <c r="A387" s="75"/>
      <c r="D387" s="76"/>
      <c r="E387" s="76"/>
      <c r="F387" s="76"/>
      <c r="G387" s="76"/>
      <c r="H387" s="76"/>
      <c r="I387" s="76"/>
      <c r="J387" s="76"/>
      <c r="K387" s="76"/>
    </row>
    <row r="388">
      <c r="A388" s="75"/>
      <c r="D388" s="76"/>
      <c r="E388" s="76"/>
      <c r="F388" s="76"/>
      <c r="G388" s="76"/>
      <c r="H388" s="76"/>
      <c r="I388" s="76"/>
      <c r="J388" s="76"/>
      <c r="K388" s="76"/>
    </row>
    <row r="389">
      <c r="A389" s="75"/>
      <c r="D389" s="76"/>
      <c r="E389" s="76"/>
      <c r="F389" s="76"/>
      <c r="G389" s="76"/>
      <c r="H389" s="76"/>
      <c r="I389" s="76"/>
      <c r="J389" s="76"/>
      <c r="K389" s="76"/>
    </row>
    <row r="390">
      <c r="A390" s="75"/>
      <c r="D390" s="76"/>
      <c r="E390" s="76"/>
      <c r="F390" s="76"/>
      <c r="G390" s="76"/>
      <c r="H390" s="76"/>
      <c r="I390" s="76"/>
      <c r="J390" s="76"/>
      <c r="K390" s="76"/>
    </row>
    <row r="391">
      <c r="A391" s="75"/>
      <c r="D391" s="76"/>
      <c r="E391" s="76"/>
      <c r="F391" s="76"/>
      <c r="G391" s="76"/>
      <c r="H391" s="76"/>
      <c r="I391" s="76"/>
      <c r="J391" s="76"/>
      <c r="K391" s="76"/>
    </row>
    <row r="392">
      <c r="A392" s="75"/>
      <c r="D392" s="76"/>
      <c r="E392" s="76"/>
      <c r="F392" s="76"/>
      <c r="G392" s="76"/>
      <c r="H392" s="76"/>
      <c r="I392" s="76"/>
      <c r="J392" s="76"/>
      <c r="K392" s="76"/>
    </row>
    <row r="393">
      <c r="A393" s="75"/>
      <c r="D393" s="76"/>
      <c r="E393" s="76"/>
      <c r="F393" s="76"/>
      <c r="G393" s="76"/>
      <c r="H393" s="76"/>
      <c r="I393" s="76"/>
      <c r="J393" s="76"/>
      <c r="K393" s="76"/>
    </row>
    <row r="394">
      <c r="A394" s="75"/>
      <c r="D394" s="76"/>
      <c r="E394" s="76"/>
      <c r="F394" s="76"/>
      <c r="G394" s="76"/>
      <c r="H394" s="76"/>
      <c r="I394" s="76"/>
      <c r="J394" s="76"/>
      <c r="K394" s="76"/>
    </row>
    <row r="395">
      <c r="A395" s="75"/>
      <c r="D395" s="76"/>
      <c r="E395" s="76"/>
      <c r="F395" s="76"/>
      <c r="G395" s="76"/>
      <c r="H395" s="76"/>
      <c r="I395" s="76"/>
      <c r="J395" s="76"/>
      <c r="K395" s="76"/>
    </row>
    <row r="396">
      <c r="A396" s="75"/>
      <c r="D396" s="76"/>
      <c r="E396" s="76"/>
      <c r="F396" s="76"/>
      <c r="G396" s="76"/>
      <c r="H396" s="76"/>
      <c r="I396" s="76"/>
      <c r="J396" s="76"/>
      <c r="K396" s="76"/>
    </row>
    <row r="397">
      <c r="A397" s="75"/>
      <c r="D397" s="76"/>
      <c r="E397" s="76"/>
      <c r="F397" s="76"/>
      <c r="G397" s="76"/>
      <c r="H397" s="76"/>
      <c r="I397" s="76"/>
      <c r="J397" s="76"/>
      <c r="K397" s="76"/>
    </row>
    <row r="398">
      <c r="A398" s="75"/>
      <c r="D398" s="76"/>
      <c r="E398" s="76"/>
      <c r="F398" s="76"/>
      <c r="G398" s="76"/>
      <c r="H398" s="76"/>
      <c r="I398" s="76"/>
      <c r="J398" s="76"/>
      <c r="K398" s="76"/>
    </row>
    <row r="399">
      <c r="A399" s="75"/>
      <c r="D399" s="76"/>
      <c r="E399" s="76"/>
      <c r="F399" s="76"/>
      <c r="G399" s="76"/>
      <c r="H399" s="76"/>
      <c r="I399" s="76"/>
      <c r="J399" s="76"/>
      <c r="K399" s="76"/>
    </row>
    <row r="400">
      <c r="A400" s="75"/>
      <c r="D400" s="76"/>
      <c r="E400" s="76"/>
      <c r="F400" s="76"/>
      <c r="G400" s="76"/>
      <c r="H400" s="76"/>
      <c r="I400" s="76"/>
      <c r="J400" s="76"/>
      <c r="K400" s="76"/>
    </row>
    <row r="401">
      <c r="A401" s="75"/>
      <c r="D401" s="76"/>
      <c r="E401" s="76"/>
      <c r="F401" s="76"/>
      <c r="G401" s="76"/>
      <c r="H401" s="76"/>
      <c r="I401" s="76"/>
      <c r="J401" s="76"/>
      <c r="K401" s="76"/>
    </row>
    <row r="402">
      <c r="A402" s="75"/>
      <c r="D402" s="76"/>
      <c r="E402" s="76"/>
      <c r="F402" s="76"/>
      <c r="G402" s="76"/>
      <c r="H402" s="76"/>
      <c r="I402" s="76"/>
      <c r="J402" s="76"/>
      <c r="K402" s="76"/>
    </row>
    <row r="403">
      <c r="A403" s="75"/>
      <c r="D403" s="76"/>
      <c r="E403" s="76"/>
      <c r="F403" s="76"/>
      <c r="G403" s="76"/>
      <c r="H403" s="76"/>
      <c r="I403" s="76"/>
      <c r="J403" s="76"/>
      <c r="K403" s="76"/>
    </row>
    <row r="404">
      <c r="A404" s="75"/>
      <c r="D404" s="76"/>
      <c r="E404" s="76"/>
      <c r="F404" s="76"/>
      <c r="G404" s="76"/>
      <c r="H404" s="76"/>
      <c r="I404" s="76"/>
      <c r="J404" s="76"/>
      <c r="K404" s="76"/>
    </row>
    <row r="405">
      <c r="A405" s="75"/>
      <c r="D405" s="76"/>
      <c r="E405" s="76"/>
      <c r="F405" s="76"/>
      <c r="G405" s="76"/>
      <c r="H405" s="76"/>
      <c r="I405" s="76"/>
      <c r="J405" s="76"/>
      <c r="K405" s="76"/>
    </row>
    <row r="406">
      <c r="A406" s="75"/>
      <c r="D406" s="76"/>
      <c r="E406" s="76"/>
      <c r="F406" s="76"/>
      <c r="G406" s="76"/>
      <c r="H406" s="76"/>
      <c r="I406" s="76"/>
      <c r="J406" s="76"/>
      <c r="K406" s="76"/>
    </row>
    <row r="407">
      <c r="A407" s="75"/>
      <c r="D407" s="76"/>
      <c r="E407" s="76"/>
      <c r="F407" s="76"/>
      <c r="G407" s="76"/>
      <c r="H407" s="76"/>
      <c r="I407" s="76"/>
      <c r="J407" s="76"/>
      <c r="K407" s="76"/>
    </row>
    <row r="408">
      <c r="A408" s="75"/>
      <c r="D408" s="76"/>
      <c r="E408" s="76"/>
      <c r="F408" s="76"/>
      <c r="G408" s="76"/>
      <c r="H408" s="76"/>
      <c r="I408" s="76"/>
      <c r="J408" s="76"/>
      <c r="K408" s="76"/>
    </row>
    <row r="409">
      <c r="A409" s="75"/>
      <c r="D409" s="76"/>
      <c r="E409" s="76"/>
      <c r="F409" s="76"/>
      <c r="G409" s="76"/>
      <c r="H409" s="76"/>
      <c r="I409" s="76"/>
      <c r="J409" s="76"/>
      <c r="K409" s="76"/>
    </row>
    <row r="410">
      <c r="A410" s="75"/>
      <c r="D410" s="76"/>
      <c r="E410" s="76"/>
      <c r="F410" s="76"/>
      <c r="G410" s="76"/>
      <c r="H410" s="76"/>
      <c r="I410" s="76"/>
      <c r="J410" s="76"/>
      <c r="K410" s="76"/>
    </row>
    <row r="411">
      <c r="A411" s="75"/>
      <c r="D411" s="76"/>
      <c r="E411" s="76"/>
      <c r="F411" s="76"/>
      <c r="G411" s="76"/>
      <c r="H411" s="76"/>
      <c r="I411" s="76"/>
      <c r="J411" s="76"/>
      <c r="K411" s="76"/>
    </row>
    <row r="412">
      <c r="A412" s="75"/>
      <c r="D412" s="76"/>
      <c r="E412" s="76"/>
      <c r="F412" s="76"/>
      <c r="G412" s="76"/>
      <c r="H412" s="76"/>
      <c r="I412" s="76"/>
      <c r="J412" s="76"/>
      <c r="K412" s="76"/>
    </row>
    <row r="413">
      <c r="A413" s="75"/>
      <c r="D413" s="76"/>
      <c r="E413" s="76"/>
      <c r="F413" s="76"/>
      <c r="G413" s="76"/>
      <c r="H413" s="76"/>
      <c r="I413" s="76"/>
      <c r="J413" s="76"/>
      <c r="K413" s="76"/>
    </row>
    <row r="414">
      <c r="A414" s="75"/>
      <c r="D414" s="76"/>
      <c r="E414" s="76"/>
      <c r="F414" s="76"/>
      <c r="G414" s="76"/>
      <c r="H414" s="76"/>
      <c r="I414" s="76"/>
      <c r="J414" s="76"/>
      <c r="K414" s="76"/>
    </row>
    <row r="415">
      <c r="A415" s="75"/>
      <c r="D415" s="76"/>
      <c r="E415" s="76"/>
      <c r="F415" s="76"/>
      <c r="G415" s="76"/>
      <c r="H415" s="76"/>
      <c r="I415" s="76"/>
      <c r="J415" s="76"/>
      <c r="K415" s="76"/>
    </row>
    <row r="416">
      <c r="A416" s="75"/>
      <c r="D416" s="76"/>
      <c r="E416" s="76"/>
      <c r="F416" s="76"/>
      <c r="G416" s="76"/>
      <c r="H416" s="76"/>
      <c r="I416" s="76"/>
      <c r="J416" s="76"/>
      <c r="K416" s="76"/>
    </row>
    <row r="417">
      <c r="A417" s="75"/>
      <c r="D417" s="76"/>
      <c r="E417" s="76"/>
      <c r="F417" s="76"/>
      <c r="G417" s="76"/>
      <c r="H417" s="76"/>
      <c r="I417" s="76"/>
      <c r="J417" s="76"/>
      <c r="K417" s="76"/>
    </row>
    <row r="418">
      <c r="A418" s="75"/>
      <c r="D418" s="76"/>
      <c r="E418" s="76"/>
      <c r="F418" s="76"/>
      <c r="G418" s="76"/>
      <c r="H418" s="76"/>
      <c r="I418" s="76"/>
      <c r="J418" s="76"/>
      <c r="K418" s="76"/>
    </row>
    <row r="419">
      <c r="A419" s="75"/>
      <c r="D419" s="76"/>
      <c r="E419" s="76"/>
      <c r="F419" s="76"/>
      <c r="G419" s="76"/>
      <c r="H419" s="76"/>
      <c r="I419" s="76"/>
      <c r="J419" s="76"/>
      <c r="K419" s="76"/>
    </row>
    <row r="420">
      <c r="A420" s="75"/>
      <c r="D420" s="76"/>
      <c r="E420" s="76"/>
      <c r="F420" s="76"/>
      <c r="G420" s="76"/>
      <c r="H420" s="76"/>
      <c r="I420" s="76"/>
      <c r="J420" s="76"/>
      <c r="K420" s="76"/>
    </row>
    <row r="421">
      <c r="A421" s="75"/>
      <c r="D421" s="76"/>
      <c r="E421" s="76"/>
      <c r="F421" s="76"/>
      <c r="G421" s="76"/>
      <c r="H421" s="76"/>
      <c r="I421" s="76"/>
      <c r="J421" s="76"/>
      <c r="K421" s="76"/>
    </row>
    <row r="422">
      <c r="A422" s="75"/>
      <c r="D422" s="76"/>
      <c r="E422" s="76"/>
      <c r="F422" s="76"/>
      <c r="G422" s="76"/>
      <c r="H422" s="76"/>
      <c r="I422" s="76"/>
      <c r="J422" s="76"/>
      <c r="K422" s="76"/>
    </row>
    <row r="423">
      <c r="A423" s="75"/>
      <c r="D423" s="76"/>
      <c r="E423" s="76"/>
      <c r="F423" s="76"/>
      <c r="G423" s="76"/>
      <c r="H423" s="76"/>
      <c r="I423" s="76"/>
      <c r="J423" s="76"/>
      <c r="K423" s="76"/>
    </row>
    <row r="424">
      <c r="A424" s="75"/>
      <c r="D424" s="76"/>
      <c r="E424" s="76"/>
      <c r="F424" s="76"/>
      <c r="G424" s="76"/>
      <c r="H424" s="76"/>
      <c r="I424" s="76"/>
      <c r="J424" s="76"/>
      <c r="K424" s="76"/>
    </row>
    <row r="425">
      <c r="A425" s="75"/>
      <c r="D425" s="76"/>
      <c r="E425" s="76"/>
      <c r="F425" s="76"/>
      <c r="G425" s="76"/>
      <c r="H425" s="76"/>
      <c r="I425" s="76"/>
      <c r="J425" s="76"/>
      <c r="K425" s="76"/>
    </row>
    <row r="426">
      <c r="A426" s="75"/>
      <c r="D426" s="76"/>
      <c r="E426" s="76"/>
      <c r="F426" s="76"/>
      <c r="G426" s="76"/>
      <c r="H426" s="76"/>
      <c r="I426" s="76"/>
      <c r="J426" s="76"/>
      <c r="K426" s="76"/>
    </row>
    <row r="427">
      <c r="A427" s="75"/>
      <c r="D427" s="76"/>
      <c r="E427" s="76"/>
      <c r="F427" s="76"/>
      <c r="G427" s="76"/>
      <c r="H427" s="76"/>
      <c r="I427" s="76"/>
      <c r="J427" s="76"/>
      <c r="K427" s="76"/>
    </row>
    <row r="428">
      <c r="A428" s="75"/>
      <c r="D428" s="76"/>
      <c r="E428" s="76"/>
      <c r="F428" s="76"/>
      <c r="G428" s="76"/>
      <c r="H428" s="76"/>
      <c r="I428" s="76"/>
      <c r="J428" s="76"/>
      <c r="K428" s="76"/>
    </row>
    <row r="429">
      <c r="A429" s="75"/>
      <c r="D429" s="76"/>
      <c r="E429" s="76"/>
      <c r="F429" s="76"/>
      <c r="G429" s="76"/>
      <c r="H429" s="76"/>
      <c r="I429" s="76"/>
      <c r="J429" s="76"/>
      <c r="K429" s="76"/>
    </row>
    <row r="430">
      <c r="A430" s="75"/>
      <c r="D430" s="76"/>
      <c r="E430" s="76"/>
      <c r="F430" s="76"/>
      <c r="G430" s="76"/>
      <c r="H430" s="76"/>
      <c r="I430" s="76"/>
      <c r="J430" s="76"/>
      <c r="K430" s="76"/>
    </row>
    <row r="431">
      <c r="A431" s="75"/>
      <c r="D431" s="76"/>
      <c r="E431" s="76"/>
      <c r="F431" s="76"/>
      <c r="G431" s="76"/>
      <c r="H431" s="76"/>
      <c r="I431" s="76"/>
      <c r="J431" s="76"/>
      <c r="K431" s="76"/>
    </row>
    <row r="432">
      <c r="A432" s="75"/>
      <c r="D432" s="76"/>
      <c r="E432" s="76"/>
      <c r="F432" s="76"/>
      <c r="G432" s="76"/>
      <c r="H432" s="76"/>
      <c r="I432" s="76"/>
      <c r="J432" s="76"/>
      <c r="K432" s="76"/>
    </row>
    <row r="433">
      <c r="A433" s="75"/>
      <c r="D433" s="76"/>
      <c r="E433" s="76"/>
      <c r="F433" s="76"/>
      <c r="G433" s="76"/>
      <c r="H433" s="76"/>
      <c r="I433" s="76"/>
      <c r="J433" s="76"/>
      <c r="K433" s="76"/>
    </row>
    <row r="434">
      <c r="A434" s="75"/>
      <c r="D434" s="76"/>
      <c r="E434" s="76"/>
      <c r="F434" s="76"/>
      <c r="G434" s="76"/>
      <c r="H434" s="76"/>
      <c r="I434" s="76"/>
      <c r="J434" s="76"/>
      <c r="K434" s="76"/>
    </row>
    <row r="435">
      <c r="A435" s="75"/>
      <c r="D435" s="76"/>
      <c r="E435" s="76"/>
      <c r="F435" s="76"/>
      <c r="G435" s="76"/>
      <c r="H435" s="76"/>
      <c r="I435" s="76"/>
      <c r="J435" s="76"/>
      <c r="K435" s="76"/>
    </row>
    <row r="436">
      <c r="A436" s="75"/>
      <c r="D436" s="76"/>
      <c r="E436" s="76"/>
      <c r="F436" s="76"/>
      <c r="G436" s="76"/>
      <c r="H436" s="76"/>
      <c r="I436" s="76"/>
      <c r="J436" s="76"/>
      <c r="K436" s="76"/>
    </row>
    <row r="437">
      <c r="A437" s="75"/>
      <c r="D437" s="76"/>
      <c r="E437" s="76"/>
      <c r="F437" s="76"/>
      <c r="G437" s="76"/>
      <c r="H437" s="76"/>
      <c r="I437" s="76"/>
      <c r="J437" s="76"/>
      <c r="K437" s="76"/>
    </row>
    <row r="438">
      <c r="A438" s="75"/>
      <c r="D438" s="76"/>
      <c r="E438" s="76"/>
      <c r="F438" s="76"/>
      <c r="G438" s="76"/>
      <c r="H438" s="76"/>
      <c r="I438" s="76"/>
      <c r="J438" s="76"/>
      <c r="K438" s="76"/>
    </row>
    <row r="439">
      <c r="A439" s="75"/>
      <c r="D439" s="76"/>
      <c r="E439" s="76"/>
      <c r="F439" s="76"/>
      <c r="G439" s="76"/>
      <c r="H439" s="76"/>
      <c r="I439" s="76"/>
      <c r="J439" s="76"/>
      <c r="K439" s="76"/>
    </row>
    <row r="440">
      <c r="A440" s="75"/>
      <c r="D440" s="76"/>
      <c r="E440" s="76"/>
      <c r="F440" s="76"/>
      <c r="G440" s="76"/>
      <c r="H440" s="76"/>
      <c r="I440" s="76"/>
      <c r="J440" s="76"/>
      <c r="K440" s="76"/>
    </row>
    <row r="441">
      <c r="A441" s="75"/>
      <c r="D441" s="76"/>
      <c r="E441" s="76"/>
      <c r="F441" s="76"/>
      <c r="G441" s="76"/>
      <c r="H441" s="76"/>
      <c r="I441" s="76"/>
      <c r="J441" s="76"/>
      <c r="K441" s="76"/>
    </row>
    <row r="442">
      <c r="A442" s="75"/>
      <c r="D442" s="76"/>
      <c r="E442" s="76"/>
      <c r="F442" s="76"/>
      <c r="G442" s="76"/>
      <c r="H442" s="76"/>
      <c r="I442" s="76"/>
      <c r="J442" s="76"/>
      <c r="K442" s="76"/>
    </row>
    <row r="443">
      <c r="A443" s="75"/>
      <c r="D443" s="76"/>
      <c r="E443" s="76"/>
      <c r="F443" s="76"/>
      <c r="G443" s="76"/>
      <c r="H443" s="76"/>
      <c r="I443" s="76"/>
      <c r="J443" s="76"/>
      <c r="K443" s="76"/>
    </row>
    <row r="444">
      <c r="A444" s="75"/>
      <c r="D444" s="76"/>
      <c r="E444" s="76"/>
      <c r="F444" s="76"/>
      <c r="G444" s="76"/>
      <c r="H444" s="76"/>
      <c r="I444" s="76"/>
      <c r="J444" s="76"/>
      <c r="K444" s="76"/>
    </row>
    <row r="445">
      <c r="A445" s="75"/>
      <c r="D445" s="76"/>
      <c r="E445" s="76"/>
      <c r="F445" s="76"/>
      <c r="G445" s="76"/>
      <c r="H445" s="76"/>
      <c r="I445" s="76"/>
      <c r="J445" s="76"/>
      <c r="K445" s="76"/>
    </row>
    <row r="446">
      <c r="A446" s="75"/>
      <c r="D446" s="76"/>
      <c r="E446" s="76"/>
      <c r="F446" s="76"/>
      <c r="G446" s="76"/>
      <c r="H446" s="76"/>
      <c r="I446" s="76"/>
      <c r="J446" s="76"/>
      <c r="K446" s="76"/>
    </row>
    <row r="447">
      <c r="A447" s="75"/>
      <c r="D447" s="76"/>
      <c r="E447" s="76"/>
      <c r="F447" s="76"/>
      <c r="G447" s="76"/>
      <c r="H447" s="76"/>
      <c r="I447" s="76"/>
      <c r="J447" s="76"/>
      <c r="K447" s="76"/>
    </row>
    <row r="448">
      <c r="A448" s="75"/>
      <c r="D448" s="76"/>
      <c r="E448" s="76"/>
      <c r="F448" s="76"/>
      <c r="G448" s="76"/>
      <c r="H448" s="76"/>
      <c r="I448" s="76"/>
      <c r="J448" s="76"/>
      <c r="K448" s="76"/>
    </row>
    <row r="449">
      <c r="A449" s="75"/>
      <c r="D449" s="76"/>
      <c r="E449" s="76"/>
      <c r="F449" s="76"/>
      <c r="G449" s="76"/>
      <c r="H449" s="76"/>
      <c r="I449" s="76"/>
      <c r="J449" s="76"/>
      <c r="K449" s="76"/>
    </row>
    <row r="450">
      <c r="A450" s="75"/>
      <c r="D450" s="76"/>
      <c r="E450" s="76"/>
      <c r="F450" s="76"/>
      <c r="G450" s="76"/>
      <c r="H450" s="76"/>
      <c r="I450" s="76"/>
      <c r="J450" s="76"/>
      <c r="K450" s="76"/>
    </row>
    <row r="451">
      <c r="A451" s="75"/>
      <c r="D451" s="76"/>
      <c r="E451" s="76"/>
      <c r="F451" s="76"/>
      <c r="G451" s="76"/>
      <c r="H451" s="76"/>
      <c r="I451" s="76"/>
      <c r="J451" s="76"/>
      <c r="K451" s="76"/>
    </row>
    <row r="452">
      <c r="A452" s="75"/>
      <c r="D452" s="76"/>
      <c r="E452" s="76"/>
      <c r="F452" s="76"/>
      <c r="G452" s="76"/>
      <c r="H452" s="76"/>
      <c r="I452" s="76"/>
      <c r="J452" s="76"/>
      <c r="K452" s="76"/>
    </row>
    <row r="453">
      <c r="A453" s="75"/>
      <c r="D453" s="76"/>
      <c r="E453" s="76"/>
      <c r="F453" s="76"/>
      <c r="G453" s="76"/>
      <c r="H453" s="76"/>
      <c r="I453" s="76"/>
      <c r="J453" s="76"/>
      <c r="K453" s="76"/>
    </row>
    <row r="454">
      <c r="A454" s="75"/>
      <c r="D454" s="76"/>
      <c r="E454" s="76"/>
      <c r="F454" s="76"/>
      <c r="G454" s="76"/>
      <c r="H454" s="76"/>
      <c r="I454" s="76"/>
      <c r="J454" s="76"/>
      <c r="K454" s="76"/>
    </row>
    <row r="455">
      <c r="A455" s="75"/>
      <c r="D455" s="76"/>
      <c r="E455" s="76"/>
      <c r="F455" s="76"/>
      <c r="G455" s="76"/>
      <c r="H455" s="76"/>
      <c r="I455" s="76"/>
      <c r="J455" s="76"/>
      <c r="K455" s="76"/>
    </row>
    <row r="456">
      <c r="A456" s="75"/>
      <c r="D456" s="76"/>
      <c r="E456" s="76"/>
      <c r="F456" s="76"/>
      <c r="G456" s="76"/>
      <c r="H456" s="76"/>
      <c r="I456" s="76"/>
      <c r="J456" s="76"/>
      <c r="K456" s="76"/>
    </row>
    <row r="457">
      <c r="A457" s="75"/>
      <c r="D457" s="76"/>
      <c r="E457" s="76"/>
      <c r="F457" s="76"/>
      <c r="G457" s="76"/>
      <c r="H457" s="76"/>
      <c r="I457" s="76"/>
      <c r="J457" s="76"/>
      <c r="K457" s="76"/>
    </row>
    <row r="458">
      <c r="A458" s="75"/>
      <c r="D458" s="76"/>
      <c r="E458" s="76"/>
      <c r="F458" s="76"/>
      <c r="G458" s="76"/>
      <c r="H458" s="76"/>
      <c r="I458" s="76"/>
      <c r="J458" s="76"/>
      <c r="K458" s="76"/>
    </row>
    <row r="459">
      <c r="A459" s="75"/>
      <c r="D459" s="76"/>
      <c r="E459" s="76"/>
      <c r="F459" s="76"/>
      <c r="G459" s="76"/>
      <c r="H459" s="76"/>
      <c r="I459" s="76"/>
      <c r="J459" s="76"/>
      <c r="K459" s="76"/>
    </row>
    <row r="460">
      <c r="A460" s="75"/>
      <c r="D460" s="76"/>
      <c r="E460" s="76"/>
      <c r="F460" s="76"/>
      <c r="G460" s="76"/>
      <c r="H460" s="76"/>
      <c r="I460" s="76"/>
      <c r="J460" s="76"/>
      <c r="K460" s="76"/>
    </row>
    <row r="461">
      <c r="A461" s="75"/>
      <c r="D461" s="76"/>
      <c r="E461" s="76"/>
      <c r="F461" s="76"/>
      <c r="G461" s="76"/>
      <c r="H461" s="76"/>
      <c r="I461" s="76"/>
      <c r="J461" s="76"/>
      <c r="K461" s="76"/>
    </row>
    <row r="462">
      <c r="A462" s="75"/>
      <c r="D462" s="76"/>
      <c r="E462" s="76"/>
      <c r="F462" s="76"/>
      <c r="G462" s="76"/>
      <c r="H462" s="76"/>
      <c r="I462" s="76"/>
      <c r="J462" s="76"/>
      <c r="K462" s="76"/>
    </row>
    <row r="463">
      <c r="A463" s="75"/>
      <c r="D463" s="76"/>
      <c r="E463" s="76"/>
      <c r="F463" s="76"/>
      <c r="G463" s="76"/>
      <c r="H463" s="76"/>
      <c r="I463" s="76"/>
      <c r="J463" s="76"/>
      <c r="K463" s="76"/>
    </row>
    <row r="464">
      <c r="A464" s="75"/>
      <c r="D464" s="76"/>
      <c r="E464" s="76"/>
      <c r="F464" s="76"/>
      <c r="G464" s="76"/>
      <c r="H464" s="76"/>
      <c r="I464" s="76"/>
      <c r="J464" s="76"/>
      <c r="K464" s="76"/>
    </row>
    <row r="465">
      <c r="A465" s="75"/>
      <c r="D465" s="76"/>
      <c r="E465" s="76"/>
      <c r="F465" s="76"/>
      <c r="G465" s="76"/>
      <c r="H465" s="76"/>
      <c r="I465" s="76"/>
      <c r="J465" s="76"/>
      <c r="K465" s="76"/>
    </row>
    <row r="466">
      <c r="A466" s="75"/>
      <c r="D466" s="76"/>
      <c r="E466" s="76"/>
      <c r="F466" s="76"/>
      <c r="G466" s="76"/>
      <c r="H466" s="76"/>
      <c r="I466" s="76"/>
      <c r="J466" s="76"/>
      <c r="K466" s="76"/>
    </row>
    <row r="467">
      <c r="A467" s="75"/>
      <c r="D467" s="76"/>
      <c r="E467" s="76"/>
      <c r="F467" s="76"/>
      <c r="G467" s="76"/>
      <c r="H467" s="76"/>
      <c r="I467" s="76"/>
      <c r="J467" s="76"/>
      <c r="K467" s="76"/>
    </row>
    <row r="468">
      <c r="A468" s="75"/>
      <c r="D468" s="76"/>
      <c r="E468" s="76"/>
      <c r="F468" s="76"/>
      <c r="G468" s="76"/>
      <c r="H468" s="76"/>
      <c r="I468" s="76"/>
      <c r="J468" s="76"/>
      <c r="K468" s="76"/>
    </row>
    <row r="469">
      <c r="A469" s="75"/>
      <c r="D469" s="76"/>
      <c r="E469" s="76"/>
      <c r="F469" s="76"/>
      <c r="G469" s="76"/>
      <c r="H469" s="76"/>
      <c r="I469" s="76"/>
      <c r="J469" s="76"/>
      <c r="K469" s="76"/>
    </row>
    <row r="470">
      <c r="A470" s="75"/>
      <c r="D470" s="76"/>
      <c r="E470" s="76"/>
      <c r="F470" s="76"/>
      <c r="G470" s="76"/>
      <c r="H470" s="76"/>
      <c r="I470" s="76"/>
      <c r="J470" s="76"/>
      <c r="K470" s="76"/>
    </row>
    <row r="471">
      <c r="A471" s="75"/>
      <c r="D471" s="76"/>
      <c r="E471" s="76"/>
      <c r="F471" s="76"/>
      <c r="G471" s="76"/>
      <c r="H471" s="76"/>
      <c r="I471" s="76"/>
      <c r="J471" s="76"/>
      <c r="K471" s="76"/>
    </row>
    <row r="472">
      <c r="A472" s="75"/>
      <c r="D472" s="76"/>
      <c r="E472" s="76"/>
      <c r="F472" s="76"/>
      <c r="G472" s="76"/>
      <c r="H472" s="76"/>
      <c r="I472" s="76"/>
      <c r="J472" s="76"/>
      <c r="K472" s="76"/>
    </row>
    <row r="473">
      <c r="A473" s="75"/>
      <c r="D473" s="76"/>
      <c r="E473" s="76"/>
      <c r="F473" s="76"/>
      <c r="G473" s="76"/>
      <c r="H473" s="76"/>
      <c r="I473" s="76"/>
      <c r="J473" s="76"/>
      <c r="K473" s="76"/>
    </row>
    <row r="474">
      <c r="A474" s="75"/>
      <c r="D474" s="76"/>
      <c r="E474" s="76"/>
      <c r="F474" s="76"/>
      <c r="G474" s="76"/>
      <c r="H474" s="76"/>
      <c r="I474" s="76"/>
      <c r="J474" s="76"/>
      <c r="K474" s="76"/>
    </row>
    <row r="475">
      <c r="A475" s="75"/>
      <c r="D475" s="76"/>
      <c r="E475" s="76"/>
      <c r="F475" s="76"/>
      <c r="G475" s="76"/>
      <c r="H475" s="76"/>
      <c r="I475" s="76"/>
      <c r="J475" s="76"/>
      <c r="K475" s="76"/>
    </row>
    <row r="476">
      <c r="A476" s="75"/>
      <c r="D476" s="76"/>
      <c r="E476" s="76"/>
      <c r="F476" s="76"/>
      <c r="G476" s="76"/>
      <c r="H476" s="76"/>
      <c r="I476" s="76"/>
      <c r="J476" s="76"/>
      <c r="K476" s="76"/>
    </row>
    <row r="477">
      <c r="A477" s="75"/>
      <c r="D477" s="76"/>
      <c r="E477" s="76"/>
      <c r="F477" s="76"/>
      <c r="G477" s="76"/>
      <c r="H477" s="76"/>
      <c r="I477" s="76"/>
      <c r="J477" s="76"/>
      <c r="K477" s="76"/>
    </row>
    <row r="478">
      <c r="A478" s="75"/>
      <c r="D478" s="76"/>
      <c r="E478" s="76"/>
      <c r="F478" s="76"/>
      <c r="G478" s="76"/>
      <c r="H478" s="76"/>
      <c r="I478" s="76"/>
      <c r="J478" s="76"/>
      <c r="K478" s="76"/>
    </row>
    <row r="479">
      <c r="A479" s="75"/>
      <c r="D479" s="76"/>
      <c r="E479" s="76"/>
      <c r="F479" s="76"/>
      <c r="G479" s="76"/>
      <c r="H479" s="76"/>
      <c r="I479" s="76"/>
      <c r="J479" s="76"/>
      <c r="K479" s="76"/>
    </row>
    <row r="480">
      <c r="A480" s="75"/>
      <c r="D480" s="76"/>
      <c r="E480" s="76"/>
      <c r="F480" s="76"/>
      <c r="G480" s="76"/>
      <c r="H480" s="76"/>
      <c r="I480" s="76"/>
      <c r="J480" s="76"/>
      <c r="K480" s="76"/>
    </row>
    <row r="481">
      <c r="A481" s="75"/>
      <c r="D481" s="76"/>
      <c r="E481" s="76"/>
      <c r="F481" s="76"/>
      <c r="G481" s="76"/>
      <c r="H481" s="76"/>
      <c r="I481" s="76"/>
      <c r="J481" s="76"/>
      <c r="K481" s="76"/>
    </row>
    <row r="482">
      <c r="A482" s="75"/>
      <c r="D482" s="76"/>
      <c r="E482" s="76"/>
      <c r="F482" s="76"/>
      <c r="G482" s="76"/>
      <c r="H482" s="76"/>
      <c r="I482" s="76"/>
      <c r="J482" s="76"/>
      <c r="K482" s="76"/>
    </row>
    <row r="483">
      <c r="A483" s="75"/>
      <c r="D483" s="76"/>
      <c r="E483" s="76"/>
      <c r="F483" s="76"/>
      <c r="G483" s="76"/>
      <c r="H483" s="76"/>
      <c r="I483" s="76"/>
      <c r="J483" s="76"/>
      <c r="K483" s="76"/>
    </row>
    <row r="484">
      <c r="A484" s="75"/>
      <c r="D484" s="76"/>
      <c r="E484" s="76"/>
      <c r="F484" s="76"/>
      <c r="G484" s="76"/>
      <c r="H484" s="76"/>
      <c r="I484" s="76"/>
      <c r="J484" s="76"/>
      <c r="K484" s="76"/>
    </row>
    <row r="485">
      <c r="A485" s="75"/>
      <c r="D485" s="76"/>
      <c r="E485" s="76"/>
      <c r="F485" s="76"/>
      <c r="G485" s="76"/>
      <c r="H485" s="76"/>
      <c r="I485" s="76"/>
      <c r="J485" s="76"/>
      <c r="K485" s="76"/>
    </row>
    <row r="486">
      <c r="A486" s="75"/>
      <c r="D486" s="76"/>
      <c r="E486" s="76"/>
      <c r="F486" s="76"/>
      <c r="G486" s="76"/>
      <c r="H486" s="76"/>
      <c r="I486" s="76"/>
      <c r="J486" s="76"/>
      <c r="K486" s="76"/>
    </row>
    <row r="487">
      <c r="A487" s="75"/>
      <c r="D487" s="76"/>
      <c r="E487" s="76"/>
      <c r="F487" s="76"/>
      <c r="G487" s="76"/>
      <c r="H487" s="76"/>
      <c r="I487" s="76"/>
      <c r="J487" s="76"/>
      <c r="K487" s="76"/>
    </row>
    <row r="488">
      <c r="A488" s="75"/>
      <c r="D488" s="76"/>
      <c r="E488" s="76"/>
      <c r="F488" s="76"/>
      <c r="G488" s="76"/>
      <c r="H488" s="76"/>
      <c r="I488" s="76"/>
      <c r="J488" s="76"/>
      <c r="K488" s="76"/>
    </row>
    <row r="489">
      <c r="A489" s="75"/>
      <c r="D489" s="76"/>
      <c r="E489" s="76"/>
      <c r="F489" s="76"/>
      <c r="G489" s="76"/>
      <c r="H489" s="76"/>
      <c r="I489" s="76"/>
      <c r="J489" s="76"/>
      <c r="K489" s="76"/>
    </row>
    <row r="490">
      <c r="A490" s="75"/>
      <c r="D490" s="76"/>
      <c r="E490" s="76"/>
      <c r="F490" s="76"/>
      <c r="G490" s="76"/>
      <c r="H490" s="76"/>
      <c r="I490" s="76"/>
      <c r="J490" s="76"/>
      <c r="K490" s="76"/>
    </row>
    <row r="491">
      <c r="A491" s="75"/>
      <c r="D491" s="76"/>
      <c r="E491" s="76"/>
      <c r="F491" s="76"/>
      <c r="G491" s="76"/>
      <c r="H491" s="76"/>
      <c r="I491" s="76"/>
      <c r="J491" s="76"/>
      <c r="K491" s="76"/>
    </row>
    <row r="492">
      <c r="A492" s="75"/>
      <c r="D492" s="76"/>
      <c r="E492" s="76"/>
      <c r="F492" s="76"/>
      <c r="G492" s="76"/>
      <c r="H492" s="76"/>
      <c r="I492" s="76"/>
      <c r="J492" s="76"/>
      <c r="K492" s="76"/>
    </row>
    <row r="493">
      <c r="A493" s="75"/>
      <c r="D493" s="76"/>
      <c r="E493" s="76"/>
      <c r="F493" s="76"/>
      <c r="G493" s="76"/>
      <c r="H493" s="76"/>
      <c r="I493" s="76"/>
      <c r="J493" s="76"/>
      <c r="K493" s="76"/>
    </row>
    <row r="494">
      <c r="A494" s="75"/>
      <c r="D494" s="76"/>
      <c r="E494" s="76"/>
      <c r="F494" s="76"/>
      <c r="G494" s="76"/>
      <c r="H494" s="76"/>
      <c r="I494" s="76"/>
      <c r="J494" s="76"/>
      <c r="K494" s="76"/>
    </row>
    <row r="495">
      <c r="A495" s="75"/>
      <c r="D495" s="76"/>
      <c r="E495" s="76"/>
      <c r="F495" s="76"/>
      <c r="G495" s="76"/>
      <c r="H495" s="76"/>
      <c r="I495" s="76"/>
      <c r="J495" s="76"/>
      <c r="K495" s="76"/>
    </row>
    <row r="496">
      <c r="A496" s="75"/>
      <c r="D496" s="76"/>
      <c r="E496" s="76"/>
      <c r="F496" s="76"/>
      <c r="G496" s="76"/>
      <c r="H496" s="76"/>
      <c r="I496" s="76"/>
      <c r="J496" s="76"/>
      <c r="K496" s="76"/>
    </row>
    <row r="497">
      <c r="A497" s="75"/>
      <c r="D497" s="76"/>
      <c r="E497" s="76"/>
      <c r="F497" s="76"/>
      <c r="G497" s="76"/>
      <c r="H497" s="76"/>
      <c r="I497" s="76"/>
      <c r="J497" s="76"/>
      <c r="K497" s="76"/>
    </row>
    <row r="498">
      <c r="A498" s="75"/>
      <c r="D498" s="76"/>
      <c r="E498" s="76"/>
      <c r="F498" s="76"/>
      <c r="G498" s="76"/>
      <c r="H498" s="76"/>
      <c r="I498" s="76"/>
      <c r="J498" s="76"/>
      <c r="K498" s="76"/>
    </row>
    <row r="499">
      <c r="A499" s="75"/>
      <c r="D499" s="76"/>
      <c r="E499" s="76"/>
      <c r="F499" s="76"/>
      <c r="G499" s="76"/>
      <c r="H499" s="76"/>
      <c r="I499" s="76"/>
      <c r="J499" s="76"/>
      <c r="K499" s="76"/>
    </row>
    <row r="500">
      <c r="A500" s="75"/>
      <c r="D500" s="76"/>
      <c r="E500" s="76"/>
      <c r="F500" s="76"/>
      <c r="G500" s="76"/>
      <c r="H500" s="76"/>
      <c r="I500" s="76"/>
      <c r="J500" s="76"/>
      <c r="K500" s="76"/>
    </row>
    <row r="501">
      <c r="A501" s="75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D1000" s="76"/>
      <c r="E1000" s="76"/>
      <c r="F1000" s="76"/>
      <c r="G1000" s="76"/>
      <c r="H1000" s="76"/>
      <c r="I1000" s="76"/>
      <c r="J1000" s="76"/>
      <c r="K1000" s="76"/>
    </row>
  </sheetData>
  <autoFilter ref="$A$4:$AH$197"/>
  <mergeCells count="1">
    <mergeCell ref="Q3:S3"/>
  </mergeCells>
  <hyperlinks>
    <hyperlink r:id="rId1" ref="B2"/>
    <hyperlink r:id="rId2" ref="D5"/>
    <hyperlink r:id="rId3" ref="D34"/>
    <hyperlink r:id="rId4" ref="D55"/>
    <hyperlink r:id="rId5" ref="D72"/>
  </hyperlinks>
  <drawing r:id="rId6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 t="s">
        <v>623</v>
      </c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 t="s">
        <v>466</v>
      </c>
      <c r="B2" s="72" t="s">
        <v>624</v>
      </c>
      <c r="C2" s="52"/>
      <c r="D2" s="52"/>
      <c r="E2" s="52"/>
      <c r="F2" s="52" t="s">
        <v>625</v>
      </c>
      <c r="G2" s="52">
        <v>19.348</v>
      </c>
      <c r="H2" s="52">
        <v>30.375</v>
      </c>
      <c r="I2" s="52">
        <f>H2-16.3</f>
        <v>14.075</v>
      </c>
      <c r="J2" s="52"/>
      <c r="K2" s="52"/>
      <c r="L2" s="52" t="s">
        <v>384</v>
      </c>
      <c r="M2" s="52"/>
      <c r="N2" s="242">
        <f>'Totals % Goal'!G30</f>
        <v>3.88</v>
      </c>
      <c r="O2" s="52"/>
      <c r="P2" s="52"/>
      <c r="Q2" s="198">
        <f>MAX(Q5:Q1000)/(N2*1000)</f>
        <v>0.8555850515</v>
      </c>
      <c r="R2" s="198">
        <f>MAX(R5:R1000)/(N2*1000)</f>
        <v>0.7739587629</v>
      </c>
      <c r="S2" s="198">
        <f>MAX(S5:S1000)/MAX(Q5:Q1000)</f>
        <v>0.1039802149</v>
      </c>
    </row>
    <row r="3">
      <c r="A3" s="31"/>
      <c r="B3" s="52"/>
      <c r="C3" s="52"/>
      <c r="D3" s="52"/>
      <c r="E3" s="52"/>
      <c r="F3" s="52"/>
      <c r="G3" s="52">
        <v>19.345</v>
      </c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1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3">
        <v>45330.0</v>
      </c>
      <c r="B5" s="4">
        <v>4224.0</v>
      </c>
      <c r="C5" s="4" t="s">
        <v>391</v>
      </c>
      <c r="D5" s="94">
        <v>30.373</v>
      </c>
      <c r="E5" s="52">
        <v>40.0</v>
      </c>
      <c r="F5" s="52">
        <v>27.1</v>
      </c>
      <c r="G5" s="52">
        <v>418056.0</v>
      </c>
      <c r="H5" s="52">
        <v>15.63</v>
      </c>
      <c r="I5" s="52" t="s">
        <v>65</v>
      </c>
      <c r="J5" s="52" t="s">
        <v>164</v>
      </c>
      <c r="K5" s="52" t="s">
        <v>203</v>
      </c>
      <c r="L5" s="4" t="s">
        <v>626</v>
      </c>
      <c r="M5" s="52"/>
      <c r="N5" s="52"/>
      <c r="O5" s="176" t="str">
        <f t="shared" ref="O5:O172" si="1">if(K5="low","140MeV","750MeV")</f>
        <v>750MeV</v>
      </c>
      <c r="P5" s="20" t="str">
        <f t="shared" ref="P5:P172" si="2">if(K5="low","140MeV","650MeV")</f>
        <v>650MeV</v>
      </c>
      <c r="Q5" s="20">
        <f>if($I5="LH2",0+$F5,0)</f>
        <v>27.1</v>
      </c>
      <c r="R5" s="20">
        <f>if($I5="LD2",0+$F5,0)</f>
        <v>0</v>
      </c>
      <c r="S5" s="20">
        <f>if($I5="dummy",0+$F5,0)</f>
        <v>0</v>
      </c>
    </row>
    <row r="6">
      <c r="A6" s="75"/>
      <c r="B6" s="4">
        <v>4225.0</v>
      </c>
      <c r="C6" s="4" t="s">
        <v>154</v>
      </c>
      <c r="D6" s="207">
        <v>30.373</v>
      </c>
      <c r="E6" s="52">
        <v>38.0</v>
      </c>
      <c r="F6" s="52">
        <v>0.0</v>
      </c>
      <c r="G6" s="52">
        <v>0.0</v>
      </c>
      <c r="H6" s="52">
        <v>1.0</v>
      </c>
      <c r="I6" s="52" t="s">
        <v>65</v>
      </c>
      <c r="J6" s="52" t="s">
        <v>164</v>
      </c>
      <c r="K6" s="52" t="s">
        <v>203</v>
      </c>
      <c r="L6" s="4" t="s">
        <v>627</v>
      </c>
      <c r="O6" s="176" t="str">
        <f t="shared" si="1"/>
        <v>750MeV</v>
      </c>
      <c r="P6" s="20" t="str">
        <f t="shared" si="2"/>
        <v>650MeV</v>
      </c>
      <c r="Q6" s="20">
        <f t="shared" ref="Q6:Q197" si="3">if($I6="LH2",$Q5+$F6,$Q5+0)</f>
        <v>27.1</v>
      </c>
      <c r="R6" s="20">
        <f>if($I6="LD2",$R5+$F6,$R5+0)</f>
        <v>0</v>
      </c>
      <c r="S6" s="20">
        <f>if($I6="dummy",$S5+$F6,$S5+0)</f>
        <v>0</v>
      </c>
    </row>
    <row r="7">
      <c r="A7" s="75"/>
      <c r="B7" s="4">
        <v>4226.0</v>
      </c>
      <c r="C7" s="4" t="s">
        <v>391</v>
      </c>
      <c r="D7" s="207">
        <v>30.373</v>
      </c>
      <c r="E7" s="52">
        <v>35.0</v>
      </c>
      <c r="F7" s="52">
        <v>104.38</v>
      </c>
      <c r="G7" s="52">
        <v>1480273.0</v>
      </c>
      <c r="H7" s="52">
        <v>60.39</v>
      </c>
      <c r="I7" s="52" t="s">
        <v>65</v>
      </c>
      <c r="J7" s="52" t="s">
        <v>164</v>
      </c>
      <c r="K7" s="52" t="s">
        <v>203</v>
      </c>
      <c r="L7" s="4" t="s">
        <v>628</v>
      </c>
      <c r="O7" s="176" t="str">
        <f t="shared" si="1"/>
        <v>750MeV</v>
      </c>
      <c r="P7" s="20" t="str">
        <f t="shared" si="2"/>
        <v>650MeV</v>
      </c>
      <c r="Q7" s="20">
        <f t="shared" si="3"/>
        <v>131.48</v>
      </c>
      <c r="R7" s="20">
        <f>if($I7="LD2",$R6+$F8,$R6+0)</f>
        <v>0</v>
      </c>
      <c r="S7" s="20">
        <f>if($I7="dummy",$S6+$F8,$S6+0)</f>
        <v>0</v>
      </c>
    </row>
    <row r="8">
      <c r="A8" s="75"/>
      <c r="B8" s="4">
        <v>4227.0</v>
      </c>
      <c r="C8" s="4" t="s">
        <v>391</v>
      </c>
      <c r="D8" s="207">
        <v>30.373</v>
      </c>
      <c r="E8" s="52">
        <v>35.0</v>
      </c>
      <c r="F8" s="52">
        <v>109.4</v>
      </c>
      <c r="G8" s="52">
        <v>1537880.0</v>
      </c>
      <c r="H8" s="52">
        <v>59.03</v>
      </c>
      <c r="I8" s="52" t="s">
        <v>65</v>
      </c>
      <c r="J8" s="52" t="s">
        <v>164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0">
        <f t="shared" si="3"/>
        <v>240.88</v>
      </c>
      <c r="R8" s="20">
        <f>if($I8="LD2",$R7+#REF!,$R7+0)</f>
        <v>0</v>
      </c>
      <c r="S8" s="20">
        <f>if($I8="dummy",$S7+#REF!,$S7+0)</f>
        <v>0</v>
      </c>
    </row>
    <row r="9">
      <c r="A9" s="75"/>
      <c r="B9" s="4">
        <v>4228.0</v>
      </c>
      <c r="C9" s="4" t="s">
        <v>391</v>
      </c>
      <c r="D9" s="207">
        <v>30.373</v>
      </c>
      <c r="E9" s="52">
        <v>20.0</v>
      </c>
      <c r="F9" s="52">
        <v>26.34</v>
      </c>
      <c r="G9" s="52">
        <v>263272.0</v>
      </c>
      <c r="H9" s="52">
        <v>22.56</v>
      </c>
      <c r="I9" s="52" t="s">
        <v>65</v>
      </c>
      <c r="J9" s="52" t="s">
        <v>164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0">
        <f t="shared" si="3"/>
        <v>267.22</v>
      </c>
      <c r="R9" s="20">
        <f t="shared" ref="R9:R156" si="4">if($I9="LD2",$R8+$F9,$R8+0)</f>
        <v>0</v>
      </c>
      <c r="S9" s="20">
        <f t="shared" ref="S9:S156" si="5">if($I9="dummy",$S8+$F9,$S8+0)</f>
        <v>0</v>
      </c>
    </row>
    <row r="10">
      <c r="A10" s="75"/>
      <c r="B10" s="4">
        <v>4229.0</v>
      </c>
      <c r="C10" s="4" t="s">
        <v>391</v>
      </c>
      <c r="D10" s="207">
        <v>30.373</v>
      </c>
      <c r="E10" s="52">
        <v>10.0</v>
      </c>
      <c r="F10" s="52">
        <v>24.13</v>
      </c>
      <c r="G10" s="52">
        <v>211811.0</v>
      </c>
      <c r="H10" s="52">
        <v>42.45</v>
      </c>
      <c r="I10" s="52" t="s">
        <v>65</v>
      </c>
      <c r="J10" s="52" t="s">
        <v>164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0">
        <f t="shared" si="3"/>
        <v>291.35</v>
      </c>
      <c r="R10" s="20">
        <f t="shared" si="4"/>
        <v>0</v>
      </c>
      <c r="S10" s="20">
        <f t="shared" si="5"/>
        <v>0</v>
      </c>
    </row>
    <row r="11">
      <c r="A11" s="73"/>
      <c r="B11" s="4">
        <v>4230.0</v>
      </c>
      <c r="C11" s="4" t="s">
        <v>314</v>
      </c>
      <c r="D11" s="207">
        <v>30.373</v>
      </c>
      <c r="E11" s="52">
        <v>20.0</v>
      </c>
      <c r="F11" s="52">
        <v>21.26</v>
      </c>
      <c r="G11" s="52">
        <v>220853.0</v>
      </c>
      <c r="H11" s="52">
        <v>18.79</v>
      </c>
      <c r="I11" s="52" t="s">
        <v>65</v>
      </c>
      <c r="J11" s="52" t="s">
        <v>53</v>
      </c>
      <c r="K11" s="52" t="s">
        <v>203</v>
      </c>
      <c r="O11" s="176" t="str">
        <f t="shared" si="1"/>
        <v>750MeV</v>
      </c>
      <c r="P11" s="20" t="str">
        <f t="shared" si="2"/>
        <v>650MeV</v>
      </c>
      <c r="Q11" s="20">
        <f t="shared" si="3"/>
        <v>312.61</v>
      </c>
      <c r="R11" s="20">
        <f t="shared" si="4"/>
        <v>0</v>
      </c>
      <c r="S11" s="20">
        <f t="shared" si="5"/>
        <v>0</v>
      </c>
    </row>
    <row r="12">
      <c r="A12" s="75"/>
      <c r="B12" s="4">
        <v>4231.0</v>
      </c>
      <c r="C12" s="4" t="s">
        <v>314</v>
      </c>
      <c r="D12" s="207">
        <v>30.373</v>
      </c>
      <c r="E12" s="52">
        <v>20.0</v>
      </c>
      <c r="F12" s="52">
        <v>22.66</v>
      </c>
      <c r="G12" s="52">
        <v>231347.0</v>
      </c>
      <c r="H12" s="52">
        <v>19.5</v>
      </c>
      <c r="I12" s="52" t="s">
        <v>65</v>
      </c>
      <c r="J12" s="52" t="s">
        <v>44</v>
      </c>
      <c r="K12" s="52" t="s">
        <v>203</v>
      </c>
      <c r="O12" s="176" t="str">
        <f t="shared" si="1"/>
        <v>750MeV</v>
      </c>
      <c r="P12" s="20" t="str">
        <f t="shared" si="2"/>
        <v>650MeV</v>
      </c>
      <c r="Q12" s="20">
        <f t="shared" si="3"/>
        <v>335.27</v>
      </c>
      <c r="R12" s="20">
        <f t="shared" si="4"/>
        <v>0</v>
      </c>
      <c r="S12" s="20">
        <f t="shared" si="5"/>
        <v>0</v>
      </c>
    </row>
    <row r="13">
      <c r="A13" s="75"/>
      <c r="B13" s="4">
        <v>4232.0</v>
      </c>
      <c r="C13" s="4" t="s">
        <v>154</v>
      </c>
      <c r="D13" s="207">
        <v>30.373</v>
      </c>
      <c r="E13" s="52">
        <v>35.0</v>
      </c>
      <c r="F13" s="52">
        <v>0.0</v>
      </c>
      <c r="G13" s="52">
        <v>10193.0</v>
      </c>
      <c r="H13" s="52">
        <v>0.91</v>
      </c>
      <c r="I13" s="52" t="s">
        <v>65</v>
      </c>
      <c r="J13" s="52" t="s">
        <v>400</v>
      </c>
      <c r="K13" s="52" t="s">
        <v>203</v>
      </c>
      <c r="L13" s="4" t="s">
        <v>629</v>
      </c>
      <c r="O13" s="176" t="str">
        <f t="shared" si="1"/>
        <v>750MeV</v>
      </c>
      <c r="P13" s="20" t="str">
        <f t="shared" si="2"/>
        <v>650MeV</v>
      </c>
      <c r="Q13" s="20">
        <f t="shared" si="3"/>
        <v>335.27</v>
      </c>
      <c r="R13" s="20">
        <f t="shared" si="4"/>
        <v>0</v>
      </c>
      <c r="S13" s="20">
        <f t="shared" si="5"/>
        <v>0</v>
      </c>
    </row>
    <row r="14">
      <c r="A14" s="75"/>
      <c r="B14" s="4">
        <v>4233.0</v>
      </c>
      <c r="C14" s="4" t="s">
        <v>391</v>
      </c>
      <c r="D14" s="207">
        <v>30.373</v>
      </c>
      <c r="E14" s="52">
        <v>35.0</v>
      </c>
      <c r="F14" s="52">
        <v>28.38</v>
      </c>
      <c r="G14" s="52">
        <v>398876.0</v>
      </c>
      <c r="H14" s="52">
        <v>15.35</v>
      </c>
      <c r="I14" s="52" t="s">
        <v>65</v>
      </c>
      <c r="J14" s="52" t="s">
        <v>164</v>
      </c>
      <c r="K14" s="52" t="s">
        <v>223</v>
      </c>
      <c r="L14" s="4"/>
      <c r="O14" s="176" t="str">
        <f t="shared" si="1"/>
        <v>750MeV</v>
      </c>
      <c r="P14" s="20" t="str">
        <f t="shared" si="2"/>
        <v>650MeV</v>
      </c>
      <c r="Q14" s="20">
        <f t="shared" si="3"/>
        <v>363.65</v>
      </c>
      <c r="R14" s="20">
        <f t="shared" si="4"/>
        <v>0</v>
      </c>
      <c r="S14" s="20">
        <f t="shared" si="5"/>
        <v>0</v>
      </c>
    </row>
    <row r="15">
      <c r="A15" s="111"/>
      <c r="B15" s="42">
        <v>4234.0</v>
      </c>
      <c r="C15" s="42" t="s">
        <v>391</v>
      </c>
      <c r="D15" s="274">
        <v>30.373</v>
      </c>
      <c r="E15" s="43">
        <v>30.0</v>
      </c>
      <c r="F15" s="43">
        <v>32.92</v>
      </c>
      <c r="G15" s="43">
        <v>327807.0</v>
      </c>
      <c r="H15" s="43">
        <v>13.86</v>
      </c>
      <c r="I15" s="43" t="s">
        <v>229</v>
      </c>
      <c r="J15" s="43" t="s">
        <v>164</v>
      </c>
      <c r="K15" s="43" t="s">
        <v>203</v>
      </c>
      <c r="L15" s="27"/>
      <c r="M15" s="27"/>
      <c r="N15" s="27"/>
      <c r="O15" s="200" t="str">
        <f t="shared" si="1"/>
        <v>750MeV</v>
      </c>
      <c r="P15" s="27" t="str">
        <f t="shared" si="2"/>
        <v>650MeV</v>
      </c>
      <c r="Q15" s="27">
        <f t="shared" si="3"/>
        <v>363.65</v>
      </c>
      <c r="R15" s="27">
        <f t="shared" si="4"/>
        <v>0</v>
      </c>
      <c r="S15" s="27">
        <f t="shared" si="5"/>
        <v>32.92</v>
      </c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>
      <c r="A16" s="111"/>
      <c r="B16" s="42">
        <v>4235.0</v>
      </c>
      <c r="C16" s="42" t="s">
        <v>154</v>
      </c>
      <c r="D16" s="274">
        <v>30.373</v>
      </c>
      <c r="E16" s="43">
        <v>20.0</v>
      </c>
      <c r="F16" s="43">
        <v>0.0</v>
      </c>
      <c r="G16" s="43">
        <v>50631.0</v>
      </c>
      <c r="H16" s="43">
        <v>4.13</v>
      </c>
      <c r="I16" s="43" t="s">
        <v>229</v>
      </c>
      <c r="J16" s="43" t="s">
        <v>164</v>
      </c>
      <c r="K16" s="43" t="s">
        <v>203</v>
      </c>
      <c r="L16" s="42" t="s">
        <v>631</v>
      </c>
      <c r="M16" s="27"/>
      <c r="N16" s="27"/>
      <c r="O16" s="200" t="str">
        <f t="shared" si="1"/>
        <v>750MeV</v>
      </c>
      <c r="P16" s="27" t="str">
        <f t="shared" si="2"/>
        <v>650MeV</v>
      </c>
      <c r="Q16" s="27">
        <f t="shared" si="3"/>
        <v>363.65</v>
      </c>
      <c r="R16" s="27">
        <f t="shared" si="4"/>
        <v>0</v>
      </c>
      <c r="S16" s="27">
        <f t="shared" si="5"/>
        <v>32.92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>
      <c r="A17" s="111"/>
      <c r="B17" s="42">
        <v>4236.0</v>
      </c>
      <c r="C17" s="42" t="s">
        <v>154</v>
      </c>
      <c r="D17" s="274">
        <v>30.373</v>
      </c>
      <c r="E17" s="43">
        <v>20.0</v>
      </c>
      <c r="F17" s="43">
        <v>0.0</v>
      </c>
      <c r="G17" s="43">
        <v>0.0</v>
      </c>
      <c r="H17" s="43">
        <v>0.0</v>
      </c>
      <c r="I17" s="43" t="s">
        <v>229</v>
      </c>
      <c r="J17" s="43" t="s">
        <v>164</v>
      </c>
      <c r="K17" s="43" t="s">
        <v>203</v>
      </c>
      <c r="L17" s="42" t="s">
        <v>632</v>
      </c>
      <c r="M17" s="27"/>
      <c r="N17" s="27"/>
      <c r="O17" s="200" t="str">
        <f t="shared" si="1"/>
        <v>750MeV</v>
      </c>
      <c r="P17" s="27" t="str">
        <f t="shared" si="2"/>
        <v>650MeV</v>
      </c>
      <c r="Q17" s="27">
        <f t="shared" si="3"/>
        <v>363.65</v>
      </c>
      <c r="R17" s="27">
        <f t="shared" si="4"/>
        <v>0</v>
      </c>
      <c r="S17" s="27">
        <f t="shared" si="5"/>
        <v>32.92</v>
      </c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>
      <c r="A18" s="111"/>
      <c r="B18" s="42">
        <v>4237.0</v>
      </c>
      <c r="C18" s="42" t="s">
        <v>154</v>
      </c>
      <c r="D18" s="274">
        <v>30.373</v>
      </c>
      <c r="E18" s="43">
        <v>20.0</v>
      </c>
      <c r="F18" s="43">
        <v>0.0</v>
      </c>
      <c r="G18" s="43">
        <v>0.0</v>
      </c>
      <c r="H18" s="43">
        <v>0.0</v>
      </c>
      <c r="I18" s="43" t="s">
        <v>229</v>
      </c>
      <c r="J18" s="43" t="s">
        <v>164</v>
      </c>
      <c r="K18" s="43" t="s">
        <v>203</v>
      </c>
      <c r="L18" s="42" t="s">
        <v>632</v>
      </c>
      <c r="M18" s="27"/>
      <c r="N18" s="27"/>
      <c r="O18" s="200" t="str">
        <f t="shared" si="1"/>
        <v>750MeV</v>
      </c>
      <c r="P18" s="27" t="str">
        <f t="shared" si="2"/>
        <v>650MeV</v>
      </c>
      <c r="Q18" s="27">
        <f t="shared" si="3"/>
        <v>363.65</v>
      </c>
      <c r="R18" s="27">
        <f t="shared" si="4"/>
        <v>0</v>
      </c>
      <c r="S18" s="27">
        <f t="shared" si="5"/>
        <v>32.92</v>
      </c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>
      <c r="A19" s="111"/>
      <c r="B19" s="42">
        <v>4238.0</v>
      </c>
      <c r="C19" s="42" t="s">
        <v>391</v>
      </c>
      <c r="D19" s="274">
        <v>30.373</v>
      </c>
      <c r="E19" s="43">
        <v>20.0</v>
      </c>
      <c r="F19" s="43">
        <v>22.8</v>
      </c>
      <c r="G19" s="43">
        <v>228307.0</v>
      </c>
      <c r="H19" s="43">
        <v>19.57</v>
      </c>
      <c r="I19" s="43" t="s">
        <v>229</v>
      </c>
      <c r="J19" s="43" t="s">
        <v>164</v>
      </c>
      <c r="K19" s="43" t="s">
        <v>203</v>
      </c>
      <c r="L19" s="42"/>
      <c r="M19" s="27"/>
      <c r="N19" s="27"/>
      <c r="O19" s="200" t="str">
        <f t="shared" si="1"/>
        <v>750MeV</v>
      </c>
      <c r="P19" s="27" t="str">
        <f t="shared" si="2"/>
        <v>650MeV</v>
      </c>
      <c r="Q19" s="27">
        <f t="shared" si="3"/>
        <v>363.65</v>
      </c>
      <c r="R19" s="27">
        <f t="shared" si="4"/>
        <v>0</v>
      </c>
      <c r="S19" s="27">
        <f t="shared" si="5"/>
        <v>55.72</v>
      </c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>
      <c r="A20" s="114"/>
      <c r="B20" s="45">
        <v>4239.0</v>
      </c>
      <c r="C20" s="45" t="s">
        <v>154</v>
      </c>
      <c r="D20" s="275">
        <v>30.373</v>
      </c>
      <c r="E20" s="83">
        <v>15.0</v>
      </c>
      <c r="F20" s="83">
        <v>0.0</v>
      </c>
      <c r="G20" s="83">
        <v>0.0</v>
      </c>
      <c r="H20" s="83">
        <v>0.0</v>
      </c>
      <c r="I20" s="83" t="s">
        <v>101</v>
      </c>
      <c r="J20" s="83" t="s">
        <v>164</v>
      </c>
      <c r="K20" s="83" t="s">
        <v>203</v>
      </c>
      <c r="L20" s="45" t="s">
        <v>626</v>
      </c>
      <c r="M20" s="23"/>
      <c r="N20" s="23"/>
      <c r="O20" s="204" t="str">
        <f t="shared" si="1"/>
        <v>750MeV</v>
      </c>
      <c r="P20" s="23" t="str">
        <f t="shared" si="2"/>
        <v>650MeV</v>
      </c>
      <c r="Q20" s="23">
        <f t="shared" si="3"/>
        <v>363.65</v>
      </c>
      <c r="R20" s="23">
        <f t="shared" si="4"/>
        <v>0</v>
      </c>
      <c r="S20" s="23">
        <f t="shared" si="5"/>
        <v>55.72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114"/>
      <c r="B21" s="45">
        <v>4240.0</v>
      </c>
      <c r="C21" s="45" t="s">
        <v>154</v>
      </c>
      <c r="D21" s="275">
        <v>30.373</v>
      </c>
      <c r="E21" s="83">
        <v>12.0</v>
      </c>
      <c r="F21" s="83">
        <v>0.0</v>
      </c>
      <c r="G21" s="83">
        <v>266345.0</v>
      </c>
      <c r="H21" s="83">
        <v>10.81</v>
      </c>
      <c r="I21" s="83" t="s">
        <v>101</v>
      </c>
      <c r="J21" s="83" t="s">
        <v>164</v>
      </c>
      <c r="K21" s="83" t="s">
        <v>203</v>
      </c>
      <c r="L21" s="45"/>
      <c r="M21" s="23"/>
      <c r="N21" s="23"/>
      <c r="O21" s="204" t="str">
        <f t="shared" si="1"/>
        <v>750MeV</v>
      </c>
      <c r="P21" s="23" t="str">
        <f t="shared" si="2"/>
        <v>650MeV</v>
      </c>
      <c r="Q21" s="23">
        <f t="shared" si="3"/>
        <v>363.65</v>
      </c>
      <c r="R21" s="23">
        <f t="shared" si="4"/>
        <v>0</v>
      </c>
      <c r="S21" s="23">
        <f t="shared" si="5"/>
        <v>55.72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45">
        <v>4241.0</v>
      </c>
      <c r="C22" s="45" t="s">
        <v>154</v>
      </c>
      <c r="D22" s="275">
        <v>30.373</v>
      </c>
      <c r="E22" s="83">
        <v>12.0</v>
      </c>
      <c r="F22" s="83">
        <v>0.0</v>
      </c>
      <c r="G22" s="83">
        <v>0.0</v>
      </c>
      <c r="H22" s="83">
        <v>0.0</v>
      </c>
      <c r="I22" s="83" t="s">
        <v>101</v>
      </c>
      <c r="J22" s="83" t="s">
        <v>164</v>
      </c>
      <c r="K22" s="83" t="s">
        <v>203</v>
      </c>
      <c r="L22" s="45"/>
      <c r="M22" s="23"/>
      <c r="N22" s="23"/>
      <c r="O22" s="204" t="str">
        <f t="shared" si="1"/>
        <v>750MeV</v>
      </c>
      <c r="P22" s="23" t="str">
        <f t="shared" si="2"/>
        <v>650MeV</v>
      </c>
      <c r="Q22" s="23">
        <f t="shared" si="3"/>
        <v>363.65</v>
      </c>
      <c r="R22" s="23">
        <f t="shared" si="4"/>
        <v>0</v>
      </c>
      <c r="S22" s="23">
        <f t="shared" si="5"/>
        <v>55.72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45">
        <v>4242.0</v>
      </c>
      <c r="C23" s="45" t="s">
        <v>391</v>
      </c>
      <c r="D23" s="275">
        <v>30.373</v>
      </c>
      <c r="E23" s="83">
        <v>12.0</v>
      </c>
      <c r="F23" s="83">
        <v>39.96</v>
      </c>
      <c r="G23" s="83">
        <v>1461394.0</v>
      </c>
      <c r="H23" s="83">
        <v>59.18</v>
      </c>
      <c r="I23" s="83" t="s">
        <v>101</v>
      </c>
      <c r="J23" s="83" t="s">
        <v>164</v>
      </c>
      <c r="K23" s="83" t="s">
        <v>203</v>
      </c>
      <c r="L23" s="45"/>
      <c r="M23" s="23"/>
      <c r="N23" s="23"/>
      <c r="O23" s="204" t="str">
        <f t="shared" si="1"/>
        <v>750MeV</v>
      </c>
      <c r="P23" s="23" t="str">
        <f t="shared" si="2"/>
        <v>650MeV</v>
      </c>
      <c r="Q23" s="23">
        <f t="shared" si="3"/>
        <v>363.65</v>
      </c>
      <c r="R23" s="23">
        <f t="shared" si="4"/>
        <v>39.96</v>
      </c>
      <c r="S23" s="23">
        <f t="shared" si="5"/>
        <v>55.72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45">
        <v>4243.0</v>
      </c>
      <c r="C24" s="45" t="s">
        <v>391</v>
      </c>
      <c r="D24" s="275">
        <v>30.373</v>
      </c>
      <c r="E24" s="83">
        <v>12.0</v>
      </c>
      <c r="F24" s="83">
        <v>38.88</v>
      </c>
      <c r="G24" s="83">
        <v>1407761.0</v>
      </c>
      <c r="H24" s="83">
        <v>58.28</v>
      </c>
      <c r="I24" s="83" t="s">
        <v>101</v>
      </c>
      <c r="J24" s="83" t="s">
        <v>164</v>
      </c>
      <c r="K24" s="83" t="s">
        <v>203</v>
      </c>
      <c r="L24" s="23"/>
      <c r="M24" s="23"/>
      <c r="N24" s="23"/>
      <c r="O24" s="204" t="str">
        <f t="shared" si="1"/>
        <v>750MeV</v>
      </c>
      <c r="P24" s="23" t="str">
        <f t="shared" si="2"/>
        <v>650MeV</v>
      </c>
      <c r="Q24" s="23">
        <f t="shared" si="3"/>
        <v>363.65</v>
      </c>
      <c r="R24" s="23">
        <f t="shared" si="4"/>
        <v>78.84</v>
      </c>
      <c r="S24" s="23">
        <f t="shared" si="5"/>
        <v>55.72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45">
        <v>4244.0</v>
      </c>
      <c r="C25" s="45" t="s">
        <v>391</v>
      </c>
      <c r="D25" s="275">
        <v>30.373</v>
      </c>
      <c r="E25" s="83">
        <v>12.0</v>
      </c>
      <c r="F25" s="83">
        <v>26.91</v>
      </c>
      <c r="G25" s="83">
        <v>977312.0</v>
      </c>
      <c r="H25" s="83">
        <v>43.04</v>
      </c>
      <c r="I25" s="83" t="s">
        <v>101</v>
      </c>
      <c r="J25" s="83" t="s">
        <v>164</v>
      </c>
      <c r="K25" s="83" t="s">
        <v>203</v>
      </c>
      <c r="L25" s="23"/>
      <c r="M25" s="23"/>
      <c r="N25" s="23"/>
      <c r="O25" s="204" t="str">
        <f t="shared" si="1"/>
        <v>750MeV</v>
      </c>
      <c r="P25" s="23" t="str">
        <f t="shared" si="2"/>
        <v>650MeV</v>
      </c>
      <c r="Q25" s="23">
        <f t="shared" si="3"/>
        <v>363.65</v>
      </c>
      <c r="R25" s="23">
        <f t="shared" si="4"/>
        <v>105.75</v>
      </c>
      <c r="S25" s="23">
        <f t="shared" si="5"/>
        <v>55.72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45">
        <v>4245.0</v>
      </c>
      <c r="C26" s="45" t="s">
        <v>391</v>
      </c>
      <c r="D26" s="275">
        <v>30.373</v>
      </c>
      <c r="E26" s="83">
        <v>12.0</v>
      </c>
      <c r="F26" s="83">
        <v>36.55</v>
      </c>
      <c r="G26" s="83">
        <v>1335383.0</v>
      </c>
      <c r="H26" s="83">
        <v>59.03</v>
      </c>
      <c r="I26" s="83" t="s">
        <v>101</v>
      </c>
      <c r="J26" s="83" t="s">
        <v>164</v>
      </c>
      <c r="K26" s="83" t="s">
        <v>203</v>
      </c>
      <c r="L26" s="23"/>
      <c r="M26" s="23"/>
      <c r="N26" s="23"/>
      <c r="O26" s="204" t="str">
        <f t="shared" si="1"/>
        <v>750MeV</v>
      </c>
      <c r="P26" s="23" t="str">
        <f t="shared" si="2"/>
        <v>650MeV</v>
      </c>
      <c r="Q26" s="23">
        <f t="shared" si="3"/>
        <v>363.65</v>
      </c>
      <c r="R26" s="23">
        <f t="shared" si="4"/>
        <v>142.3</v>
      </c>
      <c r="S26" s="23">
        <f t="shared" si="5"/>
        <v>55.72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14"/>
      <c r="B27" s="45">
        <v>4246.0</v>
      </c>
      <c r="C27" s="45" t="s">
        <v>391</v>
      </c>
      <c r="D27" s="275">
        <v>30.373</v>
      </c>
      <c r="E27" s="83">
        <v>12.0</v>
      </c>
      <c r="F27" s="83">
        <v>37.21</v>
      </c>
      <c r="G27" s="83">
        <v>1359746.0</v>
      </c>
      <c r="H27" s="83">
        <v>58.33</v>
      </c>
      <c r="I27" s="83" t="s">
        <v>101</v>
      </c>
      <c r="J27" s="83" t="s">
        <v>164</v>
      </c>
      <c r="K27" s="83" t="s">
        <v>203</v>
      </c>
      <c r="L27" s="23"/>
      <c r="M27" s="23"/>
      <c r="N27" s="23"/>
      <c r="O27" s="204" t="str">
        <f t="shared" si="1"/>
        <v>750MeV</v>
      </c>
      <c r="P27" s="23" t="str">
        <f t="shared" si="2"/>
        <v>650MeV</v>
      </c>
      <c r="Q27" s="23">
        <f t="shared" si="3"/>
        <v>363.65</v>
      </c>
      <c r="R27" s="23">
        <f t="shared" si="4"/>
        <v>179.51</v>
      </c>
      <c r="S27" s="23">
        <f t="shared" si="5"/>
        <v>55.72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45">
        <v>4247.0</v>
      </c>
      <c r="C28" s="45" t="s">
        <v>391</v>
      </c>
      <c r="D28" s="275">
        <v>30.373</v>
      </c>
      <c r="E28" s="83">
        <v>15.0</v>
      </c>
      <c r="F28" s="83">
        <v>55.74</v>
      </c>
      <c r="G28" s="83">
        <v>2270449.0</v>
      </c>
      <c r="H28" s="83">
        <v>66.17</v>
      </c>
      <c r="I28" s="83" t="s">
        <v>101</v>
      </c>
      <c r="J28" s="83" t="s">
        <v>164</v>
      </c>
      <c r="K28" s="83" t="s">
        <v>203</v>
      </c>
      <c r="L28" s="23"/>
      <c r="M28" s="23"/>
      <c r="N28" s="23"/>
      <c r="O28" s="204" t="str">
        <f t="shared" si="1"/>
        <v>750MeV</v>
      </c>
      <c r="P28" s="23" t="str">
        <f t="shared" si="2"/>
        <v>650MeV</v>
      </c>
      <c r="Q28" s="23">
        <f t="shared" si="3"/>
        <v>363.65</v>
      </c>
      <c r="R28" s="23">
        <f t="shared" si="4"/>
        <v>235.25</v>
      </c>
      <c r="S28" s="23">
        <f t="shared" si="5"/>
        <v>55.72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45">
        <v>4248.0</v>
      </c>
      <c r="C29" s="45" t="s">
        <v>391</v>
      </c>
      <c r="D29" s="275">
        <v>30.373</v>
      </c>
      <c r="E29" s="83">
        <v>8.0</v>
      </c>
      <c r="F29" s="83">
        <v>17.07</v>
      </c>
      <c r="G29" s="83">
        <v>499093.0</v>
      </c>
      <c r="H29" s="83">
        <v>39.62</v>
      </c>
      <c r="I29" s="83" t="s">
        <v>101</v>
      </c>
      <c r="J29" s="83" t="s">
        <v>164</v>
      </c>
      <c r="K29" s="83" t="s">
        <v>203</v>
      </c>
      <c r="L29" s="23"/>
      <c r="M29" s="23"/>
      <c r="N29" s="23"/>
      <c r="O29" s="204" t="str">
        <f t="shared" si="1"/>
        <v>750MeV</v>
      </c>
      <c r="P29" s="23" t="str">
        <f t="shared" si="2"/>
        <v>650MeV</v>
      </c>
      <c r="Q29" s="23">
        <f t="shared" si="3"/>
        <v>363.65</v>
      </c>
      <c r="R29" s="23">
        <f t="shared" si="4"/>
        <v>252.32</v>
      </c>
      <c r="S29" s="23">
        <f t="shared" si="5"/>
        <v>55.72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45">
        <v>4249.0</v>
      </c>
      <c r="C30" s="45" t="s">
        <v>391</v>
      </c>
      <c r="D30" s="275">
        <v>30.373</v>
      </c>
      <c r="E30" s="83">
        <v>6.0</v>
      </c>
      <c r="F30" s="83">
        <v>11.99</v>
      </c>
      <c r="G30" s="83">
        <v>317450.0</v>
      </c>
      <c r="H30" s="83">
        <v>39.54</v>
      </c>
      <c r="I30" s="83" t="s">
        <v>101</v>
      </c>
      <c r="J30" s="83" t="s">
        <v>164</v>
      </c>
      <c r="K30" s="83" t="s">
        <v>203</v>
      </c>
      <c r="L30" s="23"/>
      <c r="M30" s="23"/>
      <c r="N30" s="23"/>
      <c r="O30" s="204" t="str">
        <f t="shared" si="1"/>
        <v>750MeV</v>
      </c>
      <c r="P30" s="23" t="str">
        <f t="shared" si="2"/>
        <v>650MeV</v>
      </c>
      <c r="Q30" s="23">
        <f t="shared" si="3"/>
        <v>363.65</v>
      </c>
      <c r="R30" s="23">
        <f t="shared" si="4"/>
        <v>264.31</v>
      </c>
      <c r="S30" s="23">
        <f t="shared" si="5"/>
        <v>55.72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45">
        <v>4250.0</v>
      </c>
      <c r="C31" s="45" t="s">
        <v>314</v>
      </c>
      <c r="D31" s="275">
        <v>30.373</v>
      </c>
      <c r="E31" s="83">
        <v>6.0</v>
      </c>
      <c r="F31" s="83">
        <v>6.59</v>
      </c>
      <c r="G31" s="83">
        <v>170037.0</v>
      </c>
      <c r="H31" s="83">
        <v>19.75</v>
      </c>
      <c r="I31" s="83" t="s">
        <v>101</v>
      </c>
      <c r="J31" s="83" t="s">
        <v>53</v>
      </c>
      <c r="K31" s="83" t="s">
        <v>203</v>
      </c>
      <c r="L31" s="45"/>
      <c r="M31" s="23"/>
      <c r="N31" s="23"/>
      <c r="O31" s="204" t="str">
        <f t="shared" si="1"/>
        <v>750MeV</v>
      </c>
      <c r="P31" s="23" t="str">
        <f t="shared" si="2"/>
        <v>650MeV</v>
      </c>
      <c r="Q31" s="23">
        <f t="shared" si="3"/>
        <v>363.65</v>
      </c>
      <c r="R31" s="23">
        <f t="shared" si="4"/>
        <v>270.9</v>
      </c>
      <c r="S31" s="23">
        <f t="shared" si="5"/>
        <v>55.72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45">
        <v>4251.0</v>
      </c>
      <c r="C32" s="45" t="s">
        <v>314</v>
      </c>
      <c r="D32" s="275">
        <v>30.373</v>
      </c>
      <c r="E32" s="83">
        <v>6.0</v>
      </c>
      <c r="F32" s="83">
        <v>6.75</v>
      </c>
      <c r="G32" s="83">
        <v>175638.0</v>
      </c>
      <c r="H32" s="83">
        <v>19.62</v>
      </c>
      <c r="I32" s="83" t="s">
        <v>101</v>
      </c>
      <c r="J32" s="83" t="s">
        <v>44</v>
      </c>
      <c r="K32" s="83" t="s">
        <v>203</v>
      </c>
      <c r="L32" s="23"/>
      <c r="M32" s="23"/>
      <c r="N32" s="23"/>
      <c r="O32" s="204" t="str">
        <f t="shared" si="1"/>
        <v>750MeV</v>
      </c>
      <c r="P32" s="23" t="str">
        <f t="shared" si="2"/>
        <v>650MeV</v>
      </c>
      <c r="Q32" s="23">
        <f t="shared" si="3"/>
        <v>363.65</v>
      </c>
      <c r="R32" s="23">
        <f t="shared" si="4"/>
        <v>277.65</v>
      </c>
      <c r="S32" s="23">
        <f t="shared" si="5"/>
        <v>55.72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45">
        <v>4252.0</v>
      </c>
      <c r="C33" s="45" t="s">
        <v>391</v>
      </c>
      <c r="D33" s="275">
        <v>30.373</v>
      </c>
      <c r="E33" s="83">
        <v>12.0</v>
      </c>
      <c r="F33" s="83">
        <v>10.49</v>
      </c>
      <c r="G33" s="83">
        <v>379230.0</v>
      </c>
      <c r="H33" s="83">
        <v>16.62</v>
      </c>
      <c r="I33" s="83" t="s">
        <v>101</v>
      </c>
      <c r="J33" s="83" t="s">
        <v>400</v>
      </c>
      <c r="K33" s="83" t="s">
        <v>223</v>
      </c>
      <c r="L33" s="23"/>
      <c r="M33" s="23"/>
      <c r="N33" s="23"/>
      <c r="O33" s="204" t="str">
        <f t="shared" si="1"/>
        <v>750MeV</v>
      </c>
      <c r="P33" s="23" t="str">
        <f t="shared" si="2"/>
        <v>650MeV</v>
      </c>
      <c r="Q33" s="23">
        <f t="shared" si="3"/>
        <v>363.65</v>
      </c>
      <c r="R33" s="23">
        <f t="shared" si="4"/>
        <v>288.14</v>
      </c>
      <c r="S33" s="23">
        <f t="shared" si="5"/>
        <v>55.72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73">
        <v>45331.0</v>
      </c>
      <c r="B34" s="4">
        <v>4271.0</v>
      </c>
      <c r="C34" s="4" t="s">
        <v>391</v>
      </c>
      <c r="D34" s="276">
        <v>30.37</v>
      </c>
      <c r="E34" s="52">
        <v>35.0</v>
      </c>
      <c r="F34" s="52">
        <v>108.81</v>
      </c>
      <c r="G34" s="52">
        <v>1534117.0</v>
      </c>
      <c r="H34" s="52">
        <v>62.64</v>
      </c>
      <c r="I34" s="52" t="s">
        <v>65</v>
      </c>
      <c r="J34" s="52" t="s">
        <v>164</v>
      </c>
      <c r="K34" s="52" t="s">
        <v>203</v>
      </c>
      <c r="O34" s="176" t="str">
        <f t="shared" si="1"/>
        <v>750MeV</v>
      </c>
      <c r="P34" s="20" t="str">
        <f t="shared" si="2"/>
        <v>650MeV</v>
      </c>
      <c r="Q34" s="20">
        <f t="shared" si="3"/>
        <v>472.46</v>
      </c>
      <c r="R34" s="20">
        <f t="shared" si="4"/>
        <v>288.14</v>
      </c>
      <c r="S34" s="20">
        <f t="shared" si="5"/>
        <v>55.72</v>
      </c>
    </row>
    <row r="35">
      <c r="A35" s="75"/>
      <c r="B35" s="4">
        <v>4272.0</v>
      </c>
      <c r="C35" s="4" t="s">
        <v>391</v>
      </c>
      <c r="D35" s="276">
        <v>30.37</v>
      </c>
      <c r="E35" s="52">
        <v>35.0</v>
      </c>
      <c r="F35" s="52">
        <v>93.58</v>
      </c>
      <c r="G35" s="52">
        <v>1318143.0</v>
      </c>
      <c r="H35" s="52">
        <v>58.91</v>
      </c>
      <c r="I35" s="52" t="s">
        <v>65</v>
      </c>
      <c r="J35" s="52" t="s">
        <v>164</v>
      </c>
      <c r="K35" s="52" t="s">
        <v>203</v>
      </c>
      <c r="O35" s="176" t="str">
        <f t="shared" si="1"/>
        <v>750MeV</v>
      </c>
      <c r="P35" s="20" t="str">
        <f t="shared" si="2"/>
        <v>650MeV</v>
      </c>
      <c r="Q35" s="20">
        <f t="shared" si="3"/>
        <v>566.04</v>
      </c>
      <c r="R35" s="20">
        <f t="shared" si="4"/>
        <v>288.14</v>
      </c>
      <c r="S35" s="20">
        <f t="shared" si="5"/>
        <v>55.72</v>
      </c>
    </row>
    <row r="36">
      <c r="A36" s="252"/>
      <c r="B36" s="4">
        <v>4273.0</v>
      </c>
      <c r="C36" s="4" t="s">
        <v>391</v>
      </c>
      <c r="D36" s="276">
        <v>30.37</v>
      </c>
      <c r="E36" s="52">
        <v>35.0</v>
      </c>
      <c r="F36" s="52">
        <v>98.9</v>
      </c>
      <c r="G36" s="52">
        <v>1429937.0</v>
      </c>
      <c r="H36" s="52">
        <v>76.32</v>
      </c>
      <c r="I36" s="52" t="s">
        <v>65</v>
      </c>
      <c r="J36" s="52" t="s">
        <v>164</v>
      </c>
      <c r="K36" s="52" t="s">
        <v>203</v>
      </c>
      <c r="O36" s="176" t="str">
        <f t="shared" si="1"/>
        <v>750MeV</v>
      </c>
      <c r="P36" s="20" t="str">
        <f t="shared" si="2"/>
        <v>650MeV</v>
      </c>
      <c r="Q36" s="20">
        <f t="shared" si="3"/>
        <v>664.94</v>
      </c>
      <c r="R36" s="20">
        <f t="shared" si="4"/>
        <v>288.14</v>
      </c>
      <c r="S36" s="20">
        <f t="shared" si="5"/>
        <v>55.72</v>
      </c>
    </row>
    <row r="37">
      <c r="A37" s="75"/>
      <c r="B37" s="4">
        <v>4274.0</v>
      </c>
      <c r="C37" s="4" t="s">
        <v>391</v>
      </c>
      <c r="D37" s="276">
        <v>30.37</v>
      </c>
      <c r="E37" s="52">
        <v>35.0</v>
      </c>
      <c r="F37" s="52">
        <v>105.13</v>
      </c>
      <c r="G37" s="52">
        <v>1469175.0</v>
      </c>
      <c r="H37" s="52">
        <v>63.39</v>
      </c>
      <c r="I37" s="52" t="s">
        <v>65</v>
      </c>
      <c r="J37" s="52" t="s">
        <v>164</v>
      </c>
      <c r="K37" s="52" t="s">
        <v>203</v>
      </c>
      <c r="O37" s="176" t="str">
        <f t="shared" si="1"/>
        <v>750MeV</v>
      </c>
      <c r="P37" s="20" t="str">
        <f t="shared" si="2"/>
        <v>650MeV</v>
      </c>
      <c r="Q37" s="20">
        <f t="shared" si="3"/>
        <v>770.07</v>
      </c>
      <c r="R37" s="20">
        <f t="shared" si="4"/>
        <v>288.14</v>
      </c>
      <c r="S37" s="20">
        <f t="shared" si="5"/>
        <v>55.72</v>
      </c>
    </row>
    <row r="38">
      <c r="A38" s="75"/>
      <c r="B38" s="4">
        <v>4275.0</v>
      </c>
      <c r="C38" s="4" t="s">
        <v>391</v>
      </c>
      <c r="D38" s="276">
        <v>30.37</v>
      </c>
      <c r="E38" s="52">
        <v>20.0</v>
      </c>
      <c r="F38" s="52">
        <v>26.74</v>
      </c>
      <c r="G38" s="52">
        <v>270836.0</v>
      </c>
      <c r="H38" s="52">
        <v>23.69</v>
      </c>
      <c r="I38" s="52" t="s">
        <v>65</v>
      </c>
      <c r="J38" s="52" t="s">
        <v>164</v>
      </c>
      <c r="K38" s="52" t="s">
        <v>203</v>
      </c>
      <c r="O38" s="176" t="str">
        <f t="shared" si="1"/>
        <v>750MeV</v>
      </c>
      <c r="P38" s="20" t="str">
        <f t="shared" si="2"/>
        <v>650MeV</v>
      </c>
      <c r="Q38" s="20">
        <f t="shared" si="3"/>
        <v>796.81</v>
      </c>
      <c r="R38" s="20">
        <f t="shared" si="4"/>
        <v>288.14</v>
      </c>
      <c r="S38" s="20">
        <f t="shared" si="5"/>
        <v>55.72</v>
      </c>
    </row>
    <row r="39">
      <c r="A39" s="75"/>
      <c r="B39" s="4">
        <v>4276.0</v>
      </c>
      <c r="C39" s="4" t="s">
        <v>391</v>
      </c>
      <c r="D39" s="276">
        <v>30.37</v>
      </c>
      <c r="E39" s="52">
        <v>10.0</v>
      </c>
      <c r="F39" s="52">
        <v>22.14</v>
      </c>
      <c r="G39" s="52">
        <v>194909.0</v>
      </c>
      <c r="H39" s="52">
        <v>39.67</v>
      </c>
      <c r="I39" s="52" t="s">
        <v>65</v>
      </c>
      <c r="J39" s="52" t="s">
        <v>164</v>
      </c>
      <c r="K39" s="52" t="s">
        <v>203</v>
      </c>
      <c r="O39" s="176" t="str">
        <f t="shared" si="1"/>
        <v>750MeV</v>
      </c>
      <c r="P39" s="20" t="str">
        <f t="shared" si="2"/>
        <v>650MeV</v>
      </c>
      <c r="Q39" s="20">
        <f t="shared" si="3"/>
        <v>818.95</v>
      </c>
      <c r="R39" s="20">
        <f t="shared" si="4"/>
        <v>288.14</v>
      </c>
      <c r="S39" s="20">
        <f t="shared" si="5"/>
        <v>55.72</v>
      </c>
    </row>
    <row r="40">
      <c r="A40" s="75"/>
      <c r="B40" s="4">
        <v>4277.0</v>
      </c>
      <c r="C40" s="4" t="s">
        <v>314</v>
      </c>
      <c r="D40" s="276">
        <v>30.37</v>
      </c>
      <c r="E40" s="52">
        <v>20.0</v>
      </c>
      <c r="F40" s="52">
        <v>21.68</v>
      </c>
      <c r="G40" s="52">
        <v>224191.0</v>
      </c>
      <c r="H40" s="52">
        <v>20.03</v>
      </c>
      <c r="I40" s="52" t="s">
        <v>65</v>
      </c>
      <c r="J40" s="52" t="s">
        <v>53</v>
      </c>
      <c r="K40" s="52" t="s">
        <v>203</v>
      </c>
      <c r="O40" s="176" t="str">
        <f t="shared" si="1"/>
        <v>750MeV</v>
      </c>
      <c r="P40" s="20" t="str">
        <f t="shared" si="2"/>
        <v>650MeV</v>
      </c>
      <c r="Q40" s="20">
        <f t="shared" si="3"/>
        <v>840.63</v>
      </c>
      <c r="R40" s="20">
        <f t="shared" si="4"/>
        <v>288.14</v>
      </c>
      <c r="S40" s="20">
        <f t="shared" si="5"/>
        <v>55.72</v>
      </c>
    </row>
    <row r="41">
      <c r="A41" s="75"/>
      <c r="B41" s="4">
        <v>4278.0</v>
      </c>
      <c r="C41" s="4" t="s">
        <v>391</v>
      </c>
      <c r="D41" s="276">
        <v>30.37</v>
      </c>
      <c r="E41" s="52">
        <v>40.0</v>
      </c>
      <c r="F41" s="52">
        <v>30.45</v>
      </c>
      <c r="G41" s="52">
        <v>460232.0</v>
      </c>
      <c r="H41" s="52">
        <v>15.4</v>
      </c>
      <c r="I41" s="52" t="s">
        <v>65</v>
      </c>
      <c r="J41" s="52" t="s">
        <v>469</v>
      </c>
      <c r="K41" s="52" t="s">
        <v>223</v>
      </c>
      <c r="O41" s="176" t="str">
        <f t="shared" si="1"/>
        <v>750MeV</v>
      </c>
      <c r="P41" s="20" t="str">
        <f t="shared" si="2"/>
        <v>650MeV</v>
      </c>
      <c r="Q41" s="20">
        <f t="shared" si="3"/>
        <v>871.08</v>
      </c>
      <c r="R41" s="20">
        <f t="shared" si="4"/>
        <v>288.14</v>
      </c>
      <c r="S41" s="20">
        <f t="shared" si="5"/>
        <v>55.72</v>
      </c>
    </row>
    <row r="42">
      <c r="A42" s="111"/>
      <c r="B42" s="42">
        <v>4279.0</v>
      </c>
      <c r="C42" s="42" t="s">
        <v>154</v>
      </c>
      <c r="D42" s="277">
        <v>30.37</v>
      </c>
      <c r="E42" s="43">
        <v>30.0</v>
      </c>
      <c r="F42" s="43">
        <v>0.0</v>
      </c>
      <c r="G42" s="43">
        <v>288137.0</v>
      </c>
      <c r="H42" s="43">
        <v>13.03</v>
      </c>
      <c r="I42" s="43" t="s">
        <v>229</v>
      </c>
      <c r="J42" s="43" t="s">
        <v>53</v>
      </c>
      <c r="K42" s="43" t="s">
        <v>203</v>
      </c>
      <c r="L42" s="42"/>
      <c r="M42" s="27"/>
      <c r="N42" s="27"/>
      <c r="O42" s="200" t="str">
        <f t="shared" si="1"/>
        <v>750MeV</v>
      </c>
      <c r="P42" s="27" t="str">
        <f t="shared" si="2"/>
        <v>650MeV</v>
      </c>
      <c r="Q42" s="27">
        <f t="shared" si="3"/>
        <v>871.08</v>
      </c>
      <c r="R42" s="27">
        <f t="shared" si="4"/>
        <v>288.14</v>
      </c>
      <c r="S42" s="27">
        <f t="shared" si="5"/>
        <v>55.72</v>
      </c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>
      <c r="A43" s="111"/>
      <c r="B43" s="42">
        <v>4280.0</v>
      </c>
      <c r="C43" s="42" t="s">
        <v>154</v>
      </c>
      <c r="D43" s="277">
        <v>30.37</v>
      </c>
      <c r="E43" s="43">
        <v>30.0</v>
      </c>
      <c r="F43" s="43">
        <v>0.0</v>
      </c>
      <c r="G43" s="43">
        <v>0.0</v>
      </c>
      <c r="H43" s="43">
        <v>0.0</v>
      </c>
      <c r="I43" s="43" t="s">
        <v>229</v>
      </c>
      <c r="J43" s="43" t="s">
        <v>53</v>
      </c>
      <c r="K43" s="43" t="s">
        <v>203</v>
      </c>
      <c r="L43" s="42"/>
      <c r="M43" s="27"/>
      <c r="N43" s="27"/>
      <c r="O43" s="200" t="str">
        <f t="shared" si="1"/>
        <v>750MeV</v>
      </c>
      <c r="P43" s="27" t="str">
        <f t="shared" si="2"/>
        <v>650MeV</v>
      </c>
      <c r="Q43" s="27">
        <f t="shared" si="3"/>
        <v>871.08</v>
      </c>
      <c r="R43" s="27">
        <f t="shared" si="4"/>
        <v>288.14</v>
      </c>
      <c r="S43" s="27">
        <f t="shared" si="5"/>
        <v>55.72</v>
      </c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>
      <c r="A44" s="111"/>
      <c r="B44" s="42">
        <v>4281.0</v>
      </c>
      <c r="C44" s="42" t="s">
        <v>391</v>
      </c>
      <c r="D44" s="277">
        <v>30.37</v>
      </c>
      <c r="E44" s="43">
        <v>30.0</v>
      </c>
      <c r="F44" s="43">
        <v>30.45</v>
      </c>
      <c r="G44" s="43">
        <v>401581.0</v>
      </c>
      <c r="H44" s="43">
        <v>19.71</v>
      </c>
      <c r="I44" s="43" t="s">
        <v>229</v>
      </c>
      <c r="J44" s="43" t="s">
        <v>53</v>
      </c>
      <c r="K44" s="43" t="s">
        <v>203</v>
      </c>
      <c r="L44" s="27"/>
      <c r="M44" s="27"/>
      <c r="N44" s="27"/>
      <c r="O44" s="200" t="str">
        <f t="shared" si="1"/>
        <v>750MeV</v>
      </c>
      <c r="P44" s="27" t="str">
        <f t="shared" si="2"/>
        <v>650MeV</v>
      </c>
      <c r="Q44" s="27">
        <f t="shared" si="3"/>
        <v>871.08</v>
      </c>
      <c r="R44" s="27">
        <f t="shared" si="4"/>
        <v>288.14</v>
      </c>
      <c r="S44" s="27">
        <f t="shared" si="5"/>
        <v>86.17</v>
      </c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</row>
    <row r="45">
      <c r="A45" s="111"/>
      <c r="B45" s="42">
        <v>4282.0</v>
      </c>
      <c r="C45" s="42" t="s">
        <v>391</v>
      </c>
      <c r="D45" s="277">
        <v>30.37</v>
      </c>
      <c r="E45" s="43">
        <v>20.0</v>
      </c>
      <c r="F45" s="43">
        <v>22.95</v>
      </c>
      <c r="G45" s="43">
        <v>228326.0</v>
      </c>
      <c r="H45" s="43">
        <v>19.14</v>
      </c>
      <c r="I45" s="43" t="s">
        <v>229</v>
      </c>
      <c r="J45" s="43" t="s">
        <v>53</v>
      </c>
      <c r="K45" s="43" t="s">
        <v>203</v>
      </c>
      <c r="L45" s="27"/>
      <c r="M45" s="27"/>
      <c r="N45" s="27"/>
      <c r="O45" s="200" t="str">
        <f t="shared" si="1"/>
        <v>750MeV</v>
      </c>
      <c r="P45" s="27" t="str">
        <f t="shared" si="2"/>
        <v>650MeV</v>
      </c>
      <c r="Q45" s="27">
        <f t="shared" si="3"/>
        <v>871.08</v>
      </c>
      <c r="R45" s="27">
        <f t="shared" si="4"/>
        <v>288.14</v>
      </c>
      <c r="S45" s="27">
        <f t="shared" si="5"/>
        <v>109.12</v>
      </c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</row>
    <row r="46">
      <c r="A46" s="114"/>
      <c r="B46" s="45">
        <v>4283.0</v>
      </c>
      <c r="C46" s="45" t="s">
        <v>391</v>
      </c>
      <c r="D46" s="278">
        <v>30.37</v>
      </c>
      <c r="E46" s="83">
        <v>20.0</v>
      </c>
      <c r="F46" s="83">
        <v>62.19</v>
      </c>
      <c r="G46" s="83">
        <v>2759995.0</v>
      </c>
      <c r="H46" s="83">
        <v>60.11</v>
      </c>
      <c r="I46" s="83" t="s">
        <v>101</v>
      </c>
      <c r="J46" s="83" t="s">
        <v>53</v>
      </c>
      <c r="K46" s="83" t="s">
        <v>203</v>
      </c>
      <c r="L46" s="23"/>
      <c r="M46" s="23"/>
      <c r="N46" s="23"/>
      <c r="O46" s="204" t="str">
        <f t="shared" si="1"/>
        <v>750MeV</v>
      </c>
      <c r="P46" s="23" t="str">
        <f t="shared" si="2"/>
        <v>650MeV</v>
      </c>
      <c r="Q46" s="23">
        <f t="shared" si="3"/>
        <v>871.08</v>
      </c>
      <c r="R46" s="23">
        <f t="shared" si="4"/>
        <v>350.33</v>
      </c>
      <c r="S46" s="23">
        <f t="shared" si="5"/>
        <v>109.12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>
      <c r="A47" s="114"/>
      <c r="B47" s="45">
        <v>4284.0</v>
      </c>
      <c r="C47" s="45" t="s">
        <v>391</v>
      </c>
      <c r="D47" s="278">
        <v>30.37</v>
      </c>
      <c r="E47" s="83">
        <v>20.0</v>
      </c>
      <c r="F47" s="83">
        <v>59.24</v>
      </c>
      <c r="G47" s="83">
        <v>2647598.0</v>
      </c>
      <c r="H47" s="83">
        <v>60.86</v>
      </c>
      <c r="I47" s="83" t="s">
        <v>101</v>
      </c>
      <c r="J47" s="83" t="s">
        <v>53</v>
      </c>
      <c r="K47" s="83" t="s">
        <v>203</v>
      </c>
      <c r="L47" s="23"/>
      <c r="M47" s="23"/>
      <c r="N47" s="23"/>
      <c r="O47" s="204" t="str">
        <f t="shared" si="1"/>
        <v>750MeV</v>
      </c>
      <c r="P47" s="23" t="str">
        <f t="shared" si="2"/>
        <v>650MeV</v>
      </c>
      <c r="Q47" s="23">
        <f t="shared" si="3"/>
        <v>871.08</v>
      </c>
      <c r="R47" s="23">
        <f t="shared" si="4"/>
        <v>409.57</v>
      </c>
      <c r="S47" s="23">
        <f t="shared" si="5"/>
        <v>109.12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114"/>
      <c r="B48" s="45">
        <v>4285.0</v>
      </c>
      <c r="C48" s="45" t="s">
        <v>391</v>
      </c>
      <c r="D48" s="278">
        <v>30.37</v>
      </c>
      <c r="E48" s="83">
        <v>20.0</v>
      </c>
      <c r="F48" s="83">
        <v>63.23</v>
      </c>
      <c r="G48" s="83">
        <v>2802106.0</v>
      </c>
      <c r="H48" s="83">
        <v>61.22</v>
      </c>
      <c r="I48" s="83" t="s">
        <v>101</v>
      </c>
      <c r="J48" s="83" t="s">
        <v>53</v>
      </c>
      <c r="K48" s="83" t="s">
        <v>203</v>
      </c>
      <c r="L48" s="23"/>
      <c r="M48" s="23"/>
      <c r="N48" s="23"/>
      <c r="O48" s="204" t="str">
        <f t="shared" si="1"/>
        <v>750MeV</v>
      </c>
      <c r="P48" s="23" t="str">
        <f t="shared" si="2"/>
        <v>650MeV</v>
      </c>
      <c r="Q48" s="23">
        <f t="shared" si="3"/>
        <v>871.08</v>
      </c>
      <c r="R48" s="23">
        <f t="shared" si="4"/>
        <v>472.8</v>
      </c>
      <c r="S48" s="23">
        <f t="shared" si="5"/>
        <v>109.12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>
      <c r="A49" s="114"/>
      <c r="B49" s="45">
        <v>4286.0</v>
      </c>
      <c r="C49" s="45" t="s">
        <v>391</v>
      </c>
      <c r="D49" s="278">
        <v>30.37</v>
      </c>
      <c r="E49" s="83">
        <v>20.0</v>
      </c>
      <c r="F49" s="83">
        <v>63.97</v>
      </c>
      <c r="G49" s="83">
        <v>2825613.0</v>
      </c>
      <c r="H49" s="83">
        <v>63.94</v>
      </c>
      <c r="I49" s="83" t="s">
        <v>101</v>
      </c>
      <c r="J49" s="83" t="s">
        <v>53</v>
      </c>
      <c r="K49" s="83" t="s">
        <v>203</v>
      </c>
      <c r="L49" s="23"/>
      <c r="M49" s="23"/>
      <c r="N49" s="23"/>
      <c r="O49" s="204" t="str">
        <f t="shared" si="1"/>
        <v>750MeV</v>
      </c>
      <c r="P49" s="23" t="str">
        <f t="shared" si="2"/>
        <v>650MeV</v>
      </c>
      <c r="Q49" s="23">
        <f t="shared" si="3"/>
        <v>871.08</v>
      </c>
      <c r="R49" s="23">
        <f t="shared" si="4"/>
        <v>536.77</v>
      </c>
      <c r="S49" s="23">
        <f t="shared" si="5"/>
        <v>109.12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>
      <c r="A50" s="114"/>
      <c r="B50" s="45">
        <v>4287.0</v>
      </c>
      <c r="C50" s="45" t="s">
        <v>154</v>
      </c>
      <c r="D50" s="278">
        <v>30.37</v>
      </c>
      <c r="E50" s="83">
        <v>20.0</v>
      </c>
      <c r="F50" s="83">
        <v>0.0</v>
      </c>
      <c r="G50" s="83">
        <v>576290.0</v>
      </c>
      <c r="H50" s="83">
        <v>11.4</v>
      </c>
      <c r="I50" s="83" t="s">
        <v>101</v>
      </c>
      <c r="J50" s="83" t="s">
        <v>53</v>
      </c>
      <c r="K50" s="83" t="s">
        <v>203</v>
      </c>
      <c r="L50" s="23"/>
      <c r="M50" s="23"/>
      <c r="N50" s="23"/>
      <c r="O50" s="204" t="str">
        <f t="shared" si="1"/>
        <v>750MeV</v>
      </c>
      <c r="P50" s="23" t="str">
        <f t="shared" si="2"/>
        <v>650MeV</v>
      </c>
      <c r="Q50" s="23">
        <f t="shared" si="3"/>
        <v>871.08</v>
      </c>
      <c r="R50" s="23">
        <f t="shared" si="4"/>
        <v>536.77</v>
      </c>
      <c r="S50" s="23">
        <f t="shared" si="5"/>
        <v>109.12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114"/>
      <c r="B51" s="45">
        <v>4288.0</v>
      </c>
      <c r="C51" s="45" t="s">
        <v>391</v>
      </c>
      <c r="D51" s="278">
        <v>30.37</v>
      </c>
      <c r="E51" s="83">
        <v>20.0</v>
      </c>
      <c r="F51" s="83">
        <v>78.07</v>
      </c>
      <c r="G51" s="83">
        <v>3465788.0</v>
      </c>
      <c r="H51" s="83">
        <v>69.55</v>
      </c>
      <c r="I51" s="83" t="s">
        <v>101</v>
      </c>
      <c r="J51" s="83" t="s">
        <v>53</v>
      </c>
      <c r="K51" s="83" t="s">
        <v>203</v>
      </c>
      <c r="L51" s="23"/>
      <c r="M51" s="23"/>
      <c r="N51" s="23"/>
      <c r="O51" s="204" t="str">
        <f t="shared" si="1"/>
        <v>750MeV</v>
      </c>
      <c r="P51" s="23" t="str">
        <f t="shared" si="2"/>
        <v>650MeV</v>
      </c>
      <c r="Q51" s="23">
        <f t="shared" si="3"/>
        <v>871.08</v>
      </c>
      <c r="R51" s="23">
        <f t="shared" si="4"/>
        <v>614.84</v>
      </c>
      <c r="S51" s="23">
        <f t="shared" si="5"/>
        <v>109.12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>
      <c r="A52" s="114"/>
      <c r="B52" s="45">
        <v>4289.0</v>
      </c>
      <c r="C52" s="45" t="s">
        <v>154</v>
      </c>
      <c r="D52" s="278">
        <v>30.37</v>
      </c>
      <c r="E52" s="83">
        <v>20.0</v>
      </c>
      <c r="F52" s="83">
        <v>0.0</v>
      </c>
      <c r="G52" s="83">
        <v>313945.0</v>
      </c>
      <c r="H52" s="83">
        <v>30.77</v>
      </c>
      <c r="I52" s="83" t="s">
        <v>101</v>
      </c>
      <c r="J52" s="83" t="s">
        <v>53</v>
      </c>
      <c r="K52" s="83" t="s">
        <v>203</v>
      </c>
      <c r="L52" s="23"/>
      <c r="M52" s="23"/>
      <c r="N52" s="23"/>
      <c r="O52" s="204" t="str">
        <f t="shared" si="1"/>
        <v>750MeV</v>
      </c>
      <c r="P52" s="23" t="str">
        <f t="shared" si="2"/>
        <v>650MeV</v>
      </c>
      <c r="Q52" s="23">
        <f t="shared" si="3"/>
        <v>871.08</v>
      </c>
      <c r="R52" s="23">
        <f t="shared" si="4"/>
        <v>614.84</v>
      </c>
      <c r="S52" s="23">
        <f t="shared" si="5"/>
        <v>109.12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114"/>
      <c r="B53" s="45">
        <v>4290.0</v>
      </c>
      <c r="C53" s="45" t="s">
        <v>154</v>
      </c>
      <c r="D53" s="278">
        <v>30.37</v>
      </c>
      <c r="E53" s="83">
        <v>20.0</v>
      </c>
      <c r="F53" s="83">
        <v>0.0</v>
      </c>
      <c r="G53" s="83">
        <v>253789.0</v>
      </c>
      <c r="H53" s="83">
        <v>6.71</v>
      </c>
      <c r="I53" s="83" t="s">
        <v>101</v>
      </c>
      <c r="J53" s="83" t="s">
        <v>53</v>
      </c>
      <c r="K53" s="83" t="s">
        <v>203</v>
      </c>
      <c r="L53" s="23"/>
      <c r="M53" s="23"/>
      <c r="N53" s="23"/>
      <c r="O53" s="204" t="str">
        <f t="shared" si="1"/>
        <v>750MeV</v>
      </c>
      <c r="P53" s="23" t="str">
        <f t="shared" si="2"/>
        <v>650MeV</v>
      </c>
      <c r="Q53" s="23">
        <f t="shared" si="3"/>
        <v>871.08</v>
      </c>
      <c r="R53" s="23">
        <f t="shared" si="4"/>
        <v>614.84</v>
      </c>
      <c r="S53" s="23">
        <f t="shared" si="5"/>
        <v>109.12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>
      <c r="A54" s="114"/>
      <c r="B54" s="45">
        <v>4291.0</v>
      </c>
      <c r="C54" s="45" t="s">
        <v>391</v>
      </c>
      <c r="D54" s="278">
        <v>30.37</v>
      </c>
      <c r="E54" s="83">
        <v>20.0</v>
      </c>
      <c r="F54" s="83">
        <v>50.56</v>
      </c>
      <c r="G54" s="83">
        <v>2254210.0</v>
      </c>
      <c r="H54" s="83">
        <v>49.2</v>
      </c>
      <c r="I54" s="83" t="s">
        <v>101</v>
      </c>
      <c r="J54" s="83" t="s">
        <v>53</v>
      </c>
      <c r="K54" s="83" t="s">
        <v>203</v>
      </c>
      <c r="L54" s="45" t="s">
        <v>635</v>
      </c>
      <c r="M54" s="23"/>
      <c r="N54" s="23"/>
      <c r="O54" s="204" t="str">
        <f t="shared" si="1"/>
        <v>750MeV</v>
      </c>
      <c r="P54" s="23" t="str">
        <f t="shared" si="2"/>
        <v>650MeV</v>
      </c>
      <c r="Q54" s="23">
        <f t="shared" si="3"/>
        <v>871.08</v>
      </c>
      <c r="R54" s="23">
        <f t="shared" si="4"/>
        <v>665.4</v>
      </c>
      <c r="S54" s="23">
        <f t="shared" si="5"/>
        <v>109.12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>
      <c r="A55" s="279">
        <v>45332.0</v>
      </c>
      <c r="B55" s="137">
        <v>4292.0</v>
      </c>
      <c r="C55" s="137" t="s">
        <v>636</v>
      </c>
      <c r="D55" s="280">
        <v>30.37</v>
      </c>
      <c r="E55" s="220"/>
      <c r="F55" s="134">
        <v>0.0</v>
      </c>
      <c r="G55" s="220"/>
      <c r="H55" s="134"/>
      <c r="I55" s="134" t="s">
        <v>74</v>
      </c>
      <c r="J55" s="134"/>
      <c r="K55" s="134"/>
      <c r="L55" s="132"/>
      <c r="M55" s="132"/>
      <c r="N55" s="132"/>
      <c r="O55" s="281" t="str">
        <f t="shared" si="1"/>
        <v>750MeV</v>
      </c>
      <c r="P55" s="132" t="str">
        <f t="shared" si="2"/>
        <v>650MeV</v>
      </c>
      <c r="Q55" s="132">
        <f t="shared" si="3"/>
        <v>871.08</v>
      </c>
      <c r="R55" s="132">
        <f t="shared" si="4"/>
        <v>665.4</v>
      </c>
      <c r="S55" s="132">
        <f t="shared" si="5"/>
        <v>109.12</v>
      </c>
      <c r="T55" s="132"/>
      <c r="U55" s="132"/>
      <c r="V55" s="132"/>
      <c r="W55" s="132"/>
      <c r="X55" s="132"/>
      <c r="Y55" s="132"/>
      <c r="Z55" s="132"/>
      <c r="AA55" s="132"/>
      <c r="AB55" s="132"/>
      <c r="AC55" s="132"/>
      <c r="AD55" s="132"/>
      <c r="AE55" s="132"/>
      <c r="AF55" s="132"/>
      <c r="AG55" s="132"/>
      <c r="AH55" s="132"/>
    </row>
    <row r="56">
      <c r="A56" s="114"/>
      <c r="B56" s="45">
        <v>4293.0</v>
      </c>
      <c r="C56" s="45" t="s">
        <v>391</v>
      </c>
      <c r="D56" s="278">
        <v>30.37</v>
      </c>
      <c r="E56" s="83">
        <v>20.0</v>
      </c>
      <c r="F56" s="83">
        <v>65.78</v>
      </c>
      <c r="G56" s="83">
        <v>2933040.0</v>
      </c>
      <c r="H56" s="83">
        <v>61.01</v>
      </c>
      <c r="I56" s="83" t="s">
        <v>101</v>
      </c>
      <c r="J56" s="83" t="s">
        <v>53</v>
      </c>
      <c r="K56" s="83" t="s">
        <v>203</v>
      </c>
      <c r="L56" s="23"/>
      <c r="M56" s="23"/>
      <c r="N56" s="23"/>
      <c r="O56" s="204" t="str">
        <f t="shared" si="1"/>
        <v>750MeV</v>
      </c>
      <c r="P56" s="23" t="str">
        <f t="shared" si="2"/>
        <v>650MeV</v>
      </c>
      <c r="Q56" s="23">
        <f t="shared" si="3"/>
        <v>871.08</v>
      </c>
      <c r="R56" s="23">
        <f t="shared" si="4"/>
        <v>731.18</v>
      </c>
      <c r="S56" s="23">
        <f t="shared" si="5"/>
        <v>109.12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>
      <c r="A57" s="114"/>
      <c r="B57" s="45">
        <v>4294.0</v>
      </c>
      <c r="C57" s="45" t="s">
        <v>391</v>
      </c>
      <c r="D57" s="278">
        <v>30.37</v>
      </c>
      <c r="E57" s="83">
        <v>20.0</v>
      </c>
      <c r="F57" s="83">
        <v>65.23</v>
      </c>
      <c r="G57" s="83">
        <v>2946438.0</v>
      </c>
      <c r="H57" s="83">
        <v>57.45</v>
      </c>
      <c r="I57" s="83" t="s">
        <v>101</v>
      </c>
      <c r="J57" s="83" t="s">
        <v>53</v>
      </c>
      <c r="K57" s="83" t="s">
        <v>203</v>
      </c>
      <c r="L57" s="23"/>
      <c r="M57" s="23"/>
      <c r="N57" s="23"/>
      <c r="O57" s="204" t="str">
        <f t="shared" si="1"/>
        <v>750MeV</v>
      </c>
      <c r="P57" s="23" t="str">
        <f t="shared" si="2"/>
        <v>650MeV</v>
      </c>
      <c r="Q57" s="23">
        <f t="shared" si="3"/>
        <v>871.08</v>
      </c>
      <c r="R57" s="23">
        <f t="shared" si="4"/>
        <v>796.41</v>
      </c>
      <c r="S57" s="23">
        <f t="shared" si="5"/>
        <v>109.12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>
      <c r="A58" s="114"/>
      <c r="B58" s="45">
        <v>4295.0</v>
      </c>
      <c r="C58" s="45" t="s">
        <v>391</v>
      </c>
      <c r="D58" s="278">
        <v>30.37</v>
      </c>
      <c r="E58" s="83">
        <v>15.0</v>
      </c>
      <c r="F58" s="83">
        <v>17.54</v>
      </c>
      <c r="G58" s="83">
        <v>707842.0</v>
      </c>
      <c r="H58" s="83">
        <v>21.61</v>
      </c>
      <c r="I58" s="83" t="s">
        <v>101</v>
      </c>
      <c r="J58" s="83" t="s">
        <v>53</v>
      </c>
      <c r="K58" s="83" t="s">
        <v>203</v>
      </c>
      <c r="L58" s="23"/>
      <c r="M58" s="23"/>
      <c r="N58" s="23"/>
      <c r="O58" s="204" t="str">
        <f t="shared" si="1"/>
        <v>750MeV</v>
      </c>
      <c r="P58" s="23" t="str">
        <f t="shared" si="2"/>
        <v>650MeV</v>
      </c>
      <c r="Q58" s="23">
        <f t="shared" si="3"/>
        <v>871.08</v>
      </c>
      <c r="R58" s="23">
        <f t="shared" si="4"/>
        <v>813.95</v>
      </c>
      <c r="S58" s="23">
        <f t="shared" si="5"/>
        <v>109.12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>
      <c r="A59" s="114"/>
      <c r="B59" s="45">
        <v>4296.0</v>
      </c>
      <c r="C59" s="45" t="s">
        <v>391</v>
      </c>
      <c r="D59" s="278">
        <v>30.37</v>
      </c>
      <c r="E59" s="83">
        <v>12.0</v>
      </c>
      <c r="F59" s="83">
        <v>22.11</v>
      </c>
      <c r="G59" s="83">
        <v>777327.0</v>
      </c>
      <c r="H59" s="83">
        <v>32.82</v>
      </c>
      <c r="I59" s="83" t="s">
        <v>101</v>
      </c>
      <c r="J59" s="83" t="s">
        <v>53</v>
      </c>
      <c r="K59" s="83" t="s">
        <v>203</v>
      </c>
      <c r="L59" s="23"/>
      <c r="M59" s="23"/>
      <c r="N59" s="23"/>
      <c r="O59" s="204" t="str">
        <f t="shared" si="1"/>
        <v>750MeV</v>
      </c>
      <c r="P59" s="23" t="str">
        <f t="shared" si="2"/>
        <v>650MeV</v>
      </c>
      <c r="Q59" s="23">
        <f t="shared" si="3"/>
        <v>871.08</v>
      </c>
      <c r="R59" s="23">
        <f t="shared" si="4"/>
        <v>836.06</v>
      </c>
      <c r="S59" s="23">
        <f t="shared" si="5"/>
        <v>109.12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45">
        <v>4297.0</v>
      </c>
      <c r="C60" s="45" t="s">
        <v>391</v>
      </c>
      <c r="D60" s="278">
        <v>30.37</v>
      </c>
      <c r="E60" s="83">
        <v>8.0</v>
      </c>
      <c r="F60" s="83">
        <v>0.0</v>
      </c>
      <c r="G60" s="83">
        <v>0.0</v>
      </c>
      <c r="H60" s="83">
        <v>40.0</v>
      </c>
      <c r="I60" s="83" t="s">
        <v>101</v>
      </c>
      <c r="J60" s="83" t="s">
        <v>53</v>
      </c>
      <c r="K60" s="83" t="s">
        <v>203</v>
      </c>
      <c r="L60" s="45" t="s">
        <v>637</v>
      </c>
      <c r="M60" s="23"/>
      <c r="N60" s="23"/>
      <c r="O60" s="204" t="str">
        <f t="shared" si="1"/>
        <v>750MeV</v>
      </c>
      <c r="P60" s="23" t="str">
        <f t="shared" si="2"/>
        <v>650MeV</v>
      </c>
      <c r="Q60" s="23">
        <f t="shared" si="3"/>
        <v>871.08</v>
      </c>
      <c r="R60" s="23">
        <f t="shared" si="4"/>
        <v>836.06</v>
      </c>
      <c r="S60" s="23">
        <f t="shared" si="5"/>
        <v>109.12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14"/>
      <c r="B61" s="45">
        <v>4298.0</v>
      </c>
      <c r="C61" s="45" t="s">
        <v>391</v>
      </c>
      <c r="D61" s="278">
        <v>30.37</v>
      </c>
      <c r="E61" s="83">
        <v>8.0</v>
      </c>
      <c r="F61" s="83">
        <v>3.53</v>
      </c>
      <c r="G61" s="83">
        <v>102480.0</v>
      </c>
      <c r="H61" s="83">
        <v>7.9</v>
      </c>
      <c r="I61" s="83" t="s">
        <v>101</v>
      </c>
      <c r="J61" s="83" t="s">
        <v>53</v>
      </c>
      <c r="K61" s="83" t="s">
        <v>203</v>
      </c>
      <c r="L61" s="45" t="s">
        <v>638</v>
      </c>
      <c r="M61" s="23"/>
      <c r="N61" s="23"/>
      <c r="O61" s="204" t="str">
        <f t="shared" si="1"/>
        <v>750MeV</v>
      </c>
      <c r="P61" s="23" t="str">
        <f t="shared" si="2"/>
        <v>650MeV</v>
      </c>
      <c r="Q61" s="23">
        <f t="shared" si="3"/>
        <v>871.08</v>
      </c>
      <c r="R61" s="23">
        <f t="shared" si="4"/>
        <v>839.59</v>
      </c>
      <c r="S61" s="23">
        <f t="shared" si="5"/>
        <v>109.12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45">
        <v>4299.0</v>
      </c>
      <c r="C62" s="45" t="s">
        <v>391</v>
      </c>
      <c r="D62" s="278">
        <v>30.37</v>
      </c>
      <c r="E62" s="83">
        <v>20.0</v>
      </c>
      <c r="F62" s="83">
        <v>18.7</v>
      </c>
      <c r="G62" s="83">
        <v>834105.0</v>
      </c>
      <c r="H62" s="83">
        <v>19.49</v>
      </c>
      <c r="I62" s="83" t="s">
        <v>101</v>
      </c>
      <c r="J62" s="83" t="s">
        <v>453</v>
      </c>
      <c r="K62" s="83" t="s">
        <v>223</v>
      </c>
      <c r="L62" s="23"/>
      <c r="M62" s="23"/>
      <c r="N62" s="23"/>
      <c r="O62" s="204" t="str">
        <f t="shared" si="1"/>
        <v>750MeV</v>
      </c>
      <c r="P62" s="23" t="str">
        <f t="shared" si="2"/>
        <v>650MeV</v>
      </c>
      <c r="Q62" s="23">
        <f t="shared" si="3"/>
        <v>871.08</v>
      </c>
      <c r="R62" s="23">
        <f t="shared" si="4"/>
        <v>858.29</v>
      </c>
      <c r="S62" s="23">
        <f t="shared" si="5"/>
        <v>109.12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73">
        <v>45333.0</v>
      </c>
      <c r="B63" s="4">
        <v>4325.0</v>
      </c>
      <c r="C63" s="4" t="s">
        <v>391</v>
      </c>
      <c r="D63" s="92">
        <v>30.378</v>
      </c>
      <c r="E63" s="52">
        <v>40.0</v>
      </c>
      <c r="F63" s="52">
        <v>129.82</v>
      </c>
      <c r="G63" s="52">
        <v>1961854.0</v>
      </c>
      <c r="H63" s="52">
        <v>61.82</v>
      </c>
      <c r="I63" s="52" t="s">
        <v>65</v>
      </c>
      <c r="J63" s="52" t="s">
        <v>53</v>
      </c>
      <c r="K63" s="52" t="s">
        <v>203</v>
      </c>
      <c r="O63" s="176" t="str">
        <f t="shared" si="1"/>
        <v>750MeV</v>
      </c>
      <c r="P63" s="20" t="str">
        <f t="shared" si="2"/>
        <v>650MeV</v>
      </c>
      <c r="Q63" s="20">
        <f t="shared" si="3"/>
        <v>1000.9</v>
      </c>
      <c r="R63" s="20">
        <f t="shared" si="4"/>
        <v>858.29</v>
      </c>
      <c r="S63" s="20">
        <f t="shared" si="5"/>
        <v>109.12</v>
      </c>
    </row>
    <row r="64">
      <c r="A64" s="75"/>
      <c r="B64" s="4">
        <v>4326.0</v>
      </c>
      <c r="C64" s="4" t="s">
        <v>154</v>
      </c>
      <c r="D64" s="52">
        <v>30.378</v>
      </c>
      <c r="E64" s="52">
        <v>40.0</v>
      </c>
      <c r="F64" s="52">
        <v>0.0</v>
      </c>
      <c r="G64" s="52">
        <v>0.0</v>
      </c>
      <c r="H64" s="52">
        <v>0.0</v>
      </c>
      <c r="I64" s="52" t="s">
        <v>65</v>
      </c>
      <c r="J64" s="52" t="s">
        <v>53</v>
      </c>
      <c r="K64" s="52" t="s">
        <v>203</v>
      </c>
      <c r="L64" s="4" t="s">
        <v>639</v>
      </c>
      <c r="O64" s="176" t="str">
        <f t="shared" si="1"/>
        <v>750MeV</v>
      </c>
      <c r="P64" s="20" t="str">
        <f t="shared" si="2"/>
        <v>650MeV</v>
      </c>
      <c r="Q64" s="20">
        <f t="shared" si="3"/>
        <v>1000.9</v>
      </c>
      <c r="R64" s="20">
        <f t="shared" si="4"/>
        <v>858.29</v>
      </c>
      <c r="S64" s="20">
        <f t="shared" si="5"/>
        <v>109.12</v>
      </c>
    </row>
    <row r="65">
      <c r="A65" s="75"/>
      <c r="B65" s="4">
        <v>4327.0</v>
      </c>
      <c r="C65" s="4" t="s">
        <v>154</v>
      </c>
      <c r="D65" s="52">
        <v>30.378</v>
      </c>
      <c r="E65" s="52">
        <v>40.0</v>
      </c>
      <c r="F65" s="52">
        <v>0.0</v>
      </c>
      <c r="G65" s="52">
        <v>0.0</v>
      </c>
      <c r="H65" s="52">
        <v>0.0</v>
      </c>
      <c r="I65" s="52" t="s">
        <v>65</v>
      </c>
      <c r="J65" s="52" t="s">
        <v>53</v>
      </c>
      <c r="K65" s="52" t="s">
        <v>203</v>
      </c>
      <c r="L65" s="4" t="s">
        <v>640</v>
      </c>
      <c r="O65" s="176" t="str">
        <f t="shared" si="1"/>
        <v>750MeV</v>
      </c>
      <c r="P65" s="20" t="str">
        <f t="shared" si="2"/>
        <v>650MeV</v>
      </c>
      <c r="Q65" s="20">
        <f t="shared" si="3"/>
        <v>1000.9</v>
      </c>
      <c r="R65" s="20">
        <f t="shared" si="4"/>
        <v>858.29</v>
      </c>
      <c r="S65" s="20">
        <f t="shared" si="5"/>
        <v>109.12</v>
      </c>
    </row>
    <row r="66">
      <c r="A66" s="252"/>
      <c r="B66" s="4">
        <v>4328.0</v>
      </c>
      <c r="C66" s="4" t="s">
        <v>391</v>
      </c>
      <c r="D66" s="52">
        <v>30.378</v>
      </c>
      <c r="E66" s="52">
        <v>40.0</v>
      </c>
      <c r="F66" s="52">
        <v>65.8</v>
      </c>
      <c r="G66" s="52">
        <v>998373.0</v>
      </c>
      <c r="H66" s="52">
        <v>32.0</v>
      </c>
      <c r="I66" s="52" t="s">
        <v>65</v>
      </c>
      <c r="J66" s="52" t="s">
        <v>53</v>
      </c>
      <c r="K66" s="52" t="s">
        <v>203</v>
      </c>
      <c r="O66" s="176" t="str">
        <f t="shared" si="1"/>
        <v>750MeV</v>
      </c>
      <c r="P66" s="20" t="str">
        <f t="shared" si="2"/>
        <v>650MeV</v>
      </c>
      <c r="Q66" s="20">
        <f t="shared" si="3"/>
        <v>1066.7</v>
      </c>
      <c r="R66" s="20">
        <f t="shared" si="4"/>
        <v>858.29</v>
      </c>
      <c r="S66" s="20">
        <f t="shared" si="5"/>
        <v>109.12</v>
      </c>
    </row>
    <row r="67">
      <c r="A67" s="75"/>
      <c r="B67" s="4">
        <v>4329.0</v>
      </c>
      <c r="C67" s="4" t="s">
        <v>391</v>
      </c>
      <c r="D67" s="52">
        <v>30.378</v>
      </c>
      <c r="E67" s="52">
        <v>40.0</v>
      </c>
      <c r="F67" s="52">
        <v>129.23</v>
      </c>
      <c r="G67" s="52">
        <v>1932277.0</v>
      </c>
      <c r="H67" s="52">
        <v>64.04</v>
      </c>
      <c r="I67" s="52" t="s">
        <v>65</v>
      </c>
      <c r="J67" s="52" t="s">
        <v>53</v>
      </c>
      <c r="K67" s="52" t="s">
        <v>203</v>
      </c>
      <c r="O67" s="176" t="str">
        <f t="shared" si="1"/>
        <v>750MeV</v>
      </c>
      <c r="P67" s="20" t="str">
        <f t="shared" si="2"/>
        <v>650MeV</v>
      </c>
      <c r="Q67" s="20">
        <f t="shared" si="3"/>
        <v>1195.93</v>
      </c>
      <c r="R67" s="20">
        <f t="shared" si="4"/>
        <v>858.29</v>
      </c>
      <c r="S67" s="20">
        <f t="shared" si="5"/>
        <v>109.12</v>
      </c>
    </row>
    <row r="68">
      <c r="A68" s="75"/>
      <c r="B68" s="4">
        <v>4330.0</v>
      </c>
      <c r="C68" s="4" t="s">
        <v>391</v>
      </c>
      <c r="D68" s="52">
        <v>30.378</v>
      </c>
      <c r="E68" s="52">
        <v>40.0</v>
      </c>
      <c r="F68" s="52">
        <v>128.42</v>
      </c>
      <c r="G68" s="52">
        <v>1921017.0</v>
      </c>
      <c r="H68" s="52">
        <v>61.87</v>
      </c>
      <c r="I68" s="52" t="s">
        <v>65</v>
      </c>
      <c r="J68" s="52" t="s">
        <v>53</v>
      </c>
      <c r="K68" s="52" t="s">
        <v>203</v>
      </c>
      <c r="O68" s="176" t="str">
        <f t="shared" si="1"/>
        <v>750MeV</v>
      </c>
      <c r="P68" s="20" t="str">
        <f t="shared" si="2"/>
        <v>650MeV</v>
      </c>
      <c r="Q68" s="20">
        <f t="shared" si="3"/>
        <v>1324.35</v>
      </c>
      <c r="R68" s="20">
        <f t="shared" si="4"/>
        <v>858.29</v>
      </c>
      <c r="S68" s="20">
        <f t="shared" si="5"/>
        <v>109.12</v>
      </c>
    </row>
    <row r="69">
      <c r="A69" s="75"/>
      <c r="B69" s="4">
        <v>4331.0</v>
      </c>
      <c r="C69" s="4" t="s">
        <v>391</v>
      </c>
      <c r="D69" s="52">
        <v>30.378</v>
      </c>
      <c r="E69" s="52">
        <v>30.0</v>
      </c>
      <c r="F69" s="52">
        <v>0.0</v>
      </c>
      <c r="G69" s="52">
        <v>0.0</v>
      </c>
      <c r="H69" s="52">
        <v>60.0</v>
      </c>
      <c r="I69" s="52" t="s">
        <v>65</v>
      </c>
      <c r="J69" s="52" t="s">
        <v>53</v>
      </c>
      <c r="K69" s="52" t="s">
        <v>203</v>
      </c>
      <c r="L69" s="4" t="s">
        <v>642</v>
      </c>
      <c r="O69" s="176" t="str">
        <f t="shared" si="1"/>
        <v>750MeV</v>
      </c>
      <c r="P69" s="20" t="str">
        <f t="shared" si="2"/>
        <v>650MeV</v>
      </c>
      <c r="Q69" s="20">
        <f t="shared" si="3"/>
        <v>1324.35</v>
      </c>
      <c r="R69" s="20">
        <f t="shared" si="4"/>
        <v>858.29</v>
      </c>
      <c r="S69" s="20">
        <f t="shared" si="5"/>
        <v>109.12</v>
      </c>
    </row>
    <row r="70">
      <c r="A70" s="75"/>
      <c r="B70" s="4">
        <v>4332.0</v>
      </c>
      <c r="C70" s="4" t="s">
        <v>391</v>
      </c>
      <c r="D70" s="52">
        <v>30.378</v>
      </c>
      <c r="E70" s="52">
        <v>20.0</v>
      </c>
      <c r="F70" s="52">
        <v>32.83</v>
      </c>
      <c r="G70" s="4">
        <v>343231.0</v>
      </c>
      <c r="H70" s="52">
        <v>32.32</v>
      </c>
      <c r="I70" s="52" t="s">
        <v>65</v>
      </c>
      <c r="J70" s="52" t="s">
        <v>53</v>
      </c>
      <c r="K70" s="52" t="s">
        <v>203</v>
      </c>
      <c r="O70" s="176" t="str">
        <f t="shared" si="1"/>
        <v>750MeV</v>
      </c>
      <c r="P70" s="20" t="str">
        <f t="shared" si="2"/>
        <v>650MeV</v>
      </c>
      <c r="Q70" s="20">
        <f t="shared" si="3"/>
        <v>1357.18</v>
      </c>
      <c r="R70" s="20">
        <f t="shared" si="4"/>
        <v>858.29</v>
      </c>
      <c r="S70" s="20">
        <f t="shared" si="5"/>
        <v>109.12</v>
      </c>
    </row>
    <row r="71">
      <c r="A71" s="75"/>
      <c r="B71" s="4">
        <v>4333.0</v>
      </c>
      <c r="C71" s="4" t="s">
        <v>391</v>
      </c>
      <c r="D71" s="52">
        <v>30.378</v>
      </c>
      <c r="E71" s="52">
        <v>10.0</v>
      </c>
      <c r="F71" s="52">
        <v>22.62</v>
      </c>
      <c r="G71" s="52">
        <v>198664.0</v>
      </c>
      <c r="H71" s="52">
        <v>39.76</v>
      </c>
      <c r="I71" s="52" t="s">
        <v>65</v>
      </c>
      <c r="J71" s="52" t="s">
        <v>53</v>
      </c>
      <c r="K71" s="52" t="s">
        <v>203</v>
      </c>
      <c r="O71" s="176" t="str">
        <f t="shared" si="1"/>
        <v>750MeV</v>
      </c>
      <c r="P71" s="20" t="str">
        <f t="shared" si="2"/>
        <v>650MeV</v>
      </c>
      <c r="Q71" s="20">
        <f t="shared" si="3"/>
        <v>1379.8</v>
      </c>
      <c r="R71" s="20">
        <f t="shared" si="4"/>
        <v>858.29</v>
      </c>
      <c r="S71" s="20">
        <f t="shared" si="5"/>
        <v>109.12</v>
      </c>
    </row>
    <row r="72">
      <c r="A72" s="75"/>
      <c r="B72" s="4">
        <v>4334.0</v>
      </c>
      <c r="C72" s="4" t="s">
        <v>391</v>
      </c>
      <c r="D72" s="52">
        <v>30.378</v>
      </c>
      <c r="E72" s="52">
        <v>40.0</v>
      </c>
      <c r="F72" s="52">
        <v>34.04</v>
      </c>
      <c r="G72" s="52">
        <v>512393.0</v>
      </c>
      <c r="H72" s="52">
        <v>34.04</v>
      </c>
      <c r="I72" s="52" t="s">
        <v>65</v>
      </c>
      <c r="J72" s="52" t="s">
        <v>469</v>
      </c>
      <c r="K72" s="52" t="s">
        <v>223</v>
      </c>
      <c r="O72" s="176" t="str">
        <f t="shared" si="1"/>
        <v>750MeV</v>
      </c>
      <c r="P72" s="20" t="str">
        <f t="shared" si="2"/>
        <v>650MeV</v>
      </c>
      <c r="Q72" s="20">
        <f t="shared" si="3"/>
        <v>1413.84</v>
      </c>
      <c r="R72" s="20">
        <f t="shared" si="4"/>
        <v>858.29</v>
      </c>
      <c r="S72" s="20">
        <f t="shared" si="5"/>
        <v>109.12</v>
      </c>
    </row>
    <row r="73">
      <c r="A73" s="111"/>
      <c r="B73" s="42">
        <v>4335.0</v>
      </c>
      <c r="C73" s="42" t="s">
        <v>391</v>
      </c>
      <c r="D73" s="43">
        <v>30.378</v>
      </c>
      <c r="E73" s="43">
        <v>30.0</v>
      </c>
      <c r="F73" s="43">
        <v>26.17</v>
      </c>
      <c r="G73" s="43">
        <v>350053.0</v>
      </c>
      <c r="H73" s="43">
        <v>23.45</v>
      </c>
      <c r="I73" s="43" t="s">
        <v>229</v>
      </c>
      <c r="J73" s="43" t="s">
        <v>53</v>
      </c>
      <c r="K73" s="43" t="s">
        <v>203</v>
      </c>
      <c r="L73" s="27"/>
      <c r="M73" s="27"/>
      <c r="N73" s="27"/>
      <c r="O73" s="200" t="str">
        <f t="shared" si="1"/>
        <v>750MeV</v>
      </c>
      <c r="P73" s="27" t="str">
        <f t="shared" si="2"/>
        <v>650MeV</v>
      </c>
      <c r="Q73" s="27">
        <f t="shared" si="3"/>
        <v>1413.84</v>
      </c>
      <c r="R73" s="27">
        <f t="shared" si="4"/>
        <v>858.29</v>
      </c>
      <c r="S73" s="27">
        <f t="shared" si="5"/>
        <v>135.29</v>
      </c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>
      <c r="A74" s="111"/>
      <c r="B74" s="42">
        <v>4336.0</v>
      </c>
      <c r="C74" s="42" t="s">
        <v>391</v>
      </c>
      <c r="D74" s="43">
        <v>30.378</v>
      </c>
      <c r="E74" s="43">
        <v>20.0</v>
      </c>
      <c r="F74" s="43">
        <v>18.57</v>
      </c>
      <c r="G74" s="43">
        <v>194205.0</v>
      </c>
      <c r="H74" s="43">
        <v>20.87</v>
      </c>
      <c r="I74" s="43" t="s">
        <v>229</v>
      </c>
      <c r="J74" s="43" t="s">
        <v>53</v>
      </c>
      <c r="K74" s="43" t="s">
        <v>203</v>
      </c>
      <c r="L74" s="42"/>
      <c r="M74" s="27"/>
      <c r="N74" s="27"/>
      <c r="O74" s="200" t="str">
        <f t="shared" si="1"/>
        <v>750MeV</v>
      </c>
      <c r="P74" s="27" t="str">
        <f t="shared" si="2"/>
        <v>650MeV</v>
      </c>
      <c r="Q74" s="27">
        <f t="shared" si="3"/>
        <v>1413.84</v>
      </c>
      <c r="R74" s="27">
        <f t="shared" si="4"/>
        <v>858.29</v>
      </c>
      <c r="S74" s="27">
        <f t="shared" si="5"/>
        <v>153.86</v>
      </c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>
      <c r="A75" s="114"/>
      <c r="B75" s="45">
        <v>4337.0</v>
      </c>
      <c r="C75" s="45" t="s">
        <v>391</v>
      </c>
      <c r="D75" s="83">
        <v>30.378</v>
      </c>
      <c r="E75" s="83">
        <v>20.0</v>
      </c>
      <c r="F75" s="83">
        <v>61.99</v>
      </c>
      <c r="G75" s="83">
        <v>2765143.0</v>
      </c>
      <c r="H75" s="83">
        <v>62.51</v>
      </c>
      <c r="I75" s="83" t="s">
        <v>101</v>
      </c>
      <c r="J75" s="83" t="s">
        <v>53</v>
      </c>
      <c r="K75" s="83" t="s">
        <v>203</v>
      </c>
      <c r="L75" s="23"/>
      <c r="M75" s="23"/>
      <c r="N75" s="23"/>
      <c r="O75" s="204" t="str">
        <f t="shared" si="1"/>
        <v>750MeV</v>
      </c>
      <c r="P75" s="23" t="str">
        <f t="shared" si="2"/>
        <v>650MeV</v>
      </c>
      <c r="Q75" s="23">
        <f t="shared" si="3"/>
        <v>1413.84</v>
      </c>
      <c r="R75" s="23">
        <f t="shared" si="4"/>
        <v>920.28</v>
      </c>
      <c r="S75" s="23">
        <f t="shared" si="5"/>
        <v>153.86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>
      <c r="A76" s="114"/>
      <c r="B76" s="45">
        <v>4338.0</v>
      </c>
      <c r="C76" s="45" t="s">
        <v>391</v>
      </c>
      <c r="D76" s="83">
        <v>30.378</v>
      </c>
      <c r="E76" s="83">
        <v>20.0</v>
      </c>
      <c r="F76" s="83">
        <v>66.95</v>
      </c>
      <c r="G76" s="83">
        <v>2971418.0</v>
      </c>
      <c r="H76" s="83">
        <v>62.01</v>
      </c>
      <c r="I76" s="83" t="s">
        <v>101</v>
      </c>
      <c r="J76" s="83" t="s">
        <v>53</v>
      </c>
      <c r="K76" s="83" t="s">
        <v>203</v>
      </c>
      <c r="L76" s="23"/>
      <c r="M76" s="23"/>
      <c r="N76" s="23"/>
      <c r="O76" s="204" t="str">
        <f t="shared" si="1"/>
        <v>750MeV</v>
      </c>
      <c r="P76" s="23" t="str">
        <f t="shared" si="2"/>
        <v>650MeV</v>
      </c>
      <c r="Q76" s="23">
        <f t="shared" si="3"/>
        <v>1413.84</v>
      </c>
      <c r="R76" s="23">
        <f t="shared" si="4"/>
        <v>987.23</v>
      </c>
      <c r="S76" s="23">
        <f t="shared" si="5"/>
        <v>153.86</v>
      </c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>
      <c r="A77" s="114"/>
      <c r="B77" s="45">
        <v>4339.0</v>
      </c>
      <c r="C77" s="45" t="s">
        <v>391</v>
      </c>
      <c r="D77" s="83">
        <v>30.378</v>
      </c>
      <c r="E77" s="83">
        <v>20.0</v>
      </c>
      <c r="F77" s="83">
        <v>64.54</v>
      </c>
      <c r="G77" s="83">
        <v>2881837.0</v>
      </c>
      <c r="H77" s="83">
        <v>59.55</v>
      </c>
      <c r="I77" s="83" t="s">
        <v>101</v>
      </c>
      <c r="J77" s="83" t="s">
        <v>53</v>
      </c>
      <c r="K77" s="83" t="s">
        <v>203</v>
      </c>
      <c r="L77" s="45"/>
      <c r="M77" s="23"/>
      <c r="N77" s="23"/>
      <c r="O77" s="204" t="str">
        <f t="shared" si="1"/>
        <v>750MeV</v>
      </c>
      <c r="P77" s="23" t="str">
        <f t="shared" si="2"/>
        <v>650MeV</v>
      </c>
      <c r="Q77" s="23">
        <f t="shared" si="3"/>
        <v>1413.84</v>
      </c>
      <c r="R77" s="23">
        <f t="shared" si="4"/>
        <v>1051.77</v>
      </c>
      <c r="S77" s="23">
        <f t="shared" si="5"/>
        <v>153.86</v>
      </c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>
      <c r="A78" s="114"/>
      <c r="B78" s="45">
        <v>4340.0</v>
      </c>
      <c r="C78" s="45" t="s">
        <v>391</v>
      </c>
      <c r="D78" s="83">
        <v>30.378</v>
      </c>
      <c r="E78" s="83">
        <v>20.0</v>
      </c>
      <c r="F78" s="83">
        <v>63.59</v>
      </c>
      <c r="G78" s="83">
        <v>2817437.0</v>
      </c>
      <c r="H78" s="83">
        <v>59.31</v>
      </c>
      <c r="I78" s="83" t="s">
        <v>101</v>
      </c>
      <c r="J78" s="83" t="s">
        <v>53</v>
      </c>
      <c r="K78" s="83" t="s">
        <v>203</v>
      </c>
      <c r="L78" s="45"/>
      <c r="M78" s="23"/>
      <c r="N78" s="23"/>
      <c r="O78" s="204" t="str">
        <f t="shared" si="1"/>
        <v>750MeV</v>
      </c>
      <c r="P78" s="23" t="str">
        <f t="shared" si="2"/>
        <v>650MeV</v>
      </c>
      <c r="Q78" s="23">
        <f t="shared" si="3"/>
        <v>1413.84</v>
      </c>
      <c r="R78" s="23">
        <f t="shared" si="4"/>
        <v>1115.36</v>
      </c>
      <c r="S78" s="23">
        <f t="shared" si="5"/>
        <v>153.86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>
      <c r="A79" s="114"/>
      <c r="B79" s="45">
        <v>4341.0</v>
      </c>
      <c r="C79" s="45" t="s">
        <v>391</v>
      </c>
      <c r="D79" s="83">
        <v>30.378</v>
      </c>
      <c r="E79" s="83">
        <v>20.0</v>
      </c>
      <c r="F79" s="83">
        <v>55.2</v>
      </c>
      <c r="G79" s="83">
        <v>2478434.0</v>
      </c>
      <c r="H79" s="83">
        <v>71.79</v>
      </c>
      <c r="I79" s="83" t="s">
        <v>101</v>
      </c>
      <c r="J79" s="83" t="s">
        <v>53</v>
      </c>
      <c r="K79" s="83" t="s">
        <v>203</v>
      </c>
      <c r="L79" s="23"/>
      <c r="M79" s="23"/>
      <c r="N79" s="23"/>
      <c r="O79" s="204" t="str">
        <f t="shared" si="1"/>
        <v>750MeV</v>
      </c>
      <c r="P79" s="23" t="str">
        <f t="shared" si="2"/>
        <v>650MeV</v>
      </c>
      <c r="Q79" s="23">
        <f t="shared" si="3"/>
        <v>1413.84</v>
      </c>
      <c r="R79" s="23">
        <f t="shared" si="4"/>
        <v>1170.56</v>
      </c>
      <c r="S79" s="23">
        <f t="shared" si="5"/>
        <v>153.86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>
      <c r="A80" s="114"/>
      <c r="B80" s="45">
        <v>4342.0</v>
      </c>
      <c r="C80" s="45" t="s">
        <v>391</v>
      </c>
      <c r="D80" s="83">
        <v>30.378</v>
      </c>
      <c r="E80" s="83">
        <v>20.0</v>
      </c>
      <c r="F80" s="83">
        <v>64.9</v>
      </c>
      <c r="G80" s="83">
        <v>2868423.0</v>
      </c>
      <c r="H80" s="83">
        <v>59.65</v>
      </c>
      <c r="I80" s="83" t="s">
        <v>101</v>
      </c>
      <c r="J80" s="83" t="s">
        <v>53</v>
      </c>
      <c r="K80" s="83" t="s">
        <v>203</v>
      </c>
      <c r="L80" s="23"/>
      <c r="M80" s="23"/>
      <c r="N80" s="23"/>
      <c r="O80" s="204" t="str">
        <f t="shared" si="1"/>
        <v>750MeV</v>
      </c>
      <c r="P80" s="23" t="str">
        <f t="shared" si="2"/>
        <v>650MeV</v>
      </c>
      <c r="Q80" s="23">
        <f t="shared" si="3"/>
        <v>1413.84</v>
      </c>
      <c r="R80" s="23">
        <f t="shared" si="4"/>
        <v>1235.46</v>
      </c>
      <c r="S80" s="23">
        <f t="shared" si="5"/>
        <v>153.86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>
      <c r="A81" s="114"/>
      <c r="B81" s="45">
        <v>4343.0</v>
      </c>
      <c r="C81" s="45" t="s">
        <v>391</v>
      </c>
      <c r="D81" s="83">
        <v>30.378</v>
      </c>
      <c r="E81" s="83">
        <v>20.0</v>
      </c>
      <c r="F81" s="83">
        <v>59.81</v>
      </c>
      <c r="G81" s="83">
        <v>2677262.0</v>
      </c>
      <c r="H81" s="83">
        <v>60.88</v>
      </c>
      <c r="I81" s="83" t="s">
        <v>101</v>
      </c>
      <c r="J81" s="83" t="s">
        <v>53</v>
      </c>
      <c r="K81" s="83" t="s">
        <v>203</v>
      </c>
      <c r="L81" s="23"/>
      <c r="M81" s="23"/>
      <c r="N81" s="23"/>
      <c r="O81" s="204" t="str">
        <f t="shared" si="1"/>
        <v>750MeV</v>
      </c>
      <c r="P81" s="23" t="str">
        <f t="shared" si="2"/>
        <v>650MeV</v>
      </c>
      <c r="Q81" s="23">
        <f t="shared" si="3"/>
        <v>1413.84</v>
      </c>
      <c r="R81" s="23">
        <f t="shared" si="4"/>
        <v>1295.27</v>
      </c>
      <c r="S81" s="23">
        <f t="shared" si="5"/>
        <v>153.86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>
      <c r="A82" s="114"/>
      <c r="B82" s="45">
        <v>4344.0</v>
      </c>
      <c r="C82" s="45" t="s">
        <v>391</v>
      </c>
      <c r="D82" s="83">
        <v>30.378</v>
      </c>
      <c r="E82" s="83">
        <v>20.0</v>
      </c>
      <c r="F82" s="83">
        <v>61.52</v>
      </c>
      <c r="G82" s="83">
        <v>2741388.0</v>
      </c>
      <c r="H82" s="83">
        <v>58.6</v>
      </c>
      <c r="I82" s="83" t="s">
        <v>101</v>
      </c>
      <c r="J82" s="83" t="s">
        <v>53</v>
      </c>
      <c r="K82" s="83" t="s">
        <v>203</v>
      </c>
      <c r="L82" s="23"/>
      <c r="M82" s="23"/>
      <c r="N82" s="23"/>
      <c r="O82" s="204" t="str">
        <f t="shared" si="1"/>
        <v>750MeV</v>
      </c>
      <c r="P82" s="23" t="str">
        <f t="shared" si="2"/>
        <v>650MeV</v>
      </c>
      <c r="Q82" s="23">
        <f t="shared" si="3"/>
        <v>1413.84</v>
      </c>
      <c r="R82" s="23">
        <f t="shared" si="4"/>
        <v>1356.79</v>
      </c>
      <c r="S82" s="23">
        <f t="shared" si="5"/>
        <v>153.86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114"/>
      <c r="B83" s="45">
        <v>4345.0</v>
      </c>
      <c r="C83" s="45" t="s">
        <v>391</v>
      </c>
      <c r="D83" s="83">
        <v>30.378</v>
      </c>
      <c r="E83" s="83">
        <v>15.0</v>
      </c>
      <c r="F83" s="83">
        <v>16.38</v>
      </c>
      <c r="G83" s="83">
        <v>645145.0</v>
      </c>
      <c r="H83" s="83">
        <v>20.42</v>
      </c>
      <c r="I83" s="83" t="s">
        <v>101</v>
      </c>
      <c r="J83" s="83" t="s">
        <v>53</v>
      </c>
      <c r="K83" s="83" t="s">
        <v>203</v>
      </c>
      <c r="L83" s="23"/>
      <c r="M83" s="23"/>
      <c r="N83" s="23"/>
      <c r="O83" s="204" t="str">
        <f t="shared" si="1"/>
        <v>750MeV</v>
      </c>
      <c r="P83" s="23" t="str">
        <f t="shared" si="2"/>
        <v>650MeV</v>
      </c>
      <c r="Q83" s="23">
        <f t="shared" si="3"/>
        <v>1413.84</v>
      </c>
      <c r="R83" s="23">
        <f t="shared" si="4"/>
        <v>1373.17</v>
      </c>
      <c r="S83" s="23">
        <f t="shared" si="5"/>
        <v>153.86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>
      <c r="A84" s="114"/>
      <c r="B84" s="45">
        <v>4346.0</v>
      </c>
      <c r="C84" s="45" t="s">
        <v>391</v>
      </c>
      <c r="D84" s="83">
        <v>30.378</v>
      </c>
      <c r="E84" s="83">
        <v>12.0</v>
      </c>
      <c r="F84" s="83">
        <v>19.99</v>
      </c>
      <c r="G84" s="83">
        <v>697683.0</v>
      </c>
      <c r="H84" s="83">
        <v>29.41</v>
      </c>
      <c r="I84" s="83" t="s">
        <v>101</v>
      </c>
      <c r="J84" s="83" t="s">
        <v>53</v>
      </c>
      <c r="K84" s="83" t="s">
        <v>203</v>
      </c>
      <c r="L84" s="23"/>
      <c r="M84" s="23"/>
      <c r="N84" s="23"/>
      <c r="O84" s="204" t="str">
        <f t="shared" si="1"/>
        <v>750MeV</v>
      </c>
      <c r="P84" s="23" t="str">
        <f t="shared" si="2"/>
        <v>650MeV</v>
      </c>
      <c r="Q84" s="23">
        <f t="shared" si="3"/>
        <v>1413.84</v>
      </c>
      <c r="R84" s="23">
        <f t="shared" si="4"/>
        <v>1393.16</v>
      </c>
      <c r="S84" s="23">
        <f t="shared" si="5"/>
        <v>153.86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>
      <c r="A85" s="114"/>
      <c r="B85" s="45">
        <v>4347.0</v>
      </c>
      <c r="C85" s="45" t="s">
        <v>391</v>
      </c>
      <c r="D85" s="83">
        <v>30.378</v>
      </c>
      <c r="E85" s="83">
        <v>8.0</v>
      </c>
      <c r="F85" s="83">
        <v>17.98</v>
      </c>
      <c r="G85" s="83">
        <v>506392.0</v>
      </c>
      <c r="H85" s="83">
        <v>39.52</v>
      </c>
      <c r="I85" s="83" t="s">
        <v>101</v>
      </c>
      <c r="J85" s="83" t="s">
        <v>53</v>
      </c>
      <c r="K85" s="83" t="s">
        <v>203</v>
      </c>
      <c r="L85" s="23"/>
      <c r="M85" s="23"/>
      <c r="N85" s="23"/>
      <c r="O85" s="204" t="str">
        <f t="shared" si="1"/>
        <v>750MeV</v>
      </c>
      <c r="P85" s="23" t="str">
        <f t="shared" si="2"/>
        <v>650MeV</v>
      </c>
      <c r="Q85" s="23">
        <f t="shared" si="3"/>
        <v>1413.84</v>
      </c>
      <c r="R85" s="23">
        <f t="shared" si="4"/>
        <v>1411.14</v>
      </c>
      <c r="S85" s="23">
        <f t="shared" si="5"/>
        <v>153.86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114"/>
      <c r="B86" s="45">
        <v>4348.0</v>
      </c>
      <c r="C86" s="45" t="s">
        <v>391</v>
      </c>
      <c r="D86" s="83">
        <v>30.378</v>
      </c>
      <c r="E86" s="83">
        <v>20.0</v>
      </c>
      <c r="F86" s="83">
        <v>13.46</v>
      </c>
      <c r="G86" s="83">
        <v>599967.0</v>
      </c>
      <c r="H86" s="83">
        <v>14.18</v>
      </c>
      <c r="I86" s="83" t="s">
        <v>101</v>
      </c>
      <c r="J86" s="83" t="s">
        <v>453</v>
      </c>
      <c r="K86" s="83" t="s">
        <v>223</v>
      </c>
      <c r="L86" s="45"/>
      <c r="M86" s="23"/>
      <c r="N86" s="23"/>
      <c r="O86" s="204" t="str">
        <f t="shared" si="1"/>
        <v>750MeV</v>
      </c>
      <c r="P86" s="23" t="str">
        <f t="shared" si="2"/>
        <v>650MeV</v>
      </c>
      <c r="Q86" s="23">
        <f t="shared" si="3"/>
        <v>1413.84</v>
      </c>
      <c r="R86" s="23">
        <f t="shared" si="4"/>
        <v>1424.6</v>
      </c>
      <c r="S86" s="23">
        <f t="shared" si="5"/>
        <v>153.86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>
      <c r="A87" s="73">
        <v>45335.0</v>
      </c>
      <c r="B87" s="4">
        <v>4373.0</v>
      </c>
      <c r="C87" s="4" t="s">
        <v>391</v>
      </c>
      <c r="D87" s="94">
        <v>30.372</v>
      </c>
      <c r="E87" s="52">
        <v>40.0</v>
      </c>
      <c r="F87" s="52">
        <v>103.72</v>
      </c>
      <c r="G87" s="52">
        <v>1582190.0</v>
      </c>
      <c r="H87" s="52">
        <v>57.88</v>
      </c>
      <c r="I87" s="52" t="s">
        <v>65</v>
      </c>
      <c r="J87" s="52" t="s">
        <v>53</v>
      </c>
      <c r="K87" s="52" t="s">
        <v>203</v>
      </c>
      <c r="L87" s="4"/>
      <c r="O87" s="176" t="str">
        <f t="shared" si="1"/>
        <v>750MeV</v>
      </c>
      <c r="P87" s="20" t="str">
        <f t="shared" si="2"/>
        <v>650MeV</v>
      </c>
      <c r="Q87" s="20">
        <f t="shared" si="3"/>
        <v>1517.56</v>
      </c>
      <c r="R87" s="20">
        <f t="shared" si="4"/>
        <v>1424.6</v>
      </c>
      <c r="S87" s="20">
        <f t="shared" si="5"/>
        <v>153.86</v>
      </c>
    </row>
    <row r="88">
      <c r="A88" s="75"/>
      <c r="B88" s="4">
        <v>4374.0</v>
      </c>
      <c r="C88" s="4" t="s">
        <v>391</v>
      </c>
      <c r="D88" s="52">
        <v>30.372</v>
      </c>
      <c r="E88" s="52">
        <v>40.0</v>
      </c>
      <c r="F88" s="52">
        <v>130.86</v>
      </c>
      <c r="G88" s="52">
        <v>1953074.0</v>
      </c>
      <c r="H88" s="52">
        <v>60.88</v>
      </c>
      <c r="I88" s="52" t="s">
        <v>65</v>
      </c>
      <c r="J88" s="52" t="s">
        <v>53</v>
      </c>
      <c r="K88" s="52" t="s">
        <v>203</v>
      </c>
      <c r="L88" s="4"/>
      <c r="O88" s="176" t="str">
        <f t="shared" si="1"/>
        <v>750MeV</v>
      </c>
      <c r="P88" s="20" t="str">
        <f t="shared" si="2"/>
        <v>650MeV</v>
      </c>
      <c r="Q88" s="20">
        <f t="shared" si="3"/>
        <v>1648.42</v>
      </c>
      <c r="R88" s="20">
        <f t="shared" si="4"/>
        <v>1424.6</v>
      </c>
      <c r="S88" s="20">
        <f t="shared" si="5"/>
        <v>153.86</v>
      </c>
    </row>
    <row r="89">
      <c r="A89" s="75"/>
      <c r="B89" s="4">
        <v>4375.0</v>
      </c>
      <c r="C89" s="4" t="s">
        <v>391</v>
      </c>
      <c r="D89" s="52">
        <v>30.372</v>
      </c>
      <c r="E89" s="52">
        <v>40.0</v>
      </c>
      <c r="F89" s="52">
        <v>115.5</v>
      </c>
      <c r="G89" s="52">
        <v>1718737.0</v>
      </c>
      <c r="H89" s="52">
        <v>60.05</v>
      </c>
      <c r="I89" s="52" t="s">
        <v>65</v>
      </c>
      <c r="J89" s="52" t="s">
        <v>53</v>
      </c>
      <c r="K89" s="52" t="s">
        <v>203</v>
      </c>
      <c r="L89" s="4"/>
      <c r="O89" s="176" t="str">
        <f t="shared" si="1"/>
        <v>750MeV</v>
      </c>
      <c r="P89" s="20" t="str">
        <f t="shared" si="2"/>
        <v>650MeV</v>
      </c>
      <c r="Q89" s="20">
        <f t="shared" si="3"/>
        <v>1763.92</v>
      </c>
      <c r="R89" s="20">
        <f t="shared" si="4"/>
        <v>1424.6</v>
      </c>
      <c r="S89" s="20">
        <f t="shared" si="5"/>
        <v>153.86</v>
      </c>
    </row>
    <row r="90">
      <c r="A90" s="75"/>
      <c r="B90" s="4">
        <v>4376.0</v>
      </c>
      <c r="C90" s="4" t="s">
        <v>391</v>
      </c>
      <c r="D90" s="52">
        <v>30.372</v>
      </c>
      <c r="E90" s="52">
        <v>40.0</v>
      </c>
      <c r="F90" s="52">
        <v>125.17</v>
      </c>
      <c r="G90" s="52">
        <v>1865142.0</v>
      </c>
      <c r="H90" s="52">
        <v>58.31</v>
      </c>
      <c r="I90" s="52" t="s">
        <v>65</v>
      </c>
      <c r="J90" s="52" t="s">
        <v>53</v>
      </c>
      <c r="K90" s="52" t="s">
        <v>203</v>
      </c>
      <c r="L90" s="4"/>
      <c r="O90" s="176" t="str">
        <f t="shared" si="1"/>
        <v>750MeV</v>
      </c>
      <c r="P90" s="20" t="str">
        <f t="shared" si="2"/>
        <v>650MeV</v>
      </c>
      <c r="Q90" s="20">
        <f t="shared" si="3"/>
        <v>1889.09</v>
      </c>
      <c r="R90" s="20">
        <f t="shared" si="4"/>
        <v>1424.6</v>
      </c>
      <c r="S90" s="20">
        <f t="shared" si="5"/>
        <v>153.86</v>
      </c>
    </row>
    <row r="91">
      <c r="A91" s="75"/>
      <c r="B91" s="4">
        <v>4377.0</v>
      </c>
      <c r="C91" s="4" t="s">
        <v>391</v>
      </c>
      <c r="D91" s="52">
        <v>30.372</v>
      </c>
      <c r="E91" s="52">
        <v>30.0</v>
      </c>
      <c r="F91" s="52">
        <v>30.75</v>
      </c>
      <c r="G91" s="52">
        <v>383176.0</v>
      </c>
      <c r="H91" s="52">
        <v>18.99</v>
      </c>
      <c r="I91" s="52" t="s">
        <v>65</v>
      </c>
      <c r="J91" s="52" t="s">
        <v>53</v>
      </c>
      <c r="K91" s="52" t="s">
        <v>203</v>
      </c>
      <c r="L91" s="4"/>
      <c r="O91" s="176" t="str">
        <f t="shared" si="1"/>
        <v>750MeV</v>
      </c>
      <c r="P91" s="20" t="str">
        <f t="shared" si="2"/>
        <v>650MeV</v>
      </c>
      <c r="Q91" s="20">
        <f t="shared" si="3"/>
        <v>1919.84</v>
      </c>
      <c r="R91" s="20">
        <f t="shared" si="4"/>
        <v>1424.6</v>
      </c>
      <c r="S91" s="20">
        <f t="shared" si="5"/>
        <v>153.86</v>
      </c>
    </row>
    <row r="92">
      <c r="A92" s="75"/>
      <c r="B92" s="4">
        <v>4378.0</v>
      </c>
      <c r="C92" s="4" t="s">
        <v>391</v>
      </c>
      <c r="D92" s="52">
        <v>30.372</v>
      </c>
      <c r="E92" s="52">
        <v>20.0</v>
      </c>
      <c r="F92" s="52">
        <v>35.31</v>
      </c>
      <c r="G92" s="52">
        <v>353588.0</v>
      </c>
      <c r="H92" s="52">
        <v>30.27</v>
      </c>
      <c r="I92" s="52" t="s">
        <v>65</v>
      </c>
      <c r="J92" s="52" t="s">
        <v>53</v>
      </c>
      <c r="K92" s="52" t="s">
        <v>203</v>
      </c>
      <c r="L92" s="4"/>
      <c r="O92" s="176" t="str">
        <f t="shared" si="1"/>
        <v>750MeV</v>
      </c>
      <c r="P92" s="20" t="str">
        <f t="shared" si="2"/>
        <v>650MeV</v>
      </c>
      <c r="Q92" s="20">
        <f t="shared" si="3"/>
        <v>1955.15</v>
      </c>
      <c r="R92" s="20">
        <f t="shared" si="4"/>
        <v>1424.6</v>
      </c>
      <c r="S92" s="20">
        <f t="shared" si="5"/>
        <v>153.86</v>
      </c>
    </row>
    <row r="93">
      <c r="A93" s="75"/>
      <c r="B93" s="4">
        <v>4379.0</v>
      </c>
      <c r="C93" s="4" t="s">
        <v>391</v>
      </c>
      <c r="D93" s="52">
        <v>30.372</v>
      </c>
      <c r="E93" s="52">
        <v>10.0</v>
      </c>
      <c r="F93" s="52">
        <v>22.81</v>
      </c>
      <c r="G93" s="52">
        <v>194992.0</v>
      </c>
      <c r="H93" s="52">
        <v>38.62</v>
      </c>
      <c r="I93" s="52" t="s">
        <v>65</v>
      </c>
      <c r="J93" s="52" t="s">
        <v>53</v>
      </c>
      <c r="K93" s="52" t="s">
        <v>203</v>
      </c>
      <c r="L93" s="4"/>
      <c r="O93" s="176" t="str">
        <f t="shared" si="1"/>
        <v>750MeV</v>
      </c>
      <c r="P93" s="20" t="str">
        <f t="shared" si="2"/>
        <v>650MeV</v>
      </c>
      <c r="Q93" s="20">
        <f t="shared" si="3"/>
        <v>1977.96</v>
      </c>
      <c r="R93" s="20">
        <f t="shared" si="4"/>
        <v>1424.6</v>
      </c>
      <c r="S93" s="20">
        <f t="shared" si="5"/>
        <v>153.86</v>
      </c>
    </row>
    <row r="94">
      <c r="A94" s="75"/>
      <c r="B94" s="4">
        <v>4380.0</v>
      </c>
      <c r="C94" s="4" t="s">
        <v>391</v>
      </c>
      <c r="D94" s="52">
        <v>30.372</v>
      </c>
      <c r="E94" s="52">
        <v>40.0</v>
      </c>
      <c r="F94" s="52">
        <v>32.17</v>
      </c>
      <c r="G94" s="52">
        <v>483100.0</v>
      </c>
      <c r="H94" s="52">
        <v>14.22</v>
      </c>
      <c r="I94" s="52" t="s">
        <v>65</v>
      </c>
      <c r="J94" s="52" t="s">
        <v>469</v>
      </c>
      <c r="K94" s="52" t="s">
        <v>223</v>
      </c>
      <c r="L94" s="4" t="s">
        <v>646</v>
      </c>
      <c r="O94" s="176" t="str">
        <f t="shared" si="1"/>
        <v>750MeV</v>
      </c>
      <c r="P94" s="20" t="str">
        <f t="shared" si="2"/>
        <v>650MeV</v>
      </c>
      <c r="Q94" s="20">
        <f t="shared" si="3"/>
        <v>2010.13</v>
      </c>
      <c r="R94" s="20">
        <f t="shared" si="4"/>
        <v>1424.6</v>
      </c>
      <c r="S94" s="20">
        <f t="shared" si="5"/>
        <v>153.86</v>
      </c>
    </row>
    <row r="95">
      <c r="A95" s="111"/>
      <c r="B95" s="42">
        <v>4381.0</v>
      </c>
      <c r="C95" s="42" t="s">
        <v>391</v>
      </c>
      <c r="D95" s="43">
        <v>30.372</v>
      </c>
      <c r="E95" s="43">
        <v>30.0</v>
      </c>
      <c r="F95" s="43">
        <v>27.64</v>
      </c>
      <c r="G95" s="43">
        <v>363167.0</v>
      </c>
      <c r="H95" s="43">
        <v>18.71</v>
      </c>
      <c r="I95" s="43" t="s">
        <v>229</v>
      </c>
      <c r="J95" s="43" t="s">
        <v>53</v>
      </c>
      <c r="K95" s="43" t="s">
        <v>203</v>
      </c>
      <c r="L95" s="42"/>
      <c r="M95" s="27"/>
      <c r="N95" s="27"/>
      <c r="O95" s="200" t="str">
        <f t="shared" si="1"/>
        <v>750MeV</v>
      </c>
      <c r="P95" s="27" t="str">
        <f t="shared" si="2"/>
        <v>650MeV</v>
      </c>
      <c r="Q95" s="27">
        <f t="shared" si="3"/>
        <v>2010.13</v>
      </c>
      <c r="R95" s="27">
        <f t="shared" si="4"/>
        <v>1424.6</v>
      </c>
      <c r="S95" s="27">
        <f t="shared" si="5"/>
        <v>181.5</v>
      </c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</row>
    <row r="96">
      <c r="A96" s="111"/>
      <c r="B96" s="42">
        <v>4382.0</v>
      </c>
      <c r="C96" s="42" t="s">
        <v>391</v>
      </c>
      <c r="D96" s="43">
        <v>30.372</v>
      </c>
      <c r="E96" s="43">
        <v>20.0</v>
      </c>
      <c r="F96" s="43">
        <v>19.56</v>
      </c>
      <c r="G96" s="43">
        <v>192073.0</v>
      </c>
      <c r="H96" s="43">
        <v>18.6</v>
      </c>
      <c r="I96" s="43" t="s">
        <v>229</v>
      </c>
      <c r="J96" s="43" t="s">
        <v>53</v>
      </c>
      <c r="K96" s="43" t="s">
        <v>203</v>
      </c>
      <c r="L96" s="42"/>
      <c r="M96" s="27"/>
      <c r="N96" s="27"/>
      <c r="O96" s="200" t="str">
        <f t="shared" si="1"/>
        <v>750MeV</v>
      </c>
      <c r="P96" s="27" t="str">
        <f t="shared" si="2"/>
        <v>650MeV</v>
      </c>
      <c r="Q96" s="27">
        <f t="shared" si="3"/>
        <v>2010.13</v>
      </c>
      <c r="R96" s="27">
        <f t="shared" si="4"/>
        <v>1424.6</v>
      </c>
      <c r="S96" s="27">
        <f t="shared" si="5"/>
        <v>201.06</v>
      </c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</row>
    <row r="97">
      <c r="A97" s="114"/>
      <c r="B97" s="45">
        <v>4383.0</v>
      </c>
      <c r="C97" s="45" t="s">
        <v>391</v>
      </c>
      <c r="D97" s="83">
        <v>30.372</v>
      </c>
      <c r="E97" s="83">
        <v>20.0</v>
      </c>
      <c r="F97" s="83">
        <v>64.59</v>
      </c>
      <c r="G97" s="83">
        <v>2887706.0</v>
      </c>
      <c r="H97" s="83">
        <v>59.98</v>
      </c>
      <c r="I97" s="83" t="s">
        <v>101</v>
      </c>
      <c r="J97" s="83" t="s">
        <v>53</v>
      </c>
      <c r="K97" s="83" t="s">
        <v>203</v>
      </c>
      <c r="L97" s="45"/>
      <c r="M97" s="23"/>
      <c r="N97" s="23"/>
      <c r="O97" s="204" t="str">
        <f t="shared" si="1"/>
        <v>750MeV</v>
      </c>
      <c r="P97" s="23" t="str">
        <f t="shared" si="2"/>
        <v>650MeV</v>
      </c>
      <c r="Q97" s="23">
        <f t="shared" si="3"/>
        <v>2010.13</v>
      </c>
      <c r="R97" s="23">
        <f t="shared" si="4"/>
        <v>1489.19</v>
      </c>
      <c r="S97" s="23">
        <f t="shared" si="5"/>
        <v>201.06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>
      <c r="A98" s="114"/>
      <c r="B98" s="45">
        <v>4384.0</v>
      </c>
      <c r="C98" s="45" t="s">
        <v>391</v>
      </c>
      <c r="D98" s="83">
        <v>30.372</v>
      </c>
      <c r="E98" s="83">
        <v>20.0</v>
      </c>
      <c r="F98" s="83">
        <v>62.5</v>
      </c>
      <c r="G98" s="83">
        <v>2825707.0</v>
      </c>
      <c r="H98" s="83">
        <v>56.47</v>
      </c>
      <c r="I98" s="83" t="s">
        <v>101</v>
      </c>
      <c r="J98" s="83" t="s">
        <v>53</v>
      </c>
      <c r="K98" s="83" t="s">
        <v>203</v>
      </c>
      <c r="L98" s="45"/>
      <c r="M98" s="23"/>
      <c r="N98" s="23"/>
      <c r="O98" s="204" t="str">
        <f t="shared" si="1"/>
        <v>750MeV</v>
      </c>
      <c r="P98" s="23" t="str">
        <f t="shared" si="2"/>
        <v>650MeV</v>
      </c>
      <c r="Q98" s="23">
        <f t="shared" si="3"/>
        <v>2010.13</v>
      </c>
      <c r="R98" s="23">
        <f t="shared" si="4"/>
        <v>1551.69</v>
      </c>
      <c r="S98" s="23">
        <f t="shared" si="5"/>
        <v>201.06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>
      <c r="A99" s="114"/>
      <c r="B99" s="45">
        <v>4385.0</v>
      </c>
      <c r="C99" s="45" t="s">
        <v>391</v>
      </c>
      <c r="D99" s="83">
        <v>30.372</v>
      </c>
      <c r="E99" s="83">
        <v>20.0</v>
      </c>
      <c r="F99" s="83">
        <v>68.81</v>
      </c>
      <c r="G99" s="83">
        <v>3123822.0</v>
      </c>
      <c r="H99" s="83">
        <v>64.8</v>
      </c>
      <c r="I99" s="83" t="s">
        <v>101</v>
      </c>
      <c r="J99" s="83" t="s">
        <v>53</v>
      </c>
      <c r="K99" s="83" t="s">
        <v>203</v>
      </c>
      <c r="L99" s="45"/>
      <c r="M99" s="23"/>
      <c r="N99" s="23"/>
      <c r="O99" s="204" t="str">
        <f t="shared" si="1"/>
        <v>750MeV</v>
      </c>
      <c r="P99" s="23" t="str">
        <f t="shared" si="2"/>
        <v>650MeV</v>
      </c>
      <c r="Q99" s="23">
        <f t="shared" si="3"/>
        <v>2010.13</v>
      </c>
      <c r="R99" s="23">
        <f t="shared" si="4"/>
        <v>1620.5</v>
      </c>
      <c r="S99" s="23">
        <f t="shared" si="5"/>
        <v>201.06</v>
      </c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>
      <c r="A100" s="114"/>
      <c r="B100" s="45">
        <v>4386.0</v>
      </c>
      <c r="C100" s="45" t="s">
        <v>391</v>
      </c>
      <c r="D100" s="83">
        <v>30.372</v>
      </c>
      <c r="E100" s="83">
        <v>20.0</v>
      </c>
      <c r="F100" s="83">
        <v>68.55</v>
      </c>
      <c r="G100" s="83">
        <v>3081605.0</v>
      </c>
      <c r="H100" s="83">
        <v>62.51</v>
      </c>
      <c r="I100" s="83" t="s">
        <v>101</v>
      </c>
      <c r="J100" s="83" t="s">
        <v>53</v>
      </c>
      <c r="K100" s="83" t="s">
        <v>203</v>
      </c>
      <c r="L100" s="45"/>
      <c r="M100" s="23"/>
      <c r="N100" s="23"/>
      <c r="O100" s="204" t="str">
        <f t="shared" si="1"/>
        <v>750MeV</v>
      </c>
      <c r="P100" s="23" t="str">
        <f t="shared" si="2"/>
        <v>650MeV</v>
      </c>
      <c r="Q100" s="23">
        <f t="shared" si="3"/>
        <v>2010.13</v>
      </c>
      <c r="R100" s="23">
        <f t="shared" si="4"/>
        <v>1689.05</v>
      </c>
      <c r="S100" s="23">
        <f t="shared" si="5"/>
        <v>201.06</v>
      </c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>
      <c r="A101" s="114"/>
      <c r="B101" s="45">
        <v>4387.0</v>
      </c>
      <c r="C101" s="45" t="s">
        <v>391</v>
      </c>
      <c r="D101" s="83">
        <v>30.372</v>
      </c>
      <c r="E101" s="83">
        <v>20.0</v>
      </c>
      <c r="F101" s="83">
        <v>66.07</v>
      </c>
      <c r="G101" s="83">
        <v>2978433.0</v>
      </c>
      <c r="H101" s="83">
        <v>58.97</v>
      </c>
      <c r="I101" s="83" t="s">
        <v>101</v>
      </c>
      <c r="J101" s="83" t="s">
        <v>53</v>
      </c>
      <c r="K101" s="83" t="s">
        <v>203</v>
      </c>
      <c r="L101" s="45"/>
      <c r="M101" s="23"/>
      <c r="N101" s="23"/>
      <c r="O101" s="204" t="str">
        <f t="shared" si="1"/>
        <v>750MeV</v>
      </c>
      <c r="P101" s="23" t="str">
        <f t="shared" si="2"/>
        <v>650MeV</v>
      </c>
      <c r="Q101" s="23">
        <f t="shared" si="3"/>
        <v>2010.13</v>
      </c>
      <c r="R101" s="23">
        <f t="shared" si="4"/>
        <v>1755.12</v>
      </c>
      <c r="S101" s="23">
        <f t="shared" si="5"/>
        <v>201.06</v>
      </c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>
      <c r="A102" s="114"/>
      <c r="B102" s="45">
        <v>4388.0</v>
      </c>
      <c r="C102" s="45" t="s">
        <v>391</v>
      </c>
      <c r="D102" s="83">
        <v>30.372</v>
      </c>
      <c r="E102" s="83">
        <v>20.0</v>
      </c>
      <c r="F102" s="83">
        <v>61.45</v>
      </c>
      <c r="G102" s="83">
        <v>2771561.0</v>
      </c>
      <c r="H102" s="83">
        <v>56.66</v>
      </c>
      <c r="I102" s="83" t="s">
        <v>101</v>
      </c>
      <c r="J102" s="83" t="s">
        <v>53</v>
      </c>
      <c r="K102" s="83" t="s">
        <v>203</v>
      </c>
      <c r="L102" s="45"/>
      <c r="M102" s="23"/>
      <c r="N102" s="23"/>
      <c r="O102" s="204" t="str">
        <f t="shared" si="1"/>
        <v>750MeV</v>
      </c>
      <c r="P102" s="23" t="str">
        <f t="shared" si="2"/>
        <v>650MeV</v>
      </c>
      <c r="Q102" s="23">
        <f t="shared" si="3"/>
        <v>2010.13</v>
      </c>
      <c r="R102" s="23">
        <f t="shared" si="4"/>
        <v>1816.57</v>
      </c>
      <c r="S102" s="23">
        <f t="shared" si="5"/>
        <v>201.06</v>
      </c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>
      <c r="A103" s="188"/>
      <c r="B103" s="45">
        <v>4389.0</v>
      </c>
      <c r="C103" s="45" t="s">
        <v>391</v>
      </c>
      <c r="D103" s="83">
        <v>30.372</v>
      </c>
      <c r="E103" s="83">
        <v>20.0</v>
      </c>
      <c r="F103" s="83">
        <v>64.42</v>
      </c>
      <c r="G103" s="83">
        <v>2887158.0</v>
      </c>
      <c r="H103" s="83">
        <v>58.32</v>
      </c>
      <c r="I103" s="83" t="s">
        <v>101</v>
      </c>
      <c r="J103" s="83" t="s">
        <v>53</v>
      </c>
      <c r="K103" s="83" t="s">
        <v>203</v>
      </c>
      <c r="L103" s="45"/>
      <c r="M103" s="23"/>
      <c r="N103" s="23"/>
      <c r="O103" s="204" t="str">
        <f t="shared" si="1"/>
        <v>750MeV</v>
      </c>
      <c r="P103" s="23" t="str">
        <f t="shared" si="2"/>
        <v>650MeV</v>
      </c>
      <c r="Q103" s="23">
        <f t="shared" si="3"/>
        <v>2010.13</v>
      </c>
      <c r="R103" s="23">
        <f t="shared" si="4"/>
        <v>1880.99</v>
      </c>
      <c r="S103" s="23">
        <f t="shared" si="5"/>
        <v>201.06</v>
      </c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>
      <c r="A104" s="114"/>
      <c r="B104" s="45">
        <v>4390.0</v>
      </c>
      <c r="C104" s="45" t="s">
        <v>391</v>
      </c>
      <c r="D104" s="83">
        <v>30.372</v>
      </c>
      <c r="E104" s="83">
        <v>20.0</v>
      </c>
      <c r="F104" s="83">
        <v>60.42</v>
      </c>
      <c r="G104" s="83">
        <v>2748987.0</v>
      </c>
      <c r="H104" s="83">
        <v>53.95</v>
      </c>
      <c r="I104" s="83" t="s">
        <v>101</v>
      </c>
      <c r="J104" s="83" t="s">
        <v>53</v>
      </c>
      <c r="K104" s="83" t="s">
        <v>203</v>
      </c>
      <c r="L104" s="45"/>
      <c r="M104" s="23"/>
      <c r="N104" s="23"/>
      <c r="O104" s="204" t="str">
        <f t="shared" si="1"/>
        <v>750MeV</v>
      </c>
      <c r="P104" s="23" t="str">
        <f t="shared" si="2"/>
        <v>650MeV</v>
      </c>
      <c r="Q104" s="23">
        <f t="shared" si="3"/>
        <v>2010.13</v>
      </c>
      <c r="R104" s="23">
        <f t="shared" si="4"/>
        <v>1941.41</v>
      </c>
      <c r="S104" s="23">
        <f t="shared" si="5"/>
        <v>201.06</v>
      </c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>
      <c r="A105" s="114"/>
      <c r="B105" s="45">
        <v>4391.0</v>
      </c>
      <c r="C105" s="45" t="s">
        <v>391</v>
      </c>
      <c r="D105" s="83">
        <v>30.372</v>
      </c>
      <c r="E105" s="83">
        <v>15.0</v>
      </c>
      <c r="F105" s="83">
        <v>15.94</v>
      </c>
      <c r="G105" s="83">
        <v>649528.0</v>
      </c>
      <c r="H105" s="83">
        <v>23.95</v>
      </c>
      <c r="I105" s="83" t="s">
        <v>101</v>
      </c>
      <c r="J105" s="83" t="s">
        <v>53</v>
      </c>
      <c r="K105" s="83" t="s">
        <v>203</v>
      </c>
      <c r="L105" s="45"/>
      <c r="M105" s="23"/>
      <c r="N105" s="23"/>
      <c r="O105" s="204" t="str">
        <f t="shared" si="1"/>
        <v>750MeV</v>
      </c>
      <c r="P105" s="23" t="str">
        <f t="shared" si="2"/>
        <v>650MeV</v>
      </c>
      <c r="Q105" s="23">
        <f t="shared" si="3"/>
        <v>2010.13</v>
      </c>
      <c r="R105" s="23">
        <f t="shared" si="4"/>
        <v>1957.35</v>
      </c>
      <c r="S105" s="23">
        <f t="shared" si="5"/>
        <v>201.06</v>
      </c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>
      <c r="A106" s="114"/>
      <c r="B106" s="45">
        <v>4392.0</v>
      </c>
      <c r="C106" s="45" t="s">
        <v>391</v>
      </c>
      <c r="D106" s="83">
        <v>30.372</v>
      </c>
      <c r="E106" s="83">
        <v>12.0</v>
      </c>
      <c r="F106" s="83">
        <v>16.82</v>
      </c>
      <c r="G106" s="83">
        <v>609259.0</v>
      </c>
      <c r="H106" s="83">
        <v>29.33</v>
      </c>
      <c r="I106" s="83" t="s">
        <v>101</v>
      </c>
      <c r="J106" s="83" t="s">
        <v>53</v>
      </c>
      <c r="K106" s="83" t="s">
        <v>203</v>
      </c>
      <c r="L106" s="45"/>
      <c r="M106" s="23"/>
      <c r="N106" s="23"/>
      <c r="O106" s="204" t="str">
        <f t="shared" si="1"/>
        <v>750MeV</v>
      </c>
      <c r="P106" s="23" t="str">
        <f t="shared" si="2"/>
        <v>650MeV</v>
      </c>
      <c r="Q106" s="23">
        <f t="shared" si="3"/>
        <v>2010.13</v>
      </c>
      <c r="R106" s="23">
        <f t="shared" si="4"/>
        <v>1974.17</v>
      </c>
      <c r="S106" s="23">
        <f t="shared" si="5"/>
        <v>201.06</v>
      </c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>
      <c r="A107" s="114"/>
      <c r="B107" s="45">
        <v>4393.0</v>
      </c>
      <c r="C107" s="45" t="s">
        <v>391</v>
      </c>
      <c r="D107" s="83">
        <v>30.372</v>
      </c>
      <c r="E107" s="83">
        <v>8.0</v>
      </c>
      <c r="F107" s="83">
        <v>18.15</v>
      </c>
      <c r="G107" s="83">
        <v>516062.0</v>
      </c>
      <c r="H107" s="83">
        <v>38.58</v>
      </c>
      <c r="I107" s="83" t="s">
        <v>101</v>
      </c>
      <c r="J107" s="83" t="s">
        <v>53</v>
      </c>
      <c r="K107" s="83" t="s">
        <v>203</v>
      </c>
      <c r="L107" s="45"/>
      <c r="M107" s="23"/>
      <c r="N107" s="23"/>
      <c r="O107" s="204" t="str">
        <f t="shared" si="1"/>
        <v>750MeV</v>
      </c>
      <c r="P107" s="23" t="str">
        <f t="shared" si="2"/>
        <v>650MeV</v>
      </c>
      <c r="Q107" s="23">
        <f t="shared" si="3"/>
        <v>2010.13</v>
      </c>
      <c r="R107" s="23">
        <f t="shared" si="4"/>
        <v>1992.32</v>
      </c>
      <c r="S107" s="23">
        <f t="shared" si="5"/>
        <v>201.06</v>
      </c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>
      <c r="A108" s="114"/>
      <c r="B108" s="45">
        <v>4394.0</v>
      </c>
      <c r="C108" s="45" t="s">
        <v>391</v>
      </c>
      <c r="D108" s="83">
        <v>30.372</v>
      </c>
      <c r="E108" s="83">
        <v>20.0</v>
      </c>
      <c r="F108" s="83">
        <v>10.05</v>
      </c>
      <c r="G108" s="83">
        <v>462913.0</v>
      </c>
      <c r="H108" s="83">
        <v>13.39</v>
      </c>
      <c r="I108" s="83" t="s">
        <v>101</v>
      </c>
      <c r="J108" s="83" t="s">
        <v>453</v>
      </c>
      <c r="K108" s="83" t="s">
        <v>223</v>
      </c>
      <c r="L108" s="45"/>
      <c r="M108" s="23"/>
      <c r="N108" s="23"/>
      <c r="O108" s="204" t="str">
        <f t="shared" si="1"/>
        <v>750MeV</v>
      </c>
      <c r="P108" s="23" t="str">
        <f t="shared" si="2"/>
        <v>650MeV</v>
      </c>
      <c r="Q108" s="23">
        <f t="shared" si="3"/>
        <v>2010.13</v>
      </c>
      <c r="R108" s="23">
        <f t="shared" si="4"/>
        <v>2002.37</v>
      </c>
      <c r="S108" s="23">
        <f t="shared" si="5"/>
        <v>201.06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>
      <c r="A109" s="73">
        <v>45337.0</v>
      </c>
      <c r="B109" s="4">
        <v>4423.0</v>
      </c>
      <c r="C109" s="4" t="s">
        <v>154</v>
      </c>
      <c r="D109" s="94">
        <v>30.375</v>
      </c>
      <c r="E109" s="52">
        <v>40.0</v>
      </c>
      <c r="F109" s="52">
        <v>0.0</v>
      </c>
      <c r="G109" s="52">
        <v>0.0</v>
      </c>
      <c r="H109" s="52">
        <v>0.0</v>
      </c>
      <c r="I109" s="52" t="s">
        <v>65</v>
      </c>
      <c r="J109" s="52" t="s">
        <v>53</v>
      </c>
      <c r="K109" s="52" t="s">
        <v>203</v>
      </c>
      <c r="L109" s="4"/>
      <c r="O109" s="176" t="str">
        <f t="shared" si="1"/>
        <v>750MeV</v>
      </c>
      <c r="P109" s="20" t="str">
        <f t="shared" si="2"/>
        <v>650MeV</v>
      </c>
      <c r="Q109" s="20">
        <f t="shared" si="3"/>
        <v>2010.13</v>
      </c>
      <c r="R109" s="20">
        <f t="shared" si="4"/>
        <v>2002.37</v>
      </c>
      <c r="S109" s="20">
        <f t="shared" si="5"/>
        <v>201.06</v>
      </c>
    </row>
    <row r="110">
      <c r="A110" s="75"/>
      <c r="B110" s="4">
        <v>4424.0</v>
      </c>
      <c r="C110" s="4" t="s">
        <v>391</v>
      </c>
      <c r="D110" s="52">
        <v>30.375</v>
      </c>
      <c r="E110" s="52">
        <v>40.0</v>
      </c>
      <c r="F110" s="52">
        <v>125.81</v>
      </c>
      <c r="G110" s="52">
        <v>95433.0</v>
      </c>
      <c r="H110" s="52">
        <v>61.51</v>
      </c>
      <c r="I110" s="52" t="s">
        <v>65</v>
      </c>
      <c r="J110" s="52" t="s">
        <v>53</v>
      </c>
      <c r="K110" s="52" t="s">
        <v>203</v>
      </c>
      <c r="L110" s="4" t="s">
        <v>647</v>
      </c>
      <c r="O110" s="176" t="str">
        <f t="shared" si="1"/>
        <v>750MeV</v>
      </c>
      <c r="P110" s="20" t="str">
        <f t="shared" si="2"/>
        <v>650MeV</v>
      </c>
      <c r="Q110" s="20">
        <f t="shared" si="3"/>
        <v>2135.94</v>
      </c>
      <c r="R110" s="20">
        <f t="shared" si="4"/>
        <v>2002.37</v>
      </c>
      <c r="S110" s="20">
        <f t="shared" si="5"/>
        <v>201.06</v>
      </c>
    </row>
    <row r="111">
      <c r="A111" s="75"/>
      <c r="B111" s="4">
        <v>4425.0</v>
      </c>
      <c r="C111" s="4" t="s">
        <v>391</v>
      </c>
      <c r="D111" s="52">
        <v>30.375</v>
      </c>
      <c r="E111" s="52">
        <v>40.0</v>
      </c>
      <c r="F111" s="52">
        <v>120.84</v>
      </c>
      <c r="G111" s="52">
        <v>61738.0</v>
      </c>
      <c r="H111" s="52">
        <v>57.21</v>
      </c>
      <c r="I111" s="52" t="s">
        <v>65</v>
      </c>
      <c r="J111" s="52" t="s">
        <v>53</v>
      </c>
      <c r="K111" s="52" t="s">
        <v>203</v>
      </c>
      <c r="L111" s="4" t="s">
        <v>647</v>
      </c>
      <c r="O111" s="176" t="str">
        <f t="shared" si="1"/>
        <v>750MeV</v>
      </c>
      <c r="P111" s="20" t="str">
        <f t="shared" si="2"/>
        <v>650MeV</v>
      </c>
      <c r="Q111" s="20">
        <f t="shared" si="3"/>
        <v>2256.78</v>
      </c>
      <c r="R111" s="20">
        <f t="shared" si="4"/>
        <v>2002.37</v>
      </c>
      <c r="S111" s="20">
        <f t="shared" si="5"/>
        <v>201.06</v>
      </c>
    </row>
    <row r="112">
      <c r="A112" s="75"/>
      <c r="B112" s="4">
        <v>4426.0</v>
      </c>
      <c r="C112" s="4" t="s">
        <v>154</v>
      </c>
      <c r="D112" s="52">
        <v>30.375</v>
      </c>
      <c r="E112" s="52">
        <v>40.0</v>
      </c>
      <c r="F112" s="52">
        <v>0.0</v>
      </c>
      <c r="G112" s="52">
        <v>65179.0</v>
      </c>
      <c r="H112" s="52">
        <v>11.51</v>
      </c>
      <c r="I112" s="52" t="s">
        <v>65</v>
      </c>
      <c r="J112" s="52" t="s">
        <v>53</v>
      </c>
      <c r="K112" s="52" t="s">
        <v>203</v>
      </c>
      <c r="L112" s="4" t="s">
        <v>649</v>
      </c>
      <c r="O112" s="176" t="str">
        <f t="shared" si="1"/>
        <v>750MeV</v>
      </c>
      <c r="P112" s="20" t="str">
        <f t="shared" si="2"/>
        <v>650MeV</v>
      </c>
      <c r="Q112" s="20">
        <f t="shared" si="3"/>
        <v>2256.78</v>
      </c>
      <c r="R112" s="20">
        <f t="shared" si="4"/>
        <v>2002.37</v>
      </c>
      <c r="S112" s="20">
        <f t="shared" si="5"/>
        <v>201.06</v>
      </c>
    </row>
    <row r="113">
      <c r="A113" s="75"/>
      <c r="B113" s="4">
        <v>4427.0</v>
      </c>
      <c r="C113" s="4" t="s">
        <v>154</v>
      </c>
      <c r="D113" s="52">
        <v>30.375</v>
      </c>
      <c r="E113" s="52">
        <v>40.0</v>
      </c>
      <c r="F113" s="52">
        <v>0.0</v>
      </c>
      <c r="G113" s="52">
        <v>0.0</v>
      </c>
      <c r="H113" s="52">
        <v>3.0</v>
      </c>
      <c r="I113" s="52" t="s">
        <v>65</v>
      </c>
      <c r="J113" s="52" t="s">
        <v>53</v>
      </c>
      <c r="K113" s="52" t="s">
        <v>203</v>
      </c>
      <c r="L113" s="4" t="s">
        <v>602</v>
      </c>
      <c r="O113" s="176" t="str">
        <f t="shared" si="1"/>
        <v>750MeV</v>
      </c>
      <c r="P113" s="20" t="str">
        <f t="shared" si="2"/>
        <v>650MeV</v>
      </c>
      <c r="Q113" s="20">
        <f t="shared" si="3"/>
        <v>2256.78</v>
      </c>
      <c r="R113" s="20">
        <f t="shared" si="4"/>
        <v>2002.37</v>
      </c>
      <c r="S113" s="20">
        <f t="shared" si="5"/>
        <v>201.06</v>
      </c>
    </row>
    <row r="114">
      <c r="A114" s="31"/>
      <c r="B114" s="4">
        <v>4428.0</v>
      </c>
      <c r="C114" s="4" t="s">
        <v>391</v>
      </c>
      <c r="D114" s="52">
        <v>30.375</v>
      </c>
      <c r="E114" s="52">
        <v>40.0</v>
      </c>
      <c r="F114" s="52">
        <v>25.74</v>
      </c>
      <c r="G114" s="52">
        <v>47439.0</v>
      </c>
      <c r="H114" s="52">
        <v>11.03</v>
      </c>
      <c r="I114" s="52" t="s">
        <v>65</v>
      </c>
      <c r="J114" s="52" t="s">
        <v>53</v>
      </c>
      <c r="K114" s="52" t="s">
        <v>203</v>
      </c>
      <c r="L114" s="4" t="s">
        <v>647</v>
      </c>
      <c r="O114" s="176" t="str">
        <f t="shared" si="1"/>
        <v>750MeV</v>
      </c>
      <c r="P114" s="20" t="str">
        <f t="shared" si="2"/>
        <v>650MeV</v>
      </c>
      <c r="Q114" s="20">
        <f t="shared" si="3"/>
        <v>2282.52</v>
      </c>
      <c r="R114" s="20">
        <f t="shared" si="4"/>
        <v>2002.37</v>
      </c>
      <c r="S114" s="20">
        <f t="shared" si="5"/>
        <v>201.06</v>
      </c>
      <c r="T114" s="52"/>
      <c r="U114" s="52"/>
      <c r="V114" s="52"/>
    </row>
    <row r="115">
      <c r="A115" s="252"/>
      <c r="B115" s="4">
        <v>4437.0</v>
      </c>
      <c r="C115" s="4" t="s">
        <v>391</v>
      </c>
      <c r="D115" s="94">
        <v>30.373</v>
      </c>
      <c r="E115" s="52">
        <v>40.0</v>
      </c>
      <c r="F115" s="52">
        <v>89.87</v>
      </c>
      <c r="G115" s="52">
        <v>12661.0</v>
      </c>
      <c r="H115" s="52">
        <v>66.96</v>
      </c>
      <c r="I115" s="52" t="s">
        <v>65</v>
      </c>
      <c r="J115" s="52" t="s">
        <v>53</v>
      </c>
      <c r="K115" s="52" t="s">
        <v>203</v>
      </c>
      <c r="L115" s="4" t="s">
        <v>647</v>
      </c>
      <c r="O115" s="176" t="str">
        <f t="shared" si="1"/>
        <v>750MeV</v>
      </c>
      <c r="P115" s="20" t="str">
        <f t="shared" si="2"/>
        <v>650MeV</v>
      </c>
      <c r="Q115" s="20">
        <f t="shared" si="3"/>
        <v>2372.39</v>
      </c>
      <c r="R115" s="20">
        <f t="shared" si="4"/>
        <v>2002.37</v>
      </c>
      <c r="S115" s="20">
        <f t="shared" si="5"/>
        <v>201.06</v>
      </c>
    </row>
    <row r="116">
      <c r="A116" s="75"/>
      <c r="B116" s="4">
        <v>4438.0</v>
      </c>
      <c r="C116" s="4" t="s">
        <v>391</v>
      </c>
      <c r="D116" s="52">
        <v>30.373</v>
      </c>
      <c r="E116" s="52">
        <v>40.0</v>
      </c>
      <c r="F116" s="52">
        <v>107.39</v>
      </c>
      <c r="G116" s="52">
        <v>8248.0</v>
      </c>
      <c r="H116" s="52">
        <v>58.13</v>
      </c>
      <c r="I116" s="52" t="s">
        <v>65</v>
      </c>
      <c r="J116" s="52" t="s">
        <v>53</v>
      </c>
      <c r="K116" s="52" t="s">
        <v>203</v>
      </c>
      <c r="L116" s="4" t="s">
        <v>647</v>
      </c>
      <c r="O116" s="176" t="str">
        <f t="shared" si="1"/>
        <v>750MeV</v>
      </c>
      <c r="P116" s="20" t="str">
        <f t="shared" si="2"/>
        <v>650MeV</v>
      </c>
      <c r="Q116" s="20">
        <f t="shared" si="3"/>
        <v>2479.78</v>
      </c>
      <c r="R116" s="20">
        <f t="shared" si="4"/>
        <v>2002.37</v>
      </c>
      <c r="S116" s="20">
        <f t="shared" si="5"/>
        <v>201.06</v>
      </c>
      <c r="T116" s="216"/>
      <c r="U116" s="216"/>
    </row>
    <row r="117">
      <c r="A117" s="75"/>
      <c r="B117" s="4">
        <v>4439.0</v>
      </c>
      <c r="C117" s="4" t="s">
        <v>391</v>
      </c>
      <c r="D117" s="52">
        <v>30.373</v>
      </c>
      <c r="E117" s="52">
        <v>30.0</v>
      </c>
      <c r="F117" s="52">
        <v>26.01</v>
      </c>
      <c r="G117" s="52">
        <v>30917.0</v>
      </c>
      <c r="H117" s="52">
        <v>19.35</v>
      </c>
      <c r="I117" s="52" t="s">
        <v>65</v>
      </c>
      <c r="J117" s="52" t="s">
        <v>53</v>
      </c>
      <c r="K117" s="52" t="s">
        <v>203</v>
      </c>
      <c r="L117" s="4" t="s">
        <v>647</v>
      </c>
      <c r="O117" s="176" t="str">
        <f t="shared" si="1"/>
        <v>750MeV</v>
      </c>
      <c r="P117" s="20" t="str">
        <f t="shared" si="2"/>
        <v>650MeV</v>
      </c>
      <c r="Q117" s="20">
        <f t="shared" si="3"/>
        <v>2505.79</v>
      </c>
      <c r="R117" s="20">
        <f t="shared" si="4"/>
        <v>2002.37</v>
      </c>
      <c r="S117" s="20">
        <f t="shared" si="5"/>
        <v>201.06</v>
      </c>
      <c r="T117" s="216"/>
      <c r="U117" s="216"/>
    </row>
    <row r="118">
      <c r="A118" s="75"/>
      <c r="B118" s="4">
        <v>4440.0</v>
      </c>
      <c r="C118" s="4" t="s">
        <v>391</v>
      </c>
      <c r="D118" s="52">
        <v>30.373</v>
      </c>
      <c r="E118" s="52">
        <v>30.0</v>
      </c>
      <c r="F118" s="52">
        <v>13.0</v>
      </c>
      <c r="G118" s="52">
        <v>47907.0</v>
      </c>
      <c r="H118" s="52">
        <v>7.48</v>
      </c>
      <c r="I118" s="52" t="s">
        <v>65</v>
      </c>
      <c r="J118" s="52" t="s">
        <v>53</v>
      </c>
      <c r="K118" s="52" t="s">
        <v>203</v>
      </c>
      <c r="L118" s="4" t="s">
        <v>647</v>
      </c>
      <c r="O118" s="176" t="str">
        <f t="shared" si="1"/>
        <v>750MeV</v>
      </c>
      <c r="P118" s="20" t="str">
        <f t="shared" si="2"/>
        <v>650MeV</v>
      </c>
      <c r="Q118" s="20">
        <f t="shared" si="3"/>
        <v>2518.79</v>
      </c>
      <c r="R118" s="20">
        <f t="shared" si="4"/>
        <v>2002.37</v>
      </c>
      <c r="S118" s="20">
        <f t="shared" si="5"/>
        <v>201.06</v>
      </c>
      <c r="T118" s="216"/>
      <c r="U118" s="216"/>
    </row>
    <row r="119">
      <c r="A119" s="75"/>
      <c r="B119" s="4">
        <v>4441.0</v>
      </c>
      <c r="C119" s="4" t="s">
        <v>391</v>
      </c>
      <c r="D119" s="52">
        <v>30.373</v>
      </c>
      <c r="E119" s="52">
        <v>20.0</v>
      </c>
      <c r="F119" s="52">
        <v>14.2</v>
      </c>
      <c r="G119" s="52">
        <v>24619.0</v>
      </c>
      <c r="H119" s="52">
        <v>12.01</v>
      </c>
      <c r="I119" s="52" t="s">
        <v>65</v>
      </c>
      <c r="J119" s="52" t="s">
        <v>53</v>
      </c>
      <c r="K119" s="52" t="s">
        <v>203</v>
      </c>
      <c r="L119" s="4" t="s">
        <v>647</v>
      </c>
      <c r="O119" s="176" t="str">
        <f t="shared" si="1"/>
        <v>750MeV</v>
      </c>
      <c r="P119" s="20" t="str">
        <f t="shared" si="2"/>
        <v>650MeV</v>
      </c>
      <c r="Q119" s="20">
        <f t="shared" si="3"/>
        <v>2532.99</v>
      </c>
      <c r="R119" s="20">
        <f t="shared" si="4"/>
        <v>2002.37</v>
      </c>
      <c r="S119" s="20">
        <f t="shared" si="5"/>
        <v>201.06</v>
      </c>
      <c r="T119" s="216"/>
      <c r="U119" s="216"/>
    </row>
    <row r="120">
      <c r="A120" s="75"/>
      <c r="B120" s="4">
        <v>4442.0</v>
      </c>
      <c r="C120" s="4" t="s">
        <v>391</v>
      </c>
      <c r="D120" s="52">
        <v>30.373</v>
      </c>
      <c r="E120" s="52">
        <v>20.0</v>
      </c>
      <c r="F120" s="52">
        <v>17.21</v>
      </c>
      <c r="G120" s="52">
        <v>39836.0</v>
      </c>
      <c r="H120" s="52">
        <v>17.21</v>
      </c>
      <c r="I120" s="52" t="s">
        <v>65</v>
      </c>
      <c r="J120" s="52" t="s">
        <v>53</v>
      </c>
      <c r="K120" s="52" t="s">
        <v>203</v>
      </c>
      <c r="L120" s="4" t="s">
        <v>647</v>
      </c>
      <c r="O120" s="176" t="str">
        <f t="shared" si="1"/>
        <v>750MeV</v>
      </c>
      <c r="P120" s="20" t="str">
        <f t="shared" si="2"/>
        <v>650MeV</v>
      </c>
      <c r="Q120" s="20">
        <f t="shared" si="3"/>
        <v>2550.2</v>
      </c>
      <c r="R120" s="20">
        <f t="shared" si="4"/>
        <v>2002.37</v>
      </c>
      <c r="S120" s="20">
        <f t="shared" si="5"/>
        <v>201.06</v>
      </c>
      <c r="T120" s="216"/>
      <c r="U120" s="216"/>
    </row>
    <row r="121">
      <c r="A121" s="75"/>
      <c r="B121" s="4">
        <v>4443.0</v>
      </c>
      <c r="C121" s="4" t="s">
        <v>154</v>
      </c>
      <c r="D121" s="52">
        <v>30.373</v>
      </c>
      <c r="E121" s="52">
        <v>10.0</v>
      </c>
      <c r="F121" s="52">
        <v>0.0</v>
      </c>
      <c r="G121" s="52">
        <v>3543.0</v>
      </c>
      <c r="H121" s="52">
        <v>6.47</v>
      </c>
      <c r="I121" s="52" t="s">
        <v>65</v>
      </c>
      <c r="J121" s="52" t="s">
        <v>53</v>
      </c>
      <c r="K121" s="52" t="s">
        <v>203</v>
      </c>
      <c r="L121" s="4" t="s">
        <v>647</v>
      </c>
      <c r="O121" s="176" t="str">
        <f t="shared" si="1"/>
        <v>750MeV</v>
      </c>
      <c r="P121" s="20" t="str">
        <f t="shared" si="2"/>
        <v>650MeV</v>
      </c>
      <c r="Q121" s="20">
        <f t="shared" si="3"/>
        <v>2550.2</v>
      </c>
      <c r="R121" s="20">
        <f t="shared" si="4"/>
        <v>2002.37</v>
      </c>
      <c r="S121" s="20">
        <f t="shared" si="5"/>
        <v>201.06</v>
      </c>
      <c r="T121" s="216"/>
      <c r="U121" s="216"/>
    </row>
    <row r="122">
      <c r="A122" s="75"/>
      <c r="B122" s="4">
        <v>4444.0</v>
      </c>
      <c r="C122" s="4" t="s">
        <v>391</v>
      </c>
      <c r="D122" s="52">
        <v>30.373</v>
      </c>
      <c r="E122" s="52">
        <v>10.0</v>
      </c>
      <c r="F122" s="52">
        <v>21.58</v>
      </c>
      <c r="G122" s="52">
        <v>184425.0</v>
      </c>
      <c r="H122" s="52">
        <v>39.37</v>
      </c>
      <c r="I122" s="52" t="s">
        <v>65</v>
      </c>
      <c r="J122" s="52" t="s">
        <v>53</v>
      </c>
      <c r="K122" s="52" t="s">
        <v>203</v>
      </c>
      <c r="L122" s="4" t="s">
        <v>652</v>
      </c>
      <c r="O122" s="176" t="str">
        <f t="shared" si="1"/>
        <v>750MeV</v>
      </c>
      <c r="P122" s="20" t="str">
        <f t="shared" si="2"/>
        <v>650MeV</v>
      </c>
      <c r="Q122" s="20">
        <f t="shared" si="3"/>
        <v>2571.78</v>
      </c>
      <c r="R122" s="20">
        <f t="shared" si="4"/>
        <v>2002.37</v>
      </c>
      <c r="S122" s="20">
        <f t="shared" si="5"/>
        <v>201.06</v>
      </c>
      <c r="T122" s="216"/>
      <c r="U122" s="216"/>
    </row>
    <row r="123">
      <c r="A123" s="75"/>
      <c r="B123" s="4">
        <v>4445.0</v>
      </c>
      <c r="C123" s="4" t="s">
        <v>391</v>
      </c>
      <c r="D123" s="52">
        <v>30.373</v>
      </c>
      <c r="E123" s="52">
        <v>40.0</v>
      </c>
      <c r="F123" s="52">
        <v>33.5</v>
      </c>
      <c r="G123" s="52">
        <v>478334.0</v>
      </c>
      <c r="H123" s="52">
        <v>17.31</v>
      </c>
      <c r="I123" s="52" t="s">
        <v>65</v>
      </c>
      <c r="J123" s="52" t="s">
        <v>469</v>
      </c>
      <c r="K123" s="52" t="s">
        <v>223</v>
      </c>
      <c r="O123" s="176" t="str">
        <f t="shared" si="1"/>
        <v>750MeV</v>
      </c>
      <c r="P123" s="20" t="str">
        <f t="shared" si="2"/>
        <v>650MeV</v>
      </c>
      <c r="Q123" s="20">
        <f t="shared" si="3"/>
        <v>2605.28</v>
      </c>
      <c r="R123" s="20">
        <f t="shared" si="4"/>
        <v>2002.37</v>
      </c>
      <c r="S123" s="20">
        <f t="shared" si="5"/>
        <v>201.06</v>
      </c>
      <c r="T123" s="216"/>
      <c r="U123" s="216"/>
    </row>
    <row r="124">
      <c r="A124" s="111"/>
      <c r="B124" s="42">
        <v>4446.0</v>
      </c>
      <c r="C124" s="42" t="s">
        <v>154</v>
      </c>
      <c r="D124" s="43">
        <v>30.373</v>
      </c>
      <c r="E124" s="43">
        <v>30.0</v>
      </c>
      <c r="F124" s="43">
        <v>0.0</v>
      </c>
      <c r="G124" s="43">
        <v>0.0</v>
      </c>
      <c r="H124" s="43">
        <v>0.0</v>
      </c>
      <c r="I124" s="43" t="s">
        <v>229</v>
      </c>
      <c r="J124" s="43" t="s">
        <v>53</v>
      </c>
      <c r="K124" s="43" t="s">
        <v>203</v>
      </c>
      <c r="L124" s="27"/>
      <c r="M124" s="27"/>
      <c r="N124" s="27"/>
      <c r="O124" s="200" t="str">
        <f t="shared" si="1"/>
        <v>750MeV</v>
      </c>
      <c r="P124" s="27" t="str">
        <f t="shared" si="2"/>
        <v>650MeV</v>
      </c>
      <c r="Q124" s="27">
        <f t="shared" si="3"/>
        <v>2605.28</v>
      </c>
      <c r="R124" s="27">
        <f t="shared" si="4"/>
        <v>2002.37</v>
      </c>
      <c r="S124" s="27">
        <f t="shared" si="5"/>
        <v>201.06</v>
      </c>
      <c r="T124" s="201"/>
      <c r="U124" s="201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</row>
    <row r="125">
      <c r="A125" s="111"/>
      <c r="B125" s="42">
        <v>4447.0</v>
      </c>
      <c r="C125" s="42" t="s">
        <v>391</v>
      </c>
      <c r="D125" s="43">
        <v>30.373</v>
      </c>
      <c r="E125" s="43">
        <v>30.0</v>
      </c>
      <c r="F125" s="43">
        <v>29.63</v>
      </c>
      <c r="G125" s="43">
        <v>359411.0</v>
      </c>
      <c r="H125" s="43">
        <v>20.43</v>
      </c>
      <c r="I125" s="43" t="s">
        <v>229</v>
      </c>
      <c r="J125" s="43" t="s">
        <v>53</v>
      </c>
      <c r="K125" s="43" t="s">
        <v>203</v>
      </c>
      <c r="L125" s="27"/>
      <c r="M125" s="27"/>
      <c r="N125" s="27"/>
      <c r="O125" s="200" t="str">
        <f t="shared" si="1"/>
        <v>750MeV</v>
      </c>
      <c r="P125" s="27" t="str">
        <f t="shared" si="2"/>
        <v>650MeV</v>
      </c>
      <c r="Q125" s="27">
        <f t="shared" si="3"/>
        <v>2605.28</v>
      </c>
      <c r="R125" s="27">
        <f t="shared" si="4"/>
        <v>2002.37</v>
      </c>
      <c r="S125" s="27">
        <f t="shared" si="5"/>
        <v>230.69</v>
      </c>
      <c r="T125" s="201"/>
      <c r="U125" s="201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</row>
    <row r="126">
      <c r="A126" s="111"/>
      <c r="B126" s="42">
        <v>4448.0</v>
      </c>
      <c r="C126" s="42" t="s">
        <v>391</v>
      </c>
      <c r="D126" s="43">
        <v>30.373</v>
      </c>
      <c r="E126" s="43">
        <v>20.0</v>
      </c>
      <c r="F126" s="43">
        <v>26.78</v>
      </c>
      <c r="G126" s="43">
        <v>240859.0</v>
      </c>
      <c r="H126" s="43">
        <v>23.04</v>
      </c>
      <c r="I126" s="43" t="s">
        <v>229</v>
      </c>
      <c r="J126" s="43" t="s">
        <v>53</v>
      </c>
      <c r="K126" s="43" t="s">
        <v>203</v>
      </c>
      <c r="L126" s="27"/>
      <c r="M126" s="27"/>
      <c r="N126" s="27"/>
      <c r="O126" s="200" t="str">
        <f t="shared" si="1"/>
        <v>750MeV</v>
      </c>
      <c r="P126" s="27" t="str">
        <f t="shared" si="2"/>
        <v>650MeV</v>
      </c>
      <c r="Q126" s="27">
        <f t="shared" si="3"/>
        <v>2605.28</v>
      </c>
      <c r="R126" s="27">
        <f t="shared" si="4"/>
        <v>2002.37</v>
      </c>
      <c r="S126" s="27">
        <f t="shared" si="5"/>
        <v>257.47</v>
      </c>
      <c r="T126" s="201"/>
      <c r="U126" s="201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</row>
    <row r="127">
      <c r="A127" s="114"/>
      <c r="B127" s="45">
        <v>4449.0</v>
      </c>
      <c r="C127" s="45" t="s">
        <v>391</v>
      </c>
      <c r="D127" s="83">
        <v>30.373</v>
      </c>
      <c r="E127" s="83">
        <v>20.0</v>
      </c>
      <c r="F127" s="83">
        <v>71.73</v>
      </c>
      <c r="G127" s="83">
        <v>3067075.0</v>
      </c>
      <c r="H127" s="83">
        <v>68.75</v>
      </c>
      <c r="I127" s="83" t="s">
        <v>101</v>
      </c>
      <c r="J127" s="83" t="s">
        <v>53</v>
      </c>
      <c r="K127" s="83" t="s">
        <v>203</v>
      </c>
      <c r="L127" s="23"/>
      <c r="M127" s="23"/>
      <c r="N127" s="23"/>
      <c r="O127" s="204" t="str">
        <f t="shared" si="1"/>
        <v>750MeV</v>
      </c>
      <c r="P127" s="23" t="str">
        <f t="shared" si="2"/>
        <v>650MeV</v>
      </c>
      <c r="Q127" s="23">
        <f t="shared" si="3"/>
        <v>2605.28</v>
      </c>
      <c r="R127" s="23">
        <f t="shared" si="4"/>
        <v>2074.1</v>
      </c>
      <c r="S127" s="23">
        <f t="shared" si="5"/>
        <v>257.47</v>
      </c>
      <c r="T127" s="205"/>
      <c r="U127" s="205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>
      <c r="A128" s="114"/>
      <c r="B128" s="45">
        <v>4450.0</v>
      </c>
      <c r="C128" s="45" t="s">
        <v>391</v>
      </c>
      <c r="D128" s="83">
        <v>30.373</v>
      </c>
      <c r="E128" s="83">
        <v>20.0</v>
      </c>
      <c r="F128" s="83">
        <v>66.42</v>
      </c>
      <c r="G128" s="83">
        <v>2855796.0</v>
      </c>
      <c r="H128" s="83">
        <v>58.45</v>
      </c>
      <c r="I128" s="83" t="s">
        <v>101</v>
      </c>
      <c r="J128" s="83" t="s">
        <v>53</v>
      </c>
      <c r="K128" s="83" t="s">
        <v>203</v>
      </c>
      <c r="L128" s="23"/>
      <c r="M128" s="23"/>
      <c r="N128" s="23"/>
      <c r="O128" s="204" t="str">
        <f t="shared" si="1"/>
        <v>750MeV</v>
      </c>
      <c r="P128" s="23" t="str">
        <f t="shared" si="2"/>
        <v>650MeV</v>
      </c>
      <c r="Q128" s="23">
        <f t="shared" si="3"/>
        <v>2605.28</v>
      </c>
      <c r="R128" s="23">
        <f t="shared" si="4"/>
        <v>2140.52</v>
      </c>
      <c r="S128" s="23">
        <f t="shared" si="5"/>
        <v>257.47</v>
      </c>
      <c r="T128" s="205"/>
      <c r="U128" s="205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>
      <c r="A129" s="114"/>
      <c r="B129" s="45">
        <v>4451.0</v>
      </c>
      <c r="C129" s="45" t="s">
        <v>154</v>
      </c>
      <c r="D129" s="83">
        <v>30.373</v>
      </c>
      <c r="E129" s="83">
        <v>20.0</v>
      </c>
      <c r="F129" s="83">
        <v>0.0</v>
      </c>
      <c r="G129" s="83">
        <v>0.0</v>
      </c>
      <c r="H129" s="83">
        <v>4.0</v>
      </c>
      <c r="I129" s="83" t="s">
        <v>101</v>
      </c>
      <c r="J129" s="83" t="s">
        <v>53</v>
      </c>
      <c r="K129" s="83" t="s">
        <v>203</v>
      </c>
      <c r="L129" s="45" t="s">
        <v>540</v>
      </c>
      <c r="M129" s="23"/>
      <c r="N129" s="23"/>
      <c r="O129" s="204" t="str">
        <f t="shared" si="1"/>
        <v>750MeV</v>
      </c>
      <c r="P129" s="23" t="str">
        <f t="shared" si="2"/>
        <v>650MeV</v>
      </c>
      <c r="Q129" s="23">
        <f t="shared" si="3"/>
        <v>2605.28</v>
      </c>
      <c r="R129" s="23">
        <f t="shared" si="4"/>
        <v>2140.52</v>
      </c>
      <c r="S129" s="23">
        <f t="shared" si="5"/>
        <v>257.47</v>
      </c>
      <c r="T129" s="205"/>
      <c r="U129" s="205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>
      <c r="A130" s="114"/>
      <c r="B130" s="45">
        <v>4452.0</v>
      </c>
      <c r="C130" s="45" t="s">
        <v>154</v>
      </c>
      <c r="D130" s="83">
        <v>30.373</v>
      </c>
      <c r="E130" s="83">
        <v>20.0</v>
      </c>
      <c r="F130" s="83">
        <v>0.0</v>
      </c>
      <c r="G130" s="83">
        <v>0.0</v>
      </c>
      <c r="H130" s="83">
        <v>0.0</v>
      </c>
      <c r="I130" s="83" t="s">
        <v>101</v>
      </c>
      <c r="J130" s="83" t="s">
        <v>53</v>
      </c>
      <c r="K130" s="83" t="s">
        <v>203</v>
      </c>
      <c r="L130" s="45" t="s">
        <v>356</v>
      </c>
      <c r="M130" s="23"/>
      <c r="N130" s="23"/>
      <c r="O130" s="204" t="str">
        <f t="shared" si="1"/>
        <v>750MeV</v>
      </c>
      <c r="P130" s="23" t="str">
        <f t="shared" si="2"/>
        <v>650MeV</v>
      </c>
      <c r="Q130" s="23">
        <f t="shared" si="3"/>
        <v>2605.28</v>
      </c>
      <c r="R130" s="23">
        <f t="shared" si="4"/>
        <v>2140.52</v>
      </c>
      <c r="S130" s="23">
        <f t="shared" si="5"/>
        <v>257.47</v>
      </c>
      <c r="T130" s="205"/>
      <c r="U130" s="205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>
      <c r="A131" s="114"/>
      <c r="B131" s="45">
        <v>4453.0</v>
      </c>
      <c r="C131" s="45" t="s">
        <v>391</v>
      </c>
      <c r="D131" s="83">
        <v>30.373</v>
      </c>
      <c r="E131" s="83">
        <v>20.0</v>
      </c>
      <c r="F131" s="83">
        <v>64.76</v>
      </c>
      <c r="G131" s="83">
        <v>2794487.0</v>
      </c>
      <c r="H131" s="83">
        <v>65.6</v>
      </c>
      <c r="I131" s="83" t="s">
        <v>101</v>
      </c>
      <c r="J131" s="83" t="s">
        <v>53</v>
      </c>
      <c r="K131" s="83" t="s">
        <v>203</v>
      </c>
      <c r="L131" s="23"/>
      <c r="M131" s="23"/>
      <c r="N131" s="23"/>
      <c r="O131" s="204" t="str">
        <f t="shared" si="1"/>
        <v>750MeV</v>
      </c>
      <c r="P131" s="23" t="str">
        <f t="shared" si="2"/>
        <v>650MeV</v>
      </c>
      <c r="Q131" s="23">
        <f t="shared" si="3"/>
        <v>2605.28</v>
      </c>
      <c r="R131" s="23">
        <f t="shared" si="4"/>
        <v>2205.28</v>
      </c>
      <c r="S131" s="23">
        <f t="shared" si="5"/>
        <v>257.47</v>
      </c>
      <c r="T131" s="205"/>
      <c r="U131" s="205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>
      <c r="A132" s="114"/>
      <c r="B132" s="45">
        <v>4454.0</v>
      </c>
      <c r="C132" s="45" t="s">
        <v>391</v>
      </c>
      <c r="D132" s="83">
        <v>30.373</v>
      </c>
      <c r="E132" s="83">
        <v>20.0</v>
      </c>
      <c r="F132" s="83">
        <v>69.1</v>
      </c>
      <c r="G132" s="83">
        <v>2957971.0</v>
      </c>
      <c r="H132" s="83">
        <v>60.84</v>
      </c>
      <c r="I132" s="83" t="s">
        <v>101</v>
      </c>
      <c r="J132" s="83" t="s">
        <v>53</v>
      </c>
      <c r="K132" s="83" t="s">
        <v>203</v>
      </c>
      <c r="L132" s="23"/>
      <c r="M132" s="23"/>
      <c r="N132" s="23"/>
      <c r="O132" s="204" t="str">
        <f t="shared" si="1"/>
        <v>750MeV</v>
      </c>
      <c r="P132" s="23" t="str">
        <f t="shared" si="2"/>
        <v>650MeV</v>
      </c>
      <c r="Q132" s="23">
        <f t="shared" si="3"/>
        <v>2605.28</v>
      </c>
      <c r="R132" s="23">
        <f t="shared" si="4"/>
        <v>2274.38</v>
      </c>
      <c r="S132" s="23">
        <f t="shared" si="5"/>
        <v>257.47</v>
      </c>
      <c r="T132" s="205"/>
      <c r="U132" s="205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>
      <c r="A133" s="188"/>
      <c r="B133" s="45">
        <v>4455.0</v>
      </c>
      <c r="C133" s="45" t="s">
        <v>391</v>
      </c>
      <c r="D133" s="83">
        <v>30.373</v>
      </c>
      <c r="E133" s="83">
        <v>20.0</v>
      </c>
      <c r="F133" s="83">
        <v>62.87</v>
      </c>
      <c r="G133" s="83">
        <v>2683456.0</v>
      </c>
      <c r="H133" s="83">
        <v>60.92</v>
      </c>
      <c r="I133" s="83" t="s">
        <v>101</v>
      </c>
      <c r="J133" s="83" t="s">
        <v>53</v>
      </c>
      <c r="K133" s="83" t="s">
        <v>203</v>
      </c>
      <c r="L133" s="23"/>
      <c r="M133" s="23"/>
      <c r="N133" s="23"/>
      <c r="O133" s="204" t="str">
        <f t="shared" si="1"/>
        <v>750MeV</v>
      </c>
      <c r="P133" s="23" t="str">
        <f t="shared" si="2"/>
        <v>650MeV</v>
      </c>
      <c r="Q133" s="23">
        <f t="shared" si="3"/>
        <v>2605.28</v>
      </c>
      <c r="R133" s="23">
        <f t="shared" si="4"/>
        <v>2337.25</v>
      </c>
      <c r="S133" s="23">
        <f t="shared" si="5"/>
        <v>257.47</v>
      </c>
      <c r="T133" s="205"/>
      <c r="U133" s="205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>
      <c r="A134" s="114"/>
      <c r="B134" s="45">
        <v>4456.0</v>
      </c>
      <c r="C134" s="45" t="s">
        <v>391</v>
      </c>
      <c r="D134" s="83">
        <v>30.373</v>
      </c>
      <c r="E134" s="83">
        <v>20.0</v>
      </c>
      <c r="F134" s="83">
        <v>67.89</v>
      </c>
      <c r="G134" s="83">
        <v>2870985.0</v>
      </c>
      <c r="H134" s="83">
        <v>60.5</v>
      </c>
      <c r="I134" s="83" t="s">
        <v>101</v>
      </c>
      <c r="J134" s="83" t="s">
        <v>53</v>
      </c>
      <c r="K134" s="83" t="s">
        <v>203</v>
      </c>
      <c r="L134" s="45"/>
      <c r="M134" s="23"/>
      <c r="N134" s="23"/>
      <c r="O134" s="204" t="str">
        <f t="shared" si="1"/>
        <v>750MeV</v>
      </c>
      <c r="P134" s="23" t="str">
        <f t="shared" si="2"/>
        <v>650MeV</v>
      </c>
      <c r="Q134" s="23">
        <f t="shared" si="3"/>
        <v>2605.28</v>
      </c>
      <c r="R134" s="23">
        <f t="shared" si="4"/>
        <v>2405.14</v>
      </c>
      <c r="S134" s="23">
        <f t="shared" si="5"/>
        <v>257.47</v>
      </c>
      <c r="T134" s="205"/>
      <c r="U134" s="205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>
      <c r="A135" s="114"/>
      <c r="B135" s="45">
        <v>4457.0</v>
      </c>
      <c r="C135" s="45" t="s">
        <v>391</v>
      </c>
      <c r="D135" s="83">
        <v>30.373</v>
      </c>
      <c r="E135" s="83">
        <v>20.0</v>
      </c>
      <c r="F135" s="83">
        <v>69.01</v>
      </c>
      <c r="G135" s="83">
        <v>2927630.0</v>
      </c>
      <c r="H135" s="83">
        <v>60.97</v>
      </c>
      <c r="I135" s="83" t="s">
        <v>101</v>
      </c>
      <c r="J135" s="83" t="s">
        <v>53</v>
      </c>
      <c r="K135" s="83" t="s">
        <v>203</v>
      </c>
      <c r="L135" s="45"/>
      <c r="M135" s="23"/>
      <c r="N135" s="23"/>
      <c r="O135" s="204" t="str">
        <f t="shared" si="1"/>
        <v>750MeV</v>
      </c>
      <c r="P135" s="23" t="str">
        <f t="shared" si="2"/>
        <v>650MeV</v>
      </c>
      <c r="Q135" s="23">
        <f t="shared" si="3"/>
        <v>2605.28</v>
      </c>
      <c r="R135" s="23">
        <f t="shared" si="4"/>
        <v>2474.15</v>
      </c>
      <c r="S135" s="23">
        <f t="shared" si="5"/>
        <v>257.47</v>
      </c>
      <c r="T135" s="205"/>
      <c r="U135" s="205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>
      <c r="A136" s="114"/>
      <c r="B136" s="45">
        <v>4458.0</v>
      </c>
      <c r="C136" s="45" t="s">
        <v>391</v>
      </c>
      <c r="D136" s="83">
        <v>30.373</v>
      </c>
      <c r="E136" s="83">
        <v>20.0</v>
      </c>
      <c r="F136" s="83">
        <v>64.74</v>
      </c>
      <c r="G136" s="83">
        <v>2758804.0</v>
      </c>
      <c r="H136" s="83">
        <v>59.15</v>
      </c>
      <c r="I136" s="83" t="s">
        <v>101</v>
      </c>
      <c r="J136" s="83" t="s">
        <v>53</v>
      </c>
      <c r="K136" s="83" t="s">
        <v>203</v>
      </c>
      <c r="L136" s="45"/>
      <c r="M136" s="23"/>
      <c r="N136" s="23"/>
      <c r="O136" s="204" t="str">
        <f t="shared" si="1"/>
        <v>750MeV</v>
      </c>
      <c r="P136" s="23" t="str">
        <f t="shared" si="2"/>
        <v>650MeV</v>
      </c>
      <c r="Q136" s="23">
        <f t="shared" si="3"/>
        <v>2605.28</v>
      </c>
      <c r="R136" s="23">
        <f t="shared" si="4"/>
        <v>2538.89</v>
      </c>
      <c r="S136" s="23">
        <f t="shared" si="5"/>
        <v>257.47</v>
      </c>
      <c r="T136" s="205"/>
      <c r="U136" s="205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>
      <c r="A137" s="114"/>
      <c r="B137" s="45">
        <v>4459.0</v>
      </c>
      <c r="C137" s="45" t="s">
        <v>391</v>
      </c>
      <c r="D137" s="83">
        <v>30.373</v>
      </c>
      <c r="E137" s="83">
        <v>15.0</v>
      </c>
      <c r="F137" s="83">
        <v>7.93</v>
      </c>
      <c r="G137" s="83">
        <v>290997.0</v>
      </c>
      <c r="H137" s="83">
        <v>10.09</v>
      </c>
      <c r="I137" s="83" t="s">
        <v>101</v>
      </c>
      <c r="J137" s="83" t="s">
        <v>53</v>
      </c>
      <c r="K137" s="83" t="s">
        <v>203</v>
      </c>
      <c r="L137" s="45"/>
      <c r="M137" s="23"/>
      <c r="N137" s="23"/>
      <c r="O137" s="204" t="str">
        <f t="shared" si="1"/>
        <v>750MeV</v>
      </c>
      <c r="P137" s="23" t="str">
        <f t="shared" si="2"/>
        <v>650MeV</v>
      </c>
      <c r="Q137" s="23">
        <f t="shared" si="3"/>
        <v>2605.28</v>
      </c>
      <c r="R137" s="23">
        <f t="shared" si="4"/>
        <v>2546.82</v>
      </c>
      <c r="S137" s="23">
        <f t="shared" si="5"/>
        <v>257.47</v>
      </c>
      <c r="T137" s="205"/>
      <c r="U137" s="205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>
      <c r="A138" s="188">
        <v>45340.0</v>
      </c>
      <c r="B138" s="45">
        <v>4472.0</v>
      </c>
      <c r="C138" s="45" t="s">
        <v>391</v>
      </c>
      <c r="D138" s="284">
        <v>30.375</v>
      </c>
      <c r="E138" s="83">
        <v>15.0</v>
      </c>
      <c r="F138" s="83">
        <v>4.63</v>
      </c>
      <c r="G138" s="83">
        <v>208711.0</v>
      </c>
      <c r="H138" s="83">
        <v>18.11</v>
      </c>
      <c r="I138" s="83" t="s">
        <v>101</v>
      </c>
      <c r="J138" s="83" t="s">
        <v>53</v>
      </c>
      <c r="K138" s="83" t="s">
        <v>203</v>
      </c>
      <c r="L138" s="45"/>
      <c r="M138" s="23"/>
      <c r="N138" s="23"/>
      <c r="O138" s="204" t="str">
        <f t="shared" si="1"/>
        <v>750MeV</v>
      </c>
      <c r="P138" s="23" t="str">
        <f t="shared" si="2"/>
        <v>650MeV</v>
      </c>
      <c r="Q138" s="23">
        <f t="shared" si="3"/>
        <v>2605.28</v>
      </c>
      <c r="R138" s="23">
        <f t="shared" si="4"/>
        <v>2551.45</v>
      </c>
      <c r="S138" s="23">
        <f t="shared" si="5"/>
        <v>257.47</v>
      </c>
      <c r="T138" s="205"/>
      <c r="U138" s="205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>
      <c r="A139" s="285"/>
      <c r="B139" s="137">
        <v>4473.0</v>
      </c>
      <c r="C139" s="137" t="s">
        <v>154</v>
      </c>
      <c r="D139" s="134">
        <v>30.375</v>
      </c>
      <c r="E139" s="134" t="s">
        <v>232</v>
      </c>
      <c r="F139" s="134">
        <v>0.0</v>
      </c>
      <c r="G139" s="134">
        <v>0.0</v>
      </c>
      <c r="H139" s="134">
        <v>0.0</v>
      </c>
      <c r="I139" s="134" t="s">
        <v>74</v>
      </c>
      <c r="J139" s="134" t="s">
        <v>414</v>
      </c>
      <c r="K139" s="134" t="s">
        <v>653</v>
      </c>
      <c r="L139" s="137"/>
      <c r="M139" s="132"/>
      <c r="N139" s="132"/>
      <c r="O139" s="281" t="str">
        <f t="shared" si="1"/>
        <v>750MeV</v>
      </c>
      <c r="P139" s="132" t="str">
        <f t="shared" si="2"/>
        <v>650MeV</v>
      </c>
      <c r="Q139" s="132">
        <f t="shared" si="3"/>
        <v>2605.28</v>
      </c>
      <c r="R139" s="132">
        <f t="shared" si="4"/>
        <v>2551.45</v>
      </c>
      <c r="S139" s="132">
        <f t="shared" si="5"/>
        <v>257.47</v>
      </c>
      <c r="T139" s="286"/>
      <c r="U139" s="286"/>
      <c r="V139" s="132"/>
      <c r="W139" s="132"/>
      <c r="X139" s="132"/>
      <c r="Y139" s="132"/>
      <c r="Z139" s="132"/>
      <c r="AA139" s="132"/>
      <c r="AB139" s="132"/>
      <c r="AC139" s="132"/>
      <c r="AD139" s="132"/>
      <c r="AE139" s="132"/>
      <c r="AF139" s="132"/>
      <c r="AG139" s="132"/>
      <c r="AH139" s="132"/>
    </row>
    <row r="140">
      <c r="A140" s="285"/>
      <c r="B140" s="137">
        <v>4474.0</v>
      </c>
      <c r="C140" s="137" t="s">
        <v>154</v>
      </c>
      <c r="D140" s="134">
        <v>30.375</v>
      </c>
      <c r="E140" s="134" t="s">
        <v>232</v>
      </c>
      <c r="F140" s="134">
        <v>0.0</v>
      </c>
      <c r="G140" s="134">
        <v>0.0</v>
      </c>
      <c r="H140" s="134">
        <v>0.0</v>
      </c>
      <c r="I140" s="134" t="s">
        <v>74</v>
      </c>
      <c r="J140" s="134" t="s">
        <v>414</v>
      </c>
      <c r="K140" s="134" t="s">
        <v>653</v>
      </c>
      <c r="L140" s="137"/>
      <c r="M140" s="132"/>
      <c r="N140" s="132"/>
      <c r="O140" s="281" t="str">
        <f t="shared" si="1"/>
        <v>750MeV</v>
      </c>
      <c r="P140" s="132" t="str">
        <f t="shared" si="2"/>
        <v>650MeV</v>
      </c>
      <c r="Q140" s="132">
        <f t="shared" si="3"/>
        <v>2605.28</v>
      </c>
      <c r="R140" s="132">
        <f t="shared" si="4"/>
        <v>2551.45</v>
      </c>
      <c r="S140" s="132">
        <f t="shared" si="5"/>
        <v>257.47</v>
      </c>
      <c r="T140" s="286"/>
      <c r="U140" s="286"/>
      <c r="V140" s="132"/>
      <c r="W140" s="132"/>
      <c r="X140" s="132"/>
      <c r="Y140" s="132"/>
      <c r="Z140" s="132"/>
      <c r="AA140" s="132"/>
      <c r="AB140" s="132"/>
      <c r="AC140" s="132"/>
      <c r="AD140" s="132"/>
      <c r="AE140" s="132"/>
      <c r="AF140" s="132"/>
      <c r="AG140" s="132"/>
      <c r="AH140" s="132"/>
    </row>
    <row r="141">
      <c r="A141" s="285"/>
      <c r="B141" s="137">
        <v>4475.0</v>
      </c>
      <c r="C141" s="137" t="s">
        <v>636</v>
      </c>
      <c r="D141" s="134">
        <v>30.375</v>
      </c>
      <c r="E141" s="134" t="s">
        <v>232</v>
      </c>
      <c r="F141" s="134">
        <v>0.0</v>
      </c>
      <c r="G141" s="134">
        <v>0.0</v>
      </c>
      <c r="H141" s="134">
        <v>34.0</v>
      </c>
      <c r="I141" s="134" t="s">
        <v>74</v>
      </c>
      <c r="J141" s="134" t="s">
        <v>414</v>
      </c>
      <c r="K141" s="134" t="s">
        <v>653</v>
      </c>
      <c r="L141" s="132"/>
      <c r="M141" s="132"/>
      <c r="N141" s="132"/>
      <c r="O141" s="281" t="str">
        <f t="shared" si="1"/>
        <v>750MeV</v>
      </c>
      <c r="P141" s="132" t="str">
        <f t="shared" si="2"/>
        <v>650MeV</v>
      </c>
      <c r="Q141" s="132">
        <f t="shared" si="3"/>
        <v>2605.28</v>
      </c>
      <c r="R141" s="132">
        <f t="shared" si="4"/>
        <v>2551.45</v>
      </c>
      <c r="S141" s="132">
        <f t="shared" si="5"/>
        <v>257.47</v>
      </c>
      <c r="T141" s="286"/>
      <c r="U141" s="286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</row>
    <row r="142">
      <c r="A142" s="285"/>
      <c r="B142" s="137">
        <v>4476.0</v>
      </c>
      <c r="C142" s="137" t="s">
        <v>636</v>
      </c>
      <c r="D142" s="134">
        <v>30.375</v>
      </c>
      <c r="E142" s="134" t="s">
        <v>232</v>
      </c>
      <c r="F142" s="134">
        <v>0.0</v>
      </c>
      <c r="G142" s="134">
        <v>0.0</v>
      </c>
      <c r="H142" s="134">
        <v>34.0</v>
      </c>
      <c r="I142" s="134" t="s">
        <v>74</v>
      </c>
      <c r="J142" s="134" t="s">
        <v>414</v>
      </c>
      <c r="K142" s="134" t="s">
        <v>653</v>
      </c>
      <c r="L142" s="132"/>
      <c r="M142" s="132"/>
      <c r="N142" s="132"/>
      <c r="O142" s="281" t="str">
        <f t="shared" si="1"/>
        <v>750MeV</v>
      </c>
      <c r="P142" s="132" t="str">
        <f t="shared" si="2"/>
        <v>650MeV</v>
      </c>
      <c r="Q142" s="132">
        <f t="shared" si="3"/>
        <v>2605.28</v>
      </c>
      <c r="R142" s="132">
        <f t="shared" si="4"/>
        <v>2551.45</v>
      </c>
      <c r="S142" s="132">
        <f t="shared" si="5"/>
        <v>257.47</v>
      </c>
      <c r="T142" s="286"/>
      <c r="U142" s="286"/>
      <c r="V142" s="132"/>
      <c r="W142" s="132"/>
      <c r="X142" s="132"/>
      <c r="Y142" s="132"/>
      <c r="Z142" s="132"/>
      <c r="AA142" s="132"/>
      <c r="AB142" s="132"/>
      <c r="AC142" s="132"/>
      <c r="AD142" s="132"/>
      <c r="AE142" s="132"/>
      <c r="AF142" s="132"/>
      <c r="AG142" s="132"/>
      <c r="AH142" s="132"/>
    </row>
    <row r="143">
      <c r="A143" s="285"/>
      <c r="B143" s="137">
        <v>4477.0</v>
      </c>
      <c r="C143" s="137" t="s">
        <v>636</v>
      </c>
      <c r="D143" s="134">
        <v>30.375</v>
      </c>
      <c r="E143" s="134" t="s">
        <v>232</v>
      </c>
      <c r="F143" s="134">
        <v>0.0</v>
      </c>
      <c r="G143" s="134">
        <v>0.0</v>
      </c>
      <c r="H143" s="134">
        <v>33.0</v>
      </c>
      <c r="I143" s="134" t="s">
        <v>74</v>
      </c>
      <c r="J143" s="134" t="s">
        <v>414</v>
      </c>
      <c r="K143" s="134" t="s">
        <v>653</v>
      </c>
      <c r="L143" s="132"/>
      <c r="M143" s="132"/>
      <c r="N143" s="132"/>
      <c r="O143" s="281" t="str">
        <f t="shared" si="1"/>
        <v>750MeV</v>
      </c>
      <c r="P143" s="132" t="str">
        <f t="shared" si="2"/>
        <v>650MeV</v>
      </c>
      <c r="Q143" s="132">
        <f t="shared" si="3"/>
        <v>2605.28</v>
      </c>
      <c r="R143" s="132">
        <f t="shared" si="4"/>
        <v>2551.45</v>
      </c>
      <c r="S143" s="132">
        <f t="shared" si="5"/>
        <v>257.47</v>
      </c>
      <c r="T143" s="286"/>
      <c r="U143" s="286"/>
      <c r="V143" s="132"/>
      <c r="W143" s="132"/>
      <c r="X143" s="132"/>
      <c r="Y143" s="132"/>
      <c r="Z143" s="132"/>
      <c r="AA143" s="132"/>
      <c r="AB143" s="132"/>
      <c r="AC143" s="132"/>
      <c r="AD143" s="132"/>
      <c r="AE143" s="132"/>
      <c r="AF143" s="132"/>
      <c r="AG143" s="132"/>
      <c r="AH143" s="132"/>
    </row>
    <row r="144">
      <c r="A144" s="188">
        <v>45341.0</v>
      </c>
      <c r="B144" s="45">
        <v>4478.0</v>
      </c>
      <c r="C144" s="45" t="s">
        <v>391</v>
      </c>
      <c r="D144" s="83">
        <v>30.375</v>
      </c>
      <c r="E144" s="83">
        <v>15.0</v>
      </c>
      <c r="F144" s="83">
        <v>17.33</v>
      </c>
      <c r="G144" s="83">
        <v>684102.0</v>
      </c>
      <c r="H144" s="83">
        <v>22.39</v>
      </c>
      <c r="I144" s="83" t="s">
        <v>101</v>
      </c>
      <c r="J144" s="83" t="s">
        <v>53</v>
      </c>
      <c r="K144" s="83" t="s">
        <v>203</v>
      </c>
      <c r="L144" s="23"/>
      <c r="M144" s="23"/>
      <c r="N144" s="23"/>
      <c r="O144" s="204" t="str">
        <f t="shared" si="1"/>
        <v>750MeV</v>
      </c>
      <c r="P144" s="23" t="str">
        <f t="shared" si="2"/>
        <v>650MeV</v>
      </c>
      <c r="Q144" s="23">
        <f t="shared" si="3"/>
        <v>2605.28</v>
      </c>
      <c r="R144" s="23">
        <f t="shared" si="4"/>
        <v>2568.78</v>
      </c>
      <c r="S144" s="23">
        <f t="shared" si="5"/>
        <v>257.47</v>
      </c>
      <c r="T144" s="205"/>
      <c r="U144" s="205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>
      <c r="A145" s="114"/>
      <c r="B145" s="45">
        <v>4479.0</v>
      </c>
      <c r="C145" s="45" t="s">
        <v>391</v>
      </c>
      <c r="D145" s="83">
        <v>30.375</v>
      </c>
      <c r="E145" s="83">
        <v>12.0</v>
      </c>
      <c r="F145" s="83">
        <v>18.79</v>
      </c>
      <c r="G145" s="83">
        <v>656528.0</v>
      </c>
      <c r="H145" s="83">
        <v>29.42</v>
      </c>
      <c r="I145" s="83" t="s">
        <v>101</v>
      </c>
      <c r="J145" s="83" t="s">
        <v>53</v>
      </c>
      <c r="K145" s="83" t="s">
        <v>203</v>
      </c>
      <c r="L145" s="23"/>
      <c r="M145" s="23"/>
      <c r="N145" s="23"/>
      <c r="O145" s="204" t="str">
        <f t="shared" si="1"/>
        <v>750MeV</v>
      </c>
      <c r="P145" s="23" t="str">
        <f t="shared" si="2"/>
        <v>650MeV</v>
      </c>
      <c r="Q145" s="23">
        <f t="shared" si="3"/>
        <v>2605.28</v>
      </c>
      <c r="R145" s="23">
        <f t="shared" si="4"/>
        <v>2587.57</v>
      </c>
      <c r="S145" s="23">
        <f t="shared" si="5"/>
        <v>257.47</v>
      </c>
      <c r="T145" s="205"/>
      <c r="U145" s="205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>
      <c r="A146" s="114"/>
      <c r="B146" s="45">
        <v>4480.0</v>
      </c>
      <c r="C146" s="45" t="s">
        <v>391</v>
      </c>
      <c r="D146" s="83">
        <v>30.375</v>
      </c>
      <c r="E146" s="83">
        <v>8.0</v>
      </c>
      <c r="F146" s="83">
        <v>17.79</v>
      </c>
      <c r="G146" s="83">
        <v>502417.0</v>
      </c>
      <c r="H146" s="45">
        <v>40.32</v>
      </c>
      <c r="I146" s="83" t="s">
        <v>101</v>
      </c>
      <c r="J146" s="83" t="s">
        <v>53</v>
      </c>
      <c r="K146" s="83" t="s">
        <v>203</v>
      </c>
      <c r="L146" s="23"/>
      <c r="M146" s="23"/>
      <c r="N146" s="23"/>
      <c r="O146" s="204" t="str">
        <f t="shared" si="1"/>
        <v>750MeV</v>
      </c>
      <c r="P146" s="23" t="str">
        <f t="shared" si="2"/>
        <v>650MeV</v>
      </c>
      <c r="Q146" s="23">
        <f t="shared" si="3"/>
        <v>2605.28</v>
      </c>
      <c r="R146" s="23">
        <f t="shared" si="4"/>
        <v>2605.36</v>
      </c>
      <c r="S146" s="23">
        <f t="shared" si="5"/>
        <v>257.47</v>
      </c>
      <c r="T146" s="205"/>
      <c r="U146" s="205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>
      <c r="A147" s="114"/>
      <c r="B147" s="45">
        <v>4481.0</v>
      </c>
      <c r="C147" s="45" t="s">
        <v>154</v>
      </c>
      <c r="D147" s="83">
        <v>30.375</v>
      </c>
      <c r="E147" s="83">
        <v>20.0</v>
      </c>
      <c r="F147" s="83">
        <v>0.0</v>
      </c>
      <c r="G147" s="83">
        <v>0.0</v>
      </c>
      <c r="H147" s="83">
        <v>0.0</v>
      </c>
      <c r="I147" s="83" t="s">
        <v>101</v>
      </c>
      <c r="J147" s="83" t="s">
        <v>453</v>
      </c>
      <c r="K147" s="83" t="s">
        <v>203</v>
      </c>
      <c r="L147" s="23"/>
      <c r="M147" s="23"/>
      <c r="N147" s="23"/>
      <c r="O147" s="204" t="str">
        <f t="shared" si="1"/>
        <v>750MeV</v>
      </c>
      <c r="P147" s="23" t="str">
        <f t="shared" si="2"/>
        <v>650MeV</v>
      </c>
      <c r="Q147" s="23">
        <f t="shared" si="3"/>
        <v>2605.28</v>
      </c>
      <c r="R147" s="23">
        <f t="shared" si="4"/>
        <v>2605.36</v>
      </c>
      <c r="S147" s="23">
        <f t="shared" si="5"/>
        <v>257.47</v>
      </c>
      <c r="T147" s="205"/>
      <c r="U147" s="205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>
      <c r="A148" s="114"/>
      <c r="B148" s="45">
        <v>4482.0</v>
      </c>
      <c r="C148" s="45" t="s">
        <v>391</v>
      </c>
      <c r="D148" s="83">
        <v>30.375</v>
      </c>
      <c r="E148" s="83">
        <v>20.0</v>
      </c>
      <c r="F148" s="83">
        <v>15.75</v>
      </c>
      <c r="G148" s="83">
        <v>680858.0</v>
      </c>
      <c r="H148" s="83">
        <v>17.53</v>
      </c>
      <c r="I148" s="83" t="s">
        <v>101</v>
      </c>
      <c r="J148" s="83" t="s">
        <v>453</v>
      </c>
      <c r="K148" s="83" t="s">
        <v>223</v>
      </c>
      <c r="L148" s="23"/>
      <c r="M148" s="23"/>
      <c r="N148" s="23"/>
      <c r="O148" s="204" t="str">
        <f t="shared" si="1"/>
        <v>750MeV</v>
      </c>
      <c r="P148" s="23" t="str">
        <f t="shared" si="2"/>
        <v>650MeV</v>
      </c>
      <c r="Q148" s="23">
        <f t="shared" si="3"/>
        <v>2605.28</v>
      </c>
      <c r="R148" s="23">
        <f t="shared" si="4"/>
        <v>2621.11</v>
      </c>
      <c r="S148" s="23">
        <f t="shared" si="5"/>
        <v>257.47</v>
      </c>
      <c r="T148" s="205"/>
      <c r="U148" s="205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>
      <c r="A149" s="75"/>
      <c r="B149" s="4">
        <v>4510.0</v>
      </c>
      <c r="C149" s="4" t="s">
        <v>391</v>
      </c>
      <c r="D149" s="92">
        <v>30.375</v>
      </c>
      <c r="E149" s="52">
        <v>40.0</v>
      </c>
      <c r="F149" s="52">
        <v>115.86</v>
      </c>
      <c r="G149" s="52">
        <v>1664752.0</v>
      </c>
      <c r="H149" s="52">
        <v>59.2</v>
      </c>
      <c r="I149" s="52" t="s">
        <v>65</v>
      </c>
      <c r="J149" s="52" t="s">
        <v>53</v>
      </c>
      <c r="K149" s="52" t="s">
        <v>203</v>
      </c>
      <c r="O149" s="176" t="str">
        <f t="shared" si="1"/>
        <v>750MeV</v>
      </c>
      <c r="P149" s="20" t="str">
        <f t="shared" si="2"/>
        <v>650MeV</v>
      </c>
      <c r="Q149" s="20">
        <f t="shared" si="3"/>
        <v>2721.14</v>
      </c>
      <c r="R149" s="20">
        <f t="shared" si="4"/>
        <v>2621.11</v>
      </c>
      <c r="S149" s="20">
        <f t="shared" si="5"/>
        <v>257.47</v>
      </c>
      <c r="T149" s="216"/>
      <c r="U149" s="216"/>
    </row>
    <row r="150">
      <c r="A150" s="75"/>
      <c r="B150" s="4">
        <v>4511.0</v>
      </c>
      <c r="C150" s="4" t="s">
        <v>391</v>
      </c>
      <c r="D150" s="85">
        <v>30.375</v>
      </c>
      <c r="E150" s="52">
        <v>40.0</v>
      </c>
      <c r="F150" s="52">
        <v>109.04</v>
      </c>
      <c r="G150" s="52">
        <v>1593552.0</v>
      </c>
      <c r="H150" s="52">
        <v>69.98</v>
      </c>
      <c r="I150" s="52" t="s">
        <v>65</v>
      </c>
      <c r="J150" s="52" t="s">
        <v>53</v>
      </c>
      <c r="K150" s="52" t="s">
        <v>203</v>
      </c>
      <c r="O150" s="176" t="str">
        <f t="shared" si="1"/>
        <v>750MeV</v>
      </c>
      <c r="P150" s="20" t="str">
        <f t="shared" si="2"/>
        <v>650MeV</v>
      </c>
      <c r="Q150" s="20">
        <f t="shared" si="3"/>
        <v>2830.18</v>
      </c>
      <c r="R150" s="20">
        <f t="shared" si="4"/>
        <v>2621.11</v>
      </c>
      <c r="S150" s="20">
        <f t="shared" si="5"/>
        <v>257.47</v>
      </c>
      <c r="T150" s="216"/>
      <c r="U150" s="216"/>
    </row>
    <row r="151">
      <c r="A151" s="75"/>
      <c r="B151" s="4">
        <v>4512.0</v>
      </c>
      <c r="C151" s="4" t="s">
        <v>391</v>
      </c>
      <c r="D151" s="85">
        <v>30.375</v>
      </c>
      <c r="E151" s="52">
        <v>40.0</v>
      </c>
      <c r="F151" s="52">
        <v>128.44</v>
      </c>
      <c r="G151" s="52">
        <v>1801459.0</v>
      </c>
      <c r="H151" s="52">
        <v>60.8</v>
      </c>
      <c r="I151" s="52" t="s">
        <v>65</v>
      </c>
      <c r="J151" s="52" t="s">
        <v>53</v>
      </c>
      <c r="K151" s="52" t="s">
        <v>203</v>
      </c>
      <c r="O151" s="176" t="str">
        <f t="shared" si="1"/>
        <v>750MeV</v>
      </c>
      <c r="P151" s="20" t="str">
        <f t="shared" si="2"/>
        <v>650MeV</v>
      </c>
      <c r="Q151" s="20">
        <f t="shared" si="3"/>
        <v>2958.62</v>
      </c>
      <c r="R151" s="20">
        <f t="shared" si="4"/>
        <v>2621.11</v>
      </c>
      <c r="S151" s="20">
        <f t="shared" si="5"/>
        <v>257.47</v>
      </c>
      <c r="T151" s="216"/>
      <c r="U151" s="216"/>
    </row>
    <row r="152">
      <c r="A152" s="75"/>
      <c r="B152" s="4">
        <v>4513.0</v>
      </c>
      <c r="C152" s="4" t="s">
        <v>391</v>
      </c>
      <c r="D152" s="85">
        <v>30.375</v>
      </c>
      <c r="E152" s="52">
        <v>40.0</v>
      </c>
      <c r="F152" s="52">
        <v>130.74</v>
      </c>
      <c r="G152" s="52">
        <v>1851126.0</v>
      </c>
      <c r="H152" s="52">
        <v>62.25</v>
      </c>
      <c r="I152" s="52" t="s">
        <v>65</v>
      </c>
      <c r="J152" s="52" t="s">
        <v>53</v>
      </c>
      <c r="K152" s="52" t="s">
        <v>203</v>
      </c>
      <c r="O152" s="176" t="str">
        <f t="shared" si="1"/>
        <v>750MeV</v>
      </c>
      <c r="P152" s="20" t="str">
        <f t="shared" si="2"/>
        <v>650MeV</v>
      </c>
      <c r="Q152" s="20">
        <f t="shared" si="3"/>
        <v>3089.36</v>
      </c>
      <c r="R152" s="20">
        <f t="shared" si="4"/>
        <v>2621.11</v>
      </c>
      <c r="S152" s="20">
        <f t="shared" si="5"/>
        <v>257.47</v>
      </c>
      <c r="T152" s="216"/>
      <c r="U152" s="216"/>
    </row>
    <row r="153">
      <c r="A153" s="75"/>
      <c r="B153" s="4">
        <v>4514.0</v>
      </c>
      <c r="C153" s="4" t="s">
        <v>391</v>
      </c>
      <c r="D153" s="85">
        <v>30.375</v>
      </c>
      <c r="E153" s="52">
        <v>30.0</v>
      </c>
      <c r="F153" s="52">
        <v>33.17</v>
      </c>
      <c r="G153" s="52">
        <v>394923.0</v>
      </c>
      <c r="H153" s="52">
        <v>20.03</v>
      </c>
      <c r="I153" s="52" t="s">
        <v>65</v>
      </c>
      <c r="J153" s="52" t="s">
        <v>53</v>
      </c>
      <c r="K153" s="52" t="s">
        <v>203</v>
      </c>
      <c r="O153" s="176" t="str">
        <f t="shared" si="1"/>
        <v>750MeV</v>
      </c>
      <c r="P153" s="20" t="str">
        <f t="shared" si="2"/>
        <v>650MeV</v>
      </c>
      <c r="Q153" s="20">
        <f t="shared" si="3"/>
        <v>3122.53</v>
      </c>
      <c r="R153" s="20">
        <f t="shared" si="4"/>
        <v>2621.11</v>
      </c>
      <c r="S153" s="20">
        <f t="shared" si="5"/>
        <v>257.47</v>
      </c>
      <c r="T153" s="216"/>
      <c r="U153" s="216"/>
    </row>
    <row r="154">
      <c r="A154" s="75"/>
      <c r="B154" s="4">
        <v>4515.0</v>
      </c>
      <c r="C154" s="4" t="s">
        <v>391</v>
      </c>
      <c r="D154" s="85">
        <v>30.375</v>
      </c>
      <c r="E154" s="52">
        <v>20.0</v>
      </c>
      <c r="F154" s="52">
        <v>29.27</v>
      </c>
      <c r="G154" s="52">
        <v>290106.0</v>
      </c>
      <c r="H154" s="52">
        <v>30.48</v>
      </c>
      <c r="I154" s="52" t="s">
        <v>65</v>
      </c>
      <c r="J154" s="52" t="s">
        <v>53</v>
      </c>
      <c r="K154" s="52" t="s">
        <v>203</v>
      </c>
      <c r="O154" s="176" t="str">
        <f t="shared" si="1"/>
        <v>750MeV</v>
      </c>
      <c r="P154" s="20" t="str">
        <f t="shared" si="2"/>
        <v>650MeV</v>
      </c>
      <c r="Q154" s="20">
        <f t="shared" si="3"/>
        <v>3151.8</v>
      </c>
      <c r="R154" s="20">
        <f t="shared" si="4"/>
        <v>2621.11</v>
      </c>
      <c r="S154" s="20">
        <f t="shared" si="5"/>
        <v>257.47</v>
      </c>
      <c r="T154" s="216"/>
      <c r="U154" s="216"/>
    </row>
    <row r="155">
      <c r="A155" s="75"/>
      <c r="B155" s="4">
        <v>4516.0</v>
      </c>
      <c r="C155" s="4" t="s">
        <v>391</v>
      </c>
      <c r="D155" s="85">
        <v>30.375</v>
      </c>
      <c r="E155" s="52">
        <v>10.0</v>
      </c>
      <c r="F155" s="52">
        <v>21.22</v>
      </c>
      <c r="G155" s="52">
        <v>183417.0</v>
      </c>
      <c r="H155" s="52">
        <v>38.86</v>
      </c>
      <c r="I155" s="52" t="s">
        <v>65</v>
      </c>
      <c r="J155" s="52" t="s">
        <v>53</v>
      </c>
      <c r="K155" s="52" t="s">
        <v>203</v>
      </c>
      <c r="L155" s="4"/>
      <c r="O155" s="176" t="str">
        <f t="shared" si="1"/>
        <v>750MeV</v>
      </c>
      <c r="P155" s="20" t="str">
        <f t="shared" si="2"/>
        <v>650MeV</v>
      </c>
      <c r="Q155" s="20">
        <f t="shared" si="3"/>
        <v>3173.02</v>
      </c>
      <c r="R155" s="20">
        <f t="shared" si="4"/>
        <v>2621.11</v>
      </c>
      <c r="S155" s="20">
        <f t="shared" si="5"/>
        <v>257.47</v>
      </c>
      <c r="T155" s="216"/>
      <c r="U155" s="216"/>
    </row>
    <row r="156">
      <c r="A156" s="75"/>
      <c r="B156" s="4">
        <v>4517.0</v>
      </c>
      <c r="C156" s="4" t="s">
        <v>391</v>
      </c>
      <c r="D156" s="85">
        <v>30.375</v>
      </c>
      <c r="E156" s="52">
        <v>40.0</v>
      </c>
      <c r="F156" s="52">
        <v>23.5</v>
      </c>
      <c r="G156" s="52">
        <v>334703.0</v>
      </c>
      <c r="H156" s="52">
        <v>12.67</v>
      </c>
      <c r="I156" s="52" t="s">
        <v>65</v>
      </c>
      <c r="J156" s="52" t="s">
        <v>469</v>
      </c>
      <c r="K156" s="52" t="s">
        <v>223</v>
      </c>
      <c r="O156" s="176" t="str">
        <f t="shared" si="1"/>
        <v>750MeV</v>
      </c>
      <c r="P156" s="20" t="str">
        <f t="shared" si="2"/>
        <v>650MeV</v>
      </c>
      <c r="Q156" s="20">
        <f t="shared" si="3"/>
        <v>3196.52</v>
      </c>
      <c r="R156" s="20">
        <f t="shared" si="4"/>
        <v>2621.11</v>
      </c>
      <c r="S156" s="20">
        <f t="shared" si="5"/>
        <v>257.47</v>
      </c>
      <c r="T156" s="216"/>
      <c r="U156" s="216"/>
    </row>
    <row r="157">
      <c r="A157" s="75"/>
      <c r="B157" s="4">
        <v>4534.0</v>
      </c>
      <c r="C157" s="4" t="s">
        <v>654</v>
      </c>
      <c r="D157" s="85">
        <v>30.375</v>
      </c>
      <c r="E157" s="52">
        <v>10.0</v>
      </c>
      <c r="F157" s="52">
        <v>0.0</v>
      </c>
      <c r="G157" s="52">
        <v>0.0</v>
      </c>
      <c r="H157" s="52">
        <v>0.0</v>
      </c>
      <c r="I157" s="52" t="s">
        <v>65</v>
      </c>
      <c r="J157" s="52" t="s">
        <v>53</v>
      </c>
      <c r="K157" s="52" t="s">
        <v>203</v>
      </c>
      <c r="L157" s="4" t="s">
        <v>654</v>
      </c>
      <c r="O157" s="176" t="str">
        <f t="shared" si="1"/>
        <v>750MeV</v>
      </c>
      <c r="P157" s="20" t="str">
        <f t="shared" si="2"/>
        <v>650MeV</v>
      </c>
      <c r="Q157" s="20">
        <f t="shared" si="3"/>
        <v>3196.52</v>
      </c>
      <c r="R157" s="20">
        <f t="shared" ref="R157:R158" si="6">if($I157="LD2",$R156+#REF!,$R156+0)</f>
        <v>2621.11</v>
      </c>
      <c r="S157" s="20">
        <f>if($I157="dummy",$S156+$F158,$S156+0)</f>
        <v>257.47</v>
      </c>
      <c r="T157" s="216"/>
      <c r="U157" s="216"/>
    </row>
    <row r="158">
      <c r="A158" s="75"/>
      <c r="B158" s="4">
        <v>4535.0</v>
      </c>
      <c r="C158" s="4" t="s">
        <v>654</v>
      </c>
      <c r="D158" s="85">
        <v>30.375</v>
      </c>
      <c r="E158" s="52">
        <v>10.0</v>
      </c>
      <c r="F158" s="52">
        <v>0.0</v>
      </c>
      <c r="G158" s="52">
        <v>9315.0</v>
      </c>
      <c r="H158" s="287">
        <v>1.9</v>
      </c>
      <c r="I158" s="52" t="s">
        <v>65</v>
      </c>
      <c r="J158" s="52" t="s">
        <v>53</v>
      </c>
      <c r="K158" s="52" t="s">
        <v>203</v>
      </c>
      <c r="L158" s="4" t="s">
        <v>655</v>
      </c>
      <c r="O158" s="176" t="str">
        <f t="shared" si="1"/>
        <v>750MeV</v>
      </c>
      <c r="P158" s="20" t="str">
        <f t="shared" si="2"/>
        <v>650MeV</v>
      </c>
      <c r="Q158" s="20">
        <f t="shared" si="3"/>
        <v>3196.52</v>
      </c>
      <c r="R158" s="20">
        <f t="shared" si="6"/>
        <v>2621.11</v>
      </c>
      <c r="S158" s="20">
        <f>if($I158="dummy",$S157+#REF!,$S157+0)</f>
        <v>257.47</v>
      </c>
      <c r="T158" s="216"/>
      <c r="U158" s="216"/>
    </row>
    <row r="159">
      <c r="A159" s="75"/>
      <c r="B159" s="4">
        <v>4536.0</v>
      </c>
      <c r="C159" s="4" t="s">
        <v>654</v>
      </c>
      <c r="D159" s="85">
        <v>30.375</v>
      </c>
      <c r="E159" s="52">
        <v>40.0</v>
      </c>
      <c r="F159" s="52">
        <v>0.0</v>
      </c>
      <c r="G159" s="52">
        <v>185819.0</v>
      </c>
      <c r="H159" s="52">
        <v>42.9</v>
      </c>
      <c r="I159" s="52" t="s">
        <v>65</v>
      </c>
      <c r="J159" s="52" t="s">
        <v>53</v>
      </c>
      <c r="K159" s="52" t="s">
        <v>203</v>
      </c>
      <c r="L159" s="4" t="s">
        <v>654</v>
      </c>
      <c r="O159" s="176" t="str">
        <f t="shared" si="1"/>
        <v>750MeV</v>
      </c>
      <c r="P159" s="20" t="str">
        <f t="shared" si="2"/>
        <v>650MeV</v>
      </c>
      <c r="Q159" s="20">
        <f t="shared" si="3"/>
        <v>3196.52</v>
      </c>
      <c r="R159" s="20">
        <f t="shared" ref="R159:R197" si="7">if($I159="LD2",$R158+$F159,$R158+0)</f>
        <v>2621.11</v>
      </c>
      <c r="S159" s="20">
        <f t="shared" ref="S159:S197" si="8">if($I159="dummy",$S158+$F159,$S158+0)</f>
        <v>257.47</v>
      </c>
      <c r="T159" s="216"/>
      <c r="U159" s="216"/>
    </row>
    <row r="160">
      <c r="A160" s="75"/>
      <c r="B160" s="4">
        <v>4537.0</v>
      </c>
      <c r="C160" s="4" t="s">
        <v>654</v>
      </c>
      <c r="D160" s="85">
        <v>30.375</v>
      </c>
      <c r="E160" s="52">
        <v>40.0</v>
      </c>
      <c r="F160" s="52">
        <v>0.0</v>
      </c>
      <c r="G160" s="52">
        <v>421703.0</v>
      </c>
      <c r="H160" s="52">
        <v>16.2</v>
      </c>
      <c r="I160" s="52" t="s">
        <v>65</v>
      </c>
      <c r="J160" s="52" t="s">
        <v>469</v>
      </c>
      <c r="K160" s="52" t="s">
        <v>223</v>
      </c>
      <c r="L160" s="4" t="s">
        <v>654</v>
      </c>
      <c r="O160" s="176" t="str">
        <f t="shared" si="1"/>
        <v>750MeV</v>
      </c>
      <c r="P160" s="20" t="str">
        <f t="shared" si="2"/>
        <v>650MeV</v>
      </c>
      <c r="Q160" s="20">
        <f t="shared" si="3"/>
        <v>3196.52</v>
      </c>
      <c r="R160" s="20">
        <f t="shared" si="7"/>
        <v>2621.11</v>
      </c>
      <c r="S160" s="20">
        <f t="shared" si="8"/>
        <v>257.47</v>
      </c>
      <c r="T160" s="216"/>
      <c r="U160" s="216"/>
    </row>
    <row r="161">
      <c r="A161" s="75"/>
      <c r="B161" s="4">
        <v>4538.0</v>
      </c>
      <c r="C161" s="4" t="s">
        <v>391</v>
      </c>
      <c r="D161" s="85">
        <v>30.375</v>
      </c>
      <c r="E161" s="52">
        <v>40.0</v>
      </c>
      <c r="F161" s="52">
        <v>24.48</v>
      </c>
      <c r="G161" s="52">
        <v>389622.0</v>
      </c>
      <c r="H161" s="52">
        <v>26.78</v>
      </c>
      <c r="I161" s="52" t="s">
        <v>65</v>
      </c>
      <c r="J161" s="52" t="s">
        <v>469</v>
      </c>
      <c r="K161" s="52" t="s">
        <v>223</v>
      </c>
      <c r="O161" s="176" t="str">
        <f t="shared" si="1"/>
        <v>750MeV</v>
      </c>
      <c r="P161" s="20" t="str">
        <f t="shared" si="2"/>
        <v>650MeV</v>
      </c>
      <c r="Q161" s="20">
        <f t="shared" si="3"/>
        <v>3221</v>
      </c>
      <c r="R161" s="20">
        <f t="shared" si="7"/>
        <v>2621.11</v>
      </c>
      <c r="S161" s="20">
        <f t="shared" si="8"/>
        <v>257.47</v>
      </c>
      <c r="T161" s="216"/>
      <c r="U161" s="216"/>
    </row>
    <row r="162">
      <c r="A162" s="75"/>
      <c r="B162" s="4">
        <v>4539.0</v>
      </c>
      <c r="C162" s="4" t="s">
        <v>391</v>
      </c>
      <c r="D162" s="85">
        <v>30.375</v>
      </c>
      <c r="E162" s="52">
        <v>10.0</v>
      </c>
      <c r="F162" s="52">
        <v>22.85</v>
      </c>
      <c r="G162" s="52">
        <v>193022.0</v>
      </c>
      <c r="H162" s="52">
        <v>40.06</v>
      </c>
      <c r="I162" s="52" t="s">
        <v>65</v>
      </c>
      <c r="J162" s="52" t="s">
        <v>53</v>
      </c>
      <c r="K162" s="52" t="s">
        <v>203</v>
      </c>
      <c r="O162" s="176" t="str">
        <f t="shared" si="1"/>
        <v>750MeV</v>
      </c>
      <c r="P162" s="20" t="str">
        <f t="shared" si="2"/>
        <v>650MeV</v>
      </c>
      <c r="Q162" s="20">
        <f t="shared" si="3"/>
        <v>3243.85</v>
      </c>
      <c r="R162" s="20">
        <f t="shared" si="7"/>
        <v>2621.11</v>
      </c>
      <c r="S162" s="20">
        <f t="shared" si="8"/>
        <v>257.47</v>
      </c>
      <c r="T162" s="216"/>
      <c r="U162" s="216"/>
    </row>
    <row r="163">
      <c r="A163" s="111"/>
      <c r="B163" s="42">
        <v>4540.0</v>
      </c>
      <c r="C163" s="42" t="s">
        <v>391</v>
      </c>
      <c r="D163" s="256">
        <v>30.375</v>
      </c>
      <c r="E163" s="43">
        <v>30.0</v>
      </c>
      <c r="F163" s="43">
        <v>35.99</v>
      </c>
      <c r="G163" s="43">
        <v>442120.0</v>
      </c>
      <c r="H163" s="43">
        <v>22.81</v>
      </c>
      <c r="I163" s="43" t="s">
        <v>229</v>
      </c>
      <c r="J163" s="43" t="s">
        <v>53</v>
      </c>
      <c r="K163" s="43" t="s">
        <v>203</v>
      </c>
      <c r="L163" s="27"/>
      <c r="M163" s="27"/>
      <c r="N163" s="27"/>
      <c r="O163" s="200" t="str">
        <f t="shared" si="1"/>
        <v>750MeV</v>
      </c>
      <c r="P163" s="27" t="str">
        <f t="shared" si="2"/>
        <v>650MeV</v>
      </c>
      <c r="Q163" s="27">
        <f t="shared" si="3"/>
        <v>3243.85</v>
      </c>
      <c r="R163" s="27">
        <f t="shared" si="7"/>
        <v>2621.11</v>
      </c>
      <c r="S163" s="27">
        <f t="shared" si="8"/>
        <v>293.46</v>
      </c>
      <c r="T163" s="201"/>
      <c r="U163" s="201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</row>
    <row r="164">
      <c r="A164" s="111"/>
      <c r="B164" s="42">
        <v>4541.0</v>
      </c>
      <c r="C164" s="42" t="s">
        <v>154</v>
      </c>
      <c r="D164" s="256">
        <v>30.375</v>
      </c>
      <c r="E164" s="43">
        <v>20.0</v>
      </c>
      <c r="F164" s="43">
        <v>0.0</v>
      </c>
      <c r="G164" s="43">
        <v>141922.0</v>
      </c>
      <c r="H164" s="43">
        <v>14.19</v>
      </c>
      <c r="I164" s="43" t="s">
        <v>229</v>
      </c>
      <c r="J164" s="43" t="s">
        <v>53</v>
      </c>
      <c r="K164" s="43" t="s">
        <v>203</v>
      </c>
      <c r="L164" s="42" t="s">
        <v>657</v>
      </c>
      <c r="M164" s="27"/>
      <c r="N164" s="27"/>
      <c r="O164" s="200" t="str">
        <f t="shared" si="1"/>
        <v>750MeV</v>
      </c>
      <c r="P164" s="27" t="str">
        <f t="shared" si="2"/>
        <v>650MeV</v>
      </c>
      <c r="Q164" s="27">
        <f t="shared" si="3"/>
        <v>3243.85</v>
      </c>
      <c r="R164" s="27">
        <f t="shared" si="7"/>
        <v>2621.11</v>
      </c>
      <c r="S164" s="27">
        <f t="shared" si="8"/>
        <v>293.46</v>
      </c>
      <c r="T164" s="201"/>
      <c r="U164" s="201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</row>
    <row r="165">
      <c r="A165" s="111"/>
      <c r="B165" s="42">
        <v>4542.0</v>
      </c>
      <c r="C165" s="42" t="s">
        <v>391</v>
      </c>
      <c r="D165" s="256">
        <v>30.375</v>
      </c>
      <c r="E165" s="43">
        <v>20.0</v>
      </c>
      <c r="F165" s="43">
        <v>10.03</v>
      </c>
      <c r="G165" s="43">
        <v>93592.0</v>
      </c>
      <c r="H165" s="43">
        <v>8.51</v>
      </c>
      <c r="I165" s="43" t="s">
        <v>229</v>
      </c>
      <c r="J165" s="43" t="s">
        <v>53</v>
      </c>
      <c r="K165" s="43" t="s">
        <v>203</v>
      </c>
      <c r="L165" s="27"/>
      <c r="M165" s="27"/>
      <c r="N165" s="27"/>
      <c r="O165" s="200" t="str">
        <f t="shared" si="1"/>
        <v>750MeV</v>
      </c>
      <c r="P165" s="27" t="str">
        <f t="shared" si="2"/>
        <v>650MeV</v>
      </c>
      <c r="Q165" s="27">
        <f t="shared" si="3"/>
        <v>3243.85</v>
      </c>
      <c r="R165" s="27">
        <f t="shared" si="7"/>
        <v>2621.11</v>
      </c>
      <c r="S165" s="27">
        <f t="shared" si="8"/>
        <v>303.49</v>
      </c>
      <c r="T165" s="201"/>
      <c r="U165" s="201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</row>
    <row r="166">
      <c r="A166" s="111"/>
      <c r="B166" s="42">
        <v>4543.0</v>
      </c>
      <c r="C166" s="42" t="s">
        <v>391</v>
      </c>
      <c r="D166" s="256">
        <v>30.375</v>
      </c>
      <c r="E166" s="43">
        <v>30.0</v>
      </c>
      <c r="F166" s="43">
        <v>16.89</v>
      </c>
      <c r="G166" s="43">
        <v>216615.0</v>
      </c>
      <c r="H166" s="43">
        <v>14.09</v>
      </c>
      <c r="I166" s="43" t="s">
        <v>229</v>
      </c>
      <c r="J166" s="43" t="s">
        <v>53</v>
      </c>
      <c r="K166" s="43" t="s">
        <v>203</v>
      </c>
      <c r="L166" s="27"/>
      <c r="M166" s="27"/>
      <c r="N166" s="27"/>
      <c r="O166" s="200" t="str">
        <f t="shared" si="1"/>
        <v>750MeV</v>
      </c>
      <c r="P166" s="27" t="str">
        <f t="shared" si="2"/>
        <v>650MeV</v>
      </c>
      <c r="Q166" s="27">
        <f t="shared" si="3"/>
        <v>3243.85</v>
      </c>
      <c r="R166" s="27">
        <f t="shared" si="7"/>
        <v>2621.11</v>
      </c>
      <c r="S166" s="27">
        <f t="shared" si="8"/>
        <v>320.38</v>
      </c>
      <c r="T166" s="201"/>
      <c r="U166" s="201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</row>
    <row r="167">
      <c r="A167" s="114"/>
      <c r="B167" s="45">
        <v>4544.0</v>
      </c>
      <c r="C167" s="45" t="s">
        <v>391</v>
      </c>
      <c r="D167" s="260">
        <v>30.375</v>
      </c>
      <c r="E167" s="83">
        <v>20.0</v>
      </c>
      <c r="F167" s="83">
        <v>63.11</v>
      </c>
      <c r="G167" s="83">
        <v>2758942.0</v>
      </c>
      <c r="H167" s="83">
        <v>65.03</v>
      </c>
      <c r="I167" s="83" t="s">
        <v>101</v>
      </c>
      <c r="J167" s="83" t="s">
        <v>53</v>
      </c>
      <c r="K167" s="83" t="s">
        <v>203</v>
      </c>
      <c r="L167" s="23"/>
      <c r="M167" s="23"/>
      <c r="N167" s="23"/>
      <c r="O167" s="204" t="str">
        <f t="shared" si="1"/>
        <v>750MeV</v>
      </c>
      <c r="P167" s="23" t="str">
        <f t="shared" si="2"/>
        <v>650MeV</v>
      </c>
      <c r="Q167" s="23">
        <f t="shared" si="3"/>
        <v>3243.85</v>
      </c>
      <c r="R167" s="23">
        <f t="shared" si="7"/>
        <v>2684.22</v>
      </c>
      <c r="S167" s="23">
        <f t="shared" si="8"/>
        <v>320.38</v>
      </c>
      <c r="T167" s="205"/>
      <c r="U167" s="205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>
      <c r="A168" s="114"/>
      <c r="B168" s="45">
        <v>4545.0</v>
      </c>
      <c r="C168" s="45" t="s">
        <v>391</v>
      </c>
      <c r="D168" s="260">
        <v>30.375</v>
      </c>
      <c r="E168" s="83">
        <v>20.0</v>
      </c>
      <c r="F168" s="83">
        <v>66.5</v>
      </c>
      <c r="G168" s="83">
        <v>2874115.0</v>
      </c>
      <c r="H168" s="83">
        <v>58.58</v>
      </c>
      <c r="I168" s="83" t="s">
        <v>101</v>
      </c>
      <c r="J168" s="83" t="s">
        <v>53</v>
      </c>
      <c r="K168" s="83" t="s">
        <v>203</v>
      </c>
      <c r="L168" s="23"/>
      <c r="M168" s="23"/>
      <c r="N168" s="23"/>
      <c r="O168" s="204" t="str">
        <f t="shared" si="1"/>
        <v>750MeV</v>
      </c>
      <c r="P168" s="23" t="str">
        <f t="shared" si="2"/>
        <v>650MeV</v>
      </c>
      <c r="Q168" s="23">
        <f t="shared" si="3"/>
        <v>3243.85</v>
      </c>
      <c r="R168" s="23">
        <f t="shared" si="7"/>
        <v>2750.72</v>
      </c>
      <c r="S168" s="23">
        <f t="shared" si="8"/>
        <v>320.38</v>
      </c>
      <c r="T168" s="205"/>
      <c r="U168" s="205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>
      <c r="A169" s="114"/>
      <c r="B169" s="45">
        <v>4546.0</v>
      </c>
      <c r="C169" s="45" t="s">
        <v>391</v>
      </c>
      <c r="D169" s="260">
        <v>30.375</v>
      </c>
      <c r="E169" s="83">
        <v>20.0</v>
      </c>
      <c r="F169" s="83">
        <v>59.99</v>
      </c>
      <c r="G169" s="83">
        <v>2609252.0</v>
      </c>
      <c r="H169" s="83">
        <v>59.91</v>
      </c>
      <c r="I169" s="83" t="s">
        <v>101</v>
      </c>
      <c r="J169" s="83" t="s">
        <v>53</v>
      </c>
      <c r="K169" s="83" t="s">
        <v>203</v>
      </c>
      <c r="L169" s="23"/>
      <c r="M169" s="23"/>
      <c r="N169" s="23"/>
      <c r="O169" s="204" t="str">
        <f t="shared" si="1"/>
        <v>750MeV</v>
      </c>
      <c r="P169" s="23" t="str">
        <f t="shared" si="2"/>
        <v>650MeV</v>
      </c>
      <c r="Q169" s="23">
        <f t="shared" si="3"/>
        <v>3243.85</v>
      </c>
      <c r="R169" s="23">
        <f t="shared" si="7"/>
        <v>2810.71</v>
      </c>
      <c r="S169" s="23">
        <f t="shared" si="8"/>
        <v>320.38</v>
      </c>
      <c r="T169" s="205"/>
      <c r="U169" s="205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>
      <c r="A170" s="114"/>
      <c r="B170" s="45">
        <v>4547.0</v>
      </c>
      <c r="C170" s="45" t="s">
        <v>391</v>
      </c>
      <c r="D170" s="260">
        <v>30.375</v>
      </c>
      <c r="E170" s="83">
        <v>20.0</v>
      </c>
      <c r="F170" s="83">
        <v>60.86</v>
      </c>
      <c r="G170" s="83">
        <v>2634075.0</v>
      </c>
      <c r="H170" s="83">
        <v>65.2</v>
      </c>
      <c r="I170" s="83" t="s">
        <v>101</v>
      </c>
      <c r="J170" s="83" t="s">
        <v>53</v>
      </c>
      <c r="K170" s="83" t="s">
        <v>203</v>
      </c>
      <c r="L170" s="23"/>
      <c r="M170" s="23"/>
      <c r="N170" s="23"/>
      <c r="O170" s="204" t="str">
        <f t="shared" si="1"/>
        <v>750MeV</v>
      </c>
      <c r="P170" s="23" t="str">
        <f t="shared" si="2"/>
        <v>650MeV</v>
      </c>
      <c r="Q170" s="23">
        <f t="shared" si="3"/>
        <v>3243.85</v>
      </c>
      <c r="R170" s="23">
        <f t="shared" si="7"/>
        <v>2871.57</v>
      </c>
      <c r="S170" s="23">
        <f t="shared" si="8"/>
        <v>320.38</v>
      </c>
      <c r="T170" s="205"/>
      <c r="U170" s="20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>
      <c r="A171" s="114"/>
      <c r="B171" s="45">
        <v>4548.0</v>
      </c>
      <c r="C171" s="45" t="s">
        <v>391</v>
      </c>
      <c r="D171" s="260">
        <v>30.375</v>
      </c>
      <c r="E171" s="83">
        <v>15.0</v>
      </c>
      <c r="F171" s="83">
        <v>19.57</v>
      </c>
      <c r="G171" s="83">
        <v>734927.0</v>
      </c>
      <c r="H171" s="83">
        <v>24.65</v>
      </c>
      <c r="I171" s="83" t="s">
        <v>101</v>
      </c>
      <c r="J171" s="83" t="s">
        <v>53</v>
      </c>
      <c r="K171" s="83" t="s">
        <v>203</v>
      </c>
      <c r="L171" s="23"/>
      <c r="M171" s="23"/>
      <c r="N171" s="23"/>
      <c r="O171" s="204" t="str">
        <f t="shared" si="1"/>
        <v>750MeV</v>
      </c>
      <c r="P171" s="23" t="str">
        <f t="shared" si="2"/>
        <v>650MeV</v>
      </c>
      <c r="Q171" s="23">
        <f t="shared" si="3"/>
        <v>3243.85</v>
      </c>
      <c r="R171" s="23">
        <f t="shared" si="7"/>
        <v>2891.14</v>
      </c>
      <c r="S171" s="23">
        <f t="shared" si="8"/>
        <v>320.38</v>
      </c>
      <c r="T171" s="205"/>
      <c r="U171" s="20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>
      <c r="A172" s="114"/>
      <c r="B172" s="45">
        <v>4549.0</v>
      </c>
      <c r="C172" s="45" t="s">
        <v>391</v>
      </c>
      <c r="D172" s="260">
        <v>30.375</v>
      </c>
      <c r="E172" s="83">
        <v>8.0</v>
      </c>
      <c r="F172" s="83">
        <v>19.09</v>
      </c>
      <c r="G172" s="83">
        <v>505305.0</v>
      </c>
      <c r="H172" s="83">
        <v>41.59</v>
      </c>
      <c r="I172" s="83" t="s">
        <v>101</v>
      </c>
      <c r="J172" s="83" t="s">
        <v>53</v>
      </c>
      <c r="K172" s="83" t="s">
        <v>203</v>
      </c>
      <c r="L172" s="23"/>
      <c r="M172" s="23"/>
      <c r="N172" s="23"/>
      <c r="O172" s="204" t="str">
        <f t="shared" si="1"/>
        <v>750MeV</v>
      </c>
      <c r="P172" s="23" t="str">
        <f t="shared" si="2"/>
        <v>650MeV</v>
      </c>
      <c r="Q172" s="23">
        <f t="shared" si="3"/>
        <v>3243.85</v>
      </c>
      <c r="R172" s="23">
        <f t="shared" si="7"/>
        <v>2910.23</v>
      </c>
      <c r="S172" s="23">
        <f t="shared" si="8"/>
        <v>320.38</v>
      </c>
      <c r="T172" s="205"/>
      <c r="U172" s="205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>
      <c r="A173" s="114"/>
      <c r="B173" s="45">
        <v>4550.0</v>
      </c>
      <c r="C173" s="45" t="s">
        <v>391</v>
      </c>
      <c r="D173" s="260">
        <v>30.375</v>
      </c>
      <c r="E173" s="83">
        <v>20.0</v>
      </c>
      <c r="F173" s="83">
        <v>19.28</v>
      </c>
      <c r="G173" s="83">
        <v>821532.0</v>
      </c>
      <c r="H173" s="83">
        <v>16.33</v>
      </c>
      <c r="I173" s="83" t="s">
        <v>101</v>
      </c>
      <c r="J173" s="83" t="s">
        <v>453</v>
      </c>
      <c r="K173" s="83" t="s">
        <v>223</v>
      </c>
      <c r="L173" s="23"/>
      <c r="M173" s="23"/>
      <c r="N173" s="23"/>
      <c r="O173" s="204" t="str">
        <f>if(#REF!="low","140MeV","750MeV")</f>
        <v>#REF!</v>
      </c>
      <c r="P173" s="23" t="str">
        <f>if(#REF!="low","140MeV","650MeV")</f>
        <v>#REF!</v>
      </c>
      <c r="Q173" s="23">
        <f t="shared" si="3"/>
        <v>3243.85</v>
      </c>
      <c r="R173" s="23">
        <f t="shared" si="7"/>
        <v>2929.51</v>
      </c>
      <c r="S173" s="23">
        <f t="shared" si="8"/>
        <v>320.38</v>
      </c>
      <c r="T173" s="205"/>
      <c r="U173" s="205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>
      <c r="A174" s="291">
        <v>45428.0</v>
      </c>
      <c r="B174" s="151">
        <v>6923.0</v>
      </c>
      <c r="C174" s="151" t="s">
        <v>391</v>
      </c>
      <c r="D174" s="161">
        <v>30.374</v>
      </c>
      <c r="E174" s="153">
        <v>10.0</v>
      </c>
      <c r="F174" s="151">
        <v>8.15</v>
      </c>
      <c r="G174" s="151">
        <v>226041.0</v>
      </c>
      <c r="H174" s="151">
        <v>14.06</v>
      </c>
      <c r="I174" s="151" t="s">
        <v>229</v>
      </c>
      <c r="J174" s="153" t="s">
        <v>53</v>
      </c>
      <c r="K174" s="151" t="s">
        <v>203</v>
      </c>
      <c r="L174" s="152" t="s">
        <v>659</v>
      </c>
      <c r="M174" s="154"/>
      <c r="N174" s="154"/>
      <c r="O174" s="230" t="str">
        <f>if(K173="low","140MeV","750MeV")</f>
        <v>750MeV</v>
      </c>
      <c r="P174" s="154" t="str">
        <f>if(K173="low","140MeV","650MeV")</f>
        <v>650MeV</v>
      </c>
      <c r="Q174" s="154">
        <f t="shared" si="3"/>
        <v>3243.85</v>
      </c>
      <c r="R174" s="154">
        <f t="shared" si="7"/>
        <v>2929.51</v>
      </c>
      <c r="S174" s="154">
        <f t="shared" si="8"/>
        <v>328.53</v>
      </c>
      <c r="T174" s="231"/>
      <c r="U174" s="231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</row>
    <row r="175">
      <c r="A175" s="228"/>
      <c r="B175" s="151">
        <v>6924.0</v>
      </c>
      <c r="C175" s="151" t="s">
        <v>391</v>
      </c>
      <c r="D175" s="165">
        <v>30.374</v>
      </c>
      <c r="E175" s="153">
        <v>20.0</v>
      </c>
      <c r="F175" s="153">
        <v>16.65</v>
      </c>
      <c r="G175" s="153">
        <v>435002.0</v>
      </c>
      <c r="H175" s="153">
        <v>16.48</v>
      </c>
      <c r="I175" s="151" t="s">
        <v>229</v>
      </c>
      <c r="J175" s="153" t="s">
        <v>53</v>
      </c>
      <c r="K175" s="151" t="s">
        <v>203</v>
      </c>
      <c r="L175" s="154"/>
      <c r="M175" s="154"/>
      <c r="N175" s="154"/>
      <c r="O175" s="230" t="str">
        <f t="shared" ref="O175:O197" si="9">if(K175="low","140MeV","750MeV")</f>
        <v>750MeV</v>
      </c>
      <c r="P175" s="154" t="str">
        <f t="shared" ref="P175:P197" si="10">if(K175="low","140MeV","650MeV")</f>
        <v>650MeV</v>
      </c>
      <c r="Q175" s="154">
        <f t="shared" si="3"/>
        <v>3243.85</v>
      </c>
      <c r="R175" s="154">
        <f t="shared" si="7"/>
        <v>2929.51</v>
      </c>
      <c r="S175" s="154">
        <f t="shared" si="8"/>
        <v>345.18</v>
      </c>
      <c r="T175" s="231"/>
      <c r="U175" s="231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</row>
    <row r="176">
      <c r="A176" s="228"/>
      <c r="B176" s="151">
        <v>6925.0</v>
      </c>
      <c r="C176" s="151" t="s">
        <v>391</v>
      </c>
      <c r="D176" s="165">
        <v>30.374</v>
      </c>
      <c r="E176" s="153">
        <v>10.0</v>
      </c>
      <c r="F176" s="153">
        <v>16.07</v>
      </c>
      <c r="G176" s="153">
        <v>1105705.0</v>
      </c>
      <c r="H176" s="153">
        <v>30.06</v>
      </c>
      <c r="I176" s="153" t="s">
        <v>101</v>
      </c>
      <c r="J176" s="153" t="s">
        <v>53</v>
      </c>
      <c r="K176" s="151" t="s">
        <v>203</v>
      </c>
      <c r="L176" s="154"/>
      <c r="M176" s="154"/>
      <c r="N176" s="154"/>
      <c r="O176" s="230" t="str">
        <f t="shared" si="9"/>
        <v>750MeV</v>
      </c>
      <c r="P176" s="154" t="str">
        <f t="shared" si="10"/>
        <v>650MeV</v>
      </c>
      <c r="Q176" s="154">
        <f t="shared" si="3"/>
        <v>3243.85</v>
      </c>
      <c r="R176" s="154">
        <f t="shared" si="7"/>
        <v>2945.58</v>
      </c>
      <c r="S176" s="154">
        <f t="shared" si="8"/>
        <v>345.18</v>
      </c>
      <c r="T176" s="231"/>
      <c r="U176" s="231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</row>
    <row r="177">
      <c r="A177" s="228"/>
      <c r="B177" s="151">
        <v>6926.0</v>
      </c>
      <c r="C177" s="151" t="s">
        <v>391</v>
      </c>
      <c r="D177" s="165">
        <v>30.374</v>
      </c>
      <c r="E177" s="153">
        <v>20.0</v>
      </c>
      <c r="F177" s="153">
        <v>30.19</v>
      </c>
      <c r="G177" s="153">
        <v>2084267.0</v>
      </c>
      <c r="H177" s="153">
        <v>40.66</v>
      </c>
      <c r="I177" s="153" t="s">
        <v>101</v>
      </c>
      <c r="J177" s="153" t="s">
        <v>53</v>
      </c>
      <c r="K177" s="151" t="s">
        <v>203</v>
      </c>
      <c r="L177" s="154"/>
      <c r="M177" s="154"/>
      <c r="N177" s="154"/>
      <c r="O177" s="230" t="str">
        <f t="shared" si="9"/>
        <v>750MeV</v>
      </c>
      <c r="P177" s="154" t="str">
        <f t="shared" si="10"/>
        <v>650MeV</v>
      </c>
      <c r="Q177" s="154">
        <f t="shared" si="3"/>
        <v>3243.85</v>
      </c>
      <c r="R177" s="154">
        <f t="shared" si="7"/>
        <v>2975.77</v>
      </c>
      <c r="S177" s="154">
        <f t="shared" si="8"/>
        <v>345.18</v>
      </c>
      <c r="T177" s="231"/>
      <c r="U177" s="231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</row>
    <row r="178">
      <c r="A178" s="228"/>
      <c r="B178" s="151">
        <v>6927.0</v>
      </c>
      <c r="C178" s="151" t="s">
        <v>391</v>
      </c>
      <c r="D178" s="165">
        <v>30.374</v>
      </c>
      <c r="E178" s="153">
        <v>20.0</v>
      </c>
      <c r="F178" s="153">
        <v>27.19</v>
      </c>
      <c r="G178" s="153">
        <v>1845212.0</v>
      </c>
      <c r="H178" s="153">
        <v>28.59</v>
      </c>
      <c r="I178" s="153" t="s">
        <v>101</v>
      </c>
      <c r="J178" s="153" t="s">
        <v>53</v>
      </c>
      <c r="K178" s="151" t="s">
        <v>203</v>
      </c>
      <c r="L178" s="154"/>
      <c r="M178" s="154"/>
      <c r="N178" s="154"/>
      <c r="O178" s="230" t="str">
        <f t="shared" si="9"/>
        <v>750MeV</v>
      </c>
      <c r="P178" s="154" t="str">
        <f t="shared" si="10"/>
        <v>650MeV</v>
      </c>
      <c r="Q178" s="154">
        <f t="shared" si="3"/>
        <v>3243.85</v>
      </c>
      <c r="R178" s="154">
        <f t="shared" si="7"/>
        <v>3002.96</v>
      </c>
      <c r="S178" s="154">
        <f t="shared" si="8"/>
        <v>345.18</v>
      </c>
      <c r="T178" s="231"/>
      <c r="U178" s="231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</row>
    <row r="179">
      <c r="A179" s="228"/>
      <c r="B179" s="151">
        <v>6928.0</v>
      </c>
      <c r="C179" s="151" t="s">
        <v>391</v>
      </c>
      <c r="D179" s="165">
        <v>30.374</v>
      </c>
      <c r="E179" s="153">
        <v>25.0</v>
      </c>
      <c r="F179" s="153">
        <v>37.33</v>
      </c>
      <c r="G179" s="153">
        <v>1364646.0</v>
      </c>
      <c r="H179" s="153">
        <v>34.21</v>
      </c>
      <c r="I179" s="153" t="s">
        <v>65</v>
      </c>
      <c r="J179" s="153" t="s">
        <v>53</v>
      </c>
      <c r="K179" s="151" t="s">
        <v>203</v>
      </c>
      <c r="L179" s="154"/>
      <c r="M179" s="154"/>
      <c r="N179" s="154"/>
      <c r="O179" s="230" t="str">
        <f t="shared" si="9"/>
        <v>750MeV</v>
      </c>
      <c r="P179" s="154" t="str">
        <f t="shared" si="10"/>
        <v>650MeV</v>
      </c>
      <c r="Q179" s="154">
        <f t="shared" si="3"/>
        <v>3281.18</v>
      </c>
      <c r="R179" s="154">
        <f t="shared" si="7"/>
        <v>3002.96</v>
      </c>
      <c r="S179" s="154">
        <f t="shared" si="8"/>
        <v>345.18</v>
      </c>
      <c r="T179" s="231"/>
      <c r="U179" s="231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</row>
    <row r="180">
      <c r="A180" s="228"/>
      <c r="B180" s="151">
        <v>6929.0</v>
      </c>
      <c r="C180" s="151" t="s">
        <v>391</v>
      </c>
      <c r="D180" s="165">
        <v>30.374</v>
      </c>
      <c r="E180" s="153">
        <v>25.0</v>
      </c>
      <c r="F180" s="153">
        <v>38.49</v>
      </c>
      <c r="G180" s="153">
        <v>1404953.0</v>
      </c>
      <c r="H180" s="153">
        <v>29.1</v>
      </c>
      <c r="I180" s="153" t="s">
        <v>65</v>
      </c>
      <c r="J180" s="153" t="s">
        <v>53</v>
      </c>
      <c r="K180" s="151" t="s">
        <v>203</v>
      </c>
      <c r="L180" s="154"/>
      <c r="M180" s="154"/>
      <c r="N180" s="154"/>
      <c r="O180" s="230" t="str">
        <f t="shared" si="9"/>
        <v>750MeV</v>
      </c>
      <c r="P180" s="154" t="str">
        <f t="shared" si="10"/>
        <v>650MeV</v>
      </c>
      <c r="Q180" s="154">
        <f t="shared" si="3"/>
        <v>3319.67</v>
      </c>
      <c r="R180" s="154">
        <f t="shared" si="7"/>
        <v>3002.96</v>
      </c>
      <c r="S180" s="154">
        <f t="shared" si="8"/>
        <v>345.18</v>
      </c>
      <c r="T180" s="231"/>
      <c r="U180" s="231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</row>
    <row r="181">
      <c r="A181" s="228"/>
      <c r="B181" s="151">
        <v>6930.0</v>
      </c>
      <c r="C181" s="151" t="s">
        <v>391</v>
      </c>
      <c r="D181" s="165">
        <v>30.374</v>
      </c>
      <c r="E181" s="153">
        <v>25.0</v>
      </c>
      <c r="F181" s="153">
        <v>0.0</v>
      </c>
      <c r="G181" s="153">
        <v>0.0</v>
      </c>
      <c r="H181" s="153">
        <v>0.0</v>
      </c>
      <c r="I181" s="153" t="s">
        <v>65</v>
      </c>
      <c r="J181" s="153" t="s">
        <v>53</v>
      </c>
      <c r="K181" s="151" t="s">
        <v>203</v>
      </c>
      <c r="L181" s="151" t="s">
        <v>540</v>
      </c>
      <c r="M181" s="154"/>
      <c r="N181" s="154"/>
      <c r="O181" s="230" t="str">
        <f t="shared" si="9"/>
        <v>750MeV</v>
      </c>
      <c r="P181" s="154" t="str">
        <f t="shared" si="10"/>
        <v>650MeV</v>
      </c>
      <c r="Q181" s="154">
        <f t="shared" si="3"/>
        <v>3319.67</v>
      </c>
      <c r="R181" s="154">
        <f t="shared" si="7"/>
        <v>3002.96</v>
      </c>
      <c r="S181" s="154">
        <f t="shared" si="8"/>
        <v>345.18</v>
      </c>
      <c r="T181" s="231"/>
      <c r="U181" s="231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</row>
    <row r="182">
      <c r="A182" s="75"/>
      <c r="B182" s="4"/>
      <c r="D182" s="76"/>
      <c r="E182" s="76"/>
      <c r="F182" s="76"/>
      <c r="G182" s="76"/>
      <c r="H182" s="76"/>
      <c r="I182" s="76"/>
      <c r="J182" s="76"/>
      <c r="K182" s="76"/>
      <c r="O182" s="176" t="str">
        <f t="shared" si="9"/>
        <v>750MeV</v>
      </c>
      <c r="P182" s="20" t="str">
        <f t="shared" si="10"/>
        <v>650MeV</v>
      </c>
      <c r="Q182" s="20">
        <f t="shared" si="3"/>
        <v>3319.67</v>
      </c>
      <c r="R182" s="20">
        <f t="shared" si="7"/>
        <v>3002.96</v>
      </c>
      <c r="S182" s="20">
        <f t="shared" si="8"/>
        <v>345.18</v>
      </c>
      <c r="T182" s="216"/>
      <c r="U182" s="216"/>
    </row>
    <row r="183">
      <c r="A183" s="75"/>
      <c r="B183" s="4"/>
      <c r="D183" s="76"/>
      <c r="E183" s="76"/>
      <c r="F183" s="76"/>
      <c r="G183" s="76"/>
      <c r="H183" s="76"/>
      <c r="I183" s="76"/>
      <c r="J183" s="76"/>
      <c r="K183" s="76"/>
      <c r="O183" s="176" t="str">
        <f t="shared" si="9"/>
        <v>750MeV</v>
      </c>
      <c r="P183" s="20" t="str">
        <f t="shared" si="10"/>
        <v>650MeV</v>
      </c>
      <c r="Q183" s="20">
        <f t="shared" si="3"/>
        <v>3319.67</v>
      </c>
      <c r="R183" s="20">
        <f t="shared" si="7"/>
        <v>3002.96</v>
      </c>
      <c r="S183" s="20">
        <f t="shared" si="8"/>
        <v>345.18</v>
      </c>
      <c r="T183" s="216"/>
      <c r="U183" s="216"/>
    </row>
    <row r="184">
      <c r="A184" s="75"/>
      <c r="D184" s="76"/>
      <c r="E184" s="76"/>
      <c r="F184" s="76"/>
      <c r="G184" s="76"/>
      <c r="H184" s="76"/>
      <c r="I184" s="76"/>
      <c r="J184" s="76"/>
      <c r="K184" s="76"/>
      <c r="O184" s="176" t="str">
        <f t="shared" si="9"/>
        <v>750MeV</v>
      </c>
      <c r="P184" s="20" t="str">
        <f t="shared" si="10"/>
        <v>650MeV</v>
      </c>
      <c r="Q184" s="20">
        <f t="shared" si="3"/>
        <v>3319.67</v>
      </c>
      <c r="R184" s="20">
        <f t="shared" si="7"/>
        <v>3002.96</v>
      </c>
      <c r="S184" s="20">
        <f t="shared" si="8"/>
        <v>345.18</v>
      </c>
      <c r="T184" s="216"/>
      <c r="U184" s="216"/>
    </row>
    <row r="185">
      <c r="A185" s="75"/>
      <c r="D185" s="76"/>
      <c r="E185" s="76"/>
      <c r="F185" s="76"/>
      <c r="G185" s="76"/>
      <c r="H185" s="76"/>
      <c r="I185" s="76"/>
      <c r="J185" s="76"/>
      <c r="K185" s="76"/>
      <c r="O185" s="176" t="str">
        <f t="shared" si="9"/>
        <v>750MeV</v>
      </c>
      <c r="P185" s="20" t="str">
        <f t="shared" si="10"/>
        <v>650MeV</v>
      </c>
      <c r="Q185" s="20">
        <f t="shared" si="3"/>
        <v>3319.67</v>
      </c>
      <c r="R185" s="20">
        <f t="shared" si="7"/>
        <v>3002.96</v>
      </c>
      <c r="S185" s="20">
        <f t="shared" si="8"/>
        <v>345.18</v>
      </c>
      <c r="T185" s="216"/>
      <c r="U185" s="216"/>
    </row>
    <row r="186">
      <c r="A186" s="75"/>
      <c r="D186" s="76"/>
      <c r="E186" s="76"/>
      <c r="F186" s="76"/>
      <c r="G186" s="76"/>
      <c r="H186" s="76"/>
      <c r="I186" s="76"/>
      <c r="J186" s="76"/>
      <c r="K186" s="76"/>
      <c r="O186" s="176" t="str">
        <f t="shared" si="9"/>
        <v>750MeV</v>
      </c>
      <c r="P186" s="20" t="str">
        <f t="shared" si="10"/>
        <v>650MeV</v>
      </c>
      <c r="Q186" s="20">
        <f t="shared" si="3"/>
        <v>3319.67</v>
      </c>
      <c r="R186" s="20">
        <f t="shared" si="7"/>
        <v>3002.96</v>
      </c>
      <c r="S186" s="20">
        <f t="shared" si="8"/>
        <v>345.18</v>
      </c>
      <c r="T186" s="216"/>
      <c r="U186" s="216"/>
    </row>
    <row r="187">
      <c r="A187" s="75"/>
      <c r="D187" s="76"/>
      <c r="E187" s="76"/>
      <c r="F187" s="76"/>
      <c r="G187" s="76"/>
      <c r="H187" s="76"/>
      <c r="I187" s="76"/>
      <c r="J187" s="76"/>
      <c r="K187" s="76"/>
      <c r="O187" s="176" t="str">
        <f t="shared" si="9"/>
        <v>750MeV</v>
      </c>
      <c r="P187" s="20" t="str">
        <f t="shared" si="10"/>
        <v>650MeV</v>
      </c>
      <c r="Q187" s="20">
        <f t="shared" si="3"/>
        <v>3319.67</v>
      </c>
      <c r="R187" s="20">
        <f t="shared" si="7"/>
        <v>3002.96</v>
      </c>
      <c r="S187" s="20">
        <f t="shared" si="8"/>
        <v>345.18</v>
      </c>
      <c r="T187" s="216"/>
      <c r="U187" s="216"/>
    </row>
    <row r="188">
      <c r="A188" s="75"/>
      <c r="D188" s="76"/>
      <c r="E188" s="76"/>
      <c r="F188" s="76"/>
      <c r="G188" s="76"/>
      <c r="H188" s="76"/>
      <c r="I188" s="76"/>
      <c r="J188" s="76"/>
      <c r="K188" s="76"/>
      <c r="O188" s="176" t="str">
        <f t="shared" si="9"/>
        <v>750MeV</v>
      </c>
      <c r="P188" s="20" t="str">
        <f t="shared" si="10"/>
        <v>650MeV</v>
      </c>
      <c r="Q188" s="20">
        <f t="shared" si="3"/>
        <v>3319.67</v>
      </c>
      <c r="R188" s="20">
        <f t="shared" si="7"/>
        <v>3002.96</v>
      </c>
      <c r="S188" s="20">
        <f t="shared" si="8"/>
        <v>345.18</v>
      </c>
      <c r="T188" s="216"/>
      <c r="U188" s="216"/>
    </row>
    <row r="189">
      <c r="A189" s="75"/>
      <c r="D189" s="76"/>
      <c r="E189" s="76"/>
      <c r="F189" s="76"/>
      <c r="G189" s="76"/>
      <c r="H189" s="76"/>
      <c r="I189" s="76"/>
      <c r="J189" s="76"/>
      <c r="K189" s="76"/>
      <c r="O189" s="176" t="str">
        <f t="shared" si="9"/>
        <v>750MeV</v>
      </c>
      <c r="P189" s="20" t="str">
        <f t="shared" si="10"/>
        <v>650MeV</v>
      </c>
      <c r="Q189" s="20">
        <f t="shared" si="3"/>
        <v>3319.67</v>
      </c>
      <c r="R189" s="20">
        <f t="shared" si="7"/>
        <v>3002.96</v>
      </c>
      <c r="S189" s="20">
        <f t="shared" si="8"/>
        <v>345.18</v>
      </c>
      <c r="T189" s="216"/>
      <c r="U189" s="216"/>
    </row>
    <row r="190">
      <c r="A190" s="75"/>
      <c r="D190" s="76"/>
      <c r="E190" s="76"/>
      <c r="F190" s="76"/>
      <c r="G190" s="76"/>
      <c r="H190" s="76"/>
      <c r="I190" s="76"/>
      <c r="J190" s="76"/>
      <c r="K190" s="76"/>
      <c r="O190" s="176" t="str">
        <f t="shared" si="9"/>
        <v>750MeV</v>
      </c>
      <c r="P190" s="20" t="str">
        <f t="shared" si="10"/>
        <v>650MeV</v>
      </c>
      <c r="Q190" s="20">
        <f t="shared" si="3"/>
        <v>3319.67</v>
      </c>
      <c r="R190" s="20">
        <f t="shared" si="7"/>
        <v>3002.96</v>
      </c>
      <c r="S190" s="20">
        <f t="shared" si="8"/>
        <v>345.18</v>
      </c>
      <c r="T190" s="216"/>
      <c r="U190" s="216"/>
    </row>
    <row r="191">
      <c r="A191" s="75"/>
      <c r="D191" s="76"/>
      <c r="E191" s="76"/>
      <c r="F191" s="76"/>
      <c r="G191" s="76"/>
      <c r="H191" s="76"/>
      <c r="I191" s="76"/>
      <c r="J191" s="76"/>
      <c r="K191" s="76"/>
      <c r="O191" s="176" t="str">
        <f t="shared" si="9"/>
        <v>750MeV</v>
      </c>
      <c r="P191" s="20" t="str">
        <f t="shared" si="10"/>
        <v>650MeV</v>
      </c>
      <c r="Q191" s="20">
        <f t="shared" si="3"/>
        <v>3319.67</v>
      </c>
      <c r="R191" s="20">
        <f t="shared" si="7"/>
        <v>3002.96</v>
      </c>
      <c r="S191" s="20">
        <f t="shared" si="8"/>
        <v>345.18</v>
      </c>
      <c r="T191" s="216"/>
      <c r="U191" s="216"/>
    </row>
    <row r="192">
      <c r="A192" s="75"/>
      <c r="D192" s="76"/>
      <c r="E192" s="76"/>
      <c r="F192" s="76"/>
      <c r="G192" s="76"/>
      <c r="H192" s="76"/>
      <c r="I192" s="76"/>
      <c r="J192" s="76"/>
      <c r="K192" s="76"/>
      <c r="O192" s="176" t="str">
        <f t="shared" si="9"/>
        <v>750MeV</v>
      </c>
      <c r="P192" s="20" t="str">
        <f t="shared" si="10"/>
        <v>650MeV</v>
      </c>
      <c r="Q192" s="20">
        <f t="shared" si="3"/>
        <v>3319.67</v>
      </c>
      <c r="R192" s="20">
        <f t="shared" si="7"/>
        <v>3002.96</v>
      </c>
      <c r="S192" s="20">
        <f t="shared" si="8"/>
        <v>345.18</v>
      </c>
      <c r="T192" s="216"/>
      <c r="U192" s="216"/>
    </row>
    <row r="193">
      <c r="A193" s="75"/>
      <c r="D193" s="76"/>
      <c r="E193" s="76"/>
      <c r="F193" s="76"/>
      <c r="G193" s="76"/>
      <c r="H193" s="76"/>
      <c r="I193" s="76"/>
      <c r="J193" s="76"/>
      <c r="K193" s="76"/>
      <c r="O193" s="176" t="str">
        <f t="shared" si="9"/>
        <v>750MeV</v>
      </c>
      <c r="P193" s="20" t="str">
        <f t="shared" si="10"/>
        <v>650MeV</v>
      </c>
      <c r="Q193" s="20">
        <f t="shared" si="3"/>
        <v>3319.67</v>
      </c>
      <c r="R193" s="20">
        <f t="shared" si="7"/>
        <v>3002.96</v>
      </c>
      <c r="S193" s="20">
        <f t="shared" si="8"/>
        <v>345.18</v>
      </c>
      <c r="T193" s="216"/>
      <c r="U193" s="216"/>
    </row>
    <row r="194">
      <c r="A194" s="75"/>
      <c r="D194" s="76"/>
      <c r="E194" s="76"/>
      <c r="F194" s="76"/>
      <c r="G194" s="76"/>
      <c r="H194" s="76"/>
      <c r="I194" s="76"/>
      <c r="J194" s="76"/>
      <c r="K194" s="76"/>
      <c r="O194" s="176" t="str">
        <f t="shared" si="9"/>
        <v>750MeV</v>
      </c>
      <c r="P194" s="20" t="str">
        <f t="shared" si="10"/>
        <v>650MeV</v>
      </c>
      <c r="Q194" s="20">
        <f t="shared" si="3"/>
        <v>3319.67</v>
      </c>
      <c r="R194" s="20">
        <f t="shared" si="7"/>
        <v>3002.96</v>
      </c>
      <c r="S194" s="20">
        <f t="shared" si="8"/>
        <v>345.18</v>
      </c>
      <c r="T194" s="216"/>
      <c r="U194" s="216"/>
    </row>
    <row r="195">
      <c r="A195" s="75"/>
      <c r="D195" s="76"/>
      <c r="E195" s="76"/>
      <c r="F195" s="76"/>
      <c r="G195" s="76"/>
      <c r="H195" s="76"/>
      <c r="I195" s="76"/>
      <c r="J195" s="76"/>
      <c r="K195" s="76"/>
      <c r="O195" s="176" t="str">
        <f t="shared" si="9"/>
        <v>750MeV</v>
      </c>
      <c r="P195" s="20" t="str">
        <f t="shared" si="10"/>
        <v>650MeV</v>
      </c>
      <c r="Q195" s="20">
        <f t="shared" si="3"/>
        <v>3319.67</v>
      </c>
      <c r="R195" s="20">
        <f t="shared" si="7"/>
        <v>3002.96</v>
      </c>
      <c r="S195" s="20">
        <f t="shared" si="8"/>
        <v>345.18</v>
      </c>
      <c r="T195" s="216"/>
      <c r="U195" s="216"/>
    </row>
    <row r="196">
      <c r="A196" s="75"/>
      <c r="D196" s="76"/>
      <c r="E196" s="76"/>
      <c r="F196" s="76"/>
      <c r="G196" s="76"/>
      <c r="H196" s="76"/>
      <c r="I196" s="76"/>
      <c r="J196" s="76"/>
      <c r="K196" s="76"/>
      <c r="O196" s="176" t="str">
        <f t="shared" si="9"/>
        <v>750MeV</v>
      </c>
      <c r="P196" s="20" t="str">
        <f t="shared" si="10"/>
        <v>650MeV</v>
      </c>
      <c r="Q196" s="20">
        <f t="shared" si="3"/>
        <v>3319.67</v>
      </c>
      <c r="R196" s="20">
        <f t="shared" si="7"/>
        <v>3002.96</v>
      </c>
      <c r="S196" s="20">
        <f t="shared" si="8"/>
        <v>345.18</v>
      </c>
      <c r="T196" s="216"/>
      <c r="U196" s="216"/>
    </row>
    <row r="197">
      <c r="A197" s="75"/>
      <c r="D197" s="76"/>
      <c r="E197" s="76"/>
      <c r="F197" s="76"/>
      <c r="G197" s="76"/>
      <c r="H197" s="76"/>
      <c r="I197" s="76"/>
      <c r="J197" s="76"/>
      <c r="K197" s="76"/>
      <c r="O197" s="176" t="str">
        <f t="shared" si="9"/>
        <v>750MeV</v>
      </c>
      <c r="P197" s="20" t="str">
        <f t="shared" si="10"/>
        <v>650MeV</v>
      </c>
      <c r="Q197" s="20">
        <f t="shared" si="3"/>
        <v>3319.67</v>
      </c>
      <c r="R197" s="20">
        <f t="shared" si="7"/>
        <v>3002.96</v>
      </c>
      <c r="S197" s="20">
        <f t="shared" si="8"/>
        <v>345.18</v>
      </c>
      <c r="T197" s="216"/>
      <c r="U197" s="216"/>
    </row>
    <row r="198">
      <c r="A198" s="75"/>
      <c r="D198" s="76"/>
      <c r="E198" s="76"/>
      <c r="F198" s="76"/>
      <c r="G198" s="76"/>
      <c r="H198" s="76"/>
      <c r="I198" s="76"/>
      <c r="J198" s="76"/>
      <c r="K198" s="76"/>
    </row>
    <row r="199">
      <c r="A199" s="75"/>
      <c r="D199" s="76"/>
      <c r="E199" s="76"/>
      <c r="F199" s="76"/>
      <c r="G199" s="76"/>
      <c r="H199" s="76"/>
      <c r="I199" s="76"/>
      <c r="J199" s="76"/>
      <c r="K199" s="76"/>
    </row>
    <row r="200">
      <c r="A200" s="75"/>
      <c r="D200" s="76"/>
      <c r="E200" s="76"/>
      <c r="F200" s="76"/>
      <c r="G200" s="76"/>
      <c r="H200" s="76"/>
      <c r="I200" s="76"/>
      <c r="J200" s="76"/>
      <c r="K200" s="76"/>
    </row>
    <row r="201">
      <c r="A201" s="75"/>
      <c r="D201" s="76"/>
      <c r="E201" s="76"/>
      <c r="F201" s="76"/>
      <c r="G201" s="76"/>
      <c r="H201" s="76"/>
      <c r="I201" s="76"/>
      <c r="J201" s="76"/>
      <c r="K201" s="76"/>
    </row>
    <row r="202">
      <c r="A202" s="75"/>
      <c r="D202" s="76"/>
      <c r="E202" s="76"/>
      <c r="F202" s="76"/>
      <c r="G202" s="76"/>
      <c r="H202" s="76"/>
      <c r="I202" s="76"/>
      <c r="J202" s="76"/>
      <c r="K202" s="76"/>
    </row>
    <row r="203">
      <c r="A203" s="75"/>
      <c r="D203" s="76"/>
      <c r="E203" s="76"/>
      <c r="F203" s="76"/>
      <c r="G203" s="76"/>
      <c r="H203" s="76"/>
      <c r="I203" s="76"/>
      <c r="J203" s="76"/>
      <c r="K203" s="76"/>
    </row>
    <row r="204">
      <c r="A204" s="75"/>
      <c r="D204" s="76"/>
      <c r="E204" s="76"/>
      <c r="F204" s="76"/>
      <c r="G204" s="76"/>
      <c r="H204" s="76"/>
      <c r="I204" s="76"/>
      <c r="J204" s="76"/>
      <c r="K204" s="76"/>
    </row>
    <row r="205">
      <c r="A205" s="75"/>
      <c r="D205" s="76"/>
      <c r="E205" s="76"/>
      <c r="F205" s="76"/>
      <c r="G205" s="76"/>
      <c r="H205" s="76"/>
      <c r="I205" s="76"/>
      <c r="J205" s="76"/>
      <c r="K205" s="76"/>
    </row>
    <row r="206">
      <c r="A206" s="75"/>
      <c r="D206" s="76"/>
      <c r="E206" s="76"/>
      <c r="F206" s="76"/>
      <c r="G206" s="76"/>
      <c r="H206" s="76"/>
      <c r="I206" s="76"/>
      <c r="J206" s="76"/>
      <c r="K206" s="76"/>
    </row>
    <row r="207">
      <c r="A207" s="75"/>
      <c r="D207" s="76"/>
      <c r="E207" s="76"/>
      <c r="F207" s="76"/>
      <c r="G207" s="76"/>
      <c r="H207" s="76"/>
      <c r="I207" s="76"/>
      <c r="J207" s="76"/>
      <c r="K207" s="76"/>
    </row>
    <row r="208">
      <c r="A208" s="75"/>
      <c r="D208" s="76"/>
      <c r="E208" s="76"/>
      <c r="F208" s="76"/>
      <c r="G208" s="76"/>
      <c r="H208" s="76"/>
      <c r="I208" s="76"/>
      <c r="J208" s="76"/>
      <c r="K208" s="76"/>
    </row>
    <row r="209">
      <c r="A209" s="75"/>
      <c r="D209" s="76"/>
      <c r="E209" s="76"/>
      <c r="F209" s="76"/>
      <c r="G209" s="76"/>
      <c r="H209" s="76"/>
      <c r="I209" s="76"/>
      <c r="J209" s="76"/>
      <c r="K209" s="76"/>
    </row>
    <row r="210">
      <c r="A210" s="75"/>
      <c r="D210" s="76"/>
      <c r="E210" s="76"/>
      <c r="F210" s="76"/>
      <c r="G210" s="76"/>
      <c r="H210" s="76"/>
      <c r="I210" s="76"/>
      <c r="J210" s="76"/>
      <c r="K210" s="76"/>
    </row>
    <row r="211">
      <c r="A211" s="75"/>
      <c r="D211" s="76"/>
      <c r="E211" s="76"/>
      <c r="F211" s="76"/>
      <c r="G211" s="76"/>
      <c r="H211" s="76"/>
      <c r="I211" s="76"/>
      <c r="J211" s="76"/>
      <c r="K211" s="76"/>
    </row>
    <row r="212">
      <c r="A212" s="75"/>
      <c r="D212" s="76"/>
      <c r="E212" s="76"/>
      <c r="F212" s="76"/>
      <c r="G212" s="76"/>
      <c r="H212" s="76"/>
      <c r="I212" s="76"/>
      <c r="J212" s="76"/>
      <c r="K212" s="76"/>
    </row>
    <row r="213">
      <c r="A213" s="75"/>
      <c r="D213" s="76"/>
      <c r="E213" s="76"/>
      <c r="F213" s="76"/>
      <c r="G213" s="76"/>
      <c r="H213" s="76"/>
      <c r="I213" s="76"/>
      <c r="J213" s="76"/>
      <c r="K213" s="76"/>
    </row>
    <row r="214">
      <c r="A214" s="75"/>
      <c r="D214" s="76"/>
      <c r="E214" s="76"/>
      <c r="F214" s="76"/>
      <c r="G214" s="76"/>
      <c r="H214" s="76"/>
      <c r="I214" s="76"/>
      <c r="J214" s="76"/>
      <c r="K214" s="76"/>
    </row>
    <row r="215">
      <c r="A215" s="75"/>
      <c r="D215" s="76"/>
      <c r="E215" s="76"/>
      <c r="F215" s="76"/>
      <c r="G215" s="76"/>
      <c r="H215" s="76"/>
      <c r="I215" s="76"/>
      <c r="J215" s="76"/>
      <c r="K215" s="76"/>
    </row>
    <row r="216">
      <c r="A216" s="75"/>
      <c r="D216" s="76"/>
      <c r="E216" s="76"/>
      <c r="F216" s="76"/>
      <c r="G216" s="76"/>
      <c r="H216" s="76"/>
      <c r="I216" s="76"/>
      <c r="J216" s="76"/>
      <c r="K216" s="76"/>
    </row>
    <row r="217">
      <c r="A217" s="75"/>
      <c r="D217" s="76"/>
      <c r="E217" s="76"/>
      <c r="F217" s="76"/>
      <c r="G217" s="76"/>
      <c r="H217" s="76"/>
      <c r="I217" s="76"/>
      <c r="J217" s="76"/>
      <c r="K217" s="76"/>
    </row>
    <row r="218">
      <c r="A218" s="75"/>
      <c r="D218" s="76"/>
      <c r="E218" s="76"/>
      <c r="F218" s="76"/>
      <c r="G218" s="76"/>
      <c r="H218" s="76"/>
      <c r="I218" s="76"/>
      <c r="J218" s="76"/>
      <c r="K218" s="76"/>
    </row>
    <row r="219">
      <c r="A219" s="75"/>
      <c r="D219" s="76"/>
      <c r="E219" s="76"/>
      <c r="F219" s="76"/>
      <c r="G219" s="76"/>
      <c r="H219" s="76"/>
      <c r="I219" s="76"/>
      <c r="J219" s="76"/>
      <c r="K219" s="76"/>
    </row>
    <row r="220">
      <c r="A220" s="75"/>
      <c r="D220" s="76"/>
      <c r="E220" s="76"/>
      <c r="F220" s="76"/>
      <c r="G220" s="76"/>
      <c r="H220" s="76"/>
      <c r="I220" s="76"/>
      <c r="J220" s="76"/>
      <c r="K220" s="76"/>
    </row>
    <row r="221">
      <c r="A221" s="75"/>
      <c r="D221" s="76"/>
      <c r="E221" s="76"/>
      <c r="F221" s="76"/>
      <c r="G221" s="76"/>
      <c r="H221" s="76"/>
      <c r="I221" s="76"/>
      <c r="J221" s="76"/>
      <c r="K221" s="76"/>
    </row>
    <row r="222">
      <c r="A222" s="75"/>
      <c r="D222" s="76"/>
      <c r="E222" s="76"/>
      <c r="F222" s="76"/>
      <c r="G222" s="76"/>
      <c r="H222" s="76"/>
      <c r="I222" s="76"/>
      <c r="J222" s="76"/>
      <c r="K222" s="76"/>
    </row>
    <row r="223">
      <c r="A223" s="75"/>
      <c r="D223" s="76"/>
      <c r="E223" s="76"/>
      <c r="F223" s="76"/>
      <c r="G223" s="76"/>
      <c r="H223" s="76"/>
      <c r="I223" s="76"/>
      <c r="J223" s="76"/>
      <c r="K223" s="76"/>
    </row>
    <row r="224">
      <c r="A224" s="75"/>
      <c r="D224" s="76"/>
      <c r="E224" s="76"/>
      <c r="F224" s="76"/>
      <c r="G224" s="76"/>
      <c r="H224" s="76"/>
      <c r="I224" s="76"/>
      <c r="J224" s="76"/>
      <c r="K224" s="76"/>
    </row>
    <row r="225">
      <c r="A225" s="75"/>
      <c r="D225" s="76"/>
      <c r="E225" s="76"/>
      <c r="F225" s="76"/>
      <c r="G225" s="76"/>
      <c r="H225" s="76"/>
      <c r="I225" s="76"/>
      <c r="J225" s="76"/>
      <c r="K225" s="76"/>
    </row>
    <row r="226">
      <c r="A226" s="75"/>
      <c r="D226" s="76"/>
      <c r="E226" s="76"/>
      <c r="F226" s="76"/>
      <c r="G226" s="76"/>
      <c r="H226" s="76"/>
      <c r="I226" s="76"/>
      <c r="J226" s="76"/>
      <c r="K226" s="76"/>
    </row>
    <row r="227">
      <c r="A227" s="75"/>
      <c r="D227" s="76"/>
      <c r="E227" s="76"/>
      <c r="F227" s="76"/>
      <c r="G227" s="76"/>
      <c r="H227" s="76"/>
      <c r="I227" s="76"/>
      <c r="J227" s="76"/>
      <c r="K227" s="76"/>
    </row>
    <row r="228">
      <c r="A228" s="75"/>
      <c r="D228" s="76"/>
      <c r="E228" s="76"/>
      <c r="F228" s="76"/>
      <c r="G228" s="76"/>
      <c r="H228" s="76"/>
      <c r="I228" s="76"/>
      <c r="J228" s="76"/>
      <c r="K228" s="76"/>
    </row>
    <row r="229">
      <c r="A229" s="75"/>
      <c r="D229" s="76"/>
      <c r="E229" s="76"/>
      <c r="F229" s="76"/>
      <c r="G229" s="76"/>
      <c r="H229" s="76"/>
      <c r="I229" s="76"/>
      <c r="J229" s="76"/>
      <c r="K229" s="76"/>
    </row>
    <row r="230">
      <c r="A230" s="75"/>
      <c r="D230" s="76"/>
      <c r="E230" s="76"/>
      <c r="F230" s="76"/>
      <c r="G230" s="76"/>
      <c r="H230" s="76"/>
      <c r="I230" s="76"/>
      <c r="J230" s="76"/>
      <c r="K230" s="76"/>
    </row>
    <row r="231">
      <c r="A231" s="75"/>
      <c r="D231" s="76"/>
      <c r="E231" s="76"/>
      <c r="F231" s="76"/>
      <c r="G231" s="76"/>
      <c r="H231" s="76"/>
      <c r="I231" s="76"/>
      <c r="J231" s="76"/>
      <c r="K231" s="76"/>
    </row>
    <row r="232">
      <c r="A232" s="75"/>
      <c r="D232" s="76"/>
      <c r="E232" s="76"/>
      <c r="F232" s="76"/>
      <c r="G232" s="76"/>
      <c r="H232" s="76"/>
      <c r="I232" s="76"/>
      <c r="J232" s="76"/>
      <c r="K232" s="76"/>
    </row>
    <row r="233">
      <c r="A233" s="75"/>
      <c r="D233" s="76"/>
      <c r="E233" s="76"/>
      <c r="F233" s="76"/>
      <c r="G233" s="76"/>
      <c r="H233" s="76"/>
      <c r="I233" s="76"/>
      <c r="J233" s="76"/>
      <c r="K233" s="76"/>
    </row>
    <row r="234">
      <c r="A234" s="75"/>
      <c r="D234" s="76"/>
      <c r="E234" s="76"/>
      <c r="F234" s="76"/>
      <c r="G234" s="76"/>
      <c r="H234" s="76"/>
      <c r="I234" s="76"/>
      <c r="J234" s="76"/>
      <c r="K234" s="76"/>
    </row>
    <row r="235">
      <c r="A235" s="75"/>
      <c r="D235" s="76"/>
      <c r="E235" s="76"/>
      <c r="F235" s="76"/>
      <c r="G235" s="76"/>
      <c r="H235" s="76"/>
      <c r="I235" s="76"/>
      <c r="J235" s="76"/>
      <c r="K235" s="76"/>
    </row>
    <row r="236">
      <c r="A236" s="75"/>
      <c r="D236" s="76"/>
      <c r="E236" s="76"/>
      <c r="F236" s="76"/>
      <c r="G236" s="76"/>
      <c r="H236" s="76"/>
      <c r="I236" s="76"/>
      <c r="J236" s="76"/>
      <c r="K236" s="76"/>
    </row>
    <row r="237">
      <c r="A237" s="75"/>
      <c r="D237" s="76"/>
      <c r="E237" s="76"/>
      <c r="F237" s="76"/>
      <c r="G237" s="76"/>
      <c r="H237" s="76"/>
      <c r="I237" s="76"/>
      <c r="J237" s="76"/>
      <c r="K237" s="76"/>
    </row>
    <row r="238">
      <c r="A238" s="75"/>
      <c r="D238" s="76"/>
      <c r="E238" s="76"/>
      <c r="F238" s="76"/>
      <c r="G238" s="76"/>
      <c r="H238" s="76"/>
      <c r="I238" s="76"/>
      <c r="J238" s="76"/>
      <c r="K238" s="76"/>
    </row>
    <row r="239">
      <c r="A239" s="75"/>
      <c r="D239" s="76"/>
      <c r="E239" s="76"/>
      <c r="F239" s="76"/>
      <c r="G239" s="76"/>
      <c r="H239" s="76"/>
      <c r="I239" s="76"/>
      <c r="J239" s="76"/>
      <c r="K239" s="76"/>
    </row>
    <row r="240">
      <c r="A240" s="75"/>
      <c r="D240" s="76"/>
      <c r="E240" s="76"/>
      <c r="F240" s="76"/>
      <c r="G240" s="76"/>
      <c r="H240" s="76"/>
      <c r="I240" s="76"/>
      <c r="J240" s="76"/>
      <c r="K240" s="76"/>
    </row>
    <row r="241">
      <c r="A241" s="75"/>
      <c r="D241" s="76"/>
      <c r="E241" s="76"/>
      <c r="F241" s="76"/>
      <c r="G241" s="76"/>
      <c r="H241" s="76"/>
      <c r="I241" s="76"/>
      <c r="J241" s="76"/>
      <c r="K241" s="76"/>
    </row>
    <row r="242">
      <c r="A242" s="75"/>
      <c r="D242" s="76"/>
      <c r="E242" s="76"/>
      <c r="F242" s="76"/>
      <c r="G242" s="76"/>
      <c r="H242" s="76"/>
      <c r="I242" s="76"/>
      <c r="J242" s="76"/>
      <c r="K242" s="76"/>
    </row>
    <row r="243">
      <c r="A243" s="75"/>
      <c r="D243" s="76"/>
      <c r="E243" s="76"/>
      <c r="F243" s="76"/>
      <c r="G243" s="76"/>
      <c r="H243" s="76"/>
      <c r="I243" s="76"/>
      <c r="J243" s="76"/>
      <c r="K243" s="76"/>
    </row>
    <row r="244">
      <c r="A244" s="75"/>
      <c r="D244" s="76"/>
      <c r="E244" s="76"/>
      <c r="F244" s="76"/>
      <c r="G244" s="76"/>
      <c r="H244" s="76"/>
      <c r="I244" s="76"/>
      <c r="J244" s="76"/>
      <c r="K244" s="76"/>
    </row>
    <row r="245">
      <c r="A245" s="75"/>
      <c r="D245" s="76"/>
      <c r="E245" s="76"/>
      <c r="F245" s="76"/>
      <c r="G245" s="76"/>
      <c r="H245" s="76"/>
      <c r="I245" s="76"/>
      <c r="J245" s="76"/>
      <c r="K245" s="76"/>
    </row>
    <row r="246">
      <c r="A246" s="75"/>
      <c r="D246" s="76"/>
      <c r="E246" s="76"/>
      <c r="F246" s="76"/>
      <c r="G246" s="76"/>
      <c r="H246" s="76"/>
      <c r="I246" s="76"/>
      <c r="J246" s="76"/>
      <c r="K246" s="76"/>
    </row>
    <row r="247">
      <c r="A247" s="75"/>
      <c r="D247" s="76"/>
      <c r="E247" s="76"/>
      <c r="F247" s="76"/>
      <c r="G247" s="76"/>
      <c r="H247" s="76"/>
      <c r="I247" s="76"/>
      <c r="J247" s="76"/>
      <c r="K247" s="76"/>
    </row>
    <row r="248">
      <c r="A248" s="75"/>
      <c r="D248" s="76"/>
      <c r="E248" s="76"/>
      <c r="F248" s="76"/>
      <c r="G248" s="76"/>
      <c r="H248" s="76"/>
      <c r="I248" s="76"/>
      <c r="J248" s="76"/>
      <c r="K248" s="76"/>
    </row>
    <row r="249">
      <c r="A249" s="75"/>
      <c r="D249" s="76"/>
      <c r="E249" s="76"/>
      <c r="F249" s="76"/>
      <c r="G249" s="76"/>
      <c r="H249" s="76"/>
      <c r="I249" s="76"/>
      <c r="J249" s="76"/>
      <c r="K249" s="76"/>
    </row>
    <row r="250">
      <c r="A250" s="75"/>
      <c r="D250" s="76"/>
      <c r="E250" s="76"/>
      <c r="F250" s="76"/>
      <c r="G250" s="76"/>
      <c r="H250" s="76"/>
      <c r="I250" s="76"/>
      <c r="J250" s="76"/>
      <c r="K250" s="76"/>
    </row>
    <row r="251">
      <c r="A251" s="75"/>
      <c r="D251" s="76"/>
      <c r="E251" s="76"/>
      <c r="F251" s="76"/>
      <c r="G251" s="76"/>
      <c r="H251" s="76"/>
      <c r="I251" s="76"/>
      <c r="J251" s="76"/>
      <c r="K251" s="76"/>
    </row>
    <row r="252">
      <c r="A252" s="75"/>
      <c r="D252" s="76"/>
      <c r="E252" s="76"/>
      <c r="F252" s="76"/>
      <c r="G252" s="76"/>
      <c r="H252" s="76"/>
      <c r="I252" s="76"/>
      <c r="J252" s="76"/>
      <c r="K252" s="76"/>
    </row>
    <row r="253">
      <c r="A253" s="75"/>
      <c r="D253" s="76"/>
      <c r="E253" s="76"/>
      <c r="F253" s="76"/>
      <c r="G253" s="76"/>
      <c r="H253" s="76"/>
      <c r="I253" s="76"/>
      <c r="J253" s="76"/>
      <c r="K253" s="76"/>
    </row>
    <row r="254">
      <c r="A254" s="75"/>
      <c r="D254" s="76"/>
      <c r="E254" s="76"/>
      <c r="F254" s="76"/>
      <c r="G254" s="76"/>
      <c r="H254" s="76"/>
      <c r="I254" s="76"/>
      <c r="J254" s="76"/>
      <c r="K254" s="76"/>
    </row>
    <row r="255">
      <c r="A255" s="75"/>
      <c r="D255" s="76"/>
      <c r="E255" s="76"/>
      <c r="F255" s="76"/>
      <c r="G255" s="76"/>
      <c r="H255" s="76"/>
      <c r="I255" s="76"/>
      <c r="J255" s="76"/>
      <c r="K255" s="76"/>
    </row>
    <row r="256">
      <c r="A256" s="75"/>
      <c r="D256" s="76"/>
      <c r="E256" s="76"/>
      <c r="F256" s="76"/>
      <c r="G256" s="76"/>
      <c r="H256" s="76"/>
      <c r="I256" s="76"/>
      <c r="J256" s="76"/>
      <c r="K256" s="76"/>
    </row>
    <row r="257">
      <c r="A257" s="75"/>
      <c r="D257" s="76"/>
      <c r="E257" s="76"/>
      <c r="F257" s="76"/>
      <c r="G257" s="76"/>
      <c r="H257" s="76"/>
      <c r="I257" s="76"/>
      <c r="J257" s="76"/>
      <c r="K257" s="76"/>
    </row>
    <row r="258">
      <c r="A258" s="75"/>
      <c r="D258" s="76"/>
      <c r="E258" s="76"/>
      <c r="F258" s="76"/>
      <c r="G258" s="76"/>
      <c r="H258" s="76"/>
      <c r="I258" s="76"/>
      <c r="J258" s="76"/>
      <c r="K258" s="76"/>
    </row>
    <row r="259">
      <c r="A259" s="75"/>
      <c r="D259" s="76"/>
      <c r="E259" s="76"/>
      <c r="F259" s="76"/>
      <c r="G259" s="76"/>
      <c r="H259" s="76"/>
      <c r="I259" s="76"/>
      <c r="J259" s="76"/>
      <c r="K259" s="76"/>
    </row>
    <row r="260">
      <c r="A260" s="75"/>
      <c r="D260" s="76"/>
      <c r="E260" s="76"/>
      <c r="F260" s="76"/>
      <c r="G260" s="76"/>
      <c r="H260" s="76"/>
      <c r="I260" s="76"/>
      <c r="J260" s="76"/>
      <c r="K260" s="76"/>
    </row>
    <row r="261">
      <c r="A261" s="75"/>
      <c r="D261" s="76"/>
      <c r="E261" s="76"/>
      <c r="F261" s="76"/>
      <c r="G261" s="76"/>
      <c r="H261" s="76"/>
      <c r="I261" s="76"/>
      <c r="J261" s="76"/>
      <c r="K261" s="76"/>
    </row>
    <row r="262">
      <c r="A262" s="75"/>
      <c r="D262" s="76"/>
      <c r="E262" s="76"/>
      <c r="F262" s="76"/>
      <c r="G262" s="76"/>
      <c r="H262" s="76"/>
      <c r="I262" s="76"/>
      <c r="J262" s="76"/>
      <c r="K262" s="76"/>
    </row>
    <row r="263">
      <c r="A263" s="75"/>
      <c r="D263" s="76"/>
      <c r="E263" s="76"/>
      <c r="F263" s="76"/>
      <c r="G263" s="76"/>
      <c r="H263" s="76"/>
      <c r="I263" s="76"/>
      <c r="J263" s="76"/>
      <c r="K263" s="76"/>
    </row>
    <row r="264">
      <c r="A264" s="75"/>
      <c r="D264" s="76"/>
      <c r="E264" s="76"/>
      <c r="F264" s="76"/>
      <c r="G264" s="76"/>
      <c r="H264" s="76"/>
      <c r="I264" s="76"/>
      <c r="J264" s="76"/>
      <c r="K264" s="76"/>
    </row>
    <row r="265">
      <c r="A265" s="75"/>
      <c r="D265" s="76"/>
      <c r="E265" s="76"/>
      <c r="F265" s="76"/>
      <c r="G265" s="76"/>
      <c r="H265" s="76"/>
      <c r="I265" s="76"/>
      <c r="J265" s="76"/>
      <c r="K265" s="76"/>
    </row>
    <row r="266">
      <c r="A266" s="75"/>
      <c r="D266" s="76"/>
      <c r="E266" s="76"/>
      <c r="F266" s="76"/>
      <c r="G266" s="76"/>
      <c r="H266" s="76"/>
      <c r="I266" s="76"/>
      <c r="J266" s="76"/>
      <c r="K266" s="76"/>
    </row>
    <row r="267">
      <c r="A267" s="75"/>
      <c r="D267" s="76"/>
      <c r="E267" s="76"/>
      <c r="F267" s="76"/>
      <c r="G267" s="76"/>
      <c r="H267" s="76"/>
      <c r="I267" s="76"/>
      <c r="J267" s="76"/>
      <c r="K267" s="76"/>
    </row>
    <row r="268">
      <c r="A268" s="75"/>
      <c r="D268" s="76"/>
      <c r="E268" s="76"/>
      <c r="F268" s="76"/>
      <c r="G268" s="76"/>
      <c r="H268" s="76"/>
      <c r="I268" s="76"/>
      <c r="J268" s="76"/>
      <c r="K268" s="76"/>
    </row>
    <row r="269">
      <c r="A269" s="75"/>
      <c r="D269" s="76"/>
      <c r="E269" s="76"/>
      <c r="F269" s="76"/>
      <c r="G269" s="76"/>
      <c r="H269" s="76"/>
      <c r="I269" s="76"/>
      <c r="J269" s="76"/>
      <c r="K269" s="76"/>
    </row>
    <row r="270">
      <c r="A270" s="75"/>
      <c r="D270" s="76"/>
      <c r="E270" s="76"/>
      <c r="F270" s="76"/>
      <c r="G270" s="76"/>
      <c r="H270" s="76"/>
      <c r="I270" s="76"/>
      <c r="J270" s="76"/>
      <c r="K270" s="76"/>
    </row>
    <row r="271">
      <c r="A271" s="75"/>
      <c r="D271" s="76"/>
      <c r="E271" s="76"/>
      <c r="F271" s="76"/>
      <c r="G271" s="76"/>
      <c r="H271" s="76"/>
      <c r="I271" s="76"/>
      <c r="J271" s="76"/>
      <c r="K271" s="76"/>
    </row>
    <row r="272">
      <c r="A272" s="75"/>
      <c r="D272" s="76"/>
      <c r="E272" s="76"/>
      <c r="F272" s="76"/>
      <c r="G272" s="76"/>
      <c r="H272" s="76"/>
      <c r="I272" s="76"/>
      <c r="J272" s="76"/>
      <c r="K272" s="76"/>
    </row>
    <row r="273">
      <c r="A273" s="75"/>
      <c r="D273" s="76"/>
      <c r="E273" s="76"/>
      <c r="F273" s="76"/>
      <c r="G273" s="76"/>
      <c r="H273" s="76"/>
      <c r="I273" s="76"/>
      <c r="J273" s="76"/>
      <c r="K273" s="76"/>
    </row>
    <row r="274">
      <c r="A274" s="75"/>
      <c r="D274" s="76"/>
      <c r="E274" s="76"/>
      <c r="F274" s="76"/>
      <c r="G274" s="76"/>
      <c r="H274" s="76"/>
      <c r="I274" s="76"/>
      <c r="J274" s="76"/>
      <c r="K274" s="76"/>
    </row>
    <row r="275">
      <c r="A275" s="75"/>
      <c r="D275" s="76"/>
      <c r="E275" s="76"/>
      <c r="F275" s="76"/>
      <c r="G275" s="76"/>
      <c r="H275" s="76"/>
      <c r="I275" s="76"/>
      <c r="J275" s="76"/>
      <c r="K275" s="76"/>
    </row>
    <row r="276">
      <c r="A276" s="75"/>
      <c r="D276" s="76"/>
      <c r="E276" s="76"/>
      <c r="F276" s="76"/>
      <c r="G276" s="76"/>
      <c r="H276" s="76"/>
      <c r="I276" s="76"/>
      <c r="J276" s="76"/>
      <c r="K276" s="76"/>
    </row>
    <row r="277">
      <c r="A277" s="75"/>
      <c r="D277" s="76"/>
      <c r="E277" s="76"/>
      <c r="F277" s="76"/>
      <c r="G277" s="76"/>
      <c r="H277" s="76"/>
      <c r="I277" s="76"/>
      <c r="J277" s="76"/>
      <c r="K277" s="76"/>
    </row>
    <row r="278">
      <c r="A278" s="75"/>
      <c r="D278" s="76"/>
      <c r="E278" s="76"/>
      <c r="F278" s="76"/>
      <c r="G278" s="76"/>
      <c r="H278" s="76"/>
      <c r="I278" s="76"/>
      <c r="J278" s="76"/>
      <c r="K278" s="76"/>
    </row>
    <row r="279">
      <c r="A279" s="75"/>
      <c r="D279" s="76"/>
      <c r="E279" s="76"/>
      <c r="F279" s="76"/>
      <c r="G279" s="76"/>
      <c r="H279" s="76"/>
      <c r="I279" s="76"/>
      <c r="J279" s="76"/>
      <c r="K279" s="76"/>
    </row>
    <row r="280">
      <c r="A280" s="75"/>
      <c r="D280" s="76"/>
      <c r="E280" s="76"/>
      <c r="F280" s="76"/>
      <c r="G280" s="76"/>
      <c r="H280" s="76"/>
      <c r="I280" s="76"/>
      <c r="J280" s="76"/>
      <c r="K280" s="76"/>
    </row>
    <row r="281">
      <c r="A281" s="75"/>
      <c r="D281" s="76"/>
      <c r="E281" s="76"/>
      <c r="F281" s="76"/>
      <c r="G281" s="76"/>
      <c r="H281" s="76"/>
      <c r="I281" s="76"/>
      <c r="J281" s="76"/>
      <c r="K281" s="76"/>
    </row>
    <row r="282">
      <c r="A282" s="75"/>
      <c r="D282" s="76"/>
      <c r="E282" s="76"/>
      <c r="F282" s="76"/>
      <c r="G282" s="76"/>
      <c r="H282" s="76"/>
      <c r="I282" s="76"/>
      <c r="J282" s="76"/>
      <c r="K282" s="76"/>
    </row>
    <row r="283">
      <c r="A283" s="75"/>
      <c r="D283" s="76"/>
      <c r="E283" s="76"/>
      <c r="F283" s="76"/>
      <c r="G283" s="76"/>
      <c r="H283" s="76"/>
      <c r="I283" s="76"/>
      <c r="J283" s="76"/>
      <c r="K283" s="76"/>
    </row>
    <row r="284">
      <c r="A284" s="75"/>
      <c r="D284" s="76"/>
      <c r="E284" s="76"/>
      <c r="F284" s="76"/>
      <c r="G284" s="76"/>
      <c r="H284" s="76"/>
      <c r="I284" s="76"/>
      <c r="J284" s="76"/>
      <c r="K284" s="76"/>
    </row>
    <row r="285">
      <c r="A285" s="75"/>
      <c r="D285" s="76"/>
      <c r="E285" s="76"/>
      <c r="F285" s="76"/>
      <c r="G285" s="76"/>
      <c r="H285" s="76"/>
      <c r="I285" s="76"/>
      <c r="J285" s="76"/>
      <c r="K285" s="76"/>
    </row>
    <row r="286">
      <c r="A286" s="75"/>
      <c r="D286" s="76"/>
      <c r="E286" s="76"/>
      <c r="F286" s="76"/>
      <c r="G286" s="76"/>
      <c r="H286" s="76"/>
      <c r="I286" s="76"/>
      <c r="J286" s="76"/>
      <c r="K286" s="76"/>
    </row>
    <row r="287">
      <c r="A287" s="75"/>
      <c r="D287" s="76"/>
      <c r="E287" s="76"/>
      <c r="F287" s="76"/>
      <c r="G287" s="76"/>
      <c r="H287" s="76"/>
      <c r="I287" s="76"/>
      <c r="J287" s="76"/>
      <c r="K287" s="76"/>
    </row>
    <row r="288">
      <c r="A288" s="75"/>
      <c r="D288" s="76"/>
      <c r="E288" s="76"/>
      <c r="F288" s="76"/>
      <c r="G288" s="76"/>
      <c r="H288" s="76"/>
      <c r="I288" s="76"/>
      <c r="J288" s="76"/>
      <c r="K288" s="76"/>
    </row>
    <row r="289">
      <c r="A289" s="75"/>
      <c r="D289" s="76"/>
      <c r="E289" s="76"/>
      <c r="F289" s="76"/>
      <c r="G289" s="76"/>
      <c r="H289" s="76"/>
      <c r="I289" s="76"/>
      <c r="J289" s="76"/>
      <c r="K289" s="76"/>
    </row>
    <row r="290">
      <c r="A290" s="75"/>
      <c r="D290" s="76"/>
      <c r="E290" s="76"/>
      <c r="F290" s="76"/>
      <c r="G290" s="76"/>
      <c r="H290" s="76"/>
      <c r="I290" s="76"/>
      <c r="J290" s="76"/>
      <c r="K290" s="76"/>
    </row>
    <row r="291">
      <c r="A291" s="75"/>
      <c r="D291" s="76"/>
      <c r="E291" s="76"/>
      <c r="F291" s="76"/>
      <c r="G291" s="76"/>
      <c r="H291" s="76"/>
      <c r="I291" s="76"/>
      <c r="J291" s="76"/>
      <c r="K291" s="76"/>
    </row>
    <row r="292">
      <c r="A292" s="75"/>
      <c r="D292" s="76"/>
      <c r="E292" s="76"/>
      <c r="F292" s="76"/>
      <c r="G292" s="76"/>
      <c r="H292" s="76"/>
      <c r="I292" s="76"/>
      <c r="J292" s="76"/>
      <c r="K292" s="76"/>
    </row>
    <row r="293">
      <c r="A293" s="75"/>
      <c r="D293" s="76"/>
      <c r="E293" s="76"/>
      <c r="F293" s="76"/>
      <c r="G293" s="76"/>
      <c r="H293" s="76"/>
      <c r="I293" s="76"/>
      <c r="J293" s="76"/>
      <c r="K293" s="76"/>
    </row>
    <row r="294">
      <c r="A294" s="75"/>
      <c r="D294" s="76"/>
      <c r="E294" s="76"/>
      <c r="F294" s="76"/>
      <c r="G294" s="76"/>
      <c r="H294" s="76"/>
      <c r="I294" s="76"/>
      <c r="J294" s="76"/>
      <c r="K294" s="76"/>
    </row>
    <row r="295">
      <c r="A295" s="75"/>
      <c r="D295" s="76"/>
      <c r="E295" s="76"/>
      <c r="F295" s="76"/>
      <c r="G295" s="76"/>
      <c r="H295" s="76"/>
      <c r="I295" s="76"/>
      <c r="J295" s="76"/>
      <c r="K295" s="76"/>
    </row>
    <row r="296">
      <c r="A296" s="75"/>
      <c r="D296" s="76"/>
      <c r="E296" s="76"/>
      <c r="F296" s="76"/>
      <c r="G296" s="76"/>
      <c r="H296" s="76"/>
      <c r="I296" s="76"/>
      <c r="J296" s="76"/>
      <c r="K296" s="76"/>
    </row>
    <row r="297">
      <c r="A297" s="75"/>
      <c r="D297" s="76"/>
      <c r="E297" s="76"/>
      <c r="F297" s="76"/>
      <c r="G297" s="76"/>
      <c r="H297" s="76"/>
      <c r="I297" s="76"/>
      <c r="J297" s="76"/>
      <c r="K297" s="76"/>
    </row>
    <row r="298">
      <c r="A298" s="75"/>
      <c r="D298" s="76"/>
      <c r="E298" s="76"/>
      <c r="F298" s="76"/>
      <c r="G298" s="76"/>
      <c r="H298" s="76"/>
      <c r="I298" s="76"/>
      <c r="J298" s="76"/>
      <c r="K298" s="76"/>
    </row>
    <row r="299">
      <c r="A299" s="75"/>
      <c r="D299" s="76"/>
      <c r="E299" s="76"/>
      <c r="F299" s="76"/>
      <c r="G299" s="76"/>
      <c r="H299" s="76"/>
      <c r="I299" s="76"/>
      <c r="J299" s="76"/>
      <c r="K299" s="76"/>
    </row>
    <row r="300">
      <c r="A300" s="75"/>
      <c r="D300" s="76"/>
      <c r="E300" s="76"/>
      <c r="F300" s="76"/>
      <c r="G300" s="76"/>
      <c r="H300" s="76"/>
      <c r="I300" s="76"/>
      <c r="J300" s="76"/>
      <c r="K300" s="76"/>
    </row>
    <row r="301">
      <c r="A301" s="75"/>
      <c r="D301" s="76"/>
      <c r="E301" s="76"/>
      <c r="F301" s="76"/>
      <c r="G301" s="76"/>
      <c r="H301" s="76"/>
      <c r="I301" s="76"/>
      <c r="J301" s="76"/>
      <c r="K301" s="76"/>
    </row>
    <row r="302">
      <c r="A302" s="75"/>
      <c r="D302" s="76"/>
      <c r="E302" s="76"/>
      <c r="F302" s="76"/>
      <c r="G302" s="76"/>
      <c r="H302" s="76"/>
      <c r="I302" s="76"/>
      <c r="J302" s="76"/>
      <c r="K302" s="76"/>
    </row>
    <row r="303">
      <c r="A303" s="75"/>
      <c r="D303" s="76"/>
      <c r="E303" s="76"/>
      <c r="F303" s="76"/>
      <c r="G303" s="76"/>
      <c r="H303" s="76"/>
      <c r="I303" s="76"/>
      <c r="J303" s="76"/>
      <c r="K303" s="76"/>
    </row>
    <row r="304">
      <c r="A304" s="75"/>
      <c r="D304" s="76"/>
      <c r="E304" s="76"/>
      <c r="F304" s="76"/>
      <c r="G304" s="76"/>
      <c r="H304" s="76"/>
      <c r="I304" s="76"/>
      <c r="J304" s="76"/>
      <c r="K304" s="76"/>
    </row>
    <row r="305">
      <c r="A305" s="75"/>
      <c r="D305" s="76"/>
      <c r="E305" s="76"/>
      <c r="F305" s="76"/>
      <c r="G305" s="76"/>
      <c r="H305" s="76"/>
      <c r="I305" s="76"/>
      <c r="J305" s="76"/>
      <c r="K305" s="76"/>
    </row>
    <row r="306">
      <c r="A306" s="75"/>
      <c r="D306" s="76"/>
      <c r="E306" s="76"/>
      <c r="F306" s="76"/>
      <c r="G306" s="76"/>
      <c r="H306" s="76"/>
      <c r="I306" s="76"/>
      <c r="J306" s="76"/>
      <c r="K306" s="76"/>
    </row>
    <row r="307">
      <c r="A307" s="75"/>
      <c r="D307" s="76"/>
      <c r="E307" s="76"/>
      <c r="F307" s="76"/>
      <c r="G307" s="76"/>
      <c r="H307" s="76"/>
      <c r="I307" s="76"/>
      <c r="J307" s="76"/>
      <c r="K307" s="76"/>
    </row>
    <row r="308">
      <c r="A308" s="75"/>
      <c r="D308" s="76"/>
      <c r="E308" s="76"/>
      <c r="F308" s="76"/>
      <c r="G308" s="76"/>
      <c r="H308" s="76"/>
      <c r="I308" s="76"/>
      <c r="J308" s="76"/>
      <c r="K308" s="76"/>
    </row>
    <row r="309">
      <c r="A309" s="75"/>
      <c r="D309" s="76"/>
      <c r="E309" s="76"/>
      <c r="F309" s="76"/>
      <c r="G309" s="76"/>
      <c r="H309" s="76"/>
      <c r="I309" s="76"/>
      <c r="J309" s="76"/>
      <c r="K309" s="76"/>
    </row>
    <row r="310">
      <c r="A310" s="75"/>
      <c r="D310" s="76"/>
      <c r="E310" s="76"/>
      <c r="F310" s="76"/>
      <c r="G310" s="76"/>
      <c r="H310" s="76"/>
      <c r="I310" s="76"/>
      <c r="J310" s="76"/>
      <c r="K310" s="76"/>
    </row>
    <row r="311">
      <c r="A311" s="75"/>
      <c r="D311" s="76"/>
      <c r="E311" s="76"/>
      <c r="F311" s="76"/>
      <c r="G311" s="76"/>
      <c r="H311" s="76"/>
      <c r="I311" s="76"/>
      <c r="J311" s="76"/>
      <c r="K311" s="76"/>
    </row>
    <row r="312">
      <c r="A312" s="75"/>
      <c r="D312" s="76"/>
      <c r="E312" s="76"/>
      <c r="F312" s="76"/>
      <c r="G312" s="76"/>
      <c r="H312" s="76"/>
      <c r="I312" s="76"/>
      <c r="J312" s="76"/>
      <c r="K312" s="76"/>
    </row>
    <row r="313">
      <c r="A313" s="75"/>
      <c r="D313" s="76"/>
      <c r="E313" s="76"/>
      <c r="F313" s="76"/>
      <c r="G313" s="76"/>
      <c r="H313" s="76"/>
      <c r="I313" s="76"/>
      <c r="J313" s="76"/>
      <c r="K313" s="76"/>
    </row>
    <row r="314">
      <c r="A314" s="75"/>
      <c r="D314" s="76"/>
      <c r="E314" s="76"/>
      <c r="F314" s="76"/>
      <c r="G314" s="76"/>
      <c r="H314" s="76"/>
      <c r="I314" s="76"/>
      <c r="J314" s="76"/>
      <c r="K314" s="76"/>
    </row>
    <row r="315">
      <c r="A315" s="75"/>
      <c r="D315" s="76"/>
      <c r="E315" s="76"/>
      <c r="F315" s="76"/>
      <c r="G315" s="76"/>
      <c r="H315" s="76"/>
      <c r="I315" s="76"/>
      <c r="J315" s="76"/>
      <c r="K315" s="76"/>
    </row>
    <row r="316">
      <c r="A316" s="75"/>
      <c r="D316" s="76"/>
      <c r="E316" s="76"/>
      <c r="F316" s="76"/>
      <c r="G316" s="76"/>
      <c r="H316" s="76"/>
      <c r="I316" s="76"/>
      <c r="J316" s="76"/>
      <c r="K316" s="76"/>
    </row>
    <row r="317">
      <c r="A317" s="75"/>
      <c r="D317" s="76"/>
      <c r="E317" s="76"/>
      <c r="F317" s="76"/>
      <c r="G317" s="76"/>
      <c r="H317" s="76"/>
      <c r="I317" s="76"/>
      <c r="J317" s="76"/>
      <c r="K317" s="76"/>
    </row>
    <row r="318">
      <c r="A318" s="75"/>
      <c r="D318" s="76"/>
      <c r="E318" s="76"/>
      <c r="F318" s="76"/>
      <c r="G318" s="76"/>
      <c r="H318" s="76"/>
      <c r="I318" s="76"/>
      <c r="J318" s="76"/>
      <c r="K318" s="76"/>
    </row>
    <row r="319">
      <c r="A319" s="75"/>
      <c r="D319" s="76"/>
      <c r="E319" s="76"/>
      <c r="F319" s="76"/>
      <c r="G319" s="76"/>
      <c r="H319" s="76"/>
      <c r="I319" s="76"/>
      <c r="J319" s="76"/>
      <c r="K319" s="76"/>
    </row>
    <row r="320">
      <c r="A320" s="75"/>
      <c r="D320" s="76"/>
      <c r="E320" s="76"/>
      <c r="F320" s="76"/>
      <c r="G320" s="76"/>
      <c r="H320" s="76"/>
      <c r="I320" s="76"/>
      <c r="J320" s="76"/>
      <c r="K320" s="76"/>
    </row>
    <row r="321">
      <c r="A321" s="75"/>
      <c r="D321" s="76"/>
      <c r="E321" s="76"/>
      <c r="F321" s="76"/>
      <c r="G321" s="76"/>
      <c r="H321" s="76"/>
      <c r="I321" s="76"/>
      <c r="J321" s="76"/>
      <c r="K321" s="76"/>
    </row>
    <row r="322">
      <c r="A322" s="75"/>
      <c r="D322" s="76"/>
      <c r="E322" s="76"/>
      <c r="F322" s="76"/>
      <c r="G322" s="76"/>
      <c r="H322" s="76"/>
      <c r="I322" s="76"/>
      <c r="J322" s="76"/>
      <c r="K322" s="76"/>
    </row>
    <row r="323">
      <c r="A323" s="75"/>
      <c r="D323" s="76"/>
      <c r="E323" s="76"/>
      <c r="F323" s="76"/>
      <c r="G323" s="76"/>
      <c r="H323" s="76"/>
      <c r="I323" s="76"/>
      <c r="J323" s="76"/>
      <c r="K323" s="76"/>
    </row>
    <row r="324">
      <c r="A324" s="75"/>
      <c r="D324" s="76"/>
      <c r="E324" s="76"/>
      <c r="F324" s="76"/>
      <c r="G324" s="76"/>
      <c r="H324" s="76"/>
      <c r="I324" s="76"/>
      <c r="J324" s="76"/>
      <c r="K324" s="76"/>
    </row>
    <row r="325">
      <c r="A325" s="75"/>
      <c r="D325" s="76"/>
      <c r="E325" s="76"/>
      <c r="F325" s="76"/>
      <c r="G325" s="76"/>
      <c r="H325" s="76"/>
      <c r="I325" s="76"/>
      <c r="J325" s="76"/>
      <c r="K325" s="76"/>
    </row>
    <row r="326">
      <c r="A326" s="75"/>
      <c r="D326" s="76"/>
      <c r="E326" s="76"/>
      <c r="F326" s="76"/>
      <c r="G326" s="76"/>
      <c r="H326" s="76"/>
      <c r="I326" s="76"/>
      <c r="J326" s="76"/>
      <c r="K326" s="76"/>
    </row>
    <row r="327">
      <c r="A327" s="75"/>
      <c r="D327" s="76"/>
      <c r="E327" s="76"/>
      <c r="F327" s="76"/>
      <c r="G327" s="76"/>
      <c r="H327" s="76"/>
      <c r="I327" s="76"/>
      <c r="J327" s="76"/>
      <c r="K327" s="76"/>
    </row>
    <row r="328">
      <c r="A328" s="75"/>
      <c r="D328" s="76"/>
      <c r="E328" s="76"/>
      <c r="F328" s="76"/>
      <c r="G328" s="76"/>
      <c r="H328" s="76"/>
      <c r="I328" s="76"/>
      <c r="J328" s="76"/>
      <c r="K328" s="76"/>
    </row>
    <row r="329">
      <c r="A329" s="75"/>
      <c r="D329" s="76"/>
      <c r="E329" s="76"/>
      <c r="F329" s="76"/>
      <c r="G329" s="76"/>
      <c r="H329" s="76"/>
      <c r="I329" s="76"/>
      <c r="J329" s="76"/>
      <c r="K329" s="76"/>
    </row>
    <row r="330">
      <c r="A330" s="75"/>
      <c r="D330" s="76"/>
      <c r="E330" s="76"/>
      <c r="F330" s="76"/>
      <c r="G330" s="76"/>
      <c r="H330" s="76"/>
      <c r="I330" s="76"/>
      <c r="J330" s="76"/>
      <c r="K330" s="76"/>
    </row>
    <row r="331">
      <c r="A331" s="75"/>
      <c r="D331" s="76"/>
      <c r="E331" s="76"/>
      <c r="F331" s="76"/>
      <c r="G331" s="76"/>
      <c r="H331" s="76"/>
      <c r="I331" s="76"/>
      <c r="J331" s="76"/>
      <c r="K331" s="76"/>
    </row>
    <row r="332">
      <c r="A332" s="75"/>
      <c r="D332" s="76"/>
      <c r="E332" s="76"/>
      <c r="F332" s="76"/>
      <c r="G332" s="76"/>
      <c r="H332" s="76"/>
      <c r="I332" s="76"/>
      <c r="J332" s="76"/>
      <c r="K332" s="76"/>
    </row>
    <row r="333">
      <c r="A333" s="75"/>
      <c r="D333" s="76"/>
      <c r="E333" s="76"/>
      <c r="F333" s="76"/>
      <c r="G333" s="76"/>
      <c r="H333" s="76"/>
      <c r="I333" s="76"/>
      <c r="J333" s="76"/>
      <c r="K333" s="76"/>
    </row>
    <row r="334">
      <c r="A334" s="75"/>
      <c r="D334" s="76"/>
      <c r="E334" s="76"/>
      <c r="F334" s="76"/>
      <c r="G334" s="76"/>
      <c r="H334" s="76"/>
      <c r="I334" s="76"/>
      <c r="J334" s="76"/>
      <c r="K334" s="76"/>
    </row>
    <row r="335">
      <c r="A335" s="75"/>
      <c r="D335" s="76"/>
      <c r="E335" s="76"/>
      <c r="F335" s="76"/>
      <c r="G335" s="76"/>
      <c r="H335" s="76"/>
      <c r="I335" s="76"/>
      <c r="J335" s="76"/>
      <c r="K335" s="76"/>
    </row>
    <row r="336">
      <c r="A336" s="75"/>
      <c r="D336" s="76"/>
      <c r="E336" s="76"/>
      <c r="F336" s="76"/>
      <c r="G336" s="76"/>
      <c r="H336" s="76"/>
      <c r="I336" s="76"/>
      <c r="J336" s="76"/>
      <c r="K336" s="76"/>
    </row>
    <row r="337">
      <c r="A337" s="75"/>
      <c r="D337" s="76"/>
      <c r="E337" s="76"/>
      <c r="F337" s="76"/>
      <c r="G337" s="76"/>
      <c r="H337" s="76"/>
      <c r="I337" s="76"/>
      <c r="J337" s="76"/>
      <c r="K337" s="76"/>
    </row>
    <row r="338">
      <c r="A338" s="75"/>
      <c r="D338" s="76"/>
      <c r="E338" s="76"/>
      <c r="F338" s="76"/>
      <c r="G338" s="76"/>
      <c r="H338" s="76"/>
      <c r="I338" s="76"/>
      <c r="J338" s="76"/>
      <c r="K338" s="76"/>
    </row>
    <row r="339">
      <c r="A339" s="75"/>
      <c r="D339" s="76"/>
      <c r="E339" s="76"/>
      <c r="F339" s="76"/>
      <c r="G339" s="76"/>
      <c r="H339" s="76"/>
      <c r="I339" s="76"/>
      <c r="J339" s="76"/>
      <c r="K339" s="76"/>
    </row>
    <row r="340">
      <c r="A340" s="75"/>
      <c r="D340" s="76"/>
      <c r="E340" s="76"/>
      <c r="F340" s="76"/>
      <c r="G340" s="76"/>
      <c r="H340" s="76"/>
      <c r="I340" s="76"/>
      <c r="J340" s="76"/>
      <c r="K340" s="76"/>
    </row>
    <row r="341">
      <c r="A341" s="75"/>
      <c r="D341" s="76"/>
      <c r="E341" s="76"/>
      <c r="F341" s="76"/>
      <c r="G341" s="76"/>
      <c r="H341" s="76"/>
      <c r="I341" s="76"/>
      <c r="J341" s="76"/>
      <c r="K341" s="76"/>
    </row>
    <row r="342">
      <c r="A342" s="75"/>
      <c r="D342" s="76"/>
      <c r="E342" s="76"/>
      <c r="F342" s="76"/>
      <c r="G342" s="76"/>
      <c r="H342" s="76"/>
      <c r="I342" s="76"/>
      <c r="J342" s="76"/>
      <c r="K342" s="76"/>
    </row>
    <row r="343">
      <c r="A343" s="75"/>
      <c r="D343" s="76"/>
      <c r="E343" s="76"/>
      <c r="F343" s="76"/>
      <c r="G343" s="76"/>
      <c r="H343" s="76"/>
      <c r="I343" s="76"/>
      <c r="J343" s="76"/>
      <c r="K343" s="76"/>
    </row>
    <row r="344">
      <c r="A344" s="75"/>
      <c r="D344" s="76"/>
      <c r="E344" s="76"/>
      <c r="F344" s="76"/>
      <c r="G344" s="76"/>
      <c r="H344" s="76"/>
      <c r="I344" s="76"/>
      <c r="J344" s="76"/>
      <c r="K344" s="76"/>
    </row>
    <row r="345">
      <c r="A345" s="75"/>
      <c r="D345" s="76"/>
      <c r="E345" s="76"/>
      <c r="F345" s="76"/>
      <c r="G345" s="76"/>
      <c r="H345" s="76"/>
      <c r="I345" s="76"/>
      <c r="J345" s="76"/>
      <c r="K345" s="76"/>
    </row>
    <row r="346">
      <c r="A346" s="75"/>
      <c r="D346" s="76"/>
      <c r="E346" s="76"/>
      <c r="F346" s="76"/>
      <c r="G346" s="76"/>
      <c r="H346" s="76"/>
      <c r="I346" s="76"/>
      <c r="J346" s="76"/>
      <c r="K346" s="76"/>
    </row>
    <row r="347">
      <c r="A347" s="75"/>
      <c r="D347" s="76"/>
      <c r="E347" s="76"/>
      <c r="F347" s="76"/>
      <c r="G347" s="76"/>
      <c r="H347" s="76"/>
      <c r="I347" s="76"/>
      <c r="J347" s="76"/>
      <c r="K347" s="76"/>
    </row>
    <row r="348">
      <c r="A348" s="75"/>
      <c r="D348" s="76"/>
      <c r="E348" s="76"/>
      <c r="F348" s="76"/>
      <c r="G348" s="76"/>
      <c r="H348" s="76"/>
      <c r="I348" s="76"/>
      <c r="J348" s="76"/>
      <c r="K348" s="76"/>
    </row>
    <row r="349">
      <c r="A349" s="75"/>
      <c r="D349" s="76"/>
      <c r="E349" s="76"/>
      <c r="F349" s="76"/>
      <c r="G349" s="76"/>
      <c r="H349" s="76"/>
      <c r="I349" s="76"/>
      <c r="J349" s="76"/>
      <c r="K349" s="76"/>
    </row>
    <row r="350">
      <c r="A350" s="75"/>
      <c r="D350" s="76"/>
      <c r="E350" s="76"/>
      <c r="F350" s="76"/>
      <c r="G350" s="76"/>
      <c r="H350" s="76"/>
      <c r="I350" s="76"/>
      <c r="J350" s="76"/>
      <c r="K350" s="76"/>
    </row>
    <row r="351">
      <c r="A351" s="75"/>
      <c r="D351" s="76"/>
      <c r="E351" s="76"/>
      <c r="F351" s="76"/>
      <c r="G351" s="76"/>
      <c r="H351" s="76"/>
      <c r="I351" s="76"/>
      <c r="J351" s="76"/>
      <c r="K351" s="76"/>
    </row>
    <row r="352">
      <c r="A352" s="75"/>
      <c r="D352" s="76"/>
      <c r="E352" s="76"/>
      <c r="F352" s="76"/>
      <c r="G352" s="76"/>
      <c r="H352" s="76"/>
      <c r="I352" s="76"/>
      <c r="J352" s="76"/>
      <c r="K352" s="76"/>
    </row>
    <row r="353">
      <c r="A353" s="75"/>
      <c r="D353" s="76"/>
      <c r="E353" s="76"/>
      <c r="F353" s="76"/>
      <c r="G353" s="76"/>
      <c r="H353" s="76"/>
      <c r="I353" s="76"/>
      <c r="J353" s="76"/>
      <c r="K353" s="76"/>
    </row>
    <row r="354">
      <c r="A354" s="75"/>
      <c r="D354" s="76"/>
      <c r="E354" s="76"/>
      <c r="F354" s="76"/>
      <c r="G354" s="76"/>
      <c r="H354" s="76"/>
      <c r="I354" s="76"/>
      <c r="J354" s="76"/>
      <c r="K354" s="76"/>
    </row>
    <row r="355">
      <c r="A355" s="75"/>
      <c r="D355" s="76"/>
      <c r="E355" s="76"/>
      <c r="F355" s="76"/>
      <c r="G355" s="76"/>
      <c r="H355" s="76"/>
      <c r="I355" s="76"/>
      <c r="J355" s="76"/>
      <c r="K355" s="76"/>
    </row>
    <row r="356">
      <c r="A356" s="75"/>
      <c r="D356" s="76"/>
      <c r="E356" s="76"/>
      <c r="F356" s="76"/>
      <c r="G356" s="76"/>
      <c r="H356" s="76"/>
      <c r="I356" s="76"/>
      <c r="J356" s="76"/>
      <c r="K356" s="76"/>
    </row>
    <row r="357">
      <c r="A357" s="75"/>
      <c r="D357" s="76"/>
      <c r="E357" s="76"/>
      <c r="F357" s="76"/>
      <c r="G357" s="76"/>
      <c r="H357" s="76"/>
      <c r="I357" s="76"/>
      <c r="J357" s="76"/>
      <c r="K357" s="76"/>
    </row>
    <row r="358">
      <c r="A358" s="75"/>
      <c r="D358" s="76"/>
      <c r="E358" s="76"/>
      <c r="F358" s="76"/>
      <c r="G358" s="76"/>
      <c r="H358" s="76"/>
      <c r="I358" s="76"/>
      <c r="J358" s="76"/>
      <c r="K358" s="76"/>
    </row>
    <row r="359">
      <c r="A359" s="75"/>
      <c r="D359" s="76"/>
      <c r="E359" s="76"/>
      <c r="F359" s="76"/>
      <c r="G359" s="76"/>
      <c r="H359" s="76"/>
      <c r="I359" s="76"/>
      <c r="J359" s="76"/>
      <c r="K359" s="76"/>
    </row>
    <row r="360">
      <c r="A360" s="75"/>
      <c r="D360" s="76"/>
      <c r="E360" s="76"/>
      <c r="F360" s="76"/>
      <c r="G360" s="76"/>
      <c r="H360" s="76"/>
      <c r="I360" s="76"/>
      <c r="J360" s="76"/>
      <c r="K360" s="76"/>
    </row>
    <row r="361">
      <c r="A361" s="75"/>
      <c r="D361" s="76"/>
      <c r="E361" s="76"/>
      <c r="F361" s="76"/>
      <c r="G361" s="76"/>
      <c r="H361" s="76"/>
      <c r="I361" s="76"/>
      <c r="J361" s="76"/>
      <c r="K361" s="76"/>
    </row>
    <row r="362">
      <c r="A362" s="75"/>
      <c r="D362" s="76"/>
      <c r="E362" s="76"/>
      <c r="F362" s="76"/>
      <c r="G362" s="76"/>
      <c r="H362" s="76"/>
      <c r="I362" s="76"/>
      <c r="J362" s="76"/>
      <c r="K362" s="76"/>
    </row>
    <row r="363">
      <c r="A363" s="75"/>
      <c r="D363" s="76"/>
      <c r="E363" s="76"/>
      <c r="F363" s="76"/>
      <c r="G363" s="76"/>
      <c r="H363" s="76"/>
      <c r="I363" s="76"/>
      <c r="J363" s="76"/>
      <c r="K363" s="76"/>
    </row>
    <row r="364">
      <c r="A364" s="75"/>
      <c r="D364" s="76"/>
      <c r="E364" s="76"/>
      <c r="F364" s="76"/>
      <c r="G364" s="76"/>
      <c r="H364" s="76"/>
      <c r="I364" s="76"/>
      <c r="J364" s="76"/>
      <c r="K364" s="76"/>
    </row>
    <row r="365">
      <c r="A365" s="75"/>
      <c r="D365" s="76"/>
      <c r="E365" s="76"/>
      <c r="F365" s="76"/>
      <c r="G365" s="76"/>
      <c r="H365" s="76"/>
      <c r="I365" s="76"/>
      <c r="J365" s="76"/>
      <c r="K365" s="76"/>
    </row>
    <row r="366">
      <c r="A366" s="75"/>
      <c r="D366" s="76"/>
      <c r="E366" s="76"/>
      <c r="F366" s="76"/>
      <c r="G366" s="76"/>
      <c r="H366" s="76"/>
      <c r="I366" s="76"/>
      <c r="J366" s="76"/>
      <c r="K366" s="76"/>
    </row>
    <row r="367">
      <c r="A367" s="75"/>
      <c r="D367" s="76"/>
      <c r="E367" s="76"/>
      <c r="F367" s="76"/>
      <c r="G367" s="76"/>
      <c r="H367" s="76"/>
      <c r="I367" s="76"/>
      <c r="J367" s="76"/>
      <c r="K367" s="76"/>
    </row>
    <row r="368">
      <c r="A368" s="75"/>
      <c r="D368" s="76"/>
      <c r="E368" s="76"/>
      <c r="F368" s="76"/>
      <c r="G368" s="76"/>
      <c r="H368" s="76"/>
      <c r="I368" s="76"/>
      <c r="J368" s="76"/>
      <c r="K368" s="76"/>
    </row>
    <row r="369">
      <c r="A369" s="75"/>
      <c r="D369" s="76"/>
      <c r="E369" s="76"/>
      <c r="F369" s="76"/>
      <c r="G369" s="76"/>
      <c r="H369" s="76"/>
      <c r="I369" s="76"/>
      <c r="J369" s="76"/>
      <c r="K369" s="76"/>
    </row>
    <row r="370">
      <c r="A370" s="75"/>
      <c r="D370" s="76"/>
      <c r="E370" s="76"/>
      <c r="F370" s="76"/>
      <c r="G370" s="76"/>
      <c r="H370" s="76"/>
      <c r="I370" s="76"/>
      <c r="J370" s="76"/>
      <c r="K370" s="76"/>
    </row>
    <row r="371">
      <c r="A371" s="75"/>
      <c r="D371" s="76"/>
      <c r="E371" s="76"/>
      <c r="F371" s="76"/>
      <c r="G371" s="76"/>
      <c r="H371" s="76"/>
      <c r="I371" s="76"/>
      <c r="J371" s="76"/>
      <c r="K371" s="76"/>
    </row>
    <row r="372">
      <c r="A372" s="75"/>
      <c r="D372" s="76"/>
      <c r="E372" s="76"/>
      <c r="F372" s="76"/>
      <c r="G372" s="76"/>
      <c r="H372" s="76"/>
      <c r="I372" s="76"/>
      <c r="J372" s="76"/>
      <c r="K372" s="76"/>
    </row>
    <row r="373">
      <c r="A373" s="75"/>
      <c r="D373" s="76"/>
      <c r="E373" s="76"/>
      <c r="F373" s="76"/>
      <c r="G373" s="76"/>
      <c r="H373" s="76"/>
      <c r="I373" s="76"/>
      <c r="J373" s="76"/>
      <c r="K373" s="76"/>
    </row>
    <row r="374">
      <c r="A374" s="75"/>
      <c r="D374" s="76"/>
      <c r="E374" s="76"/>
      <c r="F374" s="76"/>
      <c r="G374" s="76"/>
      <c r="H374" s="76"/>
      <c r="I374" s="76"/>
      <c r="J374" s="76"/>
      <c r="K374" s="76"/>
    </row>
    <row r="375">
      <c r="A375" s="75"/>
      <c r="D375" s="76"/>
      <c r="E375" s="76"/>
      <c r="F375" s="76"/>
      <c r="G375" s="76"/>
      <c r="H375" s="76"/>
      <c r="I375" s="76"/>
      <c r="J375" s="76"/>
      <c r="K375" s="76"/>
    </row>
    <row r="376">
      <c r="A376" s="75"/>
      <c r="D376" s="76"/>
      <c r="E376" s="76"/>
      <c r="F376" s="76"/>
      <c r="G376" s="76"/>
      <c r="H376" s="76"/>
      <c r="I376" s="76"/>
      <c r="J376" s="76"/>
      <c r="K376" s="76"/>
    </row>
    <row r="377">
      <c r="A377" s="75"/>
      <c r="D377" s="76"/>
      <c r="E377" s="76"/>
      <c r="F377" s="76"/>
      <c r="G377" s="76"/>
      <c r="H377" s="76"/>
      <c r="I377" s="76"/>
      <c r="J377" s="76"/>
      <c r="K377" s="76"/>
    </row>
    <row r="378">
      <c r="A378" s="75"/>
      <c r="D378" s="76"/>
      <c r="E378" s="76"/>
      <c r="F378" s="76"/>
      <c r="G378" s="76"/>
      <c r="H378" s="76"/>
      <c r="I378" s="76"/>
      <c r="J378" s="76"/>
      <c r="K378" s="76"/>
    </row>
    <row r="379">
      <c r="A379" s="75"/>
      <c r="D379" s="76"/>
      <c r="E379" s="76"/>
      <c r="F379" s="76"/>
      <c r="G379" s="76"/>
      <c r="H379" s="76"/>
      <c r="I379" s="76"/>
      <c r="J379" s="76"/>
      <c r="K379" s="76"/>
    </row>
    <row r="380">
      <c r="A380" s="75"/>
      <c r="D380" s="76"/>
      <c r="E380" s="76"/>
      <c r="F380" s="76"/>
      <c r="G380" s="76"/>
      <c r="H380" s="76"/>
      <c r="I380" s="76"/>
      <c r="J380" s="76"/>
      <c r="K380" s="76"/>
    </row>
    <row r="381">
      <c r="A381" s="75"/>
      <c r="D381" s="76"/>
      <c r="E381" s="76"/>
      <c r="F381" s="76"/>
      <c r="G381" s="76"/>
      <c r="H381" s="76"/>
      <c r="I381" s="76"/>
      <c r="J381" s="76"/>
      <c r="K381" s="76"/>
    </row>
    <row r="382">
      <c r="A382" s="75"/>
      <c r="D382" s="76"/>
      <c r="E382" s="76"/>
      <c r="F382" s="76"/>
      <c r="G382" s="76"/>
      <c r="H382" s="76"/>
      <c r="I382" s="76"/>
      <c r="J382" s="76"/>
      <c r="K382" s="76"/>
    </row>
    <row r="383">
      <c r="A383" s="75"/>
      <c r="D383" s="76"/>
      <c r="E383" s="76"/>
      <c r="F383" s="76"/>
      <c r="G383" s="76"/>
      <c r="H383" s="76"/>
      <c r="I383" s="76"/>
      <c r="J383" s="76"/>
      <c r="K383" s="76"/>
    </row>
    <row r="384">
      <c r="A384" s="75"/>
      <c r="D384" s="76"/>
      <c r="E384" s="76"/>
      <c r="F384" s="76"/>
      <c r="G384" s="76"/>
      <c r="H384" s="76"/>
      <c r="I384" s="76"/>
      <c r="J384" s="76"/>
      <c r="K384" s="76"/>
    </row>
    <row r="385">
      <c r="A385" s="75"/>
      <c r="D385" s="76"/>
      <c r="E385" s="76"/>
      <c r="F385" s="76"/>
      <c r="G385" s="76"/>
      <c r="H385" s="76"/>
      <c r="I385" s="76"/>
      <c r="J385" s="76"/>
      <c r="K385" s="76"/>
    </row>
    <row r="386">
      <c r="A386" s="75"/>
      <c r="D386" s="76"/>
      <c r="E386" s="76"/>
      <c r="F386" s="76"/>
      <c r="G386" s="76"/>
      <c r="H386" s="76"/>
      <c r="I386" s="76"/>
      <c r="J386" s="76"/>
      <c r="K386" s="76"/>
    </row>
    <row r="387">
      <c r="A387" s="75"/>
      <c r="D387" s="76"/>
      <c r="E387" s="76"/>
      <c r="F387" s="76"/>
      <c r="G387" s="76"/>
      <c r="H387" s="76"/>
      <c r="I387" s="76"/>
      <c r="J387" s="76"/>
      <c r="K387" s="76"/>
    </row>
    <row r="388">
      <c r="A388" s="75"/>
      <c r="D388" s="76"/>
      <c r="E388" s="76"/>
      <c r="F388" s="76"/>
      <c r="G388" s="76"/>
      <c r="H388" s="76"/>
      <c r="I388" s="76"/>
      <c r="J388" s="76"/>
      <c r="K388" s="76"/>
    </row>
    <row r="389">
      <c r="A389" s="75"/>
      <c r="D389" s="76"/>
      <c r="E389" s="76"/>
      <c r="F389" s="76"/>
      <c r="G389" s="76"/>
      <c r="H389" s="76"/>
      <c r="I389" s="76"/>
      <c r="J389" s="76"/>
      <c r="K389" s="76"/>
    </row>
    <row r="390">
      <c r="A390" s="75"/>
      <c r="D390" s="76"/>
      <c r="E390" s="76"/>
      <c r="F390" s="76"/>
      <c r="G390" s="76"/>
      <c r="H390" s="76"/>
      <c r="I390" s="76"/>
      <c r="J390" s="76"/>
      <c r="K390" s="76"/>
    </row>
    <row r="391">
      <c r="A391" s="75"/>
      <c r="D391" s="76"/>
      <c r="E391" s="76"/>
      <c r="F391" s="76"/>
      <c r="G391" s="76"/>
      <c r="H391" s="76"/>
      <c r="I391" s="76"/>
      <c r="J391" s="76"/>
      <c r="K391" s="76"/>
    </row>
    <row r="392">
      <c r="A392" s="75"/>
      <c r="D392" s="76"/>
      <c r="E392" s="76"/>
      <c r="F392" s="76"/>
      <c r="G392" s="76"/>
      <c r="H392" s="76"/>
      <c r="I392" s="76"/>
      <c r="J392" s="76"/>
      <c r="K392" s="76"/>
    </row>
    <row r="393">
      <c r="A393" s="75"/>
      <c r="D393" s="76"/>
      <c r="E393" s="76"/>
      <c r="F393" s="76"/>
      <c r="G393" s="76"/>
      <c r="H393" s="76"/>
      <c r="I393" s="76"/>
      <c r="J393" s="76"/>
      <c r="K393" s="76"/>
    </row>
    <row r="394">
      <c r="A394" s="75"/>
      <c r="D394" s="76"/>
      <c r="E394" s="76"/>
      <c r="F394" s="76"/>
      <c r="G394" s="76"/>
      <c r="H394" s="76"/>
      <c r="I394" s="76"/>
      <c r="J394" s="76"/>
      <c r="K394" s="76"/>
    </row>
    <row r="395">
      <c r="A395" s="75"/>
      <c r="D395" s="76"/>
      <c r="E395" s="76"/>
      <c r="F395" s="76"/>
      <c r="G395" s="76"/>
      <c r="H395" s="76"/>
      <c r="I395" s="76"/>
      <c r="J395" s="76"/>
      <c r="K395" s="76"/>
    </row>
    <row r="396">
      <c r="A396" s="75"/>
      <c r="D396" s="76"/>
      <c r="E396" s="76"/>
      <c r="F396" s="76"/>
      <c r="G396" s="76"/>
      <c r="H396" s="76"/>
      <c r="I396" s="76"/>
      <c r="J396" s="76"/>
      <c r="K396" s="76"/>
    </row>
    <row r="397">
      <c r="A397" s="75"/>
      <c r="D397" s="76"/>
      <c r="E397" s="76"/>
      <c r="F397" s="76"/>
      <c r="G397" s="76"/>
      <c r="H397" s="76"/>
      <c r="I397" s="76"/>
      <c r="J397" s="76"/>
      <c r="K397" s="76"/>
    </row>
    <row r="398">
      <c r="A398" s="75"/>
      <c r="D398" s="76"/>
      <c r="E398" s="76"/>
      <c r="F398" s="76"/>
      <c r="G398" s="76"/>
      <c r="H398" s="76"/>
      <c r="I398" s="76"/>
      <c r="J398" s="76"/>
      <c r="K398" s="76"/>
    </row>
    <row r="399">
      <c r="A399" s="75"/>
      <c r="D399" s="76"/>
      <c r="E399" s="76"/>
      <c r="F399" s="76"/>
      <c r="G399" s="76"/>
      <c r="H399" s="76"/>
      <c r="I399" s="76"/>
      <c r="J399" s="76"/>
      <c r="K399" s="76"/>
    </row>
    <row r="400">
      <c r="A400" s="75"/>
      <c r="D400" s="76"/>
      <c r="E400" s="76"/>
      <c r="F400" s="76"/>
      <c r="G400" s="76"/>
      <c r="H400" s="76"/>
      <c r="I400" s="76"/>
      <c r="J400" s="76"/>
      <c r="K400" s="76"/>
    </row>
    <row r="401">
      <c r="A401" s="75"/>
      <c r="D401" s="76"/>
      <c r="E401" s="76"/>
      <c r="F401" s="76"/>
      <c r="G401" s="76"/>
      <c r="H401" s="76"/>
      <c r="I401" s="76"/>
      <c r="J401" s="76"/>
      <c r="K401" s="76"/>
    </row>
    <row r="402">
      <c r="A402" s="75"/>
      <c r="D402" s="76"/>
      <c r="E402" s="76"/>
      <c r="F402" s="76"/>
      <c r="G402" s="76"/>
      <c r="H402" s="76"/>
      <c r="I402" s="76"/>
      <c r="J402" s="76"/>
      <c r="K402" s="76"/>
    </row>
    <row r="403">
      <c r="A403" s="75"/>
      <c r="D403" s="76"/>
      <c r="E403" s="76"/>
      <c r="F403" s="76"/>
      <c r="G403" s="76"/>
      <c r="H403" s="76"/>
      <c r="I403" s="76"/>
      <c r="J403" s="76"/>
      <c r="K403" s="76"/>
    </row>
    <row r="404">
      <c r="A404" s="75"/>
      <c r="D404" s="76"/>
      <c r="E404" s="76"/>
      <c r="F404" s="76"/>
      <c r="G404" s="76"/>
      <c r="H404" s="76"/>
      <c r="I404" s="76"/>
      <c r="J404" s="76"/>
      <c r="K404" s="76"/>
    </row>
    <row r="405">
      <c r="A405" s="75"/>
      <c r="D405" s="76"/>
      <c r="E405" s="76"/>
      <c r="F405" s="76"/>
      <c r="G405" s="76"/>
      <c r="H405" s="76"/>
      <c r="I405" s="76"/>
      <c r="J405" s="76"/>
      <c r="K405" s="76"/>
    </row>
    <row r="406">
      <c r="A406" s="75"/>
      <c r="D406" s="76"/>
      <c r="E406" s="76"/>
      <c r="F406" s="76"/>
      <c r="G406" s="76"/>
      <c r="H406" s="76"/>
      <c r="I406" s="76"/>
      <c r="J406" s="76"/>
      <c r="K406" s="76"/>
    </row>
    <row r="407">
      <c r="A407" s="75"/>
      <c r="D407" s="76"/>
      <c r="E407" s="76"/>
      <c r="F407" s="76"/>
      <c r="G407" s="76"/>
      <c r="H407" s="76"/>
      <c r="I407" s="76"/>
      <c r="J407" s="76"/>
      <c r="K407" s="76"/>
    </row>
    <row r="408">
      <c r="A408" s="75"/>
      <c r="D408" s="76"/>
      <c r="E408" s="76"/>
      <c r="F408" s="76"/>
      <c r="G408" s="76"/>
      <c r="H408" s="76"/>
      <c r="I408" s="76"/>
      <c r="J408" s="76"/>
      <c r="K408" s="76"/>
    </row>
    <row r="409">
      <c r="A409" s="75"/>
      <c r="D409" s="76"/>
      <c r="E409" s="76"/>
      <c r="F409" s="76"/>
      <c r="G409" s="76"/>
      <c r="H409" s="76"/>
      <c r="I409" s="76"/>
      <c r="J409" s="76"/>
      <c r="K409" s="76"/>
    </row>
    <row r="410">
      <c r="A410" s="75"/>
      <c r="D410" s="76"/>
      <c r="E410" s="76"/>
      <c r="F410" s="76"/>
      <c r="G410" s="76"/>
      <c r="H410" s="76"/>
      <c r="I410" s="76"/>
      <c r="J410" s="76"/>
      <c r="K410" s="76"/>
    </row>
    <row r="411">
      <c r="A411" s="75"/>
      <c r="D411" s="76"/>
      <c r="E411" s="76"/>
      <c r="F411" s="76"/>
      <c r="G411" s="76"/>
      <c r="H411" s="76"/>
      <c r="I411" s="76"/>
      <c r="J411" s="76"/>
      <c r="K411" s="76"/>
    </row>
    <row r="412">
      <c r="A412" s="75"/>
      <c r="D412" s="76"/>
      <c r="E412" s="76"/>
      <c r="F412" s="76"/>
      <c r="G412" s="76"/>
      <c r="H412" s="76"/>
      <c r="I412" s="76"/>
      <c r="J412" s="76"/>
      <c r="K412" s="76"/>
    </row>
    <row r="413">
      <c r="A413" s="75"/>
      <c r="D413" s="76"/>
      <c r="E413" s="76"/>
      <c r="F413" s="76"/>
      <c r="G413" s="76"/>
      <c r="H413" s="76"/>
      <c r="I413" s="76"/>
      <c r="J413" s="76"/>
      <c r="K413" s="76"/>
    </row>
    <row r="414">
      <c r="A414" s="75"/>
      <c r="D414" s="76"/>
      <c r="E414" s="76"/>
      <c r="F414" s="76"/>
      <c r="G414" s="76"/>
      <c r="H414" s="76"/>
      <c r="I414" s="76"/>
      <c r="J414" s="76"/>
      <c r="K414" s="76"/>
    </row>
    <row r="415">
      <c r="A415" s="75"/>
      <c r="D415" s="76"/>
      <c r="E415" s="76"/>
      <c r="F415" s="76"/>
      <c r="G415" s="76"/>
      <c r="H415" s="76"/>
      <c r="I415" s="76"/>
      <c r="J415" s="76"/>
      <c r="K415" s="76"/>
    </row>
    <row r="416">
      <c r="A416" s="75"/>
      <c r="D416" s="76"/>
      <c r="E416" s="76"/>
      <c r="F416" s="76"/>
      <c r="G416" s="76"/>
      <c r="H416" s="76"/>
      <c r="I416" s="76"/>
      <c r="J416" s="76"/>
      <c r="K416" s="76"/>
    </row>
    <row r="417">
      <c r="A417" s="75"/>
      <c r="D417" s="76"/>
      <c r="E417" s="76"/>
      <c r="F417" s="76"/>
      <c r="G417" s="76"/>
      <c r="H417" s="76"/>
      <c r="I417" s="76"/>
      <c r="J417" s="76"/>
      <c r="K417" s="76"/>
    </row>
    <row r="418">
      <c r="A418" s="75"/>
      <c r="D418" s="76"/>
      <c r="E418" s="76"/>
      <c r="F418" s="76"/>
      <c r="G418" s="76"/>
      <c r="H418" s="76"/>
      <c r="I418" s="76"/>
      <c r="J418" s="76"/>
      <c r="K418" s="76"/>
    </row>
    <row r="419">
      <c r="A419" s="75"/>
      <c r="D419" s="76"/>
      <c r="E419" s="76"/>
      <c r="F419" s="76"/>
      <c r="G419" s="76"/>
      <c r="H419" s="76"/>
      <c r="I419" s="76"/>
      <c r="J419" s="76"/>
      <c r="K419" s="76"/>
    </row>
    <row r="420">
      <c r="A420" s="75"/>
      <c r="D420" s="76"/>
      <c r="E420" s="76"/>
      <c r="F420" s="76"/>
      <c r="G420" s="76"/>
      <c r="H420" s="76"/>
      <c r="I420" s="76"/>
      <c r="J420" s="76"/>
      <c r="K420" s="76"/>
    </row>
    <row r="421">
      <c r="A421" s="75"/>
      <c r="D421" s="76"/>
      <c r="E421" s="76"/>
      <c r="F421" s="76"/>
      <c r="G421" s="76"/>
      <c r="H421" s="76"/>
      <c r="I421" s="76"/>
      <c r="J421" s="76"/>
      <c r="K421" s="76"/>
    </row>
    <row r="422">
      <c r="A422" s="75"/>
      <c r="D422" s="76"/>
      <c r="E422" s="76"/>
      <c r="F422" s="76"/>
      <c r="G422" s="76"/>
      <c r="H422" s="76"/>
      <c r="I422" s="76"/>
      <c r="J422" s="76"/>
      <c r="K422" s="76"/>
    </row>
    <row r="423">
      <c r="A423" s="75"/>
      <c r="D423" s="76"/>
      <c r="E423" s="76"/>
      <c r="F423" s="76"/>
      <c r="G423" s="76"/>
      <c r="H423" s="76"/>
      <c r="I423" s="76"/>
      <c r="J423" s="76"/>
      <c r="K423" s="76"/>
    </row>
    <row r="424">
      <c r="A424" s="75"/>
      <c r="D424" s="76"/>
      <c r="E424" s="76"/>
      <c r="F424" s="76"/>
      <c r="G424" s="76"/>
      <c r="H424" s="76"/>
      <c r="I424" s="76"/>
      <c r="J424" s="76"/>
      <c r="K424" s="76"/>
    </row>
    <row r="425">
      <c r="A425" s="75"/>
      <c r="D425" s="76"/>
      <c r="E425" s="76"/>
      <c r="F425" s="76"/>
      <c r="G425" s="76"/>
      <c r="H425" s="76"/>
      <c r="I425" s="76"/>
      <c r="J425" s="76"/>
      <c r="K425" s="76"/>
    </row>
    <row r="426">
      <c r="A426" s="75"/>
      <c r="D426" s="76"/>
      <c r="E426" s="76"/>
      <c r="F426" s="76"/>
      <c r="G426" s="76"/>
      <c r="H426" s="76"/>
      <c r="I426" s="76"/>
      <c r="J426" s="76"/>
      <c r="K426" s="76"/>
    </row>
    <row r="427">
      <c r="A427" s="75"/>
      <c r="D427" s="76"/>
      <c r="E427" s="76"/>
      <c r="F427" s="76"/>
      <c r="G427" s="76"/>
      <c r="H427" s="76"/>
      <c r="I427" s="76"/>
      <c r="J427" s="76"/>
      <c r="K427" s="76"/>
    </row>
    <row r="428">
      <c r="A428" s="75"/>
      <c r="D428" s="76"/>
      <c r="E428" s="76"/>
      <c r="F428" s="76"/>
      <c r="G428" s="76"/>
      <c r="H428" s="76"/>
      <c r="I428" s="76"/>
      <c r="J428" s="76"/>
      <c r="K428" s="76"/>
    </row>
    <row r="429">
      <c r="A429" s="75"/>
      <c r="D429" s="76"/>
      <c r="E429" s="76"/>
      <c r="F429" s="76"/>
      <c r="G429" s="76"/>
      <c r="H429" s="76"/>
      <c r="I429" s="76"/>
      <c r="J429" s="76"/>
      <c r="K429" s="76"/>
    </row>
    <row r="430">
      <c r="A430" s="75"/>
      <c r="D430" s="76"/>
      <c r="E430" s="76"/>
      <c r="F430" s="76"/>
      <c r="G430" s="76"/>
      <c r="H430" s="76"/>
      <c r="I430" s="76"/>
      <c r="J430" s="76"/>
      <c r="K430" s="76"/>
    </row>
    <row r="431">
      <c r="A431" s="75"/>
      <c r="D431" s="76"/>
      <c r="E431" s="76"/>
      <c r="F431" s="76"/>
      <c r="G431" s="76"/>
      <c r="H431" s="76"/>
      <c r="I431" s="76"/>
      <c r="J431" s="76"/>
      <c r="K431" s="76"/>
    </row>
    <row r="432">
      <c r="A432" s="75"/>
      <c r="D432" s="76"/>
      <c r="E432" s="76"/>
      <c r="F432" s="76"/>
      <c r="G432" s="76"/>
      <c r="H432" s="76"/>
      <c r="I432" s="76"/>
      <c r="J432" s="76"/>
      <c r="K432" s="76"/>
    </row>
    <row r="433">
      <c r="A433" s="75"/>
      <c r="D433" s="76"/>
      <c r="E433" s="76"/>
      <c r="F433" s="76"/>
      <c r="G433" s="76"/>
      <c r="H433" s="76"/>
      <c r="I433" s="76"/>
      <c r="J433" s="76"/>
      <c r="K433" s="76"/>
    </row>
    <row r="434">
      <c r="A434" s="75"/>
      <c r="D434" s="76"/>
      <c r="E434" s="76"/>
      <c r="F434" s="76"/>
      <c r="G434" s="76"/>
      <c r="H434" s="76"/>
      <c r="I434" s="76"/>
      <c r="J434" s="76"/>
      <c r="K434" s="76"/>
    </row>
    <row r="435">
      <c r="A435" s="75"/>
      <c r="D435" s="76"/>
      <c r="E435" s="76"/>
      <c r="F435" s="76"/>
      <c r="G435" s="76"/>
      <c r="H435" s="76"/>
      <c r="I435" s="76"/>
      <c r="J435" s="76"/>
      <c r="K435" s="76"/>
    </row>
    <row r="436">
      <c r="A436" s="75"/>
      <c r="D436" s="76"/>
      <c r="E436" s="76"/>
      <c r="F436" s="76"/>
      <c r="G436" s="76"/>
      <c r="H436" s="76"/>
      <c r="I436" s="76"/>
      <c r="J436" s="76"/>
      <c r="K436" s="76"/>
    </row>
    <row r="437">
      <c r="A437" s="75"/>
      <c r="D437" s="76"/>
      <c r="E437" s="76"/>
      <c r="F437" s="76"/>
      <c r="G437" s="76"/>
      <c r="H437" s="76"/>
      <c r="I437" s="76"/>
      <c r="J437" s="76"/>
      <c r="K437" s="76"/>
    </row>
    <row r="438">
      <c r="A438" s="75"/>
      <c r="D438" s="76"/>
      <c r="E438" s="76"/>
      <c r="F438" s="76"/>
      <c r="G438" s="76"/>
      <c r="H438" s="76"/>
      <c r="I438" s="76"/>
      <c r="J438" s="76"/>
      <c r="K438" s="76"/>
    </row>
    <row r="439">
      <c r="A439" s="75"/>
      <c r="D439" s="76"/>
      <c r="E439" s="76"/>
      <c r="F439" s="76"/>
      <c r="G439" s="76"/>
      <c r="H439" s="76"/>
      <c r="I439" s="76"/>
      <c r="J439" s="76"/>
      <c r="K439" s="76"/>
    </row>
    <row r="440">
      <c r="A440" s="75"/>
      <c r="D440" s="76"/>
      <c r="E440" s="76"/>
      <c r="F440" s="76"/>
      <c r="G440" s="76"/>
      <c r="H440" s="76"/>
      <c r="I440" s="76"/>
      <c r="J440" s="76"/>
      <c r="K440" s="76"/>
    </row>
    <row r="441">
      <c r="A441" s="75"/>
      <c r="D441" s="76"/>
      <c r="E441" s="76"/>
      <c r="F441" s="76"/>
      <c r="G441" s="76"/>
      <c r="H441" s="76"/>
      <c r="I441" s="76"/>
      <c r="J441" s="76"/>
      <c r="K441" s="76"/>
    </row>
    <row r="442">
      <c r="A442" s="75"/>
      <c r="D442" s="76"/>
      <c r="E442" s="76"/>
      <c r="F442" s="76"/>
      <c r="G442" s="76"/>
      <c r="H442" s="76"/>
      <c r="I442" s="76"/>
      <c r="J442" s="76"/>
      <c r="K442" s="76"/>
    </row>
    <row r="443">
      <c r="A443" s="75"/>
      <c r="D443" s="76"/>
      <c r="E443" s="76"/>
      <c r="F443" s="76"/>
      <c r="G443" s="76"/>
      <c r="H443" s="76"/>
      <c r="I443" s="76"/>
      <c r="J443" s="76"/>
      <c r="K443" s="76"/>
    </row>
    <row r="444">
      <c r="A444" s="75"/>
      <c r="D444" s="76"/>
      <c r="E444" s="76"/>
      <c r="F444" s="76"/>
      <c r="G444" s="76"/>
      <c r="H444" s="76"/>
      <c r="I444" s="76"/>
      <c r="J444" s="76"/>
      <c r="K444" s="76"/>
    </row>
    <row r="445">
      <c r="A445" s="75"/>
      <c r="D445" s="76"/>
      <c r="E445" s="76"/>
      <c r="F445" s="76"/>
      <c r="G445" s="76"/>
      <c r="H445" s="76"/>
      <c r="I445" s="76"/>
      <c r="J445" s="76"/>
      <c r="K445" s="76"/>
    </row>
    <row r="446">
      <c r="A446" s="75"/>
      <c r="D446" s="76"/>
      <c r="E446" s="76"/>
      <c r="F446" s="76"/>
      <c r="G446" s="76"/>
      <c r="H446" s="76"/>
      <c r="I446" s="76"/>
      <c r="J446" s="76"/>
      <c r="K446" s="76"/>
    </row>
    <row r="447">
      <c r="A447" s="75"/>
      <c r="D447" s="76"/>
      <c r="E447" s="76"/>
      <c r="F447" s="76"/>
      <c r="G447" s="76"/>
      <c r="H447" s="76"/>
      <c r="I447" s="76"/>
      <c r="J447" s="76"/>
      <c r="K447" s="76"/>
    </row>
    <row r="448">
      <c r="A448" s="75"/>
      <c r="D448" s="76"/>
      <c r="E448" s="76"/>
      <c r="F448" s="76"/>
      <c r="G448" s="76"/>
      <c r="H448" s="76"/>
      <c r="I448" s="76"/>
      <c r="J448" s="76"/>
      <c r="K448" s="76"/>
    </row>
    <row r="449">
      <c r="A449" s="75"/>
      <c r="D449" s="76"/>
      <c r="E449" s="76"/>
      <c r="F449" s="76"/>
      <c r="G449" s="76"/>
      <c r="H449" s="76"/>
      <c r="I449" s="76"/>
      <c r="J449" s="76"/>
      <c r="K449" s="76"/>
    </row>
    <row r="450">
      <c r="A450" s="75"/>
      <c r="D450" s="76"/>
      <c r="E450" s="76"/>
      <c r="F450" s="76"/>
      <c r="G450" s="76"/>
      <c r="H450" s="76"/>
      <c r="I450" s="76"/>
      <c r="J450" s="76"/>
      <c r="K450" s="76"/>
    </row>
    <row r="451">
      <c r="A451" s="75"/>
      <c r="D451" s="76"/>
      <c r="E451" s="76"/>
      <c r="F451" s="76"/>
      <c r="G451" s="76"/>
      <c r="H451" s="76"/>
      <c r="I451" s="76"/>
      <c r="J451" s="76"/>
      <c r="K451" s="76"/>
    </row>
    <row r="452">
      <c r="A452" s="75"/>
      <c r="D452" s="76"/>
      <c r="E452" s="76"/>
      <c r="F452" s="76"/>
      <c r="G452" s="76"/>
      <c r="H452" s="76"/>
      <c r="I452" s="76"/>
      <c r="J452" s="76"/>
      <c r="K452" s="76"/>
    </row>
    <row r="453">
      <c r="A453" s="75"/>
      <c r="D453" s="76"/>
      <c r="E453" s="76"/>
      <c r="F453" s="76"/>
      <c r="G453" s="76"/>
      <c r="H453" s="76"/>
      <c r="I453" s="76"/>
      <c r="J453" s="76"/>
      <c r="K453" s="76"/>
    </row>
    <row r="454">
      <c r="A454" s="75"/>
      <c r="D454" s="76"/>
      <c r="E454" s="76"/>
      <c r="F454" s="76"/>
      <c r="G454" s="76"/>
      <c r="H454" s="76"/>
      <c r="I454" s="76"/>
      <c r="J454" s="76"/>
      <c r="K454" s="76"/>
    </row>
    <row r="455">
      <c r="A455" s="75"/>
      <c r="D455" s="76"/>
      <c r="E455" s="76"/>
      <c r="F455" s="76"/>
      <c r="G455" s="76"/>
      <c r="H455" s="76"/>
      <c r="I455" s="76"/>
      <c r="J455" s="76"/>
      <c r="K455" s="76"/>
    </row>
    <row r="456">
      <c r="A456" s="75"/>
      <c r="D456" s="76"/>
      <c r="E456" s="76"/>
      <c r="F456" s="76"/>
      <c r="G456" s="76"/>
      <c r="H456" s="76"/>
      <c r="I456" s="76"/>
      <c r="J456" s="76"/>
      <c r="K456" s="76"/>
    </row>
    <row r="457">
      <c r="A457" s="75"/>
      <c r="D457" s="76"/>
      <c r="E457" s="76"/>
      <c r="F457" s="76"/>
      <c r="G457" s="76"/>
      <c r="H457" s="76"/>
      <c r="I457" s="76"/>
      <c r="J457" s="76"/>
      <c r="K457" s="76"/>
    </row>
    <row r="458">
      <c r="A458" s="75"/>
      <c r="D458" s="76"/>
      <c r="E458" s="76"/>
      <c r="F458" s="76"/>
      <c r="G458" s="76"/>
      <c r="H458" s="76"/>
      <c r="I458" s="76"/>
      <c r="J458" s="76"/>
      <c r="K458" s="76"/>
    </row>
    <row r="459">
      <c r="A459" s="75"/>
      <c r="D459" s="76"/>
      <c r="E459" s="76"/>
      <c r="F459" s="76"/>
      <c r="G459" s="76"/>
      <c r="H459" s="76"/>
      <c r="I459" s="76"/>
      <c r="J459" s="76"/>
      <c r="K459" s="76"/>
    </row>
    <row r="460">
      <c r="A460" s="75"/>
      <c r="D460" s="76"/>
      <c r="E460" s="76"/>
      <c r="F460" s="76"/>
      <c r="G460" s="76"/>
      <c r="H460" s="76"/>
      <c r="I460" s="76"/>
      <c r="J460" s="76"/>
      <c r="K460" s="76"/>
    </row>
    <row r="461">
      <c r="A461" s="75"/>
      <c r="D461" s="76"/>
      <c r="E461" s="76"/>
      <c r="F461" s="76"/>
      <c r="G461" s="76"/>
      <c r="H461" s="76"/>
      <c r="I461" s="76"/>
      <c r="J461" s="76"/>
      <c r="K461" s="76"/>
    </row>
    <row r="462">
      <c r="A462" s="75"/>
      <c r="D462" s="76"/>
      <c r="E462" s="76"/>
      <c r="F462" s="76"/>
      <c r="G462" s="76"/>
      <c r="H462" s="76"/>
      <c r="I462" s="76"/>
      <c r="J462" s="76"/>
      <c r="K462" s="76"/>
    </row>
    <row r="463">
      <c r="A463" s="75"/>
      <c r="D463" s="76"/>
      <c r="E463" s="76"/>
      <c r="F463" s="76"/>
      <c r="G463" s="76"/>
      <c r="H463" s="76"/>
      <c r="I463" s="76"/>
      <c r="J463" s="76"/>
      <c r="K463" s="76"/>
    </row>
    <row r="464">
      <c r="A464" s="75"/>
      <c r="D464" s="76"/>
      <c r="E464" s="76"/>
      <c r="F464" s="76"/>
      <c r="G464" s="76"/>
      <c r="H464" s="76"/>
      <c r="I464" s="76"/>
      <c r="J464" s="76"/>
      <c r="K464" s="76"/>
    </row>
    <row r="465">
      <c r="A465" s="75"/>
      <c r="D465" s="76"/>
      <c r="E465" s="76"/>
      <c r="F465" s="76"/>
      <c r="G465" s="76"/>
      <c r="H465" s="76"/>
      <c r="I465" s="76"/>
      <c r="J465" s="76"/>
      <c r="K465" s="76"/>
    </row>
    <row r="466">
      <c r="A466" s="75"/>
      <c r="D466" s="76"/>
      <c r="E466" s="76"/>
      <c r="F466" s="76"/>
      <c r="G466" s="76"/>
      <c r="H466" s="76"/>
      <c r="I466" s="76"/>
      <c r="J466" s="76"/>
      <c r="K466" s="76"/>
    </row>
    <row r="467">
      <c r="A467" s="75"/>
      <c r="D467" s="76"/>
      <c r="E467" s="76"/>
      <c r="F467" s="76"/>
      <c r="G467" s="76"/>
      <c r="H467" s="76"/>
      <c r="I467" s="76"/>
      <c r="J467" s="76"/>
      <c r="K467" s="76"/>
    </row>
    <row r="468">
      <c r="A468" s="75"/>
      <c r="D468" s="76"/>
      <c r="E468" s="76"/>
      <c r="F468" s="76"/>
      <c r="G468" s="76"/>
      <c r="H468" s="76"/>
      <c r="I468" s="76"/>
      <c r="J468" s="76"/>
      <c r="K468" s="76"/>
    </row>
    <row r="469">
      <c r="A469" s="75"/>
      <c r="D469" s="76"/>
      <c r="E469" s="76"/>
      <c r="F469" s="76"/>
      <c r="G469" s="76"/>
      <c r="H469" s="76"/>
      <c r="I469" s="76"/>
      <c r="J469" s="76"/>
      <c r="K469" s="76"/>
    </row>
    <row r="470">
      <c r="A470" s="75"/>
      <c r="D470" s="76"/>
      <c r="E470" s="76"/>
      <c r="F470" s="76"/>
      <c r="G470" s="76"/>
      <c r="H470" s="76"/>
      <c r="I470" s="76"/>
      <c r="J470" s="76"/>
      <c r="K470" s="76"/>
    </row>
    <row r="471">
      <c r="A471" s="75"/>
      <c r="D471" s="76"/>
      <c r="E471" s="76"/>
      <c r="F471" s="76"/>
      <c r="G471" s="76"/>
      <c r="H471" s="76"/>
      <c r="I471" s="76"/>
      <c r="J471" s="76"/>
      <c r="K471" s="76"/>
    </row>
    <row r="472">
      <c r="A472" s="75"/>
      <c r="D472" s="76"/>
      <c r="E472" s="76"/>
      <c r="F472" s="76"/>
      <c r="G472" s="76"/>
      <c r="H472" s="76"/>
      <c r="I472" s="76"/>
      <c r="J472" s="76"/>
      <c r="K472" s="76"/>
    </row>
    <row r="473">
      <c r="A473" s="75"/>
      <c r="D473" s="76"/>
      <c r="E473" s="76"/>
      <c r="F473" s="76"/>
      <c r="G473" s="76"/>
      <c r="H473" s="76"/>
      <c r="I473" s="76"/>
      <c r="J473" s="76"/>
      <c r="K473" s="76"/>
    </row>
    <row r="474">
      <c r="A474" s="75"/>
      <c r="D474" s="76"/>
      <c r="E474" s="76"/>
      <c r="F474" s="76"/>
      <c r="G474" s="76"/>
      <c r="H474" s="76"/>
      <c r="I474" s="76"/>
      <c r="J474" s="76"/>
      <c r="K474" s="76"/>
    </row>
    <row r="475">
      <c r="A475" s="75"/>
      <c r="D475" s="76"/>
      <c r="E475" s="76"/>
      <c r="F475" s="76"/>
      <c r="G475" s="76"/>
      <c r="H475" s="76"/>
      <c r="I475" s="76"/>
      <c r="J475" s="76"/>
      <c r="K475" s="76"/>
    </row>
    <row r="476">
      <c r="A476" s="75"/>
      <c r="D476" s="76"/>
      <c r="E476" s="76"/>
      <c r="F476" s="76"/>
      <c r="G476" s="76"/>
      <c r="H476" s="76"/>
      <c r="I476" s="76"/>
      <c r="J476" s="76"/>
      <c r="K476" s="76"/>
    </row>
    <row r="477">
      <c r="A477" s="75"/>
      <c r="D477" s="76"/>
      <c r="E477" s="76"/>
      <c r="F477" s="76"/>
      <c r="G477" s="76"/>
      <c r="H477" s="76"/>
      <c r="I477" s="76"/>
      <c r="J477" s="76"/>
      <c r="K477" s="76"/>
    </row>
    <row r="478">
      <c r="A478" s="75"/>
      <c r="D478" s="76"/>
      <c r="E478" s="76"/>
      <c r="F478" s="76"/>
      <c r="G478" s="76"/>
      <c r="H478" s="76"/>
      <c r="I478" s="76"/>
      <c r="J478" s="76"/>
      <c r="K478" s="76"/>
    </row>
    <row r="479">
      <c r="A479" s="75"/>
      <c r="D479" s="76"/>
      <c r="E479" s="76"/>
      <c r="F479" s="76"/>
      <c r="G479" s="76"/>
      <c r="H479" s="76"/>
      <c r="I479" s="76"/>
      <c r="J479" s="76"/>
      <c r="K479" s="76"/>
    </row>
    <row r="480">
      <c r="A480" s="75"/>
      <c r="D480" s="76"/>
      <c r="E480" s="76"/>
      <c r="F480" s="76"/>
      <c r="G480" s="76"/>
      <c r="H480" s="76"/>
      <c r="I480" s="76"/>
      <c r="J480" s="76"/>
      <c r="K480" s="76"/>
    </row>
    <row r="481">
      <c r="A481" s="75"/>
      <c r="D481" s="76"/>
      <c r="E481" s="76"/>
      <c r="F481" s="76"/>
      <c r="G481" s="76"/>
      <c r="H481" s="76"/>
      <c r="I481" s="76"/>
      <c r="J481" s="76"/>
      <c r="K481" s="76"/>
    </row>
    <row r="482">
      <c r="A482" s="75"/>
      <c r="D482" s="76"/>
      <c r="E482" s="76"/>
      <c r="F482" s="76"/>
      <c r="G482" s="76"/>
      <c r="H482" s="76"/>
      <c r="I482" s="76"/>
      <c r="J482" s="76"/>
      <c r="K482" s="76"/>
    </row>
    <row r="483">
      <c r="A483" s="75"/>
      <c r="D483" s="76"/>
      <c r="E483" s="76"/>
      <c r="F483" s="76"/>
      <c r="G483" s="76"/>
      <c r="H483" s="76"/>
      <c r="I483" s="76"/>
      <c r="J483" s="76"/>
      <c r="K483" s="76"/>
    </row>
    <row r="484">
      <c r="A484" s="75"/>
      <c r="D484" s="76"/>
      <c r="E484" s="76"/>
      <c r="F484" s="76"/>
      <c r="G484" s="76"/>
      <c r="H484" s="76"/>
      <c r="I484" s="76"/>
      <c r="J484" s="76"/>
      <c r="K484" s="76"/>
    </row>
    <row r="485">
      <c r="A485" s="75"/>
      <c r="D485" s="76"/>
      <c r="E485" s="76"/>
      <c r="F485" s="76"/>
      <c r="G485" s="76"/>
      <c r="H485" s="76"/>
      <c r="I485" s="76"/>
      <c r="J485" s="76"/>
      <c r="K485" s="76"/>
    </row>
    <row r="486">
      <c r="A486" s="75"/>
      <c r="D486" s="76"/>
      <c r="E486" s="76"/>
      <c r="F486" s="76"/>
      <c r="G486" s="76"/>
      <c r="H486" s="76"/>
      <c r="I486" s="76"/>
      <c r="J486" s="76"/>
      <c r="K486" s="76"/>
    </row>
    <row r="487">
      <c r="A487" s="75"/>
      <c r="D487" s="76"/>
      <c r="E487" s="76"/>
      <c r="F487" s="76"/>
      <c r="G487" s="76"/>
      <c r="H487" s="76"/>
      <c r="I487" s="76"/>
      <c r="J487" s="76"/>
      <c r="K487" s="76"/>
    </row>
    <row r="488">
      <c r="A488" s="75"/>
      <c r="D488" s="76"/>
      <c r="E488" s="76"/>
      <c r="F488" s="76"/>
      <c r="G488" s="76"/>
      <c r="H488" s="76"/>
      <c r="I488" s="76"/>
      <c r="J488" s="76"/>
      <c r="K488" s="76"/>
    </row>
    <row r="489">
      <c r="A489" s="75"/>
      <c r="D489" s="76"/>
      <c r="E489" s="76"/>
      <c r="F489" s="76"/>
      <c r="G489" s="76"/>
      <c r="H489" s="76"/>
      <c r="I489" s="76"/>
      <c r="J489" s="76"/>
      <c r="K489" s="76"/>
    </row>
    <row r="490">
      <c r="A490" s="75"/>
      <c r="D490" s="76"/>
      <c r="E490" s="76"/>
      <c r="F490" s="76"/>
      <c r="G490" s="76"/>
      <c r="H490" s="76"/>
      <c r="I490" s="76"/>
      <c r="J490" s="76"/>
      <c r="K490" s="76"/>
    </row>
    <row r="491">
      <c r="A491" s="75"/>
      <c r="D491" s="76"/>
      <c r="E491" s="76"/>
      <c r="F491" s="76"/>
      <c r="G491" s="76"/>
      <c r="H491" s="76"/>
      <c r="I491" s="76"/>
      <c r="J491" s="76"/>
      <c r="K491" s="76"/>
    </row>
    <row r="492">
      <c r="A492" s="75"/>
      <c r="D492" s="76"/>
      <c r="E492" s="76"/>
      <c r="F492" s="76"/>
      <c r="G492" s="76"/>
      <c r="H492" s="76"/>
      <c r="I492" s="76"/>
      <c r="J492" s="76"/>
      <c r="K492" s="76"/>
    </row>
    <row r="493">
      <c r="A493" s="75"/>
      <c r="D493" s="76"/>
      <c r="E493" s="76"/>
      <c r="F493" s="76"/>
      <c r="G493" s="76"/>
      <c r="H493" s="76"/>
      <c r="I493" s="76"/>
      <c r="J493" s="76"/>
      <c r="K493" s="76"/>
    </row>
    <row r="494">
      <c r="A494" s="75"/>
      <c r="D494" s="76"/>
      <c r="E494" s="76"/>
      <c r="F494" s="76"/>
      <c r="G494" s="76"/>
      <c r="H494" s="76"/>
      <c r="I494" s="76"/>
      <c r="J494" s="76"/>
      <c r="K494" s="76"/>
    </row>
    <row r="495">
      <c r="A495" s="75"/>
      <c r="D495" s="76"/>
      <c r="E495" s="76"/>
      <c r="F495" s="76"/>
      <c r="G495" s="76"/>
      <c r="H495" s="76"/>
      <c r="I495" s="76"/>
      <c r="J495" s="76"/>
      <c r="K495" s="76"/>
    </row>
    <row r="496">
      <c r="A496" s="75"/>
      <c r="D496" s="76"/>
      <c r="E496" s="76"/>
      <c r="F496" s="76"/>
      <c r="G496" s="76"/>
      <c r="H496" s="76"/>
      <c r="I496" s="76"/>
      <c r="J496" s="76"/>
      <c r="K496" s="76"/>
    </row>
    <row r="497">
      <c r="A497" s="75"/>
      <c r="D497" s="76"/>
      <c r="E497" s="76"/>
      <c r="F497" s="76"/>
      <c r="G497" s="76"/>
      <c r="H497" s="76"/>
      <c r="I497" s="76"/>
      <c r="J497" s="76"/>
      <c r="K497" s="76"/>
    </row>
    <row r="498">
      <c r="A498" s="75"/>
      <c r="D498" s="76"/>
      <c r="E498" s="76"/>
      <c r="F498" s="76"/>
      <c r="G498" s="76"/>
      <c r="H498" s="76"/>
      <c r="I498" s="76"/>
      <c r="J498" s="76"/>
      <c r="K498" s="76"/>
    </row>
    <row r="499">
      <c r="A499" s="75"/>
      <c r="D499" s="76"/>
      <c r="E499" s="76"/>
      <c r="F499" s="76"/>
      <c r="G499" s="76"/>
      <c r="H499" s="76"/>
      <c r="I499" s="76"/>
      <c r="J499" s="76"/>
      <c r="K499" s="76"/>
    </row>
    <row r="500">
      <c r="A500" s="75"/>
      <c r="D500" s="76"/>
      <c r="E500" s="76"/>
      <c r="F500" s="76"/>
      <c r="G500" s="76"/>
      <c r="H500" s="76"/>
      <c r="I500" s="76"/>
      <c r="J500" s="76"/>
      <c r="K500" s="76"/>
    </row>
    <row r="501">
      <c r="A501" s="75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D1000" s="76"/>
      <c r="E1000" s="76"/>
      <c r="F1000" s="76"/>
      <c r="G1000" s="76"/>
      <c r="H1000" s="76"/>
      <c r="I1000" s="76"/>
      <c r="J1000" s="76"/>
      <c r="K1000" s="76"/>
      <c r="L1000" s="4" t="s">
        <v>541</v>
      </c>
    </row>
  </sheetData>
  <autoFilter ref="$A$4:$AH$197"/>
  <mergeCells count="1">
    <mergeCell ref="Q3:S3"/>
  </mergeCells>
  <hyperlinks>
    <hyperlink r:id="rId1" ref="B2"/>
    <hyperlink r:id="rId2" ref="D5"/>
    <hyperlink r:id="rId3" ref="D63"/>
    <hyperlink r:id="rId4" ref="D87"/>
    <hyperlink r:id="rId5" ref="D109"/>
    <hyperlink r:id="rId6" ref="D115"/>
    <hyperlink r:id="rId7" ref="D138"/>
    <hyperlink r:id="rId8" ref="D149"/>
    <hyperlink r:id="rId9" ref="D174"/>
    <hyperlink r:id="rId10" ref="L174"/>
  </hyperlinks>
  <drawing r:id="rId1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 t="s">
        <v>641</v>
      </c>
      <c r="D1" s="282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 t="s">
        <v>466</v>
      </c>
      <c r="B2" s="187" t="s">
        <v>643</v>
      </c>
      <c r="C2" s="52"/>
      <c r="D2" s="85"/>
      <c r="E2" s="52"/>
      <c r="F2" s="52" t="s">
        <v>625</v>
      </c>
      <c r="G2" s="52">
        <v>19.348</v>
      </c>
      <c r="H2" s="52">
        <v>33.812</v>
      </c>
      <c r="I2" s="52">
        <f>H2-16.3</f>
        <v>17.512</v>
      </c>
      <c r="J2" s="52"/>
      <c r="K2" s="52"/>
      <c r="L2" s="52" t="s">
        <v>384</v>
      </c>
      <c r="M2" s="52"/>
      <c r="N2" s="242">
        <f>'Totals % Goal'!G31</f>
        <v>3.88</v>
      </c>
      <c r="O2" s="52"/>
      <c r="P2" s="52"/>
      <c r="Q2" s="198">
        <f>MAX(Q5:Q1000)/(N2*1000)</f>
        <v>0.8338530928</v>
      </c>
      <c r="R2" s="198">
        <f>MAX(R5:R1000)/(N2*1000)</f>
        <v>0.7713427835</v>
      </c>
      <c r="S2" s="198">
        <f>MAX(S5:S1000)/MAX(Q5:Q1000)</f>
        <v>0.09634506313</v>
      </c>
    </row>
    <row r="3">
      <c r="A3" s="31"/>
      <c r="B3" s="52"/>
      <c r="C3" s="52"/>
      <c r="D3" s="85"/>
      <c r="E3" s="52"/>
      <c r="F3" s="52"/>
      <c r="G3" s="52">
        <v>19.345</v>
      </c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283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1" t="s">
        <v>644</v>
      </c>
      <c r="N4" s="11" t="s">
        <v>645</v>
      </c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3">
        <v>45330.0</v>
      </c>
      <c r="B5" s="4">
        <v>4253.0</v>
      </c>
      <c r="C5" s="4" t="s">
        <v>391</v>
      </c>
      <c r="D5" s="92">
        <v>33.81</v>
      </c>
      <c r="E5" s="52">
        <v>40.0</v>
      </c>
      <c r="F5" s="52">
        <v>134.58</v>
      </c>
      <c r="G5" s="52">
        <v>1204406.0</v>
      </c>
      <c r="H5" s="52">
        <v>65.67</v>
      </c>
      <c r="I5" s="52" t="s">
        <v>65</v>
      </c>
      <c r="J5" s="52" t="s">
        <v>164</v>
      </c>
      <c r="K5" s="52" t="s">
        <v>203</v>
      </c>
      <c r="M5" s="52"/>
      <c r="N5" s="52"/>
      <c r="O5" s="176" t="str">
        <f t="shared" ref="O5:O197" si="1">if(K5="low","140MeV","750MeV")</f>
        <v>750MeV</v>
      </c>
      <c r="P5" s="20" t="str">
        <f t="shared" ref="P5:P197" si="2">if(K5="low","140MeV","650MeV")</f>
        <v>650MeV</v>
      </c>
      <c r="Q5" s="20">
        <f>if($I5="LH2",0+$F5,0)</f>
        <v>134.58</v>
      </c>
      <c r="R5" s="20">
        <f>if($I5="LD2",0+$F5,0)</f>
        <v>0</v>
      </c>
      <c r="S5" s="20">
        <f>if($I5="dummy",0+$F5,0)</f>
        <v>0</v>
      </c>
    </row>
    <row r="6">
      <c r="A6" s="75"/>
      <c r="B6" s="4">
        <v>4254.0</v>
      </c>
      <c r="C6" s="4" t="s">
        <v>391</v>
      </c>
      <c r="D6" s="85">
        <v>33.81</v>
      </c>
      <c r="E6" s="52">
        <v>40.0</v>
      </c>
      <c r="F6" s="52">
        <v>126.02</v>
      </c>
      <c r="G6" s="52">
        <v>1132375.0</v>
      </c>
      <c r="H6" s="52">
        <v>60.38</v>
      </c>
      <c r="I6" s="52" t="s">
        <v>65</v>
      </c>
      <c r="J6" s="52" t="s">
        <v>164</v>
      </c>
      <c r="K6" s="52" t="s">
        <v>203</v>
      </c>
      <c r="O6" s="176" t="str">
        <f t="shared" si="1"/>
        <v>750MeV</v>
      </c>
      <c r="P6" s="20" t="str">
        <f t="shared" si="2"/>
        <v>650MeV</v>
      </c>
      <c r="Q6" s="20">
        <f t="shared" ref="Q6:Q112" si="3">if($I6="LH2",$Q5+$F6,$Q5+0)</f>
        <v>260.6</v>
      </c>
      <c r="R6" s="20">
        <f t="shared" ref="R6:R156" si="4">if($I6="LD2",$R5+$F6,$R5+0)</f>
        <v>0</v>
      </c>
      <c r="S6" s="20">
        <f t="shared" ref="S6:S112" si="5">if($I6="dummy",$S5+$F6,$S5+0)</f>
        <v>0</v>
      </c>
    </row>
    <row r="7">
      <c r="A7" s="75"/>
      <c r="B7" s="4">
        <v>4255.0</v>
      </c>
      <c r="C7" s="4" t="s">
        <v>391</v>
      </c>
      <c r="D7" s="85">
        <v>33.81</v>
      </c>
      <c r="E7" s="52">
        <v>20.0</v>
      </c>
      <c r="F7" s="52">
        <v>18.41</v>
      </c>
      <c r="G7" s="52">
        <v>126983.0</v>
      </c>
      <c r="H7" s="52">
        <v>20.54</v>
      </c>
      <c r="I7" s="52" t="s">
        <v>65</v>
      </c>
      <c r="J7" s="52" t="s">
        <v>164</v>
      </c>
      <c r="K7" s="52" t="s">
        <v>203</v>
      </c>
      <c r="O7" s="176" t="str">
        <f t="shared" si="1"/>
        <v>750MeV</v>
      </c>
      <c r="P7" s="20" t="str">
        <f t="shared" si="2"/>
        <v>650MeV</v>
      </c>
      <c r="Q7" s="20">
        <f t="shared" si="3"/>
        <v>279.01</v>
      </c>
      <c r="R7" s="20">
        <f t="shared" si="4"/>
        <v>0</v>
      </c>
      <c r="S7" s="20">
        <f t="shared" si="5"/>
        <v>0</v>
      </c>
    </row>
    <row r="8">
      <c r="A8" s="75"/>
      <c r="B8" s="4">
        <v>4256.0</v>
      </c>
      <c r="C8" s="4" t="s">
        <v>391</v>
      </c>
      <c r="D8" s="85">
        <v>33.81</v>
      </c>
      <c r="E8" s="52">
        <v>10.0</v>
      </c>
      <c r="F8" s="52">
        <v>27.23</v>
      </c>
      <c r="G8" s="52">
        <v>185318.0</v>
      </c>
      <c r="H8" s="52">
        <v>48.15</v>
      </c>
      <c r="I8" s="52" t="s">
        <v>65</v>
      </c>
      <c r="J8" s="52" t="s">
        <v>164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0">
        <f t="shared" si="3"/>
        <v>306.24</v>
      </c>
      <c r="R8" s="20">
        <f t="shared" si="4"/>
        <v>0</v>
      </c>
      <c r="S8" s="20">
        <f t="shared" si="5"/>
        <v>0</v>
      </c>
    </row>
    <row r="9">
      <c r="A9" s="75"/>
      <c r="B9" s="4">
        <v>4257.0</v>
      </c>
      <c r="C9" s="4" t="s">
        <v>314</v>
      </c>
      <c r="D9" s="85">
        <v>33.81</v>
      </c>
      <c r="E9" s="52">
        <v>20.0</v>
      </c>
      <c r="F9" s="52">
        <v>22.56</v>
      </c>
      <c r="G9" s="52">
        <v>150631.0</v>
      </c>
      <c r="H9" s="52">
        <v>22.62</v>
      </c>
      <c r="I9" s="52" t="s">
        <v>65</v>
      </c>
      <c r="J9" s="52" t="s">
        <v>53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0">
        <f t="shared" si="3"/>
        <v>328.8</v>
      </c>
      <c r="R9" s="20">
        <f t="shared" si="4"/>
        <v>0</v>
      </c>
      <c r="S9" s="20">
        <f t="shared" si="5"/>
        <v>0</v>
      </c>
    </row>
    <row r="10">
      <c r="A10" s="75"/>
      <c r="B10" s="4">
        <v>4258.0</v>
      </c>
      <c r="C10" s="4" t="s">
        <v>314</v>
      </c>
      <c r="D10" s="85">
        <v>33.81</v>
      </c>
      <c r="E10" s="52">
        <v>20.0</v>
      </c>
      <c r="F10" s="52">
        <v>22.73</v>
      </c>
      <c r="G10" s="52">
        <v>145056.0</v>
      </c>
      <c r="H10" s="52">
        <v>20.08</v>
      </c>
      <c r="I10" s="52" t="s">
        <v>65</v>
      </c>
      <c r="J10" s="52" t="s">
        <v>44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0">
        <f t="shared" si="3"/>
        <v>351.53</v>
      </c>
      <c r="R10" s="20">
        <f t="shared" si="4"/>
        <v>0</v>
      </c>
      <c r="S10" s="20">
        <f t="shared" si="5"/>
        <v>0</v>
      </c>
    </row>
    <row r="11">
      <c r="A11" s="73"/>
      <c r="B11" s="4">
        <v>4259.0</v>
      </c>
      <c r="C11" s="4" t="s">
        <v>391</v>
      </c>
      <c r="D11" s="85">
        <v>33.81</v>
      </c>
      <c r="E11" s="52">
        <v>40.0</v>
      </c>
      <c r="F11" s="52">
        <v>32.47</v>
      </c>
      <c r="G11" s="52">
        <v>293212.0</v>
      </c>
      <c r="H11" s="52">
        <v>15.55</v>
      </c>
      <c r="I11" s="52" t="s">
        <v>65</v>
      </c>
      <c r="J11" s="52" t="s">
        <v>400</v>
      </c>
      <c r="K11" s="52" t="s">
        <v>223</v>
      </c>
      <c r="O11" s="176" t="str">
        <f t="shared" si="1"/>
        <v>750MeV</v>
      </c>
      <c r="P11" s="20" t="str">
        <f t="shared" si="2"/>
        <v>650MeV</v>
      </c>
      <c r="Q11" s="20">
        <f t="shared" si="3"/>
        <v>384</v>
      </c>
      <c r="R11" s="20">
        <f t="shared" si="4"/>
        <v>0</v>
      </c>
      <c r="S11" s="20">
        <f t="shared" si="5"/>
        <v>0</v>
      </c>
    </row>
    <row r="12">
      <c r="A12" s="111"/>
      <c r="B12" s="42">
        <v>4260.0</v>
      </c>
      <c r="C12" s="42" t="s">
        <v>391</v>
      </c>
      <c r="D12" s="256">
        <v>33.81</v>
      </c>
      <c r="E12" s="43">
        <v>30.0</v>
      </c>
      <c r="F12" s="43">
        <v>23.28</v>
      </c>
      <c r="G12" s="43">
        <v>177448.0</v>
      </c>
      <c r="H12" s="43">
        <v>15.63</v>
      </c>
      <c r="I12" s="43" t="s">
        <v>229</v>
      </c>
      <c r="J12" s="43" t="s">
        <v>164</v>
      </c>
      <c r="K12" s="43" t="s">
        <v>203</v>
      </c>
      <c r="L12" s="27"/>
      <c r="M12" s="27"/>
      <c r="N12" s="27"/>
      <c r="O12" s="200" t="str">
        <f t="shared" si="1"/>
        <v>750MeV</v>
      </c>
      <c r="P12" s="27" t="str">
        <f t="shared" si="2"/>
        <v>650MeV</v>
      </c>
      <c r="Q12" s="27">
        <f t="shared" si="3"/>
        <v>384</v>
      </c>
      <c r="R12" s="27">
        <f t="shared" si="4"/>
        <v>0</v>
      </c>
      <c r="S12" s="27">
        <f t="shared" si="5"/>
        <v>23.28</v>
      </c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</row>
    <row r="13">
      <c r="A13" s="111"/>
      <c r="B13" s="42">
        <v>4261.0</v>
      </c>
      <c r="C13" s="42" t="s">
        <v>391</v>
      </c>
      <c r="D13" s="256">
        <v>33.81</v>
      </c>
      <c r="E13" s="43">
        <v>20.0</v>
      </c>
      <c r="F13" s="43">
        <v>23.02</v>
      </c>
      <c r="G13" s="43">
        <v>140314.0</v>
      </c>
      <c r="H13" s="43">
        <v>20.85</v>
      </c>
      <c r="I13" s="43" t="s">
        <v>229</v>
      </c>
      <c r="J13" s="43" t="s">
        <v>164</v>
      </c>
      <c r="K13" s="43" t="s">
        <v>203</v>
      </c>
      <c r="L13" s="27"/>
      <c r="M13" s="27"/>
      <c r="N13" s="27"/>
      <c r="O13" s="200" t="str">
        <f t="shared" si="1"/>
        <v>750MeV</v>
      </c>
      <c r="P13" s="27" t="str">
        <f t="shared" si="2"/>
        <v>650MeV</v>
      </c>
      <c r="Q13" s="27">
        <f t="shared" si="3"/>
        <v>384</v>
      </c>
      <c r="R13" s="27">
        <f t="shared" si="4"/>
        <v>0</v>
      </c>
      <c r="S13" s="27">
        <f t="shared" si="5"/>
        <v>46.3</v>
      </c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>
      <c r="A14" s="180">
        <v>45331.0</v>
      </c>
      <c r="B14" s="45">
        <v>4262.0</v>
      </c>
      <c r="C14" s="45" t="s">
        <v>391</v>
      </c>
      <c r="D14" s="260">
        <v>33.81</v>
      </c>
      <c r="E14" s="83">
        <v>20.0</v>
      </c>
      <c r="F14" s="83">
        <v>61.71</v>
      </c>
      <c r="G14" s="83">
        <v>140314.0</v>
      </c>
      <c r="H14" s="83">
        <v>60.95</v>
      </c>
      <c r="I14" s="83" t="s">
        <v>101</v>
      </c>
      <c r="J14" s="83" t="s">
        <v>164</v>
      </c>
      <c r="K14" s="83" t="s">
        <v>203</v>
      </c>
      <c r="L14" s="45"/>
      <c r="M14" s="23"/>
      <c r="N14" s="23"/>
      <c r="O14" s="204" t="str">
        <f t="shared" si="1"/>
        <v>750MeV</v>
      </c>
      <c r="P14" s="23" t="str">
        <f t="shared" si="2"/>
        <v>650MeV</v>
      </c>
      <c r="Q14" s="23">
        <f t="shared" si="3"/>
        <v>384</v>
      </c>
      <c r="R14" s="23">
        <f t="shared" si="4"/>
        <v>61.71</v>
      </c>
      <c r="S14" s="23">
        <f t="shared" si="5"/>
        <v>46.3</v>
      </c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</row>
    <row r="15">
      <c r="A15" s="23"/>
      <c r="B15" s="45">
        <v>4263.0</v>
      </c>
      <c r="C15" s="45" t="s">
        <v>391</v>
      </c>
      <c r="D15" s="260">
        <v>33.81</v>
      </c>
      <c r="E15" s="83">
        <v>20.0</v>
      </c>
      <c r="F15" s="83">
        <v>64.83</v>
      </c>
      <c r="G15" s="83">
        <v>2013202.0</v>
      </c>
      <c r="H15" s="83">
        <v>56.52</v>
      </c>
      <c r="I15" s="83" t="s">
        <v>101</v>
      </c>
      <c r="J15" s="83" t="s">
        <v>164</v>
      </c>
      <c r="K15" s="83" t="s">
        <v>203</v>
      </c>
      <c r="L15" s="23"/>
      <c r="M15" s="23"/>
      <c r="N15" s="23"/>
      <c r="O15" s="204" t="str">
        <f t="shared" si="1"/>
        <v>750MeV</v>
      </c>
      <c r="P15" s="23" t="str">
        <f t="shared" si="2"/>
        <v>650MeV</v>
      </c>
      <c r="Q15" s="23">
        <f t="shared" si="3"/>
        <v>384</v>
      </c>
      <c r="R15" s="23">
        <f t="shared" si="4"/>
        <v>126.54</v>
      </c>
      <c r="S15" s="23">
        <f t="shared" si="5"/>
        <v>46.3</v>
      </c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</row>
    <row r="16">
      <c r="A16" s="114"/>
      <c r="B16" s="45">
        <v>4264.0</v>
      </c>
      <c r="C16" s="45" t="s">
        <v>391</v>
      </c>
      <c r="D16" s="260">
        <v>33.81</v>
      </c>
      <c r="E16" s="83">
        <v>20.0</v>
      </c>
      <c r="F16" s="83">
        <v>65.46</v>
      </c>
      <c r="G16" s="83">
        <v>2017706.0</v>
      </c>
      <c r="H16" s="83">
        <v>55.94</v>
      </c>
      <c r="I16" s="83" t="s">
        <v>101</v>
      </c>
      <c r="J16" s="83" t="s">
        <v>164</v>
      </c>
      <c r="K16" s="83" t="s">
        <v>203</v>
      </c>
      <c r="L16" s="23"/>
      <c r="M16" s="23"/>
      <c r="N16" s="23"/>
      <c r="O16" s="204" t="str">
        <f t="shared" si="1"/>
        <v>750MeV</v>
      </c>
      <c r="P16" s="23" t="str">
        <f t="shared" si="2"/>
        <v>650MeV</v>
      </c>
      <c r="Q16" s="23">
        <f t="shared" si="3"/>
        <v>384</v>
      </c>
      <c r="R16" s="23">
        <f t="shared" si="4"/>
        <v>192</v>
      </c>
      <c r="S16" s="23">
        <f t="shared" si="5"/>
        <v>46.3</v>
      </c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>
      <c r="A17" s="114"/>
      <c r="B17" s="45">
        <v>4265.0</v>
      </c>
      <c r="C17" s="45" t="s">
        <v>391</v>
      </c>
      <c r="D17" s="260">
        <v>33.81</v>
      </c>
      <c r="E17" s="83">
        <v>20.0</v>
      </c>
      <c r="F17" s="83">
        <v>67.28</v>
      </c>
      <c r="G17" s="83">
        <v>2066728.0</v>
      </c>
      <c r="H17" s="83">
        <v>59.28</v>
      </c>
      <c r="I17" s="83" t="s">
        <v>101</v>
      </c>
      <c r="J17" s="83" t="s">
        <v>164</v>
      </c>
      <c r="K17" s="83" t="s">
        <v>203</v>
      </c>
      <c r="L17" s="45"/>
      <c r="M17" s="23"/>
      <c r="N17" s="23"/>
      <c r="O17" s="204" t="str">
        <f t="shared" si="1"/>
        <v>750MeV</v>
      </c>
      <c r="P17" s="23" t="str">
        <f t="shared" si="2"/>
        <v>650MeV</v>
      </c>
      <c r="Q17" s="23">
        <f t="shared" si="3"/>
        <v>384</v>
      </c>
      <c r="R17" s="23">
        <f t="shared" si="4"/>
        <v>259.28</v>
      </c>
      <c r="S17" s="23">
        <f t="shared" si="5"/>
        <v>46.3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>
      <c r="A18" s="114"/>
      <c r="B18" s="45">
        <v>4266.0</v>
      </c>
      <c r="C18" s="45" t="s">
        <v>391</v>
      </c>
      <c r="D18" s="260">
        <v>33.81</v>
      </c>
      <c r="E18" s="83">
        <v>15.0</v>
      </c>
      <c r="F18" s="83">
        <v>34.97</v>
      </c>
      <c r="G18" s="83">
        <v>872640.0</v>
      </c>
      <c r="H18" s="83">
        <v>40.05</v>
      </c>
      <c r="I18" s="83" t="s">
        <v>101</v>
      </c>
      <c r="J18" s="83" t="s">
        <v>164</v>
      </c>
      <c r="K18" s="83" t="s">
        <v>203</v>
      </c>
      <c r="L18" s="45"/>
      <c r="M18" s="23"/>
      <c r="N18" s="23"/>
      <c r="O18" s="204" t="str">
        <f t="shared" si="1"/>
        <v>750MeV</v>
      </c>
      <c r="P18" s="23" t="str">
        <f t="shared" si="2"/>
        <v>650MeV</v>
      </c>
      <c r="Q18" s="23">
        <f t="shared" si="3"/>
        <v>384</v>
      </c>
      <c r="R18" s="23">
        <f t="shared" si="4"/>
        <v>294.25</v>
      </c>
      <c r="S18" s="23">
        <f t="shared" si="5"/>
        <v>46.3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>
      <c r="A19" s="114"/>
      <c r="B19" s="45">
        <v>4267.0</v>
      </c>
      <c r="C19" s="45" t="s">
        <v>391</v>
      </c>
      <c r="D19" s="260">
        <v>33.81</v>
      </c>
      <c r="E19" s="83">
        <v>10.0</v>
      </c>
      <c r="F19" s="83">
        <v>23.13</v>
      </c>
      <c r="G19" s="83">
        <v>450438.0</v>
      </c>
      <c r="H19" s="83">
        <v>39.99</v>
      </c>
      <c r="I19" s="83" t="s">
        <v>101</v>
      </c>
      <c r="J19" s="83" t="s">
        <v>164</v>
      </c>
      <c r="K19" s="83" t="s">
        <v>203</v>
      </c>
      <c r="L19" s="45"/>
      <c r="M19" s="23"/>
      <c r="N19" s="23"/>
      <c r="O19" s="204" t="str">
        <f t="shared" si="1"/>
        <v>750MeV</v>
      </c>
      <c r="P19" s="23" t="str">
        <f t="shared" si="2"/>
        <v>650MeV</v>
      </c>
      <c r="Q19" s="23">
        <f t="shared" si="3"/>
        <v>384</v>
      </c>
      <c r="R19" s="23">
        <f t="shared" si="4"/>
        <v>317.38</v>
      </c>
      <c r="S19" s="23">
        <f t="shared" si="5"/>
        <v>46.3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>
      <c r="A20" s="114"/>
      <c r="B20" s="45">
        <v>4268.0</v>
      </c>
      <c r="C20" s="45" t="s">
        <v>314</v>
      </c>
      <c r="D20" s="260">
        <v>33.81</v>
      </c>
      <c r="E20" s="83">
        <v>10.0</v>
      </c>
      <c r="F20" s="83">
        <v>11.71</v>
      </c>
      <c r="G20" s="83">
        <v>230314.0</v>
      </c>
      <c r="H20" s="83">
        <v>20.92</v>
      </c>
      <c r="I20" s="83" t="s">
        <v>101</v>
      </c>
      <c r="J20" s="83" t="s">
        <v>53</v>
      </c>
      <c r="K20" s="83" t="s">
        <v>203</v>
      </c>
      <c r="L20" s="45"/>
      <c r="M20" s="23"/>
      <c r="N20" s="23"/>
      <c r="O20" s="204" t="str">
        <f t="shared" si="1"/>
        <v>750MeV</v>
      </c>
      <c r="P20" s="23" t="str">
        <f t="shared" si="2"/>
        <v>650MeV</v>
      </c>
      <c r="Q20" s="23">
        <f t="shared" si="3"/>
        <v>384</v>
      </c>
      <c r="R20" s="23">
        <f t="shared" si="4"/>
        <v>329.09</v>
      </c>
      <c r="S20" s="23">
        <f t="shared" si="5"/>
        <v>46.3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114"/>
      <c r="B21" s="45">
        <v>4269.0</v>
      </c>
      <c r="C21" s="45" t="s">
        <v>314</v>
      </c>
      <c r="D21" s="260">
        <v>33.81</v>
      </c>
      <c r="E21" s="83">
        <v>10.0</v>
      </c>
      <c r="F21" s="83">
        <v>7.19</v>
      </c>
      <c r="G21" s="83">
        <v>150694.0</v>
      </c>
      <c r="H21" s="83">
        <v>16.81</v>
      </c>
      <c r="I21" s="83" t="s">
        <v>101</v>
      </c>
      <c r="J21" s="83" t="s">
        <v>44</v>
      </c>
      <c r="K21" s="83" t="s">
        <v>203</v>
      </c>
      <c r="L21" s="45"/>
      <c r="M21" s="23"/>
      <c r="N21" s="23"/>
      <c r="O21" s="204" t="str">
        <f t="shared" si="1"/>
        <v>750MeV</v>
      </c>
      <c r="P21" s="23" t="str">
        <f t="shared" si="2"/>
        <v>650MeV</v>
      </c>
      <c r="Q21" s="23">
        <f t="shared" si="3"/>
        <v>384</v>
      </c>
      <c r="R21" s="23">
        <f t="shared" si="4"/>
        <v>336.28</v>
      </c>
      <c r="S21" s="23">
        <f t="shared" si="5"/>
        <v>46.3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45">
        <v>4270.0</v>
      </c>
      <c r="C22" s="45" t="s">
        <v>391</v>
      </c>
      <c r="D22" s="260">
        <v>33.81</v>
      </c>
      <c r="E22" s="83">
        <v>20.0</v>
      </c>
      <c r="F22" s="83">
        <v>18.51</v>
      </c>
      <c r="G22" s="83">
        <v>551808.0</v>
      </c>
      <c r="H22" s="83">
        <v>16.88</v>
      </c>
      <c r="I22" s="83" t="s">
        <v>101</v>
      </c>
      <c r="J22" s="83" t="s">
        <v>400</v>
      </c>
      <c r="K22" s="83" t="s">
        <v>223</v>
      </c>
      <c r="L22" s="45" t="s">
        <v>646</v>
      </c>
      <c r="M22" s="23"/>
      <c r="N22" s="23"/>
      <c r="O22" s="204" t="str">
        <f t="shared" si="1"/>
        <v>750MeV</v>
      </c>
      <c r="P22" s="23" t="str">
        <f t="shared" si="2"/>
        <v>650MeV</v>
      </c>
      <c r="Q22" s="23">
        <f t="shared" si="3"/>
        <v>384</v>
      </c>
      <c r="R22" s="23">
        <f t="shared" si="4"/>
        <v>354.79</v>
      </c>
      <c r="S22" s="23">
        <f t="shared" si="5"/>
        <v>46.3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252">
        <v>45332.0</v>
      </c>
      <c r="B23" s="4">
        <v>4300.0</v>
      </c>
      <c r="C23" s="4" t="s">
        <v>391</v>
      </c>
      <c r="D23" s="92">
        <v>33.797</v>
      </c>
      <c r="E23" s="52">
        <v>40.0</v>
      </c>
      <c r="F23" s="52">
        <v>119.02</v>
      </c>
      <c r="G23" s="52">
        <v>1044884.0</v>
      </c>
      <c r="H23" s="52">
        <v>59.36</v>
      </c>
      <c r="I23" s="52" t="s">
        <v>65</v>
      </c>
      <c r="J23" s="52" t="s">
        <v>53</v>
      </c>
      <c r="K23" s="52" t="s">
        <v>203</v>
      </c>
      <c r="L23" s="4"/>
      <c r="O23" s="176" t="str">
        <f t="shared" si="1"/>
        <v>750MeV</v>
      </c>
      <c r="P23" s="20" t="str">
        <f t="shared" si="2"/>
        <v>650MeV</v>
      </c>
      <c r="Q23" s="20">
        <f t="shared" si="3"/>
        <v>503.02</v>
      </c>
      <c r="R23" s="20">
        <f t="shared" si="4"/>
        <v>354.79</v>
      </c>
      <c r="S23" s="20">
        <f t="shared" si="5"/>
        <v>46.3</v>
      </c>
    </row>
    <row r="24">
      <c r="A24" s="75"/>
      <c r="B24" s="4">
        <v>4301.0</v>
      </c>
      <c r="C24" s="4" t="s">
        <v>391</v>
      </c>
      <c r="D24" s="85">
        <v>33.797</v>
      </c>
      <c r="E24" s="52">
        <v>40.0</v>
      </c>
      <c r="F24" s="52">
        <v>113.34</v>
      </c>
      <c r="G24" s="52">
        <v>1009205.0</v>
      </c>
      <c r="H24" s="52">
        <v>59.87</v>
      </c>
      <c r="I24" s="52" t="s">
        <v>65</v>
      </c>
      <c r="J24" s="52" t="s">
        <v>53</v>
      </c>
      <c r="K24" s="52" t="s">
        <v>203</v>
      </c>
      <c r="O24" s="176" t="str">
        <f t="shared" si="1"/>
        <v>750MeV</v>
      </c>
      <c r="P24" s="20" t="str">
        <f t="shared" si="2"/>
        <v>650MeV</v>
      </c>
      <c r="Q24" s="20">
        <f t="shared" si="3"/>
        <v>616.36</v>
      </c>
      <c r="R24" s="20">
        <f t="shared" si="4"/>
        <v>354.79</v>
      </c>
      <c r="S24" s="20">
        <f t="shared" si="5"/>
        <v>46.3</v>
      </c>
    </row>
    <row r="25">
      <c r="A25" s="75"/>
      <c r="B25" s="4">
        <v>4302.0</v>
      </c>
      <c r="C25" s="4" t="s">
        <v>391</v>
      </c>
      <c r="D25" s="85">
        <v>33.797</v>
      </c>
      <c r="E25" s="52">
        <v>40.0</v>
      </c>
      <c r="F25" s="52">
        <v>138.86</v>
      </c>
      <c r="G25" s="52">
        <v>1224346.0</v>
      </c>
      <c r="H25" s="52">
        <v>61.4</v>
      </c>
      <c r="I25" s="52" t="s">
        <v>65</v>
      </c>
      <c r="J25" s="52" t="s">
        <v>53</v>
      </c>
      <c r="K25" s="52" t="s">
        <v>203</v>
      </c>
      <c r="O25" s="176" t="str">
        <f t="shared" si="1"/>
        <v>750MeV</v>
      </c>
      <c r="P25" s="20" t="str">
        <f t="shared" si="2"/>
        <v>650MeV</v>
      </c>
      <c r="Q25" s="20">
        <f t="shared" si="3"/>
        <v>755.22</v>
      </c>
      <c r="R25" s="20">
        <f t="shared" si="4"/>
        <v>354.79</v>
      </c>
      <c r="S25" s="20">
        <f t="shared" si="5"/>
        <v>46.3</v>
      </c>
    </row>
    <row r="26">
      <c r="A26" s="252"/>
      <c r="B26" s="4">
        <v>4303.0</v>
      </c>
      <c r="C26" s="4" t="s">
        <v>391</v>
      </c>
      <c r="D26" s="85">
        <v>33.797</v>
      </c>
      <c r="E26" s="52">
        <v>40.0</v>
      </c>
      <c r="F26" s="52">
        <v>122.24</v>
      </c>
      <c r="G26" s="52">
        <v>1104823.0</v>
      </c>
      <c r="H26" s="52">
        <v>67.55</v>
      </c>
      <c r="I26" s="52" t="s">
        <v>65</v>
      </c>
      <c r="J26" s="52" t="s">
        <v>53</v>
      </c>
      <c r="K26" s="52" t="s">
        <v>203</v>
      </c>
      <c r="O26" s="176" t="str">
        <f t="shared" si="1"/>
        <v>750MeV</v>
      </c>
      <c r="P26" s="20" t="str">
        <f t="shared" si="2"/>
        <v>650MeV</v>
      </c>
      <c r="Q26" s="20">
        <f t="shared" si="3"/>
        <v>877.46</v>
      </c>
      <c r="R26" s="20">
        <f t="shared" si="4"/>
        <v>354.79</v>
      </c>
      <c r="S26" s="20">
        <f t="shared" si="5"/>
        <v>46.3</v>
      </c>
    </row>
    <row r="27">
      <c r="A27" s="75"/>
      <c r="B27" s="4">
        <v>4304.0</v>
      </c>
      <c r="C27" s="4" t="s">
        <v>391</v>
      </c>
      <c r="D27" s="85">
        <v>33.797</v>
      </c>
      <c r="E27" s="52">
        <v>30.0</v>
      </c>
      <c r="F27" s="52">
        <v>33.2</v>
      </c>
      <c r="G27" s="52">
        <v>245540.0</v>
      </c>
      <c r="H27" s="52">
        <v>20.23</v>
      </c>
      <c r="I27" s="52" t="s">
        <v>65</v>
      </c>
      <c r="J27" s="52" t="s">
        <v>53</v>
      </c>
      <c r="K27" s="52" t="s">
        <v>203</v>
      </c>
      <c r="O27" s="176" t="str">
        <f t="shared" si="1"/>
        <v>750MeV</v>
      </c>
      <c r="P27" s="20" t="str">
        <f t="shared" si="2"/>
        <v>650MeV</v>
      </c>
      <c r="Q27" s="20">
        <f t="shared" si="3"/>
        <v>910.66</v>
      </c>
      <c r="R27" s="20">
        <f t="shared" si="4"/>
        <v>354.79</v>
      </c>
      <c r="S27" s="20">
        <f t="shared" si="5"/>
        <v>46.3</v>
      </c>
    </row>
    <row r="28">
      <c r="A28" s="75"/>
      <c r="B28" s="4">
        <v>4305.0</v>
      </c>
      <c r="C28" s="4" t="s">
        <v>391</v>
      </c>
      <c r="D28" s="85">
        <v>33.797</v>
      </c>
      <c r="E28" s="52">
        <v>20.0</v>
      </c>
      <c r="F28" s="52">
        <v>19.92</v>
      </c>
      <c r="G28" s="52">
        <v>132716.0</v>
      </c>
      <c r="H28" s="52">
        <v>20.89</v>
      </c>
      <c r="I28" s="52" t="s">
        <v>65</v>
      </c>
      <c r="J28" s="52" t="s">
        <v>53</v>
      </c>
      <c r="K28" s="52" t="s">
        <v>203</v>
      </c>
      <c r="O28" s="176" t="str">
        <f t="shared" si="1"/>
        <v>750MeV</v>
      </c>
      <c r="P28" s="20" t="str">
        <f t="shared" si="2"/>
        <v>650MeV</v>
      </c>
      <c r="Q28" s="20">
        <f t="shared" si="3"/>
        <v>930.58</v>
      </c>
      <c r="R28" s="20">
        <f t="shared" si="4"/>
        <v>354.79</v>
      </c>
      <c r="S28" s="20">
        <f t="shared" si="5"/>
        <v>46.3</v>
      </c>
    </row>
    <row r="29">
      <c r="A29" s="75"/>
      <c r="B29" s="4">
        <v>4306.0</v>
      </c>
      <c r="C29" s="4" t="s">
        <v>391</v>
      </c>
      <c r="D29" s="85">
        <v>33.797</v>
      </c>
      <c r="E29" s="52">
        <v>10.0</v>
      </c>
      <c r="F29" s="52">
        <v>22.88</v>
      </c>
      <c r="G29" s="52">
        <v>154857.0</v>
      </c>
      <c r="H29" s="52">
        <v>39.54</v>
      </c>
      <c r="I29" s="52" t="s">
        <v>65</v>
      </c>
      <c r="J29" s="52" t="s">
        <v>53</v>
      </c>
      <c r="K29" s="52" t="s">
        <v>203</v>
      </c>
      <c r="O29" s="176" t="str">
        <f t="shared" si="1"/>
        <v>750MeV</v>
      </c>
      <c r="P29" s="20" t="str">
        <f t="shared" si="2"/>
        <v>650MeV</v>
      </c>
      <c r="Q29" s="20">
        <f t="shared" si="3"/>
        <v>953.46</v>
      </c>
      <c r="R29" s="20">
        <f t="shared" si="4"/>
        <v>354.79</v>
      </c>
      <c r="S29" s="20">
        <f t="shared" si="5"/>
        <v>46.3</v>
      </c>
    </row>
    <row r="30">
      <c r="A30" s="75"/>
      <c r="B30" s="4">
        <v>4307.0</v>
      </c>
      <c r="C30" s="4" t="s">
        <v>154</v>
      </c>
      <c r="D30" s="85">
        <v>33.797</v>
      </c>
      <c r="E30" s="52">
        <v>40.0</v>
      </c>
      <c r="F30" s="52">
        <v>0.0</v>
      </c>
      <c r="G30" s="52">
        <v>8979.0</v>
      </c>
      <c r="H30" s="52">
        <v>0.44</v>
      </c>
      <c r="I30" s="52" t="s">
        <v>65</v>
      </c>
      <c r="J30" s="52" t="s">
        <v>53</v>
      </c>
      <c r="K30" s="52" t="s">
        <v>223</v>
      </c>
      <c r="O30" s="176" t="str">
        <f t="shared" si="1"/>
        <v>750MeV</v>
      </c>
      <c r="P30" s="20" t="str">
        <f t="shared" si="2"/>
        <v>650MeV</v>
      </c>
      <c r="Q30" s="20">
        <f t="shared" si="3"/>
        <v>953.46</v>
      </c>
      <c r="R30" s="20">
        <f t="shared" si="4"/>
        <v>354.79</v>
      </c>
      <c r="S30" s="20">
        <f t="shared" si="5"/>
        <v>46.3</v>
      </c>
    </row>
    <row r="31">
      <c r="A31" s="75"/>
      <c r="B31" s="4">
        <v>4308.0</v>
      </c>
      <c r="C31" s="4" t="s">
        <v>391</v>
      </c>
      <c r="D31" s="85">
        <v>33.797</v>
      </c>
      <c r="E31" s="52">
        <v>40.0</v>
      </c>
      <c r="F31" s="52">
        <v>33.4</v>
      </c>
      <c r="G31" s="52">
        <v>300664.0</v>
      </c>
      <c r="H31" s="52">
        <v>15.16</v>
      </c>
      <c r="I31" s="52" t="s">
        <v>65</v>
      </c>
      <c r="J31" s="52" t="s">
        <v>469</v>
      </c>
      <c r="K31" s="52" t="s">
        <v>223</v>
      </c>
      <c r="L31" s="4"/>
      <c r="O31" s="176" t="str">
        <f t="shared" si="1"/>
        <v>750MeV</v>
      </c>
      <c r="P31" s="20" t="str">
        <f t="shared" si="2"/>
        <v>650MeV</v>
      </c>
      <c r="Q31" s="20">
        <f t="shared" si="3"/>
        <v>986.86</v>
      </c>
      <c r="R31" s="20">
        <f t="shared" si="4"/>
        <v>354.79</v>
      </c>
      <c r="S31" s="20">
        <f t="shared" si="5"/>
        <v>46.3</v>
      </c>
    </row>
    <row r="32">
      <c r="A32" s="111"/>
      <c r="B32" s="42">
        <v>4309.0</v>
      </c>
      <c r="C32" s="42" t="s">
        <v>391</v>
      </c>
      <c r="D32" s="256">
        <v>33.797</v>
      </c>
      <c r="E32" s="43">
        <v>30.0</v>
      </c>
      <c r="F32" s="43">
        <v>33.46</v>
      </c>
      <c r="G32" s="43">
        <v>242358.0</v>
      </c>
      <c r="H32" s="43">
        <v>20.55</v>
      </c>
      <c r="I32" s="43" t="s">
        <v>229</v>
      </c>
      <c r="J32" s="43" t="s">
        <v>53</v>
      </c>
      <c r="K32" s="43" t="s">
        <v>203</v>
      </c>
      <c r="L32" s="27"/>
      <c r="M32" s="27"/>
      <c r="N32" s="27"/>
      <c r="O32" s="200" t="str">
        <f t="shared" si="1"/>
        <v>750MeV</v>
      </c>
      <c r="P32" s="27" t="str">
        <f t="shared" si="2"/>
        <v>650MeV</v>
      </c>
      <c r="Q32" s="27">
        <f t="shared" si="3"/>
        <v>986.86</v>
      </c>
      <c r="R32" s="27">
        <f t="shared" si="4"/>
        <v>354.79</v>
      </c>
      <c r="S32" s="27">
        <f t="shared" si="5"/>
        <v>79.76</v>
      </c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</row>
    <row r="33">
      <c r="A33" s="111"/>
      <c r="B33" s="42">
        <v>4310.0</v>
      </c>
      <c r="C33" s="42" t="s">
        <v>154</v>
      </c>
      <c r="D33" s="256">
        <v>33.797</v>
      </c>
      <c r="E33" s="43">
        <v>20.0</v>
      </c>
      <c r="F33" s="43">
        <v>0.0</v>
      </c>
      <c r="G33" s="43">
        <v>4840.0</v>
      </c>
      <c r="H33" s="43">
        <v>0.4</v>
      </c>
      <c r="I33" s="43" t="s">
        <v>229</v>
      </c>
      <c r="J33" s="43" t="s">
        <v>53</v>
      </c>
      <c r="K33" s="43" t="s">
        <v>203</v>
      </c>
      <c r="L33" s="27"/>
      <c r="M33" s="27"/>
      <c r="N33" s="27"/>
      <c r="O33" s="200" t="str">
        <f t="shared" si="1"/>
        <v>750MeV</v>
      </c>
      <c r="P33" s="27" t="str">
        <f t="shared" si="2"/>
        <v>650MeV</v>
      </c>
      <c r="Q33" s="27">
        <f t="shared" si="3"/>
        <v>986.86</v>
      </c>
      <c r="R33" s="27">
        <f t="shared" si="4"/>
        <v>354.79</v>
      </c>
      <c r="S33" s="27">
        <f t="shared" si="5"/>
        <v>79.76</v>
      </c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>
      <c r="A34" s="111"/>
      <c r="B34" s="42">
        <v>4311.0</v>
      </c>
      <c r="C34" s="42" t="s">
        <v>391</v>
      </c>
      <c r="D34" s="256">
        <v>33.797</v>
      </c>
      <c r="E34" s="43">
        <v>20.0</v>
      </c>
      <c r="F34" s="43">
        <v>22.8</v>
      </c>
      <c r="G34" s="43">
        <v>132859.0</v>
      </c>
      <c r="H34" s="43">
        <v>19.54</v>
      </c>
      <c r="I34" s="43" t="s">
        <v>229</v>
      </c>
      <c r="J34" s="43" t="s">
        <v>53</v>
      </c>
      <c r="K34" s="43" t="s">
        <v>203</v>
      </c>
      <c r="L34" s="27"/>
      <c r="M34" s="27"/>
      <c r="N34" s="27"/>
      <c r="O34" s="200" t="str">
        <f t="shared" si="1"/>
        <v>750MeV</v>
      </c>
      <c r="P34" s="27" t="str">
        <f t="shared" si="2"/>
        <v>650MeV</v>
      </c>
      <c r="Q34" s="27">
        <f t="shared" si="3"/>
        <v>986.86</v>
      </c>
      <c r="R34" s="27">
        <f t="shared" si="4"/>
        <v>354.79</v>
      </c>
      <c r="S34" s="27">
        <f t="shared" si="5"/>
        <v>102.56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>
      <c r="A35" s="114"/>
      <c r="B35" s="45">
        <v>4312.0</v>
      </c>
      <c r="C35" s="45" t="s">
        <v>391</v>
      </c>
      <c r="D35" s="260">
        <v>33.797</v>
      </c>
      <c r="E35" s="83">
        <v>20.0</v>
      </c>
      <c r="F35" s="83">
        <v>57.97</v>
      </c>
      <c r="G35" s="83">
        <v>1770297.0</v>
      </c>
      <c r="H35" s="83">
        <v>60.76</v>
      </c>
      <c r="I35" s="83" t="s">
        <v>101</v>
      </c>
      <c r="J35" s="83" t="s">
        <v>53</v>
      </c>
      <c r="K35" s="83" t="s">
        <v>203</v>
      </c>
      <c r="L35" s="23"/>
      <c r="M35" s="23"/>
      <c r="N35" s="23"/>
      <c r="O35" s="204" t="str">
        <f t="shared" si="1"/>
        <v>750MeV</v>
      </c>
      <c r="P35" s="23" t="str">
        <f t="shared" si="2"/>
        <v>650MeV</v>
      </c>
      <c r="Q35" s="23">
        <f t="shared" si="3"/>
        <v>986.86</v>
      </c>
      <c r="R35" s="23">
        <f t="shared" si="4"/>
        <v>412.76</v>
      </c>
      <c r="S35" s="23">
        <f t="shared" si="5"/>
        <v>102.56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/>
      <c r="B36" s="45">
        <v>4313.0</v>
      </c>
      <c r="C36" s="45" t="s">
        <v>391</v>
      </c>
      <c r="D36" s="260">
        <v>33.797</v>
      </c>
      <c r="E36" s="83">
        <v>20.0</v>
      </c>
      <c r="F36" s="83">
        <v>66.37</v>
      </c>
      <c r="G36" s="83">
        <v>2010252.0</v>
      </c>
      <c r="H36" s="83">
        <v>60.61</v>
      </c>
      <c r="I36" s="83" t="s">
        <v>101</v>
      </c>
      <c r="J36" s="83" t="s">
        <v>53</v>
      </c>
      <c r="K36" s="83" t="s">
        <v>203</v>
      </c>
      <c r="L36" s="45" t="s">
        <v>648</v>
      </c>
      <c r="M36" s="23"/>
      <c r="N36" s="23"/>
      <c r="O36" s="204" t="str">
        <f t="shared" si="1"/>
        <v>750MeV</v>
      </c>
      <c r="P36" s="23" t="str">
        <f t="shared" si="2"/>
        <v>650MeV</v>
      </c>
      <c r="Q36" s="23">
        <f t="shared" si="3"/>
        <v>986.86</v>
      </c>
      <c r="R36" s="23">
        <f t="shared" si="4"/>
        <v>479.13</v>
      </c>
      <c r="S36" s="23">
        <f t="shared" si="5"/>
        <v>102.56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45">
        <v>4314.0</v>
      </c>
      <c r="C37" s="45" t="s">
        <v>391</v>
      </c>
      <c r="D37" s="260">
        <v>33.797</v>
      </c>
      <c r="E37" s="83">
        <v>20.0</v>
      </c>
      <c r="F37" s="83">
        <v>63.75</v>
      </c>
      <c r="G37" s="83">
        <v>1984133.0</v>
      </c>
      <c r="H37" s="83">
        <v>72.69</v>
      </c>
      <c r="I37" s="83" t="s">
        <v>101</v>
      </c>
      <c r="J37" s="83" t="s">
        <v>53</v>
      </c>
      <c r="K37" s="83" t="s">
        <v>203</v>
      </c>
      <c r="L37" s="23"/>
      <c r="M37" s="23"/>
      <c r="N37" s="23"/>
      <c r="O37" s="204" t="str">
        <f t="shared" si="1"/>
        <v>750MeV</v>
      </c>
      <c r="P37" s="23" t="str">
        <f t="shared" si="2"/>
        <v>650MeV</v>
      </c>
      <c r="Q37" s="23">
        <f t="shared" si="3"/>
        <v>986.86</v>
      </c>
      <c r="R37" s="23">
        <f t="shared" si="4"/>
        <v>542.88</v>
      </c>
      <c r="S37" s="23">
        <f t="shared" si="5"/>
        <v>102.56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45">
        <v>4315.0</v>
      </c>
      <c r="C38" s="45" t="s">
        <v>391</v>
      </c>
      <c r="D38" s="260">
        <v>33.797</v>
      </c>
      <c r="E38" s="83">
        <v>20.0</v>
      </c>
      <c r="F38" s="83">
        <v>59.51</v>
      </c>
      <c r="G38" s="83">
        <v>1878219.0</v>
      </c>
      <c r="H38" s="83">
        <v>79.56</v>
      </c>
      <c r="I38" s="83" t="s">
        <v>101</v>
      </c>
      <c r="J38" s="83" t="s">
        <v>53</v>
      </c>
      <c r="K38" s="83" t="s">
        <v>203</v>
      </c>
      <c r="L38" s="23"/>
      <c r="M38" s="23"/>
      <c r="N38" s="23"/>
      <c r="O38" s="204" t="str">
        <f t="shared" si="1"/>
        <v>750MeV</v>
      </c>
      <c r="P38" s="23" t="str">
        <f t="shared" si="2"/>
        <v>650MeV</v>
      </c>
      <c r="Q38" s="23">
        <f t="shared" si="3"/>
        <v>986.86</v>
      </c>
      <c r="R38" s="23">
        <f t="shared" si="4"/>
        <v>602.39</v>
      </c>
      <c r="S38" s="23">
        <f t="shared" si="5"/>
        <v>102.56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45">
        <v>4316.0</v>
      </c>
      <c r="C39" s="45" t="s">
        <v>391</v>
      </c>
      <c r="D39" s="260">
        <v>33.797</v>
      </c>
      <c r="E39" s="83">
        <v>20.0</v>
      </c>
      <c r="F39" s="83">
        <v>64.42</v>
      </c>
      <c r="G39" s="83">
        <v>1953314.0</v>
      </c>
      <c r="H39" s="83">
        <v>60.35</v>
      </c>
      <c r="I39" s="83" t="s">
        <v>101</v>
      </c>
      <c r="J39" s="83" t="s">
        <v>53</v>
      </c>
      <c r="K39" s="83" t="s">
        <v>203</v>
      </c>
      <c r="L39" s="45" t="s">
        <v>650</v>
      </c>
      <c r="M39" s="23"/>
      <c r="N39" s="23"/>
      <c r="O39" s="204" t="str">
        <f t="shared" si="1"/>
        <v>750MeV</v>
      </c>
      <c r="P39" s="23" t="str">
        <f t="shared" si="2"/>
        <v>650MeV</v>
      </c>
      <c r="Q39" s="23">
        <f t="shared" si="3"/>
        <v>986.86</v>
      </c>
      <c r="R39" s="23">
        <f t="shared" si="4"/>
        <v>666.81</v>
      </c>
      <c r="S39" s="23">
        <f t="shared" si="5"/>
        <v>102.56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45">
        <v>4317.0</v>
      </c>
      <c r="C40" s="45" t="s">
        <v>391</v>
      </c>
      <c r="D40" s="260">
        <v>33.797</v>
      </c>
      <c r="E40" s="83">
        <v>20.0</v>
      </c>
      <c r="F40" s="83">
        <v>64.58</v>
      </c>
      <c r="G40" s="83">
        <v>1961222.0</v>
      </c>
      <c r="H40" s="83">
        <v>61.41</v>
      </c>
      <c r="I40" s="83" t="s">
        <v>101</v>
      </c>
      <c r="J40" s="83" t="s">
        <v>53</v>
      </c>
      <c r="K40" s="83" t="s">
        <v>203</v>
      </c>
      <c r="L40" s="23"/>
      <c r="M40" s="23"/>
      <c r="N40" s="23"/>
      <c r="O40" s="204" t="str">
        <f t="shared" si="1"/>
        <v>750MeV</v>
      </c>
      <c r="P40" s="23" t="str">
        <f t="shared" si="2"/>
        <v>650MeV</v>
      </c>
      <c r="Q40" s="23">
        <f t="shared" si="3"/>
        <v>986.86</v>
      </c>
      <c r="R40" s="23">
        <f t="shared" si="4"/>
        <v>731.39</v>
      </c>
      <c r="S40" s="23">
        <f t="shared" si="5"/>
        <v>102.56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14"/>
      <c r="B41" s="45">
        <v>4318.0</v>
      </c>
      <c r="C41" s="45" t="s">
        <v>391</v>
      </c>
      <c r="D41" s="260">
        <v>33.797</v>
      </c>
      <c r="E41" s="83">
        <v>20.0</v>
      </c>
      <c r="F41" s="83">
        <v>61.59</v>
      </c>
      <c r="G41" s="83">
        <v>1879172.0</v>
      </c>
      <c r="H41" s="83">
        <v>62.89</v>
      </c>
      <c r="I41" s="83" t="s">
        <v>101</v>
      </c>
      <c r="J41" s="83" t="s">
        <v>53</v>
      </c>
      <c r="K41" s="83" t="s">
        <v>203</v>
      </c>
      <c r="L41" s="23"/>
      <c r="M41" s="23"/>
      <c r="N41" s="23"/>
      <c r="O41" s="204" t="str">
        <f t="shared" si="1"/>
        <v>750MeV</v>
      </c>
      <c r="P41" s="23" t="str">
        <f t="shared" si="2"/>
        <v>650MeV</v>
      </c>
      <c r="Q41" s="23">
        <f t="shared" si="3"/>
        <v>986.86</v>
      </c>
      <c r="R41" s="23">
        <f t="shared" si="4"/>
        <v>792.98</v>
      </c>
      <c r="S41" s="23">
        <f t="shared" si="5"/>
        <v>102.56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114"/>
      <c r="B42" s="45">
        <v>4319.0</v>
      </c>
      <c r="C42" s="45" t="s">
        <v>391</v>
      </c>
      <c r="D42" s="260">
        <v>33.797</v>
      </c>
      <c r="E42" s="83">
        <v>20.0</v>
      </c>
      <c r="F42" s="83">
        <v>62.01</v>
      </c>
      <c r="G42" s="83">
        <v>1925353.0</v>
      </c>
      <c r="H42" s="83">
        <v>66.7</v>
      </c>
      <c r="I42" s="83" t="s">
        <v>101</v>
      </c>
      <c r="J42" s="83" t="s">
        <v>53</v>
      </c>
      <c r="K42" s="83" t="s">
        <v>203</v>
      </c>
      <c r="L42" s="45"/>
      <c r="M42" s="23"/>
      <c r="N42" s="23"/>
      <c r="O42" s="204" t="str">
        <f t="shared" si="1"/>
        <v>750MeV</v>
      </c>
      <c r="P42" s="23" t="str">
        <f t="shared" si="2"/>
        <v>650MeV</v>
      </c>
      <c r="Q42" s="23">
        <f t="shared" si="3"/>
        <v>986.86</v>
      </c>
      <c r="R42" s="23">
        <f t="shared" si="4"/>
        <v>854.99</v>
      </c>
      <c r="S42" s="23">
        <f t="shared" si="5"/>
        <v>102.56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180">
        <v>45333.0</v>
      </c>
      <c r="B43" s="45">
        <v>4320.0</v>
      </c>
      <c r="C43" s="45" t="s">
        <v>391</v>
      </c>
      <c r="D43" s="260">
        <v>33.797</v>
      </c>
      <c r="E43" s="83">
        <v>15.0</v>
      </c>
      <c r="F43" s="83">
        <v>18.41</v>
      </c>
      <c r="G43" s="83">
        <v>461109.0</v>
      </c>
      <c r="H43" s="83">
        <v>20.98</v>
      </c>
      <c r="I43" s="83" t="s">
        <v>101</v>
      </c>
      <c r="J43" s="83" t="s">
        <v>53</v>
      </c>
      <c r="K43" s="83" t="s">
        <v>203</v>
      </c>
      <c r="L43" s="23"/>
      <c r="M43" s="23"/>
      <c r="N43" s="23"/>
      <c r="O43" s="204" t="str">
        <f t="shared" si="1"/>
        <v>750MeV</v>
      </c>
      <c r="P43" s="23" t="str">
        <f t="shared" si="2"/>
        <v>650MeV</v>
      </c>
      <c r="Q43" s="23">
        <f t="shared" si="3"/>
        <v>986.86</v>
      </c>
      <c r="R43" s="23">
        <f t="shared" si="4"/>
        <v>873.4</v>
      </c>
      <c r="S43" s="23">
        <f t="shared" si="5"/>
        <v>102.56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>
      <c r="A44" s="114"/>
      <c r="B44" s="45">
        <v>4321.0</v>
      </c>
      <c r="C44" s="45" t="s">
        <v>391</v>
      </c>
      <c r="D44" s="260">
        <v>33.797</v>
      </c>
      <c r="E44" s="83">
        <v>12.0</v>
      </c>
      <c r="F44" s="83">
        <v>20.52</v>
      </c>
      <c r="G44" s="83">
        <v>439455.0</v>
      </c>
      <c r="H44" s="83">
        <v>29.31</v>
      </c>
      <c r="I44" s="83" t="s">
        <v>101</v>
      </c>
      <c r="J44" s="83" t="s">
        <v>53</v>
      </c>
      <c r="K44" s="83" t="s">
        <v>203</v>
      </c>
      <c r="L44" s="23"/>
      <c r="M44" s="23"/>
      <c r="N44" s="23"/>
      <c r="O44" s="204" t="str">
        <f t="shared" si="1"/>
        <v>750MeV</v>
      </c>
      <c r="P44" s="23" t="str">
        <f t="shared" si="2"/>
        <v>650MeV</v>
      </c>
      <c r="Q44" s="23">
        <f t="shared" si="3"/>
        <v>986.86</v>
      </c>
      <c r="R44" s="23">
        <f t="shared" si="4"/>
        <v>893.92</v>
      </c>
      <c r="S44" s="23">
        <f t="shared" si="5"/>
        <v>102.56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>
      <c r="A45" s="114"/>
      <c r="B45" s="45">
        <v>4322.0</v>
      </c>
      <c r="C45" s="45" t="s">
        <v>154</v>
      </c>
      <c r="D45" s="260">
        <v>33.797</v>
      </c>
      <c r="E45" s="83">
        <v>12.0</v>
      </c>
      <c r="F45" s="83">
        <v>0.0</v>
      </c>
      <c r="G45" s="83">
        <v>0.0</v>
      </c>
      <c r="H45" s="83">
        <v>1.0</v>
      </c>
      <c r="I45" s="83" t="s">
        <v>101</v>
      </c>
      <c r="J45" s="83" t="s">
        <v>53</v>
      </c>
      <c r="K45" s="83" t="s">
        <v>203</v>
      </c>
      <c r="L45" s="45" t="s">
        <v>651</v>
      </c>
      <c r="M45" s="23"/>
      <c r="N45" s="23"/>
      <c r="O45" s="204" t="str">
        <f t="shared" si="1"/>
        <v>750MeV</v>
      </c>
      <c r="P45" s="23" t="str">
        <f t="shared" si="2"/>
        <v>650MeV</v>
      </c>
      <c r="Q45" s="23">
        <f t="shared" si="3"/>
        <v>986.86</v>
      </c>
      <c r="R45" s="23">
        <f t="shared" si="4"/>
        <v>893.92</v>
      </c>
      <c r="S45" s="23">
        <f t="shared" si="5"/>
        <v>102.56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114"/>
      <c r="B46" s="45">
        <v>4323.0</v>
      </c>
      <c r="C46" s="45" t="s">
        <v>391</v>
      </c>
      <c r="D46" s="260">
        <v>33.797</v>
      </c>
      <c r="E46" s="83">
        <v>8.0</v>
      </c>
      <c r="F46" s="83">
        <v>19.37</v>
      </c>
      <c r="G46" s="83">
        <v>335537.0</v>
      </c>
      <c r="H46" s="83">
        <v>41.69</v>
      </c>
      <c r="I46" s="83" t="s">
        <v>101</v>
      </c>
      <c r="J46" s="83" t="s">
        <v>53</v>
      </c>
      <c r="K46" s="83" t="s">
        <v>203</v>
      </c>
      <c r="L46" s="23"/>
      <c r="M46" s="23"/>
      <c r="N46" s="23"/>
      <c r="O46" s="204" t="str">
        <f t="shared" si="1"/>
        <v>750MeV</v>
      </c>
      <c r="P46" s="23" t="str">
        <f t="shared" si="2"/>
        <v>650MeV</v>
      </c>
      <c r="Q46" s="23">
        <f t="shared" si="3"/>
        <v>986.86</v>
      </c>
      <c r="R46" s="23">
        <f t="shared" si="4"/>
        <v>913.29</v>
      </c>
      <c r="S46" s="23">
        <f t="shared" si="5"/>
        <v>102.56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>
      <c r="A47" s="114"/>
      <c r="B47" s="45">
        <v>4324.0</v>
      </c>
      <c r="C47" s="45" t="s">
        <v>391</v>
      </c>
      <c r="D47" s="260">
        <v>33.797</v>
      </c>
      <c r="E47" s="83">
        <v>20.0</v>
      </c>
      <c r="F47" s="83">
        <v>17.79</v>
      </c>
      <c r="G47" s="83">
        <v>544406.0</v>
      </c>
      <c r="H47" s="83">
        <v>16.46</v>
      </c>
      <c r="I47" s="83" t="s">
        <v>101</v>
      </c>
      <c r="J47" s="83" t="s">
        <v>453</v>
      </c>
      <c r="K47" s="83" t="s">
        <v>223</v>
      </c>
      <c r="L47" s="45" t="s">
        <v>646</v>
      </c>
      <c r="M47" s="23"/>
      <c r="N47" s="23"/>
      <c r="O47" s="204" t="str">
        <f t="shared" si="1"/>
        <v>750MeV</v>
      </c>
      <c r="P47" s="23" t="str">
        <f t="shared" si="2"/>
        <v>650MeV</v>
      </c>
      <c r="Q47" s="23">
        <f t="shared" si="3"/>
        <v>986.86</v>
      </c>
      <c r="R47" s="23">
        <f t="shared" si="4"/>
        <v>931.08</v>
      </c>
      <c r="S47" s="23">
        <f t="shared" si="5"/>
        <v>102.56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73">
        <v>45333.0</v>
      </c>
      <c r="B48" s="4">
        <v>4349.0</v>
      </c>
      <c r="C48" s="4" t="s">
        <v>391</v>
      </c>
      <c r="D48" s="92">
        <v>33.81</v>
      </c>
      <c r="E48" s="52">
        <v>40.0</v>
      </c>
      <c r="F48" s="52">
        <v>117.55</v>
      </c>
      <c r="G48" s="52">
        <v>1039467.0</v>
      </c>
      <c r="H48" s="52">
        <v>63.28</v>
      </c>
      <c r="I48" s="52" t="s">
        <v>65</v>
      </c>
      <c r="J48" s="52" t="s">
        <v>53</v>
      </c>
      <c r="K48" s="52" t="s">
        <v>203</v>
      </c>
      <c r="O48" s="176" t="str">
        <f t="shared" si="1"/>
        <v>750MeV</v>
      </c>
      <c r="P48" s="20" t="str">
        <f t="shared" si="2"/>
        <v>650MeV</v>
      </c>
      <c r="Q48" s="20">
        <f t="shared" si="3"/>
        <v>1104.41</v>
      </c>
      <c r="R48" s="20">
        <f t="shared" si="4"/>
        <v>931.08</v>
      </c>
      <c r="S48" s="20">
        <f t="shared" si="5"/>
        <v>102.56</v>
      </c>
    </row>
    <row r="49">
      <c r="A49" s="75"/>
      <c r="B49" s="4">
        <v>4350.0</v>
      </c>
      <c r="C49" s="4" t="s">
        <v>391</v>
      </c>
      <c r="D49" s="85">
        <v>33.81</v>
      </c>
      <c r="E49" s="52">
        <v>40.0</v>
      </c>
      <c r="F49" s="52">
        <v>111.87</v>
      </c>
      <c r="G49" s="52">
        <v>1020170.0</v>
      </c>
      <c r="H49" s="52">
        <v>76.61</v>
      </c>
      <c r="I49" s="52" t="s">
        <v>65</v>
      </c>
      <c r="J49" s="52" t="s">
        <v>53</v>
      </c>
      <c r="K49" s="52" t="s">
        <v>203</v>
      </c>
      <c r="O49" s="176" t="str">
        <f t="shared" si="1"/>
        <v>750MeV</v>
      </c>
      <c r="P49" s="20" t="str">
        <f t="shared" si="2"/>
        <v>650MeV</v>
      </c>
      <c r="Q49" s="20">
        <f t="shared" si="3"/>
        <v>1216.28</v>
      </c>
      <c r="R49" s="20">
        <f t="shared" si="4"/>
        <v>931.08</v>
      </c>
      <c r="S49" s="20">
        <f t="shared" si="5"/>
        <v>102.56</v>
      </c>
    </row>
    <row r="50">
      <c r="A50" s="73">
        <v>45335.0</v>
      </c>
      <c r="B50" s="4">
        <v>4351.0</v>
      </c>
      <c r="C50" s="4" t="s">
        <v>391</v>
      </c>
      <c r="D50" s="85">
        <v>33.81</v>
      </c>
      <c r="E50" s="52">
        <v>40.0</v>
      </c>
      <c r="F50" s="52">
        <v>140.42</v>
      </c>
      <c r="G50" s="52">
        <v>1242934.0</v>
      </c>
      <c r="H50" s="52">
        <v>69.77</v>
      </c>
      <c r="I50" s="52" t="s">
        <v>65</v>
      </c>
      <c r="J50" s="52" t="s">
        <v>53</v>
      </c>
      <c r="K50" s="52" t="s">
        <v>203</v>
      </c>
      <c r="O50" s="176" t="str">
        <f t="shared" si="1"/>
        <v>750MeV</v>
      </c>
      <c r="P50" s="20" t="str">
        <f t="shared" si="2"/>
        <v>650MeV</v>
      </c>
      <c r="Q50" s="20">
        <f t="shared" si="3"/>
        <v>1356.7</v>
      </c>
      <c r="R50" s="20">
        <f t="shared" si="4"/>
        <v>931.08</v>
      </c>
      <c r="S50" s="20">
        <f t="shared" si="5"/>
        <v>102.56</v>
      </c>
    </row>
    <row r="51">
      <c r="A51" s="75"/>
      <c r="B51" s="4">
        <v>4352.0</v>
      </c>
      <c r="C51" s="4" t="s">
        <v>391</v>
      </c>
      <c r="D51" s="85">
        <v>33.81</v>
      </c>
      <c r="E51" s="52">
        <v>40.0</v>
      </c>
      <c r="F51" s="52">
        <v>141.21</v>
      </c>
      <c r="G51" s="52">
        <v>1239532.0</v>
      </c>
      <c r="H51" s="52">
        <v>69.36</v>
      </c>
      <c r="I51" s="52" t="s">
        <v>65</v>
      </c>
      <c r="J51" s="52" t="s">
        <v>53</v>
      </c>
      <c r="K51" s="52" t="s">
        <v>203</v>
      </c>
      <c r="O51" s="176" t="str">
        <f t="shared" si="1"/>
        <v>750MeV</v>
      </c>
      <c r="P51" s="20" t="str">
        <f t="shared" si="2"/>
        <v>650MeV</v>
      </c>
      <c r="Q51" s="20">
        <f t="shared" si="3"/>
        <v>1497.91</v>
      </c>
      <c r="R51" s="20">
        <f t="shared" si="4"/>
        <v>931.08</v>
      </c>
      <c r="S51" s="20">
        <f t="shared" si="5"/>
        <v>102.56</v>
      </c>
    </row>
    <row r="52">
      <c r="A52" s="75"/>
      <c r="B52" s="4">
        <v>4353.0</v>
      </c>
      <c r="C52" s="4" t="s">
        <v>391</v>
      </c>
      <c r="D52" s="85">
        <v>33.81</v>
      </c>
      <c r="E52" s="52">
        <v>30.0</v>
      </c>
      <c r="F52" s="52">
        <v>36.89</v>
      </c>
      <c r="G52" s="52">
        <v>271435.0</v>
      </c>
      <c r="H52" s="52">
        <v>22.61</v>
      </c>
      <c r="I52" s="52" t="s">
        <v>65</v>
      </c>
      <c r="J52" s="52" t="s">
        <v>53</v>
      </c>
      <c r="K52" s="52" t="s">
        <v>203</v>
      </c>
      <c r="O52" s="176" t="str">
        <f t="shared" si="1"/>
        <v>750MeV</v>
      </c>
      <c r="P52" s="20" t="str">
        <f t="shared" si="2"/>
        <v>650MeV</v>
      </c>
      <c r="Q52" s="20">
        <f t="shared" si="3"/>
        <v>1534.8</v>
      </c>
      <c r="R52" s="20">
        <f t="shared" si="4"/>
        <v>931.08</v>
      </c>
      <c r="S52" s="20">
        <f t="shared" si="5"/>
        <v>102.56</v>
      </c>
    </row>
    <row r="53">
      <c r="A53" s="75"/>
      <c r="B53" s="4">
        <v>4354.0</v>
      </c>
      <c r="C53" s="4" t="s">
        <v>391</v>
      </c>
      <c r="D53" s="85">
        <v>33.81</v>
      </c>
      <c r="E53" s="52">
        <v>20.0</v>
      </c>
      <c r="F53" s="52">
        <v>32.54</v>
      </c>
      <c r="G53" s="52">
        <v>206256.0</v>
      </c>
      <c r="H53" s="52">
        <v>29.15</v>
      </c>
      <c r="I53" s="52" t="s">
        <v>65</v>
      </c>
      <c r="J53" s="52" t="s">
        <v>53</v>
      </c>
      <c r="K53" s="52" t="s">
        <v>203</v>
      </c>
      <c r="O53" s="176" t="str">
        <f t="shared" si="1"/>
        <v>750MeV</v>
      </c>
      <c r="P53" s="20" t="str">
        <f t="shared" si="2"/>
        <v>650MeV</v>
      </c>
      <c r="Q53" s="20">
        <f t="shared" si="3"/>
        <v>1567.34</v>
      </c>
      <c r="R53" s="20">
        <f t="shared" si="4"/>
        <v>931.08</v>
      </c>
      <c r="S53" s="20">
        <f t="shared" si="5"/>
        <v>102.56</v>
      </c>
    </row>
    <row r="54">
      <c r="A54" s="75"/>
      <c r="B54" s="4">
        <v>4355.0</v>
      </c>
      <c r="C54" s="4" t="s">
        <v>391</v>
      </c>
      <c r="D54" s="85">
        <v>33.81</v>
      </c>
      <c r="E54" s="52">
        <v>10.0</v>
      </c>
      <c r="F54" s="52">
        <v>24.03</v>
      </c>
      <c r="G54" s="52">
        <v>166710.0</v>
      </c>
      <c r="H54" s="52">
        <v>43.97</v>
      </c>
      <c r="I54" s="52" t="s">
        <v>65</v>
      </c>
      <c r="J54" s="52" t="s">
        <v>53</v>
      </c>
      <c r="K54" s="52" t="s">
        <v>203</v>
      </c>
      <c r="O54" s="176" t="str">
        <f t="shared" si="1"/>
        <v>750MeV</v>
      </c>
      <c r="P54" s="20" t="str">
        <f t="shared" si="2"/>
        <v>650MeV</v>
      </c>
      <c r="Q54" s="20">
        <f t="shared" si="3"/>
        <v>1591.37</v>
      </c>
      <c r="R54" s="20">
        <f t="shared" si="4"/>
        <v>931.08</v>
      </c>
      <c r="S54" s="20">
        <f t="shared" si="5"/>
        <v>102.56</v>
      </c>
    </row>
    <row r="55">
      <c r="A55" s="75"/>
      <c r="B55" s="4">
        <v>4356.0</v>
      </c>
      <c r="C55" s="4" t="s">
        <v>391</v>
      </c>
      <c r="D55" s="85">
        <v>33.81</v>
      </c>
      <c r="E55" s="52">
        <v>40.0</v>
      </c>
      <c r="F55" s="52">
        <v>36.05</v>
      </c>
      <c r="G55" s="52">
        <v>318678.0</v>
      </c>
      <c r="H55" s="52">
        <v>16.69</v>
      </c>
      <c r="I55" s="52" t="s">
        <v>65</v>
      </c>
      <c r="J55" s="52" t="s">
        <v>469</v>
      </c>
      <c r="K55" s="52" t="s">
        <v>223</v>
      </c>
      <c r="L55" s="4" t="s">
        <v>646</v>
      </c>
      <c r="O55" s="176" t="str">
        <f t="shared" si="1"/>
        <v>750MeV</v>
      </c>
      <c r="P55" s="20" t="str">
        <f t="shared" si="2"/>
        <v>650MeV</v>
      </c>
      <c r="Q55" s="20">
        <f t="shared" si="3"/>
        <v>1627.42</v>
      </c>
      <c r="R55" s="20">
        <f t="shared" si="4"/>
        <v>931.08</v>
      </c>
      <c r="S55" s="20">
        <f t="shared" si="5"/>
        <v>102.56</v>
      </c>
    </row>
    <row r="56">
      <c r="A56" s="111"/>
      <c r="B56" s="42">
        <v>4357.0</v>
      </c>
      <c r="C56" s="42" t="s">
        <v>391</v>
      </c>
      <c r="D56" s="256">
        <v>33.81</v>
      </c>
      <c r="E56" s="43">
        <v>30.0</v>
      </c>
      <c r="F56" s="43">
        <v>32.05</v>
      </c>
      <c r="G56" s="43">
        <v>234085.0</v>
      </c>
      <c r="H56" s="43">
        <v>20.8</v>
      </c>
      <c r="I56" s="43" t="s">
        <v>229</v>
      </c>
      <c r="J56" s="43" t="s">
        <v>53</v>
      </c>
      <c r="K56" s="43" t="s">
        <v>203</v>
      </c>
      <c r="L56" s="27"/>
      <c r="M56" s="27"/>
      <c r="N56" s="27"/>
      <c r="O56" s="200" t="str">
        <f t="shared" si="1"/>
        <v>750MeV</v>
      </c>
      <c r="P56" s="27" t="str">
        <f t="shared" si="2"/>
        <v>650MeV</v>
      </c>
      <c r="Q56" s="27">
        <f t="shared" si="3"/>
        <v>1627.42</v>
      </c>
      <c r="R56" s="27">
        <f t="shared" si="4"/>
        <v>931.08</v>
      </c>
      <c r="S56" s="27">
        <f t="shared" si="5"/>
        <v>134.61</v>
      </c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</row>
    <row r="57">
      <c r="A57" s="111"/>
      <c r="B57" s="42">
        <v>4358.0</v>
      </c>
      <c r="C57" s="42" t="s">
        <v>391</v>
      </c>
      <c r="D57" s="256">
        <v>33.81</v>
      </c>
      <c r="E57" s="43">
        <v>20.0</v>
      </c>
      <c r="F57" s="43">
        <v>24.51</v>
      </c>
      <c r="G57" s="43">
        <v>143545.0</v>
      </c>
      <c r="H57" s="43">
        <v>21.21</v>
      </c>
      <c r="I57" s="43" t="s">
        <v>229</v>
      </c>
      <c r="J57" s="43" t="s">
        <v>53</v>
      </c>
      <c r="K57" s="43" t="s">
        <v>203</v>
      </c>
      <c r="L57" s="27"/>
      <c r="M57" s="27"/>
      <c r="N57" s="27"/>
      <c r="O57" s="200" t="str">
        <f t="shared" si="1"/>
        <v>750MeV</v>
      </c>
      <c r="P57" s="27" t="str">
        <f t="shared" si="2"/>
        <v>650MeV</v>
      </c>
      <c r="Q57" s="27">
        <f t="shared" si="3"/>
        <v>1627.42</v>
      </c>
      <c r="R57" s="27">
        <f t="shared" si="4"/>
        <v>931.08</v>
      </c>
      <c r="S57" s="27">
        <f t="shared" si="5"/>
        <v>159.12</v>
      </c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</row>
    <row r="58">
      <c r="A58" s="114"/>
      <c r="B58" s="45">
        <v>4359.0</v>
      </c>
      <c r="C58" s="45" t="s">
        <v>391</v>
      </c>
      <c r="D58" s="260">
        <v>33.81</v>
      </c>
      <c r="E58" s="83">
        <v>20.0</v>
      </c>
      <c r="F58" s="83">
        <v>65.46</v>
      </c>
      <c r="G58" s="83">
        <v>1993768.0</v>
      </c>
      <c r="H58" s="83">
        <v>65.12</v>
      </c>
      <c r="I58" s="83" t="s">
        <v>101</v>
      </c>
      <c r="J58" s="83" t="s">
        <v>53</v>
      </c>
      <c r="K58" s="83" t="s">
        <v>203</v>
      </c>
      <c r="L58" s="23"/>
      <c r="M58" s="23"/>
      <c r="N58" s="23"/>
      <c r="O58" s="204" t="str">
        <f t="shared" si="1"/>
        <v>750MeV</v>
      </c>
      <c r="P58" s="23" t="str">
        <f t="shared" si="2"/>
        <v>650MeV</v>
      </c>
      <c r="Q58" s="23">
        <f t="shared" si="3"/>
        <v>1627.42</v>
      </c>
      <c r="R58" s="23">
        <f t="shared" si="4"/>
        <v>996.54</v>
      </c>
      <c r="S58" s="23">
        <f t="shared" si="5"/>
        <v>159.12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>
      <c r="A59" s="114"/>
      <c r="B59" s="45">
        <v>4360.0</v>
      </c>
      <c r="C59" s="45" t="s">
        <v>391</v>
      </c>
      <c r="D59" s="260">
        <v>33.81</v>
      </c>
      <c r="E59" s="83">
        <v>20.0</v>
      </c>
      <c r="F59" s="83">
        <v>70.86</v>
      </c>
      <c r="G59" s="83">
        <v>2136917.0</v>
      </c>
      <c r="H59" s="83">
        <v>68.39</v>
      </c>
      <c r="I59" s="83" t="s">
        <v>101</v>
      </c>
      <c r="J59" s="83" t="s">
        <v>53</v>
      </c>
      <c r="K59" s="83" t="s">
        <v>203</v>
      </c>
      <c r="L59" s="23"/>
      <c r="M59" s="23"/>
      <c r="N59" s="23"/>
      <c r="O59" s="204" t="str">
        <f t="shared" si="1"/>
        <v>750MeV</v>
      </c>
      <c r="P59" s="23" t="str">
        <f t="shared" si="2"/>
        <v>650MeV</v>
      </c>
      <c r="Q59" s="23">
        <f t="shared" si="3"/>
        <v>1627.42</v>
      </c>
      <c r="R59" s="23">
        <f t="shared" si="4"/>
        <v>1067.4</v>
      </c>
      <c r="S59" s="23">
        <f t="shared" si="5"/>
        <v>159.12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45">
        <v>4361.0</v>
      </c>
      <c r="C60" s="45" t="s">
        <v>391</v>
      </c>
      <c r="D60" s="260">
        <v>33.81</v>
      </c>
      <c r="E60" s="83">
        <v>20.0</v>
      </c>
      <c r="F60" s="83">
        <v>61.41</v>
      </c>
      <c r="G60" s="83">
        <v>1845152.0</v>
      </c>
      <c r="H60" s="83">
        <v>59.41</v>
      </c>
      <c r="I60" s="83" t="s">
        <v>101</v>
      </c>
      <c r="J60" s="83" t="s">
        <v>53</v>
      </c>
      <c r="K60" s="83" t="s">
        <v>203</v>
      </c>
      <c r="L60" s="23"/>
      <c r="M60" s="23"/>
      <c r="N60" s="23"/>
      <c r="O60" s="204" t="str">
        <f t="shared" si="1"/>
        <v>750MeV</v>
      </c>
      <c r="P60" s="23" t="str">
        <f t="shared" si="2"/>
        <v>650MeV</v>
      </c>
      <c r="Q60" s="23">
        <f t="shared" si="3"/>
        <v>1627.42</v>
      </c>
      <c r="R60" s="23">
        <f t="shared" si="4"/>
        <v>1128.81</v>
      </c>
      <c r="S60" s="23">
        <f t="shared" si="5"/>
        <v>159.12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14"/>
      <c r="B61" s="45">
        <v>4362.0</v>
      </c>
      <c r="C61" s="45" t="s">
        <v>391</v>
      </c>
      <c r="D61" s="260">
        <v>33.81</v>
      </c>
      <c r="E61" s="83">
        <v>20.0</v>
      </c>
      <c r="F61" s="83">
        <v>64.98</v>
      </c>
      <c r="G61" s="83">
        <v>1956929.0</v>
      </c>
      <c r="H61" s="83">
        <v>58.79</v>
      </c>
      <c r="I61" s="83" t="s">
        <v>101</v>
      </c>
      <c r="J61" s="83" t="s">
        <v>53</v>
      </c>
      <c r="K61" s="83" t="s">
        <v>203</v>
      </c>
      <c r="L61" s="23"/>
      <c r="M61" s="23"/>
      <c r="N61" s="23"/>
      <c r="O61" s="204" t="str">
        <f t="shared" si="1"/>
        <v>750MeV</v>
      </c>
      <c r="P61" s="23" t="str">
        <f t="shared" si="2"/>
        <v>650MeV</v>
      </c>
      <c r="Q61" s="23">
        <f t="shared" si="3"/>
        <v>1627.42</v>
      </c>
      <c r="R61" s="23">
        <f t="shared" si="4"/>
        <v>1193.79</v>
      </c>
      <c r="S61" s="23">
        <f t="shared" si="5"/>
        <v>159.12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45">
        <v>4363.0</v>
      </c>
      <c r="C62" s="45" t="s">
        <v>391</v>
      </c>
      <c r="D62" s="260">
        <v>33.81</v>
      </c>
      <c r="E62" s="83">
        <v>20.0</v>
      </c>
      <c r="F62" s="83">
        <v>65.29</v>
      </c>
      <c r="G62" s="83">
        <v>1967667.0</v>
      </c>
      <c r="H62" s="83">
        <v>62.73</v>
      </c>
      <c r="I62" s="83" t="s">
        <v>101</v>
      </c>
      <c r="J62" s="83" t="s">
        <v>53</v>
      </c>
      <c r="K62" s="83" t="s">
        <v>203</v>
      </c>
      <c r="L62" s="23"/>
      <c r="M62" s="23"/>
      <c r="N62" s="23"/>
      <c r="O62" s="204" t="str">
        <f t="shared" si="1"/>
        <v>750MeV</v>
      </c>
      <c r="P62" s="23" t="str">
        <f t="shared" si="2"/>
        <v>650MeV</v>
      </c>
      <c r="Q62" s="23">
        <f t="shared" si="3"/>
        <v>1627.42</v>
      </c>
      <c r="R62" s="23">
        <f t="shared" si="4"/>
        <v>1259.08</v>
      </c>
      <c r="S62" s="23">
        <f t="shared" si="5"/>
        <v>159.12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114"/>
      <c r="B63" s="45">
        <v>4364.0</v>
      </c>
      <c r="C63" s="45" t="s">
        <v>391</v>
      </c>
      <c r="D63" s="260">
        <v>33.81</v>
      </c>
      <c r="E63" s="83">
        <v>20.0</v>
      </c>
      <c r="F63" s="83">
        <v>65.73</v>
      </c>
      <c r="G63" s="83">
        <v>1977884.0</v>
      </c>
      <c r="H63" s="83">
        <v>61.49</v>
      </c>
      <c r="I63" s="83" t="s">
        <v>101</v>
      </c>
      <c r="J63" s="83" t="s">
        <v>53</v>
      </c>
      <c r="K63" s="83" t="s">
        <v>203</v>
      </c>
      <c r="L63" s="23"/>
      <c r="M63" s="23"/>
      <c r="N63" s="23"/>
      <c r="O63" s="204" t="str">
        <f t="shared" si="1"/>
        <v>750MeV</v>
      </c>
      <c r="P63" s="23" t="str">
        <f t="shared" si="2"/>
        <v>650MeV</v>
      </c>
      <c r="Q63" s="23">
        <f t="shared" si="3"/>
        <v>1627.42</v>
      </c>
      <c r="R63" s="23">
        <f t="shared" si="4"/>
        <v>1324.81</v>
      </c>
      <c r="S63" s="23">
        <f t="shared" si="5"/>
        <v>159.12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114"/>
      <c r="B64" s="45">
        <v>4365.0</v>
      </c>
      <c r="C64" s="45" t="s">
        <v>391</v>
      </c>
      <c r="D64" s="260">
        <v>33.81</v>
      </c>
      <c r="E64" s="83">
        <v>20.0</v>
      </c>
      <c r="F64" s="83">
        <v>20.65</v>
      </c>
      <c r="G64" s="83">
        <v>655719.0</v>
      </c>
      <c r="H64" s="83">
        <v>36.21</v>
      </c>
      <c r="I64" s="83" t="s">
        <v>101</v>
      </c>
      <c r="J64" s="83" t="s">
        <v>53</v>
      </c>
      <c r="K64" s="83" t="s">
        <v>203</v>
      </c>
      <c r="L64" s="23"/>
      <c r="M64" s="23"/>
      <c r="N64" s="23"/>
      <c r="O64" s="204" t="str">
        <f t="shared" si="1"/>
        <v>750MeV</v>
      </c>
      <c r="P64" s="23" t="str">
        <f t="shared" si="2"/>
        <v>650MeV</v>
      </c>
      <c r="Q64" s="23">
        <f t="shared" si="3"/>
        <v>1627.42</v>
      </c>
      <c r="R64" s="23">
        <f t="shared" si="4"/>
        <v>1345.46</v>
      </c>
      <c r="S64" s="23">
        <f t="shared" si="5"/>
        <v>159.12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>
      <c r="A65" s="114"/>
      <c r="B65" s="45">
        <v>4366.0</v>
      </c>
      <c r="C65" s="45" t="s">
        <v>391</v>
      </c>
      <c r="D65" s="260">
        <v>33.81</v>
      </c>
      <c r="E65" s="83">
        <v>20.0</v>
      </c>
      <c r="F65" s="83">
        <v>50.54</v>
      </c>
      <c r="G65" s="83">
        <v>1515408.0</v>
      </c>
      <c r="H65" s="83">
        <v>42.7</v>
      </c>
      <c r="I65" s="83" t="s">
        <v>101</v>
      </c>
      <c r="J65" s="83" t="s">
        <v>53</v>
      </c>
      <c r="K65" s="83" t="s">
        <v>203</v>
      </c>
      <c r="L65" s="23"/>
      <c r="M65" s="23"/>
      <c r="N65" s="23"/>
      <c r="O65" s="204" t="str">
        <f t="shared" si="1"/>
        <v>750MeV</v>
      </c>
      <c r="P65" s="23" t="str">
        <f t="shared" si="2"/>
        <v>650MeV</v>
      </c>
      <c r="Q65" s="23">
        <f t="shared" si="3"/>
        <v>1627.42</v>
      </c>
      <c r="R65" s="23">
        <f t="shared" si="4"/>
        <v>1396</v>
      </c>
      <c r="S65" s="23">
        <f t="shared" si="5"/>
        <v>159.12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/>
      <c r="B66" s="45">
        <v>4367.0</v>
      </c>
      <c r="C66" s="45" t="s">
        <v>391</v>
      </c>
      <c r="D66" s="260">
        <v>33.81</v>
      </c>
      <c r="E66" s="83">
        <v>20.0</v>
      </c>
      <c r="F66" s="83">
        <v>63.7</v>
      </c>
      <c r="G66" s="83">
        <v>1918643.0</v>
      </c>
      <c r="H66" s="83">
        <v>62.06</v>
      </c>
      <c r="I66" s="83" t="s">
        <v>101</v>
      </c>
      <c r="J66" s="83" t="s">
        <v>53</v>
      </c>
      <c r="K66" s="83" t="s">
        <v>203</v>
      </c>
      <c r="L66" s="23"/>
      <c r="M66" s="23"/>
      <c r="N66" s="23"/>
      <c r="O66" s="204" t="str">
        <f t="shared" si="1"/>
        <v>750MeV</v>
      </c>
      <c r="P66" s="23" t="str">
        <f t="shared" si="2"/>
        <v>650MeV</v>
      </c>
      <c r="Q66" s="23">
        <f t="shared" si="3"/>
        <v>1627.42</v>
      </c>
      <c r="R66" s="23">
        <f t="shared" si="4"/>
        <v>1459.7</v>
      </c>
      <c r="S66" s="23">
        <f t="shared" si="5"/>
        <v>159.12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45">
        <v>4368.0</v>
      </c>
      <c r="C67" s="45" t="s">
        <v>391</v>
      </c>
      <c r="D67" s="260">
        <v>33.81</v>
      </c>
      <c r="E67" s="83">
        <v>15.0</v>
      </c>
      <c r="F67" s="83">
        <v>17.83</v>
      </c>
      <c r="G67" s="83">
        <v>443514.0</v>
      </c>
      <c r="H67" s="83">
        <v>23.29</v>
      </c>
      <c r="I67" s="83" t="s">
        <v>101</v>
      </c>
      <c r="J67" s="83" t="s">
        <v>53</v>
      </c>
      <c r="K67" s="83" t="s">
        <v>203</v>
      </c>
      <c r="L67" s="23"/>
      <c r="M67" s="23"/>
      <c r="N67" s="23"/>
      <c r="O67" s="204" t="str">
        <f t="shared" si="1"/>
        <v>750MeV</v>
      </c>
      <c r="P67" s="23" t="str">
        <f t="shared" si="2"/>
        <v>650MeV</v>
      </c>
      <c r="Q67" s="23">
        <f t="shared" si="3"/>
        <v>1627.42</v>
      </c>
      <c r="R67" s="23">
        <f t="shared" si="4"/>
        <v>1477.53</v>
      </c>
      <c r="S67" s="23">
        <f t="shared" si="5"/>
        <v>159.12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114"/>
      <c r="B68" s="45">
        <v>4369.0</v>
      </c>
      <c r="C68" s="45" t="s">
        <v>391</v>
      </c>
      <c r="D68" s="260">
        <v>33.81</v>
      </c>
      <c r="E68" s="83">
        <v>12.0</v>
      </c>
      <c r="F68" s="83">
        <v>19.63</v>
      </c>
      <c r="G68" s="83">
        <v>418387.0</v>
      </c>
      <c r="H68" s="83">
        <v>30.56</v>
      </c>
      <c r="I68" s="83" t="s">
        <v>101</v>
      </c>
      <c r="J68" s="83" t="s">
        <v>53</v>
      </c>
      <c r="K68" s="83" t="s">
        <v>203</v>
      </c>
      <c r="L68" s="23"/>
      <c r="M68" s="23"/>
      <c r="N68" s="23"/>
      <c r="O68" s="204" t="str">
        <f t="shared" si="1"/>
        <v>750MeV</v>
      </c>
      <c r="P68" s="23" t="str">
        <f t="shared" si="2"/>
        <v>650MeV</v>
      </c>
      <c r="Q68" s="23">
        <f t="shared" si="3"/>
        <v>1627.42</v>
      </c>
      <c r="R68" s="23">
        <f t="shared" si="4"/>
        <v>1497.16</v>
      </c>
      <c r="S68" s="23">
        <f t="shared" si="5"/>
        <v>159.12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14"/>
      <c r="B69" s="45">
        <v>4370.0</v>
      </c>
      <c r="C69" s="45" t="s">
        <v>391</v>
      </c>
      <c r="D69" s="260">
        <v>33.81</v>
      </c>
      <c r="E69" s="83">
        <v>8.0</v>
      </c>
      <c r="F69" s="83">
        <v>7.51</v>
      </c>
      <c r="G69" s="83">
        <v>153458.0</v>
      </c>
      <c r="H69" s="83">
        <v>26.82</v>
      </c>
      <c r="I69" s="83" t="s">
        <v>101</v>
      </c>
      <c r="J69" s="83" t="s">
        <v>53</v>
      </c>
      <c r="K69" s="83" t="s">
        <v>203</v>
      </c>
      <c r="L69" s="23"/>
      <c r="M69" s="23"/>
      <c r="N69" s="23"/>
      <c r="O69" s="204" t="str">
        <f t="shared" si="1"/>
        <v>750MeV</v>
      </c>
      <c r="P69" s="23" t="str">
        <f t="shared" si="2"/>
        <v>650MeV</v>
      </c>
      <c r="Q69" s="23">
        <f t="shared" si="3"/>
        <v>1627.42</v>
      </c>
      <c r="R69" s="23">
        <f t="shared" si="4"/>
        <v>1504.67</v>
      </c>
      <c r="S69" s="23">
        <f t="shared" si="5"/>
        <v>159.12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114"/>
      <c r="B70" s="45">
        <v>4371.0</v>
      </c>
      <c r="C70" s="45" t="s">
        <v>391</v>
      </c>
      <c r="D70" s="260">
        <v>33.81</v>
      </c>
      <c r="E70" s="83">
        <v>8.0</v>
      </c>
      <c r="F70" s="83">
        <v>6.3</v>
      </c>
      <c r="G70" s="83">
        <v>109537.0</v>
      </c>
      <c r="H70" s="83">
        <v>13.9</v>
      </c>
      <c r="I70" s="83" t="s">
        <v>101</v>
      </c>
      <c r="J70" s="83" t="s">
        <v>53</v>
      </c>
      <c r="K70" s="83" t="s">
        <v>203</v>
      </c>
      <c r="L70" s="23"/>
      <c r="M70" s="23"/>
      <c r="N70" s="23"/>
      <c r="O70" s="204" t="str">
        <f t="shared" si="1"/>
        <v>750MeV</v>
      </c>
      <c r="P70" s="23" t="str">
        <f t="shared" si="2"/>
        <v>650MeV</v>
      </c>
      <c r="Q70" s="23">
        <f t="shared" si="3"/>
        <v>1627.42</v>
      </c>
      <c r="R70" s="23">
        <f t="shared" si="4"/>
        <v>1510.97</v>
      </c>
      <c r="S70" s="23">
        <f t="shared" si="5"/>
        <v>159.12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>
      <c r="A71" s="114"/>
      <c r="B71" s="45">
        <v>4372.0</v>
      </c>
      <c r="C71" s="45" t="s">
        <v>391</v>
      </c>
      <c r="D71" s="260">
        <v>33.81</v>
      </c>
      <c r="E71" s="83">
        <v>20.0</v>
      </c>
      <c r="F71" s="83">
        <v>15.38</v>
      </c>
      <c r="G71" s="83">
        <v>469175.0</v>
      </c>
      <c r="H71" s="83">
        <v>14.86</v>
      </c>
      <c r="I71" s="83" t="s">
        <v>101</v>
      </c>
      <c r="J71" s="83" t="s">
        <v>453</v>
      </c>
      <c r="K71" s="83" t="s">
        <v>223</v>
      </c>
      <c r="L71" s="23"/>
      <c r="M71" s="23"/>
      <c r="N71" s="23"/>
      <c r="O71" s="204" t="str">
        <f t="shared" si="1"/>
        <v>750MeV</v>
      </c>
      <c r="P71" s="23" t="str">
        <f t="shared" si="2"/>
        <v>650MeV</v>
      </c>
      <c r="Q71" s="23">
        <f t="shared" si="3"/>
        <v>1627.42</v>
      </c>
      <c r="R71" s="23">
        <f t="shared" si="4"/>
        <v>1526.35</v>
      </c>
      <c r="S71" s="23">
        <f t="shared" si="5"/>
        <v>159.12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>
      <c r="A72" s="73">
        <v>45335.0</v>
      </c>
      <c r="B72" s="4">
        <v>4397.0</v>
      </c>
      <c r="C72" s="4" t="s">
        <v>391</v>
      </c>
      <c r="D72" s="92">
        <v>33.802</v>
      </c>
      <c r="E72" s="52">
        <v>40.0</v>
      </c>
      <c r="F72" s="52">
        <v>128.86</v>
      </c>
      <c r="G72" s="52">
        <v>1126014.0</v>
      </c>
      <c r="H72" s="52">
        <v>58.35</v>
      </c>
      <c r="I72" s="52" t="s">
        <v>65</v>
      </c>
      <c r="J72" s="52" t="s">
        <v>53</v>
      </c>
      <c r="K72" s="52" t="s">
        <v>203</v>
      </c>
      <c r="O72" s="176" t="str">
        <f t="shared" si="1"/>
        <v>750MeV</v>
      </c>
      <c r="P72" s="20" t="str">
        <f t="shared" si="2"/>
        <v>650MeV</v>
      </c>
      <c r="Q72" s="20">
        <f t="shared" si="3"/>
        <v>1756.28</v>
      </c>
      <c r="R72" s="20">
        <f t="shared" si="4"/>
        <v>1526.35</v>
      </c>
      <c r="S72" s="20">
        <f t="shared" si="5"/>
        <v>159.12</v>
      </c>
    </row>
    <row r="73">
      <c r="A73" s="75"/>
      <c r="B73" s="4">
        <v>4398.0</v>
      </c>
      <c r="C73" s="4" t="s">
        <v>391</v>
      </c>
      <c r="D73" s="85">
        <v>33.802</v>
      </c>
      <c r="E73" s="52">
        <v>40.0</v>
      </c>
      <c r="F73" s="52">
        <v>119.55</v>
      </c>
      <c r="G73" s="52">
        <v>1042071.0</v>
      </c>
      <c r="H73" s="52">
        <v>58.05</v>
      </c>
      <c r="I73" s="52" t="s">
        <v>65</v>
      </c>
      <c r="J73" s="52" t="s">
        <v>53</v>
      </c>
      <c r="K73" s="52" t="s">
        <v>203</v>
      </c>
      <c r="O73" s="176" t="str">
        <f t="shared" si="1"/>
        <v>750MeV</v>
      </c>
      <c r="P73" s="20" t="str">
        <f t="shared" si="2"/>
        <v>650MeV</v>
      </c>
      <c r="Q73" s="20">
        <f t="shared" si="3"/>
        <v>1875.83</v>
      </c>
      <c r="R73" s="20">
        <f t="shared" si="4"/>
        <v>1526.35</v>
      </c>
      <c r="S73" s="20">
        <f t="shared" si="5"/>
        <v>159.12</v>
      </c>
    </row>
    <row r="74">
      <c r="A74" s="75"/>
      <c r="B74" s="4">
        <v>4399.0</v>
      </c>
      <c r="C74" s="4" t="s">
        <v>391</v>
      </c>
      <c r="D74" s="85">
        <v>33.802</v>
      </c>
      <c r="E74" s="52">
        <v>40.0</v>
      </c>
      <c r="F74" s="52">
        <v>129.08</v>
      </c>
      <c r="G74" s="52">
        <v>1118406.0</v>
      </c>
      <c r="H74" s="52">
        <v>58.13</v>
      </c>
      <c r="I74" s="52" t="s">
        <v>65</v>
      </c>
      <c r="J74" s="52" t="s">
        <v>53</v>
      </c>
      <c r="K74" s="52" t="s">
        <v>203</v>
      </c>
      <c r="L74" s="4"/>
      <c r="O74" s="176" t="str">
        <f t="shared" si="1"/>
        <v>750MeV</v>
      </c>
      <c r="P74" s="20" t="str">
        <f t="shared" si="2"/>
        <v>650MeV</v>
      </c>
      <c r="Q74" s="20">
        <f t="shared" si="3"/>
        <v>2004.91</v>
      </c>
      <c r="R74" s="20">
        <f t="shared" si="4"/>
        <v>1526.35</v>
      </c>
      <c r="S74" s="20">
        <f t="shared" si="5"/>
        <v>159.12</v>
      </c>
    </row>
    <row r="75">
      <c r="A75" s="75"/>
      <c r="B75" s="4">
        <v>4400.0</v>
      </c>
      <c r="C75" s="4" t="s">
        <v>391</v>
      </c>
      <c r="D75" s="85">
        <v>33.802</v>
      </c>
      <c r="E75" s="52">
        <v>40.0</v>
      </c>
      <c r="F75" s="52">
        <v>134.45</v>
      </c>
      <c r="G75" s="52">
        <v>1155415.0</v>
      </c>
      <c r="H75" s="52">
        <v>58.89</v>
      </c>
      <c r="I75" s="118" t="s">
        <v>65</v>
      </c>
      <c r="J75" s="118" t="s">
        <v>53</v>
      </c>
      <c r="K75" s="118" t="s">
        <v>203</v>
      </c>
      <c r="O75" s="176" t="str">
        <f t="shared" si="1"/>
        <v>750MeV</v>
      </c>
      <c r="P75" s="20" t="str">
        <f t="shared" si="2"/>
        <v>650MeV</v>
      </c>
      <c r="Q75" s="20">
        <f t="shared" si="3"/>
        <v>2139.36</v>
      </c>
      <c r="R75" s="20">
        <f t="shared" si="4"/>
        <v>1526.35</v>
      </c>
      <c r="S75" s="20">
        <f t="shared" si="5"/>
        <v>159.12</v>
      </c>
    </row>
    <row r="76">
      <c r="A76" s="75"/>
      <c r="B76" s="4">
        <v>4401.0</v>
      </c>
      <c r="C76" s="4" t="s">
        <v>391</v>
      </c>
      <c r="D76" s="85">
        <v>33.802</v>
      </c>
      <c r="E76" s="52">
        <v>30.0</v>
      </c>
      <c r="F76" s="52">
        <v>27.86</v>
      </c>
      <c r="G76" s="52">
        <v>205003.0</v>
      </c>
      <c r="H76" s="52">
        <v>19.56</v>
      </c>
      <c r="I76" s="118" t="s">
        <v>65</v>
      </c>
      <c r="J76" s="118" t="s">
        <v>53</v>
      </c>
      <c r="K76" s="118" t="s">
        <v>203</v>
      </c>
      <c r="O76" s="176" t="str">
        <f t="shared" si="1"/>
        <v>750MeV</v>
      </c>
      <c r="P76" s="20" t="str">
        <f t="shared" si="2"/>
        <v>650MeV</v>
      </c>
      <c r="Q76" s="20">
        <f t="shared" si="3"/>
        <v>2167.22</v>
      </c>
      <c r="R76" s="20">
        <f t="shared" si="4"/>
        <v>1526.35</v>
      </c>
      <c r="S76" s="20">
        <f t="shared" si="5"/>
        <v>159.12</v>
      </c>
    </row>
    <row r="77">
      <c r="A77" s="75"/>
      <c r="B77" s="4">
        <v>4402.0</v>
      </c>
      <c r="C77" s="4" t="s">
        <v>391</v>
      </c>
      <c r="D77" s="85">
        <v>33.802</v>
      </c>
      <c r="E77" s="52">
        <v>20.0</v>
      </c>
      <c r="F77" s="52">
        <v>28.84</v>
      </c>
      <c r="G77" s="52">
        <v>183575.0</v>
      </c>
      <c r="H77" s="52">
        <v>29.69</v>
      </c>
      <c r="I77" s="118" t="s">
        <v>65</v>
      </c>
      <c r="J77" s="118" t="s">
        <v>53</v>
      </c>
      <c r="K77" s="118" t="s">
        <v>203</v>
      </c>
      <c r="L77" s="4"/>
      <c r="O77" s="176" t="str">
        <f t="shared" si="1"/>
        <v>750MeV</v>
      </c>
      <c r="P77" s="20" t="str">
        <f t="shared" si="2"/>
        <v>650MeV</v>
      </c>
      <c r="Q77" s="20">
        <f t="shared" si="3"/>
        <v>2196.06</v>
      </c>
      <c r="R77" s="20">
        <f t="shared" si="4"/>
        <v>1526.35</v>
      </c>
      <c r="S77" s="20">
        <f t="shared" si="5"/>
        <v>159.12</v>
      </c>
    </row>
    <row r="78">
      <c r="A78" s="75"/>
      <c r="B78" s="4">
        <v>4403.0</v>
      </c>
      <c r="C78" s="4" t="s">
        <v>391</v>
      </c>
      <c r="D78" s="85">
        <v>33.802</v>
      </c>
      <c r="E78" s="52">
        <v>10.0</v>
      </c>
      <c r="F78" s="52">
        <v>21.72</v>
      </c>
      <c r="G78" s="52">
        <v>148527.0</v>
      </c>
      <c r="H78" s="52">
        <v>39.2</v>
      </c>
      <c r="I78" s="118" t="s">
        <v>65</v>
      </c>
      <c r="J78" s="118" t="s">
        <v>53</v>
      </c>
      <c r="K78" s="118" t="s">
        <v>203</v>
      </c>
      <c r="L78" s="4"/>
      <c r="O78" s="176" t="str">
        <f t="shared" si="1"/>
        <v>750MeV</v>
      </c>
      <c r="P78" s="20" t="str">
        <f t="shared" si="2"/>
        <v>650MeV</v>
      </c>
      <c r="Q78" s="20">
        <f t="shared" si="3"/>
        <v>2217.78</v>
      </c>
      <c r="R78" s="20">
        <f t="shared" si="4"/>
        <v>1526.35</v>
      </c>
      <c r="S78" s="20">
        <f t="shared" si="5"/>
        <v>159.12</v>
      </c>
    </row>
    <row r="79">
      <c r="A79" s="75"/>
      <c r="B79" s="4">
        <v>4404.0</v>
      </c>
      <c r="C79" s="4" t="s">
        <v>391</v>
      </c>
      <c r="D79" s="85">
        <v>33.802</v>
      </c>
      <c r="E79" s="52">
        <v>40.0</v>
      </c>
      <c r="F79" s="52">
        <v>35.18</v>
      </c>
      <c r="G79" s="52">
        <v>305279.0</v>
      </c>
      <c r="H79" s="52">
        <v>14.86</v>
      </c>
      <c r="I79" s="118" t="s">
        <v>65</v>
      </c>
      <c r="J79" s="100" t="s">
        <v>469</v>
      </c>
      <c r="K79" s="100" t="s">
        <v>223</v>
      </c>
      <c r="O79" s="176" t="str">
        <f t="shared" si="1"/>
        <v>750MeV</v>
      </c>
      <c r="P79" s="20" t="str">
        <f t="shared" si="2"/>
        <v>650MeV</v>
      </c>
      <c r="Q79" s="20">
        <f t="shared" si="3"/>
        <v>2252.96</v>
      </c>
      <c r="R79" s="20">
        <f t="shared" si="4"/>
        <v>1526.35</v>
      </c>
      <c r="S79" s="20">
        <f t="shared" si="5"/>
        <v>159.12</v>
      </c>
    </row>
    <row r="80">
      <c r="A80" s="111"/>
      <c r="B80" s="42">
        <v>4405.0</v>
      </c>
      <c r="C80" s="42" t="s">
        <v>391</v>
      </c>
      <c r="D80" s="256">
        <v>33.802</v>
      </c>
      <c r="E80" s="43">
        <v>30.0</v>
      </c>
      <c r="F80" s="43">
        <v>27.11</v>
      </c>
      <c r="G80" s="43">
        <v>197667.0</v>
      </c>
      <c r="H80" s="43">
        <v>21.5</v>
      </c>
      <c r="I80" s="43" t="s">
        <v>229</v>
      </c>
      <c r="J80" s="43" t="s">
        <v>53</v>
      </c>
      <c r="K80" s="43" t="s">
        <v>203</v>
      </c>
      <c r="L80" s="27"/>
      <c r="M80" s="27"/>
      <c r="N80" s="27"/>
      <c r="O80" s="200" t="str">
        <f t="shared" si="1"/>
        <v>750MeV</v>
      </c>
      <c r="P80" s="27" t="str">
        <f t="shared" si="2"/>
        <v>650MeV</v>
      </c>
      <c r="Q80" s="27">
        <f t="shared" si="3"/>
        <v>2252.96</v>
      </c>
      <c r="R80" s="27">
        <f t="shared" si="4"/>
        <v>1526.35</v>
      </c>
      <c r="S80" s="27">
        <f t="shared" si="5"/>
        <v>186.23</v>
      </c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</row>
    <row r="81">
      <c r="A81" s="111"/>
      <c r="B81" s="42">
        <v>4406.0</v>
      </c>
      <c r="C81" s="42" t="s">
        <v>391</v>
      </c>
      <c r="D81" s="256">
        <v>33.802</v>
      </c>
      <c r="E81" s="43">
        <v>20.0</v>
      </c>
      <c r="F81" s="43">
        <v>26.87</v>
      </c>
      <c r="G81" s="43">
        <v>155879.0</v>
      </c>
      <c r="H81" s="43">
        <v>24.61</v>
      </c>
      <c r="I81" s="43" t="s">
        <v>229</v>
      </c>
      <c r="J81" s="43" t="s">
        <v>53</v>
      </c>
      <c r="K81" s="43" t="s">
        <v>203</v>
      </c>
      <c r="L81" s="27"/>
      <c r="M81" s="27"/>
      <c r="N81" s="27"/>
      <c r="O81" s="200" t="str">
        <f t="shared" si="1"/>
        <v>750MeV</v>
      </c>
      <c r="P81" s="27" t="str">
        <f t="shared" si="2"/>
        <v>650MeV</v>
      </c>
      <c r="Q81" s="27">
        <f t="shared" si="3"/>
        <v>2252.96</v>
      </c>
      <c r="R81" s="27">
        <f t="shared" si="4"/>
        <v>1526.35</v>
      </c>
      <c r="S81" s="27">
        <f t="shared" si="5"/>
        <v>213.1</v>
      </c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</row>
    <row r="82">
      <c r="A82" s="180">
        <v>45336.0</v>
      </c>
      <c r="B82" s="45">
        <v>4407.0</v>
      </c>
      <c r="C82" s="45" t="s">
        <v>391</v>
      </c>
      <c r="D82" s="260">
        <v>33.802</v>
      </c>
      <c r="E82" s="83">
        <v>20.0</v>
      </c>
      <c r="F82" s="83">
        <v>66.61</v>
      </c>
      <c r="G82" s="83">
        <v>1978170.0</v>
      </c>
      <c r="H82" s="83">
        <v>64.06</v>
      </c>
      <c r="I82" s="83" t="s">
        <v>101</v>
      </c>
      <c r="J82" s="83" t="s">
        <v>53</v>
      </c>
      <c r="K82" s="83" t="s">
        <v>203</v>
      </c>
      <c r="L82" s="23"/>
      <c r="M82" s="23"/>
      <c r="N82" s="23"/>
      <c r="O82" s="204" t="str">
        <f t="shared" si="1"/>
        <v>750MeV</v>
      </c>
      <c r="P82" s="23" t="str">
        <f t="shared" si="2"/>
        <v>650MeV</v>
      </c>
      <c r="Q82" s="23">
        <f t="shared" si="3"/>
        <v>2252.96</v>
      </c>
      <c r="R82" s="23">
        <f t="shared" si="4"/>
        <v>1592.96</v>
      </c>
      <c r="S82" s="23">
        <f t="shared" si="5"/>
        <v>213.1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114"/>
      <c r="B83" s="45">
        <v>4408.0</v>
      </c>
      <c r="C83" s="45" t="s">
        <v>391</v>
      </c>
      <c r="D83" s="260">
        <v>33.802</v>
      </c>
      <c r="E83" s="83">
        <v>20.0</v>
      </c>
      <c r="F83" s="83">
        <v>70.5</v>
      </c>
      <c r="G83" s="83">
        <v>2074729.0</v>
      </c>
      <c r="H83" s="83">
        <v>62.74</v>
      </c>
      <c r="I83" s="83" t="s">
        <v>101</v>
      </c>
      <c r="J83" s="83" t="s">
        <v>53</v>
      </c>
      <c r="K83" s="83" t="s">
        <v>203</v>
      </c>
      <c r="L83" s="23"/>
      <c r="M83" s="23"/>
      <c r="N83" s="23"/>
      <c r="O83" s="204" t="str">
        <f t="shared" si="1"/>
        <v>750MeV</v>
      </c>
      <c r="P83" s="23" t="str">
        <f t="shared" si="2"/>
        <v>650MeV</v>
      </c>
      <c r="Q83" s="23">
        <f t="shared" si="3"/>
        <v>2252.96</v>
      </c>
      <c r="R83" s="23">
        <f t="shared" si="4"/>
        <v>1663.46</v>
      </c>
      <c r="S83" s="23">
        <f t="shared" si="5"/>
        <v>213.1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>
      <c r="A84" s="114"/>
      <c r="B84" s="45">
        <v>4409.0</v>
      </c>
      <c r="C84" s="45" t="s">
        <v>391</v>
      </c>
      <c r="D84" s="260">
        <v>33.802</v>
      </c>
      <c r="E84" s="83">
        <v>20.0</v>
      </c>
      <c r="F84" s="83">
        <v>34.48</v>
      </c>
      <c r="G84" s="83">
        <v>1039135.0</v>
      </c>
      <c r="H84" s="83">
        <v>40.85</v>
      </c>
      <c r="I84" s="83" t="s">
        <v>101</v>
      </c>
      <c r="J84" s="83" t="s">
        <v>53</v>
      </c>
      <c r="K84" s="83" t="s">
        <v>203</v>
      </c>
      <c r="L84" s="23"/>
      <c r="M84" s="23"/>
      <c r="N84" s="23"/>
      <c r="O84" s="204" t="str">
        <f t="shared" si="1"/>
        <v>750MeV</v>
      </c>
      <c r="P84" s="23" t="str">
        <f t="shared" si="2"/>
        <v>650MeV</v>
      </c>
      <c r="Q84" s="23">
        <f t="shared" si="3"/>
        <v>2252.96</v>
      </c>
      <c r="R84" s="23">
        <f t="shared" si="4"/>
        <v>1697.94</v>
      </c>
      <c r="S84" s="23">
        <f t="shared" si="5"/>
        <v>213.1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>
      <c r="A85" s="114"/>
      <c r="B85" s="45">
        <v>4410.0</v>
      </c>
      <c r="C85" s="45" t="s">
        <v>391</v>
      </c>
      <c r="D85" s="260">
        <v>33.802</v>
      </c>
      <c r="E85" s="83">
        <v>20.0</v>
      </c>
      <c r="F85" s="83">
        <v>70.03</v>
      </c>
      <c r="G85" s="83">
        <v>2073321.0</v>
      </c>
      <c r="H85" s="83">
        <v>61.48</v>
      </c>
      <c r="I85" s="83" t="s">
        <v>101</v>
      </c>
      <c r="J85" s="83" t="s">
        <v>53</v>
      </c>
      <c r="K85" s="83" t="s">
        <v>203</v>
      </c>
      <c r="L85" s="23"/>
      <c r="M85" s="23"/>
      <c r="N85" s="23"/>
      <c r="O85" s="204" t="str">
        <f t="shared" si="1"/>
        <v>750MeV</v>
      </c>
      <c r="P85" s="23" t="str">
        <f t="shared" si="2"/>
        <v>650MeV</v>
      </c>
      <c r="Q85" s="23">
        <f t="shared" si="3"/>
        <v>2252.96</v>
      </c>
      <c r="R85" s="23">
        <f t="shared" si="4"/>
        <v>1767.97</v>
      </c>
      <c r="S85" s="23">
        <f t="shared" si="5"/>
        <v>213.1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114"/>
      <c r="B86" s="45">
        <v>4411.0</v>
      </c>
      <c r="C86" s="45" t="s">
        <v>391</v>
      </c>
      <c r="D86" s="260">
        <v>33.802</v>
      </c>
      <c r="E86" s="83">
        <v>20.0</v>
      </c>
      <c r="F86" s="83">
        <v>58.21</v>
      </c>
      <c r="G86" s="83">
        <v>1717262.0</v>
      </c>
      <c r="H86" s="83">
        <v>57.56</v>
      </c>
      <c r="I86" s="83" t="s">
        <v>101</v>
      </c>
      <c r="J86" s="83" t="s">
        <v>53</v>
      </c>
      <c r="K86" s="83" t="s">
        <v>203</v>
      </c>
      <c r="L86" s="45"/>
      <c r="M86" s="23"/>
      <c r="N86" s="23"/>
      <c r="O86" s="204" t="str">
        <f t="shared" si="1"/>
        <v>750MeV</v>
      </c>
      <c r="P86" s="23" t="str">
        <f t="shared" si="2"/>
        <v>650MeV</v>
      </c>
      <c r="Q86" s="23">
        <f t="shared" si="3"/>
        <v>2252.96</v>
      </c>
      <c r="R86" s="23">
        <f t="shared" si="4"/>
        <v>1826.18</v>
      </c>
      <c r="S86" s="23">
        <f t="shared" si="5"/>
        <v>213.1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>
      <c r="A87" s="114"/>
      <c r="B87" s="45">
        <v>4413.0</v>
      </c>
      <c r="C87" s="45" t="s">
        <v>154</v>
      </c>
      <c r="D87" s="288">
        <v>33.805</v>
      </c>
      <c r="E87" s="83">
        <v>20.0</v>
      </c>
      <c r="F87" s="83">
        <v>0.0</v>
      </c>
      <c r="G87" s="83">
        <v>0.0</v>
      </c>
      <c r="H87" s="83">
        <v>0.0</v>
      </c>
      <c r="I87" s="83" t="s">
        <v>101</v>
      </c>
      <c r="J87" s="83" t="s">
        <v>53</v>
      </c>
      <c r="K87" s="83" t="s">
        <v>203</v>
      </c>
      <c r="L87" s="45"/>
      <c r="M87" s="23"/>
      <c r="N87" s="23"/>
      <c r="O87" s="204" t="str">
        <f t="shared" si="1"/>
        <v>750MeV</v>
      </c>
      <c r="P87" s="23" t="str">
        <f t="shared" si="2"/>
        <v>650MeV</v>
      </c>
      <c r="Q87" s="23">
        <f t="shared" si="3"/>
        <v>2252.96</v>
      </c>
      <c r="R87" s="23">
        <f t="shared" si="4"/>
        <v>1826.18</v>
      </c>
      <c r="S87" s="23">
        <f t="shared" si="5"/>
        <v>213.1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>
      <c r="A88" s="114"/>
      <c r="B88" s="45">
        <v>4414.0</v>
      </c>
      <c r="C88" s="45" t="s">
        <v>391</v>
      </c>
      <c r="D88" s="260">
        <v>33.805</v>
      </c>
      <c r="E88" s="83">
        <v>20.0</v>
      </c>
      <c r="F88" s="83">
        <v>67.76</v>
      </c>
      <c r="G88" s="83">
        <v>2062466.0</v>
      </c>
      <c r="H88" s="83">
        <v>60.15</v>
      </c>
      <c r="I88" s="83" t="s">
        <v>101</v>
      </c>
      <c r="J88" s="83" t="s">
        <v>53</v>
      </c>
      <c r="K88" s="83" t="s">
        <v>203</v>
      </c>
      <c r="L88" s="45"/>
      <c r="M88" s="45">
        <v>4527802.0</v>
      </c>
      <c r="N88" s="289">
        <f t="shared" ref="N88:N89" si="6">M88/F88</f>
        <v>66821.16293</v>
      </c>
      <c r="O88" s="204" t="str">
        <f t="shared" si="1"/>
        <v>750MeV</v>
      </c>
      <c r="P88" s="23" t="str">
        <f t="shared" si="2"/>
        <v>650MeV</v>
      </c>
      <c r="Q88" s="23">
        <f t="shared" si="3"/>
        <v>2252.96</v>
      </c>
      <c r="R88" s="23">
        <f t="shared" si="4"/>
        <v>1893.94</v>
      </c>
      <c r="S88" s="23">
        <f t="shared" si="5"/>
        <v>213.1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>
      <c r="A89" s="114"/>
      <c r="B89" s="45">
        <v>4415.0</v>
      </c>
      <c r="C89" s="45" t="s">
        <v>391</v>
      </c>
      <c r="D89" s="260">
        <v>33.805</v>
      </c>
      <c r="E89" s="83">
        <v>20.0</v>
      </c>
      <c r="F89" s="83">
        <v>67.11</v>
      </c>
      <c r="G89" s="83">
        <v>2044740.0</v>
      </c>
      <c r="H89" s="83">
        <v>59.65</v>
      </c>
      <c r="I89" s="83" t="s">
        <v>101</v>
      </c>
      <c r="J89" s="83" t="s">
        <v>53</v>
      </c>
      <c r="K89" s="83" t="s">
        <v>203</v>
      </c>
      <c r="L89" s="45"/>
      <c r="M89" s="45">
        <v>4512950.0</v>
      </c>
      <c r="N89" s="289">
        <f t="shared" si="6"/>
        <v>67247.05707</v>
      </c>
      <c r="O89" s="204" t="str">
        <f t="shared" si="1"/>
        <v>750MeV</v>
      </c>
      <c r="P89" s="23" t="str">
        <f t="shared" si="2"/>
        <v>650MeV</v>
      </c>
      <c r="Q89" s="23">
        <f t="shared" si="3"/>
        <v>2252.96</v>
      </c>
      <c r="R89" s="23">
        <f t="shared" si="4"/>
        <v>1961.05</v>
      </c>
      <c r="S89" s="23">
        <f t="shared" si="5"/>
        <v>213.1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114"/>
      <c r="B90" s="45">
        <v>4416.0</v>
      </c>
      <c r="C90" s="45" t="s">
        <v>154</v>
      </c>
      <c r="D90" s="260">
        <v>33.805</v>
      </c>
      <c r="E90" s="83">
        <v>20.0</v>
      </c>
      <c r="F90" s="83">
        <v>0.0</v>
      </c>
      <c r="G90" s="83">
        <v>0.0</v>
      </c>
      <c r="H90" s="83">
        <v>0.0</v>
      </c>
      <c r="I90" s="83" t="s">
        <v>101</v>
      </c>
      <c r="J90" s="83" t="s">
        <v>53</v>
      </c>
      <c r="K90" s="83" t="s">
        <v>203</v>
      </c>
      <c r="L90" s="45" t="s">
        <v>656</v>
      </c>
      <c r="M90" s="23"/>
      <c r="N90" s="290"/>
      <c r="O90" s="204" t="str">
        <f t="shared" si="1"/>
        <v>750MeV</v>
      </c>
      <c r="P90" s="23" t="str">
        <f t="shared" si="2"/>
        <v>650MeV</v>
      </c>
      <c r="Q90" s="23">
        <f t="shared" si="3"/>
        <v>2252.96</v>
      </c>
      <c r="R90" s="23">
        <f t="shared" si="4"/>
        <v>1961.05</v>
      </c>
      <c r="S90" s="23">
        <f t="shared" si="5"/>
        <v>213.1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180">
        <v>45337.0</v>
      </c>
      <c r="B91" s="45">
        <v>4417.0</v>
      </c>
      <c r="C91" s="45" t="s">
        <v>391</v>
      </c>
      <c r="D91" s="260">
        <v>33.805</v>
      </c>
      <c r="E91" s="83">
        <v>20.0</v>
      </c>
      <c r="F91" s="83">
        <v>66.93</v>
      </c>
      <c r="G91" s="83">
        <v>79739.0</v>
      </c>
      <c r="H91" s="83">
        <v>59.94</v>
      </c>
      <c r="I91" s="83" t="s">
        <v>101</v>
      </c>
      <c r="J91" s="83" t="s">
        <v>53</v>
      </c>
      <c r="K91" s="83" t="s">
        <v>203</v>
      </c>
      <c r="L91" s="45" t="s">
        <v>647</v>
      </c>
      <c r="M91" s="45">
        <f>188895</f>
        <v>188895</v>
      </c>
      <c r="N91" s="289">
        <f t="shared" ref="N91:N94" si="7">M91/F91</f>
        <v>2822.277006</v>
      </c>
      <c r="O91" s="204" t="str">
        <f t="shared" si="1"/>
        <v>750MeV</v>
      </c>
      <c r="P91" s="23" t="str">
        <f t="shared" si="2"/>
        <v>650MeV</v>
      </c>
      <c r="Q91" s="23">
        <f t="shared" si="3"/>
        <v>2252.96</v>
      </c>
      <c r="R91" s="23">
        <f t="shared" si="4"/>
        <v>2027.98</v>
      </c>
      <c r="S91" s="23">
        <f t="shared" si="5"/>
        <v>213.1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114"/>
      <c r="B92" s="45">
        <v>4418.0</v>
      </c>
      <c r="C92" s="45" t="s">
        <v>391</v>
      </c>
      <c r="D92" s="260">
        <v>33.805</v>
      </c>
      <c r="E92" s="83">
        <v>15.0</v>
      </c>
      <c r="F92" s="83">
        <v>18.63</v>
      </c>
      <c r="G92" s="83">
        <v>50907.0</v>
      </c>
      <c r="H92" s="83">
        <v>22.07</v>
      </c>
      <c r="I92" s="83" t="s">
        <v>101</v>
      </c>
      <c r="J92" s="83" t="s">
        <v>53</v>
      </c>
      <c r="K92" s="83" t="s">
        <v>203</v>
      </c>
      <c r="L92" s="45" t="s">
        <v>647</v>
      </c>
      <c r="M92" s="45">
        <v>153346.0</v>
      </c>
      <c r="N92" s="289">
        <f t="shared" si="7"/>
        <v>8231.132582</v>
      </c>
      <c r="O92" s="204" t="str">
        <f t="shared" si="1"/>
        <v>750MeV</v>
      </c>
      <c r="P92" s="23" t="str">
        <f t="shared" si="2"/>
        <v>650MeV</v>
      </c>
      <c r="Q92" s="23">
        <f t="shared" si="3"/>
        <v>2252.96</v>
      </c>
      <c r="R92" s="23">
        <f t="shared" si="4"/>
        <v>2046.61</v>
      </c>
      <c r="S92" s="23">
        <f t="shared" si="5"/>
        <v>213.1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114"/>
      <c r="B93" s="45">
        <v>4419.0</v>
      </c>
      <c r="C93" s="45" t="s">
        <v>391</v>
      </c>
      <c r="D93" s="260">
        <v>33.805</v>
      </c>
      <c r="E93" s="83">
        <v>12.0</v>
      </c>
      <c r="F93" s="83">
        <v>21.14</v>
      </c>
      <c r="G93" s="83">
        <v>53099.0</v>
      </c>
      <c r="H93" s="83">
        <v>31.92</v>
      </c>
      <c r="I93" s="83" t="s">
        <v>101</v>
      </c>
      <c r="J93" s="83" t="s">
        <v>53</v>
      </c>
      <c r="K93" s="83" t="s">
        <v>203</v>
      </c>
      <c r="L93" s="45" t="s">
        <v>647</v>
      </c>
      <c r="M93" s="45">
        <v>186829.0</v>
      </c>
      <c r="N93" s="289">
        <f t="shared" si="7"/>
        <v>8837.701041</v>
      </c>
      <c r="O93" s="204" t="str">
        <f t="shared" si="1"/>
        <v>750MeV</v>
      </c>
      <c r="P93" s="23" t="str">
        <f t="shared" si="2"/>
        <v>650MeV</v>
      </c>
      <c r="Q93" s="23">
        <f t="shared" si="3"/>
        <v>2252.96</v>
      </c>
      <c r="R93" s="23">
        <f t="shared" si="4"/>
        <v>2067.75</v>
      </c>
      <c r="S93" s="23">
        <f t="shared" si="5"/>
        <v>213.1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114"/>
      <c r="B94" s="45">
        <v>4420.0</v>
      </c>
      <c r="C94" s="45" t="s">
        <v>391</v>
      </c>
      <c r="D94" s="260">
        <v>33.805</v>
      </c>
      <c r="E94" s="83">
        <v>8.0</v>
      </c>
      <c r="F94" s="83">
        <v>18.89</v>
      </c>
      <c r="G94" s="83">
        <v>29796.0</v>
      </c>
      <c r="H94" s="83">
        <v>39.09</v>
      </c>
      <c r="I94" s="83" t="s">
        <v>101</v>
      </c>
      <c r="J94" s="83" t="s">
        <v>53</v>
      </c>
      <c r="K94" s="83" t="s">
        <v>203</v>
      </c>
      <c r="L94" s="45" t="s">
        <v>647</v>
      </c>
      <c r="M94" s="45">
        <v>128486.0</v>
      </c>
      <c r="N94" s="289">
        <f t="shared" si="7"/>
        <v>6801.799894</v>
      </c>
      <c r="O94" s="204" t="str">
        <f t="shared" si="1"/>
        <v>750MeV</v>
      </c>
      <c r="P94" s="23" t="str">
        <f t="shared" si="2"/>
        <v>650MeV</v>
      </c>
      <c r="Q94" s="23">
        <f t="shared" si="3"/>
        <v>2252.96</v>
      </c>
      <c r="R94" s="23">
        <f t="shared" si="4"/>
        <v>2086.64</v>
      </c>
      <c r="S94" s="23">
        <f t="shared" si="5"/>
        <v>213.1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>
      <c r="A95" s="114"/>
      <c r="B95" s="45">
        <v>4421.0</v>
      </c>
      <c r="C95" s="45" t="s">
        <v>154</v>
      </c>
      <c r="D95" s="260">
        <v>33.805</v>
      </c>
      <c r="E95" s="83">
        <v>20.0</v>
      </c>
      <c r="F95" s="83">
        <v>0.0</v>
      </c>
      <c r="G95" s="83">
        <v>0.0</v>
      </c>
      <c r="H95" s="83">
        <v>0.0</v>
      </c>
      <c r="I95" s="83" t="s">
        <v>101</v>
      </c>
      <c r="J95" s="83" t="s">
        <v>53</v>
      </c>
      <c r="K95" s="83" t="s">
        <v>203</v>
      </c>
      <c r="L95" s="45" t="s">
        <v>647</v>
      </c>
      <c r="M95" s="23"/>
      <c r="N95" s="23"/>
      <c r="O95" s="204" t="str">
        <f t="shared" si="1"/>
        <v>750MeV</v>
      </c>
      <c r="P95" s="23" t="str">
        <f t="shared" si="2"/>
        <v>650MeV</v>
      </c>
      <c r="Q95" s="23">
        <f t="shared" si="3"/>
        <v>2252.96</v>
      </c>
      <c r="R95" s="23">
        <f t="shared" si="4"/>
        <v>2086.64</v>
      </c>
      <c r="S95" s="23">
        <f t="shared" si="5"/>
        <v>213.1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>
      <c r="A96" s="114"/>
      <c r="B96" s="45">
        <v>4422.0</v>
      </c>
      <c r="C96" s="45" t="s">
        <v>391</v>
      </c>
      <c r="D96" s="260">
        <v>33.805</v>
      </c>
      <c r="E96" s="83">
        <v>20.0</v>
      </c>
      <c r="F96" s="83">
        <v>19.65</v>
      </c>
      <c r="G96" s="83">
        <v>14111.0</v>
      </c>
      <c r="H96" s="83">
        <v>16.45</v>
      </c>
      <c r="I96" s="83" t="s">
        <v>101</v>
      </c>
      <c r="J96" s="83" t="s">
        <v>453</v>
      </c>
      <c r="K96" s="83" t="s">
        <v>223</v>
      </c>
      <c r="L96" s="45" t="s">
        <v>647</v>
      </c>
      <c r="M96" s="23"/>
      <c r="N96" s="23"/>
      <c r="O96" s="204" t="str">
        <f t="shared" si="1"/>
        <v>750MeV</v>
      </c>
      <c r="P96" s="23" t="str">
        <f t="shared" si="2"/>
        <v>650MeV</v>
      </c>
      <c r="Q96" s="23">
        <f t="shared" si="3"/>
        <v>2252.96</v>
      </c>
      <c r="R96" s="23">
        <f t="shared" si="4"/>
        <v>2106.29</v>
      </c>
      <c r="S96" s="23">
        <f t="shared" si="5"/>
        <v>213.1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>
      <c r="A97" s="73">
        <v>45341.0</v>
      </c>
      <c r="B97" s="4">
        <v>4483.0</v>
      </c>
      <c r="C97" s="4" t="s">
        <v>154</v>
      </c>
      <c r="D97" s="92">
        <v>33.81</v>
      </c>
      <c r="E97" s="52">
        <v>40.0</v>
      </c>
      <c r="F97" s="52">
        <v>0.0</v>
      </c>
      <c r="G97" s="52">
        <v>229502.0</v>
      </c>
      <c r="H97" s="52">
        <v>18.81</v>
      </c>
      <c r="I97" s="118" t="s">
        <v>65</v>
      </c>
      <c r="J97" s="118" t="s">
        <v>53</v>
      </c>
      <c r="K97" s="118" t="s">
        <v>203</v>
      </c>
      <c r="L97" s="4" t="s">
        <v>658</v>
      </c>
      <c r="O97" s="176" t="str">
        <f t="shared" si="1"/>
        <v>750MeV</v>
      </c>
      <c r="P97" s="20" t="str">
        <f t="shared" si="2"/>
        <v>650MeV</v>
      </c>
      <c r="Q97" s="20">
        <f t="shared" si="3"/>
        <v>2252.96</v>
      </c>
      <c r="R97" s="20">
        <f t="shared" si="4"/>
        <v>2106.29</v>
      </c>
      <c r="S97" s="20">
        <f t="shared" si="5"/>
        <v>213.1</v>
      </c>
    </row>
    <row r="98">
      <c r="A98" s="75"/>
      <c r="B98" s="4">
        <v>4484.0</v>
      </c>
      <c r="C98" s="4" t="s">
        <v>391</v>
      </c>
      <c r="D98" s="85">
        <v>33.81</v>
      </c>
      <c r="E98" s="52">
        <v>40.0</v>
      </c>
      <c r="F98" s="52">
        <v>129.15</v>
      </c>
      <c r="G98" s="52">
        <v>1104623.0</v>
      </c>
      <c r="H98" s="52">
        <v>60.51</v>
      </c>
      <c r="I98" s="118" t="s">
        <v>65</v>
      </c>
      <c r="J98" s="118" t="s">
        <v>53</v>
      </c>
      <c r="K98" s="118" t="s">
        <v>203</v>
      </c>
      <c r="L98" s="4" t="s">
        <v>78</v>
      </c>
      <c r="O98" s="176" t="str">
        <f t="shared" si="1"/>
        <v>750MeV</v>
      </c>
      <c r="P98" s="20" t="str">
        <f t="shared" si="2"/>
        <v>650MeV</v>
      </c>
      <c r="Q98" s="20">
        <f t="shared" si="3"/>
        <v>2382.11</v>
      </c>
      <c r="R98" s="20">
        <f t="shared" si="4"/>
        <v>2106.29</v>
      </c>
      <c r="S98" s="20">
        <f t="shared" si="5"/>
        <v>213.1</v>
      </c>
    </row>
    <row r="99">
      <c r="A99" s="75"/>
      <c r="B99" s="4">
        <v>4485.0</v>
      </c>
      <c r="C99" s="4" t="s">
        <v>391</v>
      </c>
      <c r="D99" s="85">
        <v>33.81</v>
      </c>
      <c r="E99" s="52">
        <v>40.0</v>
      </c>
      <c r="F99" s="52">
        <v>120.39</v>
      </c>
      <c r="G99" s="52">
        <v>1024241.0</v>
      </c>
      <c r="H99" s="52">
        <v>63.47</v>
      </c>
      <c r="I99" s="118" t="s">
        <v>65</v>
      </c>
      <c r="J99" s="118" t="s">
        <v>53</v>
      </c>
      <c r="K99" s="118" t="s">
        <v>203</v>
      </c>
      <c r="L99" s="4"/>
      <c r="O99" s="176" t="str">
        <f t="shared" si="1"/>
        <v>750MeV</v>
      </c>
      <c r="P99" s="20" t="str">
        <f t="shared" si="2"/>
        <v>650MeV</v>
      </c>
      <c r="Q99" s="20">
        <f t="shared" si="3"/>
        <v>2502.5</v>
      </c>
      <c r="R99" s="20">
        <f t="shared" si="4"/>
        <v>2106.29</v>
      </c>
      <c r="S99" s="20">
        <f t="shared" si="5"/>
        <v>213.1</v>
      </c>
    </row>
    <row r="100">
      <c r="A100" s="75"/>
      <c r="B100" s="4">
        <v>4486.0</v>
      </c>
      <c r="C100" s="4" t="s">
        <v>154</v>
      </c>
      <c r="D100" s="85">
        <v>33.81</v>
      </c>
      <c r="E100" s="52">
        <v>0.0</v>
      </c>
      <c r="F100" s="52">
        <v>0.0</v>
      </c>
      <c r="G100" s="52">
        <v>0.0</v>
      </c>
      <c r="H100" s="52">
        <v>0.0</v>
      </c>
      <c r="I100" s="118" t="s">
        <v>65</v>
      </c>
      <c r="J100" s="118" t="s">
        <v>53</v>
      </c>
      <c r="K100" s="118" t="s">
        <v>203</v>
      </c>
      <c r="L100" s="4" t="s">
        <v>594</v>
      </c>
      <c r="O100" s="176" t="str">
        <f t="shared" si="1"/>
        <v>750MeV</v>
      </c>
      <c r="P100" s="20" t="str">
        <f t="shared" si="2"/>
        <v>650MeV</v>
      </c>
      <c r="Q100" s="20">
        <f t="shared" si="3"/>
        <v>2502.5</v>
      </c>
      <c r="R100" s="20">
        <f t="shared" si="4"/>
        <v>2106.29</v>
      </c>
      <c r="S100" s="20">
        <f t="shared" si="5"/>
        <v>213.1</v>
      </c>
    </row>
    <row r="101">
      <c r="A101" s="75"/>
      <c r="B101" s="4">
        <v>4487.0</v>
      </c>
      <c r="C101" s="4" t="s">
        <v>391</v>
      </c>
      <c r="D101" s="85">
        <v>33.81</v>
      </c>
      <c r="E101" s="52">
        <v>40.0</v>
      </c>
      <c r="F101" s="52">
        <v>53.07</v>
      </c>
      <c r="G101" s="52">
        <v>463547.0</v>
      </c>
      <c r="H101" s="52">
        <v>33.81</v>
      </c>
      <c r="I101" s="118" t="s">
        <v>65</v>
      </c>
      <c r="J101" s="118" t="s">
        <v>53</v>
      </c>
      <c r="K101" s="118" t="s">
        <v>203</v>
      </c>
      <c r="L101" s="4"/>
      <c r="O101" s="176" t="str">
        <f t="shared" si="1"/>
        <v>750MeV</v>
      </c>
      <c r="P101" s="20" t="str">
        <f t="shared" si="2"/>
        <v>650MeV</v>
      </c>
      <c r="Q101" s="20">
        <f t="shared" si="3"/>
        <v>2555.57</v>
      </c>
      <c r="R101" s="20">
        <f t="shared" si="4"/>
        <v>2106.29</v>
      </c>
      <c r="S101" s="20">
        <f t="shared" si="5"/>
        <v>213.1</v>
      </c>
    </row>
    <row r="102">
      <c r="A102" s="75"/>
      <c r="B102" s="4">
        <v>4488.0</v>
      </c>
      <c r="C102" s="4" t="s">
        <v>391</v>
      </c>
      <c r="D102" s="85">
        <v>33.81</v>
      </c>
      <c r="E102" s="52">
        <v>40.0</v>
      </c>
      <c r="F102" s="52">
        <v>114.29</v>
      </c>
      <c r="G102" s="52">
        <v>964976.0</v>
      </c>
      <c r="H102" s="52">
        <v>59.35</v>
      </c>
      <c r="I102" s="118" t="s">
        <v>65</v>
      </c>
      <c r="J102" s="118" t="s">
        <v>53</v>
      </c>
      <c r="K102" s="118" t="s">
        <v>203</v>
      </c>
      <c r="L102" s="4"/>
      <c r="O102" s="176" t="str">
        <f t="shared" si="1"/>
        <v>750MeV</v>
      </c>
      <c r="P102" s="20" t="str">
        <f t="shared" si="2"/>
        <v>650MeV</v>
      </c>
      <c r="Q102" s="20">
        <f t="shared" si="3"/>
        <v>2669.86</v>
      </c>
      <c r="R102" s="20">
        <f t="shared" si="4"/>
        <v>2106.29</v>
      </c>
      <c r="S102" s="20">
        <f t="shared" si="5"/>
        <v>213.1</v>
      </c>
    </row>
    <row r="103">
      <c r="A103" s="252"/>
      <c r="B103" s="4">
        <v>4489.0</v>
      </c>
      <c r="C103" s="4" t="s">
        <v>391</v>
      </c>
      <c r="D103" s="85">
        <v>33.81</v>
      </c>
      <c r="E103" s="52">
        <v>40.0</v>
      </c>
      <c r="F103" s="52">
        <v>126.62</v>
      </c>
      <c r="G103" s="52">
        <v>1065555.0</v>
      </c>
      <c r="H103" s="52">
        <v>59.79</v>
      </c>
      <c r="I103" s="118" t="s">
        <v>65</v>
      </c>
      <c r="J103" s="118" t="s">
        <v>53</v>
      </c>
      <c r="K103" s="118" t="s">
        <v>203</v>
      </c>
      <c r="L103" s="4"/>
      <c r="O103" s="176" t="str">
        <f t="shared" si="1"/>
        <v>750MeV</v>
      </c>
      <c r="P103" s="20" t="str">
        <f t="shared" si="2"/>
        <v>650MeV</v>
      </c>
      <c r="Q103" s="20">
        <f t="shared" si="3"/>
        <v>2796.48</v>
      </c>
      <c r="R103" s="20">
        <f t="shared" si="4"/>
        <v>2106.29</v>
      </c>
      <c r="S103" s="20">
        <f t="shared" si="5"/>
        <v>213.1</v>
      </c>
    </row>
    <row r="104">
      <c r="A104" s="75"/>
      <c r="B104" s="4">
        <v>4490.0</v>
      </c>
      <c r="C104" s="4" t="s">
        <v>391</v>
      </c>
      <c r="D104" s="85">
        <v>33.81</v>
      </c>
      <c r="E104" s="52">
        <v>30.0</v>
      </c>
      <c r="F104" s="52">
        <v>28.52</v>
      </c>
      <c r="G104" s="52">
        <v>211708.0</v>
      </c>
      <c r="H104" s="52">
        <v>22.24</v>
      </c>
      <c r="I104" s="118" t="s">
        <v>65</v>
      </c>
      <c r="J104" s="118" t="s">
        <v>53</v>
      </c>
      <c r="K104" s="118" t="s">
        <v>203</v>
      </c>
      <c r="L104" s="4"/>
      <c r="O104" s="176" t="str">
        <f t="shared" si="1"/>
        <v>750MeV</v>
      </c>
      <c r="P104" s="20" t="str">
        <f t="shared" si="2"/>
        <v>650MeV</v>
      </c>
      <c r="Q104" s="20">
        <f t="shared" si="3"/>
        <v>2825</v>
      </c>
      <c r="R104" s="20">
        <f t="shared" si="4"/>
        <v>2106.29</v>
      </c>
      <c r="S104" s="20">
        <f t="shared" si="5"/>
        <v>213.1</v>
      </c>
    </row>
    <row r="105">
      <c r="A105" s="75"/>
      <c r="B105" s="4">
        <v>4491.0</v>
      </c>
      <c r="C105" s="4" t="s">
        <v>391</v>
      </c>
      <c r="D105" s="85">
        <v>33.81</v>
      </c>
      <c r="E105" s="52">
        <v>20.0</v>
      </c>
      <c r="F105" s="52">
        <v>26.94</v>
      </c>
      <c r="G105" s="52">
        <v>179456.0</v>
      </c>
      <c r="H105" s="52">
        <v>30.78</v>
      </c>
      <c r="I105" s="118" t="s">
        <v>65</v>
      </c>
      <c r="J105" s="118" t="s">
        <v>53</v>
      </c>
      <c r="K105" s="118" t="s">
        <v>203</v>
      </c>
      <c r="L105" s="4"/>
      <c r="O105" s="176" t="str">
        <f t="shared" si="1"/>
        <v>750MeV</v>
      </c>
      <c r="P105" s="20" t="str">
        <f t="shared" si="2"/>
        <v>650MeV</v>
      </c>
      <c r="Q105" s="20">
        <f t="shared" si="3"/>
        <v>2851.94</v>
      </c>
      <c r="R105" s="20">
        <f t="shared" si="4"/>
        <v>2106.29</v>
      </c>
      <c r="S105" s="20">
        <f t="shared" si="5"/>
        <v>213.1</v>
      </c>
    </row>
    <row r="106">
      <c r="A106" s="75"/>
      <c r="B106" s="4">
        <v>4492.0</v>
      </c>
      <c r="C106" s="4" t="s">
        <v>391</v>
      </c>
      <c r="D106" s="85">
        <v>33.81</v>
      </c>
      <c r="E106" s="52">
        <v>10.0</v>
      </c>
      <c r="F106" s="52">
        <v>21.42</v>
      </c>
      <c r="G106" s="52">
        <v>149243.0</v>
      </c>
      <c r="H106" s="52">
        <v>40.04</v>
      </c>
      <c r="I106" s="118" t="s">
        <v>65</v>
      </c>
      <c r="J106" s="118" t="s">
        <v>53</v>
      </c>
      <c r="K106" s="118" t="s">
        <v>203</v>
      </c>
      <c r="L106" s="4"/>
      <c r="O106" s="176" t="str">
        <f t="shared" si="1"/>
        <v>750MeV</v>
      </c>
      <c r="P106" s="20" t="str">
        <f t="shared" si="2"/>
        <v>650MeV</v>
      </c>
      <c r="Q106" s="20">
        <f t="shared" si="3"/>
        <v>2873.36</v>
      </c>
      <c r="R106" s="20">
        <f t="shared" si="4"/>
        <v>2106.29</v>
      </c>
      <c r="S106" s="20">
        <f t="shared" si="5"/>
        <v>213.1</v>
      </c>
    </row>
    <row r="107">
      <c r="A107" s="75"/>
      <c r="B107" s="4">
        <v>4493.0</v>
      </c>
      <c r="C107" s="4" t="s">
        <v>391</v>
      </c>
      <c r="D107" s="85">
        <v>33.81</v>
      </c>
      <c r="E107" s="52">
        <v>40.0</v>
      </c>
      <c r="F107" s="52">
        <v>33.99</v>
      </c>
      <c r="G107" s="52">
        <v>287098.0</v>
      </c>
      <c r="H107" s="52">
        <v>16.28</v>
      </c>
      <c r="I107" s="118" t="s">
        <v>65</v>
      </c>
      <c r="J107" s="52" t="s">
        <v>469</v>
      </c>
      <c r="K107" s="52" t="s">
        <v>223</v>
      </c>
      <c r="L107" s="4"/>
      <c r="O107" s="176" t="str">
        <f t="shared" si="1"/>
        <v>750MeV</v>
      </c>
      <c r="P107" s="20" t="str">
        <f t="shared" si="2"/>
        <v>650MeV</v>
      </c>
      <c r="Q107" s="20">
        <f t="shared" si="3"/>
        <v>2907.35</v>
      </c>
      <c r="R107" s="20">
        <f t="shared" si="4"/>
        <v>2106.29</v>
      </c>
      <c r="S107" s="20">
        <f t="shared" si="5"/>
        <v>213.1</v>
      </c>
    </row>
    <row r="108">
      <c r="A108" s="111"/>
      <c r="B108" s="42">
        <v>4494.0</v>
      </c>
      <c r="C108" s="42" t="s">
        <v>391</v>
      </c>
      <c r="D108" s="256">
        <v>33.81</v>
      </c>
      <c r="E108" s="43">
        <v>30.0</v>
      </c>
      <c r="F108" s="43">
        <v>25.33</v>
      </c>
      <c r="G108" s="43">
        <v>182137.0</v>
      </c>
      <c r="H108" s="43">
        <v>19.96</v>
      </c>
      <c r="I108" s="43" t="s">
        <v>229</v>
      </c>
      <c r="J108" s="123" t="s">
        <v>53</v>
      </c>
      <c r="K108" s="123" t="s">
        <v>203</v>
      </c>
      <c r="L108" s="42"/>
      <c r="M108" s="27"/>
      <c r="N108" s="27"/>
      <c r="O108" s="200" t="str">
        <f t="shared" si="1"/>
        <v>750MeV</v>
      </c>
      <c r="P108" s="27" t="str">
        <f t="shared" si="2"/>
        <v>650MeV</v>
      </c>
      <c r="Q108" s="27">
        <f t="shared" si="3"/>
        <v>2907.35</v>
      </c>
      <c r="R108" s="27">
        <f t="shared" si="4"/>
        <v>2106.29</v>
      </c>
      <c r="S108" s="27">
        <f t="shared" si="5"/>
        <v>238.43</v>
      </c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</row>
    <row r="109">
      <c r="A109" s="111"/>
      <c r="B109" s="42">
        <v>4495.0</v>
      </c>
      <c r="C109" s="42" t="s">
        <v>391</v>
      </c>
      <c r="D109" s="256">
        <v>33.81</v>
      </c>
      <c r="E109" s="43">
        <v>20.0</v>
      </c>
      <c r="F109" s="43">
        <v>20.38</v>
      </c>
      <c r="G109" s="43">
        <v>119176.0</v>
      </c>
      <c r="H109" s="43">
        <v>20.45</v>
      </c>
      <c r="I109" s="43" t="s">
        <v>229</v>
      </c>
      <c r="J109" s="123" t="s">
        <v>53</v>
      </c>
      <c r="K109" s="123" t="s">
        <v>203</v>
      </c>
      <c r="L109" s="42"/>
      <c r="M109" s="27"/>
      <c r="N109" s="27"/>
      <c r="O109" s="200" t="str">
        <f t="shared" si="1"/>
        <v>750MeV</v>
      </c>
      <c r="P109" s="27" t="str">
        <f t="shared" si="2"/>
        <v>650MeV</v>
      </c>
      <c r="Q109" s="27">
        <f t="shared" si="3"/>
        <v>2907.35</v>
      </c>
      <c r="R109" s="27">
        <f t="shared" si="4"/>
        <v>2106.29</v>
      </c>
      <c r="S109" s="27">
        <f t="shared" si="5"/>
        <v>258.81</v>
      </c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</row>
    <row r="110">
      <c r="A110" s="114"/>
      <c r="B110" s="45">
        <v>4496.0</v>
      </c>
      <c r="C110" s="45" t="s">
        <v>391</v>
      </c>
      <c r="D110" s="260">
        <v>33.81</v>
      </c>
      <c r="E110" s="83">
        <v>20.0</v>
      </c>
      <c r="F110" s="83">
        <v>64.12</v>
      </c>
      <c r="G110" s="83">
        <v>1832425.0</v>
      </c>
      <c r="H110" s="83">
        <v>59.84</v>
      </c>
      <c r="I110" s="83" t="s">
        <v>101</v>
      </c>
      <c r="J110" s="83" t="s">
        <v>53</v>
      </c>
      <c r="K110" s="83" t="s">
        <v>203</v>
      </c>
      <c r="L110" s="45"/>
      <c r="M110" s="23"/>
      <c r="N110" s="23"/>
      <c r="O110" s="204" t="str">
        <f t="shared" si="1"/>
        <v>750MeV</v>
      </c>
      <c r="P110" s="23" t="str">
        <f t="shared" si="2"/>
        <v>650MeV</v>
      </c>
      <c r="Q110" s="23">
        <f t="shared" si="3"/>
        <v>2907.35</v>
      </c>
      <c r="R110" s="23">
        <f t="shared" si="4"/>
        <v>2170.41</v>
      </c>
      <c r="S110" s="23">
        <f t="shared" si="5"/>
        <v>258.81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>
      <c r="A111" s="114"/>
      <c r="B111" s="45">
        <v>4497.0</v>
      </c>
      <c r="C111" s="45" t="s">
        <v>154</v>
      </c>
      <c r="D111" s="260">
        <v>33.81</v>
      </c>
      <c r="E111" s="83">
        <v>20.0</v>
      </c>
      <c r="F111" s="83">
        <v>0.0</v>
      </c>
      <c r="G111" s="83">
        <v>101832.0</v>
      </c>
      <c r="H111" s="83">
        <v>6.43</v>
      </c>
      <c r="I111" s="83" t="s">
        <v>101</v>
      </c>
      <c r="J111" s="83" t="s">
        <v>53</v>
      </c>
      <c r="K111" s="83" t="s">
        <v>203</v>
      </c>
      <c r="L111" s="45" t="s">
        <v>415</v>
      </c>
      <c r="M111" s="23"/>
      <c r="N111" s="23"/>
      <c r="O111" s="204" t="str">
        <f t="shared" si="1"/>
        <v>750MeV</v>
      </c>
      <c r="P111" s="23" t="str">
        <f t="shared" si="2"/>
        <v>650MeV</v>
      </c>
      <c r="Q111" s="23">
        <f t="shared" si="3"/>
        <v>2907.35</v>
      </c>
      <c r="R111" s="23">
        <f t="shared" si="4"/>
        <v>2170.41</v>
      </c>
      <c r="S111" s="23">
        <f t="shared" si="5"/>
        <v>258.81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>
      <c r="A112" s="114"/>
      <c r="B112" s="45">
        <v>4498.0</v>
      </c>
      <c r="C112" s="45" t="s">
        <v>391</v>
      </c>
      <c r="D112" s="260">
        <v>33.81</v>
      </c>
      <c r="E112" s="83">
        <v>20.0</v>
      </c>
      <c r="F112" s="83">
        <v>31.0</v>
      </c>
      <c r="G112" s="83">
        <v>892741.0</v>
      </c>
      <c r="H112" s="83">
        <v>30.33</v>
      </c>
      <c r="I112" s="83" t="s">
        <v>101</v>
      </c>
      <c r="J112" s="83" t="s">
        <v>53</v>
      </c>
      <c r="K112" s="83" t="s">
        <v>203</v>
      </c>
      <c r="L112" s="45"/>
      <c r="M112" s="23"/>
      <c r="N112" s="23"/>
      <c r="O112" s="204" t="str">
        <f t="shared" si="1"/>
        <v>750MeV</v>
      </c>
      <c r="P112" s="23" t="str">
        <f t="shared" si="2"/>
        <v>650MeV</v>
      </c>
      <c r="Q112" s="23">
        <f t="shared" si="3"/>
        <v>2907.35</v>
      </c>
      <c r="R112" s="23">
        <f t="shared" si="4"/>
        <v>2201.41</v>
      </c>
      <c r="S112" s="23">
        <f t="shared" si="5"/>
        <v>258.81</v>
      </c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>
      <c r="A113" s="114"/>
      <c r="B113" s="45">
        <v>4499.0</v>
      </c>
      <c r="C113" s="45" t="s">
        <v>391</v>
      </c>
      <c r="D113" s="260">
        <v>33.81</v>
      </c>
      <c r="E113" s="83">
        <v>20.0</v>
      </c>
      <c r="F113" s="83">
        <v>58.51</v>
      </c>
      <c r="G113" s="83">
        <v>1688831.0</v>
      </c>
      <c r="H113" s="45">
        <v>64.81</v>
      </c>
      <c r="I113" s="83" t="s">
        <v>101</v>
      </c>
      <c r="J113" s="83" t="s">
        <v>53</v>
      </c>
      <c r="K113" s="83" t="s">
        <v>203</v>
      </c>
      <c r="L113" s="45"/>
      <c r="M113" s="23"/>
      <c r="N113" s="23"/>
      <c r="O113" s="204" t="str">
        <f t="shared" si="1"/>
        <v>750MeV</v>
      </c>
      <c r="P113" s="23" t="str">
        <f t="shared" si="2"/>
        <v>650MeV</v>
      </c>
      <c r="Q113" s="23">
        <f>if($I113="LH2",$Q112+#REF!,$Q112+0)</f>
        <v>2907.35</v>
      </c>
      <c r="R113" s="23">
        <f t="shared" si="4"/>
        <v>2259.92</v>
      </c>
      <c r="S113" s="23">
        <f>if($I113="dummy",$S112+#REF!,$S112+0)</f>
        <v>258.81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>
      <c r="A114" s="112"/>
      <c r="B114" s="45">
        <v>4500.0</v>
      </c>
      <c r="C114" s="45" t="s">
        <v>391</v>
      </c>
      <c r="D114" s="260">
        <v>33.81</v>
      </c>
      <c r="E114" s="83">
        <v>20.0</v>
      </c>
      <c r="F114" s="83">
        <v>43.23</v>
      </c>
      <c r="G114" s="83">
        <v>1287564.0</v>
      </c>
      <c r="H114" s="83">
        <v>57.84</v>
      </c>
      <c r="I114" s="83" t="s">
        <v>101</v>
      </c>
      <c r="J114" s="83" t="s">
        <v>53</v>
      </c>
      <c r="K114" s="83" t="s">
        <v>203</v>
      </c>
      <c r="L114" s="45"/>
      <c r="M114" s="23"/>
      <c r="N114" s="23"/>
      <c r="O114" s="204" t="str">
        <f t="shared" si="1"/>
        <v>750MeV</v>
      </c>
      <c r="P114" s="23" t="str">
        <f t="shared" si="2"/>
        <v>650MeV</v>
      </c>
      <c r="Q114" s="23">
        <f t="shared" ref="Q114:Q120" si="8">if($I114="LH2",$Q113+$F114,$Q113+0)</f>
        <v>2907.35</v>
      </c>
      <c r="R114" s="23">
        <f t="shared" si="4"/>
        <v>2303.15</v>
      </c>
      <c r="S114" s="23">
        <f t="shared" ref="S114:S120" si="9">if($I114="dummy",$S113+$F114,$S113+0)</f>
        <v>258.81</v>
      </c>
      <c r="T114" s="83"/>
      <c r="U114" s="83"/>
      <c r="V114" s="8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>
      <c r="A115" s="188"/>
      <c r="B115" s="45">
        <v>4501.0</v>
      </c>
      <c r="C115" s="45" t="s">
        <v>391</v>
      </c>
      <c r="D115" s="260">
        <v>33.81</v>
      </c>
      <c r="E115" s="83">
        <v>20.0</v>
      </c>
      <c r="F115" s="83">
        <v>60.95</v>
      </c>
      <c r="G115" s="83">
        <v>1758009.0</v>
      </c>
      <c r="H115" s="83">
        <v>57.72</v>
      </c>
      <c r="I115" s="83" t="s">
        <v>101</v>
      </c>
      <c r="J115" s="83" t="s">
        <v>53</v>
      </c>
      <c r="K115" s="83" t="s">
        <v>203</v>
      </c>
      <c r="L115" s="45"/>
      <c r="M115" s="23"/>
      <c r="N115" s="23"/>
      <c r="O115" s="204" t="str">
        <f t="shared" si="1"/>
        <v>750MeV</v>
      </c>
      <c r="P115" s="23" t="str">
        <f t="shared" si="2"/>
        <v>650MeV</v>
      </c>
      <c r="Q115" s="23">
        <f t="shared" si="8"/>
        <v>2907.35</v>
      </c>
      <c r="R115" s="23">
        <f t="shared" si="4"/>
        <v>2364.1</v>
      </c>
      <c r="S115" s="23">
        <f t="shared" si="9"/>
        <v>258.81</v>
      </c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>
      <c r="A116" s="114"/>
      <c r="B116" s="45">
        <v>4502.0</v>
      </c>
      <c r="C116" s="45" t="s">
        <v>391</v>
      </c>
      <c r="D116" s="260">
        <v>33.81</v>
      </c>
      <c r="E116" s="83">
        <v>20.0</v>
      </c>
      <c r="F116" s="83">
        <v>65.53</v>
      </c>
      <c r="G116" s="83">
        <v>1868381.0</v>
      </c>
      <c r="H116" s="83">
        <v>57.98</v>
      </c>
      <c r="I116" s="83" t="s">
        <v>101</v>
      </c>
      <c r="J116" s="83" t="s">
        <v>53</v>
      </c>
      <c r="K116" s="83" t="s">
        <v>203</v>
      </c>
      <c r="L116" s="23"/>
      <c r="M116" s="23"/>
      <c r="N116" s="23"/>
      <c r="O116" s="204" t="str">
        <f t="shared" si="1"/>
        <v>750MeV</v>
      </c>
      <c r="P116" s="23" t="str">
        <f t="shared" si="2"/>
        <v>650MeV</v>
      </c>
      <c r="Q116" s="23">
        <f t="shared" si="8"/>
        <v>2907.35</v>
      </c>
      <c r="R116" s="23">
        <f t="shared" si="4"/>
        <v>2429.63</v>
      </c>
      <c r="S116" s="23">
        <f t="shared" si="9"/>
        <v>258.81</v>
      </c>
      <c r="T116" s="205"/>
      <c r="U116" s="205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>
      <c r="A117" s="114"/>
      <c r="B117" s="45">
        <v>4503.0</v>
      </c>
      <c r="C117" s="45" t="s">
        <v>391</v>
      </c>
      <c r="D117" s="260">
        <v>33.81</v>
      </c>
      <c r="E117" s="83">
        <v>20.0</v>
      </c>
      <c r="F117" s="83">
        <v>60.75</v>
      </c>
      <c r="G117" s="83">
        <v>1735609.0</v>
      </c>
      <c r="H117" s="83">
        <v>58.13</v>
      </c>
      <c r="I117" s="83" t="s">
        <v>101</v>
      </c>
      <c r="J117" s="83" t="s">
        <v>53</v>
      </c>
      <c r="K117" s="83" t="s">
        <v>203</v>
      </c>
      <c r="L117" s="23"/>
      <c r="M117" s="23"/>
      <c r="N117" s="23"/>
      <c r="O117" s="204" t="str">
        <f t="shared" si="1"/>
        <v>750MeV</v>
      </c>
      <c r="P117" s="23" t="str">
        <f t="shared" si="2"/>
        <v>650MeV</v>
      </c>
      <c r="Q117" s="23">
        <f t="shared" si="8"/>
        <v>2907.35</v>
      </c>
      <c r="R117" s="23">
        <f t="shared" si="4"/>
        <v>2490.38</v>
      </c>
      <c r="S117" s="23">
        <f t="shared" si="9"/>
        <v>258.81</v>
      </c>
      <c r="T117" s="205"/>
      <c r="U117" s="205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>
      <c r="A118" s="114"/>
      <c r="B118" s="45">
        <v>4504.0</v>
      </c>
      <c r="C118" s="45" t="s">
        <v>391</v>
      </c>
      <c r="D118" s="260">
        <v>33.81</v>
      </c>
      <c r="E118" s="83">
        <v>20.0</v>
      </c>
      <c r="F118" s="83">
        <v>63.67</v>
      </c>
      <c r="G118" s="83">
        <v>1795057.0</v>
      </c>
      <c r="H118" s="83">
        <v>59.95</v>
      </c>
      <c r="I118" s="83" t="s">
        <v>101</v>
      </c>
      <c r="J118" s="83" t="s">
        <v>53</v>
      </c>
      <c r="K118" s="83" t="s">
        <v>203</v>
      </c>
      <c r="L118" s="23"/>
      <c r="M118" s="23"/>
      <c r="N118" s="23"/>
      <c r="O118" s="204" t="str">
        <f t="shared" si="1"/>
        <v>750MeV</v>
      </c>
      <c r="P118" s="23" t="str">
        <f t="shared" si="2"/>
        <v>650MeV</v>
      </c>
      <c r="Q118" s="23">
        <f t="shared" si="8"/>
        <v>2907.35</v>
      </c>
      <c r="R118" s="23">
        <f t="shared" si="4"/>
        <v>2554.05</v>
      </c>
      <c r="S118" s="23">
        <f t="shared" si="9"/>
        <v>258.81</v>
      </c>
      <c r="T118" s="205"/>
      <c r="U118" s="205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>
      <c r="A119" s="114"/>
      <c r="B119" s="45">
        <v>4505.0</v>
      </c>
      <c r="C119" s="45" t="s">
        <v>391</v>
      </c>
      <c r="D119" s="260">
        <v>33.81</v>
      </c>
      <c r="E119" s="83">
        <v>20.0</v>
      </c>
      <c r="F119" s="83">
        <v>60.05</v>
      </c>
      <c r="G119" s="83">
        <v>1700121.0</v>
      </c>
      <c r="H119" s="83">
        <v>58.12</v>
      </c>
      <c r="I119" s="83" t="s">
        <v>101</v>
      </c>
      <c r="J119" s="83" t="s">
        <v>53</v>
      </c>
      <c r="K119" s="83" t="s">
        <v>203</v>
      </c>
      <c r="L119" s="23"/>
      <c r="M119" s="23"/>
      <c r="N119" s="23"/>
      <c r="O119" s="204" t="str">
        <f t="shared" si="1"/>
        <v>750MeV</v>
      </c>
      <c r="P119" s="23" t="str">
        <f t="shared" si="2"/>
        <v>650MeV</v>
      </c>
      <c r="Q119" s="23">
        <f t="shared" si="8"/>
        <v>2907.35</v>
      </c>
      <c r="R119" s="23">
        <f t="shared" si="4"/>
        <v>2614.1</v>
      </c>
      <c r="S119" s="23">
        <f t="shared" si="9"/>
        <v>258.81</v>
      </c>
      <c r="T119" s="205"/>
      <c r="U119" s="205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>
      <c r="A120" s="114"/>
      <c r="B120" s="45">
        <v>4506.0</v>
      </c>
      <c r="C120" s="45" t="s">
        <v>391</v>
      </c>
      <c r="D120" s="260">
        <v>33.81</v>
      </c>
      <c r="E120" s="83">
        <v>15.0</v>
      </c>
      <c r="F120" s="83">
        <v>16.02</v>
      </c>
      <c r="G120" s="83">
        <v>367191.0</v>
      </c>
      <c r="H120" s="83">
        <v>20.3</v>
      </c>
      <c r="I120" s="83" t="s">
        <v>101</v>
      </c>
      <c r="J120" s="83" t="s">
        <v>53</v>
      </c>
      <c r="K120" s="83" t="s">
        <v>203</v>
      </c>
      <c r="L120" s="23"/>
      <c r="M120" s="23"/>
      <c r="N120" s="23"/>
      <c r="O120" s="204" t="str">
        <f t="shared" si="1"/>
        <v>750MeV</v>
      </c>
      <c r="P120" s="23" t="str">
        <f t="shared" si="2"/>
        <v>650MeV</v>
      </c>
      <c r="Q120" s="23">
        <f t="shared" si="8"/>
        <v>2907.35</v>
      </c>
      <c r="R120" s="23">
        <f t="shared" si="4"/>
        <v>2630.12</v>
      </c>
      <c r="S120" s="23">
        <f t="shared" si="9"/>
        <v>258.81</v>
      </c>
      <c r="T120" s="205"/>
      <c r="U120" s="205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>
      <c r="A121" s="114"/>
      <c r="B121" s="45">
        <v>4507.0</v>
      </c>
      <c r="C121" s="45" t="s">
        <v>391</v>
      </c>
      <c r="D121" s="260">
        <v>33.81</v>
      </c>
      <c r="E121" s="83">
        <v>12.0</v>
      </c>
      <c r="F121" s="83">
        <v>20.77</v>
      </c>
      <c r="G121" s="83">
        <v>415180.0</v>
      </c>
      <c r="H121" s="83">
        <v>31.42</v>
      </c>
      <c r="I121" s="83" t="s">
        <v>101</v>
      </c>
      <c r="J121" s="83" t="s">
        <v>53</v>
      </c>
      <c r="K121" s="83" t="s">
        <v>203</v>
      </c>
      <c r="L121" s="23"/>
      <c r="M121" s="23"/>
      <c r="N121" s="23"/>
      <c r="O121" s="204" t="str">
        <f t="shared" si="1"/>
        <v>750MeV</v>
      </c>
      <c r="P121" s="23" t="str">
        <f t="shared" si="2"/>
        <v>650MeV</v>
      </c>
      <c r="Q121" s="23">
        <f>if($I121="LH2",$Q120+#REF!,$Q120+0)</f>
        <v>2907.35</v>
      </c>
      <c r="R121" s="23">
        <f t="shared" si="4"/>
        <v>2650.89</v>
      </c>
      <c r="S121" s="23">
        <f>if($I121="dummy",$S120+#REF!,$S120+0)</f>
        <v>258.81</v>
      </c>
      <c r="T121" s="205"/>
      <c r="U121" s="205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>
      <c r="A122" s="114"/>
      <c r="B122" s="45">
        <v>4508.0</v>
      </c>
      <c r="C122" s="45" t="s">
        <v>391</v>
      </c>
      <c r="D122" s="260">
        <v>33.81</v>
      </c>
      <c r="E122" s="83">
        <v>8.0</v>
      </c>
      <c r="F122" s="83">
        <v>18.21</v>
      </c>
      <c r="G122" s="83">
        <v>302247.0</v>
      </c>
      <c r="H122" s="83">
        <v>40.94</v>
      </c>
      <c r="I122" s="83" t="s">
        <v>101</v>
      </c>
      <c r="J122" s="83" t="s">
        <v>53</v>
      </c>
      <c r="K122" s="83" t="s">
        <v>203</v>
      </c>
      <c r="L122" s="23"/>
      <c r="M122" s="23"/>
      <c r="N122" s="23"/>
      <c r="O122" s="204" t="str">
        <f t="shared" si="1"/>
        <v>750MeV</v>
      </c>
      <c r="P122" s="23" t="str">
        <f t="shared" si="2"/>
        <v>650MeV</v>
      </c>
      <c r="Q122" s="23">
        <f t="shared" ref="Q122:Q156" si="10">if($I122="LH2",$Q121+$F122,$Q121+0)</f>
        <v>2907.35</v>
      </c>
      <c r="R122" s="23">
        <f t="shared" si="4"/>
        <v>2669.1</v>
      </c>
      <c r="S122" s="23">
        <f t="shared" ref="S122:S197" si="11">if($I122="dummy",$S121+$F122,$S121+0)</f>
        <v>258.81</v>
      </c>
      <c r="T122" s="205"/>
      <c r="U122" s="205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>
      <c r="A123" s="180">
        <v>45342.0</v>
      </c>
      <c r="B123" s="45">
        <v>4509.0</v>
      </c>
      <c r="C123" s="45" t="s">
        <v>391</v>
      </c>
      <c r="D123" s="260">
        <v>33.81</v>
      </c>
      <c r="E123" s="83">
        <v>20.0</v>
      </c>
      <c r="F123" s="83">
        <v>13.28</v>
      </c>
      <c r="G123" s="83">
        <v>378044.0</v>
      </c>
      <c r="H123" s="83">
        <v>15.25</v>
      </c>
      <c r="I123" s="83" t="s">
        <v>101</v>
      </c>
      <c r="J123" s="83" t="s">
        <v>453</v>
      </c>
      <c r="K123" s="83" t="s">
        <v>223</v>
      </c>
      <c r="L123" s="23"/>
      <c r="M123" s="23"/>
      <c r="N123" s="23"/>
      <c r="O123" s="204" t="str">
        <f t="shared" si="1"/>
        <v>750MeV</v>
      </c>
      <c r="P123" s="23" t="str">
        <f t="shared" si="2"/>
        <v>650MeV</v>
      </c>
      <c r="Q123" s="23">
        <f t="shared" si="10"/>
        <v>2907.35</v>
      </c>
      <c r="R123" s="23">
        <f t="shared" si="4"/>
        <v>2682.38</v>
      </c>
      <c r="S123" s="23">
        <f t="shared" si="11"/>
        <v>258.81</v>
      </c>
      <c r="T123" s="205"/>
      <c r="U123" s="205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>
      <c r="A124" s="73">
        <v>45343.0</v>
      </c>
      <c r="B124" s="4">
        <v>4551.0</v>
      </c>
      <c r="C124" s="4" t="s">
        <v>391</v>
      </c>
      <c r="D124" s="92">
        <v>33.812</v>
      </c>
      <c r="E124" s="52">
        <v>40.0</v>
      </c>
      <c r="F124" s="52">
        <v>123.8</v>
      </c>
      <c r="G124" s="4">
        <v>1025818.0</v>
      </c>
      <c r="H124" s="52">
        <v>64.23</v>
      </c>
      <c r="I124" s="118" t="s">
        <v>65</v>
      </c>
      <c r="J124" s="118" t="s">
        <v>53</v>
      </c>
      <c r="K124" s="118" t="s">
        <v>203</v>
      </c>
      <c r="O124" s="176" t="str">
        <f t="shared" si="1"/>
        <v>750MeV</v>
      </c>
      <c r="P124" s="20" t="str">
        <f t="shared" si="2"/>
        <v>650MeV</v>
      </c>
      <c r="Q124" s="20">
        <f t="shared" si="10"/>
        <v>3031.15</v>
      </c>
      <c r="R124" s="23">
        <f t="shared" si="4"/>
        <v>2682.38</v>
      </c>
      <c r="S124" s="20">
        <f t="shared" si="11"/>
        <v>258.81</v>
      </c>
      <c r="T124" s="216"/>
      <c r="U124" s="216"/>
    </row>
    <row r="125">
      <c r="A125" s="75"/>
      <c r="B125" s="4">
        <v>4552.0</v>
      </c>
      <c r="C125" s="4" t="s">
        <v>154</v>
      </c>
      <c r="D125" s="85">
        <v>33.812</v>
      </c>
      <c r="E125" s="52">
        <v>40.0</v>
      </c>
      <c r="F125" s="52">
        <v>0.0</v>
      </c>
      <c r="G125" s="4">
        <v>140251.0</v>
      </c>
      <c r="H125" s="52">
        <v>8.89</v>
      </c>
      <c r="I125" s="118" t="s">
        <v>65</v>
      </c>
      <c r="J125" s="118" t="s">
        <v>53</v>
      </c>
      <c r="K125" s="118" t="s">
        <v>203</v>
      </c>
      <c r="L125" s="4" t="s">
        <v>666</v>
      </c>
      <c r="O125" s="176" t="str">
        <f t="shared" si="1"/>
        <v>750MeV</v>
      </c>
      <c r="P125" s="20" t="str">
        <f t="shared" si="2"/>
        <v>650MeV</v>
      </c>
      <c r="Q125" s="20">
        <f t="shared" si="10"/>
        <v>3031.15</v>
      </c>
      <c r="R125" s="23">
        <f t="shared" si="4"/>
        <v>2682.38</v>
      </c>
      <c r="S125" s="20">
        <f t="shared" si="11"/>
        <v>258.81</v>
      </c>
      <c r="T125" s="216"/>
      <c r="U125" s="216"/>
    </row>
    <row r="126">
      <c r="A126" s="75"/>
      <c r="B126" s="4">
        <v>4553.0</v>
      </c>
      <c r="C126" s="4" t="s">
        <v>154</v>
      </c>
      <c r="D126" s="85">
        <v>33.812</v>
      </c>
      <c r="E126" s="52" t="s">
        <v>232</v>
      </c>
      <c r="F126" s="52">
        <v>0.0</v>
      </c>
      <c r="G126" s="52">
        <v>0.0</v>
      </c>
      <c r="H126" s="52">
        <v>0.0</v>
      </c>
      <c r="I126" s="118" t="s">
        <v>65</v>
      </c>
      <c r="J126" s="118" t="s">
        <v>53</v>
      </c>
      <c r="K126" s="118" t="s">
        <v>203</v>
      </c>
      <c r="O126" s="176" t="str">
        <f t="shared" si="1"/>
        <v>750MeV</v>
      </c>
      <c r="P126" s="20" t="str">
        <f t="shared" si="2"/>
        <v>650MeV</v>
      </c>
      <c r="Q126" s="20">
        <f t="shared" si="10"/>
        <v>3031.15</v>
      </c>
      <c r="R126" s="23">
        <f t="shared" si="4"/>
        <v>2682.38</v>
      </c>
      <c r="S126" s="20">
        <f t="shared" si="11"/>
        <v>258.81</v>
      </c>
      <c r="T126" s="216"/>
      <c r="U126" s="216"/>
    </row>
    <row r="127">
      <c r="A127" s="75"/>
      <c r="B127" s="4">
        <v>4554.0</v>
      </c>
      <c r="C127" s="4" t="s">
        <v>154</v>
      </c>
      <c r="D127" s="85">
        <v>33.812</v>
      </c>
      <c r="E127" s="52" t="s">
        <v>232</v>
      </c>
      <c r="F127" s="52">
        <v>0.0</v>
      </c>
      <c r="G127" s="52">
        <v>0.0</v>
      </c>
      <c r="H127" s="52">
        <v>0.0</v>
      </c>
      <c r="I127" s="118" t="s">
        <v>65</v>
      </c>
      <c r="J127" s="118" t="s">
        <v>53</v>
      </c>
      <c r="K127" s="118" t="s">
        <v>203</v>
      </c>
      <c r="O127" s="176" t="str">
        <f t="shared" si="1"/>
        <v>750MeV</v>
      </c>
      <c r="P127" s="20" t="str">
        <f t="shared" si="2"/>
        <v>650MeV</v>
      </c>
      <c r="Q127" s="20">
        <f t="shared" si="10"/>
        <v>3031.15</v>
      </c>
      <c r="R127" s="23">
        <f t="shared" si="4"/>
        <v>2682.38</v>
      </c>
      <c r="S127" s="20">
        <f t="shared" si="11"/>
        <v>258.81</v>
      </c>
      <c r="T127" s="216"/>
      <c r="U127" s="216"/>
    </row>
    <row r="128">
      <c r="A128" s="75"/>
      <c r="B128" s="4">
        <v>4555.0</v>
      </c>
      <c r="C128" s="4" t="s">
        <v>391</v>
      </c>
      <c r="D128" s="85">
        <v>33.812</v>
      </c>
      <c r="E128" s="52">
        <v>40.0</v>
      </c>
      <c r="F128" s="52">
        <v>114.8</v>
      </c>
      <c r="G128" s="4">
        <v>963051.0</v>
      </c>
      <c r="H128" s="52">
        <v>67.92</v>
      </c>
      <c r="I128" s="118" t="s">
        <v>65</v>
      </c>
      <c r="J128" s="118" t="s">
        <v>53</v>
      </c>
      <c r="K128" s="118" t="s">
        <v>203</v>
      </c>
      <c r="O128" s="176" t="str">
        <f t="shared" si="1"/>
        <v>750MeV</v>
      </c>
      <c r="P128" s="20" t="str">
        <f t="shared" si="2"/>
        <v>650MeV</v>
      </c>
      <c r="Q128" s="20">
        <f t="shared" si="10"/>
        <v>3145.95</v>
      </c>
      <c r="R128" s="20">
        <f t="shared" si="4"/>
        <v>2682.38</v>
      </c>
      <c r="S128" s="20">
        <f t="shared" si="11"/>
        <v>258.81</v>
      </c>
      <c r="T128" s="216"/>
      <c r="U128" s="216"/>
    </row>
    <row r="129">
      <c r="A129" s="75"/>
      <c r="B129" s="4">
        <v>4556.0</v>
      </c>
      <c r="C129" s="4" t="s">
        <v>391</v>
      </c>
      <c r="D129" s="85">
        <v>33.812</v>
      </c>
      <c r="E129" s="52">
        <v>30.0</v>
      </c>
      <c r="F129" s="52">
        <v>33.48</v>
      </c>
      <c r="G129" s="4">
        <v>227851.0</v>
      </c>
      <c r="H129" s="52">
        <v>20.39</v>
      </c>
      <c r="I129" s="118" t="s">
        <v>65</v>
      </c>
      <c r="J129" s="118" t="s">
        <v>53</v>
      </c>
      <c r="K129" s="118" t="s">
        <v>203</v>
      </c>
      <c r="O129" s="176" t="str">
        <f t="shared" si="1"/>
        <v>750MeV</v>
      </c>
      <c r="P129" s="20" t="str">
        <f t="shared" si="2"/>
        <v>650MeV</v>
      </c>
      <c r="Q129" s="20">
        <f t="shared" si="10"/>
        <v>3179.43</v>
      </c>
      <c r="R129" s="20">
        <f t="shared" si="4"/>
        <v>2682.38</v>
      </c>
      <c r="S129" s="20">
        <f t="shared" si="11"/>
        <v>258.81</v>
      </c>
      <c r="T129" s="216"/>
      <c r="U129" s="216"/>
    </row>
    <row r="130">
      <c r="A130" s="75"/>
      <c r="B130" s="4">
        <v>4557.0</v>
      </c>
      <c r="C130" s="4" t="s">
        <v>391</v>
      </c>
      <c r="D130" s="85">
        <v>33.812</v>
      </c>
      <c r="E130" s="52">
        <v>10.0</v>
      </c>
      <c r="F130" s="52">
        <v>22.6</v>
      </c>
      <c r="G130" s="4">
        <v>155375.0</v>
      </c>
      <c r="H130" s="52">
        <v>42.29</v>
      </c>
      <c r="I130" s="118" t="s">
        <v>65</v>
      </c>
      <c r="J130" s="118" t="s">
        <v>53</v>
      </c>
      <c r="K130" s="118" t="s">
        <v>203</v>
      </c>
      <c r="O130" s="176" t="str">
        <f t="shared" si="1"/>
        <v>750MeV</v>
      </c>
      <c r="P130" s="20" t="str">
        <f t="shared" si="2"/>
        <v>650MeV</v>
      </c>
      <c r="Q130" s="20">
        <f t="shared" si="10"/>
        <v>3202.03</v>
      </c>
      <c r="R130" s="20">
        <f t="shared" si="4"/>
        <v>2682.38</v>
      </c>
      <c r="S130" s="20">
        <f t="shared" si="11"/>
        <v>258.81</v>
      </c>
      <c r="T130" s="216"/>
      <c r="U130" s="216"/>
    </row>
    <row r="131">
      <c r="A131" s="75"/>
      <c r="B131" s="4">
        <v>4558.0</v>
      </c>
      <c r="C131" s="4" t="s">
        <v>391</v>
      </c>
      <c r="D131" s="85">
        <v>33.812</v>
      </c>
      <c r="E131" s="52">
        <v>40.0</v>
      </c>
      <c r="F131" s="52">
        <v>33.32</v>
      </c>
      <c r="G131" s="4">
        <v>269277.0</v>
      </c>
      <c r="H131" s="52">
        <v>15.61</v>
      </c>
      <c r="I131" s="118" t="s">
        <v>65</v>
      </c>
      <c r="J131" s="100" t="s">
        <v>469</v>
      </c>
      <c r="K131" s="100" t="s">
        <v>223</v>
      </c>
      <c r="O131" s="176" t="str">
        <f t="shared" si="1"/>
        <v>750MeV</v>
      </c>
      <c r="P131" s="20" t="str">
        <f t="shared" si="2"/>
        <v>650MeV</v>
      </c>
      <c r="Q131" s="20">
        <f t="shared" si="10"/>
        <v>3235.35</v>
      </c>
      <c r="R131" s="20">
        <f t="shared" si="4"/>
        <v>2682.38</v>
      </c>
      <c r="S131" s="20">
        <f t="shared" si="11"/>
        <v>258.81</v>
      </c>
      <c r="T131" s="216"/>
      <c r="U131" s="216"/>
    </row>
    <row r="132">
      <c r="A132" s="111"/>
      <c r="B132" s="42">
        <v>4559.0</v>
      </c>
      <c r="C132" s="42" t="s">
        <v>391</v>
      </c>
      <c r="D132" s="256">
        <v>33.812</v>
      </c>
      <c r="E132" s="43">
        <v>30.0</v>
      </c>
      <c r="F132" s="43">
        <v>30.46</v>
      </c>
      <c r="G132" s="42">
        <v>198508.0</v>
      </c>
      <c r="H132" s="43">
        <v>18.8</v>
      </c>
      <c r="I132" s="43" t="s">
        <v>229</v>
      </c>
      <c r="J132" s="123" t="s">
        <v>53</v>
      </c>
      <c r="K132" s="123" t="s">
        <v>203</v>
      </c>
      <c r="L132" s="27"/>
      <c r="M132" s="27"/>
      <c r="N132" s="27"/>
      <c r="O132" s="200" t="str">
        <f t="shared" si="1"/>
        <v>750MeV</v>
      </c>
      <c r="P132" s="27" t="str">
        <f t="shared" si="2"/>
        <v>650MeV</v>
      </c>
      <c r="Q132" s="27">
        <f t="shared" si="10"/>
        <v>3235.35</v>
      </c>
      <c r="R132" s="27">
        <f t="shared" si="4"/>
        <v>2682.38</v>
      </c>
      <c r="S132" s="27">
        <f t="shared" si="11"/>
        <v>289.27</v>
      </c>
      <c r="T132" s="201"/>
      <c r="U132" s="201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</row>
    <row r="133">
      <c r="A133" s="181"/>
      <c r="B133" s="42">
        <v>4560.0</v>
      </c>
      <c r="C133" s="42" t="s">
        <v>391</v>
      </c>
      <c r="D133" s="256">
        <v>33.812</v>
      </c>
      <c r="E133" s="43">
        <v>20.0</v>
      </c>
      <c r="F133" s="43">
        <v>22.44</v>
      </c>
      <c r="G133" s="42">
        <v>121093.0</v>
      </c>
      <c r="H133" s="43">
        <v>19.78</v>
      </c>
      <c r="I133" s="43" t="s">
        <v>229</v>
      </c>
      <c r="J133" s="123" t="s">
        <v>53</v>
      </c>
      <c r="K133" s="123" t="s">
        <v>203</v>
      </c>
      <c r="L133" s="27"/>
      <c r="M133" s="27"/>
      <c r="N133" s="27"/>
      <c r="O133" s="200" t="str">
        <f t="shared" si="1"/>
        <v>750MeV</v>
      </c>
      <c r="P133" s="27" t="str">
        <f t="shared" si="2"/>
        <v>650MeV</v>
      </c>
      <c r="Q133" s="27">
        <f t="shared" si="10"/>
        <v>3235.35</v>
      </c>
      <c r="R133" s="27">
        <f t="shared" si="4"/>
        <v>2682.38</v>
      </c>
      <c r="S133" s="27">
        <f t="shared" si="11"/>
        <v>311.71</v>
      </c>
      <c r="T133" s="201"/>
      <c r="U133" s="201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</row>
    <row r="134">
      <c r="A134" s="114"/>
      <c r="B134" s="45">
        <v>4561.0</v>
      </c>
      <c r="C134" s="45" t="s">
        <v>391</v>
      </c>
      <c r="D134" s="260">
        <v>33.812</v>
      </c>
      <c r="E134" s="83">
        <v>20.0</v>
      </c>
      <c r="F134" s="83">
        <v>68.14</v>
      </c>
      <c r="G134" s="45">
        <v>1934044.0</v>
      </c>
      <c r="H134" s="83">
        <v>61.24</v>
      </c>
      <c r="I134" s="83" t="s">
        <v>101</v>
      </c>
      <c r="J134" s="292" t="s">
        <v>53</v>
      </c>
      <c r="K134" s="292" t="s">
        <v>203</v>
      </c>
      <c r="L134" s="45"/>
      <c r="M134" s="23"/>
      <c r="N134" s="23"/>
      <c r="O134" s="204" t="str">
        <f t="shared" si="1"/>
        <v>750MeV</v>
      </c>
      <c r="P134" s="23" t="str">
        <f t="shared" si="2"/>
        <v>650MeV</v>
      </c>
      <c r="Q134" s="23">
        <f t="shared" si="10"/>
        <v>3235.35</v>
      </c>
      <c r="R134" s="23">
        <f t="shared" si="4"/>
        <v>2750.52</v>
      </c>
      <c r="S134" s="23">
        <f t="shared" si="11"/>
        <v>311.71</v>
      </c>
      <c r="T134" s="205"/>
      <c r="U134" s="205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>
      <c r="A135" s="180">
        <v>45344.0</v>
      </c>
      <c r="B135" s="45">
        <v>4562.0</v>
      </c>
      <c r="C135" s="45" t="s">
        <v>391</v>
      </c>
      <c r="D135" s="260">
        <v>33.812</v>
      </c>
      <c r="E135" s="83">
        <v>20.0</v>
      </c>
      <c r="F135" s="83">
        <v>65.53</v>
      </c>
      <c r="G135" s="45">
        <v>1798052.0</v>
      </c>
      <c r="H135" s="83">
        <v>59.23</v>
      </c>
      <c r="I135" s="83" t="s">
        <v>101</v>
      </c>
      <c r="J135" s="292" t="s">
        <v>53</v>
      </c>
      <c r="K135" s="292" t="s">
        <v>203</v>
      </c>
      <c r="L135" s="45"/>
      <c r="M135" s="23"/>
      <c r="N135" s="23"/>
      <c r="O135" s="204" t="str">
        <f t="shared" si="1"/>
        <v>750MeV</v>
      </c>
      <c r="P135" s="23" t="str">
        <f t="shared" si="2"/>
        <v>650MeV</v>
      </c>
      <c r="Q135" s="23">
        <f t="shared" si="10"/>
        <v>3235.35</v>
      </c>
      <c r="R135" s="23">
        <f t="shared" si="4"/>
        <v>2816.05</v>
      </c>
      <c r="S135" s="23">
        <f t="shared" si="11"/>
        <v>311.71</v>
      </c>
      <c r="T135" s="205"/>
      <c r="U135" s="205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>
      <c r="A136" s="114"/>
      <c r="B136" s="45">
        <v>4563.0</v>
      </c>
      <c r="C136" s="45" t="s">
        <v>391</v>
      </c>
      <c r="D136" s="260">
        <v>33.812</v>
      </c>
      <c r="E136" s="83">
        <v>20.0</v>
      </c>
      <c r="F136" s="45">
        <v>65.63</v>
      </c>
      <c r="G136" s="45">
        <v>1825781.0</v>
      </c>
      <c r="H136" s="45">
        <v>58.32</v>
      </c>
      <c r="I136" s="83" t="s">
        <v>101</v>
      </c>
      <c r="J136" s="292" t="s">
        <v>53</v>
      </c>
      <c r="K136" s="292" t="s">
        <v>203</v>
      </c>
      <c r="L136" s="45"/>
      <c r="M136" s="23"/>
      <c r="N136" s="23"/>
      <c r="O136" s="204" t="str">
        <f t="shared" si="1"/>
        <v>750MeV</v>
      </c>
      <c r="P136" s="23" t="str">
        <f t="shared" si="2"/>
        <v>650MeV</v>
      </c>
      <c r="Q136" s="23">
        <f t="shared" si="10"/>
        <v>3235.35</v>
      </c>
      <c r="R136" s="23">
        <f t="shared" si="4"/>
        <v>2881.68</v>
      </c>
      <c r="S136" s="23">
        <f t="shared" si="11"/>
        <v>311.71</v>
      </c>
      <c r="T136" s="205"/>
      <c r="U136" s="205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>
      <c r="A137" s="114"/>
      <c r="B137" s="45">
        <v>4564.0</v>
      </c>
      <c r="C137" s="45" t="s">
        <v>391</v>
      </c>
      <c r="D137" s="260">
        <v>33.812</v>
      </c>
      <c r="E137" s="83">
        <v>20.0</v>
      </c>
      <c r="F137" s="83">
        <v>57.71</v>
      </c>
      <c r="G137" s="45">
        <v>1599074.0</v>
      </c>
      <c r="H137" s="83">
        <v>53.04</v>
      </c>
      <c r="I137" s="83" t="s">
        <v>101</v>
      </c>
      <c r="J137" s="292" t="s">
        <v>53</v>
      </c>
      <c r="K137" s="292" t="s">
        <v>203</v>
      </c>
      <c r="L137" s="45"/>
      <c r="M137" s="23"/>
      <c r="N137" s="23"/>
      <c r="O137" s="204" t="str">
        <f t="shared" si="1"/>
        <v>750MeV</v>
      </c>
      <c r="P137" s="23" t="str">
        <f t="shared" si="2"/>
        <v>650MeV</v>
      </c>
      <c r="Q137" s="23">
        <f t="shared" si="10"/>
        <v>3235.35</v>
      </c>
      <c r="R137" s="23">
        <f t="shared" si="4"/>
        <v>2939.39</v>
      </c>
      <c r="S137" s="23">
        <f t="shared" si="11"/>
        <v>311.71</v>
      </c>
      <c r="T137" s="205"/>
      <c r="U137" s="205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>
      <c r="A138" s="114"/>
      <c r="B138" s="45">
        <v>4565.0</v>
      </c>
      <c r="C138" s="45" t="s">
        <v>391</v>
      </c>
      <c r="D138" s="260">
        <v>33.812</v>
      </c>
      <c r="E138" s="83">
        <v>15.0</v>
      </c>
      <c r="F138" s="83">
        <v>18.53</v>
      </c>
      <c r="G138" s="45">
        <v>420901.0</v>
      </c>
      <c r="H138" s="83">
        <v>21.59</v>
      </c>
      <c r="I138" s="83" t="s">
        <v>101</v>
      </c>
      <c r="J138" s="292" t="s">
        <v>53</v>
      </c>
      <c r="K138" s="292" t="s">
        <v>203</v>
      </c>
      <c r="L138" s="45"/>
      <c r="M138" s="23"/>
      <c r="N138" s="23"/>
      <c r="O138" s="204" t="str">
        <f t="shared" si="1"/>
        <v>750MeV</v>
      </c>
      <c r="P138" s="23" t="str">
        <f t="shared" si="2"/>
        <v>650MeV</v>
      </c>
      <c r="Q138" s="23">
        <f t="shared" si="10"/>
        <v>3235.35</v>
      </c>
      <c r="R138" s="23">
        <f t="shared" si="4"/>
        <v>2957.92</v>
      </c>
      <c r="S138" s="23">
        <f t="shared" si="11"/>
        <v>311.71</v>
      </c>
      <c r="T138" s="205"/>
      <c r="U138" s="205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>
      <c r="A139" s="114"/>
      <c r="B139" s="45">
        <v>4566.0</v>
      </c>
      <c r="C139" s="45" t="s">
        <v>391</v>
      </c>
      <c r="D139" s="260">
        <v>33.812</v>
      </c>
      <c r="E139" s="83">
        <v>8.0</v>
      </c>
      <c r="F139" s="83">
        <v>16.57</v>
      </c>
      <c r="G139" s="45">
        <v>278369.0</v>
      </c>
      <c r="H139" s="83">
        <v>42.12</v>
      </c>
      <c r="I139" s="83" t="s">
        <v>101</v>
      </c>
      <c r="J139" s="292" t="s">
        <v>53</v>
      </c>
      <c r="K139" s="292" t="s">
        <v>203</v>
      </c>
      <c r="L139" s="45"/>
      <c r="M139" s="23"/>
      <c r="N139" s="23"/>
      <c r="O139" s="204" t="str">
        <f t="shared" si="1"/>
        <v>750MeV</v>
      </c>
      <c r="P139" s="23" t="str">
        <f t="shared" si="2"/>
        <v>650MeV</v>
      </c>
      <c r="Q139" s="23">
        <f t="shared" si="10"/>
        <v>3235.35</v>
      </c>
      <c r="R139" s="23">
        <f t="shared" si="4"/>
        <v>2974.49</v>
      </c>
      <c r="S139" s="23">
        <f t="shared" si="11"/>
        <v>311.71</v>
      </c>
      <c r="T139" s="205"/>
      <c r="U139" s="205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>
      <c r="A140" s="114"/>
      <c r="B140" s="45">
        <v>4567.0</v>
      </c>
      <c r="C140" s="45" t="s">
        <v>154</v>
      </c>
      <c r="D140" s="260">
        <v>33.812</v>
      </c>
      <c r="E140" s="83">
        <v>20.0</v>
      </c>
      <c r="F140" s="83">
        <v>0.0</v>
      </c>
      <c r="G140" s="45">
        <v>0.0</v>
      </c>
      <c r="H140" s="83">
        <v>0.0</v>
      </c>
      <c r="I140" s="83" t="s">
        <v>101</v>
      </c>
      <c r="J140" s="292" t="s">
        <v>53</v>
      </c>
      <c r="K140" s="292" t="s">
        <v>203</v>
      </c>
      <c r="L140" s="45"/>
      <c r="M140" s="23"/>
      <c r="N140" s="23"/>
      <c r="O140" s="204" t="str">
        <f t="shared" si="1"/>
        <v>750MeV</v>
      </c>
      <c r="P140" s="23" t="str">
        <f t="shared" si="2"/>
        <v>650MeV</v>
      </c>
      <c r="Q140" s="23">
        <f t="shared" si="10"/>
        <v>3235.35</v>
      </c>
      <c r="R140" s="23">
        <f t="shared" si="4"/>
        <v>2974.49</v>
      </c>
      <c r="S140" s="23">
        <f t="shared" si="11"/>
        <v>311.71</v>
      </c>
      <c r="T140" s="205"/>
      <c r="U140" s="21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>
      <c r="A141" s="114"/>
      <c r="B141" s="45">
        <v>4568.0</v>
      </c>
      <c r="C141" s="45" t="s">
        <v>391</v>
      </c>
      <c r="D141" s="260">
        <v>33.812</v>
      </c>
      <c r="E141" s="83">
        <v>20.0</v>
      </c>
      <c r="F141" s="83">
        <v>18.32</v>
      </c>
      <c r="G141" s="45">
        <v>502224.0</v>
      </c>
      <c r="H141" s="83">
        <v>15.49</v>
      </c>
      <c r="I141" s="83" t="s">
        <v>101</v>
      </c>
      <c r="J141" s="83" t="s">
        <v>453</v>
      </c>
      <c r="K141" s="83" t="s">
        <v>223</v>
      </c>
      <c r="L141" s="23"/>
      <c r="M141" s="23"/>
      <c r="N141" s="23"/>
      <c r="O141" s="204" t="str">
        <f t="shared" si="1"/>
        <v>750MeV</v>
      </c>
      <c r="P141" s="23" t="str">
        <f t="shared" si="2"/>
        <v>650MeV</v>
      </c>
      <c r="Q141" s="23">
        <f t="shared" si="10"/>
        <v>3235.35</v>
      </c>
      <c r="R141" s="23">
        <f t="shared" si="4"/>
        <v>2992.81</v>
      </c>
      <c r="S141" s="23">
        <f t="shared" si="11"/>
        <v>311.71</v>
      </c>
      <c r="T141" s="205"/>
      <c r="U141" s="205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>
      <c r="A142" s="75"/>
      <c r="D142" s="282"/>
      <c r="E142" s="76"/>
      <c r="F142" s="52"/>
      <c r="G142" s="76"/>
      <c r="H142" s="76"/>
      <c r="I142" s="52"/>
      <c r="J142" s="293"/>
      <c r="K142" s="293"/>
      <c r="O142" s="176" t="str">
        <f t="shared" si="1"/>
        <v>750MeV</v>
      </c>
      <c r="P142" s="20" t="str">
        <f t="shared" si="2"/>
        <v>650MeV</v>
      </c>
      <c r="Q142" s="20">
        <f t="shared" si="10"/>
        <v>3235.35</v>
      </c>
      <c r="R142" s="20">
        <f t="shared" si="4"/>
        <v>2992.81</v>
      </c>
      <c r="S142" s="20">
        <f t="shared" si="11"/>
        <v>311.71</v>
      </c>
      <c r="T142" s="216"/>
      <c r="U142" s="216"/>
    </row>
    <row r="143">
      <c r="A143" s="75"/>
      <c r="D143" s="282"/>
      <c r="E143" s="76"/>
      <c r="F143" s="52"/>
      <c r="G143" s="76"/>
      <c r="H143" s="76"/>
      <c r="I143" s="52"/>
      <c r="J143" s="52"/>
      <c r="K143" s="76"/>
      <c r="O143" s="176" t="str">
        <f t="shared" si="1"/>
        <v>750MeV</v>
      </c>
      <c r="P143" s="20" t="str">
        <f t="shared" si="2"/>
        <v>650MeV</v>
      </c>
      <c r="Q143" s="20">
        <f t="shared" si="10"/>
        <v>3235.35</v>
      </c>
      <c r="R143" s="20">
        <f t="shared" si="4"/>
        <v>2992.81</v>
      </c>
      <c r="S143" s="20">
        <f t="shared" si="11"/>
        <v>311.71</v>
      </c>
      <c r="T143" s="216"/>
      <c r="U143" s="216"/>
    </row>
    <row r="144">
      <c r="A144" s="75"/>
      <c r="D144" s="282"/>
      <c r="E144" s="76"/>
      <c r="F144" s="76"/>
      <c r="G144" s="76"/>
      <c r="H144" s="76"/>
      <c r="I144" s="52"/>
      <c r="J144" s="52"/>
      <c r="K144" s="76"/>
      <c r="O144" s="176" t="str">
        <f t="shared" si="1"/>
        <v>750MeV</v>
      </c>
      <c r="P144" s="20" t="str">
        <f t="shared" si="2"/>
        <v>650MeV</v>
      </c>
      <c r="Q144" s="20">
        <f t="shared" si="10"/>
        <v>3235.35</v>
      </c>
      <c r="R144" s="20">
        <f t="shared" si="4"/>
        <v>2992.81</v>
      </c>
      <c r="S144" s="20">
        <f t="shared" si="11"/>
        <v>311.71</v>
      </c>
      <c r="T144" s="216"/>
      <c r="U144" s="216"/>
    </row>
    <row r="145">
      <c r="A145" s="75"/>
      <c r="D145" s="282"/>
      <c r="E145" s="76"/>
      <c r="F145" s="52"/>
      <c r="G145" s="76"/>
      <c r="H145" s="76"/>
      <c r="I145" s="52"/>
      <c r="J145" s="52"/>
      <c r="K145" s="76"/>
      <c r="O145" s="176" t="str">
        <f t="shared" si="1"/>
        <v>750MeV</v>
      </c>
      <c r="P145" s="20" t="str">
        <f t="shared" si="2"/>
        <v>650MeV</v>
      </c>
      <c r="Q145" s="20">
        <f t="shared" si="10"/>
        <v>3235.35</v>
      </c>
      <c r="R145" s="20">
        <f t="shared" si="4"/>
        <v>2992.81</v>
      </c>
      <c r="S145" s="20">
        <f t="shared" si="11"/>
        <v>311.71</v>
      </c>
      <c r="T145" s="216"/>
      <c r="U145" s="216"/>
    </row>
    <row r="146">
      <c r="A146" s="75"/>
      <c r="D146" s="282"/>
      <c r="E146" s="76"/>
      <c r="F146" s="76"/>
      <c r="G146" s="76"/>
      <c r="H146" s="76"/>
      <c r="I146" s="52"/>
      <c r="J146" s="52"/>
      <c r="K146" s="76"/>
      <c r="O146" s="176" t="str">
        <f t="shared" si="1"/>
        <v>750MeV</v>
      </c>
      <c r="P146" s="20" t="str">
        <f t="shared" si="2"/>
        <v>650MeV</v>
      </c>
      <c r="Q146" s="20">
        <f t="shared" si="10"/>
        <v>3235.35</v>
      </c>
      <c r="R146" s="20">
        <f t="shared" si="4"/>
        <v>2992.81</v>
      </c>
      <c r="S146" s="20">
        <f t="shared" si="11"/>
        <v>311.71</v>
      </c>
      <c r="T146" s="216"/>
      <c r="U146" s="216"/>
    </row>
    <row r="147">
      <c r="A147" s="75"/>
      <c r="D147" s="282"/>
      <c r="E147" s="76"/>
      <c r="F147" s="76"/>
      <c r="G147" s="76"/>
      <c r="H147" s="76"/>
      <c r="I147" s="52"/>
      <c r="J147" s="52"/>
      <c r="K147" s="76"/>
      <c r="O147" s="176" t="str">
        <f t="shared" si="1"/>
        <v>750MeV</v>
      </c>
      <c r="P147" s="20" t="str">
        <f t="shared" si="2"/>
        <v>650MeV</v>
      </c>
      <c r="Q147" s="20">
        <f t="shared" si="10"/>
        <v>3235.35</v>
      </c>
      <c r="R147" s="20">
        <f t="shared" si="4"/>
        <v>2992.81</v>
      </c>
      <c r="S147" s="20">
        <f t="shared" si="11"/>
        <v>311.71</v>
      </c>
      <c r="T147" s="216"/>
      <c r="U147" s="216"/>
    </row>
    <row r="148">
      <c r="A148" s="75"/>
      <c r="D148" s="282"/>
      <c r="E148" s="76"/>
      <c r="F148" s="76"/>
      <c r="G148" s="76"/>
      <c r="H148" s="76"/>
      <c r="I148" s="52"/>
      <c r="J148" s="52"/>
      <c r="K148" s="76"/>
      <c r="O148" s="176" t="str">
        <f t="shared" si="1"/>
        <v>750MeV</v>
      </c>
      <c r="P148" s="20" t="str">
        <f t="shared" si="2"/>
        <v>650MeV</v>
      </c>
      <c r="Q148" s="20">
        <f t="shared" si="10"/>
        <v>3235.35</v>
      </c>
      <c r="R148" s="20">
        <f t="shared" si="4"/>
        <v>2992.81</v>
      </c>
      <c r="S148" s="20">
        <f t="shared" si="11"/>
        <v>311.71</v>
      </c>
      <c r="T148" s="216"/>
      <c r="U148" s="216"/>
    </row>
    <row r="149">
      <c r="A149" s="75"/>
      <c r="D149" s="282"/>
      <c r="E149" s="76"/>
      <c r="F149" s="76"/>
      <c r="G149" s="76"/>
      <c r="H149" s="76"/>
      <c r="I149" s="52"/>
      <c r="J149" s="52"/>
      <c r="K149" s="76"/>
      <c r="O149" s="176" t="str">
        <f t="shared" si="1"/>
        <v>750MeV</v>
      </c>
      <c r="P149" s="20" t="str">
        <f t="shared" si="2"/>
        <v>650MeV</v>
      </c>
      <c r="Q149" s="20">
        <f t="shared" si="10"/>
        <v>3235.35</v>
      </c>
      <c r="R149" s="20">
        <f t="shared" si="4"/>
        <v>2992.81</v>
      </c>
      <c r="S149" s="20">
        <f t="shared" si="11"/>
        <v>311.71</v>
      </c>
      <c r="T149" s="216"/>
      <c r="U149" s="216"/>
    </row>
    <row r="150">
      <c r="A150" s="75"/>
      <c r="D150" s="282"/>
      <c r="E150" s="76"/>
      <c r="F150" s="76"/>
      <c r="G150" s="76"/>
      <c r="H150" s="76"/>
      <c r="I150" s="52"/>
      <c r="J150" s="52"/>
      <c r="K150" s="76"/>
      <c r="O150" s="176" t="str">
        <f t="shared" si="1"/>
        <v>750MeV</v>
      </c>
      <c r="P150" s="20" t="str">
        <f t="shared" si="2"/>
        <v>650MeV</v>
      </c>
      <c r="Q150" s="20">
        <f t="shared" si="10"/>
        <v>3235.35</v>
      </c>
      <c r="R150" s="20">
        <f t="shared" si="4"/>
        <v>2992.81</v>
      </c>
      <c r="S150" s="20">
        <f t="shared" si="11"/>
        <v>311.71</v>
      </c>
      <c r="T150" s="216"/>
      <c r="U150" s="216"/>
    </row>
    <row r="151">
      <c r="A151" s="75"/>
      <c r="D151" s="282"/>
      <c r="E151" s="76"/>
      <c r="F151" s="76"/>
      <c r="G151" s="76"/>
      <c r="H151" s="76"/>
      <c r="I151" s="52"/>
      <c r="J151" s="52"/>
      <c r="K151" s="76"/>
      <c r="O151" s="176" t="str">
        <f t="shared" si="1"/>
        <v>750MeV</v>
      </c>
      <c r="P151" s="20" t="str">
        <f t="shared" si="2"/>
        <v>650MeV</v>
      </c>
      <c r="Q151" s="20">
        <f t="shared" si="10"/>
        <v>3235.35</v>
      </c>
      <c r="R151" s="20">
        <f t="shared" si="4"/>
        <v>2992.81</v>
      </c>
      <c r="S151" s="20">
        <f t="shared" si="11"/>
        <v>311.71</v>
      </c>
      <c r="T151" s="216"/>
      <c r="U151" s="216"/>
    </row>
    <row r="152">
      <c r="A152" s="75"/>
      <c r="D152" s="282"/>
      <c r="E152" s="76"/>
      <c r="F152" s="76"/>
      <c r="G152" s="76"/>
      <c r="H152" s="76"/>
      <c r="I152" s="52"/>
      <c r="J152" s="52"/>
      <c r="K152" s="76"/>
      <c r="O152" s="176" t="str">
        <f t="shared" si="1"/>
        <v>750MeV</v>
      </c>
      <c r="P152" s="20" t="str">
        <f t="shared" si="2"/>
        <v>650MeV</v>
      </c>
      <c r="Q152" s="20">
        <f t="shared" si="10"/>
        <v>3235.35</v>
      </c>
      <c r="R152" s="20">
        <f t="shared" si="4"/>
        <v>2992.81</v>
      </c>
      <c r="S152" s="20">
        <f t="shared" si="11"/>
        <v>311.71</v>
      </c>
      <c r="T152" s="216"/>
      <c r="U152" s="216"/>
    </row>
    <row r="153">
      <c r="A153" s="75"/>
      <c r="D153" s="282"/>
      <c r="E153" s="76"/>
      <c r="F153" s="76"/>
      <c r="G153" s="76"/>
      <c r="H153" s="76"/>
      <c r="I153" s="52"/>
      <c r="J153" s="52"/>
      <c r="K153" s="76"/>
      <c r="O153" s="176" t="str">
        <f t="shared" si="1"/>
        <v>750MeV</v>
      </c>
      <c r="P153" s="20" t="str">
        <f t="shared" si="2"/>
        <v>650MeV</v>
      </c>
      <c r="Q153" s="20">
        <f t="shared" si="10"/>
        <v>3235.35</v>
      </c>
      <c r="R153" s="20">
        <f t="shared" si="4"/>
        <v>2992.81</v>
      </c>
      <c r="S153" s="20">
        <f t="shared" si="11"/>
        <v>311.71</v>
      </c>
      <c r="T153" s="216"/>
      <c r="U153" s="216"/>
    </row>
    <row r="154">
      <c r="A154" s="75"/>
      <c r="D154" s="282"/>
      <c r="E154" s="76"/>
      <c r="F154" s="76"/>
      <c r="G154" s="76"/>
      <c r="H154" s="76"/>
      <c r="I154" s="52"/>
      <c r="J154" s="52"/>
      <c r="K154" s="76"/>
      <c r="O154" s="176" t="str">
        <f t="shared" si="1"/>
        <v>750MeV</v>
      </c>
      <c r="P154" s="20" t="str">
        <f t="shared" si="2"/>
        <v>650MeV</v>
      </c>
      <c r="Q154" s="20">
        <f t="shared" si="10"/>
        <v>3235.35</v>
      </c>
      <c r="R154" s="20">
        <f t="shared" si="4"/>
        <v>2992.81</v>
      </c>
      <c r="S154" s="20">
        <f t="shared" si="11"/>
        <v>311.71</v>
      </c>
      <c r="T154" s="216"/>
      <c r="U154" s="216"/>
    </row>
    <row r="155">
      <c r="A155" s="75"/>
      <c r="B155" s="4"/>
      <c r="C155" s="4"/>
      <c r="D155" s="85"/>
      <c r="E155" s="52"/>
      <c r="F155" s="52"/>
      <c r="G155" s="52"/>
      <c r="H155" s="52"/>
      <c r="I155" s="52"/>
      <c r="J155" s="52"/>
      <c r="K155" s="52"/>
      <c r="L155" s="4"/>
      <c r="O155" s="176" t="str">
        <f t="shared" si="1"/>
        <v>750MeV</v>
      </c>
      <c r="P155" s="20" t="str">
        <f t="shared" si="2"/>
        <v>650MeV</v>
      </c>
      <c r="Q155" s="20">
        <f t="shared" si="10"/>
        <v>3235.35</v>
      </c>
      <c r="R155" s="20">
        <f t="shared" si="4"/>
        <v>2992.81</v>
      </c>
      <c r="S155" s="20">
        <f t="shared" si="11"/>
        <v>311.71</v>
      </c>
      <c r="T155" s="216"/>
      <c r="U155" s="216"/>
    </row>
    <row r="156">
      <c r="A156" s="75"/>
      <c r="B156" s="4"/>
      <c r="C156" s="4"/>
      <c r="D156" s="85"/>
      <c r="E156" s="52"/>
      <c r="F156" s="52"/>
      <c r="G156" s="52"/>
      <c r="H156" s="52"/>
      <c r="I156" s="52"/>
      <c r="J156" s="52"/>
      <c r="K156" s="52"/>
      <c r="O156" s="176" t="str">
        <f t="shared" si="1"/>
        <v>750MeV</v>
      </c>
      <c r="P156" s="20" t="str">
        <f t="shared" si="2"/>
        <v>650MeV</v>
      </c>
      <c r="Q156" s="20">
        <f t="shared" si="10"/>
        <v>3235.35</v>
      </c>
      <c r="R156" s="20">
        <f t="shared" si="4"/>
        <v>2992.81</v>
      </c>
      <c r="S156" s="20">
        <f t="shared" si="11"/>
        <v>311.71</v>
      </c>
      <c r="T156" s="216"/>
      <c r="U156" s="216"/>
    </row>
    <row r="157">
      <c r="A157" s="75"/>
      <c r="B157" s="4"/>
      <c r="C157" s="4"/>
      <c r="D157" s="85"/>
      <c r="E157" s="52"/>
      <c r="F157" s="52"/>
      <c r="G157" s="52"/>
      <c r="H157" s="52"/>
      <c r="I157" s="52"/>
      <c r="J157" s="52"/>
      <c r="K157" s="52"/>
      <c r="O157" s="176" t="str">
        <f t="shared" si="1"/>
        <v>750MeV</v>
      </c>
      <c r="P157" s="20" t="str">
        <f t="shared" si="2"/>
        <v>650MeV</v>
      </c>
      <c r="Q157" s="20">
        <f>if($I157="LH2",$Q156+#REF!,$Q156+0)</f>
        <v>3235.35</v>
      </c>
      <c r="R157" s="20">
        <f>if($I157="LD2",$R156+#REF!,$R156+0)</f>
        <v>2992.81</v>
      </c>
      <c r="S157" s="20">
        <f t="shared" si="11"/>
        <v>311.71</v>
      </c>
      <c r="T157" s="216"/>
      <c r="U157" s="216"/>
    </row>
    <row r="158">
      <c r="A158" s="75"/>
      <c r="B158" s="4"/>
      <c r="C158" s="4"/>
      <c r="D158" s="85"/>
      <c r="E158" s="52"/>
      <c r="F158" s="52"/>
      <c r="G158" s="52"/>
      <c r="H158" s="52"/>
      <c r="I158" s="52"/>
      <c r="J158" s="52"/>
      <c r="K158" s="52"/>
      <c r="O158" s="176" t="str">
        <f t="shared" si="1"/>
        <v>750MeV</v>
      </c>
      <c r="P158" s="20" t="str">
        <f t="shared" si="2"/>
        <v>650MeV</v>
      </c>
      <c r="Q158" s="20">
        <f t="shared" ref="Q158:Q197" si="12">if($I158="LH2",$Q157+$F158,$Q157+0)</f>
        <v>3235.35</v>
      </c>
      <c r="R158" s="20">
        <f t="shared" ref="R158:R197" si="13">if($I158="LD2",$R157+$F158,$R157+0)</f>
        <v>2992.81</v>
      </c>
      <c r="S158" s="20">
        <f t="shared" si="11"/>
        <v>311.71</v>
      </c>
      <c r="T158" s="216"/>
      <c r="U158" s="216"/>
    </row>
    <row r="159">
      <c r="A159" s="75"/>
      <c r="B159" s="4"/>
      <c r="C159" s="4"/>
      <c r="D159" s="85"/>
      <c r="E159" s="52"/>
      <c r="F159" s="52"/>
      <c r="G159" s="52"/>
      <c r="H159" s="52"/>
      <c r="I159" s="52"/>
      <c r="J159" s="52"/>
      <c r="K159" s="52"/>
      <c r="O159" s="176" t="str">
        <f t="shared" si="1"/>
        <v>750MeV</v>
      </c>
      <c r="P159" s="20" t="str">
        <f t="shared" si="2"/>
        <v>650MeV</v>
      </c>
      <c r="Q159" s="20">
        <f t="shared" si="12"/>
        <v>3235.35</v>
      </c>
      <c r="R159" s="20">
        <f t="shared" si="13"/>
        <v>2992.81</v>
      </c>
      <c r="S159" s="20">
        <f t="shared" si="11"/>
        <v>311.71</v>
      </c>
      <c r="T159" s="216"/>
      <c r="U159" s="216"/>
    </row>
    <row r="160">
      <c r="A160" s="75"/>
      <c r="B160" s="4"/>
      <c r="C160" s="4"/>
      <c r="D160" s="85"/>
      <c r="E160" s="52"/>
      <c r="F160" s="52"/>
      <c r="G160" s="52"/>
      <c r="H160" s="52"/>
      <c r="I160" s="52"/>
      <c r="J160" s="52"/>
      <c r="K160" s="52"/>
      <c r="O160" s="176" t="str">
        <f t="shared" si="1"/>
        <v>750MeV</v>
      </c>
      <c r="P160" s="20" t="str">
        <f t="shared" si="2"/>
        <v>650MeV</v>
      </c>
      <c r="Q160" s="20">
        <f t="shared" si="12"/>
        <v>3235.35</v>
      </c>
      <c r="R160" s="20">
        <f t="shared" si="13"/>
        <v>2992.81</v>
      </c>
      <c r="S160" s="20">
        <f t="shared" si="11"/>
        <v>311.71</v>
      </c>
      <c r="T160" s="216"/>
      <c r="U160" s="216"/>
    </row>
    <row r="161">
      <c r="A161" s="75"/>
      <c r="B161" s="4"/>
      <c r="C161" s="4"/>
      <c r="D161" s="85"/>
      <c r="E161" s="52"/>
      <c r="F161" s="52"/>
      <c r="G161" s="52"/>
      <c r="H161" s="52"/>
      <c r="I161" s="52"/>
      <c r="J161" s="52"/>
      <c r="K161" s="52"/>
      <c r="O161" s="176" t="str">
        <f t="shared" si="1"/>
        <v>750MeV</v>
      </c>
      <c r="P161" s="20" t="str">
        <f t="shared" si="2"/>
        <v>650MeV</v>
      </c>
      <c r="Q161" s="20">
        <f t="shared" si="12"/>
        <v>3235.35</v>
      </c>
      <c r="R161" s="20">
        <f t="shared" si="13"/>
        <v>2992.81</v>
      </c>
      <c r="S161" s="20">
        <f t="shared" si="11"/>
        <v>311.71</v>
      </c>
      <c r="T161" s="216"/>
      <c r="U161" s="216"/>
    </row>
    <row r="162">
      <c r="A162" s="75"/>
      <c r="B162" s="4"/>
      <c r="C162" s="4"/>
      <c r="D162" s="85"/>
      <c r="E162" s="52"/>
      <c r="F162" s="52"/>
      <c r="G162" s="52"/>
      <c r="H162" s="52"/>
      <c r="I162" s="52"/>
      <c r="J162" s="52"/>
      <c r="K162" s="52"/>
      <c r="O162" s="176" t="str">
        <f t="shared" si="1"/>
        <v>750MeV</v>
      </c>
      <c r="P162" s="20" t="str">
        <f t="shared" si="2"/>
        <v>650MeV</v>
      </c>
      <c r="Q162" s="20">
        <f t="shared" si="12"/>
        <v>3235.35</v>
      </c>
      <c r="R162" s="20">
        <f t="shared" si="13"/>
        <v>2992.81</v>
      </c>
      <c r="S162" s="20">
        <f t="shared" si="11"/>
        <v>311.71</v>
      </c>
      <c r="T162" s="216"/>
      <c r="U162" s="216"/>
    </row>
    <row r="163">
      <c r="A163" s="75"/>
      <c r="B163" s="4"/>
      <c r="C163" s="4"/>
      <c r="D163" s="85"/>
      <c r="E163" s="52"/>
      <c r="F163" s="52"/>
      <c r="G163" s="52"/>
      <c r="H163" s="52"/>
      <c r="I163" s="52"/>
      <c r="J163" s="52"/>
      <c r="K163" s="52"/>
      <c r="O163" s="176" t="str">
        <f t="shared" si="1"/>
        <v>750MeV</v>
      </c>
      <c r="P163" s="20" t="str">
        <f t="shared" si="2"/>
        <v>650MeV</v>
      </c>
      <c r="Q163" s="20">
        <f t="shared" si="12"/>
        <v>3235.35</v>
      </c>
      <c r="R163" s="20">
        <f t="shared" si="13"/>
        <v>2992.81</v>
      </c>
      <c r="S163" s="20">
        <f t="shared" si="11"/>
        <v>311.71</v>
      </c>
      <c r="T163" s="216"/>
      <c r="U163" s="216"/>
    </row>
    <row r="164">
      <c r="A164" s="75"/>
      <c r="B164" s="4"/>
      <c r="C164" s="4"/>
      <c r="D164" s="85"/>
      <c r="E164" s="52"/>
      <c r="F164" s="52"/>
      <c r="G164" s="52"/>
      <c r="H164" s="52"/>
      <c r="I164" s="52"/>
      <c r="J164" s="52"/>
      <c r="K164" s="52"/>
      <c r="O164" s="176" t="str">
        <f t="shared" si="1"/>
        <v>750MeV</v>
      </c>
      <c r="P164" s="20" t="str">
        <f t="shared" si="2"/>
        <v>650MeV</v>
      </c>
      <c r="Q164" s="20">
        <f t="shared" si="12"/>
        <v>3235.35</v>
      </c>
      <c r="R164" s="20">
        <f t="shared" si="13"/>
        <v>2992.81</v>
      </c>
      <c r="S164" s="20">
        <f t="shared" si="11"/>
        <v>311.71</v>
      </c>
      <c r="T164" s="216"/>
      <c r="U164" s="216"/>
    </row>
    <row r="165">
      <c r="A165" s="75"/>
      <c r="B165" s="4"/>
      <c r="C165" s="4"/>
      <c r="D165" s="85"/>
      <c r="E165" s="52"/>
      <c r="F165" s="52"/>
      <c r="G165" s="52"/>
      <c r="H165" s="52"/>
      <c r="I165" s="52"/>
      <c r="J165" s="52"/>
      <c r="K165" s="52"/>
      <c r="O165" s="176" t="str">
        <f t="shared" si="1"/>
        <v>750MeV</v>
      </c>
      <c r="P165" s="20" t="str">
        <f t="shared" si="2"/>
        <v>650MeV</v>
      </c>
      <c r="Q165" s="20">
        <f t="shared" si="12"/>
        <v>3235.35</v>
      </c>
      <c r="R165" s="20">
        <f t="shared" si="13"/>
        <v>2992.81</v>
      </c>
      <c r="S165" s="20">
        <f t="shared" si="11"/>
        <v>311.71</v>
      </c>
      <c r="T165" s="216"/>
      <c r="U165" s="216"/>
    </row>
    <row r="166">
      <c r="A166" s="75"/>
      <c r="B166" s="4"/>
      <c r="C166" s="4"/>
      <c r="D166" s="85"/>
      <c r="E166" s="52"/>
      <c r="F166" s="52"/>
      <c r="G166" s="52"/>
      <c r="H166" s="52"/>
      <c r="I166" s="52"/>
      <c r="J166" s="52"/>
      <c r="K166" s="52"/>
      <c r="O166" s="176" t="str">
        <f t="shared" si="1"/>
        <v>750MeV</v>
      </c>
      <c r="P166" s="20" t="str">
        <f t="shared" si="2"/>
        <v>650MeV</v>
      </c>
      <c r="Q166" s="20">
        <f t="shared" si="12"/>
        <v>3235.35</v>
      </c>
      <c r="R166" s="20">
        <f t="shared" si="13"/>
        <v>2992.81</v>
      </c>
      <c r="S166" s="20">
        <f t="shared" si="11"/>
        <v>311.71</v>
      </c>
      <c r="T166" s="216"/>
      <c r="U166" s="216"/>
    </row>
    <row r="167">
      <c r="A167" s="75"/>
      <c r="B167" s="4"/>
      <c r="C167" s="4"/>
      <c r="D167" s="85"/>
      <c r="E167" s="52"/>
      <c r="F167" s="52"/>
      <c r="G167" s="52"/>
      <c r="H167" s="52"/>
      <c r="I167" s="52"/>
      <c r="J167" s="52"/>
      <c r="K167" s="52"/>
      <c r="O167" s="176" t="str">
        <f t="shared" si="1"/>
        <v>750MeV</v>
      </c>
      <c r="P167" s="20" t="str">
        <f t="shared" si="2"/>
        <v>650MeV</v>
      </c>
      <c r="Q167" s="20">
        <f t="shared" si="12"/>
        <v>3235.35</v>
      </c>
      <c r="R167" s="20">
        <f t="shared" si="13"/>
        <v>2992.81</v>
      </c>
      <c r="S167" s="20">
        <f t="shared" si="11"/>
        <v>311.71</v>
      </c>
      <c r="T167" s="216"/>
      <c r="U167" s="216"/>
    </row>
    <row r="168">
      <c r="A168" s="75"/>
      <c r="B168" s="4"/>
      <c r="C168" s="4"/>
      <c r="D168" s="85"/>
      <c r="E168" s="52"/>
      <c r="F168" s="52"/>
      <c r="G168" s="52"/>
      <c r="H168" s="52"/>
      <c r="I168" s="52"/>
      <c r="J168" s="52"/>
      <c r="K168" s="52"/>
      <c r="O168" s="176" t="str">
        <f t="shared" si="1"/>
        <v>750MeV</v>
      </c>
      <c r="P168" s="20" t="str">
        <f t="shared" si="2"/>
        <v>650MeV</v>
      </c>
      <c r="Q168" s="20">
        <f t="shared" si="12"/>
        <v>3235.35</v>
      </c>
      <c r="R168" s="20">
        <f t="shared" si="13"/>
        <v>2992.81</v>
      </c>
      <c r="S168" s="20">
        <f t="shared" si="11"/>
        <v>311.71</v>
      </c>
      <c r="T168" s="216"/>
      <c r="U168" s="216"/>
    </row>
    <row r="169">
      <c r="A169" s="75"/>
      <c r="B169" s="4"/>
      <c r="C169" s="4"/>
      <c r="D169" s="85"/>
      <c r="E169" s="52"/>
      <c r="F169" s="52"/>
      <c r="G169" s="52"/>
      <c r="H169" s="52"/>
      <c r="I169" s="52"/>
      <c r="J169" s="52"/>
      <c r="K169" s="52"/>
      <c r="O169" s="176" t="str">
        <f t="shared" si="1"/>
        <v>750MeV</v>
      </c>
      <c r="P169" s="20" t="str">
        <f t="shared" si="2"/>
        <v>650MeV</v>
      </c>
      <c r="Q169" s="20">
        <f t="shared" si="12"/>
        <v>3235.35</v>
      </c>
      <c r="R169" s="20">
        <f t="shared" si="13"/>
        <v>2992.81</v>
      </c>
      <c r="S169" s="20">
        <f t="shared" si="11"/>
        <v>311.71</v>
      </c>
      <c r="T169" s="216"/>
      <c r="U169" s="216"/>
    </row>
    <row r="170">
      <c r="A170" s="75"/>
      <c r="D170" s="282"/>
      <c r="E170" s="76"/>
      <c r="F170" s="76"/>
      <c r="G170" s="76"/>
      <c r="H170" s="76"/>
      <c r="I170" s="76"/>
      <c r="J170" s="76"/>
      <c r="K170" s="76"/>
      <c r="O170" s="176" t="str">
        <f t="shared" si="1"/>
        <v>750MeV</v>
      </c>
      <c r="P170" s="20" t="str">
        <f t="shared" si="2"/>
        <v>650MeV</v>
      </c>
      <c r="Q170" s="20">
        <f t="shared" si="12"/>
        <v>3235.35</v>
      </c>
      <c r="R170" s="20">
        <f t="shared" si="13"/>
        <v>2992.81</v>
      </c>
      <c r="S170" s="20">
        <f t="shared" si="11"/>
        <v>311.71</v>
      </c>
      <c r="T170" s="216"/>
      <c r="U170" s="216"/>
    </row>
    <row r="171">
      <c r="A171" s="75"/>
      <c r="D171" s="282"/>
      <c r="E171" s="76"/>
      <c r="F171" s="76"/>
      <c r="G171" s="76"/>
      <c r="H171" s="76"/>
      <c r="I171" s="76"/>
      <c r="J171" s="76"/>
      <c r="K171" s="76"/>
      <c r="O171" s="176" t="str">
        <f t="shared" si="1"/>
        <v>750MeV</v>
      </c>
      <c r="P171" s="20" t="str">
        <f t="shared" si="2"/>
        <v>650MeV</v>
      </c>
      <c r="Q171" s="20">
        <f t="shared" si="12"/>
        <v>3235.35</v>
      </c>
      <c r="R171" s="20">
        <f t="shared" si="13"/>
        <v>2992.81</v>
      </c>
      <c r="S171" s="20">
        <f t="shared" si="11"/>
        <v>311.71</v>
      </c>
      <c r="T171" s="216"/>
      <c r="U171" s="216"/>
    </row>
    <row r="172">
      <c r="A172" s="75"/>
      <c r="D172" s="282"/>
      <c r="E172" s="76"/>
      <c r="F172" s="76"/>
      <c r="G172" s="76"/>
      <c r="H172" s="76"/>
      <c r="I172" s="76"/>
      <c r="J172" s="76"/>
      <c r="K172" s="76"/>
      <c r="O172" s="176" t="str">
        <f t="shared" si="1"/>
        <v>750MeV</v>
      </c>
      <c r="P172" s="20" t="str">
        <f t="shared" si="2"/>
        <v>650MeV</v>
      </c>
      <c r="Q172" s="20">
        <f t="shared" si="12"/>
        <v>3235.35</v>
      </c>
      <c r="R172" s="20">
        <f t="shared" si="13"/>
        <v>2992.81</v>
      </c>
      <c r="S172" s="20">
        <f t="shared" si="11"/>
        <v>311.71</v>
      </c>
      <c r="T172" s="216"/>
      <c r="U172" s="216"/>
    </row>
    <row r="173">
      <c r="A173" s="75"/>
      <c r="D173" s="282"/>
      <c r="E173" s="76"/>
      <c r="F173" s="76"/>
      <c r="G173" s="76"/>
      <c r="H173" s="76"/>
      <c r="I173" s="76"/>
      <c r="J173" s="76"/>
      <c r="K173" s="76"/>
      <c r="O173" s="176" t="str">
        <f t="shared" si="1"/>
        <v>750MeV</v>
      </c>
      <c r="P173" s="20" t="str">
        <f t="shared" si="2"/>
        <v>650MeV</v>
      </c>
      <c r="Q173" s="20">
        <f t="shared" si="12"/>
        <v>3235.35</v>
      </c>
      <c r="R173" s="20">
        <f t="shared" si="13"/>
        <v>2992.81</v>
      </c>
      <c r="S173" s="20">
        <f t="shared" si="11"/>
        <v>311.71</v>
      </c>
      <c r="T173" s="216"/>
      <c r="U173" s="216"/>
    </row>
    <row r="174">
      <c r="A174" s="75"/>
      <c r="D174" s="282"/>
      <c r="E174" s="76"/>
      <c r="F174" s="76"/>
      <c r="G174" s="76"/>
      <c r="H174" s="76"/>
      <c r="I174" s="76"/>
      <c r="J174" s="76"/>
      <c r="K174" s="76"/>
      <c r="O174" s="176" t="str">
        <f t="shared" si="1"/>
        <v>750MeV</v>
      </c>
      <c r="P174" s="20" t="str">
        <f t="shared" si="2"/>
        <v>650MeV</v>
      </c>
      <c r="Q174" s="20">
        <f t="shared" si="12"/>
        <v>3235.35</v>
      </c>
      <c r="R174" s="20">
        <f t="shared" si="13"/>
        <v>2992.81</v>
      </c>
      <c r="S174" s="20">
        <f t="shared" si="11"/>
        <v>311.71</v>
      </c>
      <c r="T174" s="216"/>
      <c r="U174" s="216"/>
    </row>
    <row r="175">
      <c r="A175" s="75"/>
      <c r="D175" s="282"/>
      <c r="E175" s="76"/>
      <c r="F175" s="76"/>
      <c r="G175" s="76"/>
      <c r="H175" s="76"/>
      <c r="I175" s="76"/>
      <c r="J175" s="76"/>
      <c r="K175" s="76"/>
      <c r="O175" s="176" t="str">
        <f t="shared" si="1"/>
        <v>750MeV</v>
      </c>
      <c r="P175" s="20" t="str">
        <f t="shared" si="2"/>
        <v>650MeV</v>
      </c>
      <c r="Q175" s="20">
        <f t="shared" si="12"/>
        <v>3235.35</v>
      </c>
      <c r="R175" s="20">
        <f t="shared" si="13"/>
        <v>2992.81</v>
      </c>
      <c r="S175" s="20">
        <f t="shared" si="11"/>
        <v>311.71</v>
      </c>
      <c r="T175" s="216"/>
      <c r="U175" s="216"/>
    </row>
    <row r="176">
      <c r="A176" s="75"/>
      <c r="D176" s="282"/>
      <c r="E176" s="76"/>
      <c r="F176" s="76"/>
      <c r="G176" s="76"/>
      <c r="H176" s="76"/>
      <c r="I176" s="76"/>
      <c r="J176" s="76"/>
      <c r="K176" s="76"/>
      <c r="O176" s="176" t="str">
        <f t="shared" si="1"/>
        <v>750MeV</v>
      </c>
      <c r="P176" s="20" t="str">
        <f t="shared" si="2"/>
        <v>650MeV</v>
      </c>
      <c r="Q176" s="20">
        <f t="shared" si="12"/>
        <v>3235.35</v>
      </c>
      <c r="R176" s="20">
        <f t="shared" si="13"/>
        <v>2992.81</v>
      </c>
      <c r="S176" s="20">
        <f t="shared" si="11"/>
        <v>311.71</v>
      </c>
      <c r="T176" s="216"/>
      <c r="U176" s="216"/>
    </row>
    <row r="177">
      <c r="A177" s="75"/>
      <c r="D177" s="282"/>
      <c r="E177" s="76"/>
      <c r="F177" s="76"/>
      <c r="G177" s="76"/>
      <c r="H177" s="76"/>
      <c r="I177" s="76"/>
      <c r="J177" s="76"/>
      <c r="K177" s="76"/>
      <c r="O177" s="176" t="str">
        <f t="shared" si="1"/>
        <v>750MeV</v>
      </c>
      <c r="P177" s="20" t="str">
        <f t="shared" si="2"/>
        <v>650MeV</v>
      </c>
      <c r="Q177" s="20">
        <f t="shared" si="12"/>
        <v>3235.35</v>
      </c>
      <c r="R177" s="20">
        <f t="shared" si="13"/>
        <v>2992.81</v>
      </c>
      <c r="S177" s="20">
        <f t="shared" si="11"/>
        <v>311.71</v>
      </c>
      <c r="T177" s="216"/>
      <c r="U177" s="216"/>
    </row>
    <row r="178">
      <c r="A178" s="75"/>
      <c r="D178" s="282"/>
      <c r="E178" s="76"/>
      <c r="F178" s="76"/>
      <c r="G178" s="76"/>
      <c r="H178" s="76"/>
      <c r="I178" s="76"/>
      <c r="J178" s="76"/>
      <c r="K178" s="76"/>
      <c r="O178" s="176" t="str">
        <f t="shared" si="1"/>
        <v>750MeV</v>
      </c>
      <c r="P178" s="20" t="str">
        <f t="shared" si="2"/>
        <v>650MeV</v>
      </c>
      <c r="Q178" s="20">
        <f t="shared" si="12"/>
        <v>3235.35</v>
      </c>
      <c r="R178" s="20">
        <f t="shared" si="13"/>
        <v>2992.81</v>
      </c>
      <c r="S178" s="20">
        <f t="shared" si="11"/>
        <v>311.71</v>
      </c>
      <c r="T178" s="216"/>
      <c r="U178" s="216"/>
    </row>
    <row r="179">
      <c r="A179" s="75"/>
      <c r="D179" s="282"/>
      <c r="E179" s="76"/>
      <c r="F179" s="76"/>
      <c r="G179" s="76"/>
      <c r="H179" s="76"/>
      <c r="I179" s="76"/>
      <c r="J179" s="76"/>
      <c r="K179" s="76"/>
      <c r="O179" s="176" t="str">
        <f t="shared" si="1"/>
        <v>750MeV</v>
      </c>
      <c r="P179" s="20" t="str">
        <f t="shared" si="2"/>
        <v>650MeV</v>
      </c>
      <c r="Q179" s="20">
        <f t="shared" si="12"/>
        <v>3235.35</v>
      </c>
      <c r="R179" s="20">
        <f t="shared" si="13"/>
        <v>2992.81</v>
      </c>
      <c r="S179" s="20">
        <f t="shared" si="11"/>
        <v>311.71</v>
      </c>
      <c r="T179" s="216"/>
      <c r="U179" s="216"/>
    </row>
    <row r="180">
      <c r="A180" s="75"/>
      <c r="D180" s="282"/>
      <c r="E180" s="76"/>
      <c r="F180" s="76"/>
      <c r="G180" s="76"/>
      <c r="H180" s="76"/>
      <c r="I180" s="76"/>
      <c r="J180" s="76"/>
      <c r="K180" s="76"/>
      <c r="O180" s="176" t="str">
        <f t="shared" si="1"/>
        <v>750MeV</v>
      </c>
      <c r="P180" s="20" t="str">
        <f t="shared" si="2"/>
        <v>650MeV</v>
      </c>
      <c r="Q180" s="20">
        <f t="shared" si="12"/>
        <v>3235.35</v>
      </c>
      <c r="R180" s="20">
        <f t="shared" si="13"/>
        <v>2992.81</v>
      </c>
      <c r="S180" s="20">
        <f t="shared" si="11"/>
        <v>311.71</v>
      </c>
      <c r="T180" s="216"/>
      <c r="U180" s="216"/>
    </row>
    <row r="181">
      <c r="A181" s="75"/>
      <c r="D181" s="282"/>
      <c r="E181" s="76"/>
      <c r="F181" s="76"/>
      <c r="G181" s="76"/>
      <c r="H181" s="76"/>
      <c r="I181" s="76"/>
      <c r="J181" s="76"/>
      <c r="K181" s="76"/>
      <c r="O181" s="176" t="str">
        <f t="shared" si="1"/>
        <v>750MeV</v>
      </c>
      <c r="P181" s="20" t="str">
        <f t="shared" si="2"/>
        <v>650MeV</v>
      </c>
      <c r="Q181" s="20">
        <f t="shared" si="12"/>
        <v>3235.35</v>
      </c>
      <c r="R181" s="20">
        <f t="shared" si="13"/>
        <v>2992.81</v>
      </c>
      <c r="S181" s="20">
        <f t="shared" si="11"/>
        <v>311.71</v>
      </c>
      <c r="T181" s="216"/>
      <c r="U181" s="216"/>
    </row>
    <row r="182">
      <c r="A182" s="75"/>
      <c r="D182" s="282"/>
      <c r="E182" s="76"/>
      <c r="F182" s="76"/>
      <c r="G182" s="76"/>
      <c r="H182" s="76"/>
      <c r="I182" s="76"/>
      <c r="J182" s="76"/>
      <c r="K182" s="76"/>
      <c r="O182" s="176" t="str">
        <f t="shared" si="1"/>
        <v>750MeV</v>
      </c>
      <c r="P182" s="20" t="str">
        <f t="shared" si="2"/>
        <v>650MeV</v>
      </c>
      <c r="Q182" s="20">
        <f t="shared" si="12"/>
        <v>3235.35</v>
      </c>
      <c r="R182" s="20">
        <f t="shared" si="13"/>
        <v>2992.81</v>
      </c>
      <c r="S182" s="20">
        <f t="shared" si="11"/>
        <v>311.71</v>
      </c>
      <c r="T182" s="216"/>
      <c r="U182" s="216"/>
    </row>
    <row r="183">
      <c r="A183" s="75"/>
      <c r="D183" s="282"/>
      <c r="E183" s="76"/>
      <c r="F183" s="76"/>
      <c r="G183" s="76"/>
      <c r="H183" s="76"/>
      <c r="I183" s="76"/>
      <c r="J183" s="76"/>
      <c r="K183" s="76"/>
      <c r="O183" s="176" t="str">
        <f t="shared" si="1"/>
        <v>750MeV</v>
      </c>
      <c r="P183" s="20" t="str">
        <f t="shared" si="2"/>
        <v>650MeV</v>
      </c>
      <c r="Q183" s="20">
        <f t="shared" si="12"/>
        <v>3235.35</v>
      </c>
      <c r="R183" s="20">
        <f t="shared" si="13"/>
        <v>2992.81</v>
      </c>
      <c r="S183" s="20">
        <f t="shared" si="11"/>
        <v>311.71</v>
      </c>
      <c r="T183" s="216"/>
      <c r="U183" s="216"/>
    </row>
    <row r="184">
      <c r="A184" s="75"/>
      <c r="D184" s="282"/>
      <c r="E184" s="76"/>
      <c r="F184" s="76"/>
      <c r="G184" s="76"/>
      <c r="H184" s="76"/>
      <c r="I184" s="76"/>
      <c r="J184" s="76"/>
      <c r="K184" s="76"/>
      <c r="O184" s="176" t="str">
        <f t="shared" si="1"/>
        <v>750MeV</v>
      </c>
      <c r="P184" s="20" t="str">
        <f t="shared" si="2"/>
        <v>650MeV</v>
      </c>
      <c r="Q184" s="20">
        <f t="shared" si="12"/>
        <v>3235.35</v>
      </c>
      <c r="R184" s="20">
        <f t="shared" si="13"/>
        <v>2992.81</v>
      </c>
      <c r="S184" s="20">
        <f t="shared" si="11"/>
        <v>311.71</v>
      </c>
      <c r="T184" s="216"/>
      <c r="U184" s="216"/>
    </row>
    <row r="185">
      <c r="A185" s="75"/>
      <c r="D185" s="282"/>
      <c r="E185" s="76"/>
      <c r="F185" s="76"/>
      <c r="G185" s="76"/>
      <c r="H185" s="76"/>
      <c r="I185" s="76"/>
      <c r="J185" s="76"/>
      <c r="K185" s="76"/>
      <c r="O185" s="176" t="str">
        <f t="shared" si="1"/>
        <v>750MeV</v>
      </c>
      <c r="P185" s="20" t="str">
        <f t="shared" si="2"/>
        <v>650MeV</v>
      </c>
      <c r="Q185" s="20">
        <f t="shared" si="12"/>
        <v>3235.35</v>
      </c>
      <c r="R185" s="20">
        <f t="shared" si="13"/>
        <v>2992.81</v>
      </c>
      <c r="S185" s="20">
        <f t="shared" si="11"/>
        <v>311.71</v>
      </c>
      <c r="T185" s="216"/>
      <c r="U185" s="216"/>
    </row>
    <row r="186">
      <c r="A186" s="75"/>
      <c r="D186" s="282"/>
      <c r="E186" s="76"/>
      <c r="F186" s="76"/>
      <c r="G186" s="76"/>
      <c r="H186" s="76"/>
      <c r="I186" s="76"/>
      <c r="J186" s="76"/>
      <c r="K186" s="76"/>
      <c r="O186" s="176" t="str">
        <f t="shared" si="1"/>
        <v>750MeV</v>
      </c>
      <c r="P186" s="20" t="str">
        <f t="shared" si="2"/>
        <v>650MeV</v>
      </c>
      <c r="Q186" s="20">
        <f t="shared" si="12"/>
        <v>3235.35</v>
      </c>
      <c r="R186" s="20">
        <f t="shared" si="13"/>
        <v>2992.81</v>
      </c>
      <c r="S186" s="20">
        <f t="shared" si="11"/>
        <v>311.71</v>
      </c>
      <c r="T186" s="216"/>
      <c r="U186" s="216"/>
    </row>
    <row r="187">
      <c r="A187" s="75"/>
      <c r="D187" s="282"/>
      <c r="E187" s="76"/>
      <c r="F187" s="76"/>
      <c r="G187" s="76"/>
      <c r="H187" s="76"/>
      <c r="I187" s="76"/>
      <c r="J187" s="76"/>
      <c r="K187" s="76"/>
      <c r="O187" s="176" t="str">
        <f t="shared" si="1"/>
        <v>750MeV</v>
      </c>
      <c r="P187" s="20" t="str">
        <f t="shared" si="2"/>
        <v>650MeV</v>
      </c>
      <c r="Q187" s="20">
        <f t="shared" si="12"/>
        <v>3235.35</v>
      </c>
      <c r="R187" s="20">
        <f t="shared" si="13"/>
        <v>2992.81</v>
      </c>
      <c r="S187" s="20">
        <f t="shared" si="11"/>
        <v>311.71</v>
      </c>
      <c r="T187" s="216"/>
      <c r="U187" s="216"/>
    </row>
    <row r="188">
      <c r="A188" s="75"/>
      <c r="D188" s="282"/>
      <c r="E188" s="76"/>
      <c r="F188" s="76"/>
      <c r="G188" s="76"/>
      <c r="H188" s="76"/>
      <c r="I188" s="76"/>
      <c r="J188" s="76"/>
      <c r="K188" s="76"/>
      <c r="O188" s="176" t="str">
        <f t="shared" si="1"/>
        <v>750MeV</v>
      </c>
      <c r="P188" s="20" t="str">
        <f t="shared" si="2"/>
        <v>650MeV</v>
      </c>
      <c r="Q188" s="20">
        <f t="shared" si="12"/>
        <v>3235.35</v>
      </c>
      <c r="R188" s="20">
        <f t="shared" si="13"/>
        <v>2992.81</v>
      </c>
      <c r="S188" s="20">
        <f t="shared" si="11"/>
        <v>311.71</v>
      </c>
      <c r="T188" s="216"/>
      <c r="U188" s="216"/>
    </row>
    <row r="189">
      <c r="A189" s="75"/>
      <c r="D189" s="282"/>
      <c r="E189" s="76"/>
      <c r="F189" s="76"/>
      <c r="G189" s="76"/>
      <c r="H189" s="76"/>
      <c r="I189" s="76"/>
      <c r="J189" s="76"/>
      <c r="K189" s="76"/>
      <c r="O189" s="176" t="str">
        <f t="shared" si="1"/>
        <v>750MeV</v>
      </c>
      <c r="P189" s="20" t="str">
        <f t="shared" si="2"/>
        <v>650MeV</v>
      </c>
      <c r="Q189" s="20">
        <f t="shared" si="12"/>
        <v>3235.35</v>
      </c>
      <c r="R189" s="20">
        <f t="shared" si="13"/>
        <v>2992.81</v>
      </c>
      <c r="S189" s="20">
        <f t="shared" si="11"/>
        <v>311.71</v>
      </c>
      <c r="T189" s="216"/>
      <c r="U189" s="216"/>
    </row>
    <row r="190">
      <c r="A190" s="75"/>
      <c r="D190" s="282"/>
      <c r="E190" s="76"/>
      <c r="F190" s="76"/>
      <c r="G190" s="76"/>
      <c r="H190" s="76"/>
      <c r="I190" s="76"/>
      <c r="J190" s="76"/>
      <c r="K190" s="76"/>
      <c r="O190" s="176" t="str">
        <f t="shared" si="1"/>
        <v>750MeV</v>
      </c>
      <c r="P190" s="20" t="str">
        <f t="shared" si="2"/>
        <v>650MeV</v>
      </c>
      <c r="Q190" s="20">
        <f t="shared" si="12"/>
        <v>3235.35</v>
      </c>
      <c r="R190" s="20">
        <f t="shared" si="13"/>
        <v>2992.81</v>
      </c>
      <c r="S190" s="20">
        <f t="shared" si="11"/>
        <v>311.71</v>
      </c>
      <c r="T190" s="216"/>
      <c r="U190" s="216"/>
    </row>
    <row r="191">
      <c r="A191" s="75"/>
      <c r="D191" s="282"/>
      <c r="E191" s="76"/>
      <c r="F191" s="76"/>
      <c r="G191" s="76"/>
      <c r="H191" s="76"/>
      <c r="I191" s="76"/>
      <c r="J191" s="76"/>
      <c r="K191" s="76"/>
      <c r="O191" s="176" t="str">
        <f t="shared" si="1"/>
        <v>750MeV</v>
      </c>
      <c r="P191" s="20" t="str">
        <f t="shared" si="2"/>
        <v>650MeV</v>
      </c>
      <c r="Q191" s="20">
        <f t="shared" si="12"/>
        <v>3235.35</v>
      </c>
      <c r="R191" s="20">
        <f t="shared" si="13"/>
        <v>2992.81</v>
      </c>
      <c r="S191" s="20">
        <f t="shared" si="11"/>
        <v>311.71</v>
      </c>
      <c r="T191" s="216"/>
      <c r="U191" s="216"/>
    </row>
    <row r="192">
      <c r="A192" s="75"/>
      <c r="D192" s="282"/>
      <c r="E192" s="76"/>
      <c r="F192" s="76"/>
      <c r="G192" s="76"/>
      <c r="H192" s="76"/>
      <c r="I192" s="76"/>
      <c r="J192" s="76"/>
      <c r="K192" s="76"/>
      <c r="O192" s="176" t="str">
        <f t="shared" si="1"/>
        <v>750MeV</v>
      </c>
      <c r="P192" s="20" t="str">
        <f t="shared" si="2"/>
        <v>650MeV</v>
      </c>
      <c r="Q192" s="20">
        <f t="shared" si="12"/>
        <v>3235.35</v>
      </c>
      <c r="R192" s="20">
        <f t="shared" si="13"/>
        <v>2992.81</v>
      </c>
      <c r="S192" s="20">
        <f t="shared" si="11"/>
        <v>311.71</v>
      </c>
      <c r="T192" s="216"/>
      <c r="U192" s="216"/>
    </row>
    <row r="193">
      <c r="A193" s="75"/>
      <c r="D193" s="282"/>
      <c r="E193" s="76"/>
      <c r="F193" s="76"/>
      <c r="G193" s="76"/>
      <c r="H193" s="76"/>
      <c r="I193" s="76"/>
      <c r="J193" s="76"/>
      <c r="K193" s="76"/>
      <c r="O193" s="176" t="str">
        <f t="shared" si="1"/>
        <v>750MeV</v>
      </c>
      <c r="P193" s="20" t="str">
        <f t="shared" si="2"/>
        <v>650MeV</v>
      </c>
      <c r="Q193" s="20">
        <f t="shared" si="12"/>
        <v>3235.35</v>
      </c>
      <c r="R193" s="20">
        <f t="shared" si="13"/>
        <v>2992.81</v>
      </c>
      <c r="S193" s="20">
        <f t="shared" si="11"/>
        <v>311.71</v>
      </c>
      <c r="T193" s="216"/>
      <c r="U193" s="216"/>
    </row>
    <row r="194">
      <c r="A194" s="75"/>
      <c r="D194" s="282"/>
      <c r="E194" s="76"/>
      <c r="F194" s="76"/>
      <c r="G194" s="76"/>
      <c r="H194" s="76"/>
      <c r="I194" s="76"/>
      <c r="J194" s="76"/>
      <c r="K194" s="76"/>
      <c r="O194" s="176" t="str">
        <f t="shared" si="1"/>
        <v>750MeV</v>
      </c>
      <c r="P194" s="20" t="str">
        <f t="shared" si="2"/>
        <v>650MeV</v>
      </c>
      <c r="Q194" s="20">
        <f t="shared" si="12"/>
        <v>3235.35</v>
      </c>
      <c r="R194" s="20">
        <f t="shared" si="13"/>
        <v>2992.81</v>
      </c>
      <c r="S194" s="20">
        <f t="shared" si="11"/>
        <v>311.71</v>
      </c>
      <c r="T194" s="216"/>
      <c r="U194" s="216"/>
    </row>
    <row r="195">
      <c r="A195" s="75"/>
      <c r="D195" s="282"/>
      <c r="E195" s="76"/>
      <c r="F195" s="76"/>
      <c r="G195" s="76"/>
      <c r="H195" s="76"/>
      <c r="I195" s="76"/>
      <c r="J195" s="76"/>
      <c r="K195" s="76"/>
      <c r="O195" s="176" t="str">
        <f t="shared" si="1"/>
        <v>750MeV</v>
      </c>
      <c r="P195" s="20" t="str">
        <f t="shared" si="2"/>
        <v>650MeV</v>
      </c>
      <c r="Q195" s="20">
        <f t="shared" si="12"/>
        <v>3235.35</v>
      </c>
      <c r="R195" s="20">
        <f t="shared" si="13"/>
        <v>2992.81</v>
      </c>
      <c r="S195" s="20">
        <f t="shared" si="11"/>
        <v>311.71</v>
      </c>
      <c r="T195" s="216"/>
      <c r="U195" s="216"/>
    </row>
    <row r="196">
      <c r="A196" s="75"/>
      <c r="D196" s="282"/>
      <c r="E196" s="76"/>
      <c r="F196" s="76"/>
      <c r="G196" s="76"/>
      <c r="H196" s="76"/>
      <c r="I196" s="76"/>
      <c r="J196" s="76"/>
      <c r="K196" s="76"/>
      <c r="O196" s="176" t="str">
        <f t="shared" si="1"/>
        <v>750MeV</v>
      </c>
      <c r="P196" s="20" t="str">
        <f t="shared" si="2"/>
        <v>650MeV</v>
      </c>
      <c r="Q196" s="20">
        <f t="shared" si="12"/>
        <v>3235.35</v>
      </c>
      <c r="R196" s="20">
        <f t="shared" si="13"/>
        <v>2992.81</v>
      </c>
      <c r="S196" s="20">
        <f t="shared" si="11"/>
        <v>311.71</v>
      </c>
      <c r="T196" s="216"/>
      <c r="U196" s="216"/>
    </row>
    <row r="197">
      <c r="A197" s="75"/>
      <c r="D197" s="282"/>
      <c r="E197" s="76"/>
      <c r="F197" s="76"/>
      <c r="G197" s="76"/>
      <c r="H197" s="76"/>
      <c r="I197" s="76"/>
      <c r="J197" s="76"/>
      <c r="K197" s="76"/>
      <c r="O197" s="176" t="str">
        <f t="shared" si="1"/>
        <v>750MeV</v>
      </c>
      <c r="P197" s="20" t="str">
        <f t="shared" si="2"/>
        <v>650MeV</v>
      </c>
      <c r="Q197" s="20">
        <f t="shared" si="12"/>
        <v>3235.35</v>
      </c>
      <c r="R197" s="20">
        <f t="shared" si="13"/>
        <v>2992.81</v>
      </c>
      <c r="S197" s="20">
        <f t="shared" si="11"/>
        <v>311.71</v>
      </c>
      <c r="T197" s="216"/>
      <c r="U197" s="216"/>
    </row>
    <row r="198">
      <c r="A198" s="75"/>
      <c r="D198" s="282"/>
      <c r="E198" s="76"/>
      <c r="F198" s="76"/>
      <c r="G198" s="76"/>
      <c r="H198" s="76"/>
      <c r="I198" s="76"/>
      <c r="J198" s="76"/>
      <c r="K198" s="76"/>
    </row>
    <row r="199">
      <c r="A199" s="75"/>
      <c r="D199" s="282"/>
      <c r="E199" s="76"/>
      <c r="F199" s="76"/>
      <c r="G199" s="76"/>
      <c r="H199" s="76"/>
      <c r="I199" s="76"/>
      <c r="J199" s="76"/>
      <c r="K199" s="76"/>
    </row>
    <row r="200">
      <c r="A200" s="75"/>
      <c r="D200" s="282"/>
      <c r="E200" s="76"/>
      <c r="F200" s="76"/>
      <c r="G200" s="76"/>
      <c r="H200" s="76"/>
      <c r="I200" s="76"/>
      <c r="J200" s="76"/>
      <c r="K200" s="76"/>
    </row>
    <row r="201">
      <c r="A201" s="75"/>
      <c r="D201" s="282"/>
      <c r="E201" s="76"/>
      <c r="F201" s="76"/>
      <c r="G201" s="76"/>
      <c r="H201" s="76"/>
      <c r="I201" s="76"/>
      <c r="J201" s="76"/>
      <c r="K201" s="76"/>
    </row>
    <row r="202">
      <c r="A202" s="75"/>
      <c r="D202" s="282"/>
      <c r="E202" s="76"/>
      <c r="F202" s="76"/>
      <c r="G202" s="76"/>
      <c r="H202" s="76"/>
      <c r="I202" s="76"/>
      <c r="J202" s="76"/>
      <c r="K202" s="76"/>
    </row>
    <row r="203">
      <c r="A203" s="75"/>
      <c r="D203" s="282"/>
      <c r="E203" s="76"/>
      <c r="F203" s="76"/>
      <c r="G203" s="76"/>
      <c r="H203" s="76"/>
      <c r="I203" s="76"/>
      <c r="J203" s="76"/>
      <c r="K203" s="76"/>
    </row>
    <row r="204">
      <c r="A204" s="75"/>
      <c r="D204" s="282"/>
      <c r="E204" s="76"/>
      <c r="F204" s="76"/>
      <c r="G204" s="76"/>
      <c r="H204" s="76"/>
      <c r="I204" s="76"/>
      <c r="J204" s="76"/>
      <c r="K204" s="76"/>
    </row>
    <row r="205">
      <c r="A205" s="75"/>
      <c r="D205" s="282"/>
      <c r="E205" s="76"/>
      <c r="F205" s="76"/>
      <c r="G205" s="76"/>
      <c r="H205" s="76"/>
      <c r="I205" s="76"/>
      <c r="J205" s="76"/>
      <c r="K205" s="76"/>
    </row>
    <row r="206">
      <c r="A206" s="75"/>
      <c r="D206" s="282"/>
      <c r="E206" s="76"/>
      <c r="F206" s="76"/>
      <c r="G206" s="76"/>
      <c r="H206" s="76"/>
      <c r="I206" s="76"/>
      <c r="J206" s="76"/>
      <c r="K206" s="76"/>
    </row>
    <row r="207">
      <c r="A207" s="75"/>
      <c r="D207" s="282"/>
      <c r="E207" s="76"/>
      <c r="F207" s="76"/>
      <c r="G207" s="76"/>
      <c r="H207" s="76"/>
      <c r="I207" s="76"/>
      <c r="J207" s="76"/>
      <c r="K207" s="76"/>
    </row>
    <row r="208">
      <c r="A208" s="75"/>
      <c r="D208" s="282"/>
      <c r="E208" s="76"/>
      <c r="F208" s="76"/>
      <c r="G208" s="76"/>
      <c r="H208" s="76"/>
      <c r="I208" s="76"/>
      <c r="J208" s="76"/>
      <c r="K208" s="76"/>
    </row>
    <row r="209">
      <c r="A209" s="75"/>
      <c r="D209" s="282"/>
      <c r="E209" s="76"/>
      <c r="F209" s="76"/>
      <c r="G209" s="76"/>
      <c r="H209" s="76"/>
      <c r="I209" s="76"/>
      <c r="J209" s="76"/>
      <c r="K209" s="76"/>
    </row>
    <row r="210">
      <c r="A210" s="75"/>
      <c r="D210" s="282"/>
      <c r="E210" s="76"/>
      <c r="F210" s="76"/>
      <c r="G210" s="76"/>
      <c r="H210" s="76"/>
      <c r="I210" s="76"/>
      <c r="J210" s="76"/>
      <c r="K210" s="76"/>
    </row>
    <row r="211">
      <c r="A211" s="75"/>
      <c r="D211" s="282"/>
      <c r="E211" s="76"/>
      <c r="F211" s="76"/>
      <c r="G211" s="76"/>
      <c r="H211" s="76"/>
      <c r="I211" s="76"/>
      <c r="J211" s="76"/>
      <c r="K211" s="76"/>
    </row>
    <row r="212">
      <c r="A212" s="75"/>
      <c r="D212" s="282"/>
      <c r="E212" s="76"/>
      <c r="F212" s="76"/>
      <c r="G212" s="76"/>
      <c r="H212" s="76"/>
      <c r="I212" s="76"/>
      <c r="J212" s="76"/>
      <c r="K212" s="76"/>
    </row>
    <row r="213">
      <c r="A213" s="75"/>
      <c r="D213" s="282"/>
      <c r="E213" s="76"/>
      <c r="F213" s="76"/>
      <c r="G213" s="76"/>
      <c r="H213" s="76"/>
      <c r="I213" s="76"/>
      <c r="J213" s="76"/>
      <c r="K213" s="76"/>
    </row>
    <row r="214">
      <c r="A214" s="75"/>
      <c r="D214" s="282"/>
      <c r="E214" s="76"/>
      <c r="F214" s="76"/>
      <c r="G214" s="76"/>
      <c r="H214" s="76"/>
      <c r="I214" s="76"/>
      <c r="J214" s="76"/>
      <c r="K214" s="76"/>
    </row>
    <row r="215">
      <c r="A215" s="75"/>
      <c r="D215" s="282"/>
      <c r="E215" s="76"/>
      <c r="F215" s="76"/>
      <c r="G215" s="76"/>
      <c r="H215" s="76"/>
      <c r="I215" s="76"/>
      <c r="J215" s="76"/>
      <c r="K215" s="76"/>
    </row>
    <row r="216">
      <c r="A216" s="75"/>
      <c r="D216" s="282"/>
      <c r="E216" s="76"/>
      <c r="F216" s="76"/>
      <c r="G216" s="76"/>
      <c r="H216" s="76"/>
      <c r="I216" s="76"/>
      <c r="J216" s="76"/>
      <c r="K216" s="76"/>
    </row>
    <row r="217">
      <c r="A217" s="75"/>
      <c r="D217" s="282"/>
      <c r="E217" s="76"/>
      <c r="F217" s="76"/>
      <c r="G217" s="76"/>
      <c r="H217" s="76"/>
      <c r="I217" s="76"/>
      <c r="J217" s="76"/>
      <c r="K217" s="76"/>
    </row>
    <row r="218">
      <c r="A218" s="75"/>
      <c r="D218" s="282"/>
      <c r="E218" s="76"/>
      <c r="F218" s="76"/>
      <c r="G218" s="76"/>
      <c r="H218" s="76"/>
      <c r="I218" s="76"/>
      <c r="J218" s="76"/>
      <c r="K218" s="76"/>
    </row>
    <row r="219">
      <c r="A219" s="75"/>
      <c r="D219" s="282"/>
      <c r="E219" s="76"/>
      <c r="F219" s="76"/>
      <c r="G219" s="76"/>
      <c r="H219" s="76"/>
      <c r="I219" s="76"/>
      <c r="J219" s="76"/>
      <c r="K219" s="76"/>
    </row>
    <row r="220">
      <c r="A220" s="75"/>
      <c r="D220" s="282"/>
      <c r="E220" s="76"/>
      <c r="F220" s="76"/>
      <c r="G220" s="76"/>
      <c r="H220" s="76"/>
      <c r="I220" s="76"/>
      <c r="J220" s="76"/>
      <c r="K220" s="76"/>
    </row>
    <row r="221">
      <c r="A221" s="75"/>
      <c r="D221" s="282"/>
      <c r="E221" s="76"/>
      <c r="F221" s="76"/>
      <c r="G221" s="76"/>
      <c r="H221" s="76"/>
      <c r="I221" s="76"/>
      <c r="J221" s="76"/>
      <c r="K221" s="76"/>
    </row>
    <row r="222">
      <c r="A222" s="75"/>
      <c r="D222" s="282"/>
      <c r="E222" s="76"/>
      <c r="F222" s="76"/>
      <c r="G222" s="76"/>
      <c r="H222" s="76"/>
      <c r="I222" s="76"/>
      <c r="J222" s="76"/>
      <c r="K222" s="76"/>
    </row>
    <row r="223">
      <c r="A223" s="75"/>
      <c r="D223" s="282"/>
      <c r="E223" s="76"/>
      <c r="F223" s="76"/>
      <c r="G223" s="76"/>
      <c r="H223" s="76"/>
      <c r="I223" s="76"/>
      <c r="J223" s="76"/>
      <c r="K223" s="76"/>
    </row>
    <row r="224">
      <c r="A224" s="75"/>
      <c r="D224" s="282"/>
      <c r="E224" s="76"/>
      <c r="F224" s="76"/>
      <c r="G224" s="76"/>
      <c r="H224" s="76"/>
      <c r="I224" s="76"/>
      <c r="J224" s="76"/>
      <c r="K224" s="76"/>
    </row>
    <row r="225">
      <c r="A225" s="75"/>
      <c r="D225" s="282"/>
      <c r="E225" s="76"/>
      <c r="F225" s="76"/>
      <c r="G225" s="76"/>
      <c r="H225" s="76"/>
      <c r="I225" s="76"/>
      <c r="J225" s="76"/>
      <c r="K225" s="76"/>
    </row>
    <row r="226">
      <c r="A226" s="75"/>
      <c r="D226" s="282"/>
      <c r="E226" s="76"/>
      <c r="F226" s="76"/>
      <c r="G226" s="76"/>
      <c r="H226" s="76"/>
      <c r="I226" s="76"/>
      <c r="J226" s="76"/>
      <c r="K226" s="76"/>
    </row>
    <row r="227">
      <c r="A227" s="75"/>
      <c r="D227" s="282"/>
      <c r="E227" s="76"/>
      <c r="F227" s="76"/>
      <c r="G227" s="76"/>
      <c r="H227" s="76"/>
      <c r="I227" s="76"/>
      <c r="J227" s="76"/>
      <c r="K227" s="76"/>
    </row>
    <row r="228">
      <c r="A228" s="75"/>
      <c r="D228" s="282"/>
      <c r="E228" s="76"/>
      <c r="F228" s="76"/>
      <c r="G228" s="76"/>
      <c r="H228" s="76"/>
      <c r="I228" s="76"/>
      <c r="J228" s="76"/>
      <c r="K228" s="76"/>
    </row>
    <row r="229">
      <c r="A229" s="75"/>
      <c r="D229" s="282"/>
      <c r="E229" s="76"/>
      <c r="F229" s="76"/>
      <c r="G229" s="76"/>
      <c r="H229" s="76"/>
      <c r="I229" s="76"/>
      <c r="J229" s="76"/>
      <c r="K229" s="76"/>
    </row>
    <row r="230">
      <c r="A230" s="75"/>
      <c r="D230" s="282"/>
      <c r="E230" s="76"/>
      <c r="F230" s="76"/>
      <c r="G230" s="76"/>
      <c r="H230" s="76"/>
      <c r="I230" s="76"/>
      <c r="J230" s="76"/>
      <c r="K230" s="76"/>
    </row>
    <row r="231">
      <c r="A231" s="75"/>
      <c r="D231" s="282"/>
      <c r="E231" s="76"/>
      <c r="F231" s="76"/>
      <c r="G231" s="76"/>
      <c r="H231" s="76"/>
      <c r="I231" s="76"/>
      <c r="J231" s="76"/>
      <c r="K231" s="76"/>
    </row>
    <row r="232">
      <c r="A232" s="75"/>
      <c r="D232" s="282"/>
      <c r="E232" s="76"/>
      <c r="F232" s="76"/>
      <c r="G232" s="76"/>
      <c r="H232" s="76"/>
      <c r="I232" s="76"/>
      <c r="J232" s="76"/>
      <c r="K232" s="76"/>
    </row>
    <row r="233">
      <c r="A233" s="75"/>
      <c r="D233" s="282"/>
      <c r="E233" s="76"/>
      <c r="F233" s="76"/>
      <c r="G233" s="76"/>
      <c r="H233" s="76"/>
      <c r="I233" s="76"/>
      <c r="J233" s="76"/>
      <c r="K233" s="76"/>
    </row>
    <row r="234">
      <c r="A234" s="75"/>
      <c r="D234" s="282"/>
      <c r="E234" s="76"/>
      <c r="F234" s="76"/>
      <c r="G234" s="76"/>
      <c r="H234" s="76"/>
      <c r="I234" s="76"/>
      <c r="J234" s="76"/>
      <c r="K234" s="76"/>
    </row>
    <row r="235">
      <c r="A235" s="75"/>
      <c r="D235" s="282"/>
      <c r="E235" s="76"/>
      <c r="F235" s="76"/>
      <c r="G235" s="76"/>
      <c r="H235" s="76"/>
      <c r="I235" s="76"/>
      <c r="J235" s="76"/>
      <c r="K235" s="76"/>
    </row>
    <row r="236">
      <c r="A236" s="75"/>
      <c r="D236" s="282"/>
      <c r="E236" s="76"/>
      <c r="F236" s="76"/>
      <c r="G236" s="76"/>
      <c r="H236" s="76"/>
      <c r="I236" s="76"/>
      <c r="J236" s="76"/>
      <c r="K236" s="76"/>
    </row>
    <row r="237">
      <c r="A237" s="75"/>
      <c r="D237" s="282"/>
      <c r="E237" s="76"/>
      <c r="F237" s="76"/>
      <c r="G237" s="76"/>
      <c r="H237" s="76"/>
      <c r="I237" s="76"/>
      <c r="J237" s="76"/>
      <c r="K237" s="76"/>
    </row>
    <row r="238">
      <c r="A238" s="75"/>
      <c r="D238" s="282"/>
      <c r="E238" s="76"/>
      <c r="F238" s="76"/>
      <c r="G238" s="76"/>
      <c r="H238" s="76"/>
      <c r="I238" s="76"/>
      <c r="J238" s="76"/>
      <c r="K238" s="76"/>
    </row>
    <row r="239">
      <c r="A239" s="75"/>
      <c r="D239" s="282"/>
      <c r="E239" s="76"/>
      <c r="F239" s="76"/>
      <c r="G239" s="76"/>
      <c r="H239" s="76"/>
      <c r="I239" s="76"/>
      <c r="J239" s="76"/>
      <c r="K239" s="76"/>
    </row>
    <row r="240">
      <c r="A240" s="75"/>
      <c r="D240" s="282"/>
      <c r="E240" s="76"/>
      <c r="F240" s="76"/>
      <c r="G240" s="76"/>
      <c r="H240" s="76"/>
      <c r="I240" s="76"/>
      <c r="J240" s="76"/>
      <c r="K240" s="76"/>
    </row>
    <row r="241">
      <c r="A241" s="75"/>
      <c r="D241" s="282"/>
      <c r="E241" s="76"/>
      <c r="F241" s="76"/>
      <c r="G241" s="76"/>
      <c r="H241" s="76"/>
      <c r="I241" s="76"/>
      <c r="J241" s="76"/>
      <c r="K241" s="76"/>
    </row>
    <row r="242">
      <c r="A242" s="75"/>
      <c r="D242" s="282"/>
      <c r="E242" s="76"/>
      <c r="F242" s="76"/>
      <c r="G242" s="76"/>
      <c r="H242" s="76"/>
      <c r="I242" s="76"/>
      <c r="J242" s="76"/>
      <c r="K242" s="76"/>
    </row>
    <row r="243">
      <c r="A243" s="75"/>
      <c r="D243" s="282"/>
      <c r="E243" s="76"/>
      <c r="F243" s="76"/>
      <c r="G243" s="76"/>
      <c r="H243" s="76"/>
      <c r="I243" s="76"/>
      <c r="J243" s="76"/>
      <c r="K243" s="76"/>
    </row>
    <row r="244">
      <c r="A244" s="75"/>
      <c r="D244" s="282"/>
      <c r="E244" s="76"/>
      <c r="F244" s="76"/>
      <c r="G244" s="76"/>
      <c r="H244" s="76"/>
      <c r="I244" s="76"/>
      <c r="J244" s="76"/>
      <c r="K244" s="76"/>
    </row>
    <row r="245">
      <c r="A245" s="75"/>
      <c r="D245" s="282"/>
      <c r="E245" s="76"/>
      <c r="F245" s="76"/>
      <c r="G245" s="76"/>
      <c r="H245" s="76"/>
      <c r="I245" s="76"/>
      <c r="J245" s="76"/>
      <c r="K245" s="76"/>
    </row>
    <row r="246">
      <c r="A246" s="75"/>
      <c r="D246" s="282"/>
      <c r="E246" s="76"/>
      <c r="F246" s="76"/>
      <c r="G246" s="76"/>
      <c r="H246" s="76"/>
      <c r="I246" s="76"/>
      <c r="J246" s="76"/>
      <c r="K246" s="76"/>
    </row>
    <row r="247">
      <c r="A247" s="75"/>
      <c r="D247" s="282"/>
      <c r="E247" s="76"/>
      <c r="F247" s="76"/>
      <c r="G247" s="76"/>
      <c r="H247" s="76"/>
      <c r="I247" s="76"/>
      <c r="J247" s="76"/>
      <c r="K247" s="76"/>
    </row>
    <row r="248">
      <c r="A248" s="75"/>
      <c r="D248" s="282"/>
      <c r="E248" s="76"/>
      <c r="F248" s="76"/>
      <c r="G248" s="76"/>
      <c r="H248" s="76"/>
      <c r="I248" s="76"/>
      <c r="J248" s="76"/>
      <c r="K248" s="76"/>
    </row>
    <row r="249">
      <c r="A249" s="75"/>
      <c r="D249" s="282"/>
      <c r="E249" s="76"/>
      <c r="F249" s="76"/>
      <c r="G249" s="76"/>
      <c r="H249" s="76"/>
      <c r="I249" s="76"/>
      <c r="J249" s="76"/>
      <c r="K249" s="76"/>
    </row>
    <row r="250">
      <c r="A250" s="75"/>
      <c r="D250" s="282"/>
      <c r="E250" s="76"/>
      <c r="F250" s="76"/>
      <c r="G250" s="76"/>
      <c r="H250" s="76"/>
      <c r="I250" s="76"/>
      <c r="J250" s="76"/>
      <c r="K250" s="76"/>
    </row>
    <row r="251">
      <c r="A251" s="75"/>
      <c r="D251" s="282"/>
      <c r="E251" s="76"/>
      <c r="F251" s="76"/>
      <c r="G251" s="76"/>
      <c r="H251" s="76"/>
      <c r="I251" s="76"/>
      <c r="J251" s="76"/>
      <c r="K251" s="76"/>
    </row>
    <row r="252">
      <c r="A252" s="75"/>
      <c r="D252" s="282"/>
      <c r="E252" s="76"/>
      <c r="F252" s="76"/>
      <c r="G252" s="76"/>
      <c r="H252" s="76"/>
      <c r="I252" s="76"/>
      <c r="J252" s="76"/>
      <c r="K252" s="76"/>
    </row>
    <row r="253">
      <c r="A253" s="75"/>
      <c r="D253" s="282"/>
      <c r="E253" s="76"/>
      <c r="F253" s="76"/>
      <c r="G253" s="76"/>
      <c r="H253" s="76"/>
      <c r="I253" s="76"/>
      <c r="J253" s="76"/>
      <c r="K253" s="76"/>
    </row>
    <row r="254">
      <c r="A254" s="75"/>
      <c r="D254" s="282"/>
      <c r="E254" s="76"/>
      <c r="F254" s="76"/>
      <c r="G254" s="76"/>
      <c r="H254" s="76"/>
      <c r="I254" s="76"/>
      <c r="J254" s="76"/>
      <c r="K254" s="76"/>
    </row>
    <row r="255">
      <c r="A255" s="75"/>
      <c r="D255" s="282"/>
      <c r="E255" s="76"/>
      <c r="F255" s="76"/>
      <c r="G255" s="76"/>
      <c r="H255" s="76"/>
      <c r="I255" s="76"/>
      <c r="J255" s="76"/>
      <c r="K255" s="76"/>
    </row>
    <row r="256">
      <c r="A256" s="75"/>
      <c r="D256" s="282"/>
      <c r="E256" s="76"/>
      <c r="F256" s="76"/>
      <c r="G256" s="76"/>
      <c r="H256" s="76"/>
      <c r="I256" s="76"/>
      <c r="J256" s="76"/>
      <c r="K256" s="76"/>
    </row>
    <row r="257">
      <c r="A257" s="75"/>
      <c r="D257" s="282"/>
      <c r="E257" s="76"/>
      <c r="F257" s="76"/>
      <c r="G257" s="76"/>
      <c r="H257" s="76"/>
      <c r="I257" s="76"/>
      <c r="J257" s="76"/>
      <c r="K257" s="76"/>
    </row>
    <row r="258">
      <c r="A258" s="75"/>
      <c r="D258" s="282"/>
      <c r="E258" s="76"/>
      <c r="F258" s="76"/>
      <c r="G258" s="76"/>
      <c r="H258" s="76"/>
      <c r="I258" s="76"/>
      <c r="J258" s="76"/>
      <c r="K258" s="76"/>
    </row>
    <row r="259">
      <c r="A259" s="75"/>
      <c r="D259" s="282"/>
      <c r="E259" s="76"/>
      <c r="F259" s="76"/>
      <c r="G259" s="76"/>
      <c r="H259" s="76"/>
      <c r="I259" s="76"/>
      <c r="J259" s="76"/>
      <c r="K259" s="76"/>
    </row>
    <row r="260">
      <c r="A260" s="75"/>
      <c r="D260" s="282"/>
      <c r="E260" s="76"/>
      <c r="F260" s="76"/>
      <c r="G260" s="76"/>
      <c r="H260" s="76"/>
      <c r="I260" s="76"/>
      <c r="J260" s="76"/>
      <c r="K260" s="76"/>
    </row>
    <row r="261">
      <c r="A261" s="75"/>
      <c r="D261" s="282"/>
      <c r="E261" s="76"/>
      <c r="F261" s="76"/>
      <c r="G261" s="76"/>
      <c r="H261" s="76"/>
      <c r="I261" s="76"/>
      <c r="J261" s="76"/>
      <c r="K261" s="76"/>
    </row>
    <row r="262">
      <c r="A262" s="75"/>
      <c r="D262" s="282"/>
      <c r="E262" s="76"/>
      <c r="F262" s="76"/>
      <c r="G262" s="76"/>
      <c r="H262" s="76"/>
      <c r="I262" s="76"/>
      <c r="J262" s="76"/>
      <c r="K262" s="76"/>
    </row>
    <row r="263">
      <c r="A263" s="75"/>
      <c r="D263" s="282"/>
      <c r="E263" s="76"/>
      <c r="F263" s="76"/>
      <c r="G263" s="76"/>
      <c r="H263" s="76"/>
      <c r="I263" s="76"/>
      <c r="J263" s="76"/>
      <c r="K263" s="76"/>
    </row>
    <row r="264">
      <c r="A264" s="75"/>
      <c r="D264" s="282"/>
      <c r="E264" s="76"/>
      <c r="F264" s="76"/>
      <c r="G264" s="76"/>
      <c r="H264" s="76"/>
      <c r="I264" s="76"/>
      <c r="J264" s="76"/>
      <c r="K264" s="76"/>
    </row>
    <row r="265">
      <c r="A265" s="75"/>
      <c r="D265" s="282"/>
      <c r="E265" s="76"/>
      <c r="F265" s="76"/>
      <c r="G265" s="76"/>
      <c r="H265" s="76"/>
      <c r="I265" s="76"/>
      <c r="J265" s="76"/>
      <c r="K265" s="76"/>
    </row>
    <row r="266">
      <c r="A266" s="75"/>
      <c r="D266" s="282"/>
      <c r="E266" s="76"/>
      <c r="F266" s="76"/>
      <c r="G266" s="76"/>
      <c r="H266" s="76"/>
      <c r="I266" s="76"/>
      <c r="J266" s="76"/>
      <c r="K266" s="76"/>
    </row>
    <row r="267">
      <c r="A267" s="75"/>
      <c r="D267" s="282"/>
      <c r="E267" s="76"/>
      <c r="F267" s="76"/>
      <c r="G267" s="76"/>
      <c r="H267" s="76"/>
      <c r="I267" s="76"/>
      <c r="J267" s="76"/>
      <c r="K267" s="76"/>
    </row>
    <row r="268">
      <c r="A268" s="75"/>
      <c r="D268" s="282"/>
      <c r="E268" s="76"/>
      <c r="F268" s="76"/>
      <c r="G268" s="76"/>
      <c r="H268" s="76"/>
      <c r="I268" s="76"/>
      <c r="J268" s="76"/>
      <c r="K268" s="76"/>
    </row>
    <row r="269">
      <c r="A269" s="75"/>
      <c r="D269" s="282"/>
      <c r="E269" s="76"/>
      <c r="F269" s="76"/>
      <c r="G269" s="76"/>
      <c r="H269" s="76"/>
      <c r="I269" s="76"/>
      <c r="J269" s="76"/>
      <c r="K269" s="76"/>
    </row>
    <row r="270">
      <c r="A270" s="75"/>
      <c r="D270" s="282"/>
      <c r="E270" s="76"/>
      <c r="F270" s="76"/>
      <c r="G270" s="76"/>
      <c r="H270" s="76"/>
      <c r="I270" s="76"/>
      <c r="J270" s="76"/>
      <c r="K270" s="76"/>
    </row>
    <row r="271">
      <c r="A271" s="75"/>
      <c r="D271" s="282"/>
      <c r="E271" s="76"/>
      <c r="F271" s="76"/>
      <c r="G271" s="76"/>
      <c r="H271" s="76"/>
      <c r="I271" s="76"/>
      <c r="J271" s="76"/>
      <c r="K271" s="76"/>
    </row>
    <row r="272">
      <c r="A272" s="75"/>
      <c r="D272" s="282"/>
      <c r="E272" s="76"/>
      <c r="F272" s="76"/>
      <c r="G272" s="76"/>
      <c r="H272" s="76"/>
      <c r="I272" s="76"/>
      <c r="J272" s="76"/>
      <c r="K272" s="76"/>
    </row>
    <row r="273">
      <c r="A273" s="75"/>
      <c r="D273" s="282"/>
      <c r="E273" s="76"/>
      <c r="F273" s="76"/>
      <c r="G273" s="76"/>
      <c r="H273" s="76"/>
      <c r="I273" s="76"/>
      <c r="J273" s="76"/>
      <c r="K273" s="76"/>
    </row>
    <row r="274">
      <c r="A274" s="75"/>
      <c r="D274" s="282"/>
      <c r="E274" s="76"/>
      <c r="F274" s="76"/>
      <c r="G274" s="76"/>
      <c r="H274" s="76"/>
      <c r="I274" s="76"/>
      <c r="J274" s="76"/>
      <c r="K274" s="76"/>
    </row>
    <row r="275">
      <c r="A275" s="75"/>
      <c r="D275" s="282"/>
      <c r="E275" s="76"/>
      <c r="F275" s="76"/>
      <c r="G275" s="76"/>
      <c r="H275" s="76"/>
      <c r="I275" s="76"/>
      <c r="J275" s="76"/>
      <c r="K275" s="76"/>
    </row>
    <row r="276">
      <c r="A276" s="75"/>
      <c r="D276" s="282"/>
      <c r="E276" s="76"/>
      <c r="F276" s="76"/>
      <c r="G276" s="76"/>
      <c r="H276" s="76"/>
      <c r="I276" s="76"/>
      <c r="J276" s="76"/>
      <c r="K276" s="76"/>
    </row>
    <row r="277">
      <c r="A277" s="75"/>
      <c r="D277" s="282"/>
      <c r="E277" s="76"/>
      <c r="F277" s="76"/>
      <c r="G277" s="76"/>
      <c r="H277" s="76"/>
      <c r="I277" s="76"/>
      <c r="J277" s="76"/>
      <c r="K277" s="76"/>
    </row>
    <row r="278">
      <c r="A278" s="75"/>
      <c r="D278" s="282"/>
      <c r="E278" s="76"/>
      <c r="F278" s="76"/>
      <c r="G278" s="76"/>
      <c r="H278" s="76"/>
      <c r="I278" s="76"/>
      <c r="J278" s="76"/>
      <c r="K278" s="76"/>
    </row>
    <row r="279">
      <c r="A279" s="75"/>
      <c r="D279" s="282"/>
      <c r="E279" s="76"/>
      <c r="F279" s="76"/>
      <c r="G279" s="76"/>
      <c r="H279" s="76"/>
      <c r="I279" s="76"/>
      <c r="J279" s="76"/>
      <c r="K279" s="76"/>
    </row>
    <row r="280">
      <c r="A280" s="75"/>
      <c r="D280" s="282"/>
      <c r="E280" s="76"/>
      <c r="F280" s="76"/>
      <c r="G280" s="76"/>
      <c r="H280" s="76"/>
      <c r="I280" s="76"/>
      <c r="J280" s="76"/>
      <c r="K280" s="76"/>
    </row>
    <row r="281">
      <c r="A281" s="75"/>
      <c r="D281" s="282"/>
      <c r="E281" s="76"/>
      <c r="F281" s="76"/>
      <c r="G281" s="76"/>
      <c r="H281" s="76"/>
      <c r="I281" s="76"/>
      <c r="J281" s="76"/>
      <c r="K281" s="76"/>
    </row>
    <row r="282">
      <c r="A282" s="75"/>
      <c r="D282" s="282"/>
      <c r="E282" s="76"/>
      <c r="F282" s="76"/>
      <c r="G282" s="76"/>
      <c r="H282" s="76"/>
      <c r="I282" s="76"/>
      <c r="J282" s="76"/>
      <c r="K282" s="76"/>
    </row>
    <row r="283">
      <c r="A283" s="75"/>
      <c r="D283" s="282"/>
      <c r="E283" s="76"/>
      <c r="F283" s="76"/>
      <c r="G283" s="76"/>
      <c r="H283" s="76"/>
      <c r="I283" s="76"/>
      <c r="J283" s="76"/>
      <c r="K283" s="76"/>
    </row>
    <row r="284">
      <c r="A284" s="75"/>
      <c r="D284" s="282"/>
      <c r="E284" s="76"/>
      <c r="F284" s="76"/>
      <c r="G284" s="76"/>
      <c r="H284" s="76"/>
      <c r="I284" s="76"/>
      <c r="J284" s="76"/>
      <c r="K284" s="76"/>
    </row>
    <row r="285">
      <c r="A285" s="75"/>
      <c r="D285" s="282"/>
      <c r="E285" s="76"/>
      <c r="F285" s="76"/>
      <c r="G285" s="76"/>
      <c r="H285" s="76"/>
      <c r="I285" s="76"/>
      <c r="J285" s="76"/>
      <c r="K285" s="76"/>
    </row>
    <row r="286">
      <c r="A286" s="75"/>
      <c r="D286" s="282"/>
      <c r="E286" s="76"/>
      <c r="F286" s="76"/>
      <c r="G286" s="76"/>
      <c r="H286" s="76"/>
      <c r="I286" s="76"/>
      <c r="J286" s="76"/>
      <c r="K286" s="76"/>
    </row>
    <row r="287">
      <c r="A287" s="75"/>
      <c r="D287" s="282"/>
      <c r="E287" s="76"/>
      <c r="F287" s="76"/>
      <c r="G287" s="76"/>
      <c r="H287" s="76"/>
      <c r="I287" s="76"/>
      <c r="J287" s="76"/>
      <c r="K287" s="76"/>
    </row>
    <row r="288">
      <c r="A288" s="75"/>
      <c r="D288" s="282"/>
      <c r="E288" s="76"/>
      <c r="F288" s="76"/>
      <c r="G288" s="76"/>
      <c r="H288" s="76"/>
      <c r="I288" s="76"/>
      <c r="J288" s="76"/>
      <c r="K288" s="76"/>
    </row>
    <row r="289">
      <c r="A289" s="75"/>
      <c r="D289" s="282"/>
      <c r="E289" s="76"/>
      <c r="F289" s="76"/>
      <c r="G289" s="76"/>
      <c r="H289" s="76"/>
      <c r="I289" s="76"/>
      <c r="J289" s="76"/>
      <c r="K289" s="76"/>
    </row>
    <row r="290">
      <c r="A290" s="75"/>
      <c r="D290" s="282"/>
      <c r="E290" s="76"/>
      <c r="F290" s="76"/>
      <c r="G290" s="76"/>
      <c r="H290" s="76"/>
      <c r="I290" s="76"/>
      <c r="J290" s="76"/>
      <c r="K290" s="76"/>
    </row>
    <row r="291">
      <c r="A291" s="75"/>
      <c r="D291" s="282"/>
      <c r="E291" s="76"/>
      <c r="F291" s="76"/>
      <c r="G291" s="76"/>
      <c r="H291" s="76"/>
      <c r="I291" s="76"/>
      <c r="J291" s="76"/>
      <c r="K291" s="76"/>
    </row>
    <row r="292">
      <c r="A292" s="75"/>
      <c r="D292" s="282"/>
      <c r="E292" s="76"/>
      <c r="F292" s="76"/>
      <c r="G292" s="76"/>
      <c r="H292" s="76"/>
      <c r="I292" s="76"/>
      <c r="J292" s="76"/>
      <c r="K292" s="76"/>
    </row>
    <row r="293">
      <c r="A293" s="75"/>
      <c r="D293" s="282"/>
      <c r="E293" s="76"/>
      <c r="F293" s="76"/>
      <c r="G293" s="76"/>
      <c r="H293" s="76"/>
      <c r="I293" s="76"/>
      <c r="J293" s="76"/>
      <c r="K293" s="76"/>
    </row>
    <row r="294">
      <c r="A294" s="75"/>
      <c r="D294" s="282"/>
      <c r="E294" s="76"/>
      <c r="F294" s="76"/>
      <c r="G294" s="76"/>
      <c r="H294" s="76"/>
      <c r="I294" s="76"/>
      <c r="J294" s="76"/>
      <c r="K294" s="76"/>
    </row>
    <row r="295">
      <c r="A295" s="75"/>
      <c r="D295" s="282"/>
      <c r="E295" s="76"/>
      <c r="F295" s="76"/>
      <c r="G295" s="76"/>
      <c r="H295" s="76"/>
      <c r="I295" s="76"/>
      <c r="J295" s="76"/>
      <c r="K295" s="76"/>
    </row>
    <row r="296">
      <c r="A296" s="75"/>
      <c r="D296" s="282"/>
      <c r="E296" s="76"/>
      <c r="F296" s="76"/>
      <c r="G296" s="76"/>
      <c r="H296" s="76"/>
      <c r="I296" s="76"/>
      <c r="J296" s="76"/>
      <c r="K296" s="76"/>
    </row>
    <row r="297">
      <c r="A297" s="75"/>
      <c r="D297" s="282"/>
      <c r="E297" s="76"/>
      <c r="F297" s="76"/>
      <c r="G297" s="76"/>
      <c r="H297" s="76"/>
      <c r="I297" s="76"/>
      <c r="J297" s="76"/>
      <c r="K297" s="76"/>
    </row>
    <row r="298">
      <c r="A298" s="75"/>
      <c r="D298" s="282"/>
      <c r="E298" s="76"/>
      <c r="F298" s="76"/>
      <c r="G298" s="76"/>
      <c r="H298" s="76"/>
      <c r="I298" s="76"/>
      <c r="J298" s="76"/>
      <c r="K298" s="76"/>
    </row>
    <row r="299">
      <c r="A299" s="75"/>
      <c r="D299" s="282"/>
      <c r="E299" s="76"/>
      <c r="F299" s="76"/>
      <c r="G299" s="76"/>
      <c r="H299" s="76"/>
      <c r="I299" s="76"/>
      <c r="J299" s="76"/>
      <c r="K299" s="76"/>
    </row>
    <row r="300">
      <c r="A300" s="75"/>
      <c r="D300" s="282"/>
      <c r="E300" s="76"/>
      <c r="F300" s="76"/>
      <c r="G300" s="76"/>
      <c r="H300" s="76"/>
      <c r="I300" s="76"/>
      <c r="J300" s="76"/>
      <c r="K300" s="76"/>
    </row>
    <row r="301">
      <c r="A301" s="75"/>
      <c r="D301" s="282"/>
      <c r="E301" s="76"/>
      <c r="F301" s="76"/>
      <c r="G301" s="76"/>
      <c r="H301" s="76"/>
      <c r="I301" s="76"/>
      <c r="J301" s="76"/>
      <c r="K301" s="76"/>
    </row>
    <row r="302">
      <c r="A302" s="75"/>
      <c r="D302" s="282"/>
      <c r="E302" s="76"/>
      <c r="F302" s="76"/>
      <c r="G302" s="76"/>
      <c r="H302" s="76"/>
      <c r="I302" s="76"/>
      <c r="J302" s="76"/>
      <c r="K302" s="76"/>
    </row>
    <row r="303">
      <c r="A303" s="75"/>
      <c r="D303" s="282"/>
      <c r="E303" s="76"/>
      <c r="F303" s="76"/>
      <c r="G303" s="76"/>
      <c r="H303" s="76"/>
      <c r="I303" s="76"/>
      <c r="J303" s="76"/>
      <c r="K303" s="76"/>
    </row>
    <row r="304">
      <c r="A304" s="75"/>
      <c r="D304" s="282"/>
      <c r="E304" s="76"/>
      <c r="F304" s="76"/>
      <c r="G304" s="76"/>
      <c r="H304" s="76"/>
      <c r="I304" s="76"/>
      <c r="J304" s="76"/>
      <c r="K304" s="76"/>
    </row>
    <row r="305">
      <c r="A305" s="75"/>
      <c r="D305" s="282"/>
      <c r="E305" s="76"/>
      <c r="F305" s="76"/>
      <c r="G305" s="76"/>
      <c r="H305" s="76"/>
      <c r="I305" s="76"/>
      <c r="J305" s="76"/>
      <c r="K305" s="76"/>
    </row>
    <row r="306">
      <c r="A306" s="75"/>
      <c r="D306" s="282"/>
      <c r="E306" s="76"/>
      <c r="F306" s="76"/>
      <c r="G306" s="76"/>
      <c r="H306" s="76"/>
      <c r="I306" s="76"/>
      <c r="J306" s="76"/>
      <c r="K306" s="76"/>
    </row>
    <row r="307">
      <c r="A307" s="75"/>
      <c r="D307" s="282"/>
      <c r="E307" s="76"/>
      <c r="F307" s="76"/>
      <c r="G307" s="76"/>
      <c r="H307" s="76"/>
      <c r="I307" s="76"/>
      <c r="J307" s="76"/>
      <c r="K307" s="76"/>
    </row>
    <row r="308">
      <c r="A308" s="75"/>
      <c r="D308" s="282"/>
      <c r="E308" s="76"/>
      <c r="F308" s="76"/>
      <c r="G308" s="76"/>
      <c r="H308" s="76"/>
      <c r="I308" s="76"/>
      <c r="J308" s="76"/>
      <c r="K308" s="76"/>
    </row>
    <row r="309">
      <c r="A309" s="75"/>
      <c r="D309" s="282"/>
      <c r="E309" s="76"/>
      <c r="F309" s="76"/>
      <c r="G309" s="76"/>
      <c r="H309" s="76"/>
      <c r="I309" s="76"/>
      <c r="J309" s="76"/>
      <c r="K309" s="76"/>
    </row>
    <row r="310">
      <c r="A310" s="75"/>
      <c r="D310" s="282"/>
      <c r="E310" s="76"/>
      <c r="F310" s="76"/>
      <c r="G310" s="76"/>
      <c r="H310" s="76"/>
      <c r="I310" s="76"/>
      <c r="J310" s="76"/>
      <c r="K310" s="76"/>
    </row>
    <row r="311">
      <c r="A311" s="75"/>
      <c r="D311" s="282"/>
      <c r="E311" s="76"/>
      <c r="F311" s="76"/>
      <c r="G311" s="76"/>
      <c r="H311" s="76"/>
      <c r="I311" s="76"/>
      <c r="J311" s="76"/>
      <c r="K311" s="76"/>
    </row>
    <row r="312">
      <c r="A312" s="75"/>
      <c r="D312" s="282"/>
      <c r="E312" s="76"/>
      <c r="F312" s="76"/>
      <c r="G312" s="76"/>
      <c r="H312" s="76"/>
      <c r="I312" s="76"/>
      <c r="J312" s="76"/>
      <c r="K312" s="76"/>
    </row>
    <row r="313">
      <c r="A313" s="75"/>
      <c r="D313" s="282"/>
      <c r="E313" s="76"/>
      <c r="F313" s="76"/>
      <c r="G313" s="76"/>
      <c r="H313" s="76"/>
      <c r="I313" s="76"/>
      <c r="J313" s="76"/>
      <c r="K313" s="76"/>
    </row>
    <row r="314">
      <c r="A314" s="75"/>
      <c r="D314" s="282"/>
      <c r="E314" s="76"/>
      <c r="F314" s="76"/>
      <c r="G314" s="76"/>
      <c r="H314" s="76"/>
      <c r="I314" s="76"/>
      <c r="J314" s="76"/>
      <c r="K314" s="76"/>
    </row>
    <row r="315">
      <c r="A315" s="75"/>
      <c r="D315" s="282"/>
      <c r="E315" s="76"/>
      <c r="F315" s="76"/>
      <c r="G315" s="76"/>
      <c r="H315" s="76"/>
      <c r="I315" s="76"/>
      <c r="J315" s="76"/>
      <c r="K315" s="76"/>
    </row>
    <row r="316">
      <c r="A316" s="75"/>
      <c r="D316" s="282"/>
      <c r="E316" s="76"/>
      <c r="F316" s="76"/>
      <c r="G316" s="76"/>
      <c r="H316" s="76"/>
      <c r="I316" s="76"/>
      <c r="J316" s="76"/>
      <c r="K316" s="76"/>
    </row>
    <row r="317">
      <c r="A317" s="75"/>
      <c r="D317" s="282"/>
      <c r="E317" s="76"/>
      <c r="F317" s="76"/>
      <c r="G317" s="76"/>
      <c r="H317" s="76"/>
      <c r="I317" s="76"/>
      <c r="J317" s="76"/>
      <c r="K317" s="76"/>
    </row>
    <row r="318">
      <c r="A318" s="75"/>
      <c r="D318" s="282"/>
      <c r="E318" s="76"/>
      <c r="F318" s="76"/>
      <c r="G318" s="76"/>
      <c r="H318" s="76"/>
      <c r="I318" s="76"/>
      <c r="J318" s="76"/>
      <c r="K318" s="76"/>
    </row>
    <row r="319">
      <c r="A319" s="75"/>
      <c r="D319" s="282"/>
      <c r="E319" s="76"/>
      <c r="F319" s="76"/>
      <c r="G319" s="76"/>
      <c r="H319" s="76"/>
      <c r="I319" s="76"/>
      <c r="J319" s="76"/>
      <c r="K319" s="76"/>
    </row>
    <row r="320">
      <c r="A320" s="75"/>
      <c r="D320" s="282"/>
      <c r="E320" s="76"/>
      <c r="F320" s="76"/>
      <c r="G320" s="76"/>
      <c r="H320" s="76"/>
      <c r="I320" s="76"/>
      <c r="J320" s="76"/>
      <c r="K320" s="76"/>
    </row>
    <row r="321">
      <c r="A321" s="75"/>
      <c r="D321" s="282"/>
      <c r="E321" s="76"/>
      <c r="F321" s="76"/>
      <c r="G321" s="76"/>
      <c r="H321" s="76"/>
      <c r="I321" s="76"/>
      <c r="J321" s="76"/>
      <c r="K321" s="76"/>
    </row>
    <row r="322">
      <c r="A322" s="75"/>
      <c r="D322" s="282"/>
      <c r="E322" s="76"/>
      <c r="F322" s="76"/>
      <c r="G322" s="76"/>
      <c r="H322" s="76"/>
      <c r="I322" s="76"/>
      <c r="J322" s="76"/>
      <c r="K322" s="76"/>
    </row>
    <row r="323">
      <c r="A323" s="75"/>
      <c r="D323" s="282"/>
      <c r="E323" s="76"/>
      <c r="F323" s="76"/>
      <c r="G323" s="76"/>
      <c r="H323" s="76"/>
      <c r="I323" s="76"/>
      <c r="J323" s="76"/>
      <c r="K323" s="76"/>
    </row>
    <row r="324">
      <c r="A324" s="75"/>
      <c r="D324" s="282"/>
      <c r="E324" s="76"/>
      <c r="F324" s="76"/>
      <c r="G324" s="76"/>
      <c r="H324" s="76"/>
      <c r="I324" s="76"/>
      <c r="J324" s="76"/>
      <c r="K324" s="76"/>
    </row>
    <row r="325">
      <c r="A325" s="75"/>
      <c r="D325" s="282"/>
      <c r="E325" s="76"/>
      <c r="F325" s="76"/>
      <c r="G325" s="76"/>
      <c r="H325" s="76"/>
      <c r="I325" s="76"/>
      <c r="J325" s="76"/>
      <c r="K325" s="76"/>
    </row>
    <row r="326">
      <c r="A326" s="75"/>
      <c r="D326" s="282"/>
      <c r="E326" s="76"/>
      <c r="F326" s="76"/>
      <c r="G326" s="76"/>
      <c r="H326" s="76"/>
      <c r="I326" s="76"/>
      <c r="J326" s="76"/>
      <c r="K326" s="76"/>
    </row>
    <row r="327">
      <c r="A327" s="75"/>
      <c r="D327" s="282"/>
      <c r="E327" s="76"/>
      <c r="F327" s="76"/>
      <c r="G327" s="76"/>
      <c r="H327" s="76"/>
      <c r="I327" s="76"/>
      <c r="J327" s="76"/>
      <c r="K327" s="76"/>
    </row>
    <row r="328">
      <c r="A328" s="75"/>
      <c r="D328" s="282"/>
      <c r="E328" s="76"/>
      <c r="F328" s="76"/>
      <c r="G328" s="76"/>
      <c r="H328" s="76"/>
      <c r="I328" s="76"/>
      <c r="J328" s="76"/>
      <c r="K328" s="76"/>
    </row>
    <row r="329">
      <c r="A329" s="75"/>
      <c r="D329" s="282"/>
      <c r="E329" s="76"/>
      <c r="F329" s="76"/>
      <c r="G329" s="76"/>
      <c r="H329" s="76"/>
      <c r="I329" s="76"/>
      <c r="J329" s="76"/>
      <c r="K329" s="76"/>
    </row>
    <row r="330">
      <c r="A330" s="75"/>
      <c r="D330" s="282"/>
      <c r="E330" s="76"/>
      <c r="F330" s="76"/>
      <c r="G330" s="76"/>
      <c r="H330" s="76"/>
      <c r="I330" s="76"/>
      <c r="J330" s="76"/>
      <c r="K330" s="76"/>
    </row>
    <row r="331">
      <c r="A331" s="75"/>
      <c r="D331" s="282"/>
      <c r="E331" s="76"/>
      <c r="F331" s="76"/>
      <c r="G331" s="76"/>
      <c r="H331" s="76"/>
      <c r="I331" s="76"/>
      <c r="J331" s="76"/>
      <c r="K331" s="76"/>
    </row>
    <row r="332">
      <c r="A332" s="75"/>
      <c r="D332" s="282"/>
      <c r="E332" s="76"/>
      <c r="F332" s="76"/>
      <c r="G332" s="76"/>
      <c r="H332" s="76"/>
      <c r="I332" s="76"/>
      <c r="J332" s="76"/>
      <c r="K332" s="76"/>
    </row>
    <row r="333">
      <c r="A333" s="75"/>
      <c r="D333" s="282"/>
      <c r="E333" s="76"/>
      <c r="F333" s="76"/>
      <c r="G333" s="76"/>
      <c r="H333" s="76"/>
      <c r="I333" s="76"/>
      <c r="J333" s="76"/>
      <c r="K333" s="76"/>
    </row>
    <row r="334">
      <c r="A334" s="75"/>
      <c r="D334" s="282"/>
      <c r="E334" s="76"/>
      <c r="F334" s="76"/>
      <c r="G334" s="76"/>
      <c r="H334" s="76"/>
      <c r="I334" s="76"/>
      <c r="J334" s="76"/>
      <c r="K334" s="76"/>
    </row>
    <row r="335">
      <c r="A335" s="75"/>
      <c r="D335" s="282"/>
      <c r="E335" s="76"/>
      <c r="F335" s="76"/>
      <c r="G335" s="76"/>
      <c r="H335" s="76"/>
      <c r="I335" s="76"/>
      <c r="J335" s="76"/>
      <c r="K335" s="76"/>
    </row>
    <row r="336">
      <c r="A336" s="75"/>
      <c r="D336" s="282"/>
      <c r="E336" s="76"/>
      <c r="F336" s="76"/>
      <c r="G336" s="76"/>
      <c r="H336" s="76"/>
      <c r="I336" s="76"/>
      <c r="J336" s="76"/>
      <c r="K336" s="76"/>
    </row>
    <row r="337">
      <c r="A337" s="75"/>
      <c r="D337" s="282"/>
      <c r="E337" s="76"/>
      <c r="F337" s="76"/>
      <c r="G337" s="76"/>
      <c r="H337" s="76"/>
      <c r="I337" s="76"/>
      <c r="J337" s="76"/>
      <c r="K337" s="76"/>
    </row>
    <row r="338">
      <c r="A338" s="75"/>
      <c r="D338" s="282"/>
      <c r="E338" s="76"/>
      <c r="F338" s="76"/>
      <c r="G338" s="76"/>
      <c r="H338" s="76"/>
      <c r="I338" s="76"/>
      <c r="J338" s="76"/>
      <c r="K338" s="76"/>
    </row>
    <row r="339">
      <c r="A339" s="75"/>
      <c r="D339" s="282"/>
      <c r="E339" s="76"/>
      <c r="F339" s="76"/>
      <c r="G339" s="76"/>
      <c r="H339" s="76"/>
      <c r="I339" s="76"/>
      <c r="J339" s="76"/>
      <c r="K339" s="76"/>
    </row>
    <row r="340">
      <c r="A340" s="75"/>
      <c r="D340" s="282"/>
      <c r="E340" s="76"/>
      <c r="F340" s="76"/>
      <c r="G340" s="76"/>
      <c r="H340" s="76"/>
      <c r="I340" s="76"/>
      <c r="J340" s="76"/>
      <c r="K340" s="76"/>
    </row>
    <row r="341">
      <c r="A341" s="75"/>
      <c r="D341" s="282"/>
      <c r="E341" s="76"/>
      <c r="F341" s="76"/>
      <c r="G341" s="76"/>
      <c r="H341" s="76"/>
      <c r="I341" s="76"/>
      <c r="J341" s="76"/>
      <c r="K341" s="76"/>
    </row>
    <row r="342">
      <c r="A342" s="75"/>
      <c r="D342" s="282"/>
      <c r="E342" s="76"/>
      <c r="F342" s="76"/>
      <c r="G342" s="76"/>
      <c r="H342" s="76"/>
      <c r="I342" s="76"/>
      <c r="J342" s="76"/>
      <c r="K342" s="76"/>
    </row>
    <row r="343">
      <c r="A343" s="75"/>
      <c r="D343" s="282"/>
      <c r="E343" s="76"/>
      <c r="F343" s="76"/>
      <c r="G343" s="76"/>
      <c r="H343" s="76"/>
      <c r="I343" s="76"/>
      <c r="J343" s="76"/>
      <c r="K343" s="76"/>
    </row>
    <row r="344">
      <c r="A344" s="75"/>
      <c r="D344" s="282"/>
      <c r="E344" s="76"/>
      <c r="F344" s="76"/>
      <c r="G344" s="76"/>
      <c r="H344" s="76"/>
      <c r="I344" s="76"/>
      <c r="J344" s="76"/>
      <c r="K344" s="76"/>
    </row>
    <row r="345">
      <c r="A345" s="75"/>
      <c r="D345" s="282"/>
      <c r="E345" s="76"/>
      <c r="F345" s="76"/>
      <c r="G345" s="76"/>
      <c r="H345" s="76"/>
      <c r="I345" s="76"/>
      <c r="J345" s="76"/>
      <c r="K345" s="76"/>
    </row>
    <row r="346">
      <c r="A346" s="75"/>
      <c r="D346" s="282"/>
      <c r="E346" s="76"/>
      <c r="F346" s="76"/>
      <c r="G346" s="76"/>
      <c r="H346" s="76"/>
      <c r="I346" s="76"/>
      <c r="J346" s="76"/>
      <c r="K346" s="76"/>
    </row>
    <row r="347">
      <c r="A347" s="75"/>
      <c r="D347" s="282"/>
      <c r="E347" s="76"/>
      <c r="F347" s="76"/>
      <c r="G347" s="76"/>
      <c r="H347" s="76"/>
      <c r="I347" s="76"/>
      <c r="J347" s="76"/>
      <c r="K347" s="76"/>
    </row>
    <row r="348">
      <c r="A348" s="75"/>
      <c r="D348" s="282"/>
      <c r="E348" s="76"/>
      <c r="F348" s="76"/>
      <c r="G348" s="76"/>
      <c r="H348" s="76"/>
      <c r="I348" s="76"/>
      <c r="J348" s="76"/>
      <c r="K348" s="76"/>
    </row>
    <row r="349">
      <c r="A349" s="75"/>
      <c r="D349" s="282"/>
      <c r="E349" s="76"/>
      <c r="F349" s="76"/>
      <c r="G349" s="76"/>
      <c r="H349" s="76"/>
      <c r="I349" s="76"/>
      <c r="J349" s="76"/>
      <c r="K349" s="76"/>
    </row>
    <row r="350">
      <c r="A350" s="75"/>
      <c r="D350" s="282"/>
      <c r="E350" s="76"/>
      <c r="F350" s="76"/>
      <c r="G350" s="76"/>
      <c r="H350" s="76"/>
      <c r="I350" s="76"/>
      <c r="J350" s="76"/>
      <c r="K350" s="76"/>
    </row>
    <row r="351">
      <c r="A351" s="75"/>
      <c r="D351" s="282"/>
      <c r="E351" s="76"/>
      <c r="F351" s="76"/>
      <c r="G351" s="76"/>
      <c r="H351" s="76"/>
      <c r="I351" s="76"/>
      <c r="J351" s="76"/>
      <c r="K351" s="76"/>
    </row>
    <row r="352">
      <c r="A352" s="75"/>
      <c r="D352" s="282"/>
      <c r="E352" s="76"/>
      <c r="F352" s="76"/>
      <c r="G352" s="76"/>
      <c r="H352" s="76"/>
      <c r="I352" s="76"/>
      <c r="J352" s="76"/>
      <c r="K352" s="76"/>
    </row>
    <row r="353">
      <c r="A353" s="75"/>
      <c r="D353" s="282"/>
      <c r="E353" s="76"/>
      <c r="F353" s="76"/>
      <c r="G353" s="76"/>
      <c r="H353" s="76"/>
      <c r="I353" s="76"/>
      <c r="J353" s="76"/>
      <c r="K353" s="76"/>
    </row>
    <row r="354">
      <c r="A354" s="75"/>
      <c r="D354" s="282"/>
      <c r="E354" s="76"/>
      <c r="F354" s="76"/>
      <c r="G354" s="76"/>
      <c r="H354" s="76"/>
      <c r="I354" s="76"/>
      <c r="J354" s="76"/>
      <c r="K354" s="76"/>
    </row>
    <row r="355">
      <c r="A355" s="75"/>
      <c r="D355" s="282"/>
      <c r="E355" s="76"/>
      <c r="F355" s="76"/>
      <c r="G355" s="76"/>
      <c r="H355" s="76"/>
      <c r="I355" s="76"/>
      <c r="J355" s="76"/>
      <c r="K355" s="76"/>
    </row>
    <row r="356">
      <c r="A356" s="75"/>
      <c r="D356" s="282"/>
      <c r="E356" s="76"/>
      <c r="F356" s="76"/>
      <c r="G356" s="76"/>
      <c r="H356" s="76"/>
      <c r="I356" s="76"/>
      <c r="J356" s="76"/>
      <c r="K356" s="76"/>
    </row>
    <row r="357">
      <c r="A357" s="75"/>
      <c r="D357" s="282"/>
      <c r="E357" s="76"/>
      <c r="F357" s="76"/>
      <c r="G357" s="76"/>
      <c r="H357" s="76"/>
      <c r="I357" s="76"/>
      <c r="J357" s="76"/>
      <c r="K357" s="76"/>
    </row>
    <row r="358">
      <c r="A358" s="75"/>
      <c r="D358" s="282"/>
      <c r="E358" s="76"/>
      <c r="F358" s="76"/>
      <c r="G358" s="76"/>
      <c r="H358" s="76"/>
      <c r="I358" s="76"/>
      <c r="J358" s="76"/>
      <c r="K358" s="76"/>
    </row>
    <row r="359">
      <c r="A359" s="75"/>
      <c r="D359" s="282"/>
      <c r="E359" s="76"/>
      <c r="F359" s="76"/>
      <c r="G359" s="76"/>
      <c r="H359" s="76"/>
      <c r="I359" s="76"/>
      <c r="J359" s="76"/>
      <c r="K359" s="76"/>
    </row>
    <row r="360">
      <c r="A360" s="75"/>
      <c r="D360" s="282"/>
      <c r="E360" s="76"/>
      <c r="F360" s="76"/>
      <c r="G360" s="76"/>
      <c r="H360" s="76"/>
      <c r="I360" s="76"/>
      <c r="J360" s="76"/>
      <c r="K360" s="76"/>
    </row>
    <row r="361">
      <c r="A361" s="75"/>
      <c r="D361" s="282"/>
      <c r="E361" s="76"/>
      <c r="F361" s="76"/>
      <c r="G361" s="76"/>
      <c r="H361" s="76"/>
      <c r="I361" s="76"/>
      <c r="J361" s="76"/>
      <c r="K361" s="76"/>
    </row>
    <row r="362">
      <c r="A362" s="75"/>
      <c r="D362" s="282"/>
      <c r="E362" s="76"/>
      <c r="F362" s="76"/>
      <c r="G362" s="76"/>
      <c r="H362" s="76"/>
      <c r="I362" s="76"/>
      <c r="J362" s="76"/>
      <c r="K362" s="76"/>
    </row>
    <row r="363">
      <c r="A363" s="75"/>
      <c r="D363" s="282"/>
      <c r="E363" s="76"/>
      <c r="F363" s="76"/>
      <c r="G363" s="76"/>
      <c r="H363" s="76"/>
      <c r="I363" s="76"/>
      <c r="J363" s="76"/>
      <c r="K363" s="76"/>
    </row>
    <row r="364">
      <c r="A364" s="75"/>
      <c r="D364" s="282"/>
      <c r="E364" s="76"/>
      <c r="F364" s="76"/>
      <c r="G364" s="76"/>
      <c r="H364" s="76"/>
      <c r="I364" s="76"/>
      <c r="J364" s="76"/>
      <c r="K364" s="76"/>
    </row>
    <row r="365">
      <c r="A365" s="75"/>
      <c r="D365" s="282"/>
      <c r="E365" s="76"/>
      <c r="F365" s="76"/>
      <c r="G365" s="76"/>
      <c r="H365" s="76"/>
      <c r="I365" s="76"/>
      <c r="J365" s="76"/>
      <c r="K365" s="76"/>
    </row>
    <row r="366">
      <c r="A366" s="75"/>
      <c r="D366" s="282"/>
      <c r="E366" s="76"/>
      <c r="F366" s="76"/>
      <c r="G366" s="76"/>
      <c r="H366" s="76"/>
      <c r="I366" s="76"/>
      <c r="J366" s="76"/>
      <c r="K366" s="76"/>
    </row>
    <row r="367">
      <c r="A367" s="75"/>
      <c r="D367" s="282"/>
      <c r="E367" s="76"/>
      <c r="F367" s="76"/>
      <c r="G367" s="76"/>
      <c r="H367" s="76"/>
      <c r="I367" s="76"/>
      <c r="J367" s="76"/>
      <c r="K367" s="76"/>
    </row>
    <row r="368">
      <c r="A368" s="75"/>
      <c r="D368" s="282"/>
      <c r="E368" s="76"/>
      <c r="F368" s="76"/>
      <c r="G368" s="76"/>
      <c r="H368" s="76"/>
      <c r="I368" s="76"/>
      <c r="J368" s="76"/>
      <c r="K368" s="76"/>
    </row>
    <row r="369">
      <c r="A369" s="75"/>
      <c r="D369" s="282"/>
      <c r="E369" s="76"/>
      <c r="F369" s="76"/>
      <c r="G369" s="76"/>
      <c r="H369" s="76"/>
      <c r="I369" s="76"/>
      <c r="J369" s="76"/>
      <c r="K369" s="76"/>
    </row>
    <row r="370">
      <c r="A370" s="75"/>
      <c r="D370" s="282"/>
      <c r="E370" s="76"/>
      <c r="F370" s="76"/>
      <c r="G370" s="76"/>
      <c r="H370" s="76"/>
      <c r="I370" s="76"/>
      <c r="J370" s="76"/>
      <c r="K370" s="76"/>
    </row>
    <row r="371">
      <c r="A371" s="75"/>
      <c r="D371" s="282"/>
      <c r="E371" s="76"/>
      <c r="F371" s="76"/>
      <c r="G371" s="76"/>
      <c r="H371" s="76"/>
      <c r="I371" s="76"/>
      <c r="J371" s="76"/>
      <c r="K371" s="76"/>
    </row>
    <row r="372">
      <c r="A372" s="75"/>
      <c r="D372" s="282"/>
      <c r="E372" s="76"/>
      <c r="F372" s="76"/>
      <c r="G372" s="76"/>
      <c r="H372" s="76"/>
      <c r="I372" s="76"/>
      <c r="J372" s="76"/>
      <c r="K372" s="76"/>
    </row>
    <row r="373">
      <c r="A373" s="75"/>
      <c r="D373" s="282"/>
      <c r="E373" s="76"/>
      <c r="F373" s="76"/>
      <c r="G373" s="76"/>
      <c r="H373" s="76"/>
      <c r="I373" s="76"/>
      <c r="J373" s="76"/>
      <c r="K373" s="76"/>
    </row>
    <row r="374">
      <c r="A374" s="75"/>
      <c r="D374" s="282"/>
      <c r="E374" s="76"/>
      <c r="F374" s="76"/>
      <c r="G374" s="76"/>
      <c r="H374" s="76"/>
      <c r="I374" s="76"/>
      <c r="J374" s="76"/>
      <c r="K374" s="76"/>
    </row>
    <row r="375">
      <c r="A375" s="75"/>
      <c r="D375" s="282"/>
      <c r="E375" s="76"/>
      <c r="F375" s="76"/>
      <c r="G375" s="76"/>
      <c r="H375" s="76"/>
      <c r="I375" s="76"/>
      <c r="J375" s="76"/>
      <c r="K375" s="76"/>
    </row>
    <row r="376">
      <c r="A376" s="75"/>
      <c r="D376" s="282"/>
      <c r="E376" s="76"/>
      <c r="F376" s="76"/>
      <c r="G376" s="76"/>
      <c r="H376" s="76"/>
      <c r="I376" s="76"/>
      <c r="J376" s="76"/>
      <c r="K376" s="76"/>
    </row>
    <row r="377">
      <c r="A377" s="75"/>
      <c r="D377" s="282"/>
      <c r="E377" s="76"/>
      <c r="F377" s="76"/>
      <c r="G377" s="76"/>
      <c r="H377" s="76"/>
      <c r="I377" s="76"/>
      <c r="J377" s="76"/>
      <c r="K377" s="76"/>
    </row>
    <row r="378">
      <c r="A378" s="75"/>
      <c r="D378" s="282"/>
      <c r="E378" s="76"/>
      <c r="F378" s="76"/>
      <c r="G378" s="76"/>
      <c r="H378" s="76"/>
      <c r="I378" s="76"/>
      <c r="J378" s="76"/>
      <c r="K378" s="76"/>
    </row>
    <row r="379">
      <c r="A379" s="75"/>
      <c r="D379" s="282"/>
      <c r="E379" s="76"/>
      <c r="F379" s="76"/>
      <c r="G379" s="76"/>
      <c r="H379" s="76"/>
      <c r="I379" s="76"/>
      <c r="J379" s="76"/>
      <c r="K379" s="76"/>
    </row>
    <row r="380">
      <c r="A380" s="75"/>
      <c r="D380" s="282"/>
      <c r="E380" s="76"/>
      <c r="F380" s="76"/>
      <c r="G380" s="76"/>
      <c r="H380" s="76"/>
      <c r="I380" s="76"/>
      <c r="J380" s="76"/>
      <c r="K380" s="76"/>
    </row>
    <row r="381">
      <c r="A381" s="75"/>
      <c r="D381" s="282"/>
      <c r="E381" s="76"/>
      <c r="F381" s="76"/>
      <c r="G381" s="76"/>
      <c r="H381" s="76"/>
      <c r="I381" s="76"/>
      <c r="J381" s="76"/>
      <c r="K381" s="76"/>
    </row>
    <row r="382">
      <c r="A382" s="75"/>
      <c r="D382" s="282"/>
      <c r="E382" s="76"/>
      <c r="F382" s="76"/>
      <c r="G382" s="76"/>
      <c r="H382" s="76"/>
      <c r="I382" s="76"/>
      <c r="J382" s="76"/>
      <c r="K382" s="76"/>
    </row>
    <row r="383">
      <c r="A383" s="75"/>
      <c r="D383" s="282"/>
      <c r="E383" s="76"/>
      <c r="F383" s="76"/>
      <c r="G383" s="76"/>
      <c r="H383" s="76"/>
      <c r="I383" s="76"/>
      <c r="J383" s="76"/>
      <c r="K383" s="76"/>
    </row>
    <row r="384">
      <c r="A384" s="75"/>
      <c r="D384" s="282"/>
      <c r="E384" s="76"/>
      <c r="F384" s="76"/>
      <c r="G384" s="76"/>
      <c r="H384" s="76"/>
      <c r="I384" s="76"/>
      <c r="J384" s="76"/>
      <c r="K384" s="76"/>
    </row>
    <row r="385">
      <c r="A385" s="75"/>
      <c r="D385" s="282"/>
      <c r="E385" s="76"/>
      <c r="F385" s="76"/>
      <c r="G385" s="76"/>
      <c r="H385" s="76"/>
      <c r="I385" s="76"/>
      <c r="J385" s="76"/>
      <c r="K385" s="76"/>
    </row>
    <row r="386">
      <c r="A386" s="75"/>
      <c r="D386" s="282"/>
      <c r="E386" s="76"/>
      <c r="F386" s="76"/>
      <c r="G386" s="76"/>
      <c r="H386" s="76"/>
      <c r="I386" s="76"/>
      <c r="J386" s="76"/>
      <c r="K386" s="76"/>
    </row>
    <row r="387">
      <c r="A387" s="75"/>
      <c r="D387" s="282"/>
      <c r="E387" s="76"/>
      <c r="F387" s="76"/>
      <c r="G387" s="76"/>
      <c r="H387" s="76"/>
      <c r="I387" s="76"/>
      <c r="J387" s="76"/>
      <c r="K387" s="76"/>
    </row>
    <row r="388">
      <c r="A388" s="75"/>
      <c r="D388" s="282"/>
      <c r="E388" s="76"/>
      <c r="F388" s="76"/>
      <c r="G388" s="76"/>
      <c r="H388" s="76"/>
      <c r="I388" s="76"/>
      <c r="J388" s="76"/>
      <c r="K388" s="76"/>
    </row>
    <row r="389">
      <c r="A389" s="75"/>
      <c r="D389" s="282"/>
      <c r="E389" s="76"/>
      <c r="F389" s="76"/>
      <c r="G389" s="76"/>
      <c r="H389" s="76"/>
      <c r="I389" s="76"/>
      <c r="J389" s="76"/>
      <c r="K389" s="76"/>
    </row>
    <row r="390">
      <c r="A390" s="75"/>
      <c r="D390" s="282"/>
      <c r="E390" s="76"/>
      <c r="F390" s="76"/>
      <c r="G390" s="76"/>
      <c r="H390" s="76"/>
      <c r="I390" s="76"/>
      <c r="J390" s="76"/>
      <c r="K390" s="76"/>
    </row>
    <row r="391">
      <c r="A391" s="75"/>
      <c r="D391" s="282"/>
      <c r="E391" s="76"/>
      <c r="F391" s="76"/>
      <c r="G391" s="76"/>
      <c r="H391" s="76"/>
      <c r="I391" s="76"/>
      <c r="J391" s="76"/>
      <c r="K391" s="76"/>
    </row>
    <row r="392">
      <c r="A392" s="75"/>
      <c r="D392" s="282"/>
      <c r="E392" s="76"/>
      <c r="F392" s="76"/>
      <c r="G392" s="76"/>
      <c r="H392" s="76"/>
      <c r="I392" s="76"/>
      <c r="J392" s="76"/>
      <c r="K392" s="76"/>
    </row>
    <row r="393">
      <c r="A393" s="75"/>
      <c r="D393" s="282"/>
      <c r="E393" s="76"/>
      <c r="F393" s="76"/>
      <c r="G393" s="76"/>
      <c r="H393" s="76"/>
      <c r="I393" s="76"/>
      <c r="J393" s="76"/>
      <c r="K393" s="76"/>
    </row>
    <row r="394">
      <c r="A394" s="75"/>
      <c r="D394" s="282"/>
      <c r="E394" s="76"/>
      <c r="F394" s="76"/>
      <c r="G394" s="76"/>
      <c r="H394" s="76"/>
      <c r="I394" s="76"/>
      <c r="J394" s="76"/>
      <c r="K394" s="76"/>
    </row>
    <row r="395">
      <c r="A395" s="75"/>
      <c r="D395" s="282"/>
      <c r="E395" s="76"/>
      <c r="F395" s="76"/>
      <c r="G395" s="76"/>
      <c r="H395" s="76"/>
      <c r="I395" s="76"/>
      <c r="J395" s="76"/>
      <c r="K395" s="76"/>
    </row>
    <row r="396">
      <c r="A396" s="75"/>
      <c r="D396" s="282"/>
      <c r="E396" s="76"/>
      <c r="F396" s="76"/>
      <c r="G396" s="76"/>
      <c r="H396" s="76"/>
      <c r="I396" s="76"/>
      <c r="J396" s="76"/>
      <c r="K396" s="76"/>
    </row>
    <row r="397">
      <c r="A397" s="75"/>
      <c r="D397" s="282"/>
      <c r="E397" s="76"/>
      <c r="F397" s="76"/>
      <c r="G397" s="76"/>
      <c r="H397" s="76"/>
      <c r="I397" s="76"/>
      <c r="J397" s="76"/>
      <c r="K397" s="76"/>
    </row>
    <row r="398">
      <c r="A398" s="75"/>
      <c r="D398" s="282"/>
      <c r="E398" s="76"/>
      <c r="F398" s="76"/>
      <c r="G398" s="76"/>
      <c r="H398" s="76"/>
      <c r="I398" s="76"/>
      <c r="J398" s="76"/>
      <c r="K398" s="76"/>
    </row>
    <row r="399">
      <c r="A399" s="75"/>
      <c r="D399" s="282"/>
      <c r="E399" s="76"/>
      <c r="F399" s="76"/>
      <c r="G399" s="76"/>
      <c r="H399" s="76"/>
      <c r="I399" s="76"/>
      <c r="J399" s="76"/>
      <c r="K399" s="76"/>
    </row>
    <row r="400">
      <c r="A400" s="75"/>
      <c r="D400" s="282"/>
      <c r="E400" s="76"/>
      <c r="F400" s="76"/>
      <c r="G400" s="76"/>
      <c r="H400" s="76"/>
      <c r="I400" s="76"/>
      <c r="J400" s="76"/>
      <c r="K400" s="76"/>
    </row>
    <row r="401">
      <c r="A401" s="75"/>
      <c r="D401" s="282"/>
      <c r="E401" s="76"/>
      <c r="F401" s="76"/>
      <c r="G401" s="76"/>
      <c r="H401" s="76"/>
      <c r="I401" s="76"/>
      <c r="J401" s="76"/>
      <c r="K401" s="76"/>
    </row>
    <row r="402">
      <c r="A402" s="75"/>
      <c r="D402" s="282"/>
      <c r="E402" s="76"/>
      <c r="F402" s="76"/>
      <c r="G402" s="76"/>
      <c r="H402" s="76"/>
      <c r="I402" s="76"/>
      <c r="J402" s="76"/>
      <c r="K402" s="76"/>
    </row>
    <row r="403">
      <c r="A403" s="75"/>
      <c r="D403" s="282"/>
      <c r="E403" s="76"/>
      <c r="F403" s="76"/>
      <c r="G403" s="76"/>
      <c r="H403" s="76"/>
      <c r="I403" s="76"/>
      <c r="J403" s="76"/>
      <c r="K403" s="76"/>
    </row>
    <row r="404">
      <c r="A404" s="75"/>
      <c r="D404" s="282"/>
      <c r="E404" s="76"/>
      <c r="F404" s="76"/>
      <c r="G404" s="76"/>
      <c r="H404" s="76"/>
      <c r="I404" s="76"/>
      <c r="J404" s="76"/>
      <c r="K404" s="76"/>
    </row>
    <row r="405">
      <c r="A405" s="75"/>
      <c r="D405" s="282"/>
      <c r="E405" s="76"/>
      <c r="F405" s="76"/>
      <c r="G405" s="76"/>
      <c r="H405" s="76"/>
      <c r="I405" s="76"/>
      <c r="J405" s="76"/>
      <c r="K405" s="76"/>
    </row>
    <row r="406">
      <c r="A406" s="75"/>
      <c r="D406" s="282"/>
      <c r="E406" s="76"/>
      <c r="F406" s="76"/>
      <c r="G406" s="76"/>
      <c r="H406" s="76"/>
      <c r="I406" s="76"/>
      <c r="J406" s="76"/>
      <c r="K406" s="76"/>
    </row>
    <row r="407">
      <c r="A407" s="75"/>
      <c r="D407" s="282"/>
      <c r="E407" s="76"/>
      <c r="F407" s="76"/>
      <c r="G407" s="76"/>
      <c r="H407" s="76"/>
      <c r="I407" s="76"/>
      <c r="J407" s="76"/>
      <c r="K407" s="76"/>
    </row>
    <row r="408">
      <c r="A408" s="75"/>
      <c r="D408" s="282"/>
      <c r="E408" s="76"/>
      <c r="F408" s="76"/>
      <c r="G408" s="76"/>
      <c r="H408" s="76"/>
      <c r="I408" s="76"/>
      <c r="J408" s="76"/>
      <c r="K408" s="76"/>
    </row>
    <row r="409">
      <c r="A409" s="75"/>
      <c r="D409" s="282"/>
      <c r="E409" s="76"/>
      <c r="F409" s="76"/>
      <c r="G409" s="76"/>
      <c r="H409" s="76"/>
      <c r="I409" s="76"/>
      <c r="J409" s="76"/>
      <c r="K409" s="76"/>
    </row>
    <row r="410">
      <c r="A410" s="75"/>
      <c r="D410" s="282"/>
      <c r="E410" s="76"/>
      <c r="F410" s="76"/>
      <c r="G410" s="76"/>
      <c r="H410" s="76"/>
      <c r="I410" s="76"/>
      <c r="J410" s="76"/>
      <c r="K410" s="76"/>
    </row>
    <row r="411">
      <c r="A411" s="75"/>
      <c r="D411" s="282"/>
      <c r="E411" s="76"/>
      <c r="F411" s="76"/>
      <c r="G411" s="76"/>
      <c r="H411" s="76"/>
      <c r="I411" s="76"/>
      <c r="J411" s="76"/>
      <c r="K411" s="76"/>
    </row>
    <row r="412">
      <c r="A412" s="75"/>
      <c r="D412" s="282"/>
      <c r="E412" s="76"/>
      <c r="F412" s="76"/>
      <c r="G412" s="76"/>
      <c r="H412" s="76"/>
      <c r="I412" s="76"/>
      <c r="J412" s="76"/>
      <c r="K412" s="76"/>
    </row>
    <row r="413">
      <c r="A413" s="75"/>
      <c r="D413" s="282"/>
      <c r="E413" s="76"/>
      <c r="F413" s="76"/>
      <c r="G413" s="76"/>
      <c r="H413" s="76"/>
      <c r="I413" s="76"/>
      <c r="J413" s="76"/>
      <c r="K413" s="76"/>
    </row>
    <row r="414">
      <c r="A414" s="75"/>
      <c r="D414" s="282"/>
      <c r="E414" s="76"/>
      <c r="F414" s="76"/>
      <c r="G414" s="76"/>
      <c r="H414" s="76"/>
      <c r="I414" s="76"/>
      <c r="J414" s="76"/>
      <c r="K414" s="76"/>
    </row>
    <row r="415">
      <c r="A415" s="75"/>
      <c r="D415" s="282"/>
      <c r="E415" s="76"/>
      <c r="F415" s="76"/>
      <c r="G415" s="76"/>
      <c r="H415" s="76"/>
      <c r="I415" s="76"/>
      <c r="J415" s="76"/>
      <c r="K415" s="76"/>
    </row>
    <row r="416">
      <c r="A416" s="75"/>
      <c r="D416" s="282"/>
      <c r="E416" s="76"/>
      <c r="F416" s="76"/>
      <c r="G416" s="76"/>
      <c r="H416" s="76"/>
      <c r="I416" s="76"/>
      <c r="J416" s="76"/>
      <c r="K416" s="76"/>
    </row>
    <row r="417">
      <c r="A417" s="75"/>
      <c r="D417" s="282"/>
      <c r="E417" s="76"/>
      <c r="F417" s="76"/>
      <c r="G417" s="76"/>
      <c r="H417" s="76"/>
      <c r="I417" s="76"/>
      <c r="J417" s="76"/>
      <c r="K417" s="76"/>
    </row>
    <row r="418">
      <c r="A418" s="75"/>
      <c r="D418" s="282"/>
      <c r="E418" s="76"/>
      <c r="F418" s="76"/>
      <c r="G418" s="76"/>
      <c r="H418" s="76"/>
      <c r="I418" s="76"/>
      <c r="J418" s="76"/>
      <c r="K418" s="76"/>
    </row>
    <row r="419">
      <c r="A419" s="75"/>
      <c r="D419" s="282"/>
      <c r="E419" s="76"/>
      <c r="F419" s="76"/>
      <c r="G419" s="76"/>
      <c r="H419" s="76"/>
      <c r="I419" s="76"/>
      <c r="J419" s="76"/>
      <c r="K419" s="76"/>
    </row>
    <row r="420">
      <c r="A420" s="75"/>
      <c r="D420" s="282"/>
      <c r="E420" s="76"/>
      <c r="F420" s="76"/>
      <c r="G420" s="76"/>
      <c r="H420" s="76"/>
      <c r="I420" s="76"/>
      <c r="J420" s="76"/>
      <c r="K420" s="76"/>
    </row>
    <row r="421">
      <c r="A421" s="75"/>
      <c r="D421" s="282"/>
      <c r="E421" s="76"/>
      <c r="F421" s="76"/>
      <c r="G421" s="76"/>
      <c r="H421" s="76"/>
      <c r="I421" s="76"/>
      <c r="J421" s="76"/>
      <c r="K421" s="76"/>
    </row>
    <row r="422">
      <c r="A422" s="75"/>
      <c r="D422" s="282"/>
      <c r="E422" s="76"/>
      <c r="F422" s="76"/>
      <c r="G422" s="76"/>
      <c r="H422" s="76"/>
      <c r="I422" s="76"/>
      <c r="J422" s="76"/>
      <c r="K422" s="76"/>
    </row>
    <row r="423">
      <c r="A423" s="75"/>
      <c r="D423" s="282"/>
      <c r="E423" s="76"/>
      <c r="F423" s="76"/>
      <c r="G423" s="76"/>
      <c r="H423" s="76"/>
      <c r="I423" s="76"/>
      <c r="J423" s="76"/>
      <c r="K423" s="76"/>
    </row>
    <row r="424">
      <c r="A424" s="75"/>
      <c r="D424" s="282"/>
      <c r="E424" s="76"/>
      <c r="F424" s="76"/>
      <c r="G424" s="76"/>
      <c r="H424" s="76"/>
      <c r="I424" s="76"/>
      <c r="J424" s="76"/>
      <c r="K424" s="76"/>
    </row>
    <row r="425">
      <c r="A425" s="75"/>
      <c r="D425" s="282"/>
      <c r="E425" s="76"/>
      <c r="F425" s="76"/>
      <c r="G425" s="76"/>
      <c r="H425" s="76"/>
      <c r="I425" s="76"/>
      <c r="J425" s="76"/>
      <c r="K425" s="76"/>
    </row>
    <row r="426">
      <c r="A426" s="75"/>
      <c r="D426" s="282"/>
      <c r="E426" s="76"/>
      <c r="F426" s="76"/>
      <c r="G426" s="76"/>
      <c r="H426" s="76"/>
      <c r="I426" s="76"/>
      <c r="J426" s="76"/>
      <c r="K426" s="76"/>
    </row>
    <row r="427">
      <c r="A427" s="75"/>
      <c r="D427" s="282"/>
      <c r="E427" s="76"/>
      <c r="F427" s="76"/>
      <c r="G427" s="76"/>
      <c r="H427" s="76"/>
      <c r="I427" s="76"/>
      <c r="J427" s="76"/>
      <c r="K427" s="76"/>
    </row>
    <row r="428">
      <c r="A428" s="75"/>
      <c r="D428" s="282"/>
      <c r="E428" s="76"/>
      <c r="F428" s="76"/>
      <c r="G428" s="76"/>
      <c r="H428" s="76"/>
      <c r="I428" s="76"/>
      <c r="J428" s="76"/>
      <c r="K428" s="76"/>
    </row>
    <row r="429">
      <c r="A429" s="75"/>
      <c r="D429" s="282"/>
      <c r="E429" s="76"/>
      <c r="F429" s="76"/>
      <c r="G429" s="76"/>
      <c r="H429" s="76"/>
      <c r="I429" s="76"/>
      <c r="J429" s="76"/>
      <c r="K429" s="76"/>
    </row>
    <row r="430">
      <c r="A430" s="75"/>
      <c r="D430" s="282"/>
      <c r="E430" s="76"/>
      <c r="F430" s="76"/>
      <c r="G430" s="76"/>
      <c r="H430" s="76"/>
      <c r="I430" s="76"/>
      <c r="J430" s="76"/>
      <c r="K430" s="76"/>
    </row>
    <row r="431">
      <c r="A431" s="75"/>
      <c r="D431" s="282"/>
      <c r="E431" s="76"/>
      <c r="F431" s="76"/>
      <c r="G431" s="76"/>
      <c r="H431" s="76"/>
      <c r="I431" s="76"/>
      <c r="J431" s="76"/>
      <c r="K431" s="76"/>
    </row>
    <row r="432">
      <c r="A432" s="75"/>
      <c r="D432" s="282"/>
      <c r="E432" s="76"/>
      <c r="F432" s="76"/>
      <c r="G432" s="76"/>
      <c r="H432" s="76"/>
      <c r="I432" s="76"/>
      <c r="J432" s="76"/>
      <c r="K432" s="76"/>
    </row>
    <row r="433">
      <c r="A433" s="75"/>
      <c r="D433" s="282"/>
      <c r="E433" s="76"/>
      <c r="F433" s="76"/>
      <c r="G433" s="76"/>
      <c r="H433" s="76"/>
      <c r="I433" s="76"/>
      <c r="J433" s="76"/>
      <c r="K433" s="76"/>
    </row>
    <row r="434">
      <c r="A434" s="75"/>
      <c r="D434" s="282"/>
      <c r="E434" s="76"/>
      <c r="F434" s="76"/>
      <c r="G434" s="76"/>
      <c r="H434" s="76"/>
      <c r="I434" s="76"/>
      <c r="J434" s="76"/>
      <c r="K434" s="76"/>
    </row>
    <row r="435">
      <c r="A435" s="75"/>
      <c r="D435" s="282"/>
      <c r="E435" s="76"/>
      <c r="F435" s="76"/>
      <c r="G435" s="76"/>
      <c r="H435" s="76"/>
      <c r="I435" s="76"/>
      <c r="J435" s="76"/>
      <c r="K435" s="76"/>
    </row>
    <row r="436">
      <c r="A436" s="75"/>
      <c r="D436" s="282"/>
      <c r="E436" s="76"/>
      <c r="F436" s="76"/>
      <c r="G436" s="76"/>
      <c r="H436" s="76"/>
      <c r="I436" s="76"/>
      <c r="J436" s="76"/>
      <c r="K436" s="76"/>
    </row>
    <row r="437">
      <c r="A437" s="75"/>
      <c r="D437" s="282"/>
      <c r="E437" s="76"/>
      <c r="F437" s="76"/>
      <c r="G437" s="76"/>
      <c r="H437" s="76"/>
      <c r="I437" s="76"/>
      <c r="J437" s="76"/>
      <c r="K437" s="76"/>
    </row>
    <row r="438">
      <c r="A438" s="75"/>
      <c r="D438" s="282"/>
      <c r="E438" s="76"/>
      <c r="F438" s="76"/>
      <c r="G438" s="76"/>
      <c r="H438" s="76"/>
      <c r="I438" s="76"/>
      <c r="J438" s="76"/>
      <c r="K438" s="76"/>
    </row>
    <row r="439">
      <c r="A439" s="75"/>
      <c r="D439" s="282"/>
      <c r="E439" s="76"/>
      <c r="F439" s="76"/>
      <c r="G439" s="76"/>
      <c r="H439" s="76"/>
      <c r="I439" s="76"/>
      <c r="J439" s="76"/>
      <c r="K439" s="76"/>
    </row>
    <row r="440">
      <c r="A440" s="75"/>
      <c r="D440" s="282"/>
      <c r="E440" s="76"/>
      <c r="F440" s="76"/>
      <c r="G440" s="76"/>
      <c r="H440" s="76"/>
      <c r="I440" s="76"/>
      <c r="J440" s="76"/>
      <c r="K440" s="76"/>
    </row>
    <row r="441">
      <c r="A441" s="75"/>
      <c r="D441" s="282"/>
      <c r="E441" s="76"/>
      <c r="F441" s="76"/>
      <c r="G441" s="76"/>
      <c r="H441" s="76"/>
      <c r="I441" s="76"/>
      <c r="J441" s="76"/>
      <c r="K441" s="76"/>
    </row>
    <row r="442">
      <c r="A442" s="75"/>
      <c r="D442" s="282"/>
      <c r="E442" s="76"/>
      <c r="F442" s="76"/>
      <c r="G442" s="76"/>
      <c r="H442" s="76"/>
      <c r="I442" s="76"/>
      <c r="J442" s="76"/>
      <c r="K442" s="76"/>
    </row>
    <row r="443">
      <c r="A443" s="75"/>
      <c r="D443" s="282"/>
      <c r="E443" s="76"/>
      <c r="F443" s="76"/>
      <c r="G443" s="76"/>
      <c r="H443" s="76"/>
      <c r="I443" s="76"/>
      <c r="J443" s="76"/>
      <c r="K443" s="76"/>
    </row>
    <row r="444">
      <c r="A444" s="75"/>
      <c r="D444" s="282"/>
      <c r="E444" s="76"/>
      <c r="F444" s="76"/>
      <c r="G444" s="76"/>
      <c r="H444" s="76"/>
      <c r="I444" s="76"/>
      <c r="J444" s="76"/>
      <c r="K444" s="76"/>
    </row>
    <row r="445">
      <c r="A445" s="75"/>
      <c r="D445" s="282"/>
      <c r="E445" s="76"/>
      <c r="F445" s="76"/>
      <c r="G445" s="76"/>
      <c r="H445" s="76"/>
      <c r="I445" s="76"/>
      <c r="J445" s="76"/>
      <c r="K445" s="76"/>
    </row>
    <row r="446">
      <c r="A446" s="75"/>
      <c r="D446" s="282"/>
      <c r="E446" s="76"/>
      <c r="F446" s="76"/>
      <c r="G446" s="76"/>
      <c r="H446" s="76"/>
      <c r="I446" s="76"/>
      <c r="J446" s="76"/>
      <c r="K446" s="76"/>
    </row>
    <row r="447">
      <c r="A447" s="75"/>
      <c r="D447" s="282"/>
      <c r="E447" s="76"/>
      <c r="F447" s="76"/>
      <c r="G447" s="76"/>
      <c r="H447" s="76"/>
      <c r="I447" s="76"/>
      <c r="J447" s="76"/>
      <c r="K447" s="76"/>
    </row>
    <row r="448">
      <c r="A448" s="75"/>
      <c r="D448" s="282"/>
      <c r="E448" s="76"/>
      <c r="F448" s="76"/>
      <c r="G448" s="76"/>
      <c r="H448" s="76"/>
      <c r="I448" s="76"/>
      <c r="J448" s="76"/>
      <c r="K448" s="76"/>
    </row>
    <row r="449">
      <c r="A449" s="75"/>
      <c r="D449" s="282"/>
      <c r="E449" s="76"/>
      <c r="F449" s="76"/>
      <c r="G449" s="76"/>
      <c r="H449" s="76"/>
      <c r="I449" s="76"/>
      <c r="J449" s="76"/>
      <c r="K449" s="76"/>
    </row>
    <row r="450">
      <c r="A450" s="75"/>
      <c r="D450" s="282"/>
      <c r="E450" s="76"/>
      <c r="F450" s="76"/>
      <c r="G450" s="76"/>
      <c r="H450" s="76"/>
      <c r="I450" s="76"/>
      <c r="J450" s="76"/>
      <c r="K450" s="76"/>
    </row>
    <row r="451">
      <c r="A451" s="75"/>
      <c r="D451" s="282"/>
      <c r="E451" s="76"/>
      <c r="F451" s="76"/>
      <c r="G451" s="76"/>
      <c r="H451" s="76"/>
      <c r="I451" s="76"/>
      <c r="J451" s="76"/>
      <c r="K451" s="76"/>
    </row>
    <row r="452">
      <c r="A452" s="75"/>
      <c r="D452" s="282"/>
      <c r="E452" s="76"/>
      <c r="F452" s="76"/>
      <c r="G452" s="76"/>
      <c r="H452" s="76"/>
      <c r="I452" s="76"/>
      <c r="J452" s="76"/>
      <c r="K452" s="76"/>
    </row>
    <row r="453">
      <c r="A453" s="75"/>
      <c r="D453" s="282"/>
      <c r="E453" s="76"/>
      <c r="F453" s="76"/>
      <c r="G453" s="76"/>
      <c r="H453" s="76"/>
      <c r="I453" s="76"/>
      <c r="J453" s="76"/>
      <c r="K453" s="76"/>
    </row>
    <row r="454">
      <c r="A454" s="75"/>
      <c r="D454" s="282"/>
      <c r="E454" s="76"/>
      <c r="F454" s="76"/>
      <c r="G454" s="76"/>
      <c r="H454" s="76"/>
      <c r="I454" s="76"/>
      <c r="J454" s="76"/>
      <c r="K454" s="76"/>
    </row>
    <row r="455">
      <c r="A455" s="75"/>
      <c r="D455" s="282"/>
      <c r="E455" s="76"/>
      <c r="F455" s="76"/>
      <c r="G455" s="76"/>
      <c r="H455" s="76"/>
      <c r="I455" s="76"/>
      <c r="J455" s="76"/>
      <c r="K455" s="76"/>
    </row>
    <row r="456">
      <c r="A456" s="75"/>
      <c r="D456" s="282"/>
      <c r="E456" s="76"/>
      <c r="F456" s="76"/>
      <c r="G456" s="76"/>
      <c r="H456" s="76"/>
      <c r="I456" s="76"/>
      <c r="J456" s="76"/>
      <c r="K456" s="76"/>
    </row>
    <row r="457">
      <c r="A457" s="75"/>
      <c r="D457" s="282"/>
      <c r="E457" s="76"/>
      <c r="F457" s="76"/>
      <c r="G457" s="76"/>
      <c r="H457" s="76"/>
      <c r="I457" s="76"/>
      <c r="J457" s="76"/>
      <c r="K457" s="76"/>
    </row>
    <row r="458">
      <c r="A458" s="75"/>
      <c r="D458" s="282"/>
      <c r="E458" s="76"/>
      <c r="F458" s="76"/>
      <c r="G458" s="76"/>
      <c r="H458" s="76"/>
      <c r="I458" s="76"/>
      <c r="J458" s="76"/>
      <c r="K458" s="76"/>
    </row>
    <row r="459">
      <c r="A459" s="75"/>
      <c r="D459" s="282"/>
      <c r="E459" s="76"/>
      <c r="F459" s="76"/>
      <c r="G459" s="76"/>
      <c r="H459" s="76"/>
      <c r="I459" s="76"/>
      <c r="J459" s="76"/>
      <c r="K459" s="76"/>
    </row>
    <row r="460">
      <c r="A460" s="75"/>
      <c r="D460" s="282"/>
      <c r="E460" s="76"/>
      <c r="F460" s="76"/>
      <c r="G460" s="76"/>
      <c r="H460" s="76"/>
      <c r="I460" s="76"/>
      <c r="J460" s="76"/>
      <c r="K460" s="76"/>
    </row>
    <row r="461">
      <c r="A461" s="75"/>
      <c r="D461" s="282"/>
      <c r="E461" s="76"/>
      <c r="F461" s="76"/>
      <c r="G461" s="76"/>
      <c r="H461" s="76"/>
      <c r="I461" s="76"/>
      <c r="J461" s="76"/>
      <c r="K461" s="76"/>
    </row>
    <row r="462">
      <c r="A462" s="75"/>
      <c r="D462" s="282"/>
      <c r="E462" s="76"/>
      <c r="F462" s="76"/>
      <c r="G462" s="76"/>
      <c r="H462" s="76"/>
      <c r="I462" s="76"/>
      <c r="J462" s="76"/>
      <c r="K462" s="76"/>
    </row>
    <row r="463">
      <c r="A463" s="75"/>
      <c r="D463" s="282"/>
      <c r="E463" s="76"/>
      <c r="F463" s="76"/>
      <c r="G463" s="76"/>
      <c r="H463" s="76"/>
      <c r="I463" s="76"/>
      <c r="J463" s="76"/>
      <c r="K463" s="76"/>
    </row>
    <row r="464">
      <c r="A464" s="75"/>
      <c r="D464" s="282"/>
      <c r="E464" s="76"/>
      <c r="F464" s="76"/>
      <c r="G464" s="76"/>
      <c r="H464" s="76"/>
      <c r="I464" s="76"/>
      <c r="J464" s="76"/>
      <c r="K464" s="76"/>
    </row>
    <row r="465">
      <c r="A465" s="75"/>
      <c r="D465" s="282"/>
      <c r="E465" s="76"/>
      <c r="F465" s="76"/>
      <c r="G465" s="76"/>
      <c r="H465" s="76"/>
      <c r="I465" s="76"/>
      <c r="J465" s="76"/>
      <c r="K465" s="76"/>
    </row>
    <row r="466">
      <c r="A466" s="75"/>
      <c r="D466" s="282"/>
      <c r="E466" s="76"/>
      <c r="F466" s="76"/>
      <c r="G466" s="76"/>
      <c r="H466" s="76"/>
      <c r="I466" s="76"/>
      <c r="J466" s="76"/>
      <c r="K466" s="76"/>
    </row>
    <row r="467">
      <c r="A467" s="75"/>
      <c r="D467" s="282"/>
      <c r="E467" s="76"/>
      <c r="F467" s="76"/>
      <c r="G467" s="76"/>
      <c r="H467" s="76"/>
      <c r="I467" s="76"/>
      <c r="J467" s="76"/>
      <c r="K467" s="76"/>
    </row>
    <row r="468">
      <c r="A468" s="75"/>
      <c r="D468" s="282"/>
      <c r="E468" s="76"/>
      <c r="F468" s="76"/>
      <c r="G468" s="76"/>
      <c r="H468" s="76"/>
      <c r="I468" s="76"/>
      <c r="J468" s="76"/>
      <c r="K468" s="76"/>
    </row>
    <row r="469">
      <c r="A469" s="75"/>
      <c r="D469" s="282"/>
      <c r="E469" s="76"/>
      <c r="F469" s="76"/>
      <c r="G469" s="76"/>
      <c r="H469" s="76"/>
      <c r="I469" s="76"/>
      <c r="J469" s="76"/>
      <c r="K469" s="76"/>
    </row>
    <row r="470">
      <c r="A470" s="75"/>
      <c r="D470" s="282"/>
      <c r="E470" s="76"/>
      <c r="F470" s="76"/>
      <c r="G470" s="76"/>
      <c r="H470" s="76"/>
      <c r="I470" s="76"/>
      <c r="J470" s="76"/>
      <c r="K470" s="76"/>
    </row>
    <row r="471">
      <c r="A471" s="75"/>
      <c r="D471" s="282"/>
      <c r="E471" s="76"/>
      <c r="F471" s="76"/>
      <c r="G471" s="76"/>
      <c r="H471" s="76"/>
      <c r="I471" s="76"/>
      <c r="J471" s="76"/>
      <c r="K471" s="76"/>
    </row>
    <row r="472">
      <c r="A472" s="75"/>
      <c r="D472" s="282"/>
      <c r="E472" s="76"/>
      <c r="F472" s="76"/>
      <c r="G472" s="76"/>
      <c r="H472" s="76"/>
      <c r="I472" s="76"/>
      <c r="J472" s="76"/>
      <c r="K472" s="76"/>
    </row>
    <row r="473">
      <c r="A473" s="75"/>
      <c r="D473" s="282"/>
      <c r="E473" s="76"/>
      <c r="F473" s="76"/>
      <c r="G473" s="76"/>
      <c r="H473" s="76"/>
      <c r="I473" s="76"/>
      <c r="J473" s="76"/>
      <c r="K473" s="76"/>
    </row>
    <row r="474">
      <c r="A474" s="75"/>
      <c r="D474" s="282"/>
      <c r="E474" s="76"/>
      <c r="F474" s="76"/>
      <c r="G474" s="76"/>
      <c r="H474" s="76"/>
      <c r="I474" s="76"/>
      <c r="J474" s="76"/>
      <c r="K474" s="76"/>
    </row>
    <row r="475">
      <c r="A475" s="75"/>
      <c r="D475" s="282"/>
      <c r="E475" s="76"/>
      <c r="F475" s="76"/>
      <c r="G475" s="76"/>
      <c r="H475" s="76"/>
      <c r="I475" s="76"/>
      <c r="J475" s="76"/>
      <c r="K475" s="76"/>
    </row>
    <row r="476">
      <c r="A476" s="75"/>
      <c r="D476" s="282"/>
      <c r="E476" s="76"/>
      <c r="F476" s="76"/>
      <c r="G476" s="76"/>
      <c r="H476" s="76"/>
      <c r="I476" s="76"/>
      <c r="J476" s="76"/>
      <c r="K476" s="76"/>
    </row>
    <row r="477">
      <c r="A477" s="75"/>
      <c r="D477" s="282"/>
      <c r="E477" s="76"/>
      <c r="F477" s="76"/>
      <c r="G477" s="76"/>
      <c r="H477" s="76"/>
      <c r="I477" s="76"/>
      <c r="J477" s="76"/>
      <c r="K477" s="76"/>
    </row>
    <row r="478">
      <c r="A478" s="75"/>
      <c r="D478" s="282"/>
      <c r="E478" s="76"/>
      <c r="F478" s="76"/>
      <c r="G478" s="76"/>
      <c r="H478" s="76"/>
      <c r="I478" s="76"/>
      <c r="J478" s="76"/>
      <c r="K478" s="76"/>
    </row>
    <row r="479">
      <c r="A479" s="75"/>
      <c r="D479" s="282"/>
      <c r="E479" s="76"/>
      <c r="F479" s="76"/>
      <c r="G479" s="76"/>
      <c r="H479" s="76"/>
      <c r="I479" s="76"/>
      <c r="J479" s="76"/>
      <c r="K479" s="76"/>
    </row>
    <row r="480">
      <c r="A480" s="75"/>
      <c r="D480" s="282"/>
      <c r="E480" s="76"/>
      <c r="F480" s="76"/>
      <c r="G480" s="76"/>
      <c r="H480" s="76"/>
      <c r="I480" s="76"/>
      <c r="J480" s="76"/>
      <c r="K480" s="76"/>
    </row>
    <row r="481">
      <c r="A481" s="75"/>
      <c r="D481" s="282"/>
      <c r="E481" s="76"/>
      <c r="F481" s="76"/>
      <c r="G481" s="76"/>
      <c r="H481" s="76"/>
      <c r="I481" s="76"/>
      <c r="J481" s="76"/>
      <c r="K481" s="76"/>
    </row>
    <row r="482">
      <c r="A482" s="75"/>
      <c r="D482" s="282"/>
      <c r="E482" s="76"/>
      <c r="F482" s="76"/>
      <c r="G482" s="76"/>
      <c r="H482" s="76"/>
      <c r="I482" s="76"/>
      <c r="J482" s="76"/>
      <c r="K482" s="76"/>
    </row>
    <row r="483">
      <c r="A483" s="75"/>
      <c r="D483" s="282"/>
      <c r="E483" s="76"/>
      <c r="F483" s="76"/>
      <c r="G483" s="76"/>
      <c r="H483" s="76"/>
      <c r="I483" s="76"/>
      <c r="J483" s="76"/>
      <c r="K483" s="76"/>
    </row>
    <row r="484">
      <c r="A484" s="75"/>
      <c r="D484" s="282"/>
      <c r="E484" s="76"/>
      <c r="F484" s="76"/>
      <c r="G484" s="76"/>
      <c r="H484" s="76"/>
      <c r="I484" s="76"/>
      <c r="J484" s="76"/>
      <c r="K484" s="76"/>
    </row>
    <row r="485">
      <c r="A485" s="75"/>
      <c r="D485" s="282"/>
      <c r="E485" s="76"/>
      <c r="F485" s="76"/>
      <c r="G485" s="76"/>
      <c r="H485" s="76"/>
      <c r="I485" s="76"/>
      <c r="J485" s="76"/>
      <c r="K485" s="76"/>
    </row>
    <row r="486">
      <c r="A486" s="75"/>
      <c r="D486" s="282"/>
      <c r="E486" s="76"/>
      <c r="F486" s="76"/>
      <c r="G486" s="76"/>
      <c r="H486" s="76"/>
      <c r="I486" s="76"/>
      <c r="J486" s="76"/>
      <c r="K486" s="76"/>
    </row>
    <row r="487">
      <c r="A487" s="75"/>
      <c r="D487" s="282"/>
      <c r="E487" s="76"/>
      <c r="F487" s="76"/>
      <c r="G487" s="76"/>
      <c r="H487" s="76"/>
      <c r="I487" s="76"/>
      <c r="J487" s="76"/>
      <c r="K487" s="76"/>
    </row>
    <row r="488">
      <c r="A488" s="75"/>
      <c r="D488" s="282"/>
      <c r="E488" s="76"/>
      <c r="F488" s="76"/>
      <c r="G488" s="76"/>
      <c r="H488" s="76"/>
      <c r="I488" s="76"/>
      <c r="J488" s="76"/>
      <c r="K488" s="76"/>
    </row>
    <row r="489">
      <c r="A489" s="75"/>
      <c r="D489" s="282"/>
      <c r="E489" s="76"/>
      <c r="F489" s="76"/>
      <c r="G489" s="76"/>
      <c r="H489" s="76"/>
      <c r="I489" s="76"/>
      <c r="J489" s="76"/>
      <c r="K489" s="76"/>
    </row>
    <row r="490">
      <c r="A490" s="75"/>
      <c r="D490" s="282"/>
      <c r="E490" s="76"/>
      <c r="F490" s="76"/>
      <c r="G490" s="76"/>
      <c r="H490" s="76"/>
      <c r="I490" s="76"/>
      <c r="J490" s="76"/>
      <c r="K490" s="76"/>
    </row>
    <row r="491">
      <c r="A491" s="75"/>
      <c r="D491" s="282"/>
      <c r="E491" s="76"/>
      <c r="F491" s="76"/>
      <c r="G491" s="76"/>
      <c r="H491" s="76"/>
      <c r="I491" s="76"/>
      <c r="J491" s="76"/>
      <c r="K491" s="76"/>
    </row>
    <row r="492">
      <c r="A492" s="75"/>
      <c r="D492" s="282"/>
      <c r="E492" s="76"/>
      <c r="F492" s="76"/>
      <c r="G492" s="76"/>
      <c r="H492" s="76"/>
      <c r="I492" s="76"/>
      <c r="J492" s="76"/>
      <c r="K492" s="76"/>
    </row>
    <row r="493">
      <c r="A493" s="75"/>
      <c r="D493" s="282"/>
      <c r="E493" s="76"/>
      <c r="F493" s="76"/>
      <c r="G493" s="76"/>
      <c r="H493" s="76"/>
      <c r="I493" s="76"/>
      <c r="J493" s="76"/>
      <c r="K493" s="76"/>
    </row>
    <row r="494">
      <c r="A494" s="75"/>
      <c r="D494" s="282"/>
      <c r="E494" s="76"/>
      <c r="F494" s="76"/>
      <c r="G494" s="76"/>
      <c r="H494" s="76"/>
      <c r="I494" s="76"/>
      <c r="J494" s="76"/>
      <c r="K494" s="76"/>
    </row>
    <row r="495">
      <c r="A495" s="75"/>
      <c r="D495" s="282"/>
      <c r="E495" s="76"/>
      <c r="F495" s="76"/>
      <c r="G495" s="76"/>
      <c r="H495" s="76"/>
      <c r="I495" s="76"/>
      <c r="J495" s="76"/>
      <c r="K495" s="76"/>
    </row>
    <row r="496">
      <c r="A496" s="75"/>
      <c r="D496" s="282"/>
      <c r="E496" s="76"/>
      <c r="F496" s="76"/>
      <c r="G496" s="76"/>
      <c r="H496" s="76"/>
      <c r="I496" s="76"/>
      <c r="J496" s="76"/>
      <c r="K496" s="76"/>
    </row>
    <row r="497">
      <c r="A497" s="75"/>
      <c r="D497" s="282"/>
      <c r="E497" s="76"/>
      <c r="F497" s="76"/>
      <c r="G497" s="76"/>
      <c r="H497" s="76"/>
      <c r="I497" s="76"/>
      <c r="J497" s="76"/>
      <c r="K497" s="76"/>
    </row>
    <row r="498">
      <c r="A498" s="75"/>
      <c r="D498" s="282"/>
      <c r="E498" s="76"/>
      <c r="F498" s="76"/>
      <c r="G498" s="76"/>
      <c r="H498" s="76"/>
      <c r="I498" s="76"/>
      <c r="J498" s="76"/>
      <c r="K498" s="76"/>
    </row>
    <row r="499">
      <c r="A499" s="75"/>
      <c r="D499" s="282"/>
      <c r="E499" s="76"/>
      <c r="F499" s="76"/>
      <c r="G499" s="76"/>
      <c r="H499" s="76"/>
      <c r="I499" s="76"/>
      <c r="J499" s="76"/>
      <c r="K499" s="76"/>
    </row>
    <row r="500">
      <c r="A500" s="75"/>
      <c r="D500" s="282"/>
      <c r="E500" s="76"/>
      <c r="F500" s="76"/>
      <c r="G500" s="76"/>
      <c r="H500" s="76"/>
      <c r="I500" s="76"/>
      <c r="J500" s="76"/>
      <c r="K500" s="76"/>
    </row>
    <row r="501">
      <c r="A501" s="75"/>
      <c r="D501" s="282"/>
      <c r="E501" s="76"/>
      <c r="F501" s="76"/>
      <c r="G501" s="76"/>
      <c r="H501" s="76"/>
      <c r="I501" s="76"/>
      <c r="J501" s="76"/>
      <c r="K501" s="76"/>
    </row>
    <row r="502">
      <c r="A502" s="75"/>
      <c r="D502" s="282"/>
      <c r="E502" s="76"/>
      <c r="F502" s="76"/>
      <c r="G502" s="76"/>
      <c r="H502" s="76"/>
      <c r="I502" s="76"/>
      <c r="J502" s="76"/>
      <c r="K502" s="76"/>
    </row>
    <row r="503">
      <c r="A503" s="75"/>
      <c r="D503" s="282"/>
      <c r="E503" s="76"/>
      <c r="F503" s="76"/>
      <c r="G503" s="76"/>
      <c r="H503" s="76"/>
      <c r="I503" s="76"/>
      <c r="J503" s="76"/>
      <c r="K503" s="76"/>
    </row>
    <row r="504">
      <c r="A504" s="75"/>
      <c r="D504" s="282"/>
      <c r="E504" s="76"/>
      <c r="F504" s="76"/>
      <c r="G504" s="76"/>
      <c r="H504" s="76"/>
      <c r="I504" s="76"/>
      <c r="J504" s="76"/>
      <c r="K504" s="76"/>
    </row>
    <row r="505">
      <c r="A505" s="75"/>
      <c r="D505" s="282"/>
      <c r="E505" s="76"/>
      <c r="F505" s="76"/>
      <c r="G505" s="76"/>
      <c r="H505" s="76"/>
      <c r="I505" s="76"/>
      <c r="J505" s="76"/>
      <c r="K505" s="76"/>
    </row>
    <row r="506">
      <c r="A506" s="75"/>
      <c r="D506" s="282"/>
      <c r="E506" s="76"/>
      <c r="F506" s="76"/>
      <c r="G506" s="76"/>
      <c r="H506" s="76"/>
      <c r="I506" s="76"/>
      <c r="J506" s="76"/>
      <c r="K506" s="76"/>
    </row>
    <row r="507">
      <c r="A507" s="75"/>
      <c r="D507" s="282"/>
      <c r="E507" s="76"/>
      <c r="F507" s="76"/>
      <c r="G507" s="76"/>
      <c r="H507" s="76"/>
      <c r="I507" s="76"/>
      <c r="J507" s="76"/>
      <c r="K507" s="76"/>
    </row>
    <row r="508">
      <c r="A508" s="75"/>
      <c r="D508" s="282"/>
      <c r="E508" s="76"/>
      <c r="F508" s="76"/>
      <c r="G508" s="76"/>
      <c r="H508" s="76"/>
      <c r="I508" s="76"/>
      <c r="J508" s="76"/>
      <c r="K508" s="76"/>
    </row>
    <row r="509">
      <c r="A509" s="75"/>
      <c r="D509" s="282"/>
      <c r="E509" s="76"/>
      <c r="F509" s="76"/>
      <c r="G509" s="76"/>
      <c r="H509" s="76"/>
      <c r="I509" s="76"/>
      <c r="J509" s="76"/>
      <c r="K509" s="76"/>
    </row>
    <row r="510">
      <c r="A510" s="75"/>
      <c r="D510" s="282"/>
      <c r="E510" s="76"/>
      <c r="F510" s="76"/>
      <c r="G510" s="76"/>
      <c r="H510" s="76"/>
      <c r="I510" s="76"/>
      <c r="J510" s="76"/>
      <c r="K510" s="76"/>
    </row>
    <row r="511">
      <c r="A511" s="75"/>
      <c r="D511" s="282"/>
      <c r="E511" s="76"/>
      <c r="F511" s="76"/>
      <c r="G511" s="76"/>
      <c r="H511" s="76"/>
      <c r="I511" s="76"/>
      <c r="J511" s="76"/>
      <c r="K511" s="76"/>
    </row>
    <row r="512">
      <c r="A512" s="75"/>
      <c r="D512" s="282"/>
      <c r="E512" s="76"/>
      <c r="F512" s="76"/>
      <c r="G512" s="76"/>
      <c r="H512" s="76"/>
      <c r="I512" s="76"/>
      <c r="J512" s="76"/>
      <c r="K512" s="76"/>
    </row>
    <row r="513">
      <c r="A513" s="75"/>
      <c r="D513" s="282"/>
      <c r="E513" s="76"/>
      <c r="F513" s="76"/>
      <c r="G513" s="76"/>
      <c r="H513" s="76"/>
      <c r="I513" s="76"/>
      <c r="J513" s="76"/>
      <c r="K513" s="76"/>
    </row>
    <row r="514">
      <c r="A514" s="75"/>
      <c r="D514" s="282"/>
      <c r="E514" s="76"/>
      <c r="F514" s="76"/>
      <c r="G514" s="76"/>
      <c r="H514" s="76"/>
      <c r="I514" s="76"/>
      <c r="J514" s="76"/>
      <c r="K514" s="76"/>
    </row>
    <row r="515">
      <c r="A515" s="75"/>
      <c r="D515" s="282"/>
      <c r="E515" s="76"/>
      <c r="F515" s="76"/>
      <c r="G515" s="76"/>
      <c r="H515" s="76"/>
      <c r="I515" s="76"/>
      <c r="J515" s="76"/>
      <c r="K515" s="76"/>
    </row>
    <row r="516">
      <c r="A516" s="75"/>
      <c r="D516" s="282"/>
      <c r="E516" s="76"/>
      <c r="F516" s="76"/>
      <c r="G516" s="76"/>
      <c r="H516" s="76"/>
      <c r="I516" s="76"/>
      <c r="J516" s="76"/>
      <c r="K516" s="76"/>
    </row>
    <row r="517">
      <c r="A517" s="75"/>
      <c r="D517" s="282"/>
      <c r="E517" s="76"/>
      <c r="F517" s="76"/>
      <c r="G517" s="76"/>
      <c r="H517" s="76"/>
      <c r="I517" s="76"/>
      <c r="J517" s="76"/>
      <c r="K517" s="76"/>
    </row>
    <row r="518">
      <c r="A518" s="75"/>
      <c r="D518" s="282"/>
      <c r="E518" s="76"/>
      <c r="F518" s="76"/>
      <c r="G518" s="76"/>
      <c r="H518" s="76"/>
      <c r="I518" s="76"/>
      <c r="J518" s="76"/>
      <c r="K518" s="76"/>
    </row>
    <row r="519">
      <c r="A519" s="75"/>
      <c r="D519" s="282"/>
      <c r="E519" s="76"/>
      <c r="F519" s="76"/>
      <c r="G519" s="76"/>
      <c r="H519" s="76"/>
      <c r="I519" s="76"/>
      <c r="J519" s="76"/>
      <c r="K519" s="76"/>
    </row>
    <row r="520">
      <c r="A520" s="75"/>
      <c r="D520" s="282"/>
      <c r="E520" s="76"/>
      <c r="F520" s="76"/>
      <c r="G520" s="76"/>
      <c r="H520" s="76"/>
      <c r="I520" s="76"/>
      <c r="J520" s="76"/>
      <c r="K520" s="76"/>
    </row>
    <row r="521">
      <c r="A521" s="75"/>
      <c r="D521" s="282"/>
      <c r="E521" s="76"/>
      <c r="F521" s="76"/>
      <c r="G521" s="76"/>
      <c r="H521" s="76"/>
      <c r="I521" s="76"/>
      <c r="J521" s="76"/>
      <c r="K521" s="76"/>
    </row>
    <row r="522">
      <c r="A522" s="75"/>
      <c r="D522" s="282"/>
      <c r="E522" s="76"/>
      <c r="F522" s="76"/>
      <c r="G522" s="76"/>
      <c r="H522" s="76"/>
      <c r="I522" s="76"/>
      <c r="J522" s="76"/>
      <c r="K522" s="76"/>
    </row>
    <row r="523">
      <c r="A523" s="75"/>
      <c r="D523" s="282"/>
      <c r="E523" s="76"/>
      <c r="F523" s="76"/>
      <c r="G523" s="76"/>
      <c r="H523" s="76"/>
      <c r="I523" s="76"/>
      <c r="J523" s="76"/>
      <c r="K523" s="76"/>
    </row>
    <row r="524">
      <c r="A524" s="75"/>
      <c r="D524" s="282"/>
      <c r="E524" s="76"/>
      <c r="F524" s="76"/>
      <c r="G524" s="76"/>
      <c r="H524" s="76"/>
      <c r="I524" s="76"/>
      <c r="J524" s="76"/>
      <c r="K524" s="76"/>
    </row>
    <row r="525">
      <c r="A525" s="75"/>
      <c r="D525" s="282"/>
      <c r="E525" s="76"/>
      <c r="F525" s="76"/>
      <c r="G525" s="76"/>
      <c r="H525" s="76"/>
      <c r="I525" s="76"/>
      <c r="J525" s="76"/>
      <c r="K525" s="76"/>
    </row>
    <row r="526">
      <c r="A526" s="75"/>
      <c r="D526" s="282"/>
      <c r="E526" s="76"/>
      <c r="F526" s="76"/>
      <c r="G526" s="76"/>
      <c r="H526" s="76"/>
      <c r="I526" s="76"/>
      <c r="J526" s="76"/>
      <c r="K526" s="76"/>
    </row>
    <row r="527">
      <c r="A527" s="75"/>
      <c r="D527" s="282"/>
      <c r="E527" s="76"/>
      <c r="F527" s="76"/>
      <c r="G527" s="76"/>
      <c r="H527" s="76"/>
      <c r="I527" s="76"/>
      <c r="J527" s="76"/>
      <c r="K527" s="76"/>
    </row>
    <row r="528">
      <c r="A528" s="75"/>
      <c r="D528" s="282"/>
      <c r="E528" s="76"/>
      <c r="F528" s="76"/>
      <c r="G528" s="76"/>
      <c r="H528" s="76"/>
      <c r="I528" s="76"/>
      <c r="J528" s="76"/>
      <c r="K528" s="76"/>
    </row>
    <row r="529">
      <c r="A529" s="75"/>
      <c r="D529" s="282"/>
      <c r="E529" s="76"/>
      <c r="F529" s="76"/>
      <c r="G529" s="76"/>
      <c r="H529" s="76"/>
      <c r="I529" s="76"/>
      <c r="J529" s="76"/>
      <c r="K529" s="76"/>
    </row>
    <row r="530">
      <c r="A530" s="75"/>
      <c r="D530" s="282"/>
      <c r="E530" s="76"/>
      <c r="F530" s="76"/>
      <c r="G530" s="76"/>
      <c r="H530" s="76"/>
      <c r="I530" s="76"/>
      <c r="J530" s="76"/>
      <c r="K530" s="76"/>
    </row>
    <row r="531">
      <c r="A531" s="75"/>
      <c r="D531" s="282"/>
      <c r="E531" s="76"/>
      <c r="F531" s="76"/>
      <c r="G531" s="76"/>
      <c r="H531" s="76"/>
      <c r="I531" s="76"/>
      <c r="J531" s="76"/>
      <c r="K531" s="76"/>
    </row>
    <row r="532">
      <c r="A532" s="75"/>
      <c r="D532" s="282"/>
      <c r="E532" s="76"/>
      <c r="F532" s="76"/>
      <c r="G532" s="76"/>
      <c r="H532" s="76"/>
      <c r="I532" s="76"/>
      <c r="J532" s="76"/>
      <c r="K532" s="76"/>
    </row>
    <row r="533">
      <c r="A533" s="75"/>
      <c r="D533" s="282"/>
      <c r="E533" s="76"/>
      <c r="F533" s="76"/>
      <c r="G533" s="76"/>
      <c r="H533" s="76"/>
      <c r="I533" s="76"/>
      <c r="J533" s="76"/>
      <c r="K533" s="76"/>
    </row>
    <row r="534">
      <c r="A534" s="75"/>
      <c r="D534" s="282"/>
      <c r="E534" s="76"/>
      <c r="F534" s="76"/>
      <c r="G534" s="76"/>
      <c r="H534" s="76"/>
      <c r="I534" s="76"/>
      <c r="J534" s="76"/>
      <c r="K534" s="76"/>
    </row>
    <row r="535">
      <c r="A535" s="75"/>
      <c r="D535" s="282"/>
      <c r="E535" s="76"/>
      <c r="F535" s="76"/>
      <c r="G535" s="76"/>
      <c r="H535" s="76"/>
      <c r="I535" s="76"/>
      <c r="J535" s="76"/>
      <c r="K535" s="76"/>
    </row>
    <row r="536">
      <c r="A536" s="75"/>
      <c r="D536" s="282"/>
      <c r="E536" s="76"/>
      <c r="F536" s="76"/>
      <c r="G536" s="76"/>
      <c r="H536" s="76"/>
      <c r="I536" s="76"/>
      <c r="J536" s="76"/>
      <c r="K536" s="76"/>
    </row>
    <row r="537">
      <c r="A537" s="75"/>
      <c r="D537" s="282"/>
      <c r="E537" s="76"/>
      <c r="F537" s="76"/>
      <c r="G537" s="76"/>
      <c r="H537" s="76"/>
      <c r="I537" s="76"/>
      <c r="J537" s="76"/>
      <c r="K537" s="76"/>
    </row>
    <row r="538">
      <c r="A538" s="75"/>
      <c r="D538" s="282"/>
      <c r="E538" s="76"/>
      <c r="F538" s="76"/>
      <c r="G538" s="76"/>
      <c r="H538" s="76"/>
      <c r="I538" s="76"/>
      <c r="J538" s="76"/>
      <c r="K538" s="76"/>
    </row>
    <row r="539">
      <c r="A539" s="75"/>
      <c r="D539" s="282"/>
      <c r="E539" s="76"/>
      <c r="F539" s="76"/>
      <c r="G539" s="76"/>
      <c r="H539" s="76"/>
      <c r="I539" s="76"/>
      <c r="J539" s="76"/>
      <c r="K539" s="76"/>
    </row>
    <row r="540">
      <c r="A540" s="75"/>
      <c r="D540" s="282"/>
      <c r="E540" s="76"/>
      <c r="F540" s="76"/>
      <c r="G540" s="76"/>
      <c r="H540" s="76"/>
      <c r="I540" s="76"/>
      <c r="J540" s="76"/>
      <c r="K540" s="76"/>
    </row>
    <row r="541">
      <c r="A541" s="75"/>
      <c r="D541" s="282"/>
      <c r="E541" s="76"/>
      <c r="F541" s="76"/>
      <c r="G541" s="76"/>
      <c r="H541" s="76"/>
      <c r="I541" s="76"/>
      <c r="J541" s="76"/>
      <c r="K541" s="76"/>
    </row>
    <row r="542">
      <c r="A542" s="75"/>
      <c r="D542" s="282"/>
      <c r="E542" s="76"/>
      <c r="F542" s="76"/>
      <c r="G542" s="76"/>
      <c r="H542" s="76"/>
      <c r="I542" s="76"/>
      <c r="J542" s="76"/>
      <c r="K542" s="76"/>
    </row>
    <row r="543">
      <c r="A543" s="75"/>
      <c r="D543" s="282"/>
      <c r="E543" s="76"/>
      <c r="F543" s="76"/>
      <c r="G543" s="76"/>
      <c r="H543" s="76"/>
      <c r="I543" s="76"/>
      <c r="J543" s="76"/>
      <c r="K543" s="76"/>
    </row>
    <row r="544">
      <c r="A544" s="75"/>
      <c r="D544" s="282"/>
      <c r="E544" s="76"/>
      <c r="F544" s="76"/>
      <c r="G544" s="76"/>
      <c r="H544" s="76"/>
      <c r="I544" s="76"/>
      <c r="J544" s="76"/>
      <c r="K544" s="76"/>
    </row>
    <row r="545">
      <c r="A545" s="75"/>
      <c r="D545" s="282"/>
      <c r="E545" s="76"/>
      <c r="F545" s="76"/>
      <c r="G545" s="76"/>
      <c r="H545" s="76"/>
      <c r="I545" s="76"/>
      <c r="J545" s="76"/>
      <c r="K545" s="76"/>
    </row>
    <row r="546">
      <c r="A546" s="75"/>
      <c r="D546" s="282"/>
      <c r="E546" s="76"/>
      <c r="F546" s="76"/>
      <c r="G546" s="76"/>
      <c r="H546" s="76"/>
      <c r="I546" s="76"/>
      <c r="J546" s="76"/>
      <c r="K546" s="76"/>
    </row>
    <row r="547">
      <c r="A547" s="75"/>
      <c r="D547" s="282"/>
      <c r="E547" s="76"/>
      <c r="F547" s="76"/>
      <c r="G547" s="76"/>
      <c r="H547" s="76"/>
      <c r="I547" s="76"/>
      <c r="J547" s="76"/>
      <c r="K547" s="76"/>
    </row>
    <row r="548">
      <c r="A548" s="75"/>
      <c r="D548" s="282"/>
      <c r="E548" s="76"/>
      <c r="F548" s="76"/>
      <c r="G548" s="76"/>
      <c r="H548" s="76"/>
      <c r="I548" s="76"/>
      <c r="J548" s="76"/>
      <c r="K548" s="76"/>
    </row>
    <row r="549">
      <c r="A549" s="75"/>
      <c r="D549" s="282"/>
      <c r="E549" s="76"/>
      <c r="F549" s="76"/>
      <c r="G549" s="76"/>
      <c r="H549" s="76"/>
      <c r="I549" s="76"/>
      <c r="J549" s="76"/>
      <c r="K549" s="76"/>
    </row>
    <row r="550">
      <c r="A550" s="75"/>
      <c r="D550" s="282"/>
      <c r="E550" s="76"/>
      <c r="F550" s="76"/>
      <c r="G550" s="76"/>
      <c r="H550" s="76"/>
      <c r="I550" s="76"/>
      <c r="J550" s="76"/>
      <c r="K550" s="76"/>
    </row>
    <row r="551">
      <c r="A551" s="75"/>
      <c r="D551" s="282"/>
      <c r="E551" s="76"/>
      <c r="F551" s="76"/>
      <c r="G551" s="76"/>
      <c r="H551" s="76"/>
      <c r="I551" s="76"/>
      <c r="J551" s="76"/>
      <c r="K551" s="76"/>
    </row>
    <row r="552">
      <c r="A552" s="75"/>
      <c r="D552" s="282"/>
      <c r="E552" s="76"/>
      <c r="F552" s="76"/>
      <c r="G552" s="76"/>
      <c r="H552" s="76"/>
      <c r="I552" s="76"/>
      <c r="J552" s="76"/>
      <c r="K552" s="76"/>
    </row>
    <row r="553">
      <c r="A553" s="75"/>
      <c r="D553" s="282"/>
      <c r="E553" s="76"/>
      <c r="F553" s="76"/>
      <c r="G553" s="76"/>
      <c r="H553" s="76"/>
      <c r="I553" s="76"/>
      <c r="J553" s="76"/>
      <c r="K553" s="76"/>
    </row>
    <row r="554">
      <c r="A554" s="75"/>
      <c r="D554" s="282"/>
      <c r="E554" s="76"/>
      <c r="F554" s="76"/>
      <c r="G554" s="76"/>
      <c r="H554" s="76"/>
      <c r="I554" s="76"/>
      <c r="J554" s="76"/>
      <c r="K554" s="76"/>
    </row>
    <row r="555">
      <c r="A555" s="75"/>
      <c r="D555" s="282"/>
      <c r="E555" s="76"/>
      <c r="F555" s="76"/>
      <c r="G555" s="76"/>
      <c r="H555" s="76"/>
      <c r="I555" s="76"/>
      <c r="J555" s="76"/>
      <c r="K555" s="76"/>
    </row>
    <row r="556">
      <c r="A556" s="75"/>
      <c r="D556" s="282"/>
      <c r="E556" s="76"/>
      <c r="F556" s="76"/>
      <c r="G556" s="76"/>
      <c r="H556" s="76"/>
      <c r="I556" s="76"/>
      <c r="J556" s="76"/>
      <c r="K556" s="76"/>
    </row>
    <row r="557">
      <c r="A557" s="75"/>
      <c r="D557" s="282"/>
      <c r="E557" s="76"/>
      <c r="F557" s="76"/>
      <c r="G557" s="76"/>
      <c r="H557" s="76"/>
      <c r="I557" s="76"/>
      <c r="J557" s="76"/>
      <c r="K557" s="76"/>
    </row>
    <row r="558">
      <c r="A558" s="75"/>
      <c r="D558" s="282"/>
      <c r="E558" s="76"/>
      <c r="F558" s="76"/>
      <c r="G558" s="76"/>
      <c r="H558" s="76"/>
      <c r="I558" s="76"/>
      <c r="J558" s="76"/>
      <c r="K558" s="76"/>
    </row>
    <row r="559">
      <c r="A559" s="75"/>
      <c r="D559" s="282"/>
      <c r="E559" s="76"/>
      <c r="F559" s="76"/>
      <c r="G559" s="76"/>
      <c r="H559" s="76"/>
      <c r="I559" s="76"/>
      <c r="J559" s="76"/>
      <c r="K559" s="76"/>
    </row>
    <row r="560">
      <c r="A560" s="75"/>
      <c r="D560" s="282"/>
      <c r="E560" s="76"/>
      <c r="F560" s="76"/>
      <c r="G560" s="76"/>
      <c r="H560" s="76"/>
      <c r="I560" s="76"/>
      <c r="J560" s="76"/>
      <c r="K560" s="76"/>
    </row>
    <row r="561">
      <c r="A561" s="75"/>
      <c r="D561" s="282"/>
      <c r="E561" s="76"/>
      <c r="F561" s="76"/>
      <c r="G561" s="76"/>
      <c r="H561" s="76"/>
      <c r="I561" s="76"/>
      <c r="J561" s="76"/>
      <c r="K561" s="76"/>
    </row>
    <row r="562">
      <c r="A562" s="75"/>
      <c r="D562" s="282"/>
      <c r="E562" s="76"/>
      <c r="F562" s="76"/>
      <c r="G562" s="76"/>
      <c r="H562" s="76"/>
      <c r="I562" s="76"/>
      <c r="J562" s="76"/>
      <c r="K562" s="76"/>
    </row>
    <row r="563">
      <c r="A563" s="75"/>
      <c r="D563" s="282"/>
      <c r="E563" s="76"/>
      <c r="F563" s="76"/>
      <c r="G563" s="76"/>
      <c r="H563" s="76"/>
      <c r="I563" s="76"/>
      <c r="J563" s="76"/>
      <c r="K563" s="76"/>
    </row>
    <row r="564">
      <c r="A564" s="75"/>
      <c r="D564" s="282"/>
      <c r="E564" s="76"/>
      <c r="F564" s="76"/>
      <c r="G564" s="76"/>
      <c r="H564" s="76"/>
      <c r="I564" s="76"/>
      <c r="J564" s="76"/>
      <c r="K564" s="76"/>
    </row>
    <row r="565">
      <c r="A565" s="75"/>
      <c r="D565" s="282"/>
      <c r="E565" s="76"/>
      <c r="F565" s="76"/>
      <c r="G565" s="76"/>
      <c r="H565" s="76"/>
      <c r="I565" s="76"/>
      <c r="J565" s="76"/>
      <c r="K565" s="76"/>
    </row>
    <row r="566">
      <c r="A566" s="75"/>
      <c r="D566" s="282"/>
      <c r="E566" s="76"/>
      <c r="F566" s="76"/>
      <c r="G566" s="76"/>
      <c r="H566" s="76"/>
      <c r="I566" s="76"/>
      <c r="J566" s="76"/>
      <c r="K566" s="76"/>
    </row>
    <row r="567">
      <c r="A567" s="75"/>
      <c r="D567" s="282"/>
      <c r="E567" s="76"/>
      <c r="F567" s="76"/>
      <c r="G567" s="76"/>
      <c r="H567" s="76"/>
      <c r="I567" s="76"/>
      <c r="J567" s="76"/>
      <c r="K567" s="76"/>
    </row>
    <row r="568">
      <c r="A568" s="75"/>
      <c r="D568" s="282"/>
      <c r="E568" s="76"/>
      <c r="F568" s="76"/>
      <c r="G568" s="76"/>
      <c r="H568" s="76"/>
      <c r="I568" s="76"/>
      <c r="J568" s="76"/>
      <c r="K568" s="76"/>
    </row>
    <row r="569">
      <c r="A569" s="75"/>
      <c r="D569" s="282"/>
      <c r="E569" s="76"/>
      <c r="F569" s="76"/>
      <c r="G569" s="76"/>
      <c r="H569" s="76"/>
      <c r="I569" s="76"/>
      <c r="J569" s="76"/>
      <c r="K569" s="76"/>
    </row>
    <row r="570">
      <c r="A570" s="75"/>
      <c r="D570" s="282"/>
      <c r="E570" s="76"/>
      <c r="F570" s="76"/>
      <c r="G570" s="76"/>
      <c r="H570" s="76"/>
      <c r="I570" s="76"/>
      <c r="J570" s="76"/>
      <c r="K570" s="76"/>
    </row>
    <row r="571">
      <c r="A571" s="75"/>
      <c r="D571" s="282"/>
      <c r="E571" s="76"/>
      <c r="F571" s="76"/>
      <c r="G571" s="76"/>
      <c r="H571" s="76"/>
      <c r="I571" s="76"/>
      <c r="J571" s="76"/>
      <c r="K571" s="76"/>
    </row>
    <row r="572">
      <c r="A572" s="75"/>
      <c r="D572" s="282"/>
      <c r="E572" s="76"/>
      <c r="F572" s="76"/>
      <c r="G572" s="76"/>
      <c r="H572" s="76"/>
      <c r="I572" s="76"/>
      <c r="J572" s="76"/>
      <c r="K572" s="76"/>
    </row>
    <row r="573">
      <c r="A573" s="75"/>
      <c r="D573" s="282"/>
      <c r="E573" s="76"/>
      <c r="F573" s="76"/>
      <c r="G573" s="76"/>
      <c r="H573" s="76"/>
      <c r="I573" s="76"/>
      <c r="J573" s="76"/>
      <c r="K573" s="76"/>
    </row>
    <row r="574">
      <c r="A574" s="75"/>
      <c r="D574" s="282"/>
      <c r="E574" s="76"/>
      <c r="F574" s="76"/>
      <c r="G574" s="76"/>
      <c r="H574" s="76"/>
      <c r="I574" s="76"/>
      <c r="J574" s="76"/>
      <c r="K574" s="76"/>
    </row>
    <row r="575">
      <c r="A575" s="75"/>
      <c r="D575" s="282"/>
      <c r="E575" s="76"/>
      <c r="F575" s="76"/>
      <c r="G575" s="76"/>
      <c r="H575" s="76"/>
      <c r="I575" s="76"/>
      <c r="J575" s="76"/>
      <c r="K575" s="76"/>
    </row>
    <row r="576">
      <c r="A576" s="75"/>
      <c r="D576" s="282"/>
      <c r="E576" s="76"/>
      <c r="F576" s="76"/>
      <c r="G576" s="76"/>
      <c r="H576" s="76"/>
      <c r="I576" s="76"/>
      <c r="J576" s="76"/>
      <c r="K576" s="76"/>
    </row>
    <row r="577">
      <c r="A577" s="75"/>
      <c r="D577" s="282"/>
      <c r="E577" s="76"/>
      <c r="F577" s="76"/>
      <c r="G577" s="76"/>
      <c r="H577" s="76"/>
      <c r="I577" s="76"/>
      <c r="J577" s="76"/>
      <c r="K577" s="76"/>
    </row>
    <row r="578">
      <c r="A578" s="75"/>
      <c r="D578" s="282"/>
      <c r="E578" s="76"/>
      <c r="F578" s="76"/>
      <c r="G578" s="76"/>
      <c r="H578" s="76"/>
      <c r="I578" s="76"/>
      <c r="J578" s="76"/>
      <c r="K578" s="76"/>
    </row>
    <row r="579">
      <c r="A579" s="75"/>
      <c r="D579" s="282"/>
      <c r="E579" s="76"/>
      <c r="F579" s="76"/>
      <c r="G579" s="76"/>
      <c r="H579" s="76"/>
      <c r="I579" s="76"/>
      <c r="J579" s="76"/>
      <c r="K579" s="76"/>
    </row>
    <row r="580">
      <c r="A580" s="75"/>
      <c r="D580" s="282"/>
      <c r="E580" s="76"/>
      <c r="F580" s="76"/>
      <c r="G580" s="76"/>
      <c r="H580" s="76"/>
      <c r="I580" s="76"/>
      <c r="J580" s="76"/>
      <c r="K580" s="76"/>
    </row>
    <row r="581">
      <c r="A581" s="75"/>
      <c r="D581" s="282"/>
      <c r="E581" s="76"/>
      <c r="F581" s="76"/>
      <c r="G581" s="76"/>
      <c r="H581" s="76"/>
      <c r="I581" s="76"/>
      <c r="J581" s="76"/>
      <c r="K581" s="76"/>
    </row>
    <row r="582">
      <c r="A582" s="75"/>
      <c r="D582" s="282"/>
      <c r="E582" s="76"/>
      <c r="F582" s="76"/>
      <c r="G582" s="76"/>
      <c r="H582" s="76"/>
      <c r="I582" s="76"/>
      <c r="J582" s="76"/>
      <c r="K582" s="76"/>
    </row>
    <row r="583">
      <c r="A583" s="75"/>
      <c r="D583" s="282"/>
      <c r="E583" s="76"/>
      <c r="F583" s="76"/>
      <c r="G583" s="76"/>
      <c r="H583" s="76"/>
      <c r="I583" s="76"/>
      <c r="J583" s="76"/>
      <c r="K583" s="76"/>
    </row>
    <row r="584">
      <c r="A584" s="75"/>
      <c r="D584" s="282"/>
      <c r="E584" s="76"/>
      <c r="F584" s="76"/>
      <c r="G584" s="76"/>
      <c r="H584" s="76"/>
      <c r="I584" s="76"/>
      <c r="J584" s="76"/>
      <c r="K584" s="76"/>
    </row>
    <row r="585">
      <c r="A585" s="75"/>
      <c r="D585" s="282"/>
      <c r="E585" s="76"/>
      <c r="F585" s="76"/>
      <c r="G585" s="76"/>
      <c r="H585" s="76"/>
      <c r="I585" s="76"/>
      <c r="J585" s="76"/>
      <c r="K585" s="76"/>
    </row>
    <row r="586">
      <c r="A586" s="75"/>
      <c r="D586" s="282"/>
      <c r="E586" s="76"/>
      <c r="F586" s="76"/>
      <c r="G586" s="76"/>
      <c r="H586" s="76"/>
      <c r="I586" s="76"/>
      <c r="J586" s="76"/>
      <c r="K586" s="76"/>
    </row>
    <row r="587">
      <c r="A587" s="75"/>
      <c r="D587" s="282"/>
      <c r="E587" s="76"/>
      <c r="F587" s="76"/>
      <c r="G587" s="76"/>
      <c r="H587" s="76"/>
      <c r="I587" s="76"/>
      <c r="J587" s="76"/>
      <c r="K587" s="76"/>
    </row>
    <row r="588">
      <c r="A588" s="75"/>
      <c r="D588" s="282"/>
      <c r="E588" s="76"/>
      <c r="F588" s="76"/>
      <c r="G588" s="76"/>
      <c r="H588" s="76"/>
      <c r="I588" s="76"/>
      <c r="J588" s="76"/>
      <c r="K588" s="76"/>
    </row>
    <row r="589">
      <c r="A589" s="75"/>
      <c r="D589" s="282"/>
      <c r="E589" s="76"/>
      <c r="F589" s="76"/>
      <c r="G589" s="76"/>
      <c r="H589" s="76"/>
      <c r="I589" s="76"/>
      <c r="J589" s="76"/>
      <c r="K589" s="76"/>
    </row>
    <row r="590">
      <c r="A590" s="75"/>
      <c r="D590" s="282"/>
      <c r="E590" s="76"/>
      <c r="F590" s="76"/>
      <c r="G590" s="76"/>
      <c r="H590" s="76"/>
      <c r="I590" s="76"/>
      <c r="J590" s="76"/>
      <c r="K590" s="76"/>
    </row>
    <row r="591">
      <c r="A591" s="75"/>
      <c r="D591" s="282"/>
      <c r="E591" s="76"/>
      <c r="F591" s="76"/>
      <c r="G591" s="76"/>
      <c r="H591" s="76"/>
      <c r="I591" s="76"/>
      <c r="J591" s="76"/>
      <c r="K591" s="76"/>
    </row>
    <row r="592">
      <c r="A592" s="75"/>
      <c r="D592" s="282"/>
      <c r="E592" s="76"/>
      <c r="F592" s="76"/>
      <c r="G592" s="76"/>
      <c r="H592" s="76"/>
      <c r="I592" s="76"/>
      <c r="J592" s="76"/>
      <c r="K592" s="76"/>
    </row>
    <row r="593">
      <c r="A593" s="75"/>
      <c r="D593" s="282"/>
      <c r="E593" s="76"/>
      <c r="F593" s="76"/>
      <c r="G593" s="76"/>
      <c r="H593" s="76"/>
      <c r="I593" s="76"/>
      <c r="J593" s="76"/>
      <c r="K593" s="76"/>
    </row>
    <row r="594">
      <c r="A594" s="75"/>
      <c r="D594" s="282"/>
      <c r="E594" s="76"/>
      <c r="F594" s="76"/>
      <c r="G594" s="76"/>
      <c r="H594" s="76"/>
      <c r="I594" s="76"/>
      <c r="J594" s="76"/>
      <c r="K594" s="76"/>
    </row>
    <row r="595">
      <c r="A595" s="75"/>
      <c r="D595" s="282"/>
      <c r="E595" s="76"/>
      <c r="F595" s="76"/>
      <c r="G595" s="76"/>
      <c r="H595" s="76"/>
      <c r="I595" s="76"/>
      <c r="J595" s="76"/>
      <c r="K595" s="76"/>
    </row>
    <row r="596">
      <c r="A596" s="75"/>
      <c r="D596" s="282"/>
      <c r="E596" s="76"/>
      <c r="F596" s="76"/>
      <c r="G596" s="76"/>
      <c r="H596" s="76"/>
      <c r="I596" s="76"/>
      <c r="J596" s="76"/>
      <c r="K596" s="76"/>
    </row>
    <row r="597">
      <c r="A597" s="75"/>
      <c r="D597" s="282"/>
      <c r="E597" s="76"/>
      <c r="F597" s="76"/>
      <c r="G597" s="76"/>
      <c r="H597" s="76"/>
      <c r="I597" s="76"/>
      <c r="J597" s="76"/>
      <c r="K597" s="76"/>
    </row>
    <row r="598">
      <c r="A598" s="75"/>
      <c r="D598" s="282"/>
      <c r="E598" s="76"/>
      <c r="F598" s="76"/>
      <c r="G598" s="76"/>
      <c r="H598" s="76"/>
      <c r="I598" s="76"/>
      <c r="J598" s="76"/>
      <c r="K598" s="76"/>
    </row>
    <row r="599">
      <c r="A599" s="75"/>
      <c r="D599" s="282"/>
      <c r="E599" s="76"/>
      <c r="F599" s="76"/>
      <c r="G599" s="76"/>
      <c r="H599" s="76"/>
      <c r="I599" s="76"/>
      <c r="J599" s="76"/>
      <c r="K599" s="76"/>
    </row>
    <row r="600">
      <c r="A600" s="75"/>
      <c r="D600" s="282"/>
      <c r="E600" s="76"/>
      <c r="F600" s="76"/>
      <c r="G600" s="76"/>
      <c r="H600" s="76"/>
      <c r="I600" s="76"/>
      <c r="J600" s="76"/>
      <c r="K600" s="76"/>
    </row>
    <row r="601">
      <c r="A601" s="75"/>
      <c r="D601" s="282"/>
      <c r="E601" s="76"/>
      <c r="F601" s="76"/>
      <c r="G601" s="76"/>
      <c r="H601" s="76"/>
      <c r="I601" s="76"/>
      <c r="J601" s="76"/>
      <c r="K601" s="76"/>
    </row>
    <row r="602">
      <c r="A602" s="75"/>
      <c r="D602" s="282"/>
      <c r="E602" s="76"/>
      <c r="F602" s="76"/>
      <c r="G602" s="76"/>
      <c r="H602" s="76"/>
      <c r="I602" s="76"/>
      <c r="J602" s="76"/>
      <c r="K602" s="76"/>
    </row>
    <row r="603">
      <c r="A603" s="75"/>
      <c r="D603" s="282"/>
      <c r="E603" s="76"/>
      <c r="F603" s="76"/>
      <c r="G603" s="76"/>
      <c r="H603" s="76"/>
      <c r="I603" s="76"/>
      <c r="J603" s="76"/>
      <c r="K603" s="76"/>
    </row>
    <row r="604">
      <c r="A604" s="75"/>
      <c r="D604" s="282"/>
      <c r="E604" s="76"/>
      <c r="F604" s="76"/>
      <c r="G604" s="76"/>
      <c r="H604" s="76"/>
      <c r="I604" s="76"/>
      <c r="J604" s="76"/>
      <c r="K604" s="76"/>
    </row>
    <row r="605">
      <c r="A605" s="75"/>
      <c r="D605" s="282"/>
      <c r="E605" s="76"/>
      <c r="F605" s="76"/>
      <c r="G605" s="76"/>
      <c r="H605" s="76"/>
      <c r="I605" s="76"/>
      <c r="J605" s="76"/>
      <c r="K605" s="76"/>
    </row>
    <row r="606">
      <c r="A606" s="75"/>
      <c r="D606" s="282"/>
      <c r="E606" s="76"/>
      <c r="F606" s="76"/>
      <c r="G606" s="76"/>
      <c r="H606" s="76"/>
      <c r="I606" s="76"/>
      <c r="J606" s="76"/>
      <c r="K606" s="76"/>
    </row>
    <row r="607">
      <c r="A607" s="75"/>
      <c r="D607" s="282"/>
      <c r="E607" s="76"/>
      <c r="F607" s="76"/>
      <c r="G607" s="76"/>
      <c r="H607" s="76"/>
      <c r="I607" s="76"/>
      <c r="J607" s="76"/>
      <c r="K607" s="76"/>
    </row>
    <row r="608">
      <c r="A608" s="75"/>
      <c r="D608" s="282"/>
      <c r="E608" s="76"/>
      <c r="F608" s="76"/>
      <c r="G608" s="76"/>
      <c r="H608" s="76"/>
      <c r="I608" s="76"/>
      <c r="J608" s="76"/>
      <c r="K608" s="76"/>
    </row>
    <row r="609">
      <c r="A609" s="75"/>
      <c r="D609" s="282"/>
      <c r="E609" s="76"/>
      <c r="F609" s="76"/>
      <c r="G609" s="76"/>
      <c r="H609" s="76"/>
      <c r="I609" s="76"/>
      <c r="J609" s="76"/>
      <c r="K609" s="76"/>
    </row>
    <row r="610">
      <c r="A610" s="75"/>
      <c r="D610" s="282"/>
      <c r="E610" s="76"/>
      <c r="F610" s="76"/>
      <c r="G610" s="76"/>
      <c r="H610" s="76"/>
      <c r="I610" s="76"/>
      <c r="J610" s="76"/>
      <c r="K610" s="76"/>
    </row>
    <row r="611">
      <c r="A611" s="75"/>
      <c r="D611" s="282"/>
      <c r="E611" s="76"/>
      <c r="F611" s="76"/>
      <c r="G611" s="76"/>
      <c r="H611" s="76"/>
      <c r="I611" s="76"/>
      <c r="J611" s="76"/>
      <c r="K611" s="76"/>
    </row>
    <row r="612">
      <c r="A612" s="75"/>
      <c r="D612" s="282"/>
      <c r="E612" s="76"/>
      <c r="F612" s="76"/>
      <c r="G612" s="76"/>
      <c r="H612" s="76"/>
      <c r="I612" s="76"/>
      <c r="J612" s="76"/>
      <c r="K612" s="76"/>
    </row>
    <row r="613">
      <c r="A613" s="75"/>
      <c r="D613" s="282"/>
      <c r="E613" s="76"/>
      <c r="F613" s="76"/>
      <c r="G613" s="76"/>
      <c r="H613" s="76"/>
      <c r="I613" s="76"/>
      <c r="J613" s="76"/>
      <c r="K613" s="76"/>
    </row>
    <row r="614">
      <c r="A614" s="75"/>
      <c r="D614" s="282"/>
      <c r="E614" s="76"/>
      <c r="F614" s="76"/>
      <c r="G614" s="76"/>
      <c r="H614" s="76"/>
      <c r="I614" s="76"/>
      <c r="J614" s="76"/>
      <c r="K614" s="76"/>
    </row>
    <row r="615">
      <c r="A615" s="75"/>
      <c r="D615" s="282"/>
      <c r="E615" s="76"/>
      <c r="F615" s="76"/>
      <c r="G615" s="76"/>
      <c r="H615" s="76"/>
      <c r="I615" s="76"/>
      <c r="J615" s="76"/>
      <c r="K615" s="76"/>
    </row>
    <row r="616">
      <c r="A616" s="75"/>
      <c r="D616" s="282"/>
      <c r="E616" s="76"/>
      <c r="F616" s="76"/>
      <c r="G616" s="76"/>
      <c r="H616" s="76"/>
      <c r="I616" s="76"/>
      <c r="J616" s="76"/>
      <c r="K616" s="76"/>
    </row>
    <row r="617">
      <c r="A617" s="75"/>
      <c r="D617" s="282"/>
      <c r="E617" s="76"/>
      <c r="F617" s="76"/>
      <c r="G617" s="76"/>
      <c r="H617" s="76"/>
      <c r="I617" s="76"/>
      <c r="J617" s="76"/>
      <c r="K617" s="76"/>
    </row>
    <row r="618">
      <c r="A618" s="75"/>
      <c r="D618" s="282"/>
      <c r="E618" s="76"/>
      <c r="F618" s="76"/>
      <c r="G618" s="76"/>
      <c r="H618" s="76"/>
      <c r="I618" s="76"/>
      <c r="J618" s="76"/>
      <c r="K618" s="76"/>
    </row>
    <row r="619">
      <c r="A619" s="75"/>
      <c r="D619" s="282"/>
      <c r="E619" s="76"/>
      <c r="F619" s="76"/>
      <c r="G619" s="76"/>
      <c r="H619" s="76"/>
      <c r="I619" s="76"/>
      <c r="J619" s="76"/>
      <c r="K619" s="76"/>
    </row>
    <row r="620">
      <c r="A620" s="75"/>
      <c r="D620" s="282"/>
      <c r="E620" s="76"/>
      <c r="F620" s="76"/>
      <c r="G620" s="76"/>
      <c r="H620" s="76"/>
      <c r="I620" s="76"/>
      <c r="J620" s="76"/>
      <c r="K620" s="76"/>
    </row>
    <row r="621">
      <c r="A621" s="75"/>
      <c r="D621" s="282"/>
      <c r="E621" s="76"/>
      <c r="F621" s="76"/>
      <c r="G621" s="76"/>
      <c r="H621" s="76"/>
      <c r="I621" s="76"/>
      <c r="J621" s="76"/>
      <c r="K621" s="76"/>
    </row>
    <row r="622">
      <c r="A622" s="75"/>
      <c r="D622" s="282"/>
      <c r="E622" s="76"/>
      <c r="F622" s="76"/>
      <c r="G622" s="76"/>
      <c r="H622" s="76"/>
      <c r="I622" s="76"/>
      <c r="J622" s="76"/>
      <c r="K622" s="76"/>
    </row>
    <row r="623">
      <c r="A623" s="75"/>
      <c r="D623" s="282"/>
      <c r="E623" s="76"/>
      <c r="F623" s="76"/>
      <c r="G623" s="76"/>
      <c r="H623" s="76"/>
      <c r="I623" s="76"/>
      <c r="J623" s="76"/>
      <c r="K623" s="76"/>
    </row>
    <row r="624">
      <c r="A624" s="75"/>
      <c r="D624" s="282"/>
      <c r="E624" s="76"/>
      <c r="F624" s="76"/>
      <c r="G624" s="76"/>
      <c r="H624" s="76"/>
      <c r="I624" s="76"/>
      <c r="J624" s="76"/>
      <c r="K624" s="76"/>
    </row>
    <row r="625">
      <c r="A625" s="75"/>
      <c r="D625" s="282"/>
      <c r="E625" s="76"/>
      <c r="F625" s="76"/>
      <c r="G625" s="76"/>
      <c r="H625" s="76"/>
      <c r="I625" s="76"/>
      <c r="J625" s="76"/>
      <c r="K625" s="76"/>
    </row>
    <row r="626">
      <c r="A626" s="75"/>
      <c r="D626" s="282"/>
      <c r="E626" s="76"/>
      <c r="F626" s="76"/>
      <c r="G626" s="76"/>
      <c r="H626" s="76"/>
      <c r="I626" s="76"/>
      <c r="J626" s="76"/>
      <c r="K626" s="76"/>
    </row>
    <row r="627">
      <c r="A627" s="75"/>
      <c r="D627" s="282"/>
      <c r="E627" s="76"/>
      <c r="F627" s="76"/>
      <c r="G627" s="76"/>
      <c r="H627" s="76"/>
      <c r="I627" s="76"/>
      <c r="J627" s="76"/>
      <c r="K627" s="76"/>
    </row>
    <row r="628">
      <c r="A628" s="75"/>
      <c r="D628" s="282"/>
      <c r="E628" s="76"/>
      <c r="F628" s="76"/>
      <c r="G628" s="76"/>
      <c r="H628" s="76"/>
      <c r="I628" s="76"/>
      <c r="J628" s="76"/>
      <c r="K628" s="76"/>
    </row>
    <row r="629">
      <c r="A629" s="75"/>
      <c r="D629" s="282"/>
      <c r="E629" s="76"/>
      <c r="F629" s="76"/>
      <c r="G629" s="76"/>
      <c r="H629" s="76"/>
      <c r="I629" s="76"/>
      <c r="J629" s="76"/>
      <c r="K629" s="76"/>
    </row>
    <row r="630">
      <c r="A630" s="75"/>
      <c r="D630" s="282"/>
      <c r="E630" s="76"/>
      <c r="F630" s="76"/>
      <c r="G630" s="76"/>
      <c r="H630" s="76"/>
      <c r="I630" s="76"/>
      <c r="J630" s="76"/>
      <c r="K630" s="76"/>
    </row>
    <row r="631">
      <c r="A631" s="75"/>
      <c r="D631" s="282"/>
      <c r="E631" s="76"/>
      <c r="F631" s="76"/>
      <c r="G631" s="76"/>
      <c r="H631" s="76"/>
      <c r="I631" s="76"/>
      <c r="J631" s="76"/>
      <c r="K631" s="76"/>
    </row>
    <row r="632">
      <c r="A632" s="75"/>
      <c r="D632" s="282"/>
      <c r="E632" s="76"/>
      <c r="F632" s="76"/>
      <c r="G632" s="76"/>
      <c r="H632" s="76"/>
      <c r="I632" s="76"/>
      <c r="J632" s="76"/>
      <c r="K632" s="76"/>
    </row>
    <row r="633">
      <c r="A633" s="75"/>
      <c r="D633" s="282"/>
      <c r="E633" s="76"/>
      <c r="F633" s="76"/>
      <c r="G633" s="76"/>
      <c r="H633" s="76"/>
      <c r="I633" s="76"/>
      <c r="J633" s="76"/>
      <c r="K633" s="76"/>
    </row>
    <row r="634">
      <c r="A634" s="75"/>
      <c r="D634" s="282"/>
      <c r="E634" s="76"/>
      <c r="F634" s="76"/>
      <c r="G634" s="76"/>
      <c r="H634" s="76"/>
      <c r="I634" s="76"/>
      <c r="J634" s="76"/>
      <c r="K634" s="76"/>
    </row>
    <row r="635">
      <c r="A635" s="75"/>
      <c r="D635" s="282"/>
      <c r="E635" s="76"/>
      <c r="F635" s="76"/>
      <c r="G635" s="76"/>
      <c r="H635" s="76"/>
      <c r="I635" s="76"/>
      <c r="J635" s="76"/>
      <c r="K635" s="76"/>
    </row>
    <row r="636">
      <c r="A636" s="75"/>
      <c r="D636" s="282"/>
      <c r="E636" s="76"/>
      <c r="F636" s="76"/>
      <c r="G636" s="76"/>
      <c r="H636" s="76"/>
      <c r="I636" s="76"/>
      <c r="J636" s="76"/>
      <c r="K636" s="76"/>
    </row>
    <row r="637">
      <c r="A637" s="75"/>
      <c r="D637" s="282"/>
      <c r="E637" s="76"/>
      <c r="F637" s="76"/>
      <c r="G637" s="76"/>
      <c r="H637" s="76"/>
      <c r="I637" s="76"/>
      <c r="J637" s="76"/>
      <c r="K637" s="76"/>
    </row>
    <row r="638">
      <c r="A638" s="75"/>
      <c r="D638" s="282"/>
      <c r="E638" s="76"/>
      <c r="F638" s="76"/>
      <c r="G638" s="76"/>
      <c r="H638" s="76"/>
      <c r="I638" s="76"/>
      <c r="J638" s="76"/>
      <c r="K638" s="76"/>
    </row>
    <row r="639">
      <c r="A639" s="75"/>
      <c r="D639" s="282"/>
      <c r="E639" s="76"/>
      <c r="F639" s="76"/>
      <c r="G639" s="76"/>
      <c r="H639" s="76"/>
      <c r="I639" s="76"/>
      <c r="J639" s="76"/>
      <c r="K639" s="76"/>
    </row>
    <row r="640">
      <c r="A640" s="75"/>
      <c r="D640" s="282"/>
      <c r="E640" s="76"/>
      <c r="F640" s="76"/>
      <c r="G640" s="76"/>
      <c r="H640" s="76"/>
      <c r="I640" s="76"/>
      <c r="J640" s="76"/>
      <c r="K640" s="76"/>
    </row>
    <row r="641">
      <c r="A641" s="75"/>
      <c r="D641" s="282"/>
      <c r="E641" s="76"/>
      <c r="F641" s="76"/>
      <c r="G641" s="76"/>
      <c r="H641" s="76"/>
      <c r="I641" s="76"/>
      <c r="J641" s="76"/>
      <c r="K641" s="76"/>
    </row>
    <row r="642">
      <c r="A642" s="75"/>
      <c r="D642" s="282"/>
      <c r="E642" s="76"/>
      <c r="F642" s="76"/>
      <c r="G642" s="76"/>
      <c r="H642" s="76"/>
      <c r="I642" s="76"/>
      <c r="J642" s="76"/>
      <c r="K642" s="76"/>
    </row>
    <row r="643">
      <c r="A643" s="75"/>
      <c r="D643" s="282"/>
      <c r="E643" s="76"/>
      <c r="F643" s="76"/>
      <c r="G643" s="76"/>
      <c r="H643" s="76"/>
      <c r="I643" s="76"/>
      <c r="J643" s="76"/>
      <c r="K643" s="76"/>
    </row>
    <row r="644">
      <c r="A644" s="75"/>
      <c r="D644" s="282"/>
      <c r="E644" s="76"/>
      <c r="F644" s="76"/>
      <c r="G644" s="76"/>
      <c r="H644" s="76"/>
      <c r="I644" s="76"/>
      <c r="J644" s="76"/>
      <c r="K644" s="76"/>
    </row>
    <row r="645">
      <c r="A645" s="75"/>
      <c r="D645" s="282"/>
      <c r="E645" s="76"/>
      <c r="F645" s="76"/>
      <c r="G645" s="76"/>
      <c r="H645" s="76"/>
      <c r="I645" s="76"/>
      <c r="J645" s="76"/>
      <c r="K645" s="76"/>
    </row>
    <row r="646">
      <c r="A646" s="75"/>
      <c r="D646" s="282"/>
      <c r="E646" s="76"/>
      <c r="F646" s="76"/>
      <c r="G646" s="76"/>
      <c r="H646" s="76"/>
      <c r="I646" s="76"/>
      <c r="J646" s="76"/>
      <c r="K646" s="76"/>
    </row>
    <row r="647">
      <c r="A647" s="75"/>
      <c r="D647" s="282"/>
      <c r="E647" s="76"/>
      <c r="F647" s="76"/>
      <c r="G647" s="76"/>
      <c r="H647" s="76"/>
      <c r="I647" s="76"/>
      <c r="J647" s="76"/>
      <c r="K647" s="76"/>
    </row>
    <row r="648">
      <c r="A648" s="75"/>
      <c r="D648" s="282"/>
      <c r="E648" s="76"/>
      <c r="F648" s="76"/>
      <c r="G648" s="76"/>
      <c r="H648" s="76"/>
      <c r="I648" s="76"/>
      <c r="J648" s="76"/>
      <c r="K648" s="76"/>
    </row>
    <row r="649">
      <c r="A649" s="75"/>
      <c r="D649" s="282"/>
      <c r="E649" s="76"/>
      <c r="F649" s="76"/>
      <c r="G649" s="76"/>
      <c r="H649" s="76"/>
      <c r="I649" s="76"/>
      <c r="J649" s="76"/>
      <c r="K649" s="76"/>
    </row>
    <row r="650">
      <c r="A650" s="75"/>
      <c r="D650" s="282"/>
      <c r="E650" s="76"/>
      <c r="F650" s="76"/>
      <c r="G650" s="76"/>
      <c r="H650" s="76"/>
      <c r="I650" s="76"/>
      <c r="J650" s="76"/>
      <c r="K650" s="76"/>
    </row>
    <row r="651">
      <c r="A651" s="75"/>
      <c r="D651" s="282"/>
      <c r="E651" s="76"/>
      <c r="F651" s="76"/>
      <c r="G651" s="76"/>
      <c r="H651" s="76"/>
      <c r="I651" s="76"/>
      <c r="J651" s="76"/>
      <c r="K651" s="76"/>
    </row>
    <row r="652">
      <c r="A652" s="75"/>
      <c r="D652" s="282"/>
      <c r="E652" s="76"/>
      <c r="F652" s="76"/>
      <c r="G652" s="76"/>
      <c r="H652" s="76"/>
      <c r="I652" s="76"/>
      <c r="J652" s="76"/>
      <c r="K652" s="76"/>
    </row>
    <row r="653">
      <c r="A653" s="75"/>
      <c r="D653" s="282"/>
      <c r="E653" s="76"/>
      <c r="F653" s="76"/>
      <c r="G653" s="76"/>
      <c r="H653" s="76"/>
      <c r="I653" s="76"/>
      <c r="J653" s="76"/>
      <c r="K653" s="76"/>
    </row>
    <row r="654">
      <c r="A654" s="75"/>
      <c r="D654" s="282"/>
      <c r="E654" s="76"/>
      <c r="F654" s="76"/>
      <c r="G654" s="76"/>
      <c r="H654" s="76"/>
      <c r="I654" s="76"/>
      <c r="J654" s="76"/>
      <c r="K654" s="76"/>
    </row>
    <row r="655">
      <c r="A655" s="75"/>
      <c r="D655" s="282"/>
      <c r="E655" s="76"/>
      <c r="F655" s="76"/>
      <c r="G655" s="76"/>
      <c r="H655" s="76"/>
      <c r="I655" s="76"/>
      <c r="J655" s="76"/>
      <c r="K655" s="76"/>
    </row>
    <row r="656">
      <c r="A656" s="75"/>
      <c r="D656" s="282"/>
      <c r="E656" s="76"/>
      <c r="F656" s="76"/>
      <c r="G656" s="76"/>
      <c r="H656" s="76"/>
      <c r="I656" s="76"/>
      <c r="J656" s="76"/>
      <c r="K656" s="76"/>
    </row>
    <row r="657">
      <c r="A657" s="75"/>
      <c r="D657" s="282"/>
      <c r="E657" s="76"/>
      <c r="F657" s="76"/>
      <c r="G657" s="76"/>
      <c r="H657" s="76"/>
      <c r="I657" s="76"/>
      <c r="J657" s="76"/>
      <c r="K657" s="76"/>
    </row>
    <row r="658">
      <c r="A658" s="75"/>
      <c r="D658" s="282"/>
      <c r="E658" s="76"/>
      <c r="F658" s="76"/>
      <c r="G658" s="76"/>
      <c r="H658" s="76"/>
      <c r="I658" s="76"/>
      <c r="J658" s="76"/>
      <c r="K658" s="76"/>
    </row>
    <row r="659">
      <c r="A659" s="75"/>
      <c r="D659" s="282"/>
      <c r="E659" s="76"/>
      <c r="F659" s="76"/>
      <c r="G659" s="76"/>
      <c r="H659" s="76"/>
      <c r="I659" s="76"/>
      <c r="J659" s="76"/>
      <c r="K659" s="76"/>
    </row>
    <row r="660">
      <c r="A660" s="75"/>
      <c r="D660" s="282"/>
      <c r="E660" s="76"/>
      <c r="F660" s="76"/>
      <c r="G660" s="76"/>
      <c r="H660" s="76"/>
      <c r="I660" s="76"/>
      <c r="J660" s="76"/>
      <c r="K660" s="76"/>
    </row>
    <row r="661">
      <c r="A661" s="75"/>
      <c r="D661" s="282"/>
      <c r="E661" s="76"/>
      <c r="F661" s="76"/>
      <c r="G661" s="76"/>
      <c r="H661" s="76"/>
      <c r="I661" s="76"/>
      <c r="J661" s="76"/>
      <c r="K661" s="76"/>
    </row>
    <row r="662">
      <c r="A662" s="75"/>
      <c r="D662" s="282"/>
      <c r="E662" s="76"/>
      <c r="F662" s="76"/>
      <c r="G662" s="76"/>
      <c r="H662" s="76"/>
      <c r="I662" s="76"/>
      <c r="J662" s="76"/>
      <c r="K662" s="76"/>
    </row>
    <row r="663">
      <c r="A663" s="75"/>
      <c r="D663" s="282"/>
      <c r="E663" s="76"/>
      <c r="F663" s="76"/>
      <c r="G663" s="76"/>
      <c r="H663" s="76"/>
      <c r="I663" s="76"/>
      <c r="J663" s="76"/>
      <c r="K663" s="76"/>
    </row>
    <row r="664">
      <c r="A664" s="75"/>
      <c r="D664" s="282"/>
      <c r="E664" s="76"/>
      <c r="F664" s="76"/>
      <c r="G664" s="76"/>
      <c r="H664" s="76"/>
      <c r="I664" s="76"/>
      <c r="J664" s="76"/>
      <c r="K664" s="76"/>
    </row>
    <row r="665">
      <c r="A665" s="75"/>
      <c r="D665" s="282"/>
      <c r="E665" s="76"/>
      <c r="F665" s="76"/>
      <c r="G665" s="76"/>
      <c r="H665" s="76"/>
      <c r="I665" s="76"/>
      <c r="J665" s="76"/>
      <c r="K665" s="76"/>
    </row>
    <row r="666">
      <c r="A666" s="75"/>
      <c r="D666" s="282"/>
      <c r="E666" s="76"/>
      <c r="F666" s="76"/>
      <c r="G666" s="76"/>
      <c r="H666" s="76"/>
      <c r="I666" s="76"/>
      <c r="J666" s="76"/>
      <c r="K666" s="76"/>
    </row>
    <row r="667">
      <c r="A667" s="75"/>
      <c r="D667" s="282"/>
      <c r="E667" s="76"/>
      <c r="F667" s="76"/>
      <c r="G667" s="76"/>
      <c r="H667" s="76"/>
      <c r="I667" s="76"/>
      <c r="J667" s="76"/>
      <c r="K667" s="76"/>
    </row>
    <row r="668">
      <c r="A668" s="75"/>
      <c r="D668" s="282"/>
      <c r="E668" s="76"/>
      <c r="F668" s="76"/>
      <c r="G668" s="76"/>
      <c r="H668" s="76"/>
      <c r="I668" s="76"/>
      <c r="J668" s="76"/>
      <c r="K668" s="76"/>
    </row>
    <row r="669">
      <c r="A669" s="75"/>
      <c r="D669" s="282"/>
      <c r="E669" s="76"/>
      <c r="F669" s="76"/>
      <c r="G669" s="76"/>
      <c r="H669" s="76"/>
      <c r="I669" s="76"/>
      <c r="J669" s="76"/>
      <c r="K669" s="76"/>
    </row>
    <row r="670">
      <c r="A670" s="75"/>
      <c r="D670" s="282"/>
      <c r="E670" s="76"/>
      <c r="F670" s="76"/>
      <c r="G670" s="76"/>
      <c r="H670" s="76"/>
      <c r="I670" s="76"/>
      <c r="J670" s="76"/>
      <c r="K670" s="76"/>
    </row>
    <row r="671">
      <c r="A671" s="75"/>
      <c r="D671" s="282"/>
      <c r="E671" s="76"/>
      <c r="F671" s="76"/>
      <c r="G671" s="76"/>
      <c r="H671" s="76"/>
      <c r="I671" s="76"/>
      <c r="J671" s="76"/>
      <c r="K671" s="76"/>
    </row>
    <row r="672">
      <c r="A672" s="75"/>
      <c r="D672" s="282"/>
      <c r="E672" s="76"/>
      <c r="F672" s="76"/>
      <c r="G672" s="76"/>
      <c r="H672" s="76"/>
      <c r="I672" s="76"/>
      <c r="J672" s="76"/>
      <c r="K672" s="76"/>
    </row>
    <row r="673">
      <c r="A673" s="75"/>
      <c r="D673" s="282"/>
      <c r="E673" s="76"/>
      <c r="F673" s="76"/>
      <c r="G673" s="76"/>
      <c r="H673" s="76"/>
      <c r="I673" s="76"/>
      <c r="J673" s="76"/>
      <c r="K673" s="76"/>
    </row>
    <row r="674">
      <c r="A674" s="75"/>
      <c r="D674" s="282"/>
      <c r="E674" s="76"/>
      <c r="F674" s="76"/>
      <c r="G674" s="76"/>
      <c r="H674" s="76"/>
      <c r="I674" s="76"/>
      <c r="J674" s="76"/>
      <c r="K674" s="76"/>
    </row>
    <row r="675">
      <c r="A675" s="75"/>
      <c r="D675" s="282"/>
      <c r="E675" s="76"/>
      <c r="F675" s="76"/>
      <c r="G675" s="76"/>
      <c r="H675" s="76"/>
      <c r="I675" s="76"/>
      <c r="J675" s="76"/>
      <c r="K675" s="76"/>
    </row>
    <row r="676">
      <c r="A676" s="75"/>
      <c r="D676" s="282"/>
      <c r="E676" s="76"/>
      <c r="F676" s="76"/>
      <c r="G676" s="76"/>
      <c r="H676" s="76"/>
      <c r="I676" s="76"/>
      <c r="J676" s="76"/>
      <c r="K676" s="76"/>
    </row>
    <row r="677">
      <c r="A677" s="75"/>
      <c r="D677" s="282"/>
      <c r="E677" s="76"/>
      <c r="F677" s="76"/>
      <c r="G677" s="76"/>
      <c r="H677" s="76"/>
      <c r="I677" s="76"/>
      <c r="J677" s="76"/>
      <c r="K677" s="76"/>
    </row>
    <row r="678">
      <c r="A678" s="75"/>
      <c r="D678" s="282"/>
      <c r="E678" s="76"/>
      <c r="F678" s="76"/>
      <c r="G678" s="76"/>
      <c r="H678" s="76"/>
      <c r="I678" s="76"/>
      <c r="J678" s="76"/>
      <c r="K678" s="76"/>
    </row>
    <row r="679">
      <c r="A679" s="75"/>
      <c r="D679" s="282"/>
      <c r="E679" s="76"/>
      <c r="F679" s="76"/>
      <c r="G679" s="76"/>
      <c r="H679" s="76"/>
      <c r="I679" s="76"/>
      <c r="J679" s="76"/>
      <c r="K679" s="76"/>
    </row>
    <row r="680">
      <c r="A680" s="75"/>
      <c r="D680" s="282"/>
      <c r="E680" s="76"/>
      <c r="F680" s="76"/>
      <c r="G680" s="76"/>
      <c r="H680" s="76"/>
      <c r="I680" s="76"/>
      <c r="J680" s="76"/>
      <c r="K680" s="76"/>
    </row>
    <row r="681">
      <c r="A681" s="75"/>
      <c r="D681" s="282"/>
      <c r="E681" s="76"/>
      <c r="F681" s="76"/>
      <c r="G681" s="76"/>
      <c r="H681" s="76"/>
      <c r="I681" s="76"/>
      <c r="J681" s="76"/>
      <c r="K681" s="76"/>
    </row>
    <row r="682">
      <c r="A682" s="75"/>
      <c r="D682" s="282"/>
      <c r="E682" s="76"/>
      <c r="F682" s="76"/>
      <c r="G682" s="76"/>
      <c r="H682" s="76"/>
      <c r="I682" s="76"/>
      <c r="J682" s="76"/>
      <c r="K682" s="76"/>
    </row>
    <row r="683">
      <c r="A683" s="75"/>
      <c r="D683" s="282"/>
      <c r="E683" s="76"/>
      <c r="F683" s="76"/>
      <c r="G683" s="76"/>
      <c r="H683" s="76"/>
      <c r="I683" s="76"/>
      <c r="J683" s="76"/>
      <c r="K683" s="76"/>
    </row>
    <row r="684">
      <c r="A684" s="75"/>
      <c r="D684" s="282"/>
      <c r="E684" s="76"/>
      <c r="F684" s="76"/>
      <c r="G684" s="76"/>
      <c r="H684" s="76"/>
      <c r="I684" s="76"/>
      <c r="J684" s="76"/>
      <c r="K684" s="76"/>
    </row>
    <row r="685">
      <c r="A685" s="75"/>
      <c r="D685" s="282"/>
      <c r="E685" s="76"/>
      <c r="F685" s="76"/>
      <c r="G685" s="76"/>
      <c r="H685" s="76"/>
      <c r="I685" s="76"/>
      <c r="J685" s="76"/>
      <c r="K685" s="76"/>
    </row>
    <row r="686">
      <c r="A686" s="75"/>
      <c r="D686" s="282"/>
      <c r="E686" s="76"/>
      <c r="F686" s="76"/>
      <c r="G686" s="76"/>
      <c r="H686" s="76"/>
      <c r="I686" s="76"/>
      <c r="J686" s="76"/>
      <c r="K686" s="76"/>
    </row>
    <row r="687">
      <c r="A687" s="75"/>
      <c r="D687" s="282"/>
      <c r="E687" s="76"/>
      <c r="F687" s="76"/>
      <c r="G687" s="76"/>
      <c r="H687" s="76"/>
      <c r="I687" s="76"/>
      <c r="J687" s="76"/>
      <c r="K687" s="76"/>
    </row>
    <row r="688">
      <c r="A688" s="75"/>
      <c r="D688" s="282"/>
      <c r="E688" s="76"/>
      <c r="F688" s="76"/>
      <c r="G688" s="76"/>
      <c r="H688" s="76"/>
      <c r="I688" s="76"/>
      <c r="J688" s="76"/>
      <c r="K688" s="76"/>
    </row>
    <row r="689">
      <c r="A689" s="75"/>
      <c r="D689" s="282"/>
      <c r="E689" s="76"/>
      <c r="F689" s="76"/>
      <c r="G689" s="76"/>
      <c r="H689" s="76"/>
      <c r="I689" s="76"/>
      <c r="J689" s="76"/>
      <c r="K689" s="76"/>
    </row>
    <row r="690">
      <c r="A690" s="75"/>
      <c r="D690" s="282"/>
      <c r="E690" s="76"/>
      <c r="F690" s="76"/>
      <c r="G690" s="76"/>
      <c r="H690" s="76"/>
      <c r="I690" s="76"/>
      <c r="J690" s="76"/>
      <c r="K690" s="76"/>
    </row>
    <row r="691">
      <c r="A691" s="75"/>
      <c r="D691" s="282"/>
      <c r="E691" s="76"/>
      <c r="F691" s="76"/>
      <c r="G691" s="76"/>
      <c r="H691" s="76"/>
      <c r="I691" s="76"/>
      <c r="J691" s="76"/>
      <c r="K691" s="76"/>
    </row>
    <row r="692">
      <c r="A692" s="75"/>
      <c r="D692" s="282"/>
      <c r="E692" s="76"/>
      <c r="F692" s="76"/>
      <c r="G692" s="76"/>
      <c r="H692" s="76"/>
      <c r="I692" s="76"/>
      <c r="J692" s="76"/>
      <c r="K692" s="76"/>
    </row>
    <row r="693">
      <c r="A693" s="75"/>
      <c r="D693" s="282"/>
      <c r="E693" s="76"/>
      <c r="F693" s="76"/>
      <c r="G693" s="76"/>
      <c r="H693" s="76"/>
      <c r="I693" s="76"/>
      <c r="J693" s="76"/>
      <c r="K693" s="76"/>
    </row>
    <row r="694">
      <c r="A694" s="75"/>
      <c r="D694" s="282"/>
      <c r="E694" s="76"/>
      <c r="F694" s="76"/>
      <c r="G694" s="76"/>
      <c r="H694" s="76"/>
      <c r="I694" s="76"/>
      <c r="J694" s="76"/>
      <c r="K694" s="76"/>
    </row>
    <row r="695">
      <c r="A695" s="75"/>
      <c r="D695" s="282"/>
      <c r="E695" s="76"/>
      <c r="F695" s="76"/>
      <c r="G695" s="76"/>
      <c r="H695" s="76"/>
      <c r="I695" s="76"/>
      <c r="J695" s="76"/>
      <c r="K695" s="76"/>
    </row>
    <row r="696">
      <c r="A696" s="75"/>
      <c r="D696" s="282"/>
      <c r="E696" s="76"/>
      <c r="F696" s="76"/>
      <c r="G696" s="76"/>
      <c r="H696" s="76"/>
      <c r="I696" s="76"/>
      <c r="J696" s="76"/>
      <c r="K696" s="76"/>
    </row>
    <row r="697">
      <c r="A697" s="75"/>
      <c r="D697" s="282"/>
      <c r="E697" s="76"/>
      <c r="F697" s="76"/>
      <c r="G697" s="76"/>
      <c r="H697" s="76"/>
      <c r="I697" s="76"/>
      <c r="J697" s="76"/>
      <c r="K697" s="76"/>
    </row>
    <row r="698">
      <c r="A698" s="75"/>
      <c r="D698" s="282"/>
      <c r="E698" s="76"/>
      <c r="F698" s="76"/>
      <c r="G698" s="76"/>
      <c r="H698" s="76"/>
      <c r="I698" s="76"/>
      <c r="J698" s="76"/>
      <c r="K698" s="76"/>
    </row>
    <row r="699">
      <c r="A699" s="75"/>
      <c r="D699" s="282"/>
      <c r="E699" s="76"/>
      <c r="F699" s="76"/>
      <c r="G699" s="76"/>
      <c r="H699" s="76"/>
      <c r="I699" s="76"/>
      <c r="J699" s="76"/>
      <c r="K699" s="76"/>
    </row>
    <row r="700">
      <c r="A700" s="75"/>
      <c r="D700" s="282"/>
      <c r="E700" s="76"/>
      <c r="F700" s="76"/>
      <c r="G700" s="76"/>
      <c r="H700" s="76"/>
      <c r="I700" s="76"/>
      <c r="J700" s="76"/>
      <c r="K700" s="76"/>
    </row>
    <row r="701">
      <c r="A701" s="75"/>
      <c r="D701" s="282"/>
      <c r="E701" s="76"/>
      <c r="F701" s="76"/>
      <c r="G701" s="76"/>
      <c r="H701" s="76"/>
      <c r="I701" s="76"/>
      <c r="J701" s="76"/>
      <c r="K701" s="76"/>
    </row>
    <row r="702">
      <c r="A702" s="75"/>
      <c r="D702" s="282"/>
      <c r="E702" s="76"/>
      <c r="F702" s="76"/>
      <c r="G702" s="76"/>
      <c r="H702" s="76"/>
      <c r="I702" s="76"/>
      <c r="J702" s="76"/>
      <c r="K702" s="76"/>
    </row>
    <row r="703">
      <c r="A703" s="75"/>
      <c r="D703" s="282"/>
      <c r="E703" s="76"/>
      <c r="F703" s="76"/>
      <c r="G703" s="76"/>
      <c r="H703" s="76"/>
      <c r="I703" s="76"/>
      <c r="J703" s="76"/>
      <c r="K703" s="76"/>
    </row>
    <row r="704">
      <c r="A704" s="75"/>
      <c r="D704" s="282"/>
      <c r="E704" s="76"/>
      <c r="F704" s="76"/>
      <c r="G704" s="76"/>
      <c r="H704" s="76"/>
      <c r="I704" s="76"/>
      <c r="J704" s="76"/>
      <c r="K704" s="76"/>
    </row>
    <row r="705">
      <c r="A705" s="75"/>
      <c r="D705" s="282"/>
      <c r="E705" s="76"/>
      <c r="F705" s="76"/>
      <c r="G705" s="76"/>
      <c r="H705" s="76"/>
      <c r="I705" s="76"/>
      <c r="J705" s="76"/>
      <c r="K705" s="76"/>
    </row>
    <row r="706">
      <c r="A706" s="75"/>
      <c r="D706" s="282"/>
      <c r="E706" s="76"/>
      <c r="F706" s="76"/>
      <c r="G706" s="76"/>
      <c r="H706" s="76"/>
      <c r="I706" s="76"/>
      <c r="J706" s="76"/>
      <c r="K706" s="76"/>
    </row>
    <row r="707">
      <c r="A707" s="75"/>
      <c r="D707" s="282"/>
      <c r="E707" s="76"/>
      <c r="F707" s="76"/>
      <c r="G707" s="76"/>
      <c r="H707" s="76"/>
      <c r="I707" s="76"/>
      <c r="J707" s="76"/>
      <c r="K707" s="76"/>
    </row>
    <row r="708">
      <c r="A708" s="75"/>
      <c r="D708" s="282"/>
      <c r="E708" s="76"/>
      <c r="F708" s="76"/>
      <c r="G708" s="76"/>
      <c r="H708" s="76"/>
      <c r="I708" s="76"/>
      <c r="J708" s="76"/>
      <c r="K708" s="76"/>
    </row>
    <row r="709">
      <c r="A709" s="75"/>
      <c r="D709" s="282"/>
      <c r="E709" s="76"/>
      <c r="F709" s="76"/>
      <c r="G709" s="76"/>
      <c r="H709" s="76"/>
      <c r="I709" s="76"/>
      <c r="J709" s="76"/>
      <c r="K709" s="76"/>
    </row>
    <row r="710">
      <c r="A710" s="75"/>
      <c r="D710" s="282"/>
      <c r="E710" s="76"/>
      <c r="F710" s="76"/>
      <c r="G710" s="76"/>
      <c r="H710" s="76"/>
      <c r="I710" s="76"/>
      <c r="J710" s="76"/>
      <c r="K710" s="76"/>
    </row>
    <row r="711">
      <c r="A711" s="75"/>
      <c r="D711" s="282"/>
      <c r="E711" s="76"/>
      <c r="F711" s="76"/>
      <c r="G711" s="76"/>
      <c r="H711" s="76"/>
      <c r="I711" s="76"/>
      <c r="J711" s="76"/>
      <c r="K711" s="76"/>
    </row>
    <row r="712">
      <c r="A712" s="75"/>
      <c r="D712" s="282"/>
      <c r="E712" s="76"/>
      <c r="F712" s="76"/>
      <c r="G712" s="76"/>
      <c r="H712" s="76"/>
      <c r="I712" s="76"/>
      <c r="J712" s="76"/>
      <c r="K712" s="76"/>
    </row>
    <row r="713">
      <c r="A713" s="75"/>
      <c r="D713" s="282"/>
      <c r="E713" s="76"/>
      <c r="F713" s="76"/>
      <c r="G713" s="76"/>
      <c r="H713" s="76"/>
      <c r="I713" s="76"/>
      <c r="J713" s="76"/>
      <c r="K713" s="76"/>
    </row>
    <row r="714">
      <c r="A714" s="75"/>
      <c r="D714" s="282"/>
      <c r="E714" s="76"/>
      <c r="F714" s="76"/>
      <c r="G714" s="76"/>
      <c r="H714" s="76"/>
      <c r="I714" s="76"/>
      <c r="J714" s="76"/>
      <c r="K714" s="76"/>
    </row>
    <row r="715">
      <c r="A715" s="75"/>
      <c r="D715" s="282"/>
      <c r="E715" s="76"/>
      <c r="F715" s="76"/>
      <c r="G715" s="76"/>
      <c r="H715" s="76"/>
      <c r="I715" s="76"/>
      <c r="J715" s="76"/>
      <c r="K715" s="76"/>
    </row>
    <row r="716">
      <c r="A716" s="75"/>
      <c r="D716" s="282"/>
      <c r="E716" s="76"/>
      <c r="F716" s="76"/>
      <c r="G716" s="76"/>
      <c r="H716" s="76"/>
      <c r="I716" s="76"/>
      <c r="J716" s="76"/>
      <c r="K716" s="76"/>
    </row>
    <row r="717">
      <c r="A717" s="75"/>
      <c r="D717" s="282"/>
      <c r="E717" s="76"/>
      <c r="F717" s="76"/>
      <c r="G717" s="76"/>
      <c r="H717" s="76"/>
      <c r="I717" s="76"/>
      <c r="J717" s="76"/>
      <c r="K717" s="76"/>
    </row>
    <row r="718">
      <c r="A718" s="75"/>
      <c r="D718" s="282"/>
      <c r="E718" s="76"/>
      <c r="F718" s="76"/>
      <c r="G718" s="76"/>
      <c r="H718" s="76"/>
      <c r="I718" s="76"/>
      <c r="J718" s="76"/>
      <c r="K718" s="76"/>
    </row>
    <row r="719">
      <c r="A719" s="75"/>
      <c r="D719" s="282"/>
      <c r="E719" s="76"/>
      <c r="F719" s="76"/>
      <c r="G719" s="76"/>
      <c r="H719" s="76"/>
      <c r="I719" s="76"/>
      <c r="J719" s="76"/>
      <c r="K719" s="76"/>
    </row>
    <row r="720">
      <c r="A720" s="75"/>
      <c r="D720" s="282"/>
      <c r="E720" s="76"/>
      <c r="F720" s="76"/>
      <c r="G720" s="76"/>
      <c r="H720" s="76"/>
      <c r="I720" s="76"/>
      <c r="J720" s="76"/>
      <c r="K720" s="76"/>
    </row>
    <row r="721">
      <c r="A721" s="75"/>
      <c r="D721" s="282"/>
      <c r="E721" s="76"/>
      <c r="F721" s="76"/>
      <c r="G721" s="76"/>
      <c r="H721" s="76"/>
      <c r="I721" s="76"/>
      <c r="J721" s="76"/>
      <c r="K721" s="76"/>
    </row>
    <row r="722">
      <c r="A722" s="75"/>
      <c r="D722" s="282"/>
      <c r="E722" s="76"/>
      <c r="F722" s="76"/>
      <c r="G722" s="76"/>
      <c r="H722" s="76"/>
      <c r="I722" s="76"/>
      <c r="J722" s="76"/>
      <c r="K722" s="76"/>
    </row>
    <row r="723">
      <c r="A723" s="75"/>
      <c r="D723" s="282"/>
      <c r="E723" s="76"/>
      <c r="F723" s="76"/>
      <c r="G723" s="76"/>
      <c r="H723" s="76"/>
      <c r="I723" s="76"/>
      <c r="J723" s="76"/>
      <c r="K723" s="76"/>
    </row>
    <row r="724">
      <c r="A724" s="75"/>
      <c r="D724" s="282"/>
      <c r="E724" s="76"/>
      <c r="F724" s="76"/>
      <c r="G724" s="76"/>
      <c r="H724" s="76"/>
      <c r="I724" s="76"/>
      <c r="J724" s="76"/>
      <c r="K724" s="76"/>
    </row>
    <row r="725">
      <c r="A725" s="75"/>
      <c r="D725" s="282"/>
      <c r="E725" s="76"/>
      <c r="F725" s="76"/>
      <c r="G725" s="76"/>
      <c r="H725" s="76"/>
      <c r="I725" s="76"/>
      <c r="J725" s="76"/>
      <c r="K725" s="76"/>
    </row>
    <row r="726">
      <c r="A726" s="75"/>
      <c r="D726" s="282"/>
      <c r="E726" s="76"/>
      <c r="F726" s="76"/>
      <c r="G726" s="76"/>
      <c r="H726" s="76"/>
      <c r="I726" s="76"/>
      <c r="J726" s="76"/>
      <c r="K726" s="76"/>
    </row>
    <row r="727">
      <c r="A727" s="75"/>
      <c r="D727" s="282"/>
      <c r="E727" s="76"/>
      <c r="F727" s="76"/>
      <c r="G727" s="76"/>
      <c r="H727" s="76"/>
      <c r="I727" s="76"/>
      <c r="J727" s="76"/>
      <c r="K727" s="76"/>
    </row>
    <row r="728">
      <c r="A728" s="75"/>
      <c r="D728" s="282"/>
      <c r="E728" s="76"/>
      <c r="F728" s="76"/>
      <c r="G728" s="76"/>
      <c r="H728" s="76"/>
      <c r="I728" s="76"/>
      <c r="J728" s="76"/>
      <c r="K728" s="76"/>
    </row>
    <row r="729">
      <c r="A729" s="75"/>
      <c r="D729" s="282"/>
      <c r="E729" s="76"/>
      <c r="F729" s="76"/>
      <c r="G729" s="76"/>
      <c r="H729" s="76"/>
      <c r="I729" s="76"/>
      <c r="J729" s="76"/>
      <c r="K729" s="76"/>
    </row>
    <row r="730">
      <c r="A730" s="75"/>
      <c r="D730" s="282"/>
      <c r="E730" s="76"/>
      <c r="F730" s="76"/>
      <c r="G730" s="76"/>
      <c r="H730" s="76"/>
      <c r="I730" s="76"/>
      <c r="J730" s="76"/>
      <c r="K730" s="76"/>
    </row>
    <row r="731">
      <c r="A731" s="75"/>
      <c r="D731" s="282"/>
      <c r="E731" s="76"/>
      <c r="F731" s="76"/>
      <c r="G731" s="76"/>
      <c r="H731" s="76"/>
      <c r="I731" s="76"/>
      <c r="J731" s="76"/>
      <c r="K731" s="76"/>
    </row>
    <row r="732">
      <c r="A732" s="75"/>
      <c r="D732" s="282"/>
      <c r="E732" s="76"/>
      <c r="F732" s="76"/>
      <c r="G732" s="76"/>
      <c r="H732" s="76"/>
      <c r="I732" s="76"/>
      <c r="J732" s="76"/>
      <c r="K732" s="76"/>
    </row>
    <row r="733">
      <c r="A733" s="75"/>
      <c r="D733" s="282"/>
      <c r="E733" s="76"/>
      <c r="F733" s="76"/>
      <c r="G733" s="76"/>
      <c r="H733" s="76"/>
      <c r="I733" s="76"/>
      <c r="J733" s="76"/>
      <c r="K733" s="76"/>
    </row>
    <row r="734">
      <c r="A734" s="75"/>
      <c r="D734" s="282"/>
      <c r="E734" s="76"/>
      <c r="F734" s="76"/>
      <c r="G734" s="76"/>
      <c r="H734" s="76"/>
      <c r="I734" s="76"/>
      <c r="J734" s="76"/>
      <c r="K734" s="76"/>
    </row>
    <row r="735">
      <c r="A735" s="75"/>
      <c r="D735" s="282"/>
      <c r="E735" s="76"/>
      <c r="F735" s="76"/>
      <c r="G735" s="76"/>
      <c r="H735" s="76"/>
      <c r="I735" s="76"/>
      <c r="J735" s="76"/>
      <c r="K735" s="76"/>
    </row>
    <row r="736">
      <c r="A736" s="75"/>
      <c r="D736" s="282"/>
      <c r="E736" s="76"/>
      <c r="F736" s="76"/>
      <c r="G736" s="76"/>
      <c r="H736" s="76"/>
      <c r="I736" s="76"/>
      <c r="J736" s="76"/>
      <c r="K736" s="76"/>
    </row>
    <row r="737">
      <c r="A737" s="75"/>
      <c r="D737" s="282"/>
      <c r="E737" s="76"/>
      <c r="F737" s="76"/>
      <c r="G737" s="76"/>
      <c r="H737" s="76"/>
      <c r="I737" s="76"/>
      <c r="J737" s="76"/>
      <c r="K737" s="76"/>
    </row>
    <row r="738">
      <c r="A738" s="75"/>
      <c r="D738" s="282"/>
      <c r="E738" s="76"/>
      <c r="F738" s="76"/>
      <c r="G738" s="76"/>
      <c r="H738" s="76"/>
      <c r="I738" s="76"/>
      <c r="J738" s="76"/>
      <c r="K738" s="76"/>
    </row>
    <row r="739">
      <c r="A739" s="75"/>
      <c r="D739" s="282"/>
      <c r="E739" s="76"/>
      <c r="F739" s="76"/>
      <c r="G739" s="76"/>
      <c r="H739" s="76"/>
      <c r="I739" s="76"/>
      <c r="J739" s="76"/>
      <c r="K739" s="76"/>
    </row>
    <row r="740">
      <c r="A740" s="75"/>
      <c r="D740" s="282"/>
      <c r="E740" s="76"/>
      <c r="F740" s="76"/>
      <c r="G740" s="76"/>
      <c r="H740" s="76"/>
      <c r="I740" s="76"/>
      <c r="J740" s="76"/>
      <c r="K740" s="76"/>
    </row>
    <row r="741">
      <c r="A741" s="75"/>
      <c r="D741" s="282"/>
      <c r="E741" s="76"/>
      <c r="F741" s="76"/>
      <c r="G741" s="76"/>
      <c r="H741" s="76"/>
      <c r="I741" s="76"/>
      <c r="J741" s="76"/>
      <c r="K741" s="76"/>
    </row>
    <row r="742">
      <c r="A742" s="75"/>
      <c r="D742" s="282"/>
      <c r="E742" s="76"/>
      <c r="F742" s="76"/>
      <c r="G742" s="76"/>
      <c r="H742" s="76"/>
      <c r="I742" s="76"/>
      <c r="J742" s="76"/>
      <c r="K742" s="76"/>
    </row>
    <row r="743">
      <c r="A743" s="75"/>
      <c r="D743" s="282"/>
      <c r="E743" s="76"/>
      <c r="F743" s="76"/>
      <c r="G743" s="76"/>
      <c r="H743" s="76"/>
      <c r="I743" s="76"/>
      <c r="J743" s="76"/>
      <c r="K743" s="76"/>
    </row>
    <row r="744">
      <c r="A744" s="75"/>
      <c r="D744" s="282"/>
      <c r="E744" s="76"/>
      <c r="F744" s="76"/>
      <c r="G744" s="76"/>
      <c r="H744" s="76"/>
      <c r="I744" s="76"/>
      <c r="J744" s="76"/>
      <c r="K744" s="76"/>
    </row>
    <row r="745">
      <c r="A745" s="75"/>
      <c r="D745" s="282"/>
      <c r="E745" s="76"/>
      <c r="F745" s="76"/>
      <c r="G745" s="76"/>
      <c r="H745" s="76"/>
      <c r="I745" s="76"/>
      <c r="J745" s="76"/>
      <c r="K745" s="76"/>
    </row>
    <row r="746">
      <c r="A746" s="75"/>
      <c r="D746" s="282"/>
      <c r="E746" s="76"/>
      <c r="F746" s="76"/>
      <c r="G746" s="76"/>
      <c r="H746" s="76"/>
      <c r="I746" s="76"/>
      <c r="J746" s="76"/>
      <c r="K746" s="76"/>
    </row>
    <row r="747">
      <c r="A747" s="75"/>
      <c r="D747" s="282"/>
      <c r="E747" s="76"/>
      <c r="F747" s="76"/>
      <c r="G747" s="76"/>
      <c r="H747" s="76"/>
      <c r="I747" s="76"/>
      <c r="J747" s="76"/>
      <c r="K747" s="76"/>
    </row>
    <row r="748">
      <c r="A748" s="75"/>
      <c r="D748" s="282"/>
      <c r="E748" s="76"/>
      <c r="F748" s="76"/>
      <c r="G748" s="76"/>
      <c r="H748" s="76"/>
      <c r="I748" s="76"/>
      <c r="J748" s="76"/>
      <c r="K748" s="76"/>
    </row>
    <row r="749">
      <c r="A749" s="75"/>
      <c r="D749" s="282"/>
      <c r="E749" s="76"/>
      <c r="F749" s="76"/>
      <c r="G749" s="76"/>
      <c r="H749" s="76"/>
      <c r="I749" s="76"/>
      <c r="J749" s="76"/>
      <c r="K749" s="76"/>
    </row>
    <row r="750">
      <c r="A750" s="75"/>
      <c r="D750" s="282"/>
      <c r="E750" s="76"/>
      <c r="F750" s="76"/>
      <c r="G750" s="76"/>
      <c r="H750" s="76"/>
      <c r="I750" s="76"/>
      <c r="J750" s="76"/>
      <c r="K750" s="76"/>
    </row>
    <row r="751">
      <c r="A751" s="75"/>
      <c r="D751" s="282"/>
      <c r="E751" s="76"/>
      <c r="F751" s="76"/>
      <c r="G751" s="76"/>
      <c r="H751" s="76"/>
      <c r="I751" s="76"/>
      <c r="J751" s="76"/>
      <c r="K751" s="76"/>
    </row>
    <row r="752">
      <c r="A752" s="75"/>
      <c r="D752" s="282"/>
      <c r="E752" s="76"/>
      <c r="F752" s="76"/>
      <c r="G752" s="76"/>
      <c r="H752" s="76"/>
      <c r="I752" s="76"/>
      <c r="J752" s="76"/>
      <c r="K752" s="76"/>
    </row>
    <row r="753">
      <c r="A753" s="75"/>
      <c r="D753" s="282"/>
      <c r="E753" s="76"/>
      <c r="F753" s="76"/>
      <c r="G753" s="76"/>
      <c r="H753" s="76"/>
      <c r="I753" s="76"/>
      <c r="J753" s="76"/>
      <c r="K753" s="76"/>
    </row>
    <row r="754">
      <c r="A754" s="75"/>
      <c r="D754" s="282"/>
      <c r="E754" s="76"/>
      <c r="F754" s="76"/>
      <c r="G754" s="76"/>
      <c r="H754" s="76"/>
      <c r="I754" s="76"/>
      <c r="J754" s="76"/>
      <c r="K754" s="76"/>
    </row>
    <row r="755">
      <c r="A755" s="75"/>
      <c r="D755" s="282"/>
      <c r="E755" s="76"/>
      <c r="F755" s="76"/>
      <c r="G755" s="76"/>
      <c r="H755" s="76"/>
      <c r="I755" s="76"/>
      <c r="J755" s="76"/>
      <c r="K755" s="76"/>
    </row>
    <row r="756">
      <c r="A756" s="75"/>
      <c r="D756" s="282"/>
      <c r="E756" s="76"/>
      <c r="F756" s="76"/>
      <c r="G756" s="76"/>
      <c r="H756" s="76"/>
      <c r="I756" s="76"/>
      <c r="J756" s="76"/>
      <c r="K756" s="76"/>
    </row>
    <row r="757">
      <c r="A757" s="75"/>
      <c r="D757" s="282"/>
      <c r="E757" s="76"/>
      <c r="F757" s="76"/>
      <c r="G757" s="76"/>
      <c r="H757" s="76"/>
      <c r="I757" s="76"/>
      <c r="J757" s="76"/>
      <c r="K757" s="76"/>
    </row>
    <row r="758">
      <c r="A758" s="75"/>
      <c r="D758" s="282"/>
      <c r="E758" s="76"/>
      <c r="F758" s="76"/>
      <c r="G758" s="76"/>
      <c r="H758" s="76"/>
      <c r="I758" s="76"/>
      <c r="J758" s="76"/>
      <c r="K758" s="76"/>
    </row>
    <row r="759">
      <c r="A759" s="75"/>
      <c r="D759" s="282"/>
      <c r="E759" s="76"/>
      <c r="F759" s="76"/>
      <c r="G759" s="76"/>
      <c r="H759" s="76"/>
      <c r="I759" s="76"/>
      <c r="J759" s="76"/>
      <c r="K759" s="76"/>
    </row>
    <row r="760">
      <c r="A760" s="75"/>
      <c r="D760" s="282"/>
      <c r="E760" s="76"/>
      <c r="F760" s="76"/>
      <c r="G760" s="76"/>
      <c r="H760" s="76"/>
      <c r="I760" s="76"/>
      <c r="J760" s="76"/>
      <c r="K760" s="76"/>
    </row>
    <row r="761">
      <c r="A761" s="75"/>
      <c r="D761" s="282"/>
      <c r="E761" s="76"/>
      <c r="F761" s="76"/>
      <c r="G761" s="76"/>
      <c r="H761" s="76"/>
      <c r="I761" s="76"/>
      <c r="J761" s="76"/>
      <c r="K761" s="76"/>
    </row>
    <row r="762">
      <c r="A762" s="75"/>
      <c r="D762" s="282"/>
      <c r="E762" s="76"/>
      <c r="F762" s="76"/>
      <c r="G762" s="76"/>
      <c r="H762" s="76"/>
      <c r="I762" s="76"/>
      <c r="J762" s="76"/>
      <c r="K762" s="76"/>
    </row>
    <row r="763">
      <c r="A763" s="75"/>
      <c r="D763" s="282"/>
      <c r="E763" s="76"/>
      <c r="F763" s="76"/>
      <c r="G763" s="76"/>
      <c r="H763" s="76"/>
      <c r="I763" s="76"/>
      <c r="J763" s="76"/>
      <c r="K763" s="76"/>
    </row>
    <row r="764">
      <c r="A764" s="75"/>
      <c r="D764" s="282"/>
      <c r="E764" s="76"/>
      <c r="F764" s="76"/>
      <c r="G764" s="76"/>
      <c r="H764" s="76"/>
      <c r="I764" s="76"/>
      <c r="J764" s="76"/>
      <c r="K764" s="76"/>
    </row>
    <row r="765">
      <c r="A765" s="75"/>
      <c r="D765" s="282"/>
      <c r="E765" s="76"/>
      <c r="F765" s="76"/>
      <c r="G765" s="76"/>
      <c r="H765" s="76"/>
      <c r="I765" s="76"/>
      <c r="J765" s="76"/>
      <c r="K765" s="76"/>
    </row>
    <row r="766">
      <c r="A766" s="75"/>
      <c r="D766" s="282"/>
      <c r="E766" s="76"/>
      <c r="F766" s="76"/>
      <c r="G766" s="76"/>
      <c r="H766" s="76"/>
      <c r="I766" s="76"/>
      <c r="J766" s="76"/>
      <c r="K766" s="76"/>
    </row>
    <row r="767">
      <c r="A767" s="75"/>
      <c r="D767" s="282"/>
      <c r="E767" s="76"/>
      <c r="F767" s="76"/>
      <c r="G767" s="76"/>
      <c r="H767" s="76"/>
      <c r="I767" s="76"/>
      <c r="J767" s="76"/>
      <c r="K767" s="76"/>
    </row>
    <row r="768">
      <c r="A768" s="75"/>
      <c r="D768" s="282"/>
      <c r="E768" s="76"/>
      <c r="F768" s="76"/>
      <c r="G768" s="76"/>
      <c r="H768" s="76"/>
      <c r="I768" s="76"/>
      <c r="J768" s="76"/>
      <c r="K768" s="76"/>
    </row>
    <row r="769">
      <c r="A769" s="75"/>
      <c r="D769" s="282"/>
      <c r="E769" s="76"/>
      <c r="F769" s="76"/>
      <c r="G769" s="76"/>
      <c r="H769" s="76"/>
      <c r="I769" s="76"/>
      <c r="J769" s="76"/>
      <c r="K769" s="76"/>
    </row>
    <row r="770">
      <c r="A770" s="75"/>
      <c r="D770" s="282"/>
      <c r="E770" s="76"/>
      <c r="F770" s="76"/>
      <c r="G770" s="76"/>
      <c r="H770" s="76"/>
      <c r="I770" s="76"/>
      <c r="J770" s="76"/>
      <c r="K770" s="76"/>
    </row>
    <row r="771">
      <c r="A771" s="75"/>
      <c r="D771" s="282"/>
      <c r="E771" s="76"/>
      <c r="F771" s="76"/>
      <c r="G771" s="76"/>
      <c r="H771" s="76"/>
      <c r="I771" s="76"/>
      <c r="J771" s="76"/>
      <c r="K771" s="76"/>
    </row>
    <row r="772">
      <c r="A772" s="75"/>
      <c r="D772" s="282"/>
      <c r="E772" s="76"/>
      <c r="F772" s="76"/>
      <c r="G772" s="76"/>
      <c r="H772" s="76"/>
      <c r="I772" s="76"/>
      <c r="J772" s="76"/>
      <c r="K772" s="76"/>
    </row>
    <row r="773">
      <c r="A773" s="75"/>
      <c r="D773" s="282"/>
      <c r="E773" s="76"/>
      <c r="F773" s="76"/>
      <c r="G773" s="76"/>
      <c r="H773" s="76"/>
      <c r="I773" s="76"/>
      <c r="J773" s="76"/>
      <c r="K773" s="76"/>
    </row>
    <row r="774">
      <c r="A774" s="75"/>
      <c r="D774" s="282"/>
      <c r="E774" s="76"/>
      <c r="F774" s="76"/>
      <c r="G774" s="76"/>
      <c r="H774" s="76"/>
      <c r="I774" s="76"/>
      <c r="J774" s="76"/>
      <c r="K774" s="76"/>
    </row>
    <row r="775">
      <c r="A775" s="75"/>
      <c r="D775" s="282"/>
      <c r="E775" s="76"/>
      <c r="F775" s="76"/>
      <c r="G775" s="76"/>
      <c r="H775" s="76"/>
      <c r="I775" s="76"/>
      <c r="J775" s="76"/>
      <c r="K775" s="76"/>
    </row>
    <row r="776">
      <c r="A776" s="75"/>
      <c r="D776" s="282"/>
      <c r="E776" s="76"/>
      <c r="F776" s="76"/>
      <c r="G776" s="76"/>
      <c r="H776" s="76"/>
      <c r="I776" s="76"/>
      <c r="J776" s="76"/>
      <c r="K776" s="76"/>
    </row>
    <row r="777">
      <c r="A777" s="75"/>
      <c r="D777" s="282"/>
      <c r="E777" s="76"/>
      <c r="F777" s="76"/>
      <c r="G777" s="76"/>
      <c r="H777" s="76"/>
      <c r="I777" s="76"/>
      <c r="J777" s="76"/>
      <c r="K777" s="76"/>
    </row>
    <row r="778">
      <c r="A778" s="75"/>
      <c r="D778" s="282"/>
      <c r="E778" s="76"/>
      <c r="F778" s="76"/>
      <c r="G778" s="76"/>
      <c r="H778" s="76"/>
      <c r="I778" s="76"/>
      <c r="J778" s="76"/>
      <c r="K778" s="76"/>
    </row>
    <row r="779">
      <c r="A779" s="75"/>
      <c r="D779" s="282"/>
      <c r="E779" s="76"/>
      <c r="F779" s="76"/>
      <c r="G779" s="76"/>
      <c r="H779" s="76"/>
      <c r="I779" s="76"/>
      <c r="J779" s="76"/>
      <c r="K779" s="76"/>
    </row>
    <row r="780">
      <c r="A780" s="75"/>
      <c r="D780" s="282"/>
      <c r="E780" s="76"/>
      <c r="F780" s="76"/>
      <c r="G780" s="76"/>
      <c r="H780" s="76"/>
      <c r="I780" s="76"/>
      <c r="J780" s="76"/>
      <c r="K780" s="76"/>
    </row>
    <row r="781">
      <c r="A781" s="75"/>
      <c r="D781" s="282"/>
      <c r="E781" s="76"/>
      <c r="F781" s="76"/>
      <c r="G781" s="76"/>
      <c r="H781" s="76"/>
      <c r="I781" s="76"/>
      <c r="J781" s="76"/>
      <c r="K781" s="76"/>
    </row>
    <row r="782">
      <c r="A782" s="75"/>
      <c r="D782" s="282"/>
      <c r="E782" s="76"/>
      <c r="F782" s="76"/>
      <c r="G782" s="76"/>
      <c r="H782" s="76"/>
      <c r="I782" s="76"/>
      <c r="J782" s="76"/>
      <c r="K782" s="76"/>
    </row>
    <row r="783">
      <c r="A783" s="75"/>
      <c r="D783" s="282"/>
      <c r="E783" s="76"/>
      <c r="F783" s="76"/>
      <c r="G783" s="76"/>
      <c r="H783" s="76"/>
      <c r="I783" s="76"/>
      <c r="J783" s="76"/>
      <c r="K783" s="76"/>
    </row>
    <row r="784">
      <c r="A784" s="75"/>
      <c r="D784" s="282"/>
      <c r="E784" s="76"/>
      <c r="F784" s="76"/>
      <c r="G784" s="76"/>
      <c r="H784" s="76"/>
      <c r="I784" s="76"/>
      <c r="J784" s="76"/>
      <c r="K784" s="76"/>
    </row>
    <row r="785">
      <c r="A785" s="75"/>
      <c r="D785" s="282"/>
      <c r="E785" s="76"/>
      <c r="F785" s="76"/>
      <c r="G785" s="76"/>
      <c r="H785" s="76"/>
      <c r="I785" s="76"/>
      <c r="J785" s="76"/>
      <c r="K785" s="76"/>
    </row>
    <row r="786">
      <c r="A786" s="75"/>
      <c r="D786" s="282"/>
      <c r="E786" s="76"/>
      <c r="F786" s="76"/>
      <c r="G786" s="76"/>
      <c r="H786" s="76"/>
      <c r="I786" s="76"/>
      <c r="J786" s="76"/>
      <c r="K786" s="76"/>
    </row>
    <row r="787">
      <c r="A787" s="75"/>
      <c r="D787" s="282"/>
      <c r="E787" s="76"/>
      <c r="F787" s="76"/>
      <c r="G787" s="76"/>
      <c r="H787" s="76"/>
      <c r="I787" s="76"/>
      <c r="J787" s="76"/>
      <c r="K787" s="76"/>
    </row>
    <row r="788">
      <c r="A788" s="75"/>
      <c r="D788" s="282"/>
      <c r="E788" s="76"/>
      <c r="F788" s="76"/>
      <c r="G788" s="76"/>
      <c r="H788" s="76"/>
      <c r="I788" s="76"/>
      <c r="J788" s="76"/>
      <c r="K788" s="76"/>
    </row>
    <row r="789">
      <c r="A789" s="75"/>
      <c r="D789" s="282"/>
      <c r="E789" s="76"/>
      <c r="F789" s="76"/>
      <c r="G789" s="76"/>
      <c r="H789" s="76"/>
      <c r="I789" s="76"/>
      <c r="J789" s="76"/>
      <c r="K789" s="76"/>
    </row>
    <row r="790">
      <c r="A790" s="75"/>
      <c r="D790" s="282"/>
      <c r="E790" s="76"/>
      <c r="F790" s="76"/>
      <c r="G790" s="76"/>
      <c r="H790" s="76"/>
      <c r="I790" s="76"/>
      <c r="J790" s="76"/>
      <c r="K790" s="76"/>
    </row>
    <row r="791">
      <c r="A791" s="75"/>
      <c r="D791" s="282"/>
      <c r="E791" s="76"/>
      <c r="F791" s="76"/>
      <c r="G791" s="76"/>
      <c r="H791" s="76"/>
      <c r="I791" s="76"/>
      <c r="J791" s="76"/>
      <c r="K791" s="76"/>
    </row>
    <row r="792">
      <c r="A792" s="75"/>
      <c r="D792" s="282"/>
      <c r="E792" s="76"/>
      <c r="F792" s="76"/>
      <c r="G792" s="76"/>
      <c r="H792" s="76"/>
      <c r="I792" s="76"/>
      <c r="J792" s="76"/>
      <c r="K792" s="76"/>
    </row>
    <row r="793">
      <c r="A793" s="75"/>
      <c r="D793" s="282"/>
      <c r="E793" s="76"/>
      <c r="F793" s="76"/>
      <c r="G793" s="76"/>
      <c r="H793" s="76"/>
      <c r="I793" s="76"/>
      <c r="J793" s="76"/>
      <c r="K793" s="76"/>
    </row>
    <row r="794">
      <c r="A794" s="75"/>
      <c r="D794" s="282"/>
      <c r="E794" s="76"/>
      <c r="F794" s="76"/>
      <c r="G794" s="76"/>
      <c r="H794" s="76"/>
      <c r="I794" s="76"/>
      <c r="J794" s="76"/>
      <c r="K794" s="76"/>
    </row>
    <row r="795">
      <c r="A795" s="75"/>
      <c r="D795" s="282"/>
      <c r="E795" s="76"/>
      <c r="F795" s="76"/>
      <c r="G795" s="76"/>
      <c r="H795" s="76"/>
      <c r="I795" s="76"/>
      <c r="J795" s="76"/>
      <c r="K795" s="76"/>
    </row>
    <row r="796">
      <c r="A796" s="75"/>
      <c r="D796" s="282"/>
      <c r="E796" s="76"/>
      <c r="F796" s="76"/>
      <c r="G796" s="76"/>
      <c r="H796" s="76"/>
      <c r="I796" s="76"/>
      <c r="J796" s="76"/>
      <c r="K796" s="76"/>
    </row>
    <row r="797">
      <c r="A797" s="75"/>
      <c r="D797" s="282"/>
      <c r="E797" s="76"/>
      <c r="F797" s="76"/>
      <c r="G797" s="76"/>
      <c r="H797" s="76"/>
      <c r="I797" s="76"/>
      <c r="J797" s="76"/>
      <c r="K797" s="76"/>
    </row>
    <row r="798">
      <c r="A798" s="75"/>
      <c r="D798" s="282"/>
      <c r="E798" s="76"/>
      <c r="F798" s="76"/>
      <c r="G798" s="76"/>
      <c r="H798" s="76"/>
      <c r="I798" s="76"/>
      <c r="J798" s="76"/>
      <c r="K798" s="76"/>
    </row>
    <row r="799">
      <c r="A799" s="75"/>
      <c r="D799" s="282"/>
      <c r="E799" s="76"/>
      <c r="F799" s="76"/>
      <c r="G799" s="76"/>
      <c r="H799" s="76"/>
      <c r="I799" s="76"/>
      <c r="J799" s="76"/>
      <c r="K799" s="76"/>
    </row>
    <row r="800">
      <c r="A800" s="75"/>
      <c r="D800" s="282"/>
      <c r="E800" s="76"/>
      <c r="F800" s="76"/>
      <c r="G800" s="76"/>
      <c r="H800" s="76"/>
      <c r="I800" s="76"/>
      <c r="J800" s="76"/>
      <c r="K800" s="76"/>
    </row>
    <row r="801">
      <c r="A801" s="75"/>
      <c r="D801" s="282"/>
      <c r="E801" s="76"/>
      <c r="F801" s="76"/>
      <c r="G801" s="76"/>
      <c r="H801" s="76"/>
      <c r="I801" s="76"/>
      <c r="J801" s="76"/>
      <c r="K801" s="76"/>
    </row>
    <row r="802">
      <c r="A802" s="75"/>
      <c r="D802" s="282"/>
      <c r="E802" s="76"/>
      <c r="F802" s="76"/>
      <c r="G802" s="76"/>
      <c r="H802" s="76"/>
      <c r="I802" s="76"/>
      <c r="J802" s="76"/>
      <c r="K802" s="76"/>
    </row>
    <row r="803">
      <c r="A803" s="75"/>
      <c r="D803" s="282"/>
      <c r="E803" s="76"/>
      <c r="F803" s="76"/>
      <c r="G803" s="76"/>
      <c r="H803" s="76"/>
      <c r="I803" s="76"/>
      <c r="J803" s="76"/>
      <c r="K803" s="76"/>
    </row>
    <row r="804">
      <c r="A804" s="75"/>
      <c r="D804" s="282"/>
      <c r="E804" s="76"/>
      <c r="F804" s="76"/>
      <c r="G804" s="76"/>
      <c r="H804" s="76"/>
      <c r="I804" s="76"/>
      <c r="J804" s="76"/>
      <c r="K804" s="76"/>
    </row>
    <row r="805">
      <c r="A805" s="75"/>
      <c r="D805" s="282"/>
      <c r="E805" s="76"/>
      <c r="F805" s="76"/>
      <c r="G805" s="76"/>
      <c r="H805" s="76"/>
      <c r="I805" s="76"/>
      <c r="J805" s="76"/>
      <c r="K805" s="76"/>
    </row>
    <row r="806">
      <c r="A806" s="75"/>
      <c r="D806" s="282"/>
      <c r="E806" s="76"/>
      <c r="F806" s="76"/>
      <c r="G806" s="76"/>
      <c r="H806" s="76"/>
      <c r="I806" s="76"/>
      <c r="J806" s="76"/>
      <c r="K806" s="76"/>
    </row>
    <row r="807">
      <c r="A807" s="75"/>
      <c r="D807" s="282"/>
      <c r="E807" s="76"/>
      <c r="F807" s="76"/>
      <c r="G807" s="76"/>
      <c r="H807" s="76"/>
      <c r="I807" s="76"/>
      <c r="J807" s="76"/>
      <c r="K807" s="76"/>
    </row>
    <row r="808">
      <c r="A808" s="75"/>
      <c r="D808" s="282"/>
      <c r="E808" s="76"/>
      <c r="F808" s="76"/>
      <c r="G808" s="76"/>
      <c r="H808" s="76"/>
      <c r="I808" s="76"/>
      <c r="J808" s="76"/>
      <c r="K808" s="76"/>
    </row>
    <row r="809">
      <c r="A809" s="75"/>
      <c r="D809" s="282"/>
      <c r="E809" s="76"/>
      <c r="F809" s="76"/>
      <c r="G809" s="76"/>
      <c r="H809" s="76"/>
      <c r="I809" s="76"/>
      <c r="J809" s="76"/>
      <c r="K809" s="76"/>
    </row>
    <row r="810">
      <c r="A810" s="75"/>
      <c r="D810" s="282"/>
      <c r="E810" s="76"/>
      <c r="F810" s="76"/>
      <c r="G810" s="76"/>
      <c r="H810" s="76"/>
      <c r="I810" s="76"/>
      <c r="J810" s="76"/>
      <c r="K810" s="76"/>
    </row>
    <row r="811">
      <c r="A811" s="75"/>
      <c r="D811" s="282"/>
      <c r="E811" s="76"/>
      <c r="F811" s="76"/>
      <c r="G811" s="76"/>
      <c r="H811" s="76"/>
      <c r="I811" s="76"/>
      <c r="J811" s="76"/>
      <c r="K811" s="76"/>
    </row>
    <row r="812">
      <c r="A812" s="75"/>
      <c r="D812" s="282"/>
      <c r="E812" s="76"/>
      <c r="F812" s="76"/>
      <c r="G812" s="76"/>
      <c r="H812" s="76"/>
      <c r="I812" s="76"/>
      <c r="J812" s="76"/>
      <c r="K812" s="76"/>
    </row>
    <row r="813">
      <c r="A813" s="75"/>
      <c r="D813" s="282"/>
      <c r="E813" s="76"/>
      <c r="F813" s="76"/>
      <c r="G813" s="76"/>
      <c r="H813" s="76"/>
      <c r="I813" s="76"/>
      <c r="J813" s="76"/>
      <c r="K813" s="76"/>
    </row>
    <row r="814">
      <c r="A814" s="75"/>
      <c r="D814" s="282"/>
      <c r="E814" s="76"/>
      <c r="F814" s="76"/>
      <c r="G814" s="76"/>
      <c r="H814" s="76"/>
      <c r="I814" s="76"/>
      <c r="J814" s="76"/>
      <c r="K814" s="76"/>
    </row>
    <row r="815">
      <c r="A815" s="75"/>
      <c r="D815" s="282"/>
      <c r="E815" s="76"/>
      <c r="F815" s="76"/>
      <c r="G815" s="76"/>
      <c r="H815" s="76"/>
      <c r="I815" s="76"/>
      <c r="J815" s="76"/>
      <c r="K815" s="76"/>
    </row>
    <row r="816">
      <c r="A816" s="75"/>
      <c r="D816" s="282"/>
      <c r="E816" s="76"/>
      <c r="F816" s="76"/>
      <c r="G816" s="76"/>
      <c r="H816" s="76"/>
      <c r="I816" s="76"/>
      <c r="J816" s="76"/>
      <c r="K816" s="76"/>
    </row>
    <row r="817">
      <c r="A817" s="75"/>
      <c r="D817" s="282"/>
      <c r="E817" s="76"/>
      <c r="F817" s="76"/>
      <c r="G817" s="76"/>
      <c r="H817" s="76"/>
      <c r="I817" s="76"/>
      <c r="J817" s="76"/>
      <c r="K817" s="76"/>
    </row>
    <row r="818">
      <c r="A818" s="75"/>
      <c r="D818" s="282"/>
      <c r="E818" s="76"/>
      <c r="F818" s="76"/>
      <c r="G818" s="76"/>
      <c r="H818" s="76"/>
      <c r="I818" s="76"/>
      <c r="J818" s="76"/>
      <c r="K818" s="76"/>
    </row>
    <row r="819">
      <c r="A819" s="75"/>
      <c r="D819" s="282"/>
      <c r="E819" s="76"/>
      <c r="F819" s="76"/>
      <c r="G819" s="76"/>
      <c r="H819" s="76"/>
      <c r="I819" s="76"/>
      <c r="J819" s="76"/>
      <c r="K819" s="76"/>
    </row>
    <row r="820">
      <c r="A820" s="75"/>
      <c r="D820" s="282"/>
      <c r="E820" s="76"/>
      <c r="F820" s="76"/>
      <c r="G820" s="76"/>
      <c r="H820" s="76"/>
      <c r="I820" s="76"/>
      <c r="J820" s="76"/>
      <c r="K820" s="76"/>
    </row>
    <row r="821">
      <c r="A821" s="75"/>
      <c r="D821" s="282"/>
      <c r="E821" s="76"/>
      <c r="F821" s="76"/>
      <c r="G821" s="76"/>
      <c r="H821" s="76"/>
      <c r="I821" s="76"/>
      <c r="J821" s="76"/>
      <c r="K821" s="76"/>
    </row>
    <row r="822">
      <c r="A822" s="75"/>
      <c r="D822" s="282"/>
      <c r="E822" s="76"/>
      <c r="F822" s="76"/>
      <c r="G822" s="76"/>
      <c r="H822" s="76"/>
      <c r="I822" s="76"/>
      <c r="J822" s="76"/>
      <c r="K822" s="76"/>
    </row>
    <row r="823">
      <c r="A823" s="75"/>
      <c r="D823" s="282"/>
      <c r="E823" s="76"/>
      <c r="F823" s="76"/>
      <c r="G823" s="76"/>
      <c r="H823" s="76"/>
      <c r="I823" s="76"/>
      <c r="J823" s="76"/>
      <c r="K823" s="76"/>
    </row>
    <row r="824">
      <c r="A824" s="75"/>
      <c r="D824" s="282"/>
      <c r="E824" s="76"/>
      <c r="F824" s="76"/>
      <c r="G824" s="76"/>
      <c r="H824" s="76"/>
      <c r="I824" s="76"/>
      <c r="J824" s="76"/>
      <c r="K824" s="76"/>
    </row>
    <row r="825">
      <c r="A825" s="75"/>
      <c r="D825" s="282"/>
      <c r="E825" s="76"/>
      <c r="F825" s="76"/>
      <c r="G825" s="76"/>
      <c r="H825" s="76"/>
      <c r="I825" s="76"/>
      <c r="J825" s="76"/>
      <c r="K825" s="76"/>
    </row>
    <row r="826">
      <c r="A826" s="75"/>
      <c r="D826" s="282"/>
      <c r="E826" s="76"/>
      <c r="F826" s="76"/>
      <c r="G826" s="76"/>
      <c r="H826" s="76"/>
      <c r="I826" s="76"/>
      <c r="J826" s="76"/>
      <c r="K826" s="76"/>
    </row>
    <row r="827">
      <c r="A827" s="75"/>
      <c r="D827" s="282"/>
      <c r="E827" s="76"/>
      <c r="F827" s="76"/>
      <c r="G827" s="76"/>
      <c r="H827" s="76"/>
      <c r="I827" s="76"/>
      <c r="J827" s="76"/>
      <c r="K827" s="76"/>
    </row>
    <row r="828">
      <c r="A828" s="75"/>
      <c r="D828" s="282"/>
      <c r="E828" s="76"/>
      <c r="F828" s="76"/>
      <c r="G828" s="76"/>
      <c r="H828" s="76"/>
      <c r="I828" s="76"/>
      <c r="J828" s="76"/>
      <c r="K828" s="76"/>
    </row>
    <row r="829">
      <c r="A829" s="75"/>
      <c r="D829" s="282"/>
      <c r="E829" s="76"/>
      <c r="F829" s="76"/>
      <c r="G829" s="76"/>
      <c r="H829" s="76"/>
      <c r="I829" s="76"/>
      <c r="J829" s="76"/>
      <c r="K829" s="76"/>
    </row>
    <row r="830">
      <c r="A830" s="75"/>
      <c r="D830" s="282"/>
      <c r="E830" s="76"/>
      <c r="F830" s="76"/>
      <c r="G830" s="76"/>
      <c r="H830" s="76"/>
      <c r="I830" s="76"/>
      <c r="J830" s="76"/>
      <c r="K830" s="76"/>
    </row>
    <row r="831">
      <c r="A831" s="75"/>
      <c r="D831" s="282"/>
      <c r="E831" s="76"/>
      <c r="F831" s="76"/>
      <c r="G831" s="76"/>
      <c r="H831" s="76"/>
      <c r="I831" s="76"/>
      <c r="J831" s="76"/>
      <c r="K831" s="76"/>
    </row>
    <row r="832">
      <c r="A832" s="75"/>
      <c r="D832" s="282"/>
      <c r="E832" s="76"/>
      <c r="F832" s="76"/>
      <c r="G832" s="76"/>
      <c r="H832" s="76"/>
      <c r="I832" s="76"/>
      <c r="J832" s="76"/>
      <c r="K832" s="76"/>
    </row>
    <row r="833">
      <c r="A833" s="75"/>
      <c r="D833" s="282"/>
      <c r="E833" s="76"/>
      <c r="F833" s="76"/>
      <c r="G833" s="76"/>
      <c r="H833" s="76"/>
      <c r="I833" s="76"/>
      <c r="J833" s="76"/>
      <c r="K833" s="76"/>
    </row>
    <row r="834">
      <c r="A834" s="75"/>
      <c r="D834" s="282"/>
      <c r="E834" s="76"/>
      <c r="F834" s="76"/>
      <c r="G834" s="76"/>
      <c r="H834" s="76"/>
      <c r="I834" s="76"/>
      <c r="J834" s="76"/>
      <c r="K834" s="76"/>
    </row>
    <row r="835">
      <c r="A835" s="75"/>
      <c r="D835" s="282"/>
      <c r="E835" s="76"/>
      <c r="F835" s="76"/>
      <c r="G835" s="76"/>
      <c r="H835" s="76"/>
      <c r="I835" s="76"/>
      <c r="J835" s="76"/>
      <c r="K835" s="76"/>
    </row>
    <row r="836">
      <c r="A836" s="75"/>
      <c r="D836" s="282"/>
      <c r="E836" s="76"/>
      <c r="F836" s="76"/>
      <c r="G836" s="76"/>
      <c r="H836" s="76"/>
      <c r="I836" s="76"/>
      <c r="J836" s="76"/>
      <c r="K836" s="76"/>
    </row>
    <row r="837">
      <c r="A837" s="75"/>
      <c r="D837" s="282"/>
      <c r="E837" s="76"/>
      <c r="F837" s="76"/>
      <c r="G837" s="76"/>
      <c r="H837" s="76"/>
      <c r="I837" s="76"/>
      <c r="J837" s="76"/>
      <c r="K837" s="76"/>
    </row>
    <row r="838">
      <c r="A838" s="75"/>
      <c r="D838" s="282"/>
      <c r="E838" s="76"/>
      <c r="F838" s="76"/>
      <c r="G838" s="76"/>
      <c r="H838" s="76"/>
      <c r="I838" s="76"/>
      <c r="J838" s="76"/>
      <c r="K838" s="76"/>
    </row>
    <row r="839">
      <c r="A839" s="75"/>
      <c r="D839" s="282"/>
      <c r="E839" s="76"/>
      <c r="F839" s="76"/>
      <c r="G839" s="76"/>
      <c r="H839" s="76"/>
      <c r="I839" s="76"/>
      <c r="J839" s="76"/>
      <c r="K839" s="76"/>
    </row>
    <row r="840">
      <c r="A840" s="75"/>
      <c r="D840" s="282"/>
      <c r="E840" s="76"/>
      <c r="F840" s="76"/>
      <c r="G840" s="76"/>
      <c r="H840" s="76"/>
      <c r="I840" s="76"/>
      <c r="J840" s="76"/>
      <c r="K840" s="76"/>
    </row>
    <row r="841">
      <c r="A841" s="75"/>
      <c r="D841" s="282"/>
      <c r="E841" s="76"/>
      <c r="F841" s="76"/>
      <c r="G841" s="76"/>
      <c r="H841" s="76"/>
      <c r="I841" s="76"/>
      <c r="J841" s="76"/>
      <c r="K841" s="76"/>
    </row>
    <row r="842">
      <c r="A842" s="75"/>
      <c r="D842" s="282"/>
      <c r="E842" s="76"/>
      <c r="F842" s="76"/>
      <c r="G842" s="76"/>
      <c r="H842" s="76"/>
      <c r="I842" s="76"/>
      <c r="J842" s="76"/>
      <c r="K842" s="76"/>
    </row>
    <row r="843">
      <c r="A843" s="75"/>
      <c r="D843" s="282"/>
      <c r="E843" s="76"/>
      <c r="F843" s="76"/>
      <c r="G843" s="76"/>
      <c r="H843" s="76"/>
      <c r="I843" s="76"/>
      <c r="J843" s="76"/>
      <c r="K843" s="76"/>
    </row>
    <row r="844">
      <c r="A844" s="75"/>
      <c r="D844" s="282"/>
      <c r="E844" s="76"/>
      <c r="F844" s="76"/>
      <c r="G844" s="76"/>
      <c r="H844" s="76"/>
      <c r="I844" s="76"/>
      <c r="J844" s="76"/>
      <c r="K844" s="76"/>
    </row>
    <row r="845">
      <c r="A845" s="75"/>
      <c r="D845" s="282"/>
      <c r="E845" s="76"/>
      <c r="F845" s="76"/>
      <c r="G845" s="76"/>
      <c r="H845" s="76"/>
      <c r="I845" s="76"/>
      <c r="J845" s="76"/>
      <c r="K845" s="76"/>
    </row>
    <row r="846">
      <c r="A846" s="75"/>
      <c r="D846" s="282"/>
      <c r="E846" s="76"/>
      <c r="F846" s="76"/>
      <c r="G846" s="76"/>
      <c r="H846" s="76"/>
      <c r="I846" s="76"/>
      <c r="J846" s="76"/>
      <c r="K846" s="76"/>
    </row>
    <row r="847">
      <c r="A847" s="75"/>
      <c r="D847" s="282"/>
      <c r="E847" s="76"/>
      <c r="F847" s="76"/>
      <c r="G847" s="76"/>
      <c r="H847" s="76"/>
      <c r="I847" s="76"/>
      <c r="J847" s="76"/>
      <c r="K847" s="76"/>
    </row>
    <row r="848">
      <c r="A848" s="75"/>
      <c r="D848" s="282"/>
      <c r="E848" s="76"/>
      <c r="F848" s="76"/>
      <c r="G848" s="76"/>
      <c r="H848" s="76"/>
      <c r="I848" s="76"/>
      <c r="J848" s="76"/>
      <c r="K848" s="76"/>
    </row>
    <row r="849">
      <c r="A849" s="75"/>
      <c r="D849" s="282"/>
      <c r="E849" s="76"/>
      <c r="F849" s="76"/>
      <c r="G849" s="76"/>
      <c r="H849" s="76"/>
      <c r="I849" s="76"/>
      <c r="J849" s="76"/>
      <c r="K849" s="76"/>
    </row>
    <row r="850">
      <c r="A850" s="75"/>
      <c r="D850" s="282"/>
      <c r="E850" s="76"/>
      <c r="F850" s="76"/>
      <c r="G850" s="76"/>
      <c r="H850" s="76"/>
      <c r="I850" s="76"/>
      <c r="J850" s="76"/>
      <c r="K850" s="76"/>
    </row>
    <row r="851">
      <c r="A851" s="75"/>
      <c r="D851" s="282"/>
      <c r="E851" s="76"/>
      <c r="F851" s="76"/>
      <c r="G851" s="76"/>
      <c r="H851" s="76"/>
      <c r="I851" s="76"/>
      <c r="J851" s="76"/>
      <c r="K851" s="76"/>
    </row>
    <row r="852">
      <c r="A852" s="75"/>
      <c r="D852" s="282"/>
      <c r="E852" s="76"/>
      <c r="F852" s="76"/>
      <c r="G852" s="76"/>
      <c r="H852" s="76"/>
      <c r="I852" s="76"/>
      <c r="J852" s="76"/>
      <c r="K852" s="76"/>
    </row>
    <row r="853">
      <c r="A853" s="75"/>
      <c r="D853" s="282"/>
      <c r="E853" s="76"/>
      <c r="F853" s="76"/>
      <c r="G853" s="76"/>
      <c r="H853" s="76"/>
      <c r="I853" s="76"/>
      <c r="J853" s="76"/>
      <c r="K853" s="76"/>
    </row>
    <row r="854">
      <c r="A854" s="75"/>
      <c r="D854" s="282"/>
      <c r="E854" s="76"/>
      <c r="F854" s="76"/>
      <c r="G854" s="76"/>
      <c r="H854" s="76"/>
      <c r="I854" s="76"/>
      <c r="J854" s="76"/>
      <c r="K854" s="76"/>
    </row>
    <row r="855">
      <c r="A855" s="75"/>
      <c r="D855" s="282"/>
      <c r="E855" s="76"/>
      <c r="F855" s="76"/>
      <c r="G855" s="76"/>
      <c r="H855" s="76"/>
      <c r="I855" s="76"/>
      <c r="J855" s="76"/>
      <c r="K855" s="76"/>
    </row>
    <row r="856">
      <c r="A856" s="75"/>
      <c r="D856" s="282"/>
      <c r="E856" s="76"/>
      <c r="F856" s="76"/>
      <c r="G856" s="76"/>
      <c r="H856" s="76"/>
      <c r="I856" s="76"/>
      <c r="J856" s="76"/>
      <c r="K856" s="76"/>
    </row>
    <row r="857">
      <c r="A857" s="75"/>
      <c r="D857" s="282"/>
      <c r="E857" s="76"/>
      <c r="F857" s="76"/>
      <c r="G857" s="76"/>
      <c r="H857" s="76"/>
      <c r="I857" s="76"/>
      <c r="J857" s="76"/>
      <c r="K857" s="76"/>
    </row>
    <row r="858">
      <c r="A858" s="75"/>
      <c r="D858" s="282"/>
      <c r="E858" s="76"/>
      <c r="F858" s="76"/>
      <c r="G858" s="76"/>
      <c r="H858" s="76"/>
      <c r="I858" s="76"/>
      <c r="J858" s="76"/>
      <c r="K858" s="76"/>
    </row>
    <row r="859">
      <c r="A859" s="75"/>
      <c r="D859" s="282"/>
      <c r="E859" s="76"/>
      <c r="F859" s="76"/>
      <c r="G859" s="76"/>
      <c r="H859" s="76"/>
      <c r="I859" s="76"/>
      <c r="J859" s="76"/>
      <c r="K859" s="76"/>
    </row>
    <row r="860">
      <c r="A860" s="75"/>
      <c r="D860" s="282"/>
      <c r="E860" s="76"/>
      <c r="F860" s="76"/>
      <c r="G860" s="76"/>
      <c r="H860" s="76"/>
      <c r="I860" s="76"/>
      <c r="J860" s="76"/>
      <c r="K860" s="76"/>
    </row>
    <row r="861">
      <c r="A861" s="75"/>
      <c r="D861" s="282"/>
      <c r="E861" s="76"/>
      <c r="F861" s="76"/>
      <c r="G861" s="76"/>
      <c r="H861" s="76"/>
      <c r="I861" s="76"/>
      <c r="J861" s="76"/>
      <c r="K861" s="76"/>
    </row>
    <row r="862">
      <c r="A862" s="75"/>
      <c r="D862" s="282"/>
      <c r="E862" s="76"/>
      <c r="F862" s="76"/>
      <c r="G862" s="76"/>
      <c r="H862" s="76"/>
      <c r="I862" s="76"/>
      <c r="J862" s="76"/>
      <c r="K862" s="76"/>
    </row>
    <row r="863">
      <c r="A863" s="75"/>
      <c r="D863" s="282"/>
      <c r="E863" s="76"/>
      <c r="F863" s="76"/>
      <c r="G863" s="76"/>
      <c r="H863" s="76"/>
      <c r="I863" s="76"/>
      <c r="J863" s="76"/>
      <c r="K863" s="76"/>
    </row>
    <row r="864">
      <c r="A864" s="75"/>
      <c r="D864" s="282"/>
      <c r="E864" s="76"/>
      <c r="F864" s="76"/>
      <c r="G864" s="76"/>
      <c r="H864" s="76"/>
      <c r="I864" s="76"/>
      <c r="J864" s="76"/>
      <c r="K864" s="76"/>
    </row>
    <row r="865">
      <c r="A865" s="75"/>
      <c r="D865" s="282"/>
      <c r="E865" s="76"/>
      <c r="F865" s="76"/>
      <c r="G865" s="76"/>
      <c r="H865" s="76"/>
      <c r="I865" s="76"/>
      <c r="J865" s="76"/>
      <c r="K865" s="76"/>
    </row>
    <row r="866">
      <c r="A866" s="75"/>
      <c r="D866" s="282"/>
      <c r="E866" s="76"/>
      <c r="F866" s="76"/>
      <c r="G866" s="76"/>
      <c r="H866" s="76"/>
      <c r="I866" s="76"/>
      <c r="J866" s="76"/>
      <c r="K866" s="76"/>
    </row>
    <row r="867">
      <c r="A867" s="75"/>
      <c r="D867" s="282"/>
      <c r="E867" s="76"/>
      <c r="F867" s="76"/>
      <c r="G867" s="76"/>
      <c r="H867" s="76"/>
      <c r="I867" s="76"/>
      <c r="J867" s="76"/>
      <c r="K867" s="76"/>
    </row>
    <row r="868">
      <c r="A868" s="75"/>
      <c r="D868" s="282"/>
      <c r="E868" s="76"/>
      <c r="F868" s="76"/>
      <c r="G868" s="76"/>
      <c r="H868" s="76"/>
      <c r="I868" s="76"/>
      <c r="J868" s="76"/>
      <c r="K868" s="76"/>
    </row>
    <row r="869">
      <c r="A869" s="75"/>
      <c r="D869" s="282"/>
      <c r="E869" s="76"/>
      <c r="F869" s="76"/>
      <c r="G869" s="76"/>
      <c r="H869" s="76"/>
      <c r="I869" s="76"/>
      <c r="J869" s="76"/>
      <c r="K869" s="76"/>
    </row>
    <row r="870">
      <c r="A870" s="75"/>
      <c r="D870" s="282"/>
      <c r="E870" s="76"/>
      <c r="F870" s="76"/>
      <c r="G870" s="76"/>
      <c r="H870" s="76"/>
      <c r="I870" s="76"/>
      <c r="J870" s="76"/>
      <c r="K870" s="76"/>
    </row>
    <row r="871">
      <c r="A871" s="75"/>
      <c r="D871" s="282"/>
      <c r="E871" s="76"/>
      <c r="F871" s="76"/>
      <c r="G871" s="76"/>
      <c r="H871" s="76"/>
      <c r="I871" s="76"/>
      <c r="J871" s="76"/>
      <c r="K871" s="76"/>
    </row>
    <row r="872">
      <c r="A872" s="75"/>
      <c r="D872" s="282"/>
      <c r="E872" s="76"/>
      <c r="F872" s="76"/>
      <c r="G872" s="76"/>
      <c r="H872" s="76"/>
      <c r="I872" s="76"/>
      <c r="J872" s="76"/>
      <c r="K872" s="76"/>
    </row>
    <row r="873">
      <c r="A873" s="75"/>
      <c r="D873" s="282"/>
      <c r="E873" s="76"/>
      <c r="F873" s="76"/>
      <c r="G873" s="76"/>
      <c r="H873" s="76"/>
      <c r="I873" s="76"/>
      <c r="J873" s="76"/>
      <c r="K873" s="76"/>
    </row>
    <row r="874">
      <c r="A874" s="75"/>
      <c r="D874" s="282"/>
      <c r="E874" s="76"/>
      <c r="F874" s="76"/>
      <c r="G874" s="76"/>
      <c r="H874" s="76"/>
      <c r="I874" s="76"/>
      <c r="J874" s="76"/>
      <c r="K874" s="76"/>
    </row>
    <row r="875">
      <c r="A875" s="75"/>
      <c r="D875" s="282"/>
      <c r="E875" s="76"/>
      <c r="F875" s="76"/>
      <c r="G875" s="76"/>
      <c r="H875" s="76"/>
      <c r="I875" s="76"/>
      <c r="J875" s="76"/>
      <c r="K875" s="76"/>
    </row>
    <row r="876">
      <c r="A876" s="75"/>
      <c r="D876" s="282"/>
      <c r="E876" s="76"/>
      <c r="F876" s="76"/>
      <c r="G876" s="76"/>
      <c r="H876" s="76"/>
      <c r="I876" s="76"/>
      <c r="J876" s="76"/>
      <c r="K876" s="76"/>
    </row>
    <row r="877">
      <c r="A877" s="75"/>
      <c r="D877" s="282"/>
      <c r="E877" s="76"/>
      <c r="F877" s="76"/>
      <c r="G877" s="76"/>
      <c r="H877" s="76"/>
      <c r="I877" s="76"/>
      <c r="J877" s="76"/>
      <c r="K877" s="76"/>
    </row>
    <row r="878">
      <c r="A878" s="75"/>
      <c r="D878" s="282"/>
      <c r="E878" s="76"/>
      <c r="F878" s="76"/>
      <c r="G878" s="76"/>
      <c r="H878" s="76"/>
      <c r="I878" s="76"/>
      <c r="J878" s="76"/>
      <c r="K878" s="76"/>
    </row>
    <row r="879">
      <c r="A879" s="75"/>
      <c r="D879" s="282"/>
      <c r="E879" s="76"/>
      <c r="F879" s="76"/>
      <c r="G879" s="76"/>
      <c r="H879" s="76"/>
      <c r="I879" s="76"/>
      <c r="J879" s="76"/>
      <c r="K879" s="76"/>
    </row>
    <row r="880">
      <c r="A880" s="75"/>
      <c r="D880" s="282"/>
      <c r="E880" s="76"/>
      <c r="F880" s="76"/>
      <c r="G880" s="76"/>
      <c r="H880" s="76"/>
      <c r="I880" s="76"/>
      <c r="J880" s="76"/>
      <c r="K880" s="76"/>
    </row>
    <row r="881">
      <c r="A881" s="75"/>
      <c r="D881" s="282"/>
      <c r="E881" s="76"/>
      <c r="F881" s="76"/>
      <c r="G881" s="76"/>
      <c r="H881" s="76"/>
      <c r="I881" s="76"/>
      <c r="J881" s="76"/>
      <c r="K881" s="76"/>
    </row>
    <row r="882">
      <c r="A882" s="75"/>
      <c r="D882" s="282"/>
      <c r="E882" s="76"/>
      <c r="F882" s="76"/>
      <c r="G882" s="76"/>
      <c r="H882" s="76"/>
      <c r="I882" s="76"/>
      <c r="J882" s="76"/>
      <c r="K882" s="76"/>
    </row>
    <row r="883">
      <c r="A883" s="75"/>
      <c r="D883" s="282"/>
      <c r="E883" s="76"/>
      <c r="F883" s="76"/>
      <c r="G883" s="76"/>
      <c r="H883" s="76"/>
      <c r="I883" s="76"/>
      <c r="J883" s="76"/>
      <c r="K883" s="76"/>
    </row>
    <row r="884">
      <c r="A884" s="75"/>
      <c r="D884" s="282"/>
      <c r="E884" s="76"/>
      <c r="F884" s="76"/>
      <c r="G884" s="76"/>
      <c r="H884" s="76"/>
      <c r="I884" s="76"/>
      <c r="J884" s="76"/>
      <c r="K884" s="76"/>
    </row>
    <row r="885">
      <c r="A885" s="75"/>
      <c r="D885" s="282"/>
      <c r="E885" s="76"/>
      <c r="F885" s="76"/>
      <c r="G885" s="76"/>
      <c r="H885" s="76"/>
      <c r="I885" s="76"/>
      <c r="J885" s="76"/>
      <c r="K885" s="76"/>
    </row>
    <row r="886">
      <c r="A886" s="75"/>
      <c r="D886" s="282"/>
      <c r="E886" s="76"/>
      <c r="F886" s="76"/>
      <c r="G886" s="76"/>
      <c r="H886" s="76"/>
      <c r="I886" s="76"/>
      <c r="J886" s="76"/>
      <c r="K886" s="76"/>
    </row>
    <row r="887">
      <c r="A887" s="75"/>
      <c r="D887" s="282"/>
      <c r="E887" s="76"/>
      <c r="F887" s="76"/>
      <c r="G887" s="76"/>
      <c r="H887" s="76"/>
      <c r="I887" s="76"/>
      <c r="J887" s="76"/>
      <c r="K887" s="76"/>
    </row>
    <row r="888">
      <c r="A888" s="75"/>
      <c r="D888" s="282"/>
      <c r="E888" s="76"/>
      <c r="F888" s="76"/>
      <c r="G888" s="76"/>
      <c r="H888" s="76"/>
      <c r="I888" s="76"/>
      <c r="J888" s="76"/>
      <c r="K888" s="76"/>
    </row>
    <row r="889">
      <c r="A889" s="75"/>
      <c r="D889" s="282"/>
      <c r="E889" s="76"/>
      <c r="F889" s="76"/>
      <c r="G889" s="76"/>
      <c r="H889" s="76"/>
      <c r="I889" s="76"/>
      <c r="J889" s="76"/>
      <c r="K889" s="76"/>
    </row>
    <row r="890">
      <c r="A890" s="75"/>
      <c r="D890" s="282"/>
      <c r="E890" s="76"/>
      <c r="F890" s="76"/>
      <c r="G890" s="76"/>
      <c r="H890" s="76"/>
      <c r="I890" s="76"/>
      <c r="J890" s="76"/>
      <c r="K890" s="76"/>
    </row>
    <row r="891">
      <c r="A891" s="75"/>
      <c r="D891" s="282"/>
      <c r="E891" s="76"/>
      <c r="F891" s="76"/>
      <c r="G891" s="76"/>
      <c r="H891" s="76"/>
      <c r="I891" s="76"/>
      <c r="J891" s="76"/>
      <c r="K891" s="76"/>
    </row>
    <row r="892">
      <c r="A892" s="75"/>
      <c r="D892" s="282"/>
      <c r="E892" s="76"/>
      <c r="F892" s="76"/>
      <c r="G892" s="76"/>
      <c r="H892" s="76"/>
      <c r="I892" s="76"/>
      <c r="J892" s="76"/>
      <c r="K892" s="76"/>
    </row>
    <row r="893">
      <c r="A893" s="75"/>
      <c r="D893" s="282"/>
      <c r="E893" s="76"/>
      <c r="F893" s="76"/>
      <c r="G893" s="76"/>
      <c r="H893" s="76"/>
      <c r="I893" s="76"/>
      <c r="J893" s="76"/>
      <c r="K893" s="76"/>
    </row>
    <row r="894">
      <c r="A894" s="75"/>
      <c r="D894" s="282"/>
      <c r="E894" s="76"/>
      <c r="F894" s="76"/>
      <c r="G894" s="76"/>
      <c r="H894" s="76"/>
      <c r="I894" s="76"/>
      <c r="J894" s="76"/>
      <c r="K894" s="76"/>
    </row>
    <row r="895">
      <c r="A895" s="75"/>
      <c r="D895" s="282"/>
      <c r="E895" s="76"/>
      <c r="F895" s="76"/>
      <c r="G895" s="76"/>
      <c r="H895" s="76"/>
      <c r="I895" s="76"/>
      <c r="J895" s="76"/>
      <c r="K895" s="76"/>
    </row>
    <row r="896">
      <c r="A896" s="75"/>
      <c r="D896" s="282"/>
      <c r="E896" s="76"/>
      <c r="F896" s="76"/>
      <c r="G896" s="76"/>
      <c r="H896" s="76"/>
      <c r="I896" s="76"/>
      <c r="J896" s="76"/>
      <c r="K896" s="76"/>
    </row>
    <row r="897">
      <c r="A897" s="75"/>
      <c r="D897" s="282"/>
      <c r="E897" s="76"/>
      <c r="F897" s="76"/>
      <c r="G897" s="76"/>
      <c r="H897" s="76"/>
      <c r="I897" s="76"/>
      <c r="J897" s="76"/>
      <c r="K897" s="76"/>
    </row>
    <row r="898">
      <c r="A898" s="75"/>
      <c r="D898" s="282"/>
      <c r="E898" s="76"/>
      <c r="F898" s="76"/>
      <c r="G898" s="76"/>
      <c r="H898" s="76"/>
      <c r="I898" s="76"/>
      <c r="J898" s="76"/>
      <c r="K898" s="76"/>
    </row>
    <row r="899">
      <c r="A899" s="75"/>
      <c r="D899" s="282"/>
      <c r="E899" s="76"/>
      <c r="F899" s="76"/>
      <c r="G899" s="76"/>
      <c r="H899" s="76"/>
      <c r="I899" s="76"/>
      <c r="J899" s="76"/>
      <c r="K899" s="76"/>
    </row>
    <row r="900">
      <c r="A900" s="75"/>
      <c r="D900" s="282"/>
      <c r="E900" s="76"/>
      <c r="F900" s="76"/>
      <c r="G900" s="76"/>
      <c r="H900" s="76"/>
      <c r="I900" s="76"/>
      <c r="J900" s="76"/>
      <c r="K900" s="76"/>
    </row>
    <row r="901">
      <c r="A901" s="75"/>
      <c r="D901" s="282"/>
      <c r="E901" s="76"/>
      <c r="F901" s="76"/>
      <c r="G901" s="76"/>
      <c r="H901" s="76"/>
      <c r="I901" s="76"/>
      <c r="J901" s="76"/>
      <c r="K901" s="76"/>
    </row>
    <row r="902">
      <c r="A902" s="75"/>
      <c r="D902" s="282"/>
      <c r="E902" s="76"/>
      <c r="F902" s="76"/>
      <c r="G902" s="76"/>
      <c r="H902" s="76"/>
      <c r="I902" s="76"/>
      <c r="J902" s="76"/>
      <c r="K902" s="76"/>
    </row>
    <row r="903">
      <c r="A903" s="75"/>
      <c r="D903" s="282"/>
      <c r="E903" s="76"/>
      <c r="F903" s="76"/>
      <c r="G903" s="76"/>
      <c r="H903" s="76"/>
      <c r="I903" s="76"/>
      <c r="J903" s="76"/>
      <c r="K903" s="76"/>
    </row>
    <row r="904">
      <c r="A904" s="75"/>
      <c r="D904" s="282"/>
      <c r="E904" s="76"/>
      <c r="F904" s="76"/>
      <c r="G904" s="76"/>
      <c r="H904" s="76"/>
      <c r="I904" s="76"/>
      <c r="J904" s="76"/>
      <c r="K904" s="76"/>
    </row>
    <row r="905">
      <c r="A905" s="75"/>
      <c r="D905" s="282"/>
      <c r="E905" s="76"/>
      <c r="F905" s="76"/>
      <c r="G905" s="76"/>
      <c r="H905" s="76"/>
      <c r="I905" s="76"/>
      <c r="J905" s="76"/>
      <c r="K905" s="76"/>
    </row>
    <row r="906">
      <c r="A906" s="75"/>
      <c r="D906" s="282"/>
      <c r="E906" s="76"/>
      <c r="F906" s="76"/>
      <c r="G906" s="76"/>
      <c r="H906" s="76"/>
      <c r="I906" s="76"/>
      <c r="J906" s="76"/>
      <c r="K906" s="76"/>
    </row>
    <row r="907">
      <c r="A907" s="75"/>
      <c r="D907" s="282"/>
      <c r="E907" s="76"/>
      <c r="F907" s="76"/>
      <c r="G907" s="76"/>
      <c r="H907" s="76"/>
      <c r="I907" s="76"/>
      <c r="J907" s="76"/>
      <c r="K907" s="76"/>
    </row>
    <row r="908">
      <c r="A908" s="75"/>
      <c r="D908" s="282"/>
      <c r="E908" s="76"/>
      <c r="F908" s="76"/>
      <c r="G908" s="76"/>
      <c r="H908" s="76"/>
      <c r="I908" s="76"/>
      <c r="J908" s="76"/>
      <c r="K908" s="76"/>
    </row>
    <row r="909">
      <c r="A909" s="75"/>
      <c r="D909" s="282"/>
      <c r="E909" s="76"/>
      <c r="F909" s="76"/>
      <c r="G909" s="76"/>
      <c r="H909" s="76"/>
      <c r="I909" s="76"/>
      <c r="J909" s="76"/>
      <c r="K909" s="76"/>
    </row>
    <row r="910">
      <c r="A910" s="75"/>
      <c r="D910" s="282"/>
      <c r="E910" s="76"/>
      <c r="F910" s="76"/>
      <c r="G910" s="76"/>
      <c r="H910" s="76"/>
      <c r="I910" s="76"/>
      <c r="J910" s="76"/>
      <c r="K910" s="76"/>
    </row>
    <row r="911">
      <c r="A911" s="75"/>
      <c r="D911" s="282"/>
      <c r="E911" s="76"/>
      <c r="F911" s="76"/>
      <c r="G911" s="76"/>
      <c r="H911" s="76"/>
      <c r="I911" s="76"/>
      <c r="J911" s="76"/>
      <c r="K911" s="76"/>
    </row>
    <row r="912">
      <c r="A912" s="75"/>
      <c r="D912" s="282"/>
      <c r="E912" s="76"/>
      <c r="F912" s="76"/>
      <c r="G912" s="76"/>
      <c r="H912" s="76"/>
      <c r="I912" s="76"/>
      <c r="J912" s="76"/>
      <c r="K912" s="76"/>
    </row>
    <row r="913">
      <c r="A913" s="75"/>
      <c r="D913" s="282"/>
      <c r="E913" s="76"/>
      <c r="F913" s="76"/>
      <c r="G913" s="76"/>
      <c r="H913" s="76"/>
      <c r="I913" s="76"/>
      <c r="J913" s="76"/>
      <c r="K913" s="76"/>
    </row>
    <row r="914">
      <c r="A914" s="75"/>
      <c r="D914" s="282"/>
      <c r="E914" s="76"/>
      <c r="F914" s="76"/>
      <c r="G914" s="76"/>
      <c r="H914" s="76"/>
      <c r="I914" s="76"/>
      <c r="J914" s="76"/>
      <c r="K914" s="76"/>
    </row>
    <row r="915">
      <c r="A915" s="75"/>
      <c r="D915" s="282"/>
      <c r="E915" s="76"/>
      <c r="F915" s="76"/>
      <c r="G915" s="76"/>
      <c r="H915" s="76"/>
      <c r="I915" s="76"/>
      <c r="J915" s="76"/>
      <c r="K915" s="76"/>
    </row>
    <row r="916">
      <c r="A916" s="75"/>
      <c r="D916" s="282"/>
      <c r="E916" s="76"/>
      <c r="F916" s="76"/>
      <c r="G916" s="76"/>
      <c r="H916" s="76"/>
      <c r="I916" s="76"/>
      <c r="J916" s="76"/>
      <c r="K916" s="76"/>
    </row>
    <row r="917">
      <c r="A917" s="75"/>
      <c r="D917" s="282"/>
      <c r="E917" s="76"/>
      <c r="F917" s="76"/>
      <c r="G917" s="76"/>
      <c r="H917" s="76"/>
      <c r="I917" s="76"/>
      <c r="J917" s="76"/>
      <c r="K917" s="76"/>
    </row>
    <row r="918">
      <c r="A918" s="75"/>
      <c r="D918" s="282"/>
      <c r="E918" s="76"/>
      <c r="F918" s="76"/>
      <c r="G918" s="76"/>
      <c r="H918" s="76"/>
      <c r="I918" s="76"/>
      <c r="J918" s="76"/>
      <c r="K918" s="76"/>
    </row>
    <row r="919">
      <c r="A919" s="75"/>
      <c r="D919" s="282"/>
      <c r="E919" s="76"/>
      <c r="F919" s="76"/>
      <c r="G919" s="76"/>
      <c r="H919" s="76"/>
      <c r="I919" s="76"/>
      <c r="J919" s="76"/>
      <c r="K919" s="76"/>
    </row>
    <row r="920">
      <c r="A920" s="75"/>
      <c r="D920" s="282"/>
      <c r="E920" s="76"/>
      <c r="F920" s="76"/>
      <c r="G920" s="76"/>
      <c r="H920" s="76"/>
      <c r="I920" s="76"/>
      <c r="J920" s="76"/>
      <c r="K920" s="76"/>
    </row>
    <row r="921">
      <c r="A921" s="75"/>
      <c r="D921" s="282"/>
      <c r="E921" s="76"/>
      <c r="F921" s="76"/>
      <c r="G921" s="76"/>
      <c r="H921" s="76"/>
      <c r="I921" s="76"/>
      <c r="J921" s="76"/>
      <c r="K921" s="76"/>
    </row>
    <row r="922">
      <c r="A922" s="75"/>
      <c r="D922" s="282"/>
      <c r="E922" s="76"/>
      <c r="F922" s="76"/>
      <c r="G922" s="76"/>
      <c r="H922" s="76"/>
      <c r="I922" s="76"/>
      <c r="J922" s="76"/>
      <c r="K922" s="76"/>
    </row>
    <row r="923">
      <c r="A923" s="75"/>
      <c r="D923" s="282"/>
      <c r="E923" s="76"/>
      <c r="F923" s="76"/>
      <c r="G923" s="76"/>
      <c r="H923" s="76"/>
      <c r="I923" s="76"/>
      <c r="J923" s="76"/>
      <c r="K923" s="76"/>
    </row>
    <row r="924">
      <c r="A924" s="75"/>
      <c r="D924" s="282"/>
      <c r="E924" s="76"/>
      <c r="F924" s="76"/>
      <c r="G924" s="76"/>
      <c r="H924" s="76"/>
      <c r="I924" s="76"/>
      <c r="J924" s="76"/>
      <c r="K924" s="76"/>
    </row>
    <row r="925">
      <c r="A925" s="75"/>
      <c r="D925" s="282"/>
      <c r="E925" s="76"/>
      <c r="F925" s="76"/>
      <c r="G925" s="76"/>
      <c r="H925" s="76"/>
      <c r="I925" s="76"/>
      <c r="J925" s="76"/>
      <c r="K925" s="76"/>
    </row>
    <row r="926">
      <c r="A926" s="75"/>
      <c r="D926" s="282"/>
      <c r="E926" s="76"/>
      <c r="F926" s="76"/>
      <c r="G926" s="76"/>
      <c r="H926" s="76"/>
      <c r="I926" s="76"/>
      <c r="J926" s="76"/>
      <c r="K926" s="76"/>
    </row>
    <row r="927">
      <c r="A927" s="75"/>
      <c r="D927" s="282"/>
      <c r="E927" s="76"/>
      <c r="F927" s="76"/>
      <c r="G927" s="76"/>
      <c r="H927" s="76"/>
      <c r="I927" s="76"/>
      <c r="J927" s="76"/>
      <c r="K927" s="76"/>
    </row>
    <row r="928">
      <c r="A928" s="75"/>
      <c r="D928" s="282"/>
      <c r="E928" s="76"/>
      <c r="F928" s="76"/>
      <c r="G928" s="76"/>
      <c r="H928" s="76"/>
      <c r="I928" s="76"/>
      <c r="J928" s="76"/>
      <c r="K928" s="76"/>
    </row>
    <row r="929">
      <c r="A929" s="75"/>
      <c r="D929" s="282"/>
      <c r="E929" s="76"/>
      <c r="F929" s="76"/>
      <c r="G929" s="76"/>
      <c r="H929" s="76"/>
      <c r="I929" s="76"/>
      <c r="J929" s="76"/>
      <c r="K929" s="76"/>
    </row>
    <row r="930">
      <c r="A930" s="75"/>
      <c r="D930" s="282"/>
      <c r="E930" s="76"/>
      <c r="F930" s="76"/>
      <c r="G930" s="76"/>
      <c r="H930" s="76"/>
      <c r="I930" s="76"/>
      <c r="J930" s="76"/>
      <c r="K930" s="76"/>
    </row>
    <row r="931">
      <c r="A931" s="75"/>
      <c r="D931" s="282"/>
      <c r="E931" s="76"/>
      <c r="F931" s="76"/>
      <c r="G931" s="76"/>
      <c r="H931" s="76"/>
      <c r="I931" s="76"/>
      <c r="J931" s="76"/>
      <c r="K931" s="76"/>
    </row>
    <row r="932">
      <c r="A932" s="75"/>
      <c r="D932" s="282"/>
      <c r="E932" s="76"/>
      <c r="F932" s="76"/>
      <c r="G932" s="76"/>
      <c r="H932" s="76"/>
      <c r="I932" s="76"/>
      <c r="J932" s="76"/>
      <c r="K932" s="76"/>
    </row>
    <row r="933">
      <c r="A933" s="75"/>
      <c r="D933" s="282"/>
      <c r="E933" s="76"/>
      <c r="F933" s="76"/>
      <c r="G933" s="76"/>
      <c r="H933" s="76"/>
      <c r="I933" s="76"/>
      <c r="J933" s="76"/>
      <c r="K933" s="76"/>
    </row>
    <row r="934">
      <c r="A934" s="75"/>
      <c r="D934" s="282"/>
      <c r="E934" s="76"/>
      <c r="F934" s="76"/>
      <c r="G934" s="76"/>
      <c r="H934" s="76"/>
      <c r="I934" s="76"/>
      <c r="J934" s="76"/>
      <c r="K934" s="76"/>
    </row>
    <row r="935">
      <c r="A935" s="75"/>
      <c r="D935" s="282"/>
      <c r="E935" s="76"/>
      <c r="F935" s="76"/>
      <c r="G935" s="76"/>
      <c r="H935" s="76"/>
      <c r="I935" s="76"/>
      <c r="J935" s="76"/>
      <c r="K935" s="76"/>
    </row>
    <row r="936">
      <c r="A936" s="75"/>
      <c r="D936" s="282"/>
      <c r="E936" s="76"/>
      <c r="F936" s="76"/>
      <c r="G936" s="76"/>
      <c r="H936" s="76"/>
      <c r="I936" s="76"/>
      <c r="J936" s="76"/>
      <c r="K936" s="76"/>
    </row>
    <row r="937">
      <c r="A937" s="75"/>
      <c r="D937" s="282"/>
      <c r="E937" s="76"/>
      <c r="F937" s="76"/>
      <c r="G937" s="76"/>
      <c r="H937" s="76"/>
      <c r="I937" s="76"/>
      <c r="J937" s="76"/>
      <c r="K937" s="76"/>
    </row>
    <row r="938">
      <c r="A938" s="75"/>
      <c r="D938" s="282"/>
      <c r="E938" s="76"/>
      <c r="F938" s="76"/>
      <c r="G938" s="76"/>
      <c r="H938" s="76"/>
      <c r="I938" s="76"/>
      <c r="J938" s="76"/>
      <c r="K938" s="76"/>
    </row>
    <row r="939">
      <c r="A939" s="75"/>
      <c r="D939" s="282"/>
      <c r="E939" s="76"/>
      <c r="F939" s="76"/>
      <c r="G939" s="76"/>
      <c r="H939" s="76"/>
      <c r="I939" s="76"/>
      <c r="J939" s="76"/>
      <c r="K939" s="76"/>
    </row>
    <row r="940">
      <c r="A940" s="75"/>
      <c r="D940" s="282"/>
      <c r="E940" s="76"/>
      <c r="F940" s="76"/>
      <c r="G940" s="76"/>
      <c r="H940" s="76"/>
      <c r="I940" s="76"/>
      <c r="J940" s="76"/>
      <c r="K940" s="76"/>
    </row>
    <row r="941">
      <c r="A941" s="75"/>
      <c r="D941" s="282"/>
      <c r="E941" s="76"/>
      <c r="F941" s="76"/>
      <c r="G941" s="76"/>
      <c r="H941" s="76"/>
      <c r="I941" s="76"/>
      <c r="J941" s="76"/>
      <c r="K941" s="76"/>
    </row>
    <row r="942">
      <c r="A942" s="75"/>
      <c r="D942" s="282"/>
      <c r="E942" s="76"/>
      <c r="F942" s="76"/>
      <c r="G942" s="76"/>
      <c r="H942" s="76"/>
      <c r="I942" s="76"/>
      <c r="J942" s="76"/>
      <c r="K942" s="76"/>
    </row>
    <row r="943">
      <c r="A943" s="75"/>
      <c r="D943" s="282"/>
      <c r="E943" s="76"/>
      <c r="F943" s="76"/>
      <c r="G943" s="76"/>
      <c r="H943" s="76"/>
      <c r="I943" s="76"/>
      <c r="J943" s="76"/>
      <c r="K943" s="76"/>
    </row>
    <row r="944">
      <c r="A944" s="75"/>
      <c r="D944" s="282"/>
      <c r="E944" s="76"/>
      <c r="F944" s="76"/>
      <c r="G944" s="76"/>
      <c r="H944" s="76"/>
      <c r="I944" s="76"/>
      <c r="J944" s="76"/>
      <c r="K944" s="76"/>
    </row>
    <row r="945">
      <c r="A945" s="75"/>
      <c r="D945" s="282"/>
      <c r="E945" s="76"/>
      <c r="F945" s="76"/>
      <c r="G945" s="76"/>
      <c r="H945" s="76"/>
      <c r="I945" s="76"/>
      <c r="J945" s="76"/>
      <c r="K945" s="76"/>
    </row>
    <row r="946">
      <c r="A946" s="75"/>
      <c r="D946" s="282"/>
      <c r="E946" s="76"/>
      <c r="F946" s="76"/>
      <c r="G946" s="76"/>
      <c r="H946" s="76"/>
      <c r="I946" s="76"/>
      <c r="J946" s="76"/>
      <c r="K946" s="76"/>
    </row>
    <row r="947">
      <c r="A947" s="75"/>
      <c r="D947" s="282"/>
      <c r="E947" s="76"/>
      <c r="F947" s="76"/>
      <c r="G947" s="76"/>
      <c r="H947" s="76"/>
      <c r="I947" s="76"/>
      <c r="J947" s="76"/>
      <c r="K947" s="76"/>
    </row>
    <row r="948">
      <c r="A948" s="75"/>
      <c r="D948" s="282"/>
      <c r="E948" s="76"/>
      <c r="F948" s="76"/>
      <c r="G948" s="76"/>
      <c r="H948" s="76"/>
      <c r="I948" s="76"/>
      <c r="J948" s="76"/>
      <c r="K948" s="76"/>
    </row>
    <row r="949">
      <c r="A949" s="75"/>
      <c r="D949" s="282"/>
      <c r="E949" s="76"/>
      <c r="F949" s="76"/>
      <c r="G949" s="76"/>
      <c r="H949" s="76"/>
      <c r="I949" s="76"/>
      <c r="J949" s="76"/>
      <c r="K949" s="76"/>
    </row>
    <row r="950">
      <c r="A950" s="75"/>
      <c r="D950" s="282"/>
      <c r="E950" s="76"/>
      <c r="F950" s="76"/>
      <c r="G950" s="76"/>
      <c r="H950" s="76"/>
      <c r="I950" s="76"/>
      <c r="J950" s="76"/>
      <c r="K950" s="76"/>
    </row>
    <row r="951">
      <c r="A951" s="75"/>
      <c r="D951" s="282"/>
      <c r="E951" s="76"/>
      <c r="F951" s="76"/>
      <c r="G951" s="76"/>
      <c r="H951" s="76"/>
      <c r="I951" s="76"/>
      <c r="J951" s="76"/>
      <c r="K951" s="76"/>
    </row>
    <row r="952">
      <c r="A952" s="75"/>
      <c r="D952" s="282"/>
      <c r="E952" s="76"/>
      <c r="F952" s="76"/>
      <c r="G952" s="76"/>
      <c r="H952" s="76"/>
      <c r="I952" s="76"/>
      <c r="J952" s="76"/>
      <c r="K952" s="76"/>
    </row>
    <row r="953">
      <c r="A953" s="75"/>
      <c r="D953" s="282"/>
      <c r="E953" s="76"/>
      <c r="F953" s="76"/>
      <c r="G953" s="76"/>
      <c r="H953" s="76"/>
      <c r="I953" s="76"/>
      <c r="J953" s="76"/>
      <c r="K953" s="76"/>
    </row>
    <row r="954">
      <c r="A954" s="75"/>
      <c r="D954" s="282"/>
      <c r="E954" s="76"/>
      <c r="F954" s="76"/>
      <c r="G954" s="76"/>
      <c r="H954" s="76"/>
      <c r="I954" s="76"/>
      <c r="J954" s="76"/>
      <c r="K954" s="76"/>
    </row>
    <row r="955">
      <c r="A955" s="75"/>
      <c r="D955" s="282"/>
      <c r="E955" s="76"/>
      <c r="F955" s="76"/>
      <c r="G955" s="76"/>
      <c r="H955" s="76"/>
      <c r="I955" s="76"/>
      <c r="J955" s="76"/>
      <c r="K955" s="76"/>
    </row>
    <row r="956">
      <c r="A956" s="75"/>
      <c r="D956" s="282"/>
      <c r="E956" s="76"/>
      <c r="F956" s="76"/>
      <c r="G956" s="76"/>
      <c r="H956" s="76"/>
      <c r="I956" s="76"/>
      <c r="J956" s="76"/>
      <c r="K956" s="76"/>
    </row>
    <row r="957">
      <c r="A957" s="75"/>
      <c r="D957" s="282"/>
      <c r="E957" s="76"/>
      <c r="F957" s="76"/>
      <c r="G957" s="76"/>
      <c r="H957" s="76"/>
      <c r="I957" s="76"/>
      <c r="J957" s="76"/>
      <c r="K957" s="76"/>
    </row>
    <row r="958">
      <c r="A958" s="75"/>
      <c r="D958" s="282"/>
      <c r="E958" s="76"/>
      <c r="F958" s="76"/>
      <c r="G958" s="76"/>
      <c r="H958" s="76"/>
      <c r="I958" s="76"/>
      <c r="J958" s="76"/>
      <c r="K958" s="76"/>
    </row>
    <row r="959">
      <c r="A959" s="75"/>
      <c r="D959" s="282"/>
      <c r="E959" s="76"/>
      <c r="F959" s="76"/>
      <c r="G959" s="76"/>
      <c r="H959" s="76"/>
      <c r="I959" s="76"/>
      <c r="J959" s="76"/>
      <c r="K959" s="76"/>
    </row>
    <row r="960">
      <c r="A960" s="75"/>
      <c r="D960" s="282"/>
      <c r="E960" s="76"/>
      <c r="F960" s="76"/>
      <c r="G960" s="76"/>
      <c r="H960" s="76"/>
      <c r="I960" s="76"/>
      <c r="J960" s="76"/>
      <c r="K960" s="76"/>
    </row>
    <row r="961">
      <c r="A961" s="75"/>
      <c r="D961" s="282"/>
      <c r="E961" s="76"/>
      <c r="F961" s="76"/>
      <c r="G961" s="76"/>
      <c r="H961" s="76"/>
      <c r="I961" s="76"/>
      <c r="J961" s="76"/>
      <c r="K961" s="76"/>
    </row>
    <row r="962">
      <c r="A962" s="75"/>
      <c r="D962" s="282"/>
      <c r="E962" s="76"/>
      <c r="F962" s="76"/>
      <c r="G962" s="76"/>
      <c r="H962" s="76"/>
      <c r="I962" s="76"/>
      <c r="J962" s="76"/>
      <c r="K962" s="76"/>
    </row>
    <row r="963">
      <c r="A963" s="75"/>
      <c r="D963" s="282"/>
      <c r="E963" s="76"/>
      <c r="F963" s="76"/>
      <c r="G963" s="76"/>
      <c r="H963" s="76"/>
      <c r="I963" s="76"/>
      <c r="J963" s="76"/>
      <c r="K963" s="76"/>
    </row>
    <row r="964">
      <c r="A964" s="75"/>
      <c r="D964" s="282"/>
      <c r="E964" s="76"/>
      <c r="F964" s="76"/>
      <c r="G964" s="76"/>
      <c r="H964" s="76"/>
      <c r="I964" s="76"/>
      <c r="J964" s="76"/>
      <c r="K964" s="76"/>
    </row>
    <row r="965">
      <c r="A965" s="75"/>
      <c r="D965" s="282"/>
      <c r="E965" s="76"/>
      <c r="F965" s="76"/>
      <c r="G965" s="76"/>
      <c r="H965" s="76"/>
      <c r="I965" s="76"/>
      <c r="J965" s="76"/>
      <c r="K965" s="76"/>
    </row>
    <row r="966">
      <c r="A966" s="75"/>
      <c r="D966" s="282"/>
      <c r="E966" s="76"/>
      <c r="F966" s="76"/>
      <c r="G966" s="76"/>
      <c r="H966" s="76"/>
      <c r="I966" s="76"/>
      <c r="J966" s="76"/>
      <c r="K966" s="76"/>
    </row>
    <row r="967">
      <c r="A967" s="75"/>
      <c r="D967" s="282"/>
      <c r="E967" s="76"/>
      <c r="F967" s="76"/>
      <c r="G967" s="76"/>
      <c r="H967" s="76"/>
      <c r="I967" s="76"/>
      <c r="J967" s="76"/>
      <c r="K967" s="76"/>
    </row>
    <row r="968">
      <c r="A968" s="75"/>
      <c r="D968" s="282"/>
      <c r="E968" s="76"/>
      <c r="F968" s="76"/>
      <c r="G968" s="76"/>
      <c r="H968" s="76"/>
      <c r="I968" s="76"/>
      <c r="J968" s="76"/>
      <c r="K968" s="76"/>
    </row>
    <row r="969">
      <c r="A969" s="75"/>
      <c r="D969" s="282"/>
      <c r="E969" s="76"/>
      <c r="F969" s="76"/>
      <c r="G969" s="76"/>
      <c r="H969" s="76"/>
      <c r="I969" s="76"/>
      <c r="J969" s="76"/>
      <c r="K969" s="76"/>
    </row>
    <row r="970">
      <c r="A970" s="75"/>
      <c r="D970" s="282"/>
      <c r="E970" s="76"/>
      <c r="F970" s="76"/>
      <c r="G970" s="76"/>
      <c r="H970" s="76"/>
      <c r="I970" s="76"/>
      <c r="J970" s="76"/>
      <c r="K970" s="76"/>
    </row>
    <row r="971">
      <c r="A971" s="75"/>
      <c r="D971" s="282"/>
      <c r="E971" s="76"/>
      <c r="F971" s="76"/>
      <c r="G971" s="76"/>
      <c r="H971" s="76"/>
      <c r="I971" s="76"/>
      <c r="J971" s="76"/>
      <c r="K971" s="76"/>
    </row>
    <row r="972">
      <c r="A972" s="75"/>
      <c r="D972" s="282"/>
      <c r="E972" s="76"/>
      <c r="F972" s="76"/>
      <c r="G972" s="76"/>
      <c r="H972" s="76"/>
      <c r="I972" s="76"/>
      <c r="J972" s="76"/>
      <c r="K972" s="76"/>
    </row>
    <row r="973">
      <c r="A973" s="75"/>
      <c r="D973" s="282"/>
      <c r="E973" s="76"/>
      <c r="F973" s="76"/>
      <c r="G973" s="76"/>
      <c r="H973" s="76"/>
      <c r="I973" s="76"/>
      <c r="J973" s="76"/>
      <c r="K973" s="76"/>
    </row>
    <row r="974">
      <c r="A974" s="75"/>
      <c r="D974" s="282"/>
      <c r="E974" s="76"/>
      <c r="F974" s="76"/>
      <c r="G974" s="76"/>
      <c r="H974" s="76"/>
      <c r="I974" s="76"/>
      <c r="J974" s="76"/>
      <c r="K974" s="76"/>
    </row>
    <row r="975">
      <c r="A975" s="75"/>
      <c r="D975" s="282"/>
      <c r="E975" s="76"/>
      <c r="F975" s="76"/>
      <c r="G975" s="76"/>
      <c r="H975" s="76"/>
      <c r="I975" s="76"/>
      <c r="J975" s="76"/>
      <c r="K975" s="76"/>
    </row>
    <row r="976">
      <c r="A976" s="75"/>
      <c r="D976" s="282"/>
      <c r="E976" s="76"/>
      <c r="F976" s="76"/>
      <c r="G976" s="76"/>
      <c r="H976" s="76"/>
      <c r="I976" s="76"/>
      <c r="J976" s="76"/>
      <c r="K976" s="76"/>
    </row>
    <row r="977">
      <c r="A977" s="75"/>
      <c r="D977" s="282"/>
      <c r="E977" s="76"/>
      <c r="F977" s="76"/>
      <c r="G977" s="76"/>
      <c r="H977" s="76"/>
      <c r="I977" s="76"/>
      <c r="J977" s="76"/>
      <c r="K977" s="76"/>
    </row>
    <row r="978">
      <c r="A978" s="75"/>
      <c r="D978" s="282"/>
      <c r="E978" s="76"/>
      <c r="F978" s="76"/>
      <c r="G978" s="76"/>
      <c r="H978" s="76"/>
      <c r="I978" s="76"/>
      <c r="J978" s="76"/>
      <c r="K978" s="76"/>
    </row>
    <row r="979">
      <c r="A979" s="75"/>
      <c r="D979" s="282"/>
      <c r="E979" s="76"/>
      <c r="F979" s="76"/>
      <c r="G979" s="76"/>
      <c r="H979" s="76"/>
      <c r="I979" s="76"/>
      <c r="J979" s="76"/>
      <c r="K979" s="76"/>
    </row>
    <row r="980">
      <c r="A980" s="75"/>
      <c r="D980" s="282"/>
      <c r="E980" s="76"/>
      <c r="F980" s="76"/>
      <c r="G980" s="76"/>
      <c r="H980" s="76"/>
      <c r="I980" s="76"/>
      <c r="J980" s="76"/>
      <c r="K980" s="76"/>
    </row>
    <row r="981">
      <c r="A981" s="75"/>
      <c r="D981" s="282"/>
      <c r="E981" s="76"/>
      <c r="F981" s="76"/>
      <c r="G981" s="76"/>
      <c r="H981" s="76"/>
      <c r="I981" s="76"/>
      <c r="J981" s="76"/>
      <c r="K981" s="76"/>
    </row>
    <row r="982">
      <c r="A982" s="75"/>
      <c r="D982" s="282"/>
      <c r="E982" s="76"/>
      <c r="F982" s="76"/>
      <c r="G982" s="76"/>
      <c r="H982" s="76"/>
      <c r="I982" s="76"/>
      <c r="J982" s="76"/>
      <c r="K982" s="76"/>
    </row>
    <row r="983">
      <c r="A983" s="75"/>
      <c r="D983" s="282"/>
      <c r="E983" s="76"/>
      <c r="F983" s="76"/>
      <c r="G983" s="76"/>
      <c r="H983" s="76"/>
      <c r="I983" s="76"/>
      <c r="J983" s="76"/>
      <c r="K983" s="76"/>
    </row>
    <row r="984">
      <c r="A984" s="75"/>
      <c r="D984" s="282"/>
      <c r="E984" s="76"/>
      <c r="F984" s="76"/>
      <c r="G984" s="76"/>
      <c r="H984" s="76"/>
      <c r="I984" s="76"/>
      <c r="J984" s="76"/>
      <c r="K984" s="76"/>
    </row>
    <row r="985">
      <c r="A985" s="75"/>
      <c r="D985" s="282"/>
      <c r="E985" s="76"/>
      <c r="F985" s="76"/>
      <c r="G985" s="76"/>
      <c r="H985" s="76"/>
      <c r="I985" s="76"/>
      <c r="J985" s="76"/>
      <c r="K985" s="76"/>
    </row>
    <row r="986">
      <c r="A986" s="75"/>
      <c r="D986" s="282"/>
      <c r="E986" s="76"/>
      <c r="F986" s="76"/>
      <c r="G986" s="76"/>
      <c r="H986" s="76"/>
      <c r="I986" s="76"/>
      <c r="J986" s="76"/>
      <c r="K986" s="76"/>
    </row>
    <row r="987">
      <c r="A987" s="75"/>
      <c r="D987" s="282"/>
      <c r="E987" s="76"/>
      <c r="F987" s="76"/>
      <c r="G987" s="76"/>
      <c r="H987" s="76"/>
      <c r="I987" s="76"/>
      <c r="J987" s="76"/>
      <c r="K987" s="76"/>
    </row>
    <row r="988">
      <c r="A988" s="75"/>
      <c r="D988" s="282"/>
      <c r="E988" s="76"/>
      <c r="F988" s="76"/>
      <c r="G988" s="76"/>
      <c r="H988" s="76"/>
      <c r="I988" s="76"/>
      <c r="J988" s="76"/>
      <c r="K988" s="76"/>
    </row>
    <row r="989">
      <c r="A989" s="75"/>
      <c r="D989" s="282"/>
      <c r="E989" s="76"/>
      <c r="F989" s="76"/>
      <c r="G989" s="76"/>
      <c r="H989" s="76"/>
      <c r="I989" s="76"/>
      <c r="J989" s="76"/>
      <c r="K989" s="76"/>
    </row>
    <row r="990">
      <c r="A990" s="75"/>
      <c r="D990" s="282"/>
      <c r="E990" s="76"/>
      <c r="F990" s="76"/>
      <c r="G990" s="76"/>
      <c r="H990" s="76"/>
      <c r="I990" s="76"/>
      <c r="J990" s="76"/>
      <c r="K990" s="76"/>
    </row>
    <row r="991">
      <c r="A991" s="75"/>
      <c r="D991" s="282"/>
      <c r="E991" s="76"/>
      <c r="F991" s="76"/>
      <c r="G991" s="76"/>
      <c r="H991" s="76"/>
      <c r="I991" s="76"/>
      <c r="J991" s="76"/>
      <c r="K991" s="76"/>
    </row>
    <row r="992">
      <c r="A992" s="75"/>
      <c r="D992" s="282"/>
      <c r="E992" s="76"/>
      <c r="F992" s="76"/>
      <c r="G992" s="76"/>
      <c r="H992" s="76"/>
      <c r="I992" s="76"/>
      <c r="J992" s="76"/>
      <c r="K992" s="76"/>
    </row>
    <row r="993">
      <c r="A993" s="75"/>
      <c r="D993" s="282"/>
      <c r="E993" s="76"/>
      <c r="F993" s="76"/>
      <c r="G993" s="76"/>
      <c r="H993" s="76"/>
      <c r="I993" s="76"/>
      <c r="J993" s="76"/>
      <c r="K993" s="76"/>
    </row>
    <row r="994">
      <c r="A994" s="75"/>
      <c r="D994" s="282"/>
      <c r="E994" s="76"/>
      <c r="F994" s="76"/>
      <c r="G994" s="76"/>
      <c r="H994" s="76"/>
      <c r="I994" s="76"/>
      <c r="J994" s="76"/>
      <c r="K994" s="76"/>
    </row>
    <row r="995">
      <c r="A995" s="75"/>
      <c r="D995" s="282"/>
      <c r="E995" s="76"/>
      <c r="F995" s="76"/>
      <c r="G995" s="76"/>
      <c r="H995" s="76"/>
      <c r="I995" s="76"/>
      <c r="J995" s="76"/>
      <c r="K995" s="76"/>
    </row>
    <row r="996">
      <c r="A996" s="75"/>
      <c r="D996" s="282"/>
      <c r="E996" s="76"/>
      <c r="F996" s="76"/>
      <c r="G996" s="76"/>
      <c r="H996" s="76"/>
      <c r="I996" s="76"/>
      <c r="J996" s="76"/>
      <c r="K996" s="76"/>
    </row>
    <row r="997">
      <c r="A997" s="75"/>
      <c r="D997" s="282"/>
      <c r="E997" s="76"/>
      <c r="F997" s="76"/>
      <c r="G997" s="76"/>
      <c r="H997" s="76"/>
      <c r="I997" s="76"/>
      <c r="J997" s="76"/>
      <c r="K997" s="76"/>
    </row>
    <row r="998">
      <c r="A998" s="75"/>
      <c r="D998" s="282"/>
      <c r="E998" s="76"/>
      <c r="F998" s="76"/>
      <c r="G998" s="76"/>
      <c r="H998" s="76"/>
      <c r="I998" s="76"/>
      <c r="J998" s="76"/>
      <c r="K998" s="76"/>
    </row>
    <row r="999">
      <c r="A999" s="75"/>
      <c r="D999" s="282"/>
      <c r="E999" s="76"/>
      <c r="F999" s="76"/>
      <c r="G999" s="76"/>
      <c r="H999" s="76"/>
      <c r="I999" s="76"/>
      <c r="J999" s="76"/>
      <c r="K999" s="76"/>
    </row>
    <row r="1000">
      <c r="A1000" s="75"/>
      <c r="D1000" s="282"/>
      <c r="E1000" s="76"/>
      <c r="F1000" s="76"/>
      <c r="G1000" s="76"/>
      <c r="H1000" s="76"/>
      <c r="I1000" s="76"/>
      <c r="J1000" s="76"/>
      <c r="K1000" s="76"/>
      <c r="L1000" s="4" t="s">
        <v>541</v>
      </c>
    </row>
  </sheetData>
  <autoFilter ref="$A$4:$AH$197"/>
  <mergeCells count="1">
    <mergeCell ref="Q3:S3"/>
  </mergeCells>
  <hyperlinks>
    <hyperlink r:id="rId1" ref="B2"/>
    <hyperlink r:id="rId2" ref="D5"/>
    <hyperlink r:id="rId3" ref="D23"/>
    <hyperlink r:id="rId4" ref="D48"/>
    <hyperlink r:id="rId5" ref="D72"/>
    <hyperlink r:id="rId6" ref="D87"/>
    <hyperlink r:id="rId7" ref="D97"/>
    <hyperlink r:id="rId8" ref="D124"/>
  </hyperlinks>
  <drawing r:id="rId9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15.5"/>
    <col customWidth="1" min="14" max="14" width="26.38"/>
    <col hidden="1" min="15" max="16" width="12.63"/>
  </cols>
  <sheetData>
    <row r="1">
      <c r="A1" s="31" t="s">
        <v>660</v>
      </c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 t="s">
        <v>466</v>
      </c>
      <c r="B2" s="187" t="s">
        <v>661</v>
      </c>
      <c r="C2" s="52"/>
      <c r="D2" s="52"/>
      <c r="E2" s="52"/>
      <c r="F2" s="52" t="s">
        <v>662</v>
      </c>
      <c r="G2" s="52">
        <v>26.85</v>
      </c>
      <c r="H2" s="52">
        <v>23.8</v>
      </c>
      <c r="I2" s="52">
        <f>H2-16.3</f>
        <v>7.5</v>
      </c>
      <c r="J2" s="52"/>
      <c r="K2" s="52"/>
      <c r="L2" s="52" t="s">
        <v>663</v>
      </c>
      <c r="M2" s="52"/>
      <c r="N2" s="242">
        <f>'Totals % Goal'!G10</f>
        <v>4.3</v>
      </c>
      <c r="O2" s="52"/>
      <c r="P2" s="52"/>
      <c r="Q2" s="198">
        <f>MAX(Q5:Q1000)/(N2*1000)</f>
        <v>0.4394767442</v>
      </c>
      <c r="R2" s="198">
        <f>MAX(R5:R1000)/(N2*1000)</f>
        <v>0.3685139535</v>
      </c>
      <c r="S2" s="198">
        <f>MAX(S5:S1000)/MAX(Q5:Q1000)</f>
        <v>0.1551210478</v>
      </c>
    </row>
    <row r="3">
      <c r="A3" s="31"/>
      <c r="B3" s="52"/>
      <c r="C3" s="52"/>
      <c r="D3" s="52"/>
      <c r="E3" s="52"/>
      <c r="F3" s="52"/>
      <c r="G3" s="77">
        <v>26.855</v>
      </c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664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80">
        <v>45345.0</v>
      </c>
      <c r="B5" s="45">
        <v>4588.0</v>
      </c>
      <c r="C5" s="45" t="s">
        <v>391</v>
      </c>
      <c r="D5" s="238">
        <v>23.801</v>
      </c>
      <c r="E5" s="83">
        <v>2.0</v>
      </c>
      <c r="F5" s="83">
        <v>3.06</v>
      </c>
      <c r="G5" s="83">
        <v>427129.0</v>
      </c>
      <c r="H5" s="83">
        <v>30.0</v>
      </c>
      <c r="I5" s="83" t="s">
        <v>101</v>
      </c>
      <c r="J5" s="83" t="s">
        <v>53</v>
      </c>
      <c r="K5" s="83" t="s">
        <v>203</v>
      </c>
      <c r="L5" s="45" t="s">
        <v>665</v>
      </c>
      <c r="M5" s="83"/>
      <c r="N5" s="83"/>
      <c r="O5" s="204" t="str">
        <f t="shared" ref="O5:O197" si="1">if(K5="low","140MeV","750MeV")</f>
        <v>750MeV</v>
      </c>
      <c r="P5" s="23" t="str">
        <f t="shared" ref="P5:P197" si="2">if(K5="low","140MeV","650MeV")</f>
        <v>650MeV</v>
      </c>
      <c r="Q5" s="23">
        <f>if($I5="LH2",0+$F5,0)</f>
        <v>0</v>
      </c>
      <c r="R5" s="23">
        <f>if($I5="LD2",0+$F5,0)</f>
        <v>3.06</v>
      </c>
      <c r="S5" s="23">
        <f>if($I5="dummy",0+$F5,0)</f>
        <v>0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>
      <c r="A6" s="75"/>
      <c r="B6" s="4">
        <v>4589.0</v>
      </c>
      <c r="C6" s="4" t="s">
        <v>391</v>
      </c>
      <c r="D6" s="207">
        <v>23.801</v>
      </c>
      <c r="E6" s="52">
        <v>5.0</v>
      </c>
      <c r="F6" s="52">
        <v>3.25</v>
      </c>
      <c r="G6" s="52">
        <v>81882.0</v>
      </c>
      <c r="H6" s="52">
        <v>12.41</v>
      </c>
      <c r="I6" s="52" t="s">
        <v>65</v>
      </c>
      <c r="J6" s="52" t="s">
        <v>53</v>
      </c>
      <c r="K6" s="52" t="s">
        <v>203</v>
      </c>
      <c r="L6" s="4" t="s">
        <v>667</v>
      </c>
      <c r="M6" s="4" t="s">
        <v>668</v>
      </c>
      <c r="O6" s="176" t="str">
        <f t="shared" si="1"/>
        <v>750MeV</v>
      </c>
      <c r="P6" s="20" t="str">
        <f t="shared" si="2"/>
        <v>650MeV</v>
      </c>
      <c r="Q6" s="20">
        <f t="shared" ref="Q6:Q145" si="3">if($I6="LH2",$Q5+$F6,$Q5+0)</f>
        <v>3.25</v>
      </c>
      <c r="R6" s="20">
        <f>if($I6="LD2",$R5+$F6,$R5+0)</f>
        <v>3.06</v>
      </c>
      <c r="S6" s="20">
        <f t="shared" ref="S6:S72" si="4">if($I6="dummy",S5+$F6,S5)</f>
        <v>0</v>
      </c>
    </row>
    <row r="7">
      <c r="A7" s="75"/>
      <c r="B7" s="4">
        <v>4590.0</v>
      </c>
      <c r="C7" s="4" t="s">
        <v>391</v>
      </c>
      <c r="D7" s="207">
        <v>23.801</v>
      </c>
      <c r="E7" s="52">
        <v>5.0</v>
      </c>
      <c r="F7" s="52">
        <v>12.42</v>
      </c>
      <c r="G7" s="52">
        <v>285836.0</v>
      </c>
      <c r="H7" s="52">
        <v>43.09</v>
      </c>
      <c r="I7" s="52" t="s">
        <v>65</v>
      </c>
      <c r="J7" s="52" t="s">
        <v>53</v>
      </c>
      <c r="K7" s="52" t="s">
        <v>203</v>
      </c>
      <c r="L7" s="4" t="s">
        <v>669</v>
      </c>
      <c r="M7" s="4" t="s">
        <v>668</v>
      </c>
      <c r="O7" s="176" t="str">
        <f t="shared" si="1"/>
        <v>750MeV</v>
      </c>
      <c r="P7" s="20" t="str">
        <f t="shared" si="2"/>
        <v>650MeV</v>
      </c>
      <c r="Q7" s="20">
        <f t="shared" si="3"/>
        <v>15.67</v>
      </c>
      <c r="R7" s="20">
        <f>if($I7="LD2",$R6+$F8,$R6+0)</f>
        <v>3.06</v>
      </c>
      <c r="S7" s="20">
        <f t="shared" si="4"/>
        <v>0</v>
      </c>
    </row>
    <row r="8">
      <c r="A8" s="75"/>
      <c r="B8" s="4">
        <v>4591.0</v>
      </c>
      <c r="C8" s="4" t="s">
        <v>391</v>
      </c>
      <c r="D8" s="207">
        <v>23.801</v>
      </c>
      <c r="E8" s="52">
        <v>5.0</v>
      </c>
      <c r="F8" s="52">
        <v>8.35</v>
      </c>
      <c r="G8" s="52">
        <v>193978.0</v>
      </c>
      <c r="H8" s="52">
        <v>31.35</v>
      </c>
      <c r="I8" s="52" t="s">
        <v>65</v>
      </c>
      <c r="J8" s="52" t="s">
        <v>53</v>
      </c>
      <c r="K8" s="52" t="s">
        <v>203</v>
      </c>
      <c r="L8" s="245"/>
      <c r="M8" s="4" t="s">
        <v>668</v>
      </c>
      <c r="O8" s="176" t="str">
        <f t="shared" si="1"/>
        <v>750MeV</v>
      </c>
      <c r="P8" s="20" t="str">
        <f t="shared" si="2"/>
        <v>650MeV</v>
      </c>
      <c r="Q8" s="20">
        <f t="shared" si="3"/>
        <v>24.02</v>
      </c>
      <c r="R8" s="20">
        <f>if($I8="LD2",$R7+#REF!,$R7+0)</f>
        <v>3.06</v>
      </c>
      <c r="S8" s="20">
        <f t="shared" si="4"/>
        <v>0</v>
      </c>
    </row>
    <row r="9">
      <c r="A9" s="75"/>
      <c r="B9" s="4">
        <v>4592.0</v>
      </c>
      <c r="C9" s="4" t="s">
        <v>391</v>
      </c>
      <c r="D9" s="207">
        <v>23.801</v>
      </c>
      <c r="E9" s="52">
        <v>5.0</v>
      </c>
      <c r="F9" s="52">
        <v>8.99</v>
      </c>
      <c r="G9" s="52">
        <v>206902.0</v>
      </c>
      <c r="H9" s="52">
        <v>32.22</v>
      </c>
      <c r="I9" s="52" t="s">
        <v>65</v>
      </c>
      <c r="J9" s="52" t="s">
        <v>53</v>
      </c>
      <c r="K9" s="52" t="s">
        <v>203</v>
      </c>
      <c r="M9" s="4" t="s">
        <v>668</v>
      </c>
      <c r="O9" s="176" t="str">
        <f t="shared" si="1"/>
        <v>750MeV</v>
      </c>
      <c r="P9" s="20" t="str">
        <f t="shared" si="2"/>
        <v>650MeV</v>
      </c>
      <c r="Q9" s="20">
        <f t="shared" si="3"/>
        <v>33.01</v>
      </c>
      <c r="R9" s="20">
        <f t="shared" ref="R9:R72" si="5">if($I9="LD2",$R8+$F9,$R8+0)</f>
        <v>3.06</v>
      </c>
      <c r="S9" s="20">
        <f t="shared" si="4"/>
        <v>0</v>
      </c>
    </row>
    <row r="10">
      <c r="A10" s="75"/>
      <c r="B10" s="4">
        <v>4593.0</v>
      </c>
      <c r="C10" s="4" t="s">
        <v>391</v>
      </c>
      <c r="D10" s="207">
        <v>23.801</v>
      </c>
      <c r="E10" s="52">
        <v>5.0</v>
      </c>
      <c r="F10" s="52">
        <v>10.78</v>
      </c>
      <c r="G10" s="52">
        <v>244291.0</v>
      </c>
      <c r="H10" s="52">
        <v>36.55</v>
      </c>
      <c r="I10" s="52" t="s">
        <v>65</v>
      </c>
      <c r="J10" s="52" t="s">
        <v>53</v>
      </c>
      <c r="K10" s="52" t="s">
        <v>203</v>
      </c>
      <c r="M10" s="4" t="s">
        <v>668</v>
      </c>
      <c r="O10" s="176" t="str">
        <f t="shared" si="1"/>
        <v>750MeV</v>
      </c>
      <c r="P10" s="20" t="str">
        <f t="shared" si="2"/>
        <v>650MeV</v>
      </c>
      <c r="Q10" s="20">
        <f t="shared" si="3"/>
        <v>43.79</v>
      </c>
      <c r="R10" s="20">
        <f t="shared" si="5"/>
        <v>3.06</v>
      </c>
      <c r="S10" s="20">
        <f t="shared" si="4"/>
        <v>0</v>
      </c>
    </row>
    <row r="11">
      <c r="A11" s="73"/>
      <c r="B11" s="4">
        <v>4594.0</v>
      </c>
      <c r="C11" s="4" t="s">
        <v>391</v>
      </c>
      <c r="D11" s="207">
        <v>23.801</v>
      </c>
      <c r="E11" s="52">
        <v>5.0</v>
      </c>
      <c r="F11" s="52">
        <v>8.02</v>
      </c>
      <c r="G11" s="52">
        <v>186549.0</v>
      </c>
      <c r="H11" s="52">
        <v>30.11</v>
      </c>
      <c r="I11" s="52" t="s">
        <v>65</v>
      </c>
      <c r="J11" s="52" t="s">
        <v>53</v>
      </c>
      <c r="K11" s="52" t="s">
        <v>203</v>
      </c>
      <c r="M11" s="4" t="s">
        <v>668</v>
      </c>
      <c r="O11" s="176" t="str">
        <f t="shared" si="1"/>
        <v>750MeV</v>
      </c>
      <c r="P11" s="20" t="str">
        <f t="shared" si="2"/>
        <v>650MeV</v>
      </c>
      <c r="Q11" s="20">
        <f t="shared" si="3"/>
        <v>51.81</v>
      </c>
      <c r="R11" s="20">
        <f t="shared" si="5"/>
        <v>3.06</v>
      </c>
      <c r="S11" s="20">
        <f t="shared" si="4"/>
        <v>0</v>
      </c>
    </row>
    <row r="12">
      <c r="A12" s="75"/>
      <c r="B12" s="4">
        <v>4595.0</v>
      </c>
      <c r="C12" s="4" t="s">
        <v>391</v>
      </c>
      <c r="D12" s="207">
        <v>23.801</v>
      </c>
      <c r="E12" s="52">
        <v>5.0</v>
      </c>
      <c r="F12" s="52">
        <v>8.1</v>
      </c>
      <c r="G12" s="52">
        <v>181265.0</v>
      </c>
      <c r="H12" s="52">
        <v>27.58</v>
      </c>
      <c r="I12" s="52" t="s">
        <v>65</v>
      </c>
      <c r="J12" s="52" t="s">
        <v>53</v>
      </c>
      <c r="K12" s="52" t="s">
        <v>203</v>
      </c>
      <c r="M12" s="4" t="s">
        <v>668</v>
      </c>
      <c r="O12" s="176" t="str">
        <f t="shared" si="1"/>
        <v>750MeV</v>
      </c>
      <c r="P12" s="20" t="str">
        <f t="shared" si="2"/>
        <v>650MeV</v>
      </c>
      <c r="Q12" s="20">
        <f t="shared" si="3"/>
        <v>59.91</v>
      </c>
      <c r="R12" s="20">
        <f t="shared" si="5"/>
        <v>3.06</v>
      </c>
      <c r="S12" s="20">
        <f t="shared" si="4"/>
        <v>0</v>
      </c>
    </row>
    <row r="13">
      <c r="A13" s="75"/>
      <c r="B13" s="4">
        <v>4596.0</v>
      </c>
      <c r="C13" s="4" t="s">
        <v>391</v>
      </c>
      <c r="D13" s="207">
        <v>23.801</v>
      </c>
      <c r="E13" s="52">
        <v>5.0</v>
      </c>
      <c r="F13" s="52">
        <v>8.53</v>
      </c>
      <c r="G13" s="52">
        <v>190154.0</v>
      </c>
      <c r="H13" s="52">
        <v>28.71</v>
      </c>
      <c r="I13" s="52" t="s">
        <v>65</v>
      </c>
      <c r="J13" s="52" t="s">
        <v>53</v>
      </c>
      <c r="K13" s="52" t="s">
        <v>203</v>
      </c>
      <c r="M13" s="4" t="s">
        <v>668</v>
      </c>
      <c r="O13" s="176" t="str">
        <f t="shared" si="1"/>
        <v>750MeV</v>
      </c>
      <c r="P13" s="20" t="str">
        <f t="shared" si="2"/>
        <v>650MeV</v>
      </c>
      <c r="Q13" s="20">
        <f t="shared" si="3"/>
        <v>68.44</v>
      </c>
      <c r="R13" s="20">
        <f t="shared" si="5"/>
        <v>3.06</v>
      </c>
      <c r="S13" s="20">
        <f t="shared" si="4"/>
        <v>0</v>
      </c>
    </row>
    <row r="14">
      <c r="A14" s="75"/>
      <c r="B14" s="4">
        <v>4597.0</v>
      </c>
      <c r="C14" s="4" t="s">
        <v>391</v>
      </c>
      <c r="D14" s="207">
        <v>23.801</v>
      </c>
      <c r="E14" s="52">
        <v>3.0</v>
      </c>
      <c r="F14" s="52">
        <v>4.04</v>
      </c>
      <c r="G14" s="52">
        <v>92868.0</v>
      </c>
      <c r="H14" s="52">
        <v>21.96</v>
      </c>
      <c r="I14" s="52" t="s">
        <v>65</v>
      </c>
      <c r="J14" s="52" t="s">
        <v>53</v>
      </c>
      <c r="K14" s="52" t="s">
        <v>203</v>
      </c>
      <c r="M14" s="4" t="s">
        <v>668</v>
      </c>
      <c r="O14" s="176" t="str">
        <f t="shared" si="1"/>
        <v>750MeV</v>
      </c>
      <c r="P14" s="20" t="str">
        <f t="shared" si="2"/>
        <v>650MeV</v>
      </c>
      <c r="Q14" s="20">
        <f t="shared" si="3"/>
        <v>72.48</v>
      </c>
      <c r="R14" s="20">
        <f t="shared" si="5"/>
        <v>3.06</v>
      </c>
      <c r="S14" s="20">
        <f t="shared" si="4"/>
        <v>0</v>
      </c>
    </row>
    <row r="15">
      <c r="A15" s="75"/>
      <c r="B15" s="4">
        <v>4598.0</v>
      </c>
      <c r="C15" s="4" t="s">
        <v>391</v>
      </c>
      <c r="D15" s="207">
        <v>23.801</v>
      </c>
      <c r="E15" s="52">
        <v>2.0</v>
      </c>
      <c r="F15" s="52">
        <v>4.19</v>
      </c>
      <c r="G15" s="52">
        <v>109863.0</v>
      </c>
      <c r="H15" s="52">
        <v>31.62</v>
      </c>
      <c r="I15" s="52" t="s">
        <v>65</v>
      </c>
      <c r="J15" s="52" t="s">
        <v>53</v>
      </c>
      <c r="K15" s="52" t="s">
        <v>203</v>
      </c>
      <c r="M15" s="4" t="s">
        <v>668</v>
      </c>
      <c r="O15" s="176" t="str">
        <f t="shared" si="1"/>
        <v>750MeV</v>
      </c>
      <c r="P15" s="20" t="str">
        <f t="shared" si="2"/>
        <v>650MeV</v>
      </c>
      <c r="Q15" s="20">
        <f t="shared" si="3"/>
        <v>76.67</v>
      </c>
      <c r="R15" s="20">
        <f t="shared" si="5"/>
        <v>3.06</v>
      </c>
      <c r="S15" s="20">
        <f t="shared" si="4"/>
        <v>0</v>
      </c>
    </row>
    <row r="16">
      <c r="A16" s="75"/>
      <c r="B16" s="4">
        <v>4599.0</v>
      </c>
      <c r="C16" s="4" t="s">
        <v>391</v>
      </c>
      <c r="D16" s="207">
        <v>23.801</v>
      </c>
      <c r="E16" s="52">
        <v>5.0</v>
      </c>
      <c r="F16" s="52">
        <v>3.98</v>
      </c>
      <c r="G16" s="52">
        <v>92380.0</v>
      </c>
      <c r="H16" s="52">
        <v>14.56</v>
      </c>
      <c r="I16" s="52" t="s">
        <v>65</v>
      </c>
      <c r="J16" s="52" t="s">
        <v>53</v>
      </c>
      <c r="K16" s="52" t="s">
        <v>223</v>
      </c>
      <c r="L16" s="4"/>
      <c r="M16" s="4" t="s">
        <v>668</v>
      </c>
      <c r="O16" s="176" t="str">
        <f t="shared" si="1"/>
        <v>750MeV</v>
      </c>
      <c r="P16" s="20" t="str">
        <f t="shared" si="2"/>
        <v>650MeV</v>
      </c>
      <c r="Q16" s="20">
        <f t="shared" si="3"/>
        <v>80.65</v>
      </c>
      <c r="R16" s="20">
        <f t="shared" si="5"/>
        <v>3.06</v>
      </c>
      <c r="S16" s="20">
        <f t="shared" si="4"/>
        <v>0</v>
      </c>
    </row>
    <row r="17">
      <c r="A17" s="75"/>
      <c r="B17" s="4">
        <v>4600.0</v>
      </c>
      <c r="C17" s="4" t="s">
        <v>391</v>
      </c>
      <c r="D17" s="207">
        <v>23.801</v>
      </c>
      <c r="E17" s="52">
        <v>5.0</v>
      </c>
      <c r="F17" s="52">
        <v>5.76</v>
      </c>
      <c r="G17" s="52">
        <v>130629.0</v>
      </c>
      <c r="H17" s="52">
        <v>20.48</v>
      </c>
      <c r="I17" s="52" t="s">
        <v>65</v>
      </c>
      <c r="J17" s="52" t="s">
        <v>44</v>
      </c>
      <c r="K17" s="52" t="s">
        <v>203</v>
      </c>
      <c r="L17" s="4"/>
      <c r="M17" s="4" t="s">
        <v>668</v>
      </c>
      <c r="O17" s="176" t="str">
        <f t="shared" si="1"/>
        <v>750MeV</v>
      </c>
      <c r="P17" s="20" t="str">
        <f t="shared" si="2"/>
        <v>650MeV</v>
      </c>
      <c r="Q17" s="20">
        <f t="shared" si="3"/>
        <v>86.41</v>
      </c>
      <c r="R17" s="20">
        <f t="shared" si="5"/>
        <v>3.06</v>
      </c>
      <c r="S17" s="20">
        <f t="shared" si="4"/>
        <v>0</v>
      </c>
    </row>
    <row r="18">
      <c r="A18" s="111"/>
      <c r="B18" s="42">
        <v>4601.0</v>
      </c>
      <c r="C18" s="42" t="s">
        <v>391</v>
      </c>
      <c r="D18" s="274">
        <v>23.801</v>
      </c>
      <c r="E18" s="43">
        <v>5.0</v>
      </c>
      <c r="F18" s="43">
        <v>7.63</v>
      </c>
      <c r="G18" s="43">
        <v>244537.0</v>
      </c>
      <c r="H18" s="43">
        <v>29.82</v>
      </c>
      <c r="I18" s="43" t="s">
        <v>229</v>
      </c>
      <c r="J18" s="43" t="s">
        <v>53</v>
      </c>
      <c r="K18" s="43" t="s">
        <v>203</v>
      </c>
      <c r="L18" s="42"/>
      <c r="M18" s="4" t="s">
        <v>668</v>
      </c>
      <c r="N18" s="27"/>
      <c r="O18" s="200" t="str">
        <f t="shared" si="1"/>
        <v>750MeV</v>
      </c>
      <c r="P18" s="27" t="str">
        <f t="shared" si="2"/>
        <v>650MeV</v>
      </c>
      <c r="Q18" s="27">
        <f t="shared" si="3"/>
        <v>86.41</v>
      </c>
      <c r="R18" s="27">
        <f t="shared" si="5"/>
        <v>3.06</v>
      </c>
      <c r="S18" s="27">
        <f t="shared" si="4"/>
        <v>7.63</v>
      </c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>
      <c r="A19" s="111"/>
      <c r="B19" s="42">
        <v>4602.0</v>
      </c>
      <c r="C19" s="42" t="s">
        <v>391</v>
      </c>
      <c r="D19" s="274">
        <v>23.801</v>
      </c>
      <c r="E19" s="43">
        <v>3.0</v>
      </c>
      <c r="F19" s="43">
        <v>3.85</v>
      </c>
      <c r="G19" s="43">
        <v>106559.0</v>
      </c>
      <c r="H19" s="43">
        <v>20.91</v>
      </c>
      <c r="I19" s="43" t="s">
        <v>229</v>
      </c>
      <c r="J19" s="43" t="s">
        <v>53</v>
      </c>
      <c r="K19" s="43" t="s">
        <v>203</v>
      </c>
      <c r="L19" s="42"/>
      <c r="M19" s="4" t="s">
        <v>668</v>
      </c>
      <c r="N19" s="27"/>
      <c r="O19" s="200" t="str">
        <f t="shared" si="1"/>
        <v>750MeV</v>
      </c>
      <c r="P19" s="27" t="str">
        <f t="shared" si="2"/>
        <v>650MeV</v>
      </c>
      <c r="Q19" s="27">
        <f t="shared" si="3"/>
        <v>86.41</v>
      </c>
      <c r="R19" s="27">
        <f t="shared" si="5"/>
        <v>3.06</v>
      </c>
      <c r="S19" s="27">
        <f t="shared" si="4"/>
        <v>11.48</v>
      </c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>
      <c r="A20" s="111"/>
      <c r="B20" s="42">
        <v>4603.0</v>
      </c>
      <c r="C20" s="42" t="s">
        <v>391</v>
      </c>
      <c r="D20" s="274">
        <v>23.801</v>
      </c>
      <c r="E20" s="43">
        <v>2.0</v>
      </c>
      <c r="F20" s="43">
        <v>2.31</v>
      </c>
      <c r="G20" s="43">
        <v>70214.0</v>
      </c>
      <c r="H20" s="43">
        <v>19.52</v>
      </c>
      <c r="I20" s="43" t="s">
        <v>229</v>
      </c>
      <c r="J20" s="43" t="s">
        <v>53</v>
      </c>
      <c r="K20" s="43" t="s">
        <v>203</v>
      </c>
      <c r="L20" s="42"/>
      <c r="M20" s="4" t="s">
        <v>668</v>
      </c>
      <c r="N20" s="27"/>
      <c r="O20" s="200" t="str">
        <f t="shared" si="1"/>
        <v>750MeV</v>
      </c>
      <c r="P20" s="27" t="str">
        <f t="shared" si="2"/>
        <v>650MeV</v>
      </c>
      <c r="Q20" s="27">
        <f t="shared" si="3"/>
        <v>86.41</v>
      </c>
      <c r="R20" s="27">
        <f t="shared" si="5"/>
        <v>3.06</v>
      </c>
      <c r="S20" s="27">
        <f t="shared" si="4"/>
        <v>13.79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>
      <c r="A21" s="180">
        <v>45346.0</v>
      </c>
      <c r="B21" s="45">
        <v>4604.0</v>
      </c>
      <c r="C21" s="45" t="s">
        <v>391</v>
      </c>
      <c r="D21" s="275">
        <v>23.801</v>
      </c>
      <c r="E21" s="83">
        <v>3.0</v>
      </c>
      <c r="F21" s="83">
        <v>5.53</v>
      </c>
      <c r="G21" s="83">
        <v>438224.0</v>
      </c>
      <c r="H21" s="83">
        <v>30.72</v>
      </c>
      <c r="I21" s="83" t="s">
        <v>101</v>
      </c>
      <c r="J21" s="83" t="s">
        <v>53</v>
      </c>
      <c r="K21" s="83" t="s">
        <v>203</v>
      </c>
      <c r="L21" s="45"/>
      <c r="M21" s="4" t="s">
        <v>668</v>
      </c>
      <c r="N21" s="23"/>
      <c r="O21" s="204" t="str">
        <f t="shared" si="1"/>
        <v>750MeV</v>
      </c>
      <c r="P21" s="23" t="str">
        <f t="shared" si="2"/>
        <v>650MeV</v>
      </c>
      <c r="Q21" s="23">
        <f t="shared" si="3"/>
        <v>86.41</v>
      </c>
      <c r="R21" s="23">
        <f t="shared" si="5"/>
        <v>8.59</v>
      </c>
      <c r="S21" s="23">
        <f t="shared" si="4"/>
        <v>13.79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45">
        <v>4605.0</v>
      </c>
      <c r="C22" s="45" t="s">
        <v>391</v>
      </c>
      <c r="D22" s="275">
        <v>23.801</v>
      </c>
      <c r="E22" s="83">
        <v>3.0</v>
      </c>
      <c r="F22" s="83">
        <v>5.57</v>
      </c>
      <c r="G22" s="83">
        <v>430592.0</v>
      </c>
      <c r="H22" s="83">
        <v>30.44</v>
      </c>
      <c r="I22" s="83" t="s">
        <v>101</v>
      </c>
      <c r="J22" s="83" t="s">
        <v>53</v>
      </c>
      <c r="K22" s="83" t="s">
        <v>203</v>
      </c>
      <c r="L22" s="45"/>
      <c r="M22" s="4" t="s">
        <v>668</v>
      </c>
      <c r="N22" s="23"/>
      <c r="O22" s="204" t="str">
        <f t="shared" si="1"/>
        <v>750MeV</v>
      </c>
      <c r="P22" s="23" t="str">
        <f t="shared" si="2"/>
        <v>650MeV</v>
      </c>
      <c r="Q22" s="23">
        <f t="shared" si="3"/>
        <v>86.41</v>
      </c>
      <c r="R22" s="23">
        <f t="shared" si="5"/>
        <v>14.16</v>
      </c>
      <c r="S22" s="23">
        <f t="shared" si="4"/>
        <v>13.79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45">
        <v>4606.0</v>
      </c>
      <c r="C23" s="45" t="s">
        <v>391</v>
      </c>
      <c r="D23" s="275">
        <v>23.801</v>
      </c>
      <c r="E23" s="83">
        <v>3.0</v>
      </c>
      <c r="F23" s="83">
        <v>5.44</v>
      </c>
      <c r="G23" s="83">
        <v>425529.0</v>
      </c>
      <c r="H23" s="83">
        <v>30.48</v>
      </c>
      <c r="I23" s="83" t="s">
        <v>101</v>
      </c>
      <c r="J23" s="83" t="s">
        <v>53</v>
      </c>
      <c r="K23" s="83" t="s">
        <v>203</v>
      </c>
      <c r="L23" s="45"/>
      <c r="M23" s="4" t="s">
        <v>668</v>
      </c>
      <c r="N23" s="23"/>
      <c r="O23" s="204" t="str">
        <f t="shared" si="1"/>
        <v>750MeV</v>
      </c>
      <c r="P23" s="23" t="str">
        <f t="shared" si="2"/>
        <v>650MeV</v>
      </c>
      <c r="Q23" s="23">
        <f t="shared" si="3"/>
        <v>86.41</v>
      </c>
      <c r="R23" s="23">
        <f t="shared" si="5"/>
        <v>19.6</v>
      </c>
      <c r="S23" s="23">
        <f t="shared" si="4"/>
        <v>13.79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45">
        <v>4607.0</v>
      </c>
      <c r="C24" s="45" t="s">
        <v>391</v>
      </c>
      <c r="D24" s="275">
        <v>23.801</v>
      </c>
      <c r="E24" s="83">
        <v>3.0</v>
      </c>
      <c r="F24" s="83">
        <v>5.5</v>
      </c>
      <c r="G24" s="83">
        <v>427050.0</v>
      </c>
      <c r="H24" s="83">
        <v>30.38</v>
      </c>
      <c r="I24" s="83" t="s">
        <v>101</v>
      </c>
      <c r="J24" s="83" t="s">
        <v>53</v>
      </c>
      <c r="K24" s="83" t="s">
        <v>203</v>
      </c>
      <c r="L24" s="23"/>
      <c r="M24" s="4" t="s">
        <v>668</v>
      </c>
      <c r="N24" s="23"/>
      <c r="O24" s="204" t="str">
        <f t="shared" si="1"/>
        <v>750MeV</v>
      </c>
      <c r="P24" s="23" t="str">
        <f t="shared" si="2"/>
        <v>650MeV</v>
      </c>
      <c r="Q24" s="23">
        <f t="shared" si="3"/>
        <v>86.41</v>
      </c>
      <c r="R24" s="23">
        <f t="shared" si="5"/>
        <v>25.1</v>
      </c>
      <c r="S24" s="23">
        <f t="shared" si="4"/>
        <v>13.79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45">
        <v>4608.0</v>
      </c>
      <c r="C25" s="45" t="s">
        <v>391</v>
      </c>
      <c r="D25" s="275">
        <v>23.801</v>
      </c>
      <c r="E25" s="83">
        <v>3.0</v>
      </c>
      <c r="F25" s="83">
        <v>4.99</v>
      </c>
      <c r="G25" s="83">
        <v>384647.0</v>
      </c>
      <c r="H25" s="83">
        <v>28.45</v>
      </c>
      <c r="I25" s="83" t="s">
        <v>101</v>
      </c>
      <c r="J25" s="83" t="s">
        <v>53</v>
      </c>
      <c r="K25" s="83" t="s">
        <v>203</v>
      </c>
      <c r="L25" s="23"/>
      <c r="M25" s="4" t="s">
        <v>668</v>
      </c>
      <c r="N25" s="23"/>
      <c r="O25" s="204" t="str">
        <f t="shared" si="1"/>
        <v>750MeV</v>
      </c>
      <c r="P25" s="23" t="str">
        <f t="shared" si="2"/>
        <v>650MeV</v>
      </c>
      <c r="Q25" s="23">
        <f t="shared" si="3"/>
        <v>86.41</v>
      </c>
      <c r="R25" s="23">
        <f t="shared" si="5"/>
        <v>30.09</v>
      </c>
      <c r="S25" s="23">
        <f t="shared" si="4"/>
        <v>13.79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45">
        <v>4609.0</v>
      </c>
      <c r="C26" s="45" t="s">
        <v>391</v>
      </c>
      <c r="D26" s="275">
        <v>23.801</v>
      </c>
      <c r="E26" s="83">
        <v>3.0</v>
      </c>
      <c r="F26" s="83">
        <v>5.41</v>
      </c>
      <c r="G26" s="83">
        <v>415771.0</v>
      </c>
      <c r="H26" s="83">
        <v>30.7</v>
      </c>
      <c r="I26" s="83" t="s">
        <v>101</v>
      </c>
      <c r="J26" s="83" t="s">
        <v>53</v>
      </c>
      <c r="K26" s="83" t="s">
        <v>203</v>
      </c>
      <c r="L26" s="23"/>
      <c r="M26" s="4" t="s">
        <v>668</v>
      </c>
      <c r="N26" s="23"/>
      <c r="O26" s="204" t="str">
        <f t="shared" si="1"/>
        <v>750MeV</v>
      </c>
      <c r="P26" s="23" t="str">
        <f t="shared" si="2"/>
        <v>650MeV</v>
      </c>
      <c r="Q26" s="23">
        <f t="shared" si="3"/>
        <v>86.41</v>
      </c>
      <c r="R26" s="23">
        <f t="shared" si="5"/>
        <v>35.5</v>
      </c>
      <c r="S26" s="23">
        <f t="shared" si="4"/>
        <v>13.79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14"/>
      <c r="B27" s="45">
        <v>4610.0</v>
      </c>
      <c r="C27" s="45" t="s">
        <v>391</v>
      </c>
      <c r="D27" s="275">
        <v>23.801</v>
      </c>
      <c r="E27" s="83">
        <v>3.0</v>
      </c>
      <c r="F27" s="83">
        <v>5.43</v>
      </c>
      <c r="G27" s="83">
        <v>433339.0</v>
      </c>
      <c r="H27" s="83">
        <v>29.83</v>
      </c>
      <c r="I27" s="83" t="s">
        <v>101</v>
      </c>
      <c r="J27" s="83" t="s">
        <v>53</v>
      </c>
      <c r="K27" s="83" t="s">
        <v>203</v>
      </c>
      <c r="L27" s="23"/>
      <c r="M27" s="4" t="s">
        <v>668</v>
      </c>
      <c r="N27" s="23"/>
      <c r="O27" s="204" t="str">
        <f t="shared" si="1"/>
        <v>750MeV</v>
      </c>
      <c r="P27" s="23" t="str">
        <f t="shared" si="2"/>
        <v>650MeV</v>
      </c>
      <c r="Q27" s="23">
        <f t="shared" si="3"/>
        <v>86.41</v>
      </c>
      <c r="R27" s="23">
        <f t="shared" si="5"/>
        <v>40.93</v>
      </c>
      <c r="S27" s="23">
        <f t="shared" si="4"/>
        <v>13.79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45">
        <v>4611.0</v>
      </c>
      <c r="C28" s="45" t="s">
        <v>391</v>
      </c>
      <c r="D28" s="275">
        <v>23.801</v>
      </c>
      <c r="E28" s="83">
        <v>3.0</v>
      </c>
      <c r="F28" s="83">
        <v>5.48</v>
      </c>
      <c r="G28" s="83">
        <v>427930.0</v>
      </c>
      <c r="H28" s="83">
        <v>30.21</v>
      </c>
      <c r="I28" s="83" t="s">
        <v>101</v>
      </c>
      <c r="J28" s="83" t="s">
        <v>53</v>
      </c>
      <c r="K28" s="83" t="s">
        <v>203</v>
      </c>
      <c r="L28" s="23"/>
      <c r="M28" s="4" t="s">
        <v>668</v>
      </c>
      <c r="N28" s="23"/>
      <c r="O28" s="204" t="str">
        <f t="shared" si="1"/>
        <v>750MeV</v>
      </c>
      <c r="P28" s="23" t="str">
        <f t="shared" si="2"/>
        <v>650MeV</v>
      </c>
      <c r="Q28" s="23">
        <f t="shared" si="3"/>
        <v>86.41</v>
      </c>
      <c r="R28" s="23">
        <f t="shared" si="5"/>
        <v>46.41</v>
      </c>
      <c r="S28" s="23">
        <f t="shared" si="4"/>
        <v>13.79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45">
        <v>4612.0</v>
      </c>
      <c r="C29" s="45" t="s">
        <v>391</v>
      </c>
      <c r="D29" s="275">
        <v>23.801</v>
      </c>
      <c r="E29" s="83">
        <v>3.0</v>
      </c>
      <c r="F29" s="83">
        <v>5.85</v>
      </c>
      <c r="G29" s="83">
        <v>452847.0</v>
      </c>
      <c r="H29" s="83">
        <v>31.27</v>
      </c>
      <c r="I29" s="83" t="s">
        <v>101</v>
      </c>
      <c r="J29" s="83" t="s">
        <v>53</v>
      </c>
      <c r="K29" s="83" t="s">
        <v>203</v>
      </c>
      <c r="L29" s="23"/>
      <c r="M29" s="4" t="s">
        <v>668</v>
      </c>
      <c r="N29" s="23"/>
      <c r="O29" s="204" t="str">
        <f t="shared" si="1"/>
        <v>750MeV</v>
      </c>
      <c r="P29" s="23" t="str">
        <f t="shared" si="2"/>
        <v>650MeV</v>
      </c>
      <c r="Q29" s="23">
        <f t="shared" si="3"/>
        <v>86.41</v>
      </c>
      <c r="R29" s="23">
        <f t="shared" si="5"/>
        <v>52.26</v>
      </c>
      <c r="S29" s="23">
        <f t="shared" si="4"/>
        <v>13.79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45">
        <v>4613.0</v>
      </c>
      <c r="C30" s="45" t="s">
        <v>391</v>
      </c>
      <c r="D30" s="275">
        <v>23.801</v>
      </c>
      <c r="E30" s="83">
        <v>3.0</v>
      </c>
      <c r="F30" s="83">
        <v>5.13</v>
      </c>
      <c r="G30" s="83">
        <v>403534.0</v>
      </c>
      <c r="H30" s="83">
        <v>29.97</v>
      </c>
      <c r="I30" s="83" t="s">
        <v>101</v>
      </c>
      <c r="J30" s="83" t="s">
        <v>53</v>
      </c>
      <c r="K30" s="83" t="s">
        <v>203</v>
      </c>
      <c r="L30" s="23"/>
      <c r="M30" s="4" t="s">
        <v>668</v>
      </c>
      <c r="N30" s="23"/>
      <c r="O30" s="204" t="str">
        <f t="shared" si="1"/>
        <v>750MeV</v>
      </c>
      <c r="P30" s="23" t="str">
        <f t="shared" si="2"/>
        <v>650MeV</v>
      </c>
      <c r="Q30" s="23">
        <f t="shared" si="3"/>
        <v>86.41</v>
      </c>
      <c r="R30" s="23">
        <f t="shared" si="5"/>
        <v>57.39</v>
      </c>
      <c r="S30" s="23">
        <f t="shared" si="4"/>
        <v>13.79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45">
        <v>4614.0</v>
      </c>
      <c r="C31" s="45" t="s">
        <v>391</v>
      </c>
      <c r="D31" s="275">
        <v>23.801</v>
      </c>
      <c r="E31" s="83">
        <v>3.0</v>
      </c>
      <c r="F31" s="83">
        <v>5.15</v>
      </c>
      <c r="G31" s="83">
        <v>399101.0</v>
      </c>
      <c r="H31" s="83">
        <v>29.88</v>
      </c>
      <c r="I31" s="83" t="s">
        <v>101</v>
      </c>
      <c r="J31" s="83" t="s">
        <v>53</v>
      </c>
      <c r="K31" s="83" t="s">
        <v>203</v>
      </c>
      <c r="L31" s="45"/>
      <c r="M31" s="4" t="s">
        <v>668</v>
      </c>
      <c r="N31" s="23"/>
      <c r="O31" s="204" t="str">
        <f t="shared" si="1"/>
        <v>750MeV</v>
      </c>
      <c r="P31" s="23" t="str">
        <f t="shared" si="2"/>
        <v>650MeV</v>
      </c>
      <c r="Q31" s="23">
        <f t="shared" si="3"/>
        <v>86.41</v>
      </c>
      <c r="R31" s="23">
        <f t="shared" si="5"/>
        <v>62.54</v>
      </c>
      <c r="S31" s="23">
        <f t="shared" si="4"/>
        <v>13.79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45">
        <v>4615.0</v>
      </c>
      <c r="C32" s="45" t="s">
        <v>391</v>
      </c>
      <c r="D32" s="275">
        <v>23.801</v>
      </c>
      <c r="E32" s="83">
        <v>3.0</v>
      </c>
      <c r="F32" s="83">
        <v>5.34</v>
      </c>
      <c r="G32" s="83">
        <v>414475.0</v>
      </c>
      <c r="H32" s="83">
        <v>29.64</v>
      </c>
      <c r="I32" s="83" t="s">
        <v>101</v>
      </c>
      <c r="J32" s="83" t="s">
        <v>53</v>
      </c>
      <c r="K32" s="83" t="s">
        <v>203</v>
      </c>
      <c r="L32" s="23"/>
      <c r="M32" s="4" t="s">
        <v>668</v>
      </c>
      <c r="N32" s="23"/>
      <c r="O32" s="204" t="str">
        <f t="shared" si="1"/>
        <v>750MeV</v>
      </c>
      <c r="P32" s="23" t="str">
        <f t="shared" si="2"/>
        <v>650MeV</v>
      </c>
      <c r="Q32" s="23">
        <f t="shared" si="3"/>
        <v>86.41</v>
      </c>
      <c r="R32" s="23">
        <f t="shared" si="5"/>
        <v>67.88</v>
      </c>
      <c r="S32" s="23">
        <f t="shared" si="4"/>
        <v>13.79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45">
        <v>4616.0</v>
      </c>
      <c r="C33" s="45" t="s">
        <v>391</v>
      </c>
      <c r="D33" s="275">
        <v>23.801</v>
      </c>
      <c r="E33" s="83">
        <v>3.0</v>
      </c>
      <c r="F33" s="83">
        <v>5.66</v>
      </c>
      <c r="G33" s="83">
        <v>445499.0</v>
      </c>
      <c r="H33" s="83">
        <v>30.85</v>
      </c>
      <c r="I33" s="83" t="s">
        <v>101</v>
      </c>
      <c r="J33" s="83" t="s">
        <v>53</v>
      </c>
      <c r="K33" s="83" t="s">
        <v>203</v>
      </c>
      <c r="L33" s="23"/>
      <c r="M33" s="4" t="s">
        <v>668</v>
      </c>
      <c r="N33" s="23"/>
      <c r="O33" s="204" t="str">
        <f t="shared" si="1"/>
        <v>750MeV</v>
      </c>
      <c r="P33" s="23" t="str">
        <f t="shared" si="2"/>
        <v>650MeV</v>
      </c>
      <c r="Q33" s="23">
        <f t="shared" si="3"/>
        <v>86.41</v>
      </c>
      <c r="R33" s="23">
        <f t="shared" si="5"/>
        <v>73.54</v>
      </c>
      <c r="S33" s="23">
        <f t="shared" si="4"/>
        <v>13.79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180"/>
      <c r="B34" s="45">
        <v>4617.0</v>
      </c>
      <c r="C34" s="45" t="s">
        <v>391</v>
      </c>
      <c r="D34" s="275">
        <v>23.801</v>
      </c>
      <c r="E34" s="83">
        <v>3.0</v>
      </c>
      <c r="F34" s="83">
        <v>5.3</v>
      </c>
      <c r="G34" s="83">
        <v>415670.0</v>
      </c>
      <c r="H34" s="83">
        <v>31.87</v>
      </c>
      <c r="I34" s="83" t="s">
        <v>101</v>
      </c>
      <c r="J34" s="83" t="s">
        <v>53</v>
      </c>
      <c r="K34" s="83" t="s">
        <v>203</v>
      </c>
      <c r="L34" s="23"/>
      <c r="M34" s="4" t="s">
        <v>668</v>
      </c>
      <c r="N34" s="23"/>
      <c r="O34" s="204" t="str">
        <f t="shared" si="1"/>
        <v>750MeV</v>
      </c>
      <c r="P34" s="23" t="str">
        <f t="shared" si="2"/>
        <v>650MeV</v>
      </c>
      <c r="Q34" s="23">
        <f t="shared" si="3"/>
        <v>86.41</v>
      </c>
      <c r="R34" s="23">
        <f t="shared" si="5"/>
        <v>78.84</v>
      </c>
      <c r="S34" s="23">
        <f t="shared" si="4"/>
        <v>13.79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114"/>
      <c r="B35" s="45">
        <v>4618.0</v>
      </c>
      <c r="C35" s="45" t="s">
        <v>391</v>
      </c>
      <c r="D35" s="275">
        <v>23.801</v>
      </c>
      <c r="E35" s="83">
        <v>3.0</v>
      </c>
      <c r="F35" s="83">
        <v>5.34</v>
      </c>
      <c r="G35" s="83">
        <v>412815.0</v>
      </c>
      <c r="H35" s="83">
        <v>30.47</v>
      </c>
      <c r="I35" s="83" t="s">
        <v>101</v>
      </c>
      <c r="J35" s="83" t="s">
        <v>53</v>
      </c>
      <c r="K35" s="83" t="s">
        <v>203</v>
      </c>
      <c r="L35" s="23"/>
      <c r="M35" s="4" t="s">
        <v>668</v>
      </c>
      <c r="N35" s="23"/>
      <c r="O35" s="204" t="str">
        <f t="shared" si="1"/>
        <v>750MeV</v>
      </c>
      <c r="P35" s="23" t="str">
        <f t="shared" si="2"/>
        <v>650MeV</v>
      </c>
      <c r="Q35" s="23">
        <f t="shared" si="3"/>
        <v>86.41</v>
      </c>
      <c r="R35" s="23">
        <f t="shared" si="5"/>
        <v>84.18</v>
      </c>
      <c r="S35" s="23">
        <f t="shared" si="4"/>
        <v>13.79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/>
      <c r="B36" s="45">
        <v>4619.0</v>
      </c>
      <c r="C36" s="45" t="s">
        <v>391</v>
      </c>
      <c r="D36" s="275">
        <v>23.801</v>
      </c>
      <c r="E36" s="83">
        <v>3.0</v>
      </c>
      <c r="F36" s="83">
        <v>2.79</v>
      </c>
      <c r="G36" s="83">
        <v>243586.0</v>
      </c>
      <c r="H36" s="83">
        <v>28.23</v>
      </c>
      <c r="I36" s="83" t="s">
        <v>101</v>
      </c>
      <c r="J36" s="83" t="s">
        <v>53</v>
      </c>
      <c r="K36" s="83" t="s">
        <v>203</v>
      </c>
      <c r="L36" s="23"/>
      <c r="M36" s="4" t="s">
        <v>668</v>
      </c>
      <c r="N36" s="23"/>
      <c r="O36" s="204" t="str">
        <f t="shared" si="1"/>
        <v>750MeV</v>
      </c>
      <c r="P36" s="23" t="str">
        <f t="shared" si="2"/>
        <v>650MeV</v>
      </c>
      <c r="Q36" s="23">
        <f t="shared" si="3"/>
        <v>86.41</v>
      </c>
      <c r="R36" s="23">
        <f t="shared" si="5"/>
        <v>86.97</v>
      </c>
      <c r="S36" s="23">
        <f t="shared" si="4"/>
        <v>13.79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45">
        <v>4620.0</v>
      </c>
      <c r="C37" s="45" t="s">
        <v>391</v>
      </c>
      <c r="D37" s="275">
        <v>23.801</v>
      </c>
      <c r="E37" s="83">
        <v>3.0</v>
      </c>
      <c r="F37" s="83">
        <v>2.72</v>
      </c>
      <c r="G37" s="83">
        <v>212532.0</v>
      </c>
      <c r="H37" s="83">
        <v>16.51</v>
      </c>
      <c r="I37" s="83" t="s">
        <v>101</v>
      </c>
      <c r="J37" s="83" t="s">
        <v>53</v>
      </c>
      <c r="K37" s="83" t="s">
        <v>203</v>
      </c>
      <c r="L37" s="23"/>
      <c r="M37" s="4" t="s">
        <v>668</v>
      </c>
      <c r="N37" s="23"/>
      <c r="O37" s="204" t="str">
        <f t="shared" si="1"/>
        <v>750MeV</v>
      </c>
      <c r="P37" s="23" t="str">
        <f t="shared" si="2"/>
        <v>650MeV</v>
      </c>
      <c r="Q37" s="23">
        <f t="shared" si="3"/>
        <v>86.41</v>
      </c>
      <c r="R37" s="23">
        <f t="shared" si="5"/>
        <v>89.69</v>
      </c>
      <c r="S37" s="23">
        <f t="shared" si="4"/>
        <v>13.79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45">
        <v>4621.0</v>
      </c>
      <c r="C38" s="45" t="s">
        <v>391</v>
      </c>
      <c r="D38" s="275">
        <v>23.801</v>
      </c>
      <c r="E38" s="83">
        <v>1.0</v>
      </c>
      <c r="F38" s="83">
        <v>1.21</v>
      </c>
      <c r="G38" s="83">
        <v>74720.0</v>
      </c>
      <c r="H38" s="83">
        <v>18.78</v>
      </c>
      <c r="I38" s="83" t="s">
        <v>101</v>
      </c>
      <c r="J38" s="83" t="s">
        <v>53</v>
      </c>
      <c r="K38" s="83" t="s">
        <v>203</v>
      </c>
      <c r="L38" s="23"/>
      <c r="M38" s="4" t="s">
        <v>668</v>
      </c>
      <c r="N38" s="23"/>
      <c r="O38" s="204" t="str">
        <f t="shared" si="1"/>
        <v>750MeV</v>
      </c>
      <c r="P38" s="23" t="str">
        <f t="shared" si="2"/>
        <v>650MeV</v>
      </c>
      <c r="Q38" s="23">
        <f t="shared" si="3"/>
        <v>86.41</v>
      </c>
      <c r="R38" s="23">
        <f t="shared" si="5"/>
        <v>90.9</v>
      </c>
      <c r="S38" s="23">
        <f t="shared" si="4"/>
        <v>13.79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45">
        <v>4622.0</v>
      </c>
      <c r="C39" s="45" t="s">
        <v>391</v>
      </c>
      <c r="D39" s="275">
        <v>23.801</v>
      </c>
      <c r="E39" s="83">
        <v>2.0</v>
      </c>
      <c r="F39" s="83">
        <v>2.91</v>
      </c>
      <c r="G39" s="83">
        <v>199162.0</v>
      </c>
      <c r="H39" s="83">
        <v>22.39</v>
      </c>
      <c r="I39" s="83" t="s">
        <v>101</v>
      </c>
      <c r="J39" s="83" t="s">
        <v>53</v>
      </c>
      <c r="K39" s="83" t="s">
        <v>203</v>
      </c>
      <c r="L39" s="23"/>
      <c r="M39" s="4" t="s">
        <v>668</v>
      </c>
      <c r="N39" s="23"/>
      <c r="O39" s="204" t="str">
        <f t="shared" si="1"/>
        <v>750MeV</v>
      </c>
      <c r="P39" s="23" t="str">
        <f t="shared" si="2"/>
        <v>650MeV</v>
      </c>
      <c r="Q39" s="23">
        <f t="shared" si="3"/>
        <v>86.41</v>
      </c>
      <c r="R39" s="23">
        <f t="shared" si="5"/>
        <v>93.81</v>
      </c>
      <c r="S39" s="23">
        <f t="shared" si="4"/>
        <v>13.79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45">
        <v>4623.0</v>
      </c>
      <c r="C40" s="45" t="s">
        <v>391</v>
      </c>
      <c r="D40" s="275">
        <v>23.801</v>
      </c>
      <c r="E40" s="83">
        <v>3.0</v>
      </c>
      <c r="F40" s="83">
        <v>2.56</v>
      </c>
      <c r="G40" s="83">
        <v>198281.0</v>
      </c>
      <c r="H40" s="83">
        <v>14.06</v>
      </c>
      <c r="I40" s="83" t="s">
        <v>101</v>
      </c>
      <c r="J40" s="83" t="s">
        <v>53</v>
      </c>
      <c r="K40" s="83" t="s">
        <v>223</v>
      </c>
      <c r="L40" s="23"/>
      <c r="M40" s="4" t="s">
        <v>668</v>
      </c>
      <c r="N40" s="23"/>
      <c r="O40" s="204" t="str">
        <f t="shared" si="1"/>
        <v>750MeV</v>
      </c>
      <c r="P40" s="23" t="str">
        <f t="shared" si="2"/>
        <v>650MeV</v>
      </c>
      <c r="Q40" s="23">
        <f t="shared" si="3"/>
        <v>86.41</v>
      </c>
      <c r="R40" s="23">
        <f t="shared" si="5"/>
        <v>96.37</v>
      </c>
      <c r="S40" s="23">
        <f t="shared" si="4"/>
        <v>13.79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14"/>
      <c r="B41" s="45">
        <v>4624.0</v>
      </c>
      <c r="C41" s="45" t="s">
        <v>154</v>
      </c>
      <c r="D41" s="275">
        <v>23.801</v>
      </c>
      <c r="E41" s="83">
        <v>3.0</v>
      </c>
      <c r="F41" s="83">
        <v>3.25</v>
      </c>
      <c r="G41" s="83">
        <v>258819.0</v>
      </c>
      <c r="H41" s="83">
        <v>19.31</v>
      </c>
      <c r="I41" s="83" t="s">
        <v>101</v>
      </c>
      <c r="J41" s="83" t="s">
        <v>670</v>
      </c>
      <c r="K41" s="83" t="s">
        <v>203</v>
      </c>
      <c r="L41" s="45" t="s">
        <v>671</v>
      </c>
      <c r="M41" s="4" t="s">
        <v>668</v>
      </c>
      <c r="N41" s="23"/>
      <c r="O41" s="204" t="str">
        <f t="shared" si="1"/>
        <v>750MeV</v>
      </c>
      <c r="P41" s="23" t="str">
        <f t="shared" si="2"/>
        <v>650MeV</v>
      </c>
      <c r="Q41" s="23">
        <f t="shared" si="3"/>
        <v>86.41</v>
      </c>
      <c r="R41" s="23">
        <f t="shared" si="5"/>
        <v>99.62</v>
      </c>
      <c r="S41" s="23">
        <f t="shared" si="4"/>
        <v>13.79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75"/>
      <c r="B42" s="4">
        <v>4625.0</v>
      </c>
      <c r="C42" s="4" t="s">
        <v>391</v>
      </c>
      <c r="D42" s="207">
        <v>23.801</v>
      </c>
      <c r="E42" s="52">
        <v>5.0</v>
      </c>
      <c r="F42" s="52">
        <v>6.72</v>
      </c>
      <c r="G42" s="52">
        <v>165185.0</v>
      </c>
      <c r="H42" s="52">
        <v>30.24</v>
      </c>
      <c r="I42" s="52" t="s">
        <v>65</v>
      </c>
      <c r="J42" s="52" t="s">
        <v>53</v>
      </c>
      <c r="K42" s="52" t="s">
        <v>203</v>
      </c>
      <c r="L42" s="4"/>
      <c r="M42" s="4" t="s">
        <v>668</v>
      </c>
      <c r="O42" s="176" t="str">
        <f t="shared" si="1"/>
        <v>750MeV</v>
      </c>
      <c r="P42" s="20" t="str">
        <f t="shared" si="2"/>
        <v>650MeV</v>
      </c>
      <c r="Q42" s="20">
        <f t="shared" si="3"/>
        <v>93.13</v>
      </c>
      <c r="R42" s="20">
        <f t="shared" si="5"/>
        <v>99.62</v>
      </c>
      <c r="S42" s="20">
        <f t="shared" si="4"/>
        <v>13.79</v>
      </c>
    </row>
    <row r="43">
      <c r="A43" s="75"/>
      <c r="B43" s="4">
        <v>4626.0</v>
      </c>
      <c r="C43" s="4" t="s">
        <v>154</v>
      </c>
      <c r="D43" s="207">
        <v>23.801</v>
      </c>
      <c r="E43" s="52">
        <v>5.0</v>
      </c>
      <c r="F43" s="52">
        <v>0.0</v>
      </c>
      <c r="G43" s="52">
        <v>0.0</v>
      </c>
      <c r="H43" s="52">
        <v>0.0</v>
      </c>
      <c r="I43" s="52" t="s">
        <v>65</v>
      </c>
      <c r="J43" s="52" t="s">
        <v>53</v>
      </c>
      <c r="K43" s="52" t="s">
        <v>203</v>
      </c>
      <c r="L43" s="4"/>
      <c r="M43" s="4" t="s">
        <v>668</v>
      </c>
      <c r="O43" s="176" t="str">
        <f t="shared" si="1"/>
        <v>750MeV</v>
      </c>
      <c r="P43" s="20" t="str">
        <f t="shared" si="2"/>
        <v>650MeV</v>
      </c>
      <c r="Q43" s="20">
        <f t="shared" si="3"/>
        <v>93.13</v>
      </c>
      <c r="R43" s="20">
        <f t="shared" si="5"/>
        <v>99.62</v>
      </c>
      <c r="S43" s="20">
        <f t="shared" si="4"/>
        <v>13.79</v>
      </c>
    </row>
    <row r="44">
      <c r="A44" s="75"/>
      <c r="B44" s="4">
        <v>4627.0</v>
      </c>
      <c r="C44" s="4" t="s">
        <v>391</v>
      </c>
      <c r="D44" s="207">
        <v>23.801</v>
      </c>
      <c r="E44" s="52">
        <v>5.0</v>
      </c>
      <c r="F44" s="52">
        <v>7.98</v>
      </c>
      <c r="G44" s="52">
        <v>182103.0</v>
      </c>
      <c r="H44" s="52">
        <v>28.94</v>
      </c>
      <c r="I44" s="52" t="s">
        <v>65</v>
      </c>
      <c r="J44" s="52" t="s">
        <v>53</v>
      </c>
      <c r="K44" s="52" t="s">
        <v>203</v>
      </c>
      <c r="M44" s="4" t="s">
        <v>668</v>
      </c>
      <c r="O44" s="176" t="str">
        <f t="shared" si="1"/>
        <v>750MeV</v>
      </c>
      <c r="P44" s="20" t="str">
        <f t="shared" si="2"/>
        <v>650MeV</v>
      </c>
      <c r="Q44" s="20">
        <f t="shared" si="3"/>
        <v>101.11</v>
      </c>
      <c r="R44" s="20">
        <f t="shared" si="5"/>
        <v>99.62</v>
      </c>
      <c r="S44" s="20">
        <f t="shared" si="4"/>
        <v>13.79</v>
      </c>
    </row>
    <row r="45">
      <c r="A45" s="75"/>
      <c r="B45" s="4">
        <v>4628.0</v>
      </c>
      <c r="C45" s="4" t="s">
        <v>391</v>
      </c>
      <c r="D45" s="207">
        <v>23.801</v>
      </c>
      <c r="E45" s="52">
        <v>5.0</v>
      </c>
      <c r="F45" s="52">
        <v>7.94</v>
      </c>
      <c r="G45" s="52">
        <v>182218.0</v>
      </c>
      <c r="H45" s="52">
        <v>30.14</v>
      </c>
      <c r="I45" s="52" t="s">
        <v>65</v>
      </c>
      <c r="J45" s="52" t="s">
        <v>53</v>
      </c>
      <c r="K45" s="52" t="s">
        <v>203</v>
      </c>
      <c r="M45" s="4" t="s">
        <v>668</v>
      </c>
      <c r="O45" s="176" t="str">
        <f t="shared" si="1"/>
        <v>750MeV</v>
      </c>
      <c r="P45" s="20" t="str">
        <f t="shared" si="2"/>
        <v>650MeV</v>
      </c>
      <c r="Q45" s="20">
        <f t="shared" si="3"/>
        <v>109.05</v>
      </c>
      <c r="R45" s="20">
        <f t="shared" si="5"/>
        <v>99.62</v>
      </c>
      <c r="S45" s="20">
        <f t="shared" si="4"/>
        <v>13.79</v>
      </c>
    </row>
    <row r="46">
      <c r="A46" s="75"/>
      <c r="B46" s="4">
        <v>4629.0</v>
      </c>
      <c r="C46" s="4" t="s">
        <v>391</v>
      </c>
      <c r="D46" s="207">
        <v>23.801</v>
      </c>
      <c r="E46" s="52">
        <v>5.0</v>
      </c>
      <c r="F46" s="52">
        <v>8.12</v>
      </c>
      <c r="G46" s="52">
        <v>183347.0</v>
      </c>
      <c r="H46" s="52">
        <v>29.17</v>
      </c>
      <c r="I46" s="52" t="s">
        <v>65</v>
      </c>
      <c r="J46" s="52" t="s">
        <v>53</v>
      </c>
      <c r="K46" s="52" t="s">
        <v>203</v>
      </c>
      <c r="M46" s="4" t="s">
        <v>668</v>
      </c>
      <c r="O46" s="176" t="str">
        <f t="shared" si="1"/>
        <v>750MeV</v>
      </c>
      <c r="P46" s="20" t="str">
        <f t="shared" si="2"/>
        <v>650MeV</v>
      </c>
      <c r="Q46" s="20">
        <f t="shared" si="3"/>
        <v>117.17</v>
      </c>
      <c r="R46" s="20">
        <f t="shared" si="5"/>
        <v>99.62</v>
      </c>
      <c r="S46" s="20">
        <f t="shared" si="4"/>
        <v>13.79</v>
      </c>
    </row>
    <row r="47">
      <c r="A47" s="75"/>
      <c r="B47" s="4">
        <v>4630.0</v>
      </c>
      <c r="C47" s="4" t="s">
        <v>391</v>
      </c>
      <c r="D47" s="207">
        <v>23.801</v>
      </c>
      <c r="E47" s="52">
        <v>5.0</v>
      </c>
      <c r="F47" s="52">
        <v>8.37</v>
      </c>
      <c r="G47" s="52">
        <v>190313.0</v>
      </c>
      <c r="H47" s="52">
        <v>28.64</v>
      </c>
      <c r="I47" s="52" t="s">
        <v>65</v>
      </c>
      <c r="J47" s="52" t="s">
        <v>53</v>
      </c>
      <c r="K47" s="52" t="s">
        <v>203</v>
      </c>
      <c r="M47" s="4" t="s">
        <v>668</v>
      </c>
      <c r="O47" s="176" t="str">
        <f t="shared" si="1"/>
        <v>750MeV</v>
      </c>
      <c r="P47" s="20" t="str">
        <f t="shared" si="2"/>
        <v>650MeV</v>
      </c>
      <c r="Q47" s="20">
        <f t="shared" si="3"/>
        <v>125.54</v>
      </c>
      <c r="R47" s="20">
        <f t="shared" si="5"/>
        <v>99.62</v>
      </c>
      <c r="S47" s="20">
        <f t="shared" si="4"/>
        <v>13.79</v>
      </c>
    </row>
    <row r="48">
      <c r="A48" s="75"/>
      <c r="B48" s="4">
        <v>4631.0</v>
      </c>
      <c r="C48" s="4" t="s">
        <v>154</v>
      </c>
      <c r="D48" s="207">
        <v>23.801</v>
      </c>
      <c r="E48" s="52">
        <v>5.0</v>
      </c>
      <c r="F48" s="52">
        <v>0.0</v>
      </c>
      <c r="G48" s="52">
        <v>33095.0</v>
      </c>
      <c r="H48" s="52">
        <v>5.75</v>
      </c>
      <c r="I48" s="52" t="s">
        <v>65</v>
      </c>
      <c r="J48" s="52" t="s">
        <v>53</v>
      </c>
      <c r="K48" s="52" t="s">
        <v>203</v>
      </c>
      <c r="L48" s="4" t="s">
        <v>672</v>
      </c>
      <c r="M48" s="4" t="s">
        <v>668</v>
      </c>
      <c r="O48" s="176" t="str">
        <f t="shared" si="1"/>
        <v>750MeV</v>
      </c>
      <c r="P48" s="20" t="str">
        <f t="shared" si="2"/>
        <v>650MeV</v>
      </c>
      <c r="Q48" s="20">
        <f t="shared" si="3"/>
        <v>125.54</v>
      </c>
      <c r="R48" s="20">
        <f t="shared" si="5"/>
        <v>99.62</v>
      </c>
      <c r="S48" s="20">
        <f t="shared" si="4"/>
        <v>13.79</v>
      </c>
    </row>
    <row r="49">
      <c r="A49" s="252">
        <v>45347.0</v>
      </c>
      <c r="B49" s="4">
        <v>4636.0</v>
      </c>
      <c r="C49" s="4" t="s">
        <v>570</v>
      </c>
      <c r="D49" s="207">
        <v>23.801</v>
      </c>
      <c r="E49" s="52">
        <v>11.0</v>
      </c>
      <c r="F49" s="52">
        <v>8.33</v>
      </c>
      <c r="G49" s="52">
        <v>183694.0</v>
      </c>
      <c r="H49" s="52">
        <v>15.67</v>
      </c>
      <c r="I49" s="52" t="s">
        <v>65</v>
      </c>
      <c r="J49" s="52" t="s">
        <v>53</v>
      </c>
      <c r="K49" s="52" t="s">
        <v>203</v>
      </c>
      <c r="M49" s="4" t="s">
        <v>668</v>
      </c>
      <c r="O49" s="176" t="str">
        <f t="shared" si="1"/>
        <v>750MeV</v>
      </c>
      <c r="P49" s="20" t="str">
        <f t="shared" si="2"/>
        <v>650MeV</v>
      </c>
      <c r="Q49" s="20">
        <f t="shared" si="3"/>
        <v>133.87</v>
      </c>
      <c r="R49" s="20">
        <f t="shared" si="5"/>
        <v>99.62</v>
      </c>
      <c r="S49" s="20">
        <f t="shared" si="4"/>
        <v>13.79</v>
      </c>
    </row>
    <row r="50">
      <c r="A50" s="114"/>
      <c r="B50" s="45">
        <v>4637.0</v>
      </c>
      <c r="C50" s="45" t="s">
        <v>391</v>
      </c>
      <c r="D50" s="275">
        <v>23.801</v>
      </c>
      <c r="E50" s="83">
        <v>5.0</v>
      </c>
      <c r="F50" s="83">
        <v>2.96</v>
      </c>
      <c r="G50" s="83">
        <v>225343.0</v>
      </c>
      <c r="H50" s="83">
        <v>12.07</v>
      </c>
      <c r="I50" s="83" t="s">
        <v>101</v>
      </c>
      <c r="J50" s="83" t="s">
        <v>53</v>
      </c>
      <c r="K50" s="83" t="s">
        <v>203</v>
      </c>
      <c r="L50" s="23"/>
      <c r="M50" s="45" t="s">
        <v>668</v>
      </c>
      <c r="N50" s="23"/>
      <c r="O50" s="204" t="str">
        <f t="shared" si="1"/>
        <v>750MeV</v>
      </c>
      <c r="P50" s="23" t="str">
        <f t="shared" si="2"/>
        <v>650MeV</v>
      </c>
      <c r="Q50" s="23">
        <f t="shared" si="3"/>
        <v>133.87</v>
      </c>
      <c r="R50" s="23">
        <f t="shared" si="5"/>
        <v>102.58</v>
      </c>
      <c r="S50" s="23">
        <f t="shared" si="4"/>
        <v>13.79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75"/>
      <c r="B51" s="4">
        <v>4638.0</v>
      </c>
      <c r="C51" s="4" t="s">
        <v>391</v>
      </c>
      <c r="D51" s="207">
        <v>23.801</v>
      </c>
      <c r="E51" s="52">
        <v>11.0</v>
      </c>
      <c r="F51" s="52">
        <v>17.51</v>
      </c>
      <c r="G51" s="52">
        <v>376793.0</v>
      </c>
      <c r="H51" s="52">
        <v>30.49</v>
      </c>
      <c r="I51" s="52" t="s">
        <v>65</v>
      </c>
      <c r="J51" s="52" t="s">
        <v>53</v>
      </c>
      <c r="K51" s="52" t="s">
        <v>203</v>
      </c>
      <c r="M51" s="4" t="s">
        <v>668</v>
      </c>
      <c r="O51" s="176" t="str">
        <f t="shared" si="1"/>
        <v>750MeV</v>
      </c>
      <c r="P51" s="20" t="str">
        <f t="shared" si="2"/>
        <v>650MeV</v>
      </c>
      <c r="Q51" s="20">
        <f t="shared" si="3"/>
        <v>151.38</v>
      </c>
      <c r="R51" s="20">
        <f t="shared" si="5"/>
        <v>102.58</v>
      </c>
      <c r="S51" s="20">
        <f t="shared" si="4"/>
        <v>13.79</v>
      </c>
    </row>
    <row r="52">
      <c r="A52" s="75"/>
      <c r="B52" s="4">
        <v>4639.0</v>
      </c>
      <c r="C52" s="4" t="s">
        <v>391</v>
      </c>
      <c r="D52" s="207">
        <v>23.801</v>
      </c>
      <c r="E52" s="52">
        <v>11.0</v>
      </c>
      <c r="F52" s="52">
        <v>18.61</v>
      </c>
      <c r="G52" s="52">
        <v>395367.0</v>
      </c>
      <c r="H52" s="52">
        <v>30.1</v>
      </c>
      <c r="I52" s="52" t="s">
        <v>65</v>
      </c>
      <c r="J52" s="52" t="s">
        <v>53</v>
      </c>
      <c r="K52" s="52" t="s">
        <v>203</v>
      </c>
      <c r="M52" s="4" t="s">
        <v>668</v>
      </c>
      <c r="O52" s="176" t="str">
        <f t="shared" si="1"/>
        <v>750MeV</v>
      </c>
      <c r="P52" s="20" t="str">
        <f t="shared" si="2"/>
        <v>650MeV</v>
      </c>
      <c r="Q52" s="20">
        <f t="shared" si="3"/>
        <v>169.99</v>
      </c>
      <c r="R52" s="20">
        <f t="shared" si="5"/>
        <v>102.58</v>
      </c>
      <c r="S52" s="20">
        <f t="shared" si="4"/>
        <v>13.79</v>
      </c>
    </row>
    <row r="53">
      <c r="A53" s="75"/>
      <c r="B53" s="4">
        <v>4640.0</v>
      </c>
      <c r="C53" s="4" t="s">
        <v>391</v>
      </c>
      <c r="D53" s="207">
        <v>23.801</v>
      </c>
      <c r="E53" s="52">
        <v>11.0</v>
      </c>
      <c r="F53" s="52">
        <v>17.62</v>
      </c>
      <c r="G53" s="52">
        <v>383388.0</v>
      </c>
      <c r="H53" s="52">
        <v>29.87</v>
      </c>
      <c r="I53" s="52" t="s">
        <v>65</v>
      </c>
      <c r="J53" s="52" t="s">
        <v>53</v>
      </c>
      <c r="K53" s="52" t="s">
        <v>203</v>
      </c>
      <c r="M53" s="4" t="s">
        <v>668</v>
      </c>
      <c r="O53" s="176" t="str">
        <f t="shared" si="1"/>
        <v>750MeV</v>
      </c>
      <c r="P53" s="20" t="str">
        <f t="shared" si="2"/>
        <v>650MeV</v>
      </c>
      <c r="Q53" s="20">
        <f t="shared" si="3"/>
        <v>187.61</v>
      </c>
      <c r="R53" s="20">
        <f t="shared" si="5"/>
        <v>102.58</v>
      </c>
      <c r="S53" s="20">
        <f t="shared" si="4"/>
        <v>13.79</v>
      </c>
    </row>
    <row r="54">
      <c r="A54" s="75"/>
      <c r="B54" s="4">
        <v>4641.0</v>
      </c>
      <c r="C54" s="4" t="s">
        <v>391</v>
      </c>
      <c r="D54" s="207">
        <v>23.801</v>
      </c>
      <c r="E54" s="52">
        <v>11.0</v>
      </c>
      <c r="F54" s="52">
        <v>17.12</v>
      </c>
      <c r="G54" s="52">
        <v>370808.0</v>
      </c>
      <c r="H54" s="52">
        <v>28.54</v>
      </c>
      <c r="I54" s="52" t="s">
        <v>65</v>
      </c>
      <c r="J54" s="52" t="s">
        <v>53</v>
      </c>
      <c r="K54" s="52" t="s">
        <v>203</v>
      </c>
      <c r="L54" s="4"/>
      <c r="M54" s="4" t="s">
        <v>668</v>
      </c>
      <c r="O54" s="176" t="str">
        <f t="shared" si="1"/>
        <v>750MeV</v>
      </c>
      <c r="P54" s="20" t="str">
        <f t="shared" si="2"/>
        <v>650MeV</v>
      </c>
      <c r="Q54" s="20">
        <f t="shared" si="3"/>
        <v>204.73</v>
      </c>
      <c r="R54" s="20">
        <f t="shared" si="5"/>
        <v>102.58</v>
      </c>
      <c r="S54" s="20">
        <f t="shared" si="4"/>
        <v>13.79</v>
      </c>
    </row>
    <row r="55">
      <c r="A55" s="73"/>
      <c r="B55" s="4">
        <v>4642.0</v>
      </c>
      <c r="C55" s="4" t="s">
        <v>391</v>
      </c>
      <c r="D55" s="207">
        <v>23.801</v>
      </c>
      <c r="E55" s="52">
        <v>11.0</v>
      </c>
      <c r="F55" s="52">
        <v>19.39</v>
      </c>
      <c r="G55" s="52">
        <v>405555.0</v>
      </c>
      <c r="H55" s="52">
        <v>30.9</v>
      </c>
      <c r="I55" s="52" t="s">
        <v>65</v>
      </c>
      <c r="J55" s="52" t="s">
        <v>53</v>
      </c>
      <c r="K55" s="52" t="s">
        <v>203</v>
      </c>
      <c r="M55" s="4" t="s">
        <v>668</v>
      </c>
      <c r="O55" s="176" t="str">
        <f t="shared" si="1"/>
        <v>750MeV</v>
      </c>
      <c r="P55" s="20" t="str">
        <f t="shared" si="2"/>
        <v>650MeV</v>
      </c>
      <c r="Q55" s="20">
        <f t="shared" si="3"/>
        <v>224.12</v>
      </c>
      <c r="R55" s="20">
        <f t="shared" si="5"/>
        <v>102.58</v>
      </c>
      <c r="S55" s="20">
        <f t="shared" si="4"/>
        <v>13.79</v>
      </c>
    </row>
    <row r="56">
      <c r="A56" s="75"/>
      <c r="B56" s="4">
        <v>4643.0</v>
      </c>
      <c r="C56" s="4" t="s">
        <v>391</v>
      </c>
      <c r="D56" s="207">
        <v>23.801</v>
      </c>
      <c r="E56" s="52">
        <v>11.0</v>
      </c>
      <c r="F56" s="52">
        <v>17.87</v>
      </c>
      <c r="G56" s="52">
        <v>377699.0</v>
      </c>
      <c r="H56" s="52">
        <v>29.38</v>
      </c>
      <c r="I56" s="52" t="s">
        <v>65</v>
      </c>
      <c r="J56" s="52" t="s">
        <v>53</v>
      </c>
      <c r="K56" s="52" t="s">
        <v>203</v>
      </c>
      <c r="M56" s="4" t="s">
        <v>668</v>
      </c>
      <c r="O56" s="176" t="str">
        <f t="shared" si="1"/>
        <v>750MeV</v>
      </c>
      <c r="P56" s="20" t="str">
        <f t="shared" si="2"/>
        <v>650MeV</v>
      </c>
      <c r="Q56" s="20">
        <f t="shared" si="3"/>
        <v>241.99</v>
      </c>
      <c r="R56" s="20">
        <f t="shared" si="5"/>
        <v>102.58</v>
      </c>
      <c r="S56" s="20">
        <f t="shared" si="4"/>
        <v>13.79</v>
      </c>
    </row>
    <row r="57">
      <c r="A57" s="75"/>
      <c r="B57" s="4">
        <v>4644.0</v>
      </c>
      <c r="C57" s="4" t="s">
        <v>391</v>
      </c>
      <c r="D57" s="207">
        <v>23.801</v>
      </c>
      <c r="E57" s="52">
        <v>11.0</v>
      </c>
      <c r="F57" s="52">
        <v>18.34</v>
      </c>
      <c r="G57" s="52">
        <v>382514.0</v>
      </c>
      <c r="H57" s="52">
        <v>29.41</v>
      </c>
      <c r="I57" s="52" t="s">
        <v>65</v>
      </c>
      <c r="J57" s="52" t="s">
        <v>53</v>
      </c>
      <c r="K57" s="52" t="s">
        <v>203</v>
      </c>
      <c r="M57" s="4" t="s">
        <v>668</v>
      </c>
      <c r="O57" s="176" t="str">
        <f t="shared" si="1"/>
        <v>750MeV</v>
      </c>
      <c r="P57" s="20" t="str">
        <f t="shared" si="2"/>
        <v>650MeV</v>
      </c>
      <c r="Q57" s="20">
        <f t="shared" si="3"/>
        <v>260.33</v>
      </c>
      <c r="R57" s="20">
        <f t="shared" si="5"/>
        <v>102.58</v>
      </c>
      <c r="S57" s="20">
        <f t="shared" si="4"/>
        <v>13.79</v>
      </c>
    </row>
    <row r="58">
      <c r="A58" s="75"/>
      <c r="B58" s="4">
        <v>4645.0</v>
      </c>
      <c r="C58" s="4" t="s">
        <v>154</v>
      </c>
      <c r="D58" s="207">
        <v>23.801</v>
      </c>
      <c r="E58" s="52">
        <v>11.0</v>
      </c>
      <c r="F58" s="52">
        <v>0.0</v>
      </c>
      <c r="G58" s="52">
        <v>31153.0</v>
      </c>
      <c r="H58" s="52">
        <v>2.27</v>
      </c>
      <c r="I58" s="52" t="s">
        <v>65</v>
      </c>
      <c r="J58" s="52" t="s">
        <v>53</v>
      </c>
      <c r="K58" s="52" t="s">
        <v>203</v>
      </c>
      <c r="L58" s="4" t="s">
        <v>673</v>
      </c>
      <c r="M58" s="4" t="s">
        <v>668</v>
      </c>
      <c r="O58" s="176" t="str">
        <f t="shared" si="1"/>
        <v>750MeV</v>
      </c>
      <c r="P58" s="20" t="str">
        <f t="shared" si="2"/>
        <v>650MeV</v>
      </c>
      <c r="Q58" s="20">
        <f t="shared" si="3"/>
        <v>260.33</v>
      </c>
      <c r="R58" s="20">
        <f t="shared" si="5"/>
        <v>102.58</v>
      </c>
      <c r="S58" s="20">
        <f t="shared" si="4"/>
        <v>13.79</v>
      </c>
    </row>
    <row r="59">
      <c r="A59" s="75"/>
      <c r="B59" s="4">
        <v>4646.0</v>
      </c>
      <c r="C59" s="4" t="s">
        <v>154</v>
      </c>
      <c r="D59" s="207">
        <v>23.801</v>
      </c>
      <c r="E59" s="52">
        <v>11.0</v>
      </c>
      <c r="F59" s="52">
        <v>0.0</v>
      </c>
      <c r="G59" s="52">
        <v>79384.0</v>
      </c>
      <c r="H59" s="52">
        <v>5.42</v>
      </c>
      <c r="I59" s="52" t="s">
        <v>65</v>
      </c>
      <c r="J59" s="52" t="s">
        <v>53</v>
      </c>
      <c r="K59" s="52" t="s">
        <v>203</v>
      </c>
      <c r="L59" s="4" t="s">
        <v>673</v>
      </c>
      <c r="M59" s="4" t="s">
        <v>668</v>
      </c>
      <c r="O59" s="176" t="str">
        <f t="shared" si="1"/>
        <v>750MeV</v>
      </c>
      <c r="P59" s="20" t="str">
        <f t="shared" si="2"/>
        <v>650MeV</v>
      </c>
      <c r="Q59" s="20">
        <f t="shared" si="3"/>
        <v>260.33</v>
      </c>
      <c r="R59" s="20">
        <f t="shared" si="5"/>
        <v>102.58</v>
      </c>
      <c r="S59" s="20">
        <f t="shared" si="4"/>
        <v>13.79</v>
      </c>
    </row>
    <row r="60">
      <c r="A60" s="75"/>
      <c r="B60" s="4">
        <v>4647.0</v>
      </c>
      <c r="C60" s="4" t="s">
        <v>154</v>
      </c>
      <c r="D60" s="207">
        <v>23.801</v>
      </c>
      <c r="E60" s="52">
        <v>11.0</v>
      </c>
      <c r="F60" s="52">
        <v>0.0</v>
      </c>
      <c r="G60" s="52">
        <v>0.0</v>
      </c>
      <c r="H60" s="52">
        <v>0.0</v>
      </c>
      <c r="I60" s="52" t="s">
        <v>65</v>
      </c>
      <c r="J60" s="52" t="s">
        <v>53</v>
      </c>
      <c r="K60" s="52" t="s">
        <v>203</v>
      </c>
      <c r="L60" s="4" t="s">
        <v>673</v>
      </c>
      <c r="M60" s="4" t="s">
        <v>668</v>
      </c>
      <c r="O60" s="176" t="str">
        <f t="shared" si="1"/>
        <v>750MeV</v>
      </c>
      <c r="P60" s="20" t="str">
        <f t="shared" si="2"/>
        <v>650MeV</v>
      </c>
      <c r="Q60" s="20">
        <f t="shared" si="3"/>
        <v>260.33</v>
      </c>
      <c r="R60" s="20">
        <f t="shared" si="5"/>
        <v>102.58</v>
      </c>
      <c r="S60" s="20">
        <f t="shared" si="4"/>
        <v>13.79</v>
      </c>
    </row>
    <row r="61">
      <c r="A61" s="75"/>
      <c r="B61" s="4">
        <v>4648.0</v>
      </c>
      <c r="C61" s="4" t="s">
        <v>391</v>
      </c>
      <c r="D61" s="207">
        <v>23.801</v>
      </c>
      <c r="E61" s="52">
        <v>11.0</v>
      </c>
      <c r="F61" s="52">
        <v>19.07</v>
      </c>
      <c r="G61" s="52">
        <v>386756.0</v>
      </c>
      <c r="H61" s="52">
        <v>29.49</v>
      </c>
      <c r="I61" s="52" t="s">
        <v>65</v>
      </c>
      <c r="J61" s="52" t="s">
        <v>53</v>
      </c>
      <c r="K61" s="52" t="s">
        <v>203</v>
      </c>
      <c r="L61" s="4" t="s">
        <v>673</v>
      </c>
      <c r="M61" s="4" t="s">
        <v>668</v>
      </c>
      <c r="O61" s="176" t="str">
        <f t="shared" si="1"/>
        <v>750MeV</v>
      </c>
      <c r="P61" s="20" t="str">
        <f t="shared" si="2"/>
        <v>650MeV</v>
      </c>
      <c r="Q61" s="20">
        <f t="shared" si="3"/>
        <v>279.4</v>
      </c>
      <c r="R61" s="20">
        <f t="shared" si="5"/>
        <v>102.58</v>
      </c>
      <c r="S61" s="20">
        <f t="shared" si="4"/>
        <v>13.79</v>
      </c>
    </row>
    <row r="62">
      <c r="A62" s="75"/>
      <c r="B62" s="4">
        <v>4649.0</v>
      </c>
      <c r="C62" s="4" t="s">
        <v>391</v>
      </c>
      <c r="D62" s="207">
        <v>23.801</v>
      </c>
      <c r="E62" s="52">
        <v>8.0</v>
      </c>
      <c r="F62" s="52">
        <v>7.22</v>
      </c>
      <c r="G62" s="52">
        <v>127072.0</v>
      </c>
      <c r="H62" s="52">
        <v>15.71</v>
      </c>
      <c r="I62" s="52" t="s">
        <v>65</v>
      </c>
      <c r="J62" s="52" t="s">
        <v>53</v>
      </c>
      <c r="K62" s="52" t="s">
        <v>203</v>
      </c>
      <c r="L62" s="4" t="s">
        <v>673</v>
      </c>
      <c r="M62" s="4" t="s">
        <v>668</v>
      </c>
      <c r="O62" s="176" t="str">
        <f t="shared" si="1"/>
        <v>750MeV</v>
      </c>
      <c r="P62" s="20" t="str">
        <f t="shared" si="2"/>
        <v>650MeV</v>
      </c>
      <c r="Q62" s="20">
        <f t="shared" si="3"/>
        <v>286.62</v>
      </c>
      <c r="R62" s="20">
        <f t="shared" si="5"/>
        <v>102.58</v>
      </c>
      <c r="S62" s="20">
        <f t="shared" si="4"/>
        <v>13.79</v>
      </c>
    </row>
    <row r="63">
      <c r="A63" s="73"/>
      <c r="B63" s="4">
        <v>4650.0</v>
      </c>
      <c r="C63" s="4" t="s">
        <v>391</v>
      </c>
      <c r="D63" s="207">
        <v>23.801</v>
      </c>
      <c r="E63" s="52">
        <v>8.0</v>
      </c>
      <c r="F63" s="52">
        <v>7.12</v>
      </c>
      <c r="G63" s="52">
        <v>133289.0</v>
      </c>
      <c r="H63" s="52">
        <v>19.73</v>
      </c>
      <c r="I63" s="52" t="s">
        <v>65</v>
      </c>
      <c r="J63" s="52" t="s">
        <v>53</v>
      </c>
      <c r="K63" s="52" t="s">
        <v>203</v>
      </c>
      <c r="L63" s="4" t="s">
        <v>673</v>
      </c>
      <c r="M63" s="4" t="s">
        <v>668</v>
      </c>
      <c r="O63" s="176" t="str">
        <f t="shared" si="1"/>
        <v>750MeV</v>
      </c>
      <c r="P63" s="20" t="str">
        <f t="shared" si="2"/>
        <v>650MeV</v>
      </c>
      <c r="Q63" s="20">
        <f t="shared" si="3"/>
        <v>293.74</v>
      </c>
      <c r="R63" s="20">
        <f t="shared" si="5"/>
        <v>102.58</v>
      </c>
      <c r="S63" s="20">
        <f t="shared" si="4"/>
        <v>13.79</v>
      </c>
    </row>
    <row r="64">
      <c r="A64" s="75"/>
      <c r="B64" s="4">
        <v>4651.0</v>
      </c>
      <c r="C64" s="4" t="s">
        <v>391</v>
      </c>
      <c r="D64" s="207">
        <v>23.801</v>
      </c>
      <c r="E64" s="52">
        <v>6.0</v>
      </c>
      <c r="F64" s="52">
        <v>10.14</v>
      </c>
      <c r="G64" s="52">
        <v>167519.0</v>
      </c>
      <c r="H64" s="52">
        <v>29.13</v>
      </c>
      <c r="I64" s="52" t="s">
        <v>65</v>
      </c>
      <c r="J64" s="52" t="s">
        <v>53</v>
      </c>
      <c r="K64" s="52" t="s">
        <v>203</v>
      </c>
      <c r="L64" s="4" t="s">
        <v>673</v>
      </c>
      <c r="M64" s="4" t="s">
        <v>668</v>
      </c>
      <c r="O64" s="176" t="str">
        <f t="shared" si="1"/>
        <v>750MeV</v>
      </c>
      <c r="P64" s="20" t="str">
        <f t="shared" si="2"/>
        <v>650MeV</v>
      </c>
      <c r="Q64" s="20">
        <f t="shared" si="3"/>
        <v>303.88</v>
      </c>
      <c r="R64" s="20">
        <f t="shared" si="5"/>
        <v>102.58</v>
      </c>
      <c r="S64" s="20">
        <f t="shared" si="4"/>
        <v>13.79</v>
      </c>
    </row>
    <row r="65">
      <c r="A65" s="75"/>
      <c r="B65" s="4">
        <v>4652.0</v>
      </c>
      <c r="C65" s="4" t="s">
        <v>391</v>
      </c>
      <c r="D65" s="207">
        <v>23.801</v>
      </c>
      <c r="E65" s="52">
        <v>11.0</v>
      </c>
      <c r="F65" s="52">
        <v>10.71</v>
      </c>
      <c r="G65" s="52">
        <v>197155.0</v>
      </c>
      <c r="H65" s="52">
        <v>15.18</v>
      </c>
      <c r="I65" s="52" t="s">
        <v>65</v>
      </c>
      <c r="J65" s="52" t="s">
        <v>53</v>
      </c>
      <c r="K65" s="52" t="s">
        <v>223</v>
      </c>
      <c r="L65" s="4" t="s">
        <v>673</v>
      </c>
      <c r="M65" s="4" t="s">
        <v>668</v>
      </c>
      <c r="O65" s="176" t="str">
        <f t="shared" si="1"/>
        <v>750MeV</v>
      </c>
      <c r="P65" s="20" t="str">
        <f t="shared" si="2"/>
        <v>650MeV</v>
      </c>
      <c r="Q65" s="20">
        <f t="shared" si="3"/>
        <v>314.59</v>
      </c>
      <c r="R65" s="20">
        <f t="shared" si="5"/>
        <v>102.58</v>
      </c>
      <c r="S65" s="20">
        <f t="shared" si="4"/>
        <v>13.79</v>
      </c>
    </row>
    <row r="66">
      <c r="A66" s="252"/>
      <c r="B66" s="4">
        <v>4653.0</v>
      </c>
      <c r="C66" s="4" t="s">
        <v>154</v>
      </c>
      <c r="D66" s="207">
        <v>23.801</v>
      </c>
      <c r="E66" s="52">
        <v>11.0</v>
      </c>
      <c r="F66" s="52">
        <v>0.0</v>
      </c>
      <c r="G66" s="52">
        <v>0.0</v>
      </c>
      <c r="H66" s="52">
        <v>0.0</v>
      </c>
      <c r="I66" s="52" t="s">
        <v>65</v>
      </c>
      <c r="J66" s="52" t="s">
        <v>44</v>
      </c>
      <c r="K66" s="52" t="s">
        <v>203</v>
      </c>
      <c r="L66" s="4" t="s">
        <v>673</v>
      </c>
      <c r="M66" s="4" t="s">
        <v>668</v>
      </c>
      <c r="O66" s="176" t="str">
        <f t="shared" si="1"/>
        <v>750MeV</v>
      </c>
      <c r="P66" s="20" t="str">
        <f t="shared" si="2"/>
        <v>650MeV</v>
      </c>
      <c r="Q66" s="20">
        <f t="shared" si="3"/>
        <v>314.59</v>
      </c>
      <c r="R66" s="20">
        <f t="shared" si="5"/>
        <v>102.58</v>
      </c>
      <c r="S66" s="20">
        <f t="shared" si="4"/>
        <v>13.79</v>
      </c>
    </row>
    <row r="67">
      <c r="A67" s="75"/>
      <c r="B67" s="4">
        <v>4654.0</v>
      </c>
      <c r="C67" s="4" t="s">
        <v>391</v>
      </c>
      <c r="D67" s="207">
        <v>23.801</v>
      </c>
      <c r="E67" s="52">
        <v>11.0</v>
      </c>
      <c r="F67" s="52">
        <v>11.68</v>
      </c>
      <c r="G67" s="52">
        <v>251925.0</v>
      </c>
      <c r="H67" s="52">
        <v>18.13</v>
      </c>
      <c r="I67" s="52" t="s">
        <v>65</v>
      </c>
      <c r="J67" s="52" t="s">
        <v>44</v>
      </c>
      <c r="K67" s="52" t="s">
        <v>203</v>
      </c>
      <c r="L67" s="4" t="s">
        <v>673</v>
      </c>
      <c r="M67" s="4" t="s">
        <v>668</v>
      </c>
      <c r="O67" s="176" t="str">
        <f t="shared" si="1"/>
        <v>750MeV</v>
      </c>
      <c r="P67" s="20" t="str">
        <f t="shared" si="2"/>
        <v>650MeV</v>
      </c>
      <c r="Q67" s="20">
        <f t="shared" si="3"/>
        <v>326.27</v>
      </c>
      <c r="R67" s="20">
        <f t="shared" si="5"/>
        <v>102.58</v>
      </c>
      <c r="S67" s="20">
        <f t="shared" si="4"/>
        <v>13.79</v>
      </c>
    </row>
    <row r="68">
      <c r="A68" s="111"/>
      <c r="B68" s="42">
        <v>4655.0</v>
      </c>
      <c r="C68" s="42" t="s">
        <v>391</v>
      </c>
      <c r="D68" s="274">
        <v>23.801</v>
      </c>
      <c r="E68" s="43">
        <v>11.0</v>
      </c>
      <c r="F68" s="43">
        <v>17.92</v>
      </c>
      <c r="G68" s="43">
        <v>498905.0</v>
      </c>
      <c r="H68" s="43">
        <v>30.05</v>
      </c>
      <c r="I68" s="43" t="s">
        <v>229</v>
      </c>
      <c r="J68" s="43" t="s">
        <v>53</v>
      </c>
      <c r="K68" s="43" t="s">
        <v>203</v>
      </c>
      <c r="L68" s="42" t="s">
        <v>673</v>
      </c>
      <c r="M68" s="42" t="s">
        <v>668</v>
      </c>
      <c r="N68" s="27"/>
      <c r="O68" s="200" t="str">
        <f t="shared" si="1"/>
        <v>750MeV</v>
      </c>
      <c r="P68" s="27" t="str">
        <f t="shared" si="2"/>
        <v>650MeV</v>
      </c>
      <c r="Q68" s="27">
        <f t="shared" si="3"/>
        <v>326.27</v>
      </c>
      <c r="R68" s="27">
        <f t="shared" si="5"/>
        <v>102.58</v>
      </c>
      <c r="S68" s="27">
        <f t="shared" si="4"/>
        <v>31.71</v>
      </c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</row>
    <row r="69">
      <c r="A69" s="111"/>
      <c r="B69" s="42">
        <v>4656.0</v>
      </c>
      <c r="C69" s="42" t="s">
        <v>154</v>
      </c>
      <c r="D69" s="274">
        <v>23.801</v>
      </c>
      <c r="E69" s="43">
        <v>11.0</v>
      </c>
      <c r="F69" s="43">
        <v>0.0</v>
      </c>
      <c r="G69" s="43">
        <v>0.0</v>
      </c>
      <c r="H69" s="43">
        <v>0.0</v>
      </c>
      <c r="I69" s="43" t="s">
        <v>229</v>
      </c>
      <c r="J69" s="43" t="s">
        <v>53</v>
      </c>
      <c r="K69" s="43" t="s">
        <v>203</v>
      </c>
      <c r="L69" s="42" t="s">
        <v>674</v>
      </c>
      <c r="M69" s="27"/>
      <c r="N69" s="27"/>
      <c r="O69" s="200" t="str">
        <f t="shared" si="1"/>
        <v>750MeV</v>
      </c>
      <c r="P69" s="27" t="str">
        <f t="shared" si="2"/>
        <v>650MeV</v>
      </c>
      <c r="Q69" s="27">
        <f t="shared" si="3"/>
        <v>326.27</v>
      </c>
      <c r="R69" s="27">
        <f t="shared" si="5"/>
        <v>102.58</v>
      </c>
      <c r="S69" s="27">
        <f t="shared" si="4"/>
        <v>31.71</v>
      </c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</row>
    <row r="70">
      <c r="A70" s="111"/>
      <c r="B70" s="42">
        <v>4657.0</v>
      </c>
      <c r="C70" s="42" t="s">
        <v>391</v>
      </c>
      <c r="D70" s="274">
        <v>23.801</v>
      </c>
      <c r="E70" s="43">
        <v>11.0</v>
      </c>
      <c r="F70" s="43">
        <v>18.5</v>
      </c>
      <c r="G70" s="43">
        <v>504427.0</v>
      </c>
      <c r="H70" s="43">
        <v>31.28</v>
      </c>
      <c r="I70" s="43" t="s">
        <v>229</v>
      </c>
      <c r="J70" s="43" t="s">
        <v>53</v>
      </c>
      <c r="K70" s="43" t="s">
        <v>203</v>
      </c>
      <c r="L70" s="42" t="s">
        <v>675</v>
      </c>
      <c r="M70" s="27"/>
      <c r="N70" s="27"/>
      <c r="O70" s="200" t="str">
        <f t="shared" si="1"/>
        <v>750MeV</v>
      </c>
      <c r="P70" s="27" t="str">
        <f t="shared" si="2"/>
        <v>650MeV</v>
      </c>
      <c r="Q70" s="27">
        <f t="shared" si="3"/>
        <v>326.27</v>
      </c>
      <c r="R70" s="27">
        <f t="shared" si="5"/>
        <v>102.58</v>
      </c>
      <c r="S70" s="27">
        <f t="shared" si="4"/>
        <v>50.21</v>
      </c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</row>
    <row r="71">
      <c r="A71" s="75"/>
      <c r="B71" s="4">
        <v>4658.0</v>
      </c>
      <c r="C71" s="4" t="s">
        <v>154</v>
      </c>
      <c r="D71" s="52">
        <v>23.801</v>
      </c>
      <c r="E71" s="52">
        <v>11.0</v>
      </c>
      <c r="F71" s="52">
        <v>0.0</v>
      </c>
      <c r="G71" s="52">
        <v>0.0</v>
      </c>
      <c r="H71" s="52">
        <v>0.0</v>
      </c>
      <c r="I71" s="52" t="s">
        <v>65</v>
      </c>
      <c r="J71" s="52" t="s">
        <v>53</v>
      </c>
      <c r="K71" s="52" t="s">
        <v>203</v>
      </c>
      <c r="O71" s="176" t="str">
        <f t="shared" si="1"/>
        <v>750MeV</v>
      </c>
      <c r="P71" s="20" t="str">
        <f t="shared" si="2"/>
        <v>650MeV</v>
      </c>
      <c r="Q71" s="20">
        <f t="shared" si="3"/>
        <v>326.27</v>
      </c>
      <c r="R71" s="20">
        <f t="shared" si="5"/>
        <v>102.58</v>
      </c>
      <c r="S71" s="20">
        <f t="shared" si="4"/>
        <v>50.21</v>
      </c>
    </row>
    <row r="72">
      <c r="A72" s="75"/>
      <c r="B72" s="4">
        <v>4659.0</v>
      </c>
      <c r="C72" s="4" t="s">
        <v>154</v>
      </c>
      <c r="D72" s="52">
        <v>23.801</v>
      </c>
      <c r="E72" s="52">
        <v>11.0</v>
      </c>
      <c r="F72" s="52">
        <v>0.0</v>
      </c>
      <c r="G72" s="52">
        <v>0.0</v>
      </c>
      <c r="H72" s="52">
        <v>4.0</v>
      </c>
      <c r="I72" s="52" t="s">
        <v>65</v>
      </c>
      <c r="J72" s="52" t="s">
        <v>53</v>
      </c>
      <c r="K72" s="52" t="s">
        <v>203</v>
      </c>
      <c r="L72" s="4" t="s">
        <v>676</v>
      </c>
      <c r="O72" s="176" t="str">
        <f t="shared" si="1"/>
        <v>750MeV</v>
      </c>
      <c r="P72" s="20" t="str">
        <f t="shared" si="2"/>
        <v>650MeV</v>
      </c>
      <c r="Q72" s="20">
        <f t="shared" si="3"/>
        <v>326.27</v>
      </c>
      <c r="R72" s="20">
        <f t="shared" si="5"/>
        <v>102.58</v>
      </c>
      <c r="S72" s="20">
        <f t="shared" si="4"/>
        <v>50.21</v>
      </c>
    </row>
    <row r="73">
      <c r="A73" s="75"/>
      <c r="B73" s="4">
        <v>4660.0</v>
      </c>
      <c r="C73" s="4" t="s">
        <v>391</v>
      </c>
      <c r="D73" s="52">
        <v>23.801</v>
      </c>
      <c r="E73" s="4">
        <v>11.0</v>
      </c>
      <c r="F73" s="52">
        <v>15.46</v>
      </c>
      <c r="G73" s="52">
        <v>309477.0</v>
      </c>
      <c r="H73" s="52">
        <v>29.14</v>
      </c>
      <c r="I73" s="52" t="s">
        <v>65</v>
      </c>
      <c r="J73" s="52" t="s">
        <v>53</v>
      </c>
      <c r="K73" s="52" t="s">
        <v>203</v>
      </c>
      <c r="O73" s="176" t="str">
        <f t="shared" si="1"/>
        <v>750MeV</v>
      </c>
      <c r="P73" s="20" t="str">
        <f t="shared" si="2"/>
        <v>650MeV</v>
      </c>
      <c r="Q73" s="20">
        <f t="shared" si="3"/>
        <v>341.73</v>
      </c>
      <c r="R73" s="20">
        <f>if($I73="LD2",$R72+#REF!,$R72+0)</f>
        <v>102.58</v>
      </c>
      <c r="S73" s="20">
        <f>if($I73="dummy",S72+#REF!,S72)</f>
        <v>50.21</v>
      </c>
    </row>
    <row r="74">
      <c r="A74" s="75"/>
      <c r="B74" s="4">
        <v>4661.0</v>
      </c>
      <c r="C74" s="4" t="s">
        <v>154</v>
      </c>
      <c r="D74" s="52">
        <v>23.801</v>
      </c>
      <c r="E74" s="4">
        <v>11.0</v>
      </c>
      <c r="F74" s="52">
        <v>0.0</v>
      </c>
      <c r="G74" s="52">
        <v>0.0</v>
      </c>
      <c r="H74" s="52">
        <v>4.0</v>
      </c>
      <c r="I74" s="52" t="s">
        <v>65</v>
      </c>
      <c r="J74" s="52" t="s">
        <v>53</v>
      </c>
      <c r="K74" s="52" t="s">
        <v>203</v>
      </c>
      <c r="L74" s="4" t="s">
        <v>677</v>
      </c>
      <c r="O74" s="176" t="str">
        <f t="shared" si="1"/>
        <v>750MeV</v>
      </c>
      <c r="P74" s="20" t="str">
        <f t="shared" si="2"/>
        <v>650MeV</v>
      </c>
      <c r="Q74" s="20">
        <f t="shared" si="3"/>
        <v>341.73</v>
      </c>
      <c r="R74" s="20">
        <f t="shared" ref="R74:R145" si="6">if($I74="LD2",$R73+$F74,$R73+0)</f>
        <v>102.58</v>
      </c>
      <c r="S74" s="20">
        <f t="shared" ref="S74:S145" si="7">if($I74="dummy",S73+$F74,S73)</f>
        <v>50.21</v>
      </c>
    </row>
    <row r="75">
      <c r="A75" s="75"/>
      <c r="B75" s="4">
        <v>4662.0</v>
      </c>
      <c r="C75" s="4" t="s">
        <v>391</v>
      </c>
      <c r="D75" s="52">
        <v>23.801</v>
      </c>
      <c r="E75" s="52">
        <v>11.0</v>
      </c>
      <c r="F75" s="52">
        <v>18.46</v>
      </c>
      <c r="G75" s="52">
        <v>359277.0</v>
      </c>
      <c r="H75" s="52">
        <v>31.66</v>
      </c>
      <c r="I75" s="52" t="s">
        <v>65</v>
      </c>
      <c r="J75" s="52" t="s">
        <v>53</v>
      </c>
      <c r="K75" s="52" t="s">
        <v>203</v>
      </c>
      <c r="O75" s="176" t="str">
        <f t="shared" si="1"/>
        <v>750MeV</v>
      </c>
      <c r="P75" s="20" t="str">
        <f t="shared" si="2"/>
        <v>650MeV</v>
      </c>
      <c r="Q75" s="20">
        <f t="shared" si="3"/>
        <v>360.19</v>
      </c>
      <c r="R75" s="20">
        <f t="shared" si="6"/>
        <v>102.58</v>
      </c>
      <c r="S75" s="20">
        <f t="shared" si="7"/>
        <v>50.21</v>
      </c>
    </row>
    <row r="76">
      <c r="A76" s="75"/>
      <c r="B76" s="4">
        <v>4663.0</v>
      </c>
      <c r="C76" s="4" t="s">
        <v>391</v>
      </c>
      <c r="D76" s="52">
        <v>23.801</v>
      </c>
      <c r="E76" s="52">
        <v>11.0</v>
      </c>
      <c r="F76" s="52">
        <v>19.01</v>
      </c>
      <c r="G76" s="52">
        <v>360574.0</v>
      </c>
      <c r="H76" s="52">
        <v>31.16</v>
      </c>
      <c r="I76" s="52" t="s">
        <v>65</v>
      </c>
      <c r="J76" s="52" t="s">
        <v>53</v>
      </c>
      <c r="K76" s="52" t="s">
        <v>203</v>
      </c>
      <c r="O76" s="176" t="str">
        <f t="shared" si="1"/>
        <v>750MeV</v>
      </c>
      <c r="P76" s="20" t="str">
        <f t="shared" si="2"/>
        <v>650MeV</v>
      </c>
      <c r="Q76" s="20">
        <f t="shared" si="3"/>
        <v>379.2</v>
      </c>
      <c r="R76" s="20">
        <f t="shared" si="6"/>
        <v>102.58</v>
      </c>
      <c r="S76" s="20">
        <f t="shared" si="7"/>
        <v>50.21</v>
      </c>
    </row>
    <row r="77">
      <c r="A77" s="111"/>
      <c r="B77" s="42">
        <v>4664.0</v>
      </c>
      <c r="C77" s="42" t="s">
        <v>391</v>
      </c>
      <c r="D77" s="43">
        <v>23.801</v>
      </c>
      <c r="E77" s="43">
        <v>8.0</v>
      </c>
      <c r="F77" s="43">
        <v>8.99</v>
      </c>
      <c r="G77" s="43">
        <v>259650.0</v>
      </c>
      <c r="H77" s="43">
        <v>26.61</v>
      </c>
      <c r="I77" s="43" t="s">
        <v>229</v>
      </c>
      <c r="J77" s="43" t="s">
        <v>53</v>
      </c>
      <c r="K77" s="43" t="s">
        <v>203</v>
      </c>
      <c r="L77" s="42"/>
      <c r="M77" s="27"/>
      <c r="N77" s="27"/>
      <c r="O77" s="200" t="str">
        <f t="shared" si="1"/>
        <v>750MeV</v>
      </c>
      <c r="P77" s="27" t="str">
        <f t="shared" si="2"/>
        <v>650MeV</v>
      </c>
      <c r="Q77" s="27">
        <f t="shared" si="3"/>
        <v>379.2</v>
      </c>
      <c r="R77" s="27">
        <f t="shared" si="6"/>
        <v>102.58</v>
      </c>
      <c r="S77" s="27">
        <f t="shared" si="7"/>
        <v>59.2</v>
      </c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>
      <c r="A78" s="111"/>
      <c r="B78" s="42">
        <v>4665.0</v>
      </c>
      <c r="C78" s="42" t="s">
        <v>391</v>
      </c>
      <c r="D78" s="43">
        <v>23.801</v>
      </c>
      <c r="E78" s="43">
        <v>6.0</v>
      </c>
      <c r="F78" s="43">
        <v>6.43</v>
      </c>
      <c r="G78" s="43">
        <v>144509.0</v>
      </c>
      <c r="H78" s="43">
        <v>21.65</v>
      </c>
      <c r="I78" s="43" t="s">
        <v>229</v>
      </c>
      <c r="J78" s="43" t="s">
        <v>53</v>
      </c>
      <c r="K78" s="43" t="s">
        <v>203</v>
      </c>
      <c r="L78" s="42"/>
      <c r="M78" s="27"/>
      <c r="N78" s="27"/>
      <c r="O78" s="200" t="str">
        <f t="shared" si="1"/>
        <v>750MeV</v>
      </c>
      <c r="P78" s="27" t="str">
        <f t="shared" si="2"/>
        <v>650MeV</v>
      </c>
      <c r="Q78" s="27">
        <f t="shared" si="3"/>
        <v>379.2</v>
      </c>
      <c r="R78" s="27">
        <f t="shared" si="6"/>
        <v>102.58</v>
      </c>
      <c r="S78" s="27">
        <f t="shared" si="7"/>
        <v>65.63</v>
      </c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</row>
    <row r="79">
      <c r="A79" s="114"/>
      <c r="B79" s="45">
        <v>4666.0</v>
      </c>
      <c r="C79" s="45" t="s">
        <v>570</v>
      </c>
      <c r="D79" s="83">
        <v>23.801</v>
      </c>
      <c r="E79" s="83">
        <v>6.0</v>
      </c>
      <c r="F79" s="83">
        <v>9.67</v>
      </c>
      <c r="G79" s="83">
        <v>730130.0</v>
      </c>
      <c r="H79" s="83">
        <v>29.96</v>
      </c>
      <c r="I79" s="83" t="s">
        <v>101</v>
      </c>
      <c r="J79" s="83" t="s">
        <v>53</v>
      </c>
      <c r="K79" s="83" t="s">
        <v>203</v>
      </c>
      <c r="L79" s="23"/>
      <c r="M79" s="23"/>
      <c r="N79" s="23"/>
      <c r="O79" s="204" t="str">
        <f t="shared" si="1"/>
        <v>750MeV</v>
      </c>
      <c r="P79" s="23" t="str">
        <f t="shared" si="2"/>
        <v>650MeV</v>
      </c>
      <c r="Q79" s="23">
        <f t="shared" si="3"/>
        <v>379.2</v>
      </c>
      <c r="R79" s="23">
        <f t="shared" si="6"/>
        <v>112.25</v>
      </c>
      <c r="S79" s="23">
        <f t="shared" si="7"/>
        <v>65.63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>
      <c r="A80" s="114"/>
      <c r="B80" s="45">
        <v>4667.0</v>
      </c>
      <c r="C80" s="45" t="s">
        <v>570</v>
      </c>
      <c r="D80" s="83">
        <v>23.801</v>
      </c>
      <c r="E80" s="83">
        <v>8.0</v>
      </c>
      <c r="F80" s="83">
        <v>12.4</v>
      </c>
      <c r="G80" s="83">
        <v>1094470.0</v>
      </c>
      <c r="H80" s="83">
        <v>32.78</v>
      </c>
      <c r="I80" s="83" t="s">
        <v>101</v>
      </c>
      <c r="J80" s="83" t="s">
        <v>53</v>
      </c>
      <c r="K80" s="83" t="s">
        <v>203</v>
      </c>
      <c r="L80" s="23"/>
      <c r="M80" s="23"/>
      <c r="N80" s="23"/>
      <c r="O80" s="204" t="str">
        <f t="shared" si="1"/>
        <v>750MeV</v>
      </c>
      <c r="P80" s="23" t="str">
        <f t="shared" si="2"/>
        <v>650MeV</v>
      </c>
      <c r="Q80" s="23">
        <f t="shared" si="3"/>
        <v>379.2</v>
      </c>
      <c r="R80" s="23">
        <f t="shared" si="6"/>
        <v>124.65</v>
      </c>
      <c r="S80" s="23">
        <f t="shared" si="7"/>
        <v>65.63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>
      <c r="A81" s="114"/>
      <c r="B81" s="45">
        <v>4668.0</v>
      </c>
      <c r="C81" s="45" t="s">
        <v>570</v>
      </c>
      <c r="D81" s="83">
        <v>23.801</v>
      </c>
      <c r="E81" s="83">
        <v>8.0</v>
      </c>
      <c r="F81" s="83">
        <v>13.55</v>
      </c>
      <c r="G81" s="83">
        <v>1190866.0</v>
      </c>
      <c r="H81" s="83">
        <v>31.6</v>
      </c>
      <c r="I81" s="83" t="s">
        <v>101</v>
      </c>
      <c r="J81" s="83" t="s">
        <v>53</v>
      </c>
      <c r="K81" s="83" t="s">
        <v>203</v>
      </c>
      <c r="L81" s="23"/>
      <c r="M81" s="23"/>
      <c r="N81" s="23"/>
      <c r="O81" s="204" t="str">
        <f t="shared" si="1"/>
        <v>750MeV</v>
      </c>
      <c r="P81" s="23" t="str">
        <f t="shared" si="2"/>
        <v>650MeV</v>
      </c>
      <c r="Q81" s="23">
        <f t="shared" si="3"/>
        <v>379.2</v>
      </c>
      <c r="R81" s="23">
        <f t="shared" si="6"/>
        <v>138.2</v>
      </c>
      <c r="S81" s="23">
        <f t="shared" si="7"/>
        <v>65.63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>
      <c r="A82" s="114"/>
      <c r="B82" s="45">
        <v>4669.0</v>
      </c>
      <c r="C82" s="45" t="s">
        <v>570</v>
      </c>
      <c r="D82" s="83">
        <v>23.801</v>
      </c>
      <c r="E82" s="83">
        <v>8.0</v>
      </c>
      <c r="F82" s="83">
        <v>12.21</v>
      </c>
      <c r="G82" s="83">
        <v>1063077.0</v>
      </c>
      <c r="H82" s="83">
        <v>37.86</v>
      </c>
      <c r="I82" s="83" t="s">
        <v>101</v>
      </c>
      <c r="J82" s="83" t="s">
        <v>53</v>
      </c>
      <c r="K82" s="83" t="s">
        <v>203</v>
      </c>
      <c r="L82" s="23"/>
      <c r="M82" s="23"/>
      <c r="N82" s="23"/>
      <c r="O82" s="204" t="str">
        <f t="shared" si="1"/>
        <v>750MeV</v>
      </c>
      <c r="P82" s="23" t="str">
        <f t="shared" si="2"/>
        <v>650MeV</v>
      </c>
      <c r="Q82" s="23">
        <f t="shared" si="3"/>
        <v>379.2</v>
      </c>
      <c r="R82" s="23">
        <f t="shared" si="6"/>
        <v>150.41</v>
      </c>
      <c r="S82" s="23">
        <f t="shared" si="7"/>
        <v>65.63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114"/>
      <c r="B83" s="45">
        <v>4670.0</v>
      </c>
      <c r="C83" s="45" t="s">
        <v>570</v>
      </c>
      <c r="D83" s="83">
        <v>23.801</v>
      </c>
      <c r="E83" s="83">
        <v>8.0</v>
      </c>
      <c r="F83" s="83">
        <v>13.43</v>
      </c>
      <c r="G83" s="83">
        <v>1129035.0</v>
      </c>
      <c r="H83" s="83">
        <v>30.71</v>
      </c>
      <c r="I83" s="83" t="s">
        <v>101</v>
      </c>
      <c r="J83" s="83" t="s">
        <v>53</v>
      </c>
      <c r="K83" s="83" t="s">
        <v>203</v>
      </c>
      <c r="L83" s="23"/>
      <c r="M83" s="23"/>
      <c r="N83" s="23"/>
      <c r="O83" s="204" t="str">
        <f t="shared" si="1"/>
        <v>750MeV</v>
      </c>
      <c r="P83" s="23" t="str">
        <f t="shared" si="2"/>
        <v>650MeV</v>
      </c>
      <c r="Q83" s="23">
        <f t="shared" si="3"/>
        <v>379.2</v>
      </c>
      <c r="R83" s="23">
        <f t="shared" si="6"/>
        <v>163.84</v>
      </c>
      <c r="S83" s="23">
        <f t="shared" si="7"/>
        <v>65.63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>
      <c r="A84" s="114"/>
      <c r="B84" s="45">
        <v>4671.0</v>
      </c>
      <c r="C84" s="45" t="s">
        <v>570</v>
      </c>
      <c r="D84" s="83">
        <v>23.801</v>
      </c>
      <c r="E84" s="83">
        <v>8.0</v>
      </c>
      <c r="F84" s="83">
        <v>13.8</v>
      </c>
      <c r="G84" s="83">
        <v>1166905.0</v>
      </c>
      <c r="H84" s="83">
        <v>31.56</v>
      </c>
      <c r="I84" s="83" t="s">
        <v>101</v>
      </c>
      <c r="J84" s="83" t="s">
        <v>53</v>
      </c>
      <c r="K84" s="83" t="s">
        <v>203</v>
      </c>
      <c r="L84" s="23"/>
      <c r="M84" s="23"/>
      <c r="N84" s="23"/>
      <c r="O84" s="204" t="str">
        <f t="shared" si="1"/>
        <v>750MeV</v>
      </c>
      <c r="P84" s="23" t="str">
        <f t="shared" si="2"/>
        <v>650MeV</v>
      </c>
      <c r="Q84" s="23">
        <f t="shared" si="3"/>
        <v>379.2</v>
      </c>
      <c r="R84" s="23">
        <f t="shared" si="6"/>
        <v>177.64</v>
      </c>
      <c r="S84" s="23">
        <f t="shared" si="7"/>
        <v>65.63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>
      <c r="A85" s="114"/>
      <c r="B85" s="45">
        <v>4672.0</v>
      </c>
      <c r="C85" s="45" t="s">
        <v>570</v>
      </c>
      <c r="D85" s="83">
        <v>23.801</v>
      </c>
      <c r="E85" s="83">
        <v>8.0</v>
      </c>
      <c r="F85" s="83">
        <v>12.77</v>
      </c>
      <c r="G85" s="83">
        <v>1062764.0</v>
      </c>
      <c r="H85" s="83">
        <v>29.73</v>
      </c>
      <c r="I85" s="83" t="s">
        <v>101</v>
      </c>
      <c r="J85" s="83" t="s">
        <v>53</v>
      </c>
      <c r="K85" s="83" t="s">
        <v>203</v>
      </c>
      <c r="L85" s="23"/>
      <c r="M85" s="23"/>
      <c r="N85" s="23"/>
      <c r="O85" s="204" t="str">
        <f t="shared" si="1"/>
        <v>750MeV</v>
      </c>
      <c r="P85" s="23" t="str">
        <f t="shared" si="2"/>
        <v>650MeV</v>
      </c>
      <c r="Q85" s="23">
        <f t="shared" si="3"/>
        <v>379.2</v>
      </c>
      <c r="R85" s="23">
        <f t="shared" si="6"/>
        <v>190.41</v>
      </c>
      <c r="S85" s="23">
        <f t="shared" si="7"/>
        <v>65.63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114"/>
      <c r="B86" s="45">
        <v>4673.0</v>
      </c>
      <c r="C86" s="45" t="s">
        <v>570</v>
      </c>
      <c r="D86" s="83">
        <v>23.801</v>
      </c>
      <c r="E86" s="83">
        <v>8.0</v>
      </c>
      <c r="F86" s="83">
        <v>5.31</v>
      </c>
      <c r="G86" s="83">
        <v>472734.0</v>
      </c>
      <c r="H86" s="83">
        <v>21.61</v>
      </c>
      <c r="I86" s="83" t="s">
        <v>101</v>
      </c>
      <c r="J86" s="83" t="s">
        <v>53</v>
      </c>
      <c r="K86" s="83" t="s">
        <v>203</v>
      </c>
      <c r="L86" s="45" t="s">
        <v>678</v>
      </c>
      <c r="M86" s="23"/>
      <c r="N86" s="23"/>
      <c r="O86" s="204" t="str">
        <f t="shared" si="1"/>
        <v>750MeV</v>
      </c>
      <c r="P86" s="23" t="str">
        <f t="shared" si="2"/>
        <v>650MeV</v>
      </c>
      <c r="Q86" s="23">
        <f t="shared" si="3"/>
        <v>379.2</v>
      </c>
      <c r="R86" s="23">
        <f t="shared" si="6"/>
        <v>195.72</v>
      </c>
      <c r="S86" s="23">
        <f t="shared" si="7"/>
        <v>65.63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>
      <c r="A87" s="180"/>
      <c r="B87" s="45">
        <v>4674.0</v>
      </c>
      <c r="C87" s="45" t="s">
        <v>570</v>
      </c>
      <c r="D87" s="83">
        <v>23.801</v>
      </c>
      <c r="E87" s="83">
        <v>8.0</v>
      </c>
      <c r="F87" s="83">
        <v>9.91</v>
      </c>
      <c r="G87" s="83">
        <v>836743.0</v>
      </c>
      <c r="H87" s="83">
        <v>20.53</v>
      </c>
      <c r="I87" s="83" t="s">
        <v>101</v>
      </c>
      <c r="J87" s="83" t="s">
        <v>53</v>
      </c>
      <c r="K87" s="83" t="s">
        <v>203</v>
      </c>
      <c r="L87" s="23"/>
      <c r="M87" s="23"/>
      <c r="N87" s="23"/>
      <c r="O87" s="204" t="str">
        <f t="shared" si="1"/>
        <v>750MeV</v>
      </c>
      <c r="P87" s="23" t="str">
        <f t="shared" si="2"/>
        <v>650MeV</v>
      </c>
      <c r="Q87" s="23">
        <f t="shared" si="3"/>
        <v>379.2</v>
      </c>
      <c r="R87" s="23">
        <f t="shared" si="6"/>
        <v>205.63</v>
      </c>
      <c r="S87" s="23">
        <f t="shared" si="7"/>
        <v>65.63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>
      <c r="A88" s="180">
        <v>45348.0</v>
      </c>
      <c r="B88" s="45">
        <v>4675.0</v>
      </c>
      <c r="C88" s="45" t="s">
        <v>570</v>
      </c>
      <c r="D88" s="83">
        <v>23.801</v>
      </c>
      <c r="E88" s="83">
        <v>8.0</v>
      </c>
      <c r="F88" s="83">
        <v>14.74</v>
      </c>
      <c r="G88" s="294">
        <v>1704805.0</v>
      </c>
      <c r="H88" s="83">
        <v>33.27</v>
      </c>
      <c r="I88" s="83" t="s">
        <v>101</v>
      </c>
      <c r="J88" s="83" t="s">
        <v>53</v>
      </c>
      <c r="K88" s="83" t="s">
        <v>203</v>
      </c>
      <c r="L88" s="45" t="s">
        <v>679</v>
      </c>
      <c r="M88" s="23"/>
      <c r="N88" s="23"/>
      <c r="O88" s="204" t="str">
        <f t="shared" si="1"/>
        <v>750MeV</v>
      </c>
      <c r="P88" s="23" t="str">
        <f t="shared" si="2"/>
        <v>650MeV</v>
      </c>
      <c r="Q88" s="23">
        <f t="shared" si="3"/>
        <v>379.2</v>
      </c>
      <c r="R88" s="23">
        <f t="shared" si="6"/>
        <v>220.37</v>
      </c>
      <c r="S88" s="23">
        <f t="shared" si="7"/>
        <v>65.63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</row>
    <row r="89">
      <c r="A89" s="114"/>
      <c r="B89" s="45">
        <v>4676.0</v>
      </c>
      <c r="C89" s="45" t="s">
        <v>570</v>
      </c>
      <c r="D89" s="83">
        <v>23.801</v>
      </c>
      <c r="E89" s="83">
        <v>8.0</v>
      </c>
      <c r="F89" s="83">
        <v>15.23</v>
      </c>
      <c r="G89" s="83">
        <v>1778693.0</v>
      </c>
      <c r="H89" s="83">
        <v>33.32</v>
      </c>
      <c r="I89" s="83" t="s">
        <v>101</v>
      </c>
      <c r="J89" s="83" t="s">
        <v>53</v>
      </c>
      <c r="K89" s="83" t="s">
        <v>203</v>
      </c>
      <c r="L89" s="23"/>
      <c r="M89" s="23"/>
      <c r="N89" s="23"/>
      <c r="O89" s="204" t="str">
        <f t="shared" si="1"/>
        <v>750MeV</v>
      </c>
      <c r="P89" s="23" t="str">
        <f t="shared" si="2"/>
        <v>650MeV</v>
      </c>
      <c r="Q89" s="23">
        <f t="shared" si="3"/>
        <v>379.2</v>
      </c>
      <c r="R89" s="23">
        <f t="shared" si="6"/>
        <v>235.6</v>
      </c>
      <c r="S89" s="23">
        <f t="shared" si="7"/>
        <v>65.63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114"/>
      <c r="B90" s="45">
        <v>4677.0</v>
      </c>
      <c r="C90" s="45" t="s">
        <v>570</v>
      </c>
      <c r="D90" s="83">
        <v>23.801</v>
      </c>
      <c r="E90" s="83">
        <v>8.0</v>
      </c>
      <c r="F90" s="83">
        <v>15.71</v>
      </c>
      <c r="G90" s="83">
        <v>1825437.0</v>
      </c>
      <c r="H90" s="83">
        <v>33.59</v>
      </c>
      <c r="I90" s="83" t="s">
        <v>101</v>
      </c>
      <c r="J90" s="83" t="s">
        <v>53</v>
      </c>
      <c r="K90" s="83" t="s">
        <v>203</v>
      </c>
      <c r="L90" s="23"/>
      <c r="M90" s="23"/>
      <c r="N90" s="23"/>
      <c r="O90" s="204" t="str">
        <f t="shared" si="1"/>
        <v>750MeV</v>
      </c>
      <c r="P90" s="23" t="str">
        <f t="shared" si="2"/>
        <v>650MeV</v>
      </c>
      <c r="Q90" s="23">
        <f t="shared" si="3"/>
        <v>379.2</v>
      </c>
      <c r="R90" s="23">
        <f t="shared" si="6"/>
        <v>251.31</v>
      </c>
      <c r="S90" s="23">
        <f t="shared" si="7"/>
        <v>65.63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114"/>
      <c r="B91" s="45">
        <v>4678.0</v>
      </c>
      <c r="C91" s="45" t="s">
        <v>570</v>
      </c>
      <c r="D91" s="83">
        <v>23.801</v>
      </c>
      <c r="E91" s="83">
        <v>8.0</v>
      </c>
      <c r="F91" s="83">
        <v>14.32</v>
      </c>
      <c r="G91" s="83">
        <v>1684479.0</v>
      </c>
      <c r="H91" s="83">
        <v>33.65</v>
      </c>
      <c r="I91" s="83" t="s">
        <v>101</v>
      </c>
      <c r="J91" s="83" t="s">
        <v>53</v>
      </c>
      <c r="K91" s="83" t="s">
        <v>203</v>
      </c>
      <c r="L91" s="23"/>
      <c r="M91" s="23"/>
      <c r="N91" s="23"/>
      <c r="O91" s="204" t="str">
        <f t="shared" si="1"/>
        <v>750MeV</v>
      </c>
      <c r="P91" s="23" t="str">
        <f t="shared" si="2"/>
        <v>650MeV</v>
      </c>
      <c r="Q91" s="23">
        <f t="shared" si="3"/>
        <v>379.2</v>
      </c>
      <c r="R91" s="23">
        <f t="shared" si="6"/>
        <v>265.63</v>
      </c>
      <c r="S91" s="23">
        <f t="shared" si="7"/>
        <v>65.63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114"/>
      <c r="B92" s="45">
        <v>4679.0</v>
      </c>
      <c r="C92" s="45" t="s">
        <v>570</v>
      </c>
      <c r="D92" s="83">
        <v>23.801</v>
      </c>
      <c r="E92" s="83">
        <v>6.0</v>
      </c>
      <c r="F92" s="83">
        <v>7.15</v>
      </c>
      <c r="G92" s="83">
        <v>817406.0</v>
      </c>
      <c r="H92" s="83">
        <v>20.14</v>
      </c>
      <c r="I92" s="83" t="s">
        <v>101</v>
      </c>
      <c r="J92" s="83" t="s">
        <v>53</v>
      </c>
      <c r="K92" s="83" t="s">
        <v>203</v>
      </c>
      <c r="L92" s="23"/>
      <c r="M92" s="23"/>
      <c r="N92" s="23"/>
      <c r="O92" s="204" t="str">
        <f t="shared" si="1"/>
        <v>750MeV</v>
      </c>
      <c r="P92" s="23" t="str">
        <f t="shared" si="2"/>
        <v>650MeV</v>
      </c>
      <c r="Q92" s="23">
        <f t="shared" si="3"/>
        <v>379.2</v>
      </c>
      <c r="R92" s="23">
        <f t="shared" si="6"/>
        <v>272.78</v>
      </c>
      <c r="S92" s="23">
        <f t="shared" si="7"/>
        <v>65.63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114"/>
      <c r="B93" s="45">
        <v>4680.0</v>
      </c>
      <c r="C93" s="45" t="s">
        <v>570</v>
      </c>
      <c r="D93" s="83">
        <v>23.801</v>
      </c>
      <c r="E93" s="83">
        <v>4.0</v>
      </c>
      <c r="F93" s="83">
        <v>4.76</v>
      </c>
      <c r="G93" s="83">
        <v>549068.0</v>
      </c>
      <c r="H93" s="83">
        <v>20.53</v>
      </c>
      <c r="I93" s="83" t="s">
        <v>101</v>
      </c>
      <c r="J93" s="83" t="s">
        <v>53</v>
      </c>
      <c r="K93" s="83" t="s">
        <v>203</v>
      </c>
      <c r="L93" s="23"/>
      <c r="M93" s="23"/>
      <c r="N93" s="23"/>
      <c r="O93" s="204" t="str">
        <f t="shared" si="1"/>
        <v>750MeV</v>
      </c>
      <c r="P93" s="23" t="str">
        <f t="shared" si="2"/>
        <v>650MeV</v>
      </c>
      <c r="Q93" s="23">
        <f t="shared" si="3"/>
        <v>379.2</v>
      </c>
      <c r="R93" s="23">
        <f t="shared" si="6"/>
        <v>277.54</v>
      </c>
      <c r="S93" s="23">
        <f t="shared" si="7"/>
        <v>65.63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114"/>
      <c r="B94" s="45">
        <v>4681.0</v>
      </c>
      <c r="C94" s="45" t="s">
        <v>154</v>
      </c>
      <c r="D94" s="83">
        <v>23.801</v>
      </c>
      <c r="E94" s="83">
        <v>8.0</v>
      </c>
      <c r="F94" s="83">
        <v>0.0</v>
      </c>
      <c r="G94" s="83">
        <v>69863.0</v>
      </c>
      <c r="H94" s="83">
        <v>1.27</v>
      </c>
      <c r="I94" s="83" t="s">
        <v>101</v>
      </c>
      <c r="J94" s="83" t="s">
        <v>53</v>
      </c>
      <c r="K94" s="83" t="s">
        <v>203</v>
      </c>
      <c r="L94" s="23"/>
      <c r="M94" s="23"/>
      <c r="N94" s="23"/>
      <c r="O94" s="204" t="str">
        <f t="shared" si="1"/>
        <v>750MeV</v>
      </c>
      <c r="P94" s="23" t="str">
        <f t="shared" si="2"/>
        <v>650MeV</v>
      </c>
      <c r="Q94" s="23">
        <f t="shared" si="3"/>
        <v>379.2</v>
      </c>
      <c r="R94" s="23">
        <f t="shared" si="6"/>
        <v>277.54</v>
      </c>
      <c r="S94" s="23">
        <f t="shared" si="7"/>
        <v>65.63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>
      <c r="A95" s="114"/>
      <c r="B95" s="45">
        <v>4682.0</v>
      </c>
      <c r="C95" s="45" t="s">
        <v>570</v>
      </c>
      <c r="D95" s="83">
        <v>23.801</v>
      </c>
      <c r="E95" s="83">
        <v>8.0</v>
      </c>
      <c r="F95" s="83">
        <v>7.32</v>
      </c>
      <c r="G95" s="83">
        <v>824648.0</v>
      </c>
      <c r="H95" s="83">
        <v>15.98</v>
      </c>
      <c r="I95" s="83" t="s">
        <v>101</v>
      </c>
      <c r="J95" s="83" t="s">
        <v>469</v>
      </c>
      <c r="K95" s="83" t="s">
        <v>223</v>
      </c>
      <c r="L95" s="45"/>
      <c r="M95" s="23"/>
      <c r="N95" s="23"/>
      <c r="O95" s="204" t="str">
        <f t="shared" si="1"/>
        <v>750MeV</v>
      </c>
      <c r="P95" s="23" t="str">
        <f t="shared" si="2"/>
        <v>650MeV</v>
      </c>
      <c r="Q95" s="23">
        <f t="shared" si="3"/>
        <v>379.2</v>
      </c>
      <c r="R95" s="23">
        <f t="shared" si="6"/>
        <v>284.86</v>
      </c>
      <c r="S95" s="23">
        <f t="shared" si="7"/>
        <v>65.63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>
      <c r="A96" s="114"/>
      <c r="B96" s="45">
        <v>4683.0</v>
      </c>
      <c r="C96" s="45" t="s">
        <v>154</v>
      </c>
      <c r="D96" s="83">
        <v>23.801</v>
      </c>
      <c r="E96" s="83">
        <v>8.0</v>
      </c>
      <c r="F96" s="83">
        <v>0.0</v>
      </c>
      <c r="G96" s="83">
        <v>12317.0</v>
      </c>
      <c r="H96" s="83">
        <v>0.18</v>
      </c>
      <c r="I96" s="83" t="s">
        <v>101</v>
      </c>
      <c r="J96" s="45" t="s">
        <v>44</v>
      </c>
      <c r="K96" s="83" t="s">
        <v>203</v>
      </c>
      <c r="L96" s="45"/>
      <c r="M96" s="23"/>
      <c r="N96" s="23"/>
      <c r="O96" s="204" t="str">
        <f t="shared" si="1"/>
        <v>750MeV</v>
      </c>
      <c r="P96" s="23" t="str">
        <f t="shared" si="2"/>
        <v>650MeV</v>
      </c>
      <c r="Q96" s="23">
        <f t="shared" si="3"/>
        <v>379.2</v>
      </c>
      <c r="R96" s="23">
        <f t="shared" si="6"/>
        <v>284.86</v>
      </c>
      <c r="S96" s="23">
        <f t="shared" si="7"/>
        <v>65.63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>
      <c r="A97" s="114"/>
      <c r="B97" s="45">
        <v>4684.0</v>
      </c>
      <c r="C97" s="45" t="s">
        <v>570</v>
      </c>
      <c r="D97" s="83">
        <v>23.801</v>
      </c>
      <c r="E97" s="83">
        <v>8.0</v>
      </c>
      <c r="F97" s="83">
        <v>9.01</v>
      </c>
      <c r="G97" s="83">
        <v>1059322.0</v>
      </c>
      <c r="H97" s="83">
        <v>19.73</v>
      </c>
      <c r="I97" s="83" t="s">
        <v>101</v>
      </c>
      <c r="J97" s="83" t="s">
        <v>519</v>
      </c>
      <c r="K97" s="83" t="s">
        <v>203</v>
      </c>
      <c r="L97" s="45"/>
      <c r="M97" s="23"/>
      <c r="N97" s="23"/>
      <c r="O97" s="204" t="str">
        <f t="shared" si="1"/>
        <v>750MeV</v>
      </c>
      <c r="P97" s="23" t="str">
        <f t="shared" si="2"/>
        <v>650MeV</v>
      </c>
      <c r="Q97" s="23">
        <f t="shared" si="3"/>
        <v>379.2</v>
      </c>
      <c r="R97" s="23">
        <f t="shared" si="6"/>
        <v>293.87</v>
      </c>
      <c r="S97" s="23">
        <f t="shared" si="7"/>
        <v>65.63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>
      <c r="A98" s="114"/>
      <c r="B98" s="45">
        <v>4685.0</v>
      </c>
      <c r="C98" s="45" t="s">
        <v>154</v>
      </c>
      <c r="D98" s="83">
        <v>23.801</v>
      </c>
      <c r="E98" s="83">
        <v>8.0</v>
      </c>
      <c r="F98" s="83">
        <v>0.0</v>
      </c>
      <c r="G98" s="83">
        <v>0.0</v>
      </c>
      <c r="H98" s="83">
        <v>0.0</v>
      </c>
      <c r="I98" s="83" t="s">
        <v>101</v>
      </c>
      <c r="J98" s="83" t="s">
        <v>519</v>
      </c>
      <c r="K98" s="83" t="s">
        <v>203</v>
      </c>
      <c r="L98" s="45" t="s">
        <v>680</v>
      </c>
      <c r="M98" s="23"/>
      <c r="N98" s="23"/>
      <c r="O98" s="204" t="str">
        <f t="shared" si="1"/>
        <v>750MeV</v>
      </c>
      <c r="P98" s="23" t="str">
        <f t="shared" si="2"/>
        <v>650MeV</v>
      </c>
      <c r="Q98" s="23">
        <f t="shared" si="3"/>
        <v>379.2</v>
      </c>
      <c r="R98" s="23">
        <f t="shared" si="6"/>
        <v>293.87</v>
      </c>
      <c r="S98" s="23">
        <f t="shared" si="7"/>
        <v>65.63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>
      <c r="A99" s="75"/>
      <c r="B99" s="4">
        <v>4686.0</v>
      </c>
      <c r="C99" s="4" t="s">
        <v>391</v>
      </c>
      <c r="D99" s="207">
        <v>23.801</v>
      </c>
      <c r="E99" s="52">
        <v>12.0</v>
      </c>
      <c r="F99" s="52">
        <v>20.66</v>
      </c>
      <c r="G99" s="52">
        <v>690719.0</v>
      </c>
      <c r="H99" s="52">
        <v>30.49</v>
      </c>
      <c r="I99" s="52" t="s">
        <v>65</v>
      </c>
      <c r="J99" s="52" t="s">
        <v>53</v>
      </c>
      <c r="K99" s="52" t="s">
        <v>203</v>
      </c>
      <c r="L99" s="4"/>
      <c r="O99" s="176" t="str">
        <f t="shared" si="1"/>
        <v>750MeV</v>
      </c>
      <c r="P99" s="20" t="str">
        <f t="shared" si="2"/>
        <v>650MeV</v>
      </c>
      <c r="Q99" s="20">
        <f t="shared" si="3"/>
        <v>399.86</v>
      </c>
      <c r="R99" s="20">
        <f t="shared" si="6"/>
        <v>293.87</v>
      </c>
      <c r="S99" s="20">
        <f t="shared" si="7"/>
        <v>65.63</v>
      </c>
    </row>
    <row r="100">
      <c r="A100" s="75"/>
      <c r="B100" s="4">
        <v>4687.0</v>
      </c>
      <c r="C100" s="4" t="s">
        <v>391</v>
      </c>
      <c r="D100" s="207">
        <v>23.801</v>
      </c>
      <c r="E100" s="52">
        <v>12.0</v>
      </c>
      <c r="F100" s="52">
        <v>20.03</v>
      </c>
      <c r="G100" s="52">
        <v>696645.0</v>
      </c>
      <c r="H100" s="52">
        <v>29.96</v>
      </c>
      <c r="I100" s="52" t="s">
        <v>65</v>
      </c>
      <c r="J100" s="52" t="s">
        <v>53</v>
      </c>
      <c r="K100" s="52" t="s">
        <v>203</v>
      </c>
      <c r="L100" s="4"/>
      <c r="O100" s="176" t="str">
        <f t="shared" si="1"/>
        <v>750MeV</v>
      </c>
      <c r="P100" s="20" t="str">
        <f t="shared" si="2"/>
        <v>650MeV</v>
      </c>
      <c r="Q100" s="20">
        <f t="shared" si="3"/>
        <v>419.89</v>
      </c>
      <c r="R100" s="20">
        <f t="shared" si="6"/>
        <v>293.87</v>
      </c>
      <c r="S100" s="20">
        <f t="shared" si="7"/>
        <v>65.63</v>
      </c>
    </row>
    <row r="101">
      <c r="A101" s="75"/>
      <c r="B101" s="4">
        <v>4688.0</v>
      </c>
      <c r="C101" s="4" t="s">
        <v>391</v>
      </c>
      <c r="D101" s="207">
        <v>23.801</v>
      </c>
      <c r="E101" s="52">
        <v>12.0</v>
      </c>
      <c r="F101" s="52">
        <v>16.9</v>
      </c>
      <c r="G101" s="52">
        <v>589373.0</v>
      </c>
      <c r="H101" s="52">
        <v>29.89</v>
      </c>
      <c r="I101" s="52" t="s">
        <v>65</v>
      </c>
      <c r="J101" s="52" t="s">
        <v>53</v>
      </c>
      <c r="K101" s="52" t="s">
        <v>203</v>
      </c>
      <c r="L101" s="4"/>
      <c r="O101" s="176" t="str">
        <f t="shared" si="1"/>
        <v>750MeV</v>
      </c>
      <c r="P101" s="20" t="str">
        <f t="shared" si="2"/>
        <v>650MeV</v>
      </c>
      <c r="Q101" s="20">
        <f t="shared" si="3"/>
        <v>436.79</v>
      </c>
      <c r="R101" s="20">
        <f t="shared" si="6"/>
        <v>293.87</v>
      </c>
      <c r="S101" s="20">
        <f t="shared" si="7"/>
        <v>65.63</v>
      </c>
    </row>
    <row r="102">
      <c r="A102" s="75"/>
      <c r="B102" s="4">
        <v>4689.0</v>
      </c>
      <c r="C102" s="4" t="s">
        <v>391</v>
      </c>
      <c r="D102" s="207">
        <v>23.801</v>
      </c>
      <c r="E102" s="52">
        <v>12.0</v>
      </c>
      <c r="F102" s="52">
        <v>19.7</v>
      </c>
      <c r="G102" s="52">
        <v>686108.0</v>
      </c>
      <c r="H102" s="52">
        <v>29.49</v>
      </c>
      <c r="I102" s="52" t="s">
        <v>65</v>
      </c>
      <c r="J102" s="52" t="s">
        <v>53</v>
      </c>
      <c r="K102" s="52" t="s">
        <v>203</v>
      </c>
      <c r="L102" s="4"/>
      <c r="O102" s="176" t="str">
        <f t="shared" si="1"/>
        <v>750MeV</v>
      </c>
      <c r="P102" s="20" t="str">
        <f t="shared" si="2"/>
        <v>650MeV</v>
      </c>
      <c r="Q102" s="20">
        <f t="shared" si="3"/>
        <v>456.49</v>
      </c>
      <c r="R102" s="20">
        <f t="shared" si="6"/>
        <v>293.87</v>
      </c>
      <c r="S102" s="20">
        <f t="shared" si="7"/>
        <v>65.63</v>
      </c>
    </row>
    <row r="103">
      <c r="A103" s="252"/>
      <c r="B103" s="4">
        <v>4690.0</v>
      </c>
      <c r="C103" s="4" t="s">
        <v>391</v>
      </c>
      <c r="D103" s="207">
        <v>23.801</v>
      </c>
      <c r="E103" s="52">
        <v>12.0</v>
      </c>
      <c r="F103" s="52">
        <v>19.56</v>
      </c>
      <c r="G103" s="52">
        <v>682144.0</v>
      </c>
      <c r="H103" s="52">
        <v>30.17</v>
      </c>
      <c r="I103" s="52" t="s">
        <v>65</v>
      </c>
      <c r="J103" s="52" t="s">
        <v>53</v>
      </c>
      <c r="K103" s="52" t="s">
        <v>203</v>
      </c>
      <c r="L103" s="4"/>
      <c r="O103" s="176" t="str">
        <f t="shared" si="1"/>
        <v>750MeV</v>
      </c>
      <c r="P103" s="20" t="str">
        <f t="shared" si="2"/>
        <v>650MeV</v>
      </c>
      <c r="Q103" s="20">
        <f t="shared" si="3"/>
        <v>476.05</v>
      </c>
      <c r="R103" s="20">
        <f t="shared" si="6"/>
        <v>293.87</v>
      </c>
      <c r="S103" s="20">
        <f t="shared" si="7"/>
        <v>65.63</v>
      </c>
    </row>
    <row r="104">
      <c r="A104" s="75"/>
      <c r="B104" s="4">
        <v>4691.0</v>
      </c>
      <c r="C104" s="4" t="s">
        <v>391</v>
      </c>
      <c r="D104" s="207">
        <v>23.801</v>
      </c>
      <c r="E104" s="52">
        <v>12.0</v>
      </c>
      <c r="F104" s="52">
        <v>19.65</v>
      </c>
      <c r="G104" s="52">
        <v>712430.0</v>
      </c>
      <c r="H104" s="52">
        <v>42.13</v>
      </c>
      <c r="I104" s="52" t="s">
        <v>65</v>
      </c>
      <c r="J104" s="52" t="s">
        <v>53</v>
      </c>
      <c r="K104" s="52" t="s">
        <v>203</v>
      </c>
      <c r="L104" s="4"/>
      <c r="O104" s="176" t="str">
        <f t="shared" si="1"/>
        <v>750MeV</v>
      </c>
      <c r="P104" s="20" t="str">
        <f t="shared" si="2"/>
        <v>650MeV</v>
      </c>
      <c r="Q104" s="20">
        <f t="shared" si="3"/>
        <v>495.7</v>
      </c>
      <c r="R104" s="20">
        <f t="shared" si="6"/>
        <v>293.87</v>
      </c>
      <c r="S104" s="20">
        <f t="shared" si="7"/>
        <v>65.63</v>
      </c>
    </row>
    <row r="105">
      <c r="A105" s="75"/>
      <c r="B105" s="4">
        <v>4692.0</v>
      </c>
      <c r="C105" s="4" t="s">
        <v>391</v>
      </c>
      <c r="D105" s="207">
        <v>23.801</v>
      </c>
      <c r="E105" s="52">
        <v>12.0</v>
      </c>
      <c r="F105" s="52">
        <v>19.76</v>
      </c>
      <c r="G105" s="52">
        <v>699581.0</v>
      </c>
      <c r="H105" s="52">
        <v>29.33</v>
      </c>
      <c r="I105" s="52" t="s">
        <v>65</v>
      </c>
      <c r="J105" s="52" t="s">
        <v>53</v>
      </c>
      <c r="K105" s="52" t="s">
        <v>203</v>
      </c>
      <c r="L105" s="4"/>
      <c r="O105" s="176" t="str">
        <f t="shared" si="1"/>
        <v>750MeV</v>
      </c>
      <c r="P105" s="20" t="str">
        <f t="shared" si="2"/>
        <v>650MeV</v>
      </c>
      <c r="Q105" s="20">
        <f t="shared" si="3"/>
        <v>515.46</v>
      </c>
      <c r="R105" s="20">
        <f t="shared" si="6"/>
        <v>293.87</v>
      </c>
      <c r="S105" s="20">
        <f t="shared" si="7"/>
        <v>65.63</v>
      </c>
    </row>
    <row r="106">
      <c r="A106" s="75"/>
      <c r="B106" s="4">
        <v>4693.0</v>
      </c>
      <c r="C106" s="4" t="s">
        <v>391</v>
      </c>
      <c r="D106" s="207">
        <v>23.801</v>
      </c>
      <c r="E106" s="52">
        <v>12.0</v>
      </c>
      <c r="F106" s="52">
        <v>18.92</v>
      </c>
      <c r="G106" s="52">
        <v>663079.0</v>
      </c>
      <c r="H106" s="52">
        <v>28.31</v>
      </c>
      <c r="I106" s="52" t="s">
        <v>65</v>
      </c>
      <c r="J106" s="52" t="s">
        <v>53</v>
      </c>
      <c r="K106" s="52" t="s">
        <v>203</v>
      </c>
      <c r="L106" s="4"/>
      <c r="O106" s="176" t="str">
        <f t="shared" si="1"/>
        <v>750MeV</v>
      </c>
      <c r="P106" s="20" t="str">
        <f t="shared" si="2"/>
        <v>650MeV</v>
      </c>
      <c r="Q106" s="20">
        <f t="shared" si="3"/>
        <v>534.38</v>
      </c>
      <c r="R106" s="20">
        <f t="shared" si="6"/>
        <v>293.87</v>
      </c>
      <c r="S106" s="20">
        <f t="shared" si="7"/>
        <v>65.63</v>
      </c>
    </row>
    <row r="107">
      <c r="A107" s="75"/>
      <c r="B107" s="4">
        <v>4694.0</v>
      </c>
      <c r="C107" s="4" t="s">
        <v>391</v>
      </c>
      <c r="D107" s="207">
        <v>23.801</v>
      </c>
      <c r="E107" s="52">
        <v>12.0</v>
      </c>
      <c r="F107" s="52">
        <v>8.77</v>
      </c>
      <c r="G107" s="52">
        <v>321210.0</v>
      </c>
      <c r="H107" s="52">
        <v>19.43</v>
      </c>
      <c r="I107" s="52" t="s">
        <v>65</v>
      </c>
      <c r="J107" s="52" t="s">
        <v>53</v>
      </c>
      <c r="K107" s="52" t="s">
        <v>203</v>
      </c>
      <c r="L107" s="4"/>
      <c r="O107" s="176" t="str">
        <f t="shared" si="1"/>
        <v>750MeV</v>
      </c>
      <c r="P107" s="20" t="str">
        <f t="shared" si="2"/>
        <v>650MeV</v>
      </c>
      <c r="Q107" s="20">
        <f t="shared" si="3"/>
        <v>543.15</v>
      </c>
      <c r="R107" s="20">
        <f t="shared" si="6"/>
        <v>293.87</v>
      </c>
      <c r="S107" s="20">
        <f t="shared" si="7"/>
        <v>65.63</v>
      </c>
    </row>
    <row r="108">
      <c r="A108" s="75"/>
      <c r="B108" s="4">
        <v>4695.0</v>
      </c>
      <c r="C108" s="4" t="s">
        <v>391</v>
      </c>
      <c r="D108" s="207">
        <v>23.801</v>
      </c>
      <c r="E108" s="52">
        <v>12.0</v>
      </c>
      <c r="F108" s="52">
        <v>3.84</v>
      </c>
      <c r="G108" s="52">
        <v>184432.0</v>
      </c>
      <c r="H108" s="52">
        <v>28.09</v>
      </c>
      <c r="I108" s="52" t="s">
        <v>65</v>
      </c>
      <c r="J108" s="52" t="s">
        <v>53</v>
      </c>
      <c r="K108" s="52" t="s">
        <v>203</v>
      </c>
      <c r="L108" s="4" t="s">
        <v>681</v>
      </c>
      <c r="O108" s="176" t="str">
        <f t="shared" si="1"/>
        <v>750MeV</v>
      </c>
      <c r="P108" s="20" t="str">
        <f t="shared" si="2"/>
        <v>650MeV</v>
      </c>
      <c r="Q108" s="20">
        <f t="shared" si="3"/>
        <v>546.99</v>
      </c>
      <c r="R108" s="20">
        <f t="shared" si="6"/>
        <v>293.87</v>
      </c>
      <c r="S108" s="20">
        <f t="shared" si="7"/>
        <v>65.63</v>
      </c>
    </row>
    <row r="109">
      <c r="A109" s="73"/>
      <c r="B109" s="4">
        <v>4696.0</v>
      </c>
      <c r="C109" s="4" t="s">
        <v>391</v>
      </c>
      <c r="D109" s="207">
        <v>23.801</v>
      </c>
      <c r="E109" s="52">
        <v>12.0</v>
      </c>
      <c r="F109" s="52">
        <v>9.21</v>
      </c>
      <c r="G109" s="52">
        <v>327016.0</v>
      </c>
      <c r="H109" s="52">
        <v>15.13</v>
      </c>
      <c r="I109" s="52" t="s">
        <v>65</v>
      </c>
      <c r="J109" s="52" t="s">
        <v>53</v>
      </c>
      <c r="K109" s="52" t="s">
        <v>203</v>
      </c>
      <c r="O109" s="176" t="str">
        <f t="shared" si="1"/>
        <v>750MeV</v>
      </c>
      <c r="P109" s="20" t="str">
        <f t="shared" si="2"/>
        <v>650MeV</v>
      </c>
      <c r="Q109" s="20">
        <f t="shared" si="3"/>
        <v>556.2</v>
      </c>
      <c r="R109" s="20">
        <f t="shared" si="6"/>
        <v>293.87</v>
      </c>
      <c r="S109" s="20">
        <f t="shared" si="7"/>
        <v>65.63</v>
      </c>
    </row>
    <row r="110">
      <c r="A110" s="295"/>
      <c r="B110" s="296">
        <v>4697.0</v>
      </c>
      <c r="C110" s="296" t="s">
        <v>682</v>
      </c>
      <c r="D110" s="297">
        <v>23.801</v>
      </c>
      <c r="E110" s="298">
        <v>20.0</v>
      </c>
      <c r="F110" s="298">
        <v>0.0</v>
      </c>
      <c r="G110" s="298" t="s">
        <v>232</v>
      </c>
      <c r="H110" s="298">
        <v>25.0</v>
      </c>
      <c r="I110" s="298" t="s">
        <v>65</v>
      </c>
      <c r="J110" s="298" t="s">
        <v>53</v>
      </c>
      <c r="K110" s="298" t="s">
        <v>203</v>
      </c>
      <c r="L110" s="296" t="s">
        <v>520</v>
      </c>
      <c r="M110" s="299"/>
      <c r="N110" s="299"/>
      <c r="O110" s="300" t="str">
        <f t="shared" si="1"/>
        <v>750MeV</v>
      </c>
      <c r="P110" s="299" t="str">
        <f t="shared" si="2"/>
        <v>650MeV</v>
      </c>
      <c r="Q110" s="299">
        <f t="shared" si="3"/>
        <v>556.2</v>
      </c>
      <c r="R110" s="299">
        <f t="shared" si="6"/>
        <v>293.87</v>
      </c>
      <c r="S110" s="299">
        <f t="shared" si="7"/>
        <v>65.63</v>
      </c>
      <c r="T110" s="299"/>
      <c r="U110" s="299"/>
      <c r="V110" s="299"/>
      <c r="W110" s="299"/>
      <c r="X110" s="299"/>
      <c r="Y110" s="299"/>
      <c r="Z110" s="299"/>
      <c r="AA110" s="299"/>
      <c r="AB110" s="299"/>
      <c r="AC110" s="299"/>
      <c r="AD110" s="299"/>
      <c r="AE110" s="299"/>
      <c r="AF110" s="299"/>
      <c r="AG110" s="299"/>
      <c r="AH110" s="299"/>
    </row>
    <row r="111">
      <c r="A111" s="295"/>
      <c r="B111" s="296">
        <v>4698.0</v>
      </c>
      <c r="C111" s="296" t="s">
        <v>682</v>
      </c>
      <c r="D111" s="297">
        <v>23.801</v>
      </c>
      <c r="E111" s="298">
        <v>20.0</v>
      </c>
      <c r="F111" s="298">
        <v>0.0</v>
      </c>
      <c r="G111" s="298" t="s">
        <v>232</v>
      </c>
      <c r="H111" s="298">
        <v>31.0</v>
      </c>
      <c r="I111" s="298" t="s">
        <v>65</v>
      </c>
      <c r="J111" s="298" t="s">
        <v>53</v>
      </c>
      <c r="K111" s="298" t="s">
        <v>203</v>
      </c>
      <c r="L111" s="296" t="s">
        <v>520</v>
      </c>
      <c r="M111" s="299"/>
      <c r="N111" s="299"/>
      <c r="O111" s="300" t="str">
        <f t="shared" si="1"/>
        <v>750MeV</v>
      </c>
      <c r="P111" s="299" t="str">
        <f t="shared" si="2"/>
        <v>650MeV</v>
      </c>
      <c r="Q111" s="299">
        <f t="shared" si="3"/>
        <v>556.2</v>
      </c>
      <c r="R111" s="299">
        <f t="shared" si="6"/>
        <v>293.87</v>
      </c>
      <c r="S111" s="299">
        <f t="shared" si="7"/>
        <v>65.63</v>
      </c>
      <c r="T111" s="299"/>
      <c r="U111" s="299"/>
      <c r="V111" s="299"/>
      <c r="W111" s="299"/>
      <c r="X111" s="299"/>
      <c r="Y111" s="299"/>
      <c r="Z111" s="299"/>
      <c r="AA111" s="299"/>
      <c r="AB111" s="299"/>
      <c r="AC111" s="299"/>
      <c r="AD111" s="299"/>
      <c r="AE111" s="299"/>
      <c r="AF111" s="299"/>
      <c r="AG111" s="299"/>
      <c r="AH111" s="299"/>
    </row>
    <row r="112">
      <c r="A112" s="295"/>
      <c r="B112" s="296">
        <v>4699.0</v>
      </c>
      <c r="C112" s="296" t="s">
        <v>682</v>
      </c>
      <c r="D112" s="297">
        <v>23.801</v>
      </c>
      <c r="E112" s="298">
        <v>20.0</v>
      </c>
      <c r="F112" s="298">
        <v>0.0</v>
      </c>
      <c r="G112" s="298" t="s">
        <v>232</v>
      </c>
      <c r="H112" s="298">
        <v>27.0</v>
      </c>
      <c r="I112" s="298" t="s">
        <v>65</v>
      </c>
      <c r="J112" s="298" t="s">
        <v>53</v>
      </c>
      <c r="K112" s="298" t="s">
        <v>203</v>
      </c>
      <c r="L112" s="296" t="s">
        <v>520</v>
      </c>
      <c r="M112" s="299"/>
      <c r="N112" s="299"/>
      <c r="O112" s="300" t="str">
        <f t="shared" si="1"/>
        <v>750MeV</v>
      </c>
      <c r="P112" s="299" t="str">
        <f t="shared" si="2"/>
        <v>650MeV</v>
      </c>
      <c r="Q112" s="299">
        <f t="shared" si="3"/>
        <v>556.2</v>
      </c>
      <c r="R112" s="299">
        <f t="shared" si="6"/>
        <v>293.87</v>
      </c>
      <c r="S112" s="299">
        <f t="shared" si="7"/>
        <v>65.63</v>
      </c>
      <c r="T112" s="299"/>
      <c r="U112" s="299"/>
      <c r="V112" s="299"/>
      <c r="W112" s="299"/>
      <c r="X112" s="299"/>
      <c r="Y112" s="299"/>
      <c r="Z112" s="299"/>
      <c r="AA112" s="299"/>
      <c r="AB112" s="299"/>
      <c r="AC112" s="299"/>
      <c r="AD112" s="299"/>
      <c r="AE112" s="299"/>
      <c r="AF112" s="299"/>
      <c r="AG112" s="299"/>
      <c r="AH112" s="299"/>
    </row>
    <row r="113">
      <c r="A113" s="295"/>
      <c r="B113" s="296">
        <v>4700.0</v>
      </c>
      <c r="C113" s="296" t="s">
        <v>682</v>
      </c>
      <c r="D113" s="297">
        <v>23.801</v>
      </c>
      <c r="E113" s="298">
        <v>20.0</v>
      </c>
      <c r="F113" s="298">
        <v>0.0</v>
      </c>
      <c r="G113" s="298">
        <v>769002.0</v>
      </c>
      <c r="H113" s="296">
        <v>19.18</v>
      </c>
      <c r="I113" s="298" t="s">
        <v>65</v>
      </c>
      <c r="J113" s="298" t="s">
        <v>53</v>
      </c>
      <c r="K113" s="298" t="s">
        <v>203</v>
      </c>
      <c r="L113" s="299"/>
      <c r="M113" s="299"/>
      <c r="N113" s="299"/>
      <c r="O113" s="300" t="str">
        <f t="shared" si="1"/>
        <v>750MeV</v>
      </c>
      <c r="P113" s="299" t="str">
        <f t="shared" si="2"/>
        <v>650MeV</v>
      </c>
      <c r="Q113" s="299">
        <f t="shared" si="3"/>
        <v>556.2</v>
      </c>
      <c r="R113" s="299">
        <f t="shared" si="6"/>
        <v>293.87</v>
      </c>
      <c r="S113" s="299">
        <f t="shared" si="7"/>
        <v>65.63</v>
      </c>
      <c r="T113" s="299"/>
      <c r="U113" s="299"/>
      <c r="V113" s="299"/>
      <c r="W113" s="299"/>
      <c r="X113" s="299"/>
      <c r="Y113" s="299"/>
      <c r="Z113" s="299"/>
      <c r="AA113" s="299"/>
      <c r="AB113" s="299"/>
      <c r="AC113" s="299"/>
      <c r="AD113" s="299"/>
      <c r="AE113" s="299"/>
      <c r="AF113" s="299"/>
      <c r="AG113" s="299"/>
      <c r="AH113" s="299"/>
    </row>
    <row r="114">
      <c r="A114" s="301"/>
      <c r="B114" s="296">
        <v>4701.0</v>
      </c>
      <c r="C114" s="296" t="s">
        <v>682</v>
      </c>
      <c r="D114" s="297">
        <v>23.801</v>
      </c>
      <c r="E114" s="298">
        <v>12.0</v>
      </c>
      <c r="F114" s="298">
        <v>0.0</v>
      </c>
      <c r="G114" s="298">
        <v>210305.0</v>
      </c>
      <c r="H114" s="298">
        <v>9.48</v>
      </c>
      <c r="I114" s="298" t="s">
        <v>65</v>
      </c>
      <c r="J114" s="298" t="s">
        <v>53</v>
      </c>
      <c r="K114" s="298" t="s">
        <v>203</v>
      </c>
      <c r="L114" s="299"/>
      <c r="M114" s="299"/>
      <c r="N114" s="299"/>
      <c r="O114" s="300" t="str">
        <f t="shared" si="1"/>
        <v>750MeV</v>
      </c>
      <c r="P114" s="299" t="str">
        <f t="shared" si="2"/>
        <v>650MeV</v>
      </c>
      <c r="Q114" s="299">
        <f t="shared" si="3"/>
        <v>556.2</v>
      </c>
      <c r="R114" s="299">
        <f t="shared" si="6"/>
        <v>293.87</v>
      </c>
      <c r="S114" s="299">
        <f t="shared" si="7"/>
        <v>65.63</v>
      </c>
      <c r="T114" s="298"/>
      <c r="U114" s="298"/>
      <c r="V114" s="298"/>
      <c r="W114" s="299"/>
      <c r="X114" s="299"/>
      <c r="Y114" s="299"/>
      <c r="Z114" s="299"/>
      <c r="AA114" s="299"/>
      <c r="AB114" s="299"/>
      <c r="AC114" s="299"/>
      <c r="AD114" s="299"/>
      <c r="AE114" s="299"/>
      <c r="AF114" s="299"/>
      <c r="AG114" s="299"/>
      <c r="AH114" s="299"/>
    </row>
    <row r="115">
      <c r="A115" s="302"/>
      <c r="B115" s="296">
        <v>4702.0</v>
      </c>
      <c r="C115" s="296" t="s">
        <v>682</v>
      </c>
      <c r="D115" s="297">
        <v>23.801</v>
      </c>
      <c r="E115" s="298">
        <v>20.0</v>
      </c>
      <c r="F115" s="298">
        <v>0.0</v>
      </c>
      <c r="G115" s="298">
        <v>520620.0</v>
      </c>
      <c r="H115" s="298">
        <v>10.77</v>
      </c>
      <c r="I115" s="298" t="s">
        <v>229</v>
      </c>
      <c r="J115" s="298" t="s">
        <v>53</v>
      </c>
      <c r="K115" s="298" t="s">
        <v>203</v>
      </c>
      <c r="L115" s="299"/>
      <c r="M115" s="299"/>
      <c r="N115" s="299"/>
      <c r="O115" s="300" t="str">
        <f t="shared" si="1"/>
        <v>750MeV</v>
      </c>
      <c r="P115" s="299" t="str">
        <f t="shared" si="2"/>
        <v>650MeV</v>
      </c>
      <c r="Q115" s="299">
        <f t="shared" si="3"/>
        <v>556.2</v>
      </c>
      <c r="R115" s="299">
        <f t="shared" si="6"/>
        <v>293.87</v>
      </c>
      <c r="S115" s="299">
        <f t="shared" si="7"/>
        <v>65.63</v>
      </c>
      <c r="T115" s="299"/>
      <c r="U115" s="299"/>
      <c r="V115" s="299"/>
      <c r="W115" s="299"/>
      <c r="X115" s="299"/>
      <c r="Y115" s="299"/>
      <c r="Z115" s="299"/>
      <c r="AA115" s="299"/>
      <c r="AB115" s="299"/>
      <c r="AC115" s="299"/>
      <c r="AD115" s="299"/>
      <c r="AE115" s="299"/>
      <c r="AF115" s="299"/>
      <c r="AG115" s="299"/>
      <c r="AH115" s="299"/>
    </row>
    <row r="116">
      <c r="A116" s="295"/>
      <c r="B116" s="296">
        <v>4703.0</v>
      </c>
      <c r="C116" s="296" t="s">
        <v>682</v>
      </c>
      <c r="D116" s="297">
        <v>23.801</v>
      </c>
      <c r="E116" s="298">
        <v>8.0</v>
      </c>
      <c r="F116" s="298">
        <v>0.0</v>
      </c>
      <c r="G116" s="298">
        <v>227760.0</v>
      </c>
      <c r="H116" s="298">
        <v>9.6</v>
      </c>
      <c r="I116" s="298" t="s">
        <v>229</v>
      </c>
      <c r="J116" s="298" t="s">
        <v>53</v>
      </c>
      <c r="K116" s="298" t="s">
        <v>203</v>
      </c>
      <c r="L116" s="299"/>
      <c r="M116" s="299"/>
      <c r="N116" s="299"/>
      <c r="O116" s="300" t="str">
        <f t="shared" si="1"/>
        <v>750MeV</v>
      </c>
      <c r="P116" s="299" t="str">
        <f t="shared" si="2"/>
        <v>650MeV</v>
      </c>
      <c r="Q116" s="299">
        <f t="shared" si="3"/>
        <v>556.2</v>
      </c>
      <c r="R116" s="299">
        <f t="shared" si="6"/>
        <v>293.87</v>
      </c>
      <c r="S116" s="299">
        <f t="shared" si="7"/>
        <v>65.63</v>
      </c>
      <c r="T116" s="303"/>
      <c r="U116" s="303"/>
      <c r="V116" s="299"/>
      <c r="W116" s="299"/>
      <c r="X116" s="299"/>
      <c r="Y116" s="299"/>
      <c r="Z116" s="299"/>
      <c r="AA116" s="299"/>
      <c r="AB116" s="299"/>
      <c r="AC116" s="299"/>
      <c r="AD116" s="299"/>
      <c r="AE116" s="299"/>
      <c r="AF116" s="299"/>
      <c r="AG116" s="299"/>
      <c r="AH116" s="299"/>
    </row>
    <row r="117">
      <c r="A117" s="295"/>
      <c r="B117" s="296">
        <v>4704.0</v>
      </c>
      <c r="C117" s="296" t="s">
        <v>682</v>
      </c>
      <c r="D117" s="297">
        <v>23.801</v>
      </c>
      <c r="E117" s="298">
        <v>15.0</v>
      </c>
      <c r="F117" s="298">
        <v>0.0</v>
      </c>
      <c r="G117" s="298">
        <v>1109217.0</v>
      </c>
      <c r="H117" s="298">
        <v>11.19</v>
      </c>
      <c r="I117" s="298" t="s">
        <v>101</v>
      </c>
      <c r="J117" s="298" t="s">
        <v>53</v>
      </c>
      <c r="K117" s="298" t="s">
        <v>203</v>
      </c>
      <c r="L117" s="299"/>
      <c r="M117" s="299"/>
      <c r="N117" s="299"/>
      <c r="O117" s="300" t="str">
        <f t="shared" si="1"/>
        <v>750MeV</v>
      </c>
      <c r="P117" s="299" t="str">
        <f t="shared" si="2"/>
        <v>650MeV</v>
      </c>
      <c r="Q117" s="299">
        <f t="shared" si="3"/>
        <v>556.2</v>
      </c>
      <c r="R117" s="299">
        <f t="shared" si="6"/>
        <v>293.87</v>
      </c>
      <c r="S117" s="299">
        <f t="shared" si="7"/>
        <v>65.63</v>
      </c>
      <c r="T117" s="303"/>
      <c r="U117" s="303"/>
      <c r="V117" s="299"/>
      <c r="W117" s="299"/>
      <c r="X117" s="299"/>
      <c r="Y117" s="299"/>
      <c r="Z117" s="299"/>
      <c r="AA117" s="299"/>
      <c r="AB117" s="299"/>
      <c r="AC117" s="299"/>
      <c r="AD117" s="299"/>
      <c r="AE117" s="299"/>
      <c r="AF117" s="299"/>
      <c r="AG117" s="299"/>
      <c r="AH117" s="299"/>
    </row>
    <row r="118">
      <c r="A118" s="295"/>
      <c r="B118" s="296">
        <v>4705.0</v>
      </c>
      <c r="C118" s="296" t="s">
        <v>154</v>
      </c>
      <c r="D118" s="297">
        <v>23.801</v>
      </c>
      <c r="E118" s="298">
        <v>12.0</v>
      </c>
      <c r="F118" s="298">
        <v>0.0</v>
      </c>
      <c r="G118" s="298">
        <v>0.0</v>
      </c>
      <c r="H118" s="298">
        <v>1.0</v>
      </c>
      <c r="I118" s="298" t="s">
        <v>101</v>
      </c>
      <c r="J118" s="298" t="s">
        <v>53</v>
      </c>
      <c r="K118" s="298" t="s">
        <v>203</v>
      </c>
      <c r="L118" s="296" t="s">
        <v>520</v>
      </c>
      <c r="M118" s="299"/>
      <c r="N118" s="299"/>
      <c r="O118" s="300" t="str">
        <f t="shared" si="1"/>
        <v>750MeV</v>
      </c>
      <c r="P118" s="299" t="str">
        <f t="shared" si="2"/>
        <v>650MeV</v>
      </c>
      <c r="Q118" s="299">
        <f t="shared" si="3"/>
        <v>556.2</v>
      </c>
      <c r="R118" s="299">
        <f t="shared" si="6"/>
        <v>293.87</v>
      </c>
      <c r="S118" s="299">
        <f t="shared" si="7"/>
        <v>65.63</v>
      </c>
      <c r="T118" s="303"/>
      <c r="U118" s="303"/>
      <c r="V118" s="299"/>
      <c r="W118" s="299"/>
      <c r="X118" s="299"/>
      <c r="Y118" s="299"/>
      <c r="Z118" s="299"/>
      <c r="AA118" s="299"/>
      <c r="AB118" s="299"/>
      <c r="AC118" s="299"/>
      <c r="AD118" s="299"/>
      <c r="AE118" s="299"/>
      <c r="AF118" s="299"/>
      <c r="AG118" s="299"/>
      <c r="AH118" s="299"/>
    </row>
    <row r="119">
      <c r="A119" s="295"/>
      <c r="B119" s="296">
        <v>4706.0</v>
      </c>
      <c r="C119" s="296" t="s">
        <v>154</v>
      </c>
      <c r="D119" s="297">
        <v>23.801</v>
      </c>
      <c r="E119" s="298">
        <v>8.0</v>
      </c>
      <c r="F119" s="298">
        <v>0.0</v>
      </c>
      <c r="G119" s="298">
        <v>0.0</v>
      </c>
      <c r="H119" s="298">
        <v>1.0</v>
      </c>
      <c r="I119" s="298" t="s">
        <v>101</v>
      </c>
      <c r="J119" s="298" t="s">
        <v>53</v>
      </c>
      <c r="K119" s="298" t="s">
        <v>203</v>
      </c>
      <c r="L119" s="296" t="s">
        <v>520</v>
      </c>
      <c r="M119" s="299"/>
      <c r="N119" s="299"/>
      <c r="O119" s="300" t="str">
        <f t="shared" si="1"/>
        <v>750MeV</v>
      </c>
      <c r="P119" s="299" t="str">
        <f t="shared" si="2"/>
        <v>650MeV</v>
      </c>
      <c r="Q119" s="299">
        <f t="shared" si="3"/>
        <v>556.2</v>
      </c>
      <c r="R119" s="299">
        <f t="shared" si="6"/>
        <v>293.87</v>
      </c>
      <c r="S119" s="299">
        <f t="shared" si="7"/>
        <v>65.63</v>
      </c>
      <c r="T119" s="303"/>
      <c r="U119" s="303"/>
      <c r="V119" s="299"/>
      <c r="W119" s="299"/>
      <c r="X119" s="299"/>
      <c r="Y119" s="299"/>
      <c r="Z119" s="299"/>
      <c r="AA119" s="299"/>
      <c r="AB119" s="299"/>
      <c r="AC119" s="299"/>
      <c r="AD119" s="299"/>
      <c r="AE119" s="299"/>
      <c r="AF119" s="299"/>
      <c r="AG119" s="299"/>
      <c r="AH119" s="299"/>
    </row>
    <row r="120">
      <c r="A120" s="295"/>
      <c r="B120" s="296">
        <v>4707.0</v>
      </c>
      <c r="C120" s="296" t="s">
        <v>682</v>
      </c>
      <c r="D120" s="297">
        <v>23.801</v>
      </c>
      <c r="E120" s="298">
        <v>8.0</v>
      </c>
      <c r="F120" s="298">
        <v>0.0</v>
      </c>
      <c r="G120" s="298">
        <v>474191.0</v>
      </c>
      <c r="H120" s="298">
        <v>9.45</v>
      </c>
      <c r="I120" s="298" t="s">
        <v>101</v>
      </c>
      <c r="J120" s="298" t="s">
        <v>53</v>
      </c>
      <c r="K120" s="298" t="s">
        <v>203</v>
      </c>
      <c r="L120" s="299"/>
      <c r="M120" s="299"/>
      <c r="N120" s="299"/>
      <c r="O120" s="300" t="str">
        <f t="shared" si="1"/>
        <v>750MeV</v>
      </c>
      <c r="P120" s="299" t="str">
        <f t="shared" si="2"/>
        <v>650MeV</v>
      </c>
      <c r="Q120" s="299">
        <f t="shared" si="3"/>
        <v>556.2</v>
      </c>
      <c r="R120" s="299">
        <f t="shared" si="6"/>
        <v>293.87</v>
      </c>
      <c r="S120" s="299">
        <f t="shared" si="7"/>
        <v>65.63</v>
      </c>
      <c r="T120" s="303"/>
      <c r="U120" s="303"/>
      <c r="V120" s="299"/>
      <c r="W120" s="299"/>
      <c r="X120" s="299"/>
      <c r="Y120" s="299"/>
      <c r="Z120" s="299"/>
      <c r="AA120" s="299"/>
      <c r="AB120" s="299"/>
      <c r="AC120" s="299"/>
      <c r="AD120" s="299"/>
      <c r="AE120" s="299"/>
      <c r="AF120" s="299"/>
      <c r="AG120" s="299"/>
      <c r="AH120" s="299"/>
    </row>
    <row r="121">
      <c r="A121" s="295"/>
      <c r="B121" s="296">
        <v>4708.0</v>
      </c>
      <c r="C121" s="296" t="s">
        <v>682</v>
      </c>
      <c r="D121" s="297">
        <v>23.801</v>
      </c>
      <c r="E121" s="298">
        <v>3.0</v>
      </c>
      <c r="F121" s="298">
        <v>0.0</v>
      </c>
      <c r="G121" s="298">
        <v>179474.0</v>
      </c>
      <c r="H121" s="298">
        <v>9.44</v>
      </c>
      <c r="I121" s="298" t="s">
        <v>101</v>
      </c>
      <c r="J121" s="298" t="s">
        <v>53</v>
      </c>
      <c r="K121" s="298" t="s">
        <v>203</v>
      </c>
      <c r="L121" s="299"/>
      <c r="M121" s="299"/>
      <c r="N121" s="299"/>
      <c r="O121" s="300" t="str">
        <f t="shared" si="1"/>
        <v>750MeV</v>
      </c>
      <c r="P121" s="299" t="str">
        <f t="shared" si="2"/>
        <v>650MeV</v>
      </c>
      <c r="Q121" s="299">
        <f t="shared" si="3"/>
        <v>556.2</v>
      </c>
      <c r="R121" s="299">
        <f t="shared" si="6"/>
        <v>293.87</v>
      </c>
      <c r="S121" s="299">
        <f t="shared" si="7"/>
        <v>65.63</v>
      </c>
      <c r="T121" s="303"/>
      <c r="U121" s="303"/>
      <c r="V121" s="299"/>
      <c r="W121" s="299"/>
      <c r="X121" s="299"/>
      <c r="Y121" s="299"/>
      <c r="Z121" s="299"/>
      <c r="AA121" s="299"/>
      <c r="AB121" s="299"/>
      <c r="AC121" s="299"/>
      <c r="AD121" s="299"/>
      <c r="AE121" s="299"/>
      <c r="AF121" s="299"/>
      <c r="AG121" s="299"/>
      <c r="AH121" s="299"/>
    </row>
    <row r="122">
      <c r="A122" s="304"/>
      <c r="B122" s="305">
        <v>4709.0</v>
      </c>
      <c r="C122" s="305" t="s">
        <v>683</v>
      </c>
      <c r="D122" s="306">
        <v>23.801</v>
      </c>
      <c r="E122" s="307" t="s">
        <v>232</v>
      </c>
      <c r="F122" s="307">
        <v>0.0</v>
      </c>
      <c r="G122" s="307">
        <v>127737.0</v>
      </c>
      <c r="H122" s="307">
        <v>51.88</v>
      </c>
      <c r="I122" s="307" t="s">
        <v>684</v>
      </c>
      <c r="J122" s="307" t="s">
        <v>53</v>
      </c>
      <c r="K122" s="307" t="s">
        <v>203</v>
      </c>
      <c r="L122" s="308"/>
      <c r="M122" s="308"/>
      <c r="N122" s="308"/>
      <c r="O122" s="309" t="str">
        <f t="shared" si="1"/>
        <v>750MeV</v>
      </c>
      <c r="P122" s="308" t="str">
        <f t="shared" si="2"/>
        <v>650MeV</v>
      </c>
      <c r="Q122" s="308">
        <f t="shared" si="3"/>
        <v>556.2</v>
      </c>
      <c r="R122" s="308">
        <f t="shared" si="6"/>
        <v>293.87</v>
      </c>
      <c r="S122" s="308">
        <f t="shared" si="7"/>
        <v>65.63</v>
      </c>
      <c r="T122" s="310"/>
      <c r="U122" s="310"/>
      <c r="V122" s="308"/>
      <c r="W122" s="308"/>
      <c r="X122" s="308"/>
      <c r="Y122" s="308"/>
      <c r="Z122" s="308"/>
      <c r="AA122" s="308"/>
      <c r="AB122" s="308"/>
      <c r="AC122" s="308"/>
      <c r="AD122" s="308"/>
      <c r="AE122" s="308"/>
      <c r="AF122" s="308"/>
      <c r="AG122" s="308"/>
      <c r="AH122" s="308"/>
    </row>
    <row r="123">
      <c r="A123" s="304"/>
      <c r="B123" s="305">
        <v>4710.0</v>
      </c>
      <c r="C123" s="305" t="s">
        <v>685</v>
      </c>
      <c r="D123" s="306">
        <v>23.801</v>
      </c>
      <c r="E123" s="307" t="s">
        <v>232</v>
      </c>
      <c r="F123" s="307">
        <v>0.0</v>
      </c>
      <c r="G123" s="307">
        <v>217182.0</v>
      </c>
      <c r="H123" s="307">
        <v>88.89</v>
      </c>
      <c r="I123" s="307" t="s">
        <v>684</v>
      </c>
      <c r="J123" s="307" t="s">
        <v>53</v>
      </c>
      <c r="K123" s="307" t="s">
        <v>203</v>
      </c>
      <c r="L123" s="308"/>
      <c r="M123" s="308"/>
      <c r="N123" s="308"/>
      <c r="O123" s="309" t="str">
        <f t="shared" si="1"/>
        <v>750MeV</v>
      </c>
      <c r="P123" s="308" t="str">
        <f t="shared" si="2"/>
        <v>650MeV</v>
      </c>
      <c r="Q123" s="308">
        <f t="shared" si="3"/>
        <v>556.2</v>
      </c>
      <c r="R123" s="308">
        <f t="shared" si="6"/>
        <v>293.87</v>
      </c>
      <c r="S123" s="308">
        <f t="shared" si="7"/>
        <v>65.63</v>
      </c>
      <c r="T123" s="310"/>
      <c r="U123" s="310"/>
      <c r="V123" s="308"/>
      <c r="W123" s="308"/>
      <c r="X123" s="308"/>
      <c r="Y123" s="308"/>
      <c r="Z123" s="308"/>
      <c r="AA123" s="308"/>
      <c r="AB123" s="308"/>
      <c r="AC123" s="308"/>
      <c r="AD123" s="308"/>
      <c r="AE123" s="308"/>
      <c r="AF123" s="308"/>
      <c r="AG123" s="308"/>
      <c r="AH123" s="308"/>
    </row>
    <row r="124">
      <c r="A124" s="75"/>
      <c r="B124" s="4">
        <v>4711.0</v>
      </c>
      <c r="C124" s="4" t="s">
        <v>154</v>
      </c>
      <c r="D124" s="207">
        <v>23.801</v>
      </c>
      <c r="E124" s="52">
        <v>16.0</v>
      </c>
      <c r="F124" s="52">
        <v>0.0</v>
      </c>
      <c r="G124" s="52">
        <v>81574.0</v>
      </c>
      <c r="H124" s="52">
        <v>3.59</v>
      </c>
      <c r="I124" s="52" t="s">
        <v>65</v>
      </c>
      <c r="J124" s="52" t="s">
        <v>53</v>
      </c>
      <c r="K124" s="52" t="s">
        <v>203</v>
      </c>
      <c r="L124" s="4" t="s">
        <v>686</v>
      </c>
      <c r="O124" s="176" t="str">
        <f t="shared" si="1"/>
        <v>750MeV</v>
      </c>
      <c r="P124" s="20" t="str">
        <f t="shared" si="2"/>
        <v>650MeV</v>
      </c>
      <c r="Q124" s="20">
        <f t="shared" si="3"/>
        <v>556.2</v>
      </c>
      <c r="R124" s="20">
        <f t="shared" si="6"/>
        <v>293.87</v>
      </c>
      <c r="S124" s="20">
        <f t="shared" si="7"/>
        <v>65.63</v>
      </c>
      <c r="T124" s="216"/>
      <c r="U124" s="216"/>
    </row>
    <row r="125">
      <c r="A125" s="75"/>
      <c r="B125" s="4">
        <v>4712.0</v>
      </c>
      <c r="C125" s="4" t="s">
        <v>687</v>
      </c>
      <c r="D125" s="207">
        <v>23.801</v>
      </c>
      <c r="E125" s="52">
        <v>16.0</v>
      </c>
      <c r="F125" s="52">
        <v>27.05</v>
      </c>
      <c r="G125" s="52">
        <v>938281.0</v>
      </c>
      <c r="H125" s="52">
        <v>32.67</v>
      </c>
      <c r="I125" s="52" t="s">
        <v>65</v>
      </c>
      <c r="J125" s="52" t="s">
        <v>53</v>
      </c>
      <c r="K125" s="52" t="s">
        <v>203</v>
      </c>
      <c r="O125" s="176" t="str">
        <f t="shared" si="1"/>
        <v>750MeV</v>
      </c>
      <c r="P125" s="20" t="str">
        <f t="shared" si="2"/>
        <v>650MeV</v>
      </c>
      <c r="Q125" s="20">
        <f t="shared" si="3"/>
        <v>583.25</v>
      </c>
      <c r="R125" s="20">
        <f t="shared" si="6"/>
        <v>293.87</v>
      </c>
      <c r="S125" s="20">
        <f t="shared" si="7"/>
        <v>65.63</v>
      </c>
      <c r="T125" s="216"/>
      <c r="U125" s="216"/>
    </row>
    <row r="126">
      <c r="A126" s="75"/>
      <c r="B126" s="4">
        <v>4713.0</v>
      </c>
      <c r="C126" s="4" t="s">
        <v>688</v>
      </c>
      <c r="D126" s="207">
        <v>23.801</v>
      </c>
      <c r="E126" s="52">
        <v>16.0</v>
      </c>
      <c r="F126" s="52">
        <v>37.62</v>
      </c>
      <c r="G126" s="52">
        <v>1273407.0</v>
      </c>
      <c r="H126" s="52">
        <v>45.85</v>
      </c>
      <c r="I126" s="52" t="s">
        <v>65</v>
      </c>
      <c r="J126" s="52" t="s">
        <v>53</v>
      </c>
      <c r="K126" s="52" t="s">
        <v>203</v>
      </c>
      <c r="O126" s="176" t="str">
        <f t="shared" si="1"/>
        <v>750MeV</v>
      </c>
      <c r="P126" s="20" t="str">
        <f t="shared" si="2"/>
        <v>650MeV</v>
      </c>
      <c r="Q126" s="20">
        <f t="shared" si="3"/>
        <v>620.87</v>
      </c>
      <c r="R126" s="20">
        <f t="shared" si="6"/>
        <v>293.87</v>
      </c>
      <c r="S126" s="20">
        <f t="shared" si="7"/>
        <v>65.63</v>
      </c>
      <c r="T126" s="216"/>
      <c r="U126" s="216"/>
    </row>
    <row r="127">
      <c r="A127" s="111"/>
      <c r="B127" s="42">
        <v>4714.0</v>
      </c>
      <c r="C127" s="42" t="s">
        <v>391</v>
      </c>
      <c r="D127" s="274">
        <v>23.801</v>
      </c>
      <c r="E127" s="43">
        <v>12.0</v>
      </c>
      <c r="F127" s="43">
        <v>18.29</v>
      </c>
      <c r="G127" s="43">
        <v>871089.0</v>
      </c>
      <c r="H127" s="42">
        <v>29.75</v>
      </c>
      <c r="I127" s="43" t="s">
        <v>229</v>
      </c>
      <c r="J127" s="43" t="s">
        <v>53</v>
      </c>
      <c r="K127" s="43" t="s">
        <v>203</v>
      </c>
      <c r="L127" s="27"/>
      <c r="M127" s="27"/>
      <c r="N127" s="27"/>
      <c r="O127" s="200" t="str">
        <f t="shared" si="1"/>
        <v>750MeV</v>
      </c>
      <c r="P127" s="27" t="str">
        <f t="shared" si="2"/>
        <v>650MeV</v>
      </c>
      <c r="Q127" s="27">
        <f t="shared" si="3"/>
        <v>620.87</v>
      </c>
      <c r="R127" s="27">
        <f t="shared" si="6"/>
        <v>293.87</v>
      </c>
      <c r="S127" s="27">
        <f t="shared" si="7"/>
        <v>83.92</v>
      </c>
      <c r="T127" s="201"/>
      <c r="U127" s="201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</row>
    <row r="128">
      <c r="A128" s="114"/>
      <c r="B128" s="45">
        <v>4715.0</v>
      </c>
      <c r="C128" s="45" t="s">
        <v>391</v>
      </c>
      <c r="D128" s="275">
        <v>23.801</v>
      </c>
      <c r="E128" s="83">
        <v>8.0</v>
      </c>
      <c r="F128" s="83">
        <v>8.38</v>
      </c>
      <c r="G128" s="83">
        <v>417304.0</v>
      </c>
      <c r="H128" s="83">
        <v>19.58</v>
      </c>
      <c r="I128" s="83" t="s">
        <v>101</v>
      </c>
      <c r="J128" s="83" t="s">
        <v>53</v>
      </c>
      <c r="K128" s="83" t="s">
        <v>203</v>
      </c>
      <c r="L128" s="23"/>
      <c r="M128" s="23"/>
      <c r="N128" s="23"/>
      <c r="O128" s="204" t="str">
        <f t="shared" si="1"/>
        <v>750MeV</v>
      </c>
      <c r="P128" s="23" t="str">
        <f t="shared" si="2"/>
        <v>650MeV</v>
      </c>
      <c r="Q128" s="23">
        <f t="shared" si="3"/>
        <v>620.87</v>
      </c>
      <c r="R128" s="23">
        <f t="shared" si="6"/>
        <v>302.25</v>
      </c>
      <c r="S128" s="23">
        <f t="shared" si="7"/>
        <v>83.92</v>
      </c>
      <c r="T128" s="205"/>
      <c r="U128" s="205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>
      <c r="A129" s="114"/>
      <c r="B129" s="45">
        <v>4716.0</v>
      </c>
      <c r="C129" s="45" t="s">
        <v>391</v>
      </c>
      <c r="D129" s="275">
        <v>23.801</v>
      </c>
      <c r="E129" s="83">
        <v>8.0</v>
      </c>
      <c r="F129" s="83">
        <v>12.33</v>
      </c>
      <c r="G129" s="83">
        <v>1417016.0</v>
      </c>
      <c r="H129" s="83">
        <v>28.62</v>
      </c>
      <c r="I129" s="83" t="s">
        <v>101</v>
      </c>
      <c r="J129" s="83" t="s">
        <v>53</v>
      </c>
      <c r="K129" s="83" t="s">
        <v>203</v>
      </c>
      <c r="L129" s="45"/>
      <c r="M129" s="23"/>
      <c r="N129" s="23"/>
      <c r="O129" s="204" t="str">
        <f t="shared" si="1"/>
        <v>750MeV</v>
      </c>
      <c r="P129" s="23" t="str">
        <f t="shared" si="2"/>
        <v>650MeV</v>
      </c>
      <c r="Q129" s="23">
        <f t="shared" si="3"/>
        <v>620.87</v>
      </c>
      <c r="R129" s="23">
        <f t="shared" si="6"/>
        <v>314.58</v>
      </c>
      <c r="S129" s="23">
        <f t="shared" si="7"/>
        <v>83.92</v>
      </c>
      <c r="T129" s="205"/>
      <c r="U129" s="205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>
      <c r="A130" s="114"/>
      <c r="B130" s="45">
        <v>4717.0</v>
      </c>
      <c r="C130" s="45" t="s">
        <v>391</v>
      </c>
      <c r="D130" s="275">
        <v>23.801</v>
      </c>
      <c r="E130" s="83">
        <v>8.0</v>
      </c>
      <c r="F130" s="83">
        <v>6.62</v>
      </c>
      <c r="G130" s="83">
        <v>808810.0</v>
      </c>
      <c r="H130" s="83">
        <v>31.19</v>
      </c>
      <c r="I130" s="83" t="s">
        <v>101</v>
      </c>
      <c r="J130" s="83" t="s">
        <v>53</v>
      </c>
      <c r="K130" s="83" t="s">
        <v>203</v>
      </c>
      <c r="L130" s="45"/>
      <c r="M130" s="23"/>
      <c r="N130" s="23"/>
      <c r="O130" s="204" t="str">
        <f t="shared" si="1"/>
        <v>750MeV</v>
      </c>
      <c r="P130" s="23" t="str">
        <f t="shared" si="2"/>
        <v>650MeV</v>
      </c>
      <c r="Q130" s="23">
        <f t="shared" si="3"/>
        <v>620.87</v>
      </c>
      <c r="R130" s="23">
        <f t="shared" si="6"/>
        <v>321.2</v>
      </c>
      <c r="S130" s="23">
        <f t="shared" si="7"/>
        <v>83.92</v>
      </c>
      <c r="T130" s="205"/>
      <c r="U130" s="205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>
      <c r="A131" s="114"/>
      <c r="B131" s="45">
        <v>4718.0</v>
      </c>
      <c r="C131" s="45" t="s">
        <v>391</v>
      </c>
      <c r="D131" s="83">
        <v>23.801</v>
      </c>
      <c r="E131" s="83">
        <v>8.0</v>
      </c>
      <c r="F131" s="83">
        <v>19.58</v>
      </c>
      <c r="G131" s="83">
        <v>2292347.0</v>
      </c>
      <c r="H131" s="83">
        <v>43.13</v>
      </c>
      <c r="I131" s="83" t="s">
        <v>101</v>
      </c>
      <c r="J131" s="83" t="s">
        <v>53</v>
      </c>
      <c r="K131" s="83" t="s">
        <v>203</v>
      </c>
      <c r="L131" s="23"/>
      <c r="M131" s="23"/>
      <c r="N131" s="23"/>
      <c r="O131" s="204" t="str">
        <f t="shared" si="1"/>
        <v>750MeV</v>
      </c>
      <c r="P131" s="23" t="str">
        <f t="shared" si="2"/>
        <v>650MeV</v>
      </c>
      <c r="Q131" s="23">
        <f t="shared" si="3"/>
        <v>620.87</v>
      </c>
      <c r="R131" s="23">
        <f t="shared" si="6"/>
        <v>340.78</v>
      </c>
      <c r="S131" s="23">
        <f t="shared" si="7"/>
        <v>83.92</v>
      </c>
      <c r="T131" s="205"/>
      <c r="U131" s="205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>
      <c r="A132" s="114"/>
      <c r="B132" s="45">
        <v>4719.0</v>
      </c>
      <c r="C132" s="45" t="s">
        <v>391</v>
      </c>
      <c r="D132" s="83">
        <v>23.801</v>
      </c>
      <c r="E132" s="83">
        <v>8.0</v>
      </c>
      <c r="F132" s="83">
        <v>12.85</v>
      </c>
      <c r="G132" s="83">
        <v>1476204.0</v>
      </c>
      <c r="H132" s="83">
        <v>28.74</v>
      </c>
      <c r="I132" s="83" t="s">
        <v>101</v>
      </c>
      <c r="J132" s="83" t="s">
        <v>53</v>
      </c>
      <c r="K132" s="83" t="s">
        <v>203</v>
      </c>
      <c r="L132" s="23"/>
      <c r="M132" s="23"/>
      <c r="N132" s="23"/>
      <c r="O132" s="204" t="str">
        <f t="shared" si="1"/>
        <v>750MeV</v>
      </c>
      <c r="P132" s="23" t="str">
        <f t="shared" si="2"/>
        <v>650MeV</v>
      </c>
      <c r="Q132" s="23">
        <f t="shared" si="3"/>
        <v>620.87</v>
      </c>
      <c r="R132" s="23">
        <f t="shared" si="6"/>
        <v>353.63</v>
      </c>
      <c r="S132" s="23">
        <f t="shared" si="7"/>
        <v>83.92</v>
      </c>
      <c r="T132" s="205"/>
      <c r="U132" s="205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>
      <c r="A133" s="188"/>
      <c r="B133" s="45">
        <v>4720.0</v>
      </c>
      <c r="C133" s="45" t="s">
        <v>391</v>
      </c>
      <c r="D133" s="83">
        <v>23.801</v>
      </c>
      <c r="E133" s="83">
        <v>8.0</v>
      </c>
      <c r="F133" s="83">
        <v>13.73</v>
      </c>
      <c r="G133" s="83">
        <v>1584761.0</v>
      </c>
      <c r="H133" s="83">
        <v>31.4</v>
      </c>
      <c r="I133" s="83" t="s">
        <v>101</v>
      </c>
      <c r="J133" s="83" t="s">
        <v>53</v>
      </c>
      <c r="K133" s="83" t="s">
        <v>203</v>
      </c>
      <c r="L133" s="23"/>
      <c r="M133" s="23"/>
      <c r="N133" s="23"/>
      <c r="O133" s="204" t="str">
        <f t="shared" si="1"/>
        <v>750MeV</v>
      </c>
      <c r="P133" s="23" t="str">
        <f t="shared" si="2"/>
        <v>650MeV</v>
      </c>
      <c r="Q133" s="23">
        <f t="shared" si="3"/>
        <v>620.87</v>
      </c>
      <c r="R133" s="23">
        <f t="shared" si="6"/>
        <v>367.36</v>
      </c>
      <c r="S133" s="23">
        <f t="shared" si="7"/>
        <v>83.92</v>
      </c>
      <c r="T133" s="205"/>
      <c r="U133" s="205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>
      <c r="A134" s="114"/>
      <c r="B134" s="45">
        <v>4721.0</v>
      </c>
      <c r="C134" s="45" t="s">
        <v>391</v>
      </c>
      <c r="D134" s="83">
        <v>23.801</v>
      </c>
      <c r="E134" s="83">
        <v>8.0</v>
      </c>
      <c r="F134" s="83">
        <v>12.97</v>
      </c>
      <c r="G134" s="83">
        <v>1543820.0</v>
      </c>
      <c r="H134" s="83">
        <v>28.29</v>
      </c>
      <c r="I134" s="83" t="s">
        <v>101</v>
      </c>
      <c r="J134" s="83" t="s">
        <v>53</v>
      </c>
      <c r="K134" s="83" t="s">
        <v>203</v>
      </c>
      <c r="L134" s="45"/>
      <c r="M134" s="23"/>
      <c r="N134" s="23"/>
      <c r="O134" s="204" t="str">
        <f t="shared" si="1"/>
        <v>750MeV</v>
      </c>
      <c r="P134" s="23" t="str">
        <f t="shared" si="2"/>
        <v>650MeV</v>
      </c>
      <c r="Q134" s="23">
        <f t="shared" si="3"/>
        <v>620.87</v>
      </c>
      <c r="R134" s="23">
        <f t="shared" si="6"/>
        <v>380.33</v>
      </c>
      <c r="S134" s="23">
        <f t="shared" si="7"/>
        <v>83.92</v>
      </c>
      <c r="T134" s="205"/>
      <c r="U134" s="205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>
      <c r="A135" s="180">
        <v>45349.0</v>
      </c>
      <c r="B135" s="45">
        <v>4722.0</v>
      </c>
      <c r="C135" s="45" t="s">
        <v>391</v>
      </c>
      <c r="D135" s="83">
        <v>23.801</v>
      </c>
      <c r="E135" s="83">
        <v>8.0</v>
      </c>
      <c r="F135" s="83">
        <v>14.5</v>
      </c>
      <c r="G135" s="83">
        <v>1671564.0</v>
      </c>
      <c r="H135" s="83">
        <v>36.32</v>
      </c>
      <c r="I135" s="83" t="s">
        <v>101</v>
      </c>
      <c r="J135" s="83" t="s">
        <v>53</v>
      </c>
      <c r="K135" s="83" t="s">
        <v>203</v>
      </c>
      <c r="L135" s="45"/>
      <c r="M135" s="23"/>
      <c r="N135" s="23"/>
      <c r="O135" s="204" t="str">
        <f t="shared" si="1"/>
        <v>750MeV</v>
      </c>
      <c r="P135" s="23" t="str">
        <f t="shared" si="2"/>
        <v>650MeV</v>
      </c>
      <c r="Q135" s="23">
        <f t="shared" si="3"/>
        <v>620.87</v>
      </c>
      <c r="R135" s="23">
        <f t="shared" si="6"/>
        <v>394.83</v>
      </c>
      <c r="S135" s="23">
        <f t="shared" si="7"/>
        <v>83.92</v>
      </c>
      <c r="T135" s="205"/>
      <c r="U135" s="205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>
      <c r="A136" s="114"/>
      <c r="B136" s="45">
        <v>4723.0</v>
      </c>
      <c r="C136" s="45" t="s">
        <v>391</v>
      </c>
      <c r="D136" s="83">
        <v>23.801</v>
      </c>
      <c r="E136" s="83">
        <v>8.0</v>
      </c>
      <c r="F136" s="83">
        <v>13.94</v>
      </c>
      <c r="G136" s="83">
        <v>1588792.0</v>
      </c>
      <c r="H136" s="83">
        <v>31.16</v>
      </c>
      <c r="I136" s="83" t="s">
        <v>101</v>
      </c>
      <c r="J136" s="83" t="s">
        <v>53</v>
      </c>
      <c r="K136" s="83" t="s">
        <v>203</v>
      </c>
      <c r="L136" s="45"/>
      <c r="M136" s="23"/>
      <c r="N136" s="23"/>
      <c r="O136" s="204" t="str">
        <f t="shared" si="1"/>
        <v>750MeV</v>
      </c>
      <c r="P136" s="23" t="str">
        <f t="shared" si="2"/>
        <v>650MeV</v>
      </c>
      <c r="Q136" s="23">
        <f t="shared" si="3"/>
        <v>620.87</v>
      </c>
      <c r="R136" s="23">
        <f t="shared" si="6"/>
        <v>408.77</v>
      </c>
      <c r="S136" s="23">
        <f t="shared" si="7"/>
        <v>83.92</v>
      </c>
      <c r="T136" s="205"/>
      <c r="U136" s="205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>
      <c r="A137" s="114"/>
      <c r="B137" s="45">
        <v>4724.0</v>
      </c>
      <c r="C137" s="45" t="s">
        <v>391</v>
      </c>
      <c r="D137" s="83">
        <v>23.801</v>
      </c>
      <c r="E137" s="83">
        <v>8.0</v>
      </c>
      <c r="F137" s="83">
        <v>13.91</v>
      </c>
      <c r="G137" s="83">
        <v>1633777.0</v>
      </c>
      <c r="H137" s="83">
        <v>33.55</v>
      </c>
      <c r="I137" s="83" t="s">
        <v>101</v>
      </c>
      <c r="J137" s="83" t="s">
        <v>53</v>
      </c>
      <c r="K137" s="83" t="s">
        <v>203</v>
      </c>
      <c r="L137" s="45"/>
      <c r="M137" s="23"/>
      <c r="N137" s="23"/>
      <c r="O137" s="204" t="str">
        <f t="shared" si="1"/>
        <v>750MeV</v>
      </c>
      <c r="P137" s="23" t="str">
        <f t="shared" si="2"/>
        <v>650MeV</v>
      </c>
      <c r="Q137" s="23">
        <f t="shared" si="3"/>
        <v>620.87</v>
      </c>
      <c r="R137" s="23">
        <f t="shared" si="6"/>
        <v>422.68</v>
      </c>
      <c r="S137" s="23">
        <f t="shared" si="7"/>
        <v>83.92</v>
      </c>
      <c r="T137" s="205"/>
      <c r="U137" s="205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>
      <c r="A138" s="188"/>
      <c r="B138" s="45">
        <v>4725.0</v>
      </c>
      <c r="C138" s="45" t="s">
        <v>391</v>
      </c>
      <c r="D138" s="311">
        <v>23.801</v>
      </c>
      <c r="E138" s="83">
        <v>8.0</v>
      </c>
      <c r="F138" s="83">
        <v>16.73</v>
      </c>
      <c r="G138" s="83">
        <v>1931674.0</v>
      </c>
      <c r="H138" s="83">
        <v>35.68</v>
      </c>
      <c r="I138" s="83" t="s">
        <v>101</v>
      </c>
      <c r="J138" s="83" t="s">
        <v>53</v>
      </c>
      <c r="K138" s="83" t="s">
        <v>203</v>
      </c>
      <c r="L138" s="45"/>
      <c r="M138" s="23"/>
      <c r="N138" s="23"/>
      <c r="O138" s="204" t="str">
        <f t="shared" si="1"/>
        <v>750MeV</v>
      </c>
      <c r="P138" s="23" t="str">
        <f t="shared" si="2"/>
        <v>650MeV</v>
      </c>
      <c r="Q138" s="23">
        <f t="shared" si="3"/>
        <v>620.87</v>
      </c>
      <c r="R138" s="23">
        <f t="shared" si="6"/>
        <v>439.41</v>
      </c>
      <c r="S138" s="23">
        <f t="shared" si="7"/>
        <v>83.92</v>
      </c>
      <c r="T138" s="205"/>
      <c r="U138" s="205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>
      <c r="A139" s="114"/>
      <c r="B139" s="45">
        <v>4726.0</v>
      </c>
      <c r="C139" s="45" t="s">
        <v>391</v>
      </c>
      <c r="D139" s="83">
        <v>23.801</v>
      </c>
      <c r="E139" s="83">
        <v>8.0</v>
      </c>
      <c r="F139" s="83">
        <v>12.96</v>
      </c>
      <c r="G139" s="83">
        <v>1530075.0</v>
      </c>
      <c r="H139" s="83">
        <v>28.92</v>
      </c>
      <c r="I139" s="83" t="s">
        <v>101</v>
      </c>
      <c r="J139" s="83" t="s">
        <v>53</v>
      </c>
      <c r="K139" s="83" t="s">
        <v>203</v>
      </c>
      <c r="L139" s="45"/>
      <c r="M139" s="23"/>
      <c r="N139" s="23"/>
      <c r="O139" s="204" t="str">
        <f t="shared" si="1"/>
        <v>750MeV</v>
      </c>
      <c r="P139" s="23" t="str">
        <f t="shared" si="2"/>
        <v>650MeV</v>
      </c>
      <c r="Q139" s="23">
        <f t="shared" si="3"/>
        <v>620.87</v>
      </c>
      <c r="R139" s="23">
        <f t="shared" si="6"/>
        <v>452.37</v>
      </c>
      <c r="S139" s="23">
        <f t="shared" si="7"/>
        <v>83.92</v>
      </c>
      <c r="T139" s="205"/>
      <c r="U139" s="205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>
      <c r="A140" s="114"/>
      <c r="B140" s="45">
        <v>4727.0</v>
      </c>
      <c r="C140" s="45" t="s">
        <v>391</v>
      </c>
      <c r="D140" s="83">
        <v>23.801</v>
      </c>
      <c r="E140" s="83">
        <v>8.0</v>
      </c>
      <c r="F140" s="83">
        <v>13.45</v>
      </c>
      <c r="G140" s="83">
        <v>1566969.0</v>
      </c>
      <c r="H140" s="83">
        <v>29.26</v>
      </c>
      <c r="I140" s="83" t="s">
        <v>101</v>
      </c>
      <c r="J140" s="83" t="s">
        <v>53</v>
      </c>
      <c r="K140" s="83" t="s">
        <v>203</v>
      </c>
      <c r="L140" s="45"/>
      <c r="M140" s="23"/>
      <c r="N140" s="23"/>
      <c r="O140" s="204" t="str">
        <f t="shared" si="1"/>
        <v>750MeV</v>
      </c>
      <c r="P140" s="23" t="str">
        <f t="shared" si="2"/>
        <v>650MeV</v>
      </c>
      <c r="Q140" s="23">
        <f t="shared" si="3"/>
        <v>620.87</v>
      </c>
      <c r="R140" s="23">
        <f t="shared" si="6"/>
        <v>465.82</v>
      </c>
      <c r="S140" s="23">
        <f t="shared" si="7"/>
        <v>83.92</v>
      </c>
      <c r="T140" s="205"/>
      <c r="U140" s="205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>
      <c r="A141" s="114"/>
      <c r="B141" s="45">
        <v>4728.0</v>
      </c>
      <c r="C141" s="45" t="s">
        <v>391</v>
      </c>
      <c r="D141" s="83">
        <v>23.801</v>
      </c>
      <c r="E141" s="83">
        <v>6.0</v>
      </c>
      <c r="F141" s="83">
        <v>6.97</v>
      </c>
      <c r="G141" s="83">
        <v>816966.0</v>
      </c>
      <c r="H141" s="83">
        <v>19.89</v>
      </c>
      <c r="I141" s="83" t="s">
        <v>101</v>
      </c>
      <c r="J141" s="83" t="s">
        <v>53</v>
      </c>
      <c r="K141" s="83" t="s">
        <v>203</v>
      </c>
      <c r="L141" s="23"/>
      <c r="M141" s="23"/>
      <c r="N141" s="23"/>
      <c r="O141" s="204" t="str">
        <f t="shared" si="1"/>
        <v>750MeV</v>
      </c>
      <c r="P141" s="23" t="str">
        <f t="shared" si="2"/>
        <v>650MeV</v>
      </c>
      <c r="Q141" s="23">
        <f t="shared" si="3"/>
        <v>620.87</v>
      </c>
      <c r="R141" s="23">
        <f t="shared" si="6"/>
        <v>472.79</v>
      </c>
      <c r="S141" s="23">
        <f t="shared" si="7"/>
        <v>83.92</v>
      </c>
      <c r="T141" s="205"/>
      <c r="U141" s="205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>
      <c r="A142" s="114"/>
      <c r="B142" s="45">
        <v>4729.0</v>
      </c>
      <c r="C142" s="45" t="s">
        <v>391</v>
      </c>
      <c r="D142" s="83">
        <v>23.801</v>
      </c>
      <c r="E142" s="83">
        <v>4.0</v>
      </c>
      <c r="F142" s="83">
        <v>4.71</v>
      </c>
      <c r="G142" s="83">
        <v>558924.0</v>
      </c>
      <c r="H142" s="83">
        <v>19.64</v>
      </c>
      <c r="I142" s="83" t="s">
        <v>101</v>
      </c>
      <c r="J142" s="83" t="s">
        <v>53</v>
      </c>
      <c r="K142" s="83" t="s">
        <v>203</v>
      </c>
      <c r="L142" s="23"/>
      <c r="M142" s="23"/>
      <c r="N142" s="23"/>
      <c r="O142" s="204" t="str">
        <f t="shared" si="1"/>
        <v>750MeV</v>
      </c>
      <c r="P142" s="23" t="str">
        <f t="shared" si="2"/>
        <v>650MeV</v>
      </c>
      <c r="Q142" s="23">
        <f t="shared" si="3"/>
        <v>620.87</v>
      </c>
      <c r="R142" s="23">
        <f t="shared" si="6"/>
        <v>477.5</v>
      </c>
      <c r="S142" s="23">
        <f t="shared" si="7"/>
        <v>83.92</v>
      </c>
      <c r="T142" s="205"/>
      <c r="U142" s="205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>
      <c r="A143" s="114"/>
      <c r="B143" s="45">
        <v>4730.0</v>
      </c>
      <c r="C143" s="45" t="s">
        <v>154</v>
      </c>
      <c r="D143" s="83">
        <v>23.801</v>
      </c>
      <c r="E143" s="83">
        <v>8.0</v>
      </c>
      <c r="F143" s="83">
        <v>0.0</v>
      </c>
      <c r="G143" s="83">
        <v>0.0</v>
      </c>
      <c r="H143" s="83">
        <v>0.0</v>
      </c>
      <c r="I143" s="83" t="s">
        <v>101</v>
      </c>
      <c r="J143" s="83" t="s">
        <v>53</v>
      </c>
      <c r="K143" s="83" t="s">
        <v>203</v>
      </c>
      <c r="L143" s="23"/>
      <c r="M143" s="23"/>
      <c r="N143" s="23"/>
      <c r="O143" s="204" t="str">
        <f t="shared" si="1"/>
        <v>750MeV</v>
      </c>
      <c r="P143" s="23" t="str">
        <f t="shared" si="2"/>
        <v>650MeV</v>
      </c>
      <c r="Q143" s="23">
        <f t="shared" si="3"/>
        <v>620.87</v>
      </c>
      <c r="R143" s="23">
        <f t="shared" si="6"/>
        <v>477.5</v>
      </c>
      <c r="S143" s="23">
        <f t="shared" si="7"/>
        <v>83.92</v>
      </c>
      <c r="T143" s="205"/>
      <c r="U143" s="205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>
      <c r="A144" s="188"/>
      <c r="B144" s="45">
        <v>4731.0</v>
      </c>
      <c r="C144" s="45" t="s">
        <v>391</v>
      </c>
      <c r="D144" s="83">
        <v>23.801</v>
      </c>
      <c r="E144" s="83">
        <v>8.0</v>
      </c>
      <c r="F144" s="83">
        <v>6.46</v>
      </c>
      <c r="G144" s="83">
        <v>748747.0</v>
      </c>
      <c r="H144" s="83">
        <v>15.22</v>
      </c>
      <c r="I144" s="83" t="s">
        <v>101</v>
      </c>
      <c r="J144" s="83" t="s">
        <v>53</v>
      </c>
      <c r="K144" s="83" t="s">
        <v>223</v>
      </c>
      <c r="L144" s="23"/>
      <c r="M144" s="23"/>
      <c r="N144" s="23"/>
      <c r="O144" s="204" t="str">
        <f t="shared" si="1"/>
        <v>750MeV</v>
      </c>
      <c r="P144" s="23" t="str">
        <f t="shared" si="2"/>
        <v>650MeV</v>
      </c>
      <c r="Q144" s="23">
        <f t="shared" si="3"/>
        <v>620.87</v>
      </c>
      <c r="R144" s="23">
        <f t="shared" si="6"/>
        <v>483.96</v>
      </c>
      <c r="S144" s="23">
        <f t="shared" si="7"/>
        <v>83.92</v>
      </c>
      <c r="T144" s="205"/>
      <c r="U144" s="205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>
      <c r="A145" s="75"/>
      <c r="B145" s="4">
        <v>4732.0</v>
      </c>
      <c r="C145" s="4" t="s">
        <v>154</v>
      </c>
      <c r="D145" s="52">
        <v>23.801</v>
      </c>
      <c r="E145" s="52">
        <v>12.0</v>
      </c>
      <c r="F145" s="52">
        <v>0.0</v>
      </c>
      <c r="G145" s="52">
        <v>0.0</v>
      </c>
      <c r="H145" s="52">
        <v>4.0</v>
      </c>
      <c r="I145" s="52" t="s">
        <v>65</v>
      </c>
      <c r="J145" s="52" t="s">
        <v>53</v>
      </c>
      <c r="K145" s="52" t="s">
        <v>203</v>
      </c>
      <c r="O145" s="176" t="str">
        <f t="shared" si="1"/>
        <v>750MeV</v>
      </c>
      <c r="P145" s="20" t="str">
        <f t="shared" si="2"/>
        <v>650MeV</v>
      </c>
      <c r="Q145" s="20">
        <f t="shared" si="3"/>
        <v>620.87</v>
      </c>
      <c r="R145" s="20">
        <f t="shared" si="6"/>
        <v>483.96</v>
      </c>
      <c r="S145" s="20">
        <f t="shared" si="7"/>
        <v>83.92</v>
      </c>
      <c r="T145" s="216"/>
      <c r="U145" s="216"/>
    </row>
    <row r="146">
      <c r="A146" s="75"/>
      <c r="B146" s="4">
        <v>4733.0</v>
      </c>
      <c r="C146" s="4" t="s">
        <v>391</v>
      </c>
      <c r="D146" s="52">
        <v>23.801</v>
      </c>
      <c r="E146" s="52">
        <v>12.0</v>
      </c>
      <c r="F146" s="52">
        <v>18.37</v>
      </c>
      <c r="G146" s="52">
        <v>650551.0</v>
      </c>
      <c r="H146" s="52">
        <v>32.0</v>
      </c>
      <c r="I146" s="52" t="s">
        <v>65</v>
      </c>
      <c r="J146" s="52" t="s">
        <v>53</v>
      </c>
      <c r="K146" s="52" t="s">
        <v>203</v>
      </c>
      <c r="O146" s="176" t="str">
        <f t="shared" si="1"/>
        <v>750MeV</v>
      </c>
      <c r="P146" s="20" t="str">
        <f t="shared" si="2"/>
        <v>650MeV</v>
      </c>
      <c r="Q146" s="20">
        <f t="shared" ref="Q146:Q150" si="8">if($I146="LH2",$Q145+$F147,$Q145+0)</f>
        <v>640.07</v>
      </c>
      <c r="R146" s="20">
        <f t="shared" ref="R146:R147" si="9">if($I146="LD2",$R145+$F147,$R145+0)</f>
        <v>483.96</v>
      </c>
      <c r="S146" s="20">
        <f t="shared" ref="S146:S147" si="10">if($I146="dummy",S145+$F147,S145)</f>
        <v>83.92</v>
      </c>
      <c r="T146" s="216"/>
      <c r="U146" s="216"/>
    </row>
    <row r="147">
      <c r="A147" s="75"/>
      <c r="B147" s="4">
        <v>4734.0</v>
      </c>
      <c r="C147" s="4" t="s">
        <v>391</v>
      </c>
      <c r="D147" s="52">
        <v>23.801</v>
      </c>
      <c r="E147" s="52">
        <v>12.0</v>
      </c>
      <c r="F147" s="52">
        <v>19.2</v>
      </c>
      <c r="G147" s="52">
        <v>698200.0</v>
      </c>
      <c r="H147" s="52">
        <v>36.89</v>
      </c>
      <c r="I147" s="52" t="s">
        <v>65</v>
      </c>
      <c r="J147" s="52" t="s">
        <v>53</v>
      </c>
      <c r="K147" s="52" t="s">
        <v>203</v>
      </c>
      <c r="O147" s="176" t="str">
        <f t="shared" si="1"/>
        <v>750MeV</v>
      </c>
      <c r="P147" s="20" t="str">
        <f t="shared" si="2"/>
        <v>650MeV</v>
      </c>
      <c r="Q147" s="20">
        <f t="shared" si="8"/>
        <v>658.67</v>
      </c>
      <c r="R147" s="20">
        <f t="shared" si="9"/>
        <v>483.96</v>
      </c>
      <c r="S147" s="20">
        <f t="shared" si="10"/>
        <v>83.92</v>
      </c>
      <c r="T147" s="216"/>
      <c r="U147" s="216"/>
    </row>
    <row r="148">
      <c r="A148" s="75"/>
      <c r="B148" s="4">
        <v>4735.0</v>
      </c>
      <c r="C148" s="4" t="s">
        <v>391</v>
      </c>
      <c r="D148" s="52">
        <v>23.801</v>
      </c>
      <c r="E148" s="52">
        <v>12.0</v>
      </c>
      <c r="F148" s="52">
        <v>18.6</v>
      </c>
      <c r="G148" s="52">
        <v>657987.0</v>
      </c>
      <c r="H148" s="52">
        <v>31.34</v>
      </c>
      <c r="I148" s="52" t="s">
        <v>65</v>
      </c>
      <c r="J148" s="52" t="s">
        <v>53</v>
      </c>
      <c r="K148" s="52" t="s">
        <v>203</v>
      </c>
      <c r="O148" s="176" t="str">
        <f t="shared" si="1"/>
        <v>750MeV</v>
      </c>
      <c r="P148" s="20" t="str">
        <f t="shared" si="2"/>
        <v>650MeV</v>
      </c>
      <c r="Q148" s="20">
        <f t="shared" si="8"/>
        <v>667.83</v>
      </c>
      <c r="R148" s="20">
        <f>if($I148="LD2",$R147+#REF!,$R147+0)</f>
        <v>483.96</v>
      </c>
      <c r="S148" s="20">
        <f>if($I148="dummy",S147+#REF!,S147)</f>
        <v>83.92</v>
      </c>
      <c r="T148" s="216"/>
      <c r="U148" s="216"/>
    </row>
    <row r="149">
      <c r="A149" s="75"/>
      <c r="B149" s="4">
        <v>4736.0</v>
      </c>
      <c r="C149" s="4" t="s">
        <v>391</v>
      </c>
      <c r="D149" s="52">
        <v>23.801</v>
      </c>
      <c r="E149" s="52">
        <v>12.0</v>
      </c>
      <c r="F149" s="52">
        <v>9.16</v>
      </c>
      <c r="G149" s="52">
        <v>341417.0</v>
      </c>
      <c r="H149" s="52">
        <v>24.81</v>
      </c>
      <c r="I149" s="52" t="s">
        <v>65</v>
      </c>
      <c r="J149" s="52" t="s">
        <v>53</v>
      </c>
      <c r="K149" s="52" t="s">
        <v>203</v>
      </c>
      <c r="O149" s="176" t="str">
        <f t="shared" si="1"/>
        <v>750MeV</v>
      </c>
      <c r="P149" s="20" t="str">
        <f t="shared" si="2"/>
        <v>650MeV</v>
      </c>
      <c r="Q149" s="20">
        <f t="shared" si="8"/>
        <v>667.83</v>
      </c>
      <c r="R149" s="20">
        <f t="shared" ref="R149:R156" si="11">if($I149="LD2",$R148+$F149,$R148+0)</f>
        <v>483.96</v>
      </c>
      <c r="S149" s="20">
        <f t="shared" ref="S149:S167" si="12">if($I149="dummy",S148+$F149,S148)</f>
        <v>83.92</v>
      </c>
      <c r="T149" s="216"/>
      <c r="U149" s="216"/>
    </row>
    <row r="150">
      <c r="A150" s="295"/>
      <c r="B150" s="296">
        <v>4737.0</v>
      </c>
      <c r="C150" s="296" t="s">
        <v>74</v>
      </c>
      <c r="D150" s="298" t="s">
        <v>154</v>
      </c>
      <c r="E150" s="298">
        <v>0.0</v>
      </c>
      <c r="F150" s="298">
        <v>0.0</v>
      </c>
      <c r="G150" s="298">
        <v>0.0</v>
      </c>
      <c r="H150" s="298">
        <v>2.0</v>
      </c>
      <c r="I150" s="298" t="s">
        <v>74</v>
      </c>
      <c r="J150" s="298" t="s">
        <v>414</v>
      </c>
      <c r="K150" s="298" t="s">
        <v>689</v>
      </c>
      <c r="L150" s="299"/>
      <c r="M150" s="299"/>
      <c r="N150" s="299"/>
      <c r="O150" s="300" t="str">
        <f t="shared" si="1"/>
        <v>750MeV</v>
      </c>
      <c r="P150" s="299" t="str">
        <f t="shared" si="2"/>
        <v>650MeV</v>
      </c>
      <c r="Q150" s="299">
        <f t="shared" si="8"/>
        <v>667.83</v>
      </c>
      <c r="R150" s="299">
        <f t="shared" si="11"/>
        <v>483.96</v>
      </c>
      <c r="S150" s="299">
        <f t="shared" si="12"/>
        <v>83.92</v>
      </c>
      <c r="T150" s="303"/>
      <c r="U150" s="303"/>
      <c r="V150" s="299"/>
      <c r="W150" s="299"/>
      <c r="X150" s="299"/>
      <c r="Y150" s="299"/>
      <c r="Z150" s="299"/>
      <c r="AA150" s="299"/>
      <c r="AB150" s="299"/>
      <c r="AC150" s="299"/>
      <c r="AD150" s="299"/>
      <c r="AE150" s="299"/>
      <c r="AF150" s="299"/>
      <c r="AG150" s="299"/>
      <c r="AH150" s="299"/>
    </row>
    <row r="151">
      <c r="A151" s="295"/>
      <c r="B151" s="296">
        <v>4738.0</v>
      </c>
      <c r="C151" s="296" t="s">
        <v>74</v>
      </c>
      <c r="D151" s="298">
        <v>23.801</v>
      </c>
      <c r="E151" s="298">
        <v>0.0</v>
      </c>
      <c r="F151" s="298">
        <v>0.0</v>
      </c>
      <c r="G151" s="298">
        <v>2.0539504E7</v>
      </c>
      <c r="H151" s="298">
        <v>38.31</v>
      </c>
      <c r="I151" s="298" t="s">
        <v>74</v>
      </c>
      <c r="J151" s="298" t="s">
        <v>414</v>
      </c>
      <c r="K151" s="298" t="s">
        <v>689</v>
      </c>
      <c r="L151" s="299"/>
      <c r="M151" s="299"/>
      <c r="N151" s="299"/>
      <c r="O151" s="300" t="str">
        <f t="shared" si="1"/>
        <v>750MeV</v>
      </c>
      <c r="P151" s="299" t="str">
        <f t="shared" si="2"/>
        <v>650MeV</v>
      </c>
      <c r="Q151" s="299">
        <f t="shared" ref="Q151:Q233" si="13">if($I151="LH2",$Q150+$F151,$Q150+0)</f>
        <v>667.83</v>
      </c>
      <c r="R151" s="299">
        <f t="shared" si="11"/>
        <v>483.96</v>
      </c>
      <c r="S151" s="299">
        <f t="shared" si="12"/>
        <v>83.92</v>
      </c>
      <c r="T151" s="303"/>
      <c r="U151" s="303"/>
      <c r="V151" s="299"/>
      <c r="W151" s="299"/>
      <c r="X151" s="299"/>
      <c r="Y151" s="299"/>
      <c r="Z151" s="299"/>
      <c r="AA151" s="299"/>
      <c r="AB151" s="299"/>
      <c r="AC151" s="299"/>
      <c r="AD151" s="299"/>
      <c r="AE151" s="299"/>
      <c r="AF151" s="299"/>
      <c r="AG151" s="299"/>
      <c r="AH151" s="299"/>
    </row>
    <row r="152">
      <c r="A152" s="295"/>
      <c r="B152" s="296">
        <v>4739.0</v>
      </c>
      <c r="C152" s="296" t="s">
        <v>74</v>
      </c>
      <c r="D152" s="298" t="s">
        <v>154</v>
      </c>
      <c r="E152" s="298">
        <v>0.0</v>
      </c>
      <c r="F152" s="298">
        <v>0.0</v>
      </c>
      <c r="G152" s="298">
        <v>0.0</v>
      </c>
      <c r="H152" s="298">
        <v>0.0</v>
      </c>
      <c r="I152" s="298" t="s">
        <v>74</v>
      </c>
      <c r="J152" s="298" t="s">
        <v>414</v>
      </c>
      <c r="K152" s="298" t="s">
        <v>689</v>
      </c>
      <c r="L152" s="299"/>
      <c r="M152" s="299"/>
      <c r="N152" s="299"/>
      <c r="O152" s="300" t="str">
        <f t="shared" si="1"/>
        <v>750MeV</v>
      </c>
      <c r="P152" s="299" t="str">
        <f t="shared" si="2"/>
        <v>650MeV</v>
      </c>
      <c r="Q152" s="299">
        <f t="shared" si="13"/>
        <v>667.83</v>
      </c>
      <c r="R152" s="299">
        <f t="shared" si="11"/>
        <v>483.96</v>
      </c>
      <c r="S152" s="299">
        <f t="shared" si="12"/>
        <v>83.92</v>
      </c>
      <c r="T152" s="303"/>
      <c r="U152" s="303"/>
      <c r="V152" s="299"/>
      <c r="W152" s="299"/>
      <c r="X152" s="299"/>
      <c r="Y152" s="299"/>
      <c r="Z152" s="299"/>
      <c r="AA152" s="299"/>
      <c r="AB152" s="299"/>
      <c r="AC152" s="299"/>
      <c r="AD152" s="299"/>
      <c r="AE152" s="299"/>
      <c r="AF152" s="299"/>
      <c r="AG152" s="299"/>
      <c r="AH152" s="299"/>
    </row>
    <row r="153">
      <c r="A153" s="75"/>
      <c r="B153" s="4">
        <v>4740.0</v>
      </c>
      <c r="C153" s="4" t="s">
        <v>391</v>
      </c>
      <c r="D153" s="52">
        <v>23.801</v>
      </c>
      <c r="E153" s="52">
        <v>12.0</v>
      </c>
      <c r="F153" s="52">
        <v>19.36</v>
      </c>
      <c r="G153" s="52">
        <v>680157.0</v>
      </c>
      <c r="H153" s="52">
        <v>29.42</v>
      </c>
      <c r="I153" s="52" t="s">
        <v>65</v>
      </c>
      <c r="J153" s="52" t="s">
        <v>53</v>
      </c>
      <c r="K153" s="52" t="s">
        <v>203</v>
      </c>
      <c r="O153" s="176" t="str">
        <f t="shared" si="1"/>
        <v>750MeV</v>
      </c>
      <c r="P153" s="20" t="str">
        <f t="shared" si="2"/>
        <v>650MeV</v>
      </c>
      <c r="Q153" s="20">
        <f t="shared" si="13"/>
        <v>687.19</v>
      </c>
      <c r="R153" s="20">
        <f t="shared" si="11"/>
        <v>483.96</v>
      </c>
      <c r="S153" s="20">
        <f t="shared" si="12"/>
        <v>83.92</v>
      </c>
      <c r="T153" s="216"/>
      <c r="U153" s="216"/>
    </row>
    <row r="154">
      <c r="A154" s="75"/>
      <c r="B154" s="4">
        <v>4741.0</v>
      </c>
      <c r="C154" s="4" t="s">
        <v>391</v>
      </c>
      <c r="D154" s="52">
        <v>23.801</v>
      </c>
      <c r="E154" s="52">
        <v>12.0</v>
      </c>
      <c r="F154" s="52">
        <v>3.74</v>
      </c>
      <c r="G154" s="52">
        <v>143209.0</v>
      </c>
      <c r="H154" s="52">
        <v>11.2</v>
      </c>
      <c r="I154" s="52" t="s">
        <v>65</v>
      </c>
      <c r="J154" s="52" t="s">
        <v>53</v>
      </c>
      <c r="K154" s="52" t="s">
        <v>203</v>
      </c>
      <c r="O154" s="176" t="str">
        <f t="shared" si="1"/>
        <v>750MeV</v>
      </c>
      <c r="P154" s="20" t="str">
        <f t="shared" si="2"/>
        <v>650MeV</v>
      </c>
      <c r="Q154" s="20">
        <f t="shared" si="13"/>
        <v>690.93</v>
      </c>
      <c r="R154" s="20">
        <f t="shared" si="11"/>
        <v>483.96</v>
      </c>
      <c r="S154" s="20">
        <f t="shared" si="12"/>
        <v>83.92</v>
      </c>
      <c r="T154" s="216"/>
      <c r="U154" s="216"/>
    </row>
    <row r="155">
      <c r="A155" s="75"/>
      <c r="B155" s="4">
        <v>4742.0</v>
      </c>
      <c r="C155" s="4" t="s">
        <v>391</v>
      </c>
      <c r="D155" s="52">
        <v>23.801</v>
      </c>
      <c r="E155" s="52">
        <v>12.0</v>
      </c>
      <c r="F155" s="52">
        <v>18.21</v>
      </c>
      <c r="G155" s="52">
        <v>660114.0</v>
      </c>
      <c r="H155" s="52">
        <v>31.6</v>
      </c>
      <c r="I155" s="52" t="s">
        <v>65</v>
      </c>
      <c r="J155" s="52" t="s">
        <v>53</v>
      </c>
      <c r="K155" s="52" t="s">
        <v>203</v>
      </c>
      <c r="O155" s="176" t="str">
        <f t="shared" si="1"/>
        <v>750MeV</v>
      </c>
      <c r="P155" s="20" t="str">
        <f t="shared" si="2"/>
        <v>650MeV</v>
      </c>
      <c r="Q155" s="20">
        <f t="shared" si="13"/>
        <v>709.14</v>
      </c>
      <c r="R155" s="20">
        <f t="shared" si="11"/>
        <v>483.96</v>
      </c>
      <c r="S155" s="20">
        <f t="shared" si="12"/>
        <v>83.92</v>
      </c>
      <c r="T155" s="216"/>
      <c r="U155" s="216"/>
    </row>
    <row r="156">
      <c r="A156" s="75"/>
      <c r="B156" s="4">
        <v>4743.0</v>
      </c>
      <c r="C156" s="4" t="s">
        <v>391</v>
      </c>
      <c r="D156" s="52">
        <v>23.801</v>
      </c>
      <c r="E156" s="52">
        <v>12.0</v>
      </c>
      <c r="F156" s="52">
        <v>19.23</v>
      </c>
      <c r="G156" s="4">
        <v>671047.0</v>
      </c>
      <c r="H156" s="52">
        <v>29.43</v>
      </c>
      <c r="I156" s="52" t="s">
        <v>65</v>
      </c>
      <c r="J156" s="52" t="s">
        <v>53</v>
      </c>
      <c r="K156" s="52" t="s">
        <v>203</v>
      </c>
      <c r="O156" s="176" t="str">
        <f t="shared" si="1"/>
        <v>750MeV</v>
      </c>
      <c r="P156" s="20" t="str">
        <f t="shared" si="2"/>
        <v>650MeV</v>
      </c>
      <c r="Q156" s="20">
        <f t="shared" si="13"/>
        <v>728.37</v>
      </c>
      <c r="R156" s="20">
        <f t="shared" si="11"/>
        <v>483.96</v>
      </c>
      <c r="S156" s="20">
        <f t="shared" si="12"/>
        <v>83.92</v>
      </c>
      <c r="T156" s="216"/>
      <c r="U156" s="216"/>
    </row>
    <row r="157">
      <c r="A157" s="75"/>
      <c r="B157" s="4">
        <v>4744.0</v>
      </c>
      <c r="C157" s="4" t="s">
        <v>391</v>
      </c>
      <c r="D157" s="52">
        <v>23.801</v>
      </c>
      <c r="E157" s="52">
        <v>12.0</v>
      </c>
      <c r="F157" s="4">
        <v>20.18</v>
      </c>
      <c r="G157" s="4">
        <v>696146.0</v>
      </c>
      <c r="H157" s="52">
        <v>29.57</v>
      </c>
      <c r="I157" s="52" t="s">
        <v>65</v>
      </c>
      <c r="J157" s="52" t="s">
        <v>53</v>
      </c>
      <c r="K157" s="52" t="s">
        <v>203</v>
      </c>
      <c r="O157" s="176" t="str">
        <f t="shared" si="1"/>
        <v>750MeV</v>
      </c>
      <c r="P157" s="20" t="str">
        <f t="shared" si="2"/>
        <v>650MeV</v>
      </c>
      <c r="Q157" s="20">
        <f t="shared" si="13"/>
        <v>748.55</v>
      </c>
      <c r="R157" s="20">
        <f t="shared" ref="R157:R158" si="14">if($I157="LD2",$R156+#REF!,$R156+0)</f>
        <v>483.96</v>
      </c>
      <c r="S157" s="20">
        <f t="shared" si="12"/>
        <v>83.92</v>
      </c>
      <c r="T157" s="216"/>
      <c r="U157" s="216"/>
    </row>
    <row r="158">
      <c r="A158" s="75"/>
      <c r="B158" s="4">
        <v>4745.0</v>
      </c>
      <c r="C158" s="4" t="s">
        <v>391</v>
      </c>
      <c r="D158" s="52">
        <v>23.801</v>
      </c>
      <c r="E158" s="52">
        <v>8.0</v>
      </c>
      <c r="F158" s="52">
        <v>8.23</v>
      </c>
      <c r="G158" s="4">
        <v>304865.0</v>
      </c>
      <c r="H158" s="4">
        <v>18.98</v>
      </c>
      <c r="I158" s="52" t="s">
        <v>65</v>
      </c>
      <c r="J158" s="52" t="s">
        <v>53</v>
      </c>
      <c r="K158" s="52" t="s">
        <v>203</v>
      </c>
      <c r="O158" s="176" t="str">
        <f t="shared" si="1"/>
        <v>750MeV</v>
      </c>
      <c r="P158" s="20" t="str">
        <f t="shared" si="2"/>
        <v>650MeV</v>
      </c>
      <c r="Q158" s="20">
        <f t="shared" si="13"/>
        <v>756.78</v>
      </c>
      <c r="R158" s="20">
        <f t="shared" si="14"/>
        <v>483.96</v>
      </c>
      <c r="S158" s="20">
        <f t="shared" si="12"/>
        <v>83.92</v>
      </c>
      <c r="T158" s="216"/>
      <c r="U158" s="216"/>
    </row>
    <row r="159">
      <c r="A159" s="75"/>
      <c r="B159" s="4">
        <v>4746.0</v>
      </c>
      <c r="C159" s="4" t="s">
        <v>391</v>
      </c>
      <c r="D159" s="52">
        <v>23.801</v>
      </c>
      <c r="E159" s="52">
        <v>6.0</v>
      </c>
      <c r="F159" s="52">
        <v>10.5</v>
      </c>
      <c r="G159" s="4">
        <v>394517.0</v>
      </c>
      <c r="H159" s="52">
        <v>29.51</v>
      </c>
      <c r="I159" s="52" t="s">
        <v>65</v>
      </c>
      <c r="J159" s="52" t="s">
        <v>53</v>
      </c>
      <c r="K159" s="52" t="s">
        <v>203</v>
      </c>
      <c r="O159" s="176" t="str">
        <f t="shared" si="1"/>
        <v>750MeV</v>
      </c>
      <c r="P159" s="20" t="str">
        <f t="shared" si="2"/>
        <v>650MeV</v>
      </c>
      <c r="Q159" s="20">
        <f t="shared" si="13"/>
        <v>767.28</v>
      </c>
      <c r="R159" s="20">
        <f t="shared" ref="R159:R167" si="15">if($I159="LD2",$R158+$F159,$R158+0)</f>
        <v>483.96</v>
      </c>
      <c r="S159" s="20">
        <f t="shared" si="12"/>
        <v>83.92</v>
      </c>
      <c r="T159" s="216"/>
      <c r="U159" s="216"/>
    </row>
    <row r="160">
      <c r="A160" s="75"/>
      <c r="B160" s="4">
        <v>4747.0</v>
      </c>
      <c r="C160" s="4" t="s">
        <v>391</v>
      </c>
      <c r="D160" s="52">
        <v>23.801</v>
      </c>
      <c r="E160" s="52">
        <v>12.0</v>
      </c>
      <c r="F160" s="52">
        <v>8.93</v>
      </c>
      <c r="G160" s="4">
        <v>313781.0</v>
      </c>
      <c r="H160" s="52">
        <v>14.21</v>
      </c>
      <c r="I160" s="52" t="s">
        <v>65</v>
      </c>
      <c r="J160" s="52" t="s">
        <v>53</v>
      </c>
      <c r="K160" s="52" t="s">
        <v>223</v>
      </c>
      <c r="L160" s="4" t="s">
        <v>695</v>
      </c>
      <c r="M160" s="4" t="s">
        <v>696</v>
      </c>
      <c r="O160" s="176" t="str">
        <f t="shared" si="1"/>
        <v>750MeV</v>
      </c>
      <c r="P160" s="20" t="str">
        <f t="shared" si="2"/>
        <v>650MeV</v>
      </c>
      <c r="Q160" s="20">
        <f t="shared" si="13"/>
        <v>776.21</v>
      </c>
      <c r="R160" s="20">
        <f t="shared" si="15"/>
        <v>483.96</v>
      </c>
      <c r="S160" s="20">
        <f t="shared" si="12"/>
        <v>83.92</v>
      </c>
      <c r="T160" s="216"/>
      <c r="U160" s="216"/>
    </row>
    <row r="161">
      <c r="A161" s="295"/>
      <c r="B161" s="296">
        <v>4748.0</v>
      </c>
      <c r="C161" s="296" t="s">
        <v>682</v>
      </c>
      <c r="D161" s="298">
        <v>23.801</v>
      </c>
      <c r="E161" s="298">
        <v>20.0</v>
      </c>
      <c r="F161" s="298">
        <v>8.15</v>
      </c>
      <c r="G161" s="296">
        <v>100005.0</v>
      </c>
      <c r="H161" s="298">
        <v>10.69</v>
      </c>
      <c r="I161" s="298" t="s">
        <v>484</v>
      </c>
      <c r="J161" s="298" t="s">
        <v>53</v>
      </c>
      <c r="K161" s="298" t="s">
        <v>203</v>
      </c>
      <c r="L161" s="299"/>
      <c r="M161" s="299"/>
      <c r="N161" s="299"/>
      <c r="O161" s="300" t="str">
        <f t="shared" si="1"/>
        <v>750MeV</v>
      </c>
      <c r="P161" s="299" t="str">
        <f t="shared" si="2"/>
        <v>650MeV</v>
      </c>
      <c r="Q161" s="299">
        <f t="shared" si="13"/>
        <v>776.21</v>
      </c>
      <c r="R161" s="299">
        <f t="shared" si="15"/>
        <v>483.96</v>
      </c>
      <c r="S161" s="299">
        <f t="shared" si="12"/>
        <v>83.92</v>
      </c>
      <c r="T161" s="303"/>
      <c r="U161" s="303"/>
      <c r="V161" s="299"/>
      <c r="W161" s="299"/>
      <c r="X161" s="299"/>
      <c r="Y161" s="299"/>
      <c r="Z161" s="299"/>
      <c r="AA161" s="299"/>
      <c r="AB161" s="299"/>
      <c r="AC161" s="299"/>
      <c r="AD161" s="299"/>
      <c r="AE161" s="299"/>
      <c r="AF161" s="299"/>
      <c r="AG161" s="299"/>
      <c r="AH161" s="299"/>
    </row>
    <row r="162">
      <c r="A162" s="295"/>
      <c r="B162" s="296">
        <v>4749.0</v>
      </c>
      <c r="C162" s="296" t="s">
        <v>682</v>
      </c>
      <c r="D162" s="298">
        <v>23.801</v>
      </c>
      <c r="E162" s="298">
        <v>12.0</v>
      </c>
      <c r="F162" s="298">
        <v>7.43</v>
      </c>
      <c r="G162" s="296">
        <v>92905.0</v>
      </c>
      <c r="H162" s="298">
        <v>10.6</v>
      </c>
      <c r="I162" s="298" t="s">
        <v>484</v>
      </c>
      <c r="J162" s="298" t="s">
        <v>53</v>
      </c>
      <c r="K162" s="298" t="s">
        <v>203</v>
      </c>
      <c r="L162" s="299"/>
      <c r="M162" s="299"/>
      <c r="N162" s="299"/>
      <c r="O162" s="300" t="str">
        <f t="shared" si="1"/>
        <v>750MeV</v>
      </c>
      <c r="P162" s="299" t="str">
        <f t="shared" si="2"/>
        <v>650MeV</v>
      </c>
      <c r="Q162" s="299">
        <f t="shared" si="13"/>
        <v>776.21</v>
      </c>
      <c r="R162" s="299">
        <f t="shared" si="15"/>
        <v>483.96</v>
      </c>
      <c r="S162" s="299">
        <f t="shared" si="12"/>
        <v>83.92</v>
      </c>
      <c r="T162" s="303"/>
      <c r="U162" s="303"/>
      <c r="V162" s="299"/>
      <c r="W162" s="299"/>
      <c r="X162" s="299"/>
      <c r="Y162" s="299"/>
      <c r="Z162" s="299"/>
      <c r="AA162" s="299"/>
      <c r="AB162" s="299"/>
      <c r="AC162" s="299"/>
      <c r="AD162" s="299"/>
      <c r="AE162" s="299"/>
      <c r="AF162" s="299"/>
      <c r="AG162" s="299"/>
      <c r="AH162" s="299"/>
    </row>
    <row r="163">
      <c r="A163" s="295"/>
      <c r="B163" s="296">
        <v>4750.0</v>
      </c>
      <c r="C163" s="296" t="s">
        <v>682</v>
      </c>
      <c r="D163" s="298">
        <v>23.801</v>
      </c>
      <c r="E163" s="298">
        <v>8.0</v>
      </c>
      <c r="F163" s="298">
        <v>4.32</v>
      </c>
      <c r="G163" s="296">
        <v>65306.0</v>
      </c>
      <c r="H163" s="298">
        <v>11.02</v>
      </c>
      <c r="I163" s="298" t="s">
        <v>484</v>
      </c>
      <c r="J163" s="298" t="s">
        <v>53</v>
      </c>
      <c r="K163" s="298" t="s">
        <v>203</v>
      </c>
      <c r="L163" s="299"/>
      <c r="M163" s="299"/>
      <c r="N163" s="299"/>
      <c r="O163" s="300" t="str">
        <f t="shared" si="1"/>
        <v>750MeV</v>
      </c>
      <c r="P163" s="299" t="str">
        <f t="shared" si="2"/>
        <v>650MeV</v>
      </c>
      <c r="Q163" s="299">
        <f t="shared" si="13"/>
        <v>776.21</v>
      </c>
      <c r="R163" s="299">
        <f t="shared" si="15"/>
        <v>483.96</v>
      </c>
      <c r="S163" s="299">
        <f t="shared" si="12"/>
        <v>83.92</v>
      </c>
      <c r="T163" s="303"/>
      <c r="U163" s="303"/>
      <c r="V163" s="299"/>
      <c r="W163" s="299"/>
      <c r="X163" s="299"/>
      <c r="Y163" s="299"/>
      <c r="Z163" s="299"/>
      <c r="AA163" s="299"/>
      <c r="AB163" s="299"/>
      <c r="AC163" s="299"/>
      <c r="AD163" s="299"/>
      <c r="AE163" s="299"/>
      <c r="AF163" s="299"/>
      <c r="AG163" s="299"/>
      <c r="AH163" s="299"/>
    </row>
    <row r="164">
      <c r="A164" s="295"/>
      <c r="B164" s="296">
        <v>4751.0</v>
      </c>
      <c r="C164" s="296" t="s">
        <v>682</v>
      </c>
      <c r="D164" s="298">
        <v>23.801</v>
      </c>
      <c r="E164" s="298">
        <v>3.0</v>
      </c>
      <c r="F164" s="298">
        <v>2.12</v>
      </c>
      <c r="G164" s="296">
        <v>50845.0</v>
      </c>
      <c r="H164" s="298">
        <v>13.14</v>
      </c>
      <c r="I164" s="298" t="s">
        <v>484</v>
      </c>
      <c r="J164" s="298" t="s">
        <v>53</v>
      </c>
      <c r="K164" s="298" t="s">
        <v>203</v>
      </c>
      <c r="L164" s="296"/>
      <c r="M164" s="299"/>
      <c r="N164" s="299"/>
      <c r="O164" s="300" t="str">
        <f t="shared" si="1"/>
        <v>750MeV</v>
      </c>
      <c r="P164" s="299" t="str">
        <f t="shared" si="2"/>
        <v>650MeV</v>
      </c>
      <c r="Q164" s="299">
        <f t="shared" si="13"/>
        <v>776.21</v>
      </c>
      <c r="R164" s="299">
        <f t="shared" si="15"/>
        <v>483.96</v>
      </c>
      <c r="S164" s="299">
        <f t="shared" si="12"/>
        <v>83.92</v>
      </c>
      <c r="T164" s="303"/>
      <c r="U164" s="303"/>
      <c r="V164" s="299"/>
      <c r="W164" s="299"/>
      <c r="X164" s="299"/>
      <c r="Y164" s="299"/>
      <c r="Z164" s="299"/>
      <c r="AA164" s="299"/>
      <c r="AB164" s="299"/>
      <c r="AC164" s="299"/>
      <c r="AD164" s="299"/>
      <c r="AE164" s="299"/>
      <c r="AF164" s="299"/>
      <c r="AG164" s="299"/>
      <c r="AH164" s="299"/>
    </row>
    <row r="165">
      <c r="A165" s="304"/>
      <c r="B165" s="305">
        <v>4752.0</v>
      </c>
      <c r="C165" s="305" t="s">
        <v>702</v>
      </c>
      <c r="D165" s="307">
        <v>23.801</v>
      </c>
      <c r="E165" s="307">
        <v>12.0</v>
      </c>
      <c r="F165" s="307">
        <v>15.26</v>
      </c>
      <c r="G165" s="305">
        <v>909183.0</v>
      </c>
      <c r="H165" s="307">
        <v>30.31</v>
      </c>
      <c r="I165" s="307" t="s">
        <v>65</v>
      </c>
      <c r="J165" s="307" t="s">
        <v>53</v>
      </c>
      <c r="K165" s="307" t="s">
        <v>203</v>
      </c>
      <c r="L165" s="308"/>
      <c r="M165" s="308"/>
      <c r="N165" s="308"/>
      <c r="O165" s="309" t="str">
        <f t="shared" si="1"/>
        <v>750MeV</v>
      </c>
      <c r="P165" s="308" t="str">
        <f t="shared" si="2"/>
        <v>650MeV</v>
      </c>
      <c r="Q165" s="308">
        <f t="shared" si="13"/>
        <v>791.47</v>
      </c>
      <c r="R165" s="308">
        <f t="shared" si="15"/>
        <v>483.96</v>
      </c>
      <c r="S165" s="308">
        <f t="shared" si="12"/>
        <v>83.92</v>
      </c>
      <c r="T165" s="310"/>
      <c r="U165" s="310"/>
      <c r="V165" s="308"/>
      <c r="W165" s="308"/>
      <c r="X165" s="308"/>
      <c r="Y165" s="308"/>
      <c r="Z165" s="308"/>
      <c r="AA165" s="308"/>
      <c r="AB165" s="308"/>
      <c r="AC165" s="308"/>
      <c r="AD165" s="308"/>
      <c r="AE165" s="308"/>
      <c r="AF165" s="308"/>
      <c r="AG165" s="308"/>
      <c r="AH165" s="308"/>
    </row>
    <row r="166">
      <c r="A166" s="304"/>
      <c r="B166" s="305">
        <v>4753.0</v>
      </c>
      <c r="C166" s="305" t="s">
        <v>154</v>
      </c>
      <c r="D166" s="307">
        <v>23.801</v>
      </c>
      <c r="E166" s="307">
        <v>12.0</v>
      </c>
      <c r="F166" s="307">
        <v>0.0</v>
      </c>
      <c r="G166" s="307">
        <v>0.0</v>
      </c>
      <c r="H166" s="307">
        <v>0.0</v>
      </c>
      <c r="I166" s="307" t="s">
        <v>65</v>
      </c>
      <c r="J166" s="307" t="s">
        <v>53</v>
      </c>
      <c r="K166" s="307" t="s">
        <v>203</v>
      </c>
      <c r="L166" s="305" t="s">
        <v>703</v>
      </c>
      <c r="M166" s="308"/>
      <c r="N166" s="308"/>
      <c r="O166" s="309" t="str">
        <f t="shared" si="1"/>
        <v>750MeV</v>
      </c>
      <c r="P166" s="308" t="str">
        <f t="shared" si="2"/>
        <v>650MeV</v>
      </c>
      <c r="Q166" s="308">
        <f t="shared" si="13"/>
        <v>791.47</v>
      </c>
      <c r="R166" s="308">
        <f t="shared" si="15"/>
        <v>483.96</v>
      </c>
      <c r="S166" s="308">
        <f t="shared" si="12"/>
        <v>83.92</v>
      </c>
      <c r="T166" s="310"/>
      <c r="U166" s="310"/>
      <c r="V166" s="308"/>
      <c r="W166" s="308"/>
      <c r="X166" s="308"/>
      <c r="Y166" s="308"/>
      <c r="Z166" s="308"/>
      <c r="AA166" s="308"/>
      <c r="AB166" s="308"/>
      <c r="AC166" s="308"/>
      <c r="AD166" s="308"/>
      <c r="AE166" s="308"/>
      <c r="AF166" s="308"/>
      <c r="AG166" s="308"/>
      <c r="AH166" s="308"/>
    </row>
    <row r="167">
      <c r="A167" s="304"/>
      <c r="B167" s="305">
        <v>4754.0</v>
      </c>
      <c r="C167" s="305" t="s">
        <v>702</v>
      </c>
      <c r="D167" s="307">
        <v>23.801</v>
      </c>
      <c r="E167" s="307">
        <v>12.0</v>
      </c>
      <c r="F167" s="307">
        <v>15.47</v>
      </c>
      <c r="G167" s="305">
        <v>897794.0</v>
      </c>
      <c r="H167" s="307">
        <v>28.17</v>
      </c>
      <c r="I167" s="307" t="s">
        <v>65</v>
      </c>
      <c r="J167" s="307" t="s">
        <v>53</v>
      </c>
      <c r="K167" s="307" t="s">
        <v>203</v>
      </c>
      <c r="L167" s="308"/>
      <c r="M167" s="308"/>
      <c r="N167" s="308"/>
      <c r="O167" s="309" t="str">
        <f t="shared" si="1"/>
        <v>750MeV</v>
      </c>
      <c r="P167" s="308" t="str">
        <f t="shared" si="2"/>
        <v>650MeV</v>
      </c>
      <c r="Q167" s="308">
        <f t="shared" si="13"/>
        <v>806.94</v>
      </c>
      <c r="R167" s="308">
        <f t="shared" si="15"/>
        <v>483.96</v>
      </c>
      <c r="S167" s="308">
        <f t="shared" si="12"/>
        <v>83.92</v>
      </c>
      <c r="T167" s="310"/>
      <c r="U167" s="310"/>
      <c r="V167" s="308"/>
      <c r="W167" s="308"/>
      <c r="X167" s="308"/>
      <c r="Y167" s="308"/>
      <c r="Z167" s="308"/>
      <c r="AA167" s="308"/>
      <c r="AB167" s="308"/>
      <c r="AC167" s="308"/>
      <c r="AD167" s="308"/>
      <c r="AE167" s="308"/>
      <c r="AF167" s="308"/>
      <c r="AG167" s="308"/>
      <c r="AH167" s="308"/>
    </row>
    <row r="168">
      <c r="A168" s="304"/>
      <c r="B168" s="305">
        <v>4755.0</v>
      </c>
      <c r="C168" s="305" t="s">
        <v>702</v>
      </c>
      <c r="D168" s="307">
        <v>23.801</v>
      </c>
      <c r="E168" s="307">
        <v>12.0</v>
      </c>
      <c r="F168" s="307">
        <v>19.19</v>
      </c>
      <c r="G168" s="305">
        <v>1103390.0</v>
      </c>
      <c r="H168" s="307">
        <v>28.03</v>
      </c>
      <c r="I168" s="307" t="s">
        <v>65</v>
      </c>
      <c r="J168" s="307" t="s">
        <v>53</v>
      </c>
      <c r="K168" s="307" t="s">
        <v>203</v>
      </c>
      <c r="L168" s="308"/>
      <c r="M168" s="308"/>
      <c r="N168" s="308"/>
      <c r="O168" s="309" t="str">
        <f t="shared" si="1"/>
        <v>750MeV</v>
      </c>
      <c r="P168" s="308" t="str">
        <f t="shared" si="2"/>
        <v>650MeV</v>
      </c>
      <c r="Q168" s="308">
        <f t="shared" si="13"/>
        <v>826.13</v>
      </c>
      <c r="R168" s="308">
        <f>if($I168="LD2",$R167+#REF!,$R167+0)</f>
        <v>483.96</v>
      </c>
      <c r="S168" s="308">
        <f>if($I168="dummy",S167+#REF!,S167)</f>
        <v>83.92</v>
      </c>
      <c r="T168" s="310"/>
      <c r="U168" s="310"/>
      <c r="V168" s="308"/>
      <c r="W168" s="308"/>
      <c r="X168" s="308"/>
      <c r="Y168" s="308"/>
      <c r="Z168" s="308"/>
      <c r="AA168" s="308"/>
      <c r="AB168" s="308"/>
      <c r="AC168" s="308"/>
      <c r="AD168" s="308"/>
      <c r="AE168" s="308"/>
      <c r="AF168" s="308"/>
      <c r="AG168" s="308"/>
      <c r="AH168" s="308"/>
    </row>
    <row r="169">
      <c r="A169" s="304"/>
      <c r="B169" s="305">
        <v>4756.0</v>
      </c>
      <c r="C169" s="305" t="s">
        <v>702</v>
      </c>
      <c r="D169" s="307">
        <v>23.801</v>
      </c>
      <c r="E169" s="307">
        <v>12.0</v>
      </c>
      <c r="F169" s="307">
        <v>19.74</v>
      </c>
      <c r="G169" s="305">
        <v>1142008.0</v>
      </c>
      <c r="H169" s="307">
        <v>31.44</v>
      </c>
      <c r="I169" s="307" t="s">
        <v>65</v>
      </c>
      <c r="J169" s="307" t="s">
        <v>53</v>
      </c>
      <c r="K169" s="307" t="s">
        <v>203</v>
      </c>
      <c r="L169" s="308"/>
      <c r="M169" s="308"/>
      <c r="N169" s="308"/>
      <c r="O169" s="309" t="str">
        <f t="shared" si="1"/>
        <v>750MeV</v>
      </c>
      <c r="P169" s="308" t="str">
        <f t="shared" si="2"/>
        <v>650MeV</v>
      </c>
      <c r="Q169" s="308">
        <f t="shared" si="13"/>
        <v>845.87</v>
      </c>
      <c r="R169" s="308">
        <f t="shared" ref="R169:R233" si="16">if($I169="LD2",$R168+$F169,$R168+0)</f>
        <v>483.96</v>
      </c>
      <c r="S169" s="308">
        <f t="shared" ref="S169:S233" si="17">if($I169="dummy",S168+$F169,S168)</f>
        <v>83.92</v>
      </c>
      <c r="T169" s="310"/>
      <c r="U169" s="310"/>
      <c r="V169" s="308"/>
      <c r="W169" s="308"/>
      <c r="X169" s="308"/>
      <c r="Y169" s="308"/>
      <c r="Z169" s="308"/>
      <c r="AA169" s="308"/>
      <c r="AB169" s="308"/>
      <c r="AC169" s="308"/>
      <c r="AD169" s="308"/>
      <c r="AE169" s="308"/>
      <c r="AF169" s="308"/>
      <c r="AG169" s="308"/>
      <c r="AH169" s="308"/>
    </row>
    <row r="170">
      <c r="A170" s="304"/>
      <c r="B170" s="305">
        <v>4757.0</v>
      </c>
      <c r="C170" s="305" t="s">
        <v>702</v>
      </c>
      <c r="D170" s="307">
        <v>23.801</v>
      </c>
      <c r="E170" s="307">
        <v>12.0</v>
      </c>
      <c r="F170" s="307">
        <v>18.28</v>
      </c>
      <c r="G170" s="305">
        <v>1421983.0</v>
      </c>
      <c r="H170" s="307">
        <v>30.26</v>
      </c>
      <c r="I170" s="307" t="s">
        <v>229</v>
      </c>
      <c r="J170" s="307" t="s">
        <v>53</v>
      </c>
      <c r="K170" s="307" t="s">
        <v>203</v>
      </c>
      <c r="L170" s="308"/>
      <c r="M170" s="308"/>
      <c r="N170" s="308"/>
      <c r="O170" s="309" t="str">
        <f t="shared" si="1"/>
        <v>750MeV</v>
      </c>
      <c r="P170" s="308" t="str">
        <f t="shared" si="2"/>
        <v>650MeV</v>
      </c>
      <c r="Q170" s="308">
        <f t="shared" si="13"/>
        <v>845.87</v>
      </c>
      <c r="R170" s="308">
        <f t="shared" si="16"/>
        <v>483.96</v>
      </c>
      <c r="S170" s="308">
        <f t="shared" si="17"/>
        <v>102.2</v>
      </c>
      <c r="T170" s="310"/>
      <c r="U170" s="310"/>
      <c r="V170" s="308"/>
      <c r="W170" s="308"/>
      <c r="X170" s="308"/>
      <c r="Y170" s="308"/>
      <c r="Z170" s="308"/>
      <c r="AA170" s="308"/>
      <c r="AB170" s="308"/>
      <c r="AC170" s="308"/>
      <c r="AD170" s="308"/>
      <c r="AE170" s="308"/>
      <c r="AF170" s="308"/>
      <c r="AG170" s="308"/>
      <c r="AH170" s="308"/>
    </row>
    <row r="171">
      <c r="A171" s="304"/>
      <c r="B171" s="305">
        <v>4758.0</v>
      </c>
      <c r="C171" s="305" t="s">
        <v>702</v>
      </c>
      <c r="D171" s="307">
        <v>23.801</v>
      </c>
      <c r="E171" s="307">
        <v>8.0</v>
      </c>
      <c r="F171" s="307">
        <v>9.56</v>
      </c>
      <c r="G171" s="305">
        <v>1552046.0</v>
      </c>
      <c r="H171" s="307">
        <v>26.61</v>
      </c>
      <c r="I171" s="307" t="s">
        <v>101</v>
      </c>
      <c r="J171" s="307" t="s">
        <v>53</v>
      </c>
      <c r="K171" s="307" t="s">
        <v>203</v>
      </c>
      <c r="L171" s="308"/>
      <c r="M171" s="308"/>
      <c r="N171" s="308"/>
      <c r="O171" s="309" t="str">
        <f t="shared" si="1"/>
        <v>750MeV</v>
      </c>
      <c r="P171" s="308" t="str">
        <f t="shared" si="2"/>
        <v>650MeV</v>
      </c>
      <c r="Q171" s="308">
        <f t="shared" si="13"/>
        <v>845.87</v>
      </c>
      <c r="R171" s="308">
        <f t="shared" si="16"/>
        <v>493.52</v>
      </c>
      <c r="S171" s="308">
        <f t="shared" si="17"/>
        <v>102.2</v>
      </c>
      <c r="T171" s="310"/>
      <c r="U171" s="310"/>
      <c r="V171" s="308"/>
      <c r="W171" s="308"/>
      <c r="X171" s="308"/>
      <c r="Y171" s="308"/>
      <c r="Z171" s="308"/>
      <c r="AA171" s="308"/>
      <c r="AB171" s="308"/>
      <c r="AC171" s="308"/>
      <c r="AD171" s="308"/>
      <c r="AE171" s="308"/>
      <c r="AF171" s="308"/>
      <c r="AG171" s="308"/>
      <c r="AH171" s="308"/>
    </row>
    <row r="172">
      <c r="A172" s="304"/>
      <c r="B172" s="305">
        <v>4759.0</v>
      </c>
      <c r="C172" s="305" t="s">
        <v>702</v>
      </c>
      <c r="D172" s="307">
        <v>23.801</v>
      </c>
      <c r="E172" s="307">
        <v>8.0</v>
      </c>
      <c r="F172" s="307">
        <v>12.66</v>
      </c>
      <c r="G172" s="305">
        <v>2015271.0</v>
      </c>
      <c r="H172" s="307">
        <v>28.3</v>
      </c>
      <c r="I172" s="307" t="s">
        <v>101</v>
      </c>
      <c r="J172" s="307" t="s">
        <v>53</v>
      </c>
      <c r="K172" s="307" t="s">
        <v>203</v>
      </c>
      <c r="L172" s="308"/>
      <c r="M172" s="308"/>
      <c r="N172" s="308"/>
      <c r="O172" s="309" t="str">
        <f t="shared" si="1"/>
        <v>750MeV</v>
      </c>
      <c r="P172" s="308" t="str">
        <f t="shared" si="2"/>
        <v>650MeV</v>
      </c>
      <c r="Q172" s="308">
        <f t="shared" si="13"/>
        <v>845.87</v>
      </c>
      <c r="R172" s="308">
        <f t="shared" si="16"/>
        <v>506.18</v>
      </c>
      <c r="S172" s="308">
        <f t="shared" si="17"/>
        <v>102.2</v>
      </c>
      <c r="T172" s="310"/>
      <c r="U172" s="310"/>
      <c r="V172" s="308"/>
      <c r="W172" s="308"/>
      <c r="X172" s="308"/>
      <c r="Y172" s="308"/>
      <c r="Z172" s="308"/>
      <c r="AA172" s="308"/>
      <c r="AB172" s="308"/>
      <c r="AC172" s="308"/>
      <c r="AD172" s="308"/>
      <c r="AE172" s="308"/>
      <c r="AF172" s="308"/>
      <c r="AG172" s="308"/>
      <c r="AH172" s="308"/>
    </row>
    <row r="173">
      <c r="A173" s="304"/>
      <c r="B173" s="305">
        <v>4760.0</v>
      </c>
      <c r="C173" s="305" t="s">
        <v>702</v>
      </c>
      <c r="D173" s="307">
        <v>23.801</v>
      </c>
      <c r="E173" s="307">
        <v>8.0</v>
      </c>
      <c r="F173" s="307">
        <v>0.0</v>
      </c>
      <c r="G173" s="307">
        <v>0.0</v>
      </c>
      <c r="H173" s="307">
        <v>21.0</v>
      </c>
      <c r="I173" s="307" t="s">
        <v>101</v>
      </c>
      <c r="J173" s="307" t="s">
        <v>53</v>
      </c>
      <c r="K173" s="307" t="s">
        <v>203</v>
      </c>
      <c r="L173" s="305" t="s">
        <v>704</v>
      </c>
      <c r="M173" s="308"/>
      <c r="N173" s="308"/>
      <c r="O173" s="309" t="str">
        <f t="shared" si="1"/>
        <v>750MeV</v>
      </c>
      <c r="P173" s="308" t="str">
        <f t="shared" si="2"/>
        <v>650MeV</v>
      </c>
      <c r="Q173" s="308">
        <f t="shared" si="13"/>
        <v>845.87</v>
      </c>
      <c r="R173" s="308">
        <f t="shared" si="16"/>
        <v>506.18</v>
      </c>
      <c r="S173" s="308">
        <f t="shared" si="17"/>
        <v>102.2</v>
      </c>
      <c r="T173" s="310"/>
      <c r="U173" s="310"/>
      <c r="V173" s="308"/>
      <c r="W173" s="308"/>
      <c r="X173" s="308"/>
      <c r="Y173" s="308"/>
      <c r="Z173" s="308"/>
      <c r="AA173" s="308"/>
      <c r="AB173" s="308"/>
      <c r="AC173" s="308"/>
      <c r="AD173" s="308"/>
      <c r="AE173" s="308"/>
      <c r="AF173" s="308"/>
      <c r="AG173" s="308"/>
      <c r="AH173" s="308"/>
    </row>
    <row r="174">
      <c r="A174" s="304"/>
      <c r="B174" s="305">
        <v>4761.0</v>
      </c>
      <c r="C174" s="305" t="s">
        <v>702</v>
      </c>
      <c r="D174" s="307">
        <v>23.801</v>
      </c>
      <c r="E174" s="307">
        <v>8.0</v>
      </c>
      <c r="F174" s="307">
        <v>14.54</v>
      </c>
      <c r="G174" s="305">
        <v>2310053.0</v>
      </c>
      <c r="H174" s="307">
        <v>31.98</v>
      </c>
      <c r="I174" s="307" t="s">
        <v>101</v>
      </c>
      <c r="J174" s="307" t="s">
        <v>53</v>
      </c>
      <c r="K174" s="307" t="s">
        <v>203</v>
      </c>
      <c r="L174" s="308"/>
      <c r="M174" s="308"/>
      <c r="N174" s="308"/>
      <c r="O174" s="309" t="str">
        <f t="shared" si="1"/>
        <v>750MeV</v>
      </c>
      <c r="P174" s="308" t="str">
        <f t="shared" si="2"/>
        <v>650MeV</v>
      </c>
      <c r="Q174" s="308">
        <f t="shared" si="13"/>
        <v>845.87</v>
      </c>
      <c r="R174" s="308">
        <f t="shared" si="16"/>
        <v>520.72</v>
      </c>
      <c r="S174" s="308">
        <f t="shared" si="17"/>
        <v>102.2</v>
      </c>
      <c r="T174" s="310"/>
      <c r="U174" s="310"/>
      <c r="V174" s="308"/>
      <c r="W174" s="308"/>
      <c r="X174" s="308"/>
      <c r="Y174" s="308"/>
      <c r="Z174" s="308"/>
      <c r="AA174" s="308"/>
      <c r="AB174" s="308"/>
      <c r="AC174" s="308"/>
      <c r="AD174" s="308"/>
      <c r="AE174" s="308"/>
      <c r="AF174" s="308"/>
      <c r="AG174" s="308"/>
      <c r="AH174" s="308"/>
    </row>
    <row r="175">
      <c r="A175" s="304"/>
      <c r="B175" s="305">
        <v>4762.0</v>
      </c>
      <c r="C175" s="305" t="s">
        <v>702</v>
      </c>
      <c r="D175" s="307">
        <v>23.801</v>
      </c>
      <c r="E175" s="307">
        <v>8.0</v>
      </c>
      <c r="F175" s="307">
        <v>11.68</v>
      </c>
      <c r="G175" s="305">
        <v>1864652.0</v>
      </c>
      <c r="H175" s="307">
        <v>25.74</v>
      </c>
      <c r="I175" s="307" t="s">
        <v>101</v>
      </c>
      <c r="J175" s="307" t="s">
        <v>53</v>
      </c>
      <c r="K175" s="307" t="s">
        <v>203</v>
      </c>
      <c r="L175" s="308"/>
      <c r="M175" s="308"/>
      <c r="N175" s="308"/>
      <c r="O175" s="309" t="str">
        <f t="shared" si="1"/>
        <v>750MeV</v>
      </c>
      <c r="P175" s="308" t="str">
        <f t="shared" si="2"/>
        <v>650MeV</v>
      </c>
      <c r="Q175" s="308">
        <f t="shared" si="13"/>
        <v>845.87</v>
      </c>
      <c r="R175" s="308">
        <f t="shared" si="16"/>
        <v>532.4</v>
      </c>
      <c r="S175" s="308">
        <f t="shared" si="17"/>
        <v>102.2</v>
      </c>
      <c r="T175" s="310"/>
      <c r="U175" s="310"/>
      <c r="V175" s="308"/>
      <c r="W175" s="308"/>
      <c r="X175" s="308"/>
      <c r="Y175" s="308"/>
      <c r="Z175" s="308"/>
      <c r="AA175" s="308"/>
      <c r="AB175" s="308"/>
      <c r="AC175" s="308"/>
      <c r="AD175" s="308"/>
      <c r="AE175" s="308"/>
      <c r="AF175" s="308"/>
      <c r="AG175" s="308"/>
      <c r="AH175" s="308"/>
    </row>
    <row r="176">
      <c r="A176" s="304"/>
      <c r="B176" s="305">
        <v>4763.0</v>
      </c>
      <c r="C176" s="305" t="s">
        <v>702</v>
      </c>
      <c r="D176" s="307">
        <v>23.801</v>
      </c>
      <c r="E176" s="307">
        <v>8.0</v>
      </c>
      <c r="F176" s="307">
        <v>2.22</v>
      </c>
      <c r="G176" s="305">
        <v>405324.0</v>
      </c>
      <c r="H176" s="307">
        <v>20.51</v>
      </c>
      <c r="I176" s="307" t="s">
        <v>101</v>
      </c>
      <c r="J176" s="307" t="s">
        <v>53</v>
      </c>
      <c r="K176" s="307" t="s">
        <v>203</v>
      </c>
      <c r="L176" s="308"/>
      <c r="M176" s="308"/>
      <c r="N176" s="308"/>
      <c r="O176" s="309" t="str">
        <f t="shared" si="1"/>
        <v>750MeV</v>
      </c>
      <c r="P176" s="308" t="str">
        <f t="shared" si="2"/>
        <v>650MeV</v>
      </c>
      <c r="Q176" s="308">
        <f t="shared" si="13"/>
        <v>845.87</v>
      </c>
      <c r="R176" s="308">
        <f t="shared" si="16"/>
        <v>534.62</v>
      </c>
      <c r="S176" s="308">
        <f t="shared" si="17"/>
        <v>102.2</v>
      </c>
      <c r="T176" s="310"/>
      <c r="U176" s="310"/>
      <c r="V176" s="308"/>
      <c r="W176" s="308"/>
      <c r="X176" s="308"/>
      <c r="Y176" s="308"/>
      <c r="Z176" s="308"/>
      <c r="AA176" s="308"/>
      <c r="AB176" s="308"/>
      <c r="AC176" s="308"/>
      <c r="AD176" s="308"/>
      <c r="AE176" s="308"/>
      <c r="AF176" s="308"/>
      <c r="AG176" s="308"/>
      <c r="AH176" s="308"/>
    </row>
    <row r="177">
      <c r="A177" s="304"/>
      <c r="B177" s="305">
        <v>4764.0</v>
      </c>
      <c r="C177" s="305" t="s">
        <v>702</v>
      </c>
      <c r="D177" s="307">
        <v>23.801</v>
      </c>
      <c r="E177" s="307">
        <v>8.0</v>
      </c>
      <c r="F177" s="307">
        <v>12.21</v>
      </c>
      <c r="G177" s="305">
        <v>946191.0</v>
      </c>
      <c r="H177" s="307">
        <v>28.91</v>
      </c>
      <c r="I177" s="307" t="s">
        <v>101</v>
      </c>
      <c r="J177" s="307" t="s">
        <v>53</v>
      </c>
      <c r="K177" s="307" t="s">
        <v>203</v>
      </c>
      <c r="L177" s="308"/>
      <c r="M177" s="308"/>
      <c r="N177" s="308"/>
      <c r="O177" s="309" t="str">
        <f t="shared" si="1"/>
        <v>750MeV</v>
      </c>
      <c r="P177" s="308" t="str">
        <f t="shared" si="2"/>
        <v>650MeV</v>
      </c>
      <c r="Q177" s="308">
        <f t="shared" si="13"/>
        <v>845.87</v>
      </c>
      <c r="R177" s="308">
        <f t="shared" si="16"/>
        <v>546.83</v>
      </c>
      <c r="S177" s="308">
        <f t="shared" si="17"/>
        <v>102.2</v>
      </c>
      <c r="T177" s="310"/>
      <c r="U177" s="310"/>
      <c r="V177" s="308"/>
      <c r="W177" s="308"/>
      <c r="X177" s="308"/>
      <c r="Y177" s="308"/>
      <c r="Z177" s="308"/>
      <c r="AA177" s="308"/>
      <c r="AB177" s="308"/>
      <c r="AC177" s="308"/>
      <c r="AD177" s="308"/>
      <c r="AE177" s="308"/>
      <c r="AF177" s="308"/>
      <c r="AG177" s="308"/>
      <c r="AH177" s="308"/>
    </row>
    <row r="178">
      <c r="A178" s="314">
        <v>45350.0</v>
      </c>
      <c r="B178" s="305">
        <v>4765.0</v>
      </c>
      <c r="C178" s="305" t="s">
        <v>702</v>
      </c>
      <c r="D178" s="307">
        <v>23.801</v>
      </c>
      <c r="E178" s="307">
        <v>8.0</v>
      </c>
      <c r="F178" s="307">
        <v>12.19</v>
      </c>
      <c r="G178" s="305">
        <v>1938715.0</v>
      </c>
      <c r="H178" s="307">
        <v>27.96</v>
      </c>
      <c r="I178" s="307" t="s">
        <v>101</v>
      </c>
      <c r="J178" s="307" t="s">
        <v>53</v>
      </c>
      <c r="K178" s="307" t="s">
        <v>203</v>
      </c>
      <c r="L178" s="308"/>
      <c r="M178" s="308"/>
      <c r="N178" s="308"/>
      <c r="O178" s="309" t="str">
        <f t="shared" si="1"/>
        <v>750MeV</v>
      </c>
      <c r="P178" s="308" t="str">
        <f t="shared" si="2"/>
        <v>650MeV</v>
      </c>
      <c r="Q178" s="308">
        <f t="shared" si="13"/>
        <v>845.87</v>
      </c>
      <c r="R178" s="308">
        <f t="shared" si="16"/>
        <v>559.02</v>
      </c>
      <c r="S178" s="308">
        <f t="shared" si="17"/>
        <v>102.2</v>
      </c>
      <c r="T178" s="310"/>
      <c r="U178" s="310"/>
      <c r="V178" s="308"/>
      <c r="W178" s="308"/>
      <c r="X178" s="308"/>
      <c r="Y178" s="308"/>
      <c r="Z178" s="308"/>
      <c r="AA178" s="308"/>
      <c r="AB178" s="308"/>
      <c r="AC178" s="308"/>
      <c r="AD178" s="308"/>
      <c r="AE178" s="308"/>
      <c r="AF178" s="308"/>
      <c r="AG178" s="308"/>
      <c r="AH178" s="308"/>
    </row>
    <row r="179">
      <c r="A179" s="304"/>
      <c r="B179" s="305">
        <v>4766.0</v>
      </c>
      <c r="C179" s="305" t="s">
        <v>702</v>
      </c>
      <c r="D179" s="307">
        <v>23.801</v>
      </c>
      <c r="E179" s="307">
        <v>12.0</v>
      </c>
      <c r="F179" s="307">
        <v>18.48</v>
      </c>
      <c r="G179" s="305">
        <v>1101264.0</v>
      </c>
      <c r="H179" s="307">
        <v>34.85</v>
      </c>
      <c r="I179" s="307" t="s">
        <v>65</v>
      </c>
      <c r="J179" s="307" t="s">
        <v>53</v>
      </c>
      <c r="K179" s="307" t="s">
        <v>203</v>
      </c>
      <c r="L179" s="308"/>
      <c r="M179" s="308"/>
      <c r="N179" s="308"/>
      <c r="O179" s="309" t="str">
        <f t="shared" si="1"/>
        <v>750MeV</v>
      </c>
      <c r="P179" s="308" t="str">
        <f t="shared" si="2"/>
        <v>650MeV</v>
      </c>
      <c r="Q179" s="308">
        <f t="shared" si="13"/>
        <v>864.35</v>
      </c>
      <c r="R179" s="308">
        <f t="shared" si="16"/>
        <v>559.02</v>
      </c>
      <c r="S179" s="308">
        <f t="shared" si="17"/>
        <v>102.2</v>
      </c>
      <c r="T179" s="310"/>
      <c r="U179" s="310"/>
      <c r="V179" s="308"/>
      <c r="W179" s="308"/>
      <c r="X179" s="308"/>
      <c r="Y179" s="308"/>
      <c r="Z179" s="308"/>
      <c r="AA179" s="308"/>
      <c r="AB179" s="308"/>
      <c r="AC179" s="308"/>
      <c r="AD179" s="308"/>
      <c r="AE179" s="308"/>
      <c r="AF179" s="308"/>
      <c r="AG179" s="308"/>
      <c r="AH179" s="308"/>
    </row>
    <row r="180">
      <c r="A180" s="304"/>
      <c r="B180" s="305">
        <v>4767.0</v>
      </c>
      <c r="C180" s="305" t="s">
        <v>702</v>
      </c>
      <c r="D180" s="307">
        <v>23.801</v>
      </c>
      <c r="E180" s="307">
        <v>12.0</v>
      </c>
      <c r="F180" s="307">
        <v>18.49</v>
      </c>
      <c r="G180" s="305">
        <v>1078077.0</v>
      </c>
      <c r="H180" s="307">
        <v>30.66</v>
      </c>
      <c r="I180" s="307" t="s">
        <v>65</v>
      </c>
      <c r="J180" s="307" t="s">
        <v>53</v>
      </c>
      <c r="K180" s="307" t="s">
        <v>203</v>
      </c>
      <c r="L180" s="308"/>
      <c r="M180" s="308"/>
      <c r="N180" s="308"/>
      <c r="O180" s="309" t="str">
        <f t="shared" si="1"/>
        <v>750MeV</v>
      </c>
      <c r="P180" s="308" t="str">
        <f t="shared" si="2"/>
        <v>650MeV</v>
      </c>
      <c r="Q180" s="308">
        <f t="shared" si="13"/>
        <v>882.84</v>
      </c>
      <c r="R180" s="308">
        <f t="shared" si="16"/>
        <v>559.02</v>
      </c>
      <c r="S180" s="308">
        <f t="shared" si="17"/>
        <v>102.2</v>
      </c>
      <c r="T180" s="310"/>
      <c r="U180" s="310"/>
      <c r="V180" s="308"/>
      <c r="W180" s="308"/>
      <c r="X180" s="308"/>
      <c r="Y180" s="308"/>
      <c r="Z180" s="308"/>
      <c r="AA180" s="308"/>
      <c r="AB180" s="308"/>
      <c r="AC180" s="308"/>
      <c r="AD180" s="308"/>
      <c r="AE180" s="308"/>
      <c r="AF180" s="308"/>
      <c r="AG180" s="308"/>
      <c r="AH180" s="308"/>
    </row>
    <row r="181">
      <c r="A181" s="304"/>
      <c r="B181" s="305">
        <v>4768.0</v>
      </c>
      <c r="C181" s="305" t="s">
        <v>702</v>
      </c>
      <c r="D181" s="307">
        <v>23.801</v>
      </c>
      <c r="E181" s="307">
        <v>12.0</v>
      </c>
      <c r="F181" s="307">
        <v>19.35</v>
      </c>
      <c r="G181" s="305">
        <v>1120507.0</v>
      </c>
      <c r="H181" s="307">
        <v>29.95</v>
      </c>
      <c r="I181" s="307" t="s">
        <v>65</v>
      </c>
      <c r="J181" s="307" t="s">
        <v>53</v>
      </c>
      <c r="K181" s="307" t="s">
        <v>203</v>
      </c>
      <c r="L181" s="308"/>
      <c r="M181" s="308"/>
      <c r="N181" s="308"/>
      <c r="O181" s="309" t="str">
        <f t="shared" si="1"/>
        <v>750MeV</v>
      </c>
      <c r="P181" s="308" t="str">
        <f t="shared" si="2"/>
        <v>650MeV</v>
      </c>
      <c r="Q181" s="308">
        <f t="shared" si="13"/>
        <v>902.19</v>
      </c>
      <c r="R181" s="308">
        <f t="shared" si="16"/>
        <v>559.02</v>
      </c>
      <c r="S181" s="308">
        <f t="shared" si="17"/>
        <v>102.2</v>
      </c>
      <c r="T181" s="310"/>
      <c r="U181" s="310"/>
      <c r="V181" s="308"/>
      <c r="W181" s="308"/>
      <c r="X181" s="308"/>
      <c r="Y181" s="308"/>
      <c r="Z181" s="308"/>
      <c r="AA181" s="308"/>
      <c r="AB181" s="308"/>
      <c r="AC181" s="308"/>
      <c r="AD181" s="308"/>
      <c r="AE181" s="308"/>
      <c r="AF181" s="308"/>
      <c r="AG181" s="308"/>
      <c r="AH181" s="308"/>
    </row>
    <row r="182">
      <c r="A182" s="304"/>
      <c r="B182" s="305">
        <v>4769.0</v>
      </c>
      <c r="C182" s="305" t="s">
        <v>702</v>
      </c>
      <c r="D182" s="307">
        <v>23.801</v>
      </c>
      <c r="E182" s="307">
        <v>12.0</v>
      </c>
      <c r="F182" s="307">
        <v>21.06</v>
      </c>
      <c r="G182" s="305">
        <v>1250331.0</v>
      </c>
      <c r="H182" s="307">
        <v>51.22</v>
      </c>
      <c r="I182" s="307" t="s">
        <v>65</v>
      </c>
      <c r="J182" s="307" t="s">
        <v>53</v>
      </c>
      <c r="K182" s="307" t="s">
        <v>203</v>
      </c>
      <c r="L182" s="308"/>
      <c r="M182" s="308"/>
      <c r="N182" s="308"/>
      <c r="O182" s="309" t="str">
        <f t="shared" si="1"/>
        <v>750MeV</v>
      </c>
      <c r="P182" s="308" t="str">
        <f t="shared" si="2"/>
        <v>650MeV</v>
      </c>
      <c r="Q182" s="308">
        <f t="shared" si="13"/>
        <v>923.25</v>
      </c>
      <c r="R182" s="308">
        <f t="shared" si="16"/>
        <v>559.02</v>
      </c>
      <c r="S182" s="308">
        <f t="shared" si="17"/>
        <v>102.2</v>
      </c>
      <c r="T182" s="310"/>
      <c r="U182" s="310"/>
      <c r="V182" s="308"/>
      <c r="W182" s="308"/>
      <c r="X182" s="308"/>
      <c r="Y182" s="308"/>
      <c r="Z182" s="308"/>
      <c r="AA182" s="308"/>
      <c r="AB182" s="308"/>
      <c r="AC182" s="308"/>
      <c r="AD182" s="308"/>
      <c r="AE182" s="308"/>
      <c r="AF182" s="308"/>
      <c r="AG182" s="308"/>
      <c r="AH182" s="308"/>
    </row>
    <row r="183">
      <c r="A183" s="304"/>
      <c r="B183" s="305">
        <v>4770.0</v>
      </c>
      <c r="C183" s="305" t="s">
        <v>702</v>
      </c>
      <c r="D183" s="307">
        <v>23.801</v>
      </c>
      <c r="E183" s="307">
        <v>12.0</v>
      </c>
      <c r="F183" s="307">
        <v>18.29</v>
      </c>
      <c r="G183" s="305">
        <v>1477512.0</v>
      </c>
      <c r="H183" s="307">
        <v>29.29</v>
      </c>
      <c r="I183" s="307" t="s">
        <v>229</v>
      </c>
      <c r="J183" s="307" t="s">
        <v>53</v>
      </c>
      <c r="K183" s="307" t="s">
        <v>203</v>
      </c>
      <c r="L183" s="308"/>
      <c r="M183" s="308"/>
      <c r="N183" s="308"/>
      <c r="O183" s="309" t="str">
        <f t="shared" si="1"/>
        <v>750MeV</v>
      </c>
      <c r="P183" s="308" t="str">
        <f t="shared" si="2"/>
        <v>650MeV</v>
      </c>
      <c r="Q183" s="308">
        <f t="shared" si="13"/>
        <v>923.25</v>
      </c>
      <c r="R183" s="308">
        <f t="shared" si="16"/>
        <v>559.02</v>
      </c>
      <c r="S183" s="308">
        <f t="shared" si="17"/>
        <v>120.49</v>
      </c>
      <c r="T183" s="310"/>
      <c r="U183" s="310"/>
      <c r="V183" s="308"/>
      <c r="W183" s="308"/>
      <c r="X183" s="308"/>
      <c r="Y183" s="308"/>
      <c r="Z183" s="308"/>
      <c r="AA183" s="308"/>
      <c r="AB183" s="308"/>
      <c r="AC183" s="308"/>
      <c r="AD183" s="308"/>
      <c r="AE183" s="308"/>
      <c r="AF183" s="308"/>
      <c r="AG183" s="308"/>
      <c r="AH183" s="308"/>
    </row>
    <row r="184">
      <c r="A184" s="304"/>
      <c r="B184" s="305">
        <v>4771.0</v>
      </c>
      <c r="C184" s="305" t="s">
        <v>702</v>
      </c>
      <c r="D184" s="307">
        <v>23.801</v>
      </c>
      <c r="E184" s="307">
        <v>8.0</v>
      </c>
      <c r="F184" s="307">
        <v>12.66</v>
      </c>
      <c r="G184" s="305">
        <v>2010699.0</v>
      </c>
      <c r="H184" s="307">
        <v>37.19</v>
      </c>
      <c r="I184" s="307" t="s">
        <v>101</v>
      </c>
      <c r="J184" s="307" t="s">
        <v>53</v>
      </c>
      <c r="K184" s="307" t="s">
        <v>203</v>
      </c>
      <c r="L184" s="308"/>
      <c r="M184" s="308"/>
      <c r="N184" s="308"/>
      <c r="O184" s="309" t="str">
        <f t="shared" si="1"/>
        <v>750MeV</v>
      </c>
      <c r="P184" s="308" t="str">
        <f t="shared" si="2"/>
        <v>650MeV</v>
      </c>
      <c r="Q184" s="308">
        <f t="shared" si="13"/>
        <v>923.25</v>
      </c>
      <c r="R184" s="308">
        <f t="shared" si="16"/>
        <v>571.68</v>
      </c>
      <c r="S184" s="308">
        <f t="shared" si="17"/>
        <v>120.49</v>
      </c>
      <c r="T184" s="310"/>
      <c r="U184" s="310"/>
      <c r="V184" s="308"/>
      <c r="W184" s="308"/>
      <c r="X184" s="308"/>
      <c r="Y184" s="308"/>
      <c r="Z184" s="308"/>
      <c r="AA184" s="308"/>
      <c r="AB184" s="308"/>
      <c r="AC184" s="308"/>
      <c r="AD184" s="308"/>
      <c r="AE184" s="308"/>
      <c r="AF184" s="308"/>
      <c r="AG184" s="308"/>
      <c r="AH184" s="308"/>
    </row>
    <row r="185">
      <c r="A185" s="304"/>
      <c r="B185" s="305">
        <v>4772.0</v>
      </c>
      <c r="C185" s="305" t="s">
        <v>702</v>
      </c>
      <c r="D185" s="307">
        <v>23.801</v>
      </c>
      <c r="E185" s="307">
        <v>8.0</v>
      </c>
      <c r="F185" s="307">
        <v>12.69</v>
      </c>
      <c r="G185" s="305">
        <v>2013574.0</v>
      </c>
      <c r="H185" s="307">
        <v>28.96</v>
      </c>
      <c r="I185" s="307" t="s">
        <v>101</v>
      </c>
      <c r="J185" s="307" t="s">
        <v>53</v>
      </c>
      <c r="K185" s="307" t="s">
        <v>203</v>
      </c>
      <c r="L185" s="308"/>
      <c r="M185" s="308"/>
      <c r="N185" s="308"/>
      <c r="O185" s="309" t="str">
        <f t="shared" si="1"/>
        <v>750MeV</v>
      </c>
      <c r="P185" s="308" t="str">
        <f t="shared" si="2"/>
        <v>650MeV</v>
      </c>
      <c r="Q185" s="308">
        <f t="shared" si="13"/>
        <v>923.25</v>
      </c>
      <c r="R185" s="308">
        <f t="shared" si="16"/>
        <v>584.37</v>
      </c>
      <c r="S185" s="308">
        <f t="shared" si="17"/>
        <v>120.49</v>
      </c>
      <c r="T185" s="310"/>
      <c r="U185" s="310"/>
      <c r="V185" s="308"/>
      <c r="W185" s="308"/>
      <c r="X185" s="308"/>
      <c r="Y185" s="308"/>
      <c r="Z185" s="308"/>
      <c r="AA185" s="308"/>
      <c r="AB185" s="308"/>
      <c r="AC185" s="308"/>
      <c r="AD185" s="308"/>
      <c r="AE185" s="308"/>
      <c r="AF185" s="308"/>
      <c r="AG185" s="308"/>
      <c r="AH185" s="308"/>
    </row>
    <row r="186">
      <c r="A186" s="304"/>
      <c r="B186" s="305">
        <v>4773.0</v>
      </c>
      <c r="C186" s="305" t="s">
        <v>702</v>
      </c>
      <c r="D186" s="307">
        <v>23.801</v>
      </c>
      <c r="E186" s="307">
        <v>8.0</v>
      </c>
      <c r="F186" s="307">
        <v>13.61</v>
      </c>
      <c r="G186" s="305">
        <v>2139913.0</v>
      </c>
      <c r="H186" s="307">
        <v>31.0</v>
      </c>
      <c r="I186" s="307" t="s">
        <v>101</v>
      </c>
      <c r="J186" s="307" t="s">
        <v>53</v>
      </c>
      <c r="K186" s="307" t="s">
        <v>203</v>
      </c>
      <c r="L186" s="308"/>
      <c r="M186" s="308"/>
      <c r="N186" s="308"/>
      <c r="O186" s="309" t="str">
        <f t="shared" si="1"/>
        <v>750MeV</v>
      </c>
      <c r="P186" s="308" t="str">
        <f t="shared" si="2"/>
        <v>650MeV</v>
      </c>
      <c r="Q186" s="308">
        <f t="shared" si="13"/>
        <v>923.25</v>
      </c>
      <c r="R186" s="308">
        <f t="shared" si="16"/>
        <v>597.98</v>
      </c>
      <c r="S186" s="308">
        <f t="shared" si="17"/>
        <v>120.49</v>
      </c>
      <c r="T186" s="310"/>
      <c r="U186" s="310"/>
      <c r="V186" s="308"/>
      <c r="W186" s="308"/>
      <c r="X186" s="308"/>
      <c r="Y186" s="308"/>
      <c r="Z186" s="308"/>
      <c r="AA186" s="308"/>
      <c r="AB186" s="308"/>
      <c r="AC186" s="308"/>
      <c r="AD186" s="308"/>
      <c r="AE186" s="308"/>
      <c r="AF186" s="308"/>
      <c r="AG186" s="308"/>
      <c r="AH186" s="308"/>
    </row>
    <row r="187">
      <c r="A187" s="304"/>
      <c r="B187" s="305">
        <v>4774.0</v>
      </c>
      <c r="C187" s="305" t="s">
        <v>702</v>
      </c>
      <c r="D187" s="307">
        <v>23.801</v>
      </c>
      <c r="E187" s="307">
        <v>8.0</v>
      </c>
      <c r="F187" s="307">
        <v>13.0</v>
      </c>
      <c r="G187" s="305">
        <v>2069506.0</v>
      </c>
      <c r="H187" s="307">
        <v>29.1</v>
      </c>
      <c r="I187" s="307" t="s">
        <v>101</v>
      </c>
      <c r="J187" s="307" t="s">
        <v>53</v>
      </c>
      <c r="K187" s="307" t="s">
        <v>203</v>
      </c>
      <c r="L187" s="308"/>
      <c r="M187" s="308"/>
      <c r="N187" s="308"/>
      <c r="O187" s="309" t="str">
        <f t="shared" si="1"/>
        <v>750MeV</v>
      </c>
      <c r="P187" s="308" t="str">
        <f t="shared" si="2"/>
        <v>650MeV</v>
      </c>
      <c r="Q187" s="308">
        <f t="shared" si="13"/>
        <v>923.25</v>
      </c>
      <c r="R187" s="308">
        <f t="shared" si="16"/>
        <v>610.98</v>
      </c>
      <c r="S187" s="308">
        <f t="shared" si="17"/>
        <v>120.49</v>
      </c>
      <c r="T187" s="310"/>
      <c r="U187" s="310"/>
      <c r="V187" s="308"/>
      <c r="W187" s="308"/>
      <c r="X187" s="308"/>
      <c r="Y187" s="308"/>
      <c r="Z187" s="308"/>
      <c r="AA187" s="308"/>
      <c r="AB187" s="308"/>
      <c r="AC187" s="308"/>
      <c r="AD187" s="308"/>
      <c r="AE187" s="308"/>
      <c r="AF187" s="308"/>
      <c r="AG187" s="308"/>
      <c r="AH187" s="308"/>
    </row>
    <row r="188">
      <c r="A188" s="304"/>
      <c r="B188" s="305">
        <v>4775.0</v>
      </c>
      <c r="C188" s="305" t="s">
        <v>154</v>
      </c>
      <c r="D188" s="307">
        <v>23.801</v>
      </c>
      <c r="E188" s="307">
        <v>8.0</v>
      </c>
      <c r="F188" s="307">
        <v>0.0</v>
      </c>
      <c r="G188" s="307">
        <v>0.0</v>
      </c>
      <c r="H188" s="307">
        <v>0.0</v>
      </c>
      <c r="I188" s="307" t="s">
        <v>101</v>
      </c>
      <c r="J188" s="307" t="s">
        <v>53</v>
      </c>
      <c r="K188" s="307" t="s">
        <v>203</v>
      </c>
      <c r="L188" s="308"/>
      <c r="M188" s="308"/>
      <c r="N188" s="308"/>
      <c r="O188" s="309" t="str">
        <f t="shared" si="1"/>
        <v>750MeV</v>
      </c>
      <c r="P188" s="308" t="str">
        <f t="shared" si="2"/>
        <v>650MeV</v>
      </c>
      <c r="Q188" s="308">
        <f t="shared" si="13"/>
        <v>923.25</v>
      </c>
      <c r="R188" s="308">
        <f t="shared" si="16"/>
        <v>610.98</v>
      </c>
      <c r="S188" s="308">
        <f t="shared" si="17"/>
        <v>120.49</v>
      </c>
      <c r="T188" s="310"/>
      <c r="U188" s="310"/>
      <c r="V188" s="308"/>
      <c r="W188" s="308"/>
      <c r="X188" s="308"/>
      <c r="Y188" s="308"/>
      <c r="Z188" s="308"/>
      <c r="AA188" s="308"/>
      <c r="AB188" s="308"/>
      <c r="AC188" s="308"/>
      <c r="AD188" s="308"/>
      <c r="AE188" s="308"/>
      <c r="AF188" s="308"/>
      <c r="AG188" s="308"/>
      <c r="AH188" s="308"/>
    </row>
    <row r="189">
      <c r="A189" s="304"/>
      <c r="B189" s="305">
        <v>4776.0</v>
      </c>
      <c r="C189" s="305" t="s">
        <v>702</v>
      </c>
      <c r="D189" s="307">
        <v>23.801</v>
      </c>
      <c r="E189" s="307">
        <v>8.0</v>
      </c>
      <c r="F189" s="307">
        <v>10.97</v>
      </c>
      <c r="G189" s="305">
        <v>1757935.0</v>
      </c>
      <c r="H189" s="307">
        <v>28.43</v>
      </c>
      <c r="I189" s="307" t="s">
        <v>101</v>
      </c>
      <c r="J189" s="307" t="s">
        <v>53</v>
      </c>
      <c r="K189" s="307" t="s">
        <v>203</v>
      </c>
      <c r="L189" s="308"/>
      <c r="M189" s="308"/>
      <c r="N189" s="308"/>
      <c r="O189" s="309" t="str">
        <f t="shared" si="1"/>
        <v>750MeV</v>
      </c>
      <c r="P189" s="308" t="str">
        <f t="shared" si="2"/>
        <v>650MeV</v>
      </c>
      <c r="Q189" s="308">
        <f t="shared" si="13"/>
        <v>923.25</v>
      </c>
      <c r="R189" s="308">
        <f t="shared" si="16"/>
        <v>621.95</v>
      </c>
      <c r="S189" s="308">
        <f t="shared" si="17"/>
        <v>120.49</v>
      </c>
      <c r="T189" s="310"/>
      <c r="U189" s="310"/>
      <c r="V189" s="308"/>
      <c r="W189" s="308"/>
      <c r="X189" s="308"/>
      <c r="Y189" s="308"/>
      <c r="Z189" s="308"/>
      <c r="AA189" s="308"/>
      <c r="AB189" s="308"/>
      <c r="AC189" s="308"/>
      <c r="AD189" s="308"/>
      <c r="AE189" s="308"/>
      <c r="AF189" s="308"/>
      <c r="AG189" s="308"/>
      <c r="AH189" s="308"/>
    </row>
    <row r="190">
      <c r="A190" s="304"/>
      <c r="B190" s="305">
        <v>4777.0</v>
      </c>
      <c r="C190" s="305" t="s">
        <v>702</v>
      </c>
      <c r="D190" s="307">
        <v>23.801</v>
      </c>
      <c r="E190" s="307">
        <v>8.0</v>
      </c>
      <c r="F190" s="307">
        <v>9.8</v>
      </c>
      <c r="G190" s="305">
        <v>1545832.0</v>
      </c>
      <c r="H190" s="307">
        <v>28.92</v>
      </c>
      <c r="I190" s="307" t="s">
        <v>101</v>
      </c>
      <c r="J190" s="307" t="s">
        <v>53</v>
      </c>
      <c r="K190" s="307" t="s">
        <v>203</v>
      </c>
      <c r="L190" s="308"/>
      <c r="M190" s="308"/>
      <c r="N190" s="308"/>
      <c r="O190" s="309" t="str">
        <f t="shared" si="1"/>
        <v>750MeV</v>
      </c>
      <c r="P190" s="308" t="str">
        <f t="shared" si="2"/>
        <v>650MeV</v>
      </c>
      <c r="Q190" s="308">
        <f t="shared" si="13"/>
        <v>923.25</v>
      </c>
      <c r="R190" s="308">
        <f t="shared" si="16"/>
        <v>631.75</v>
      </c>
      <c r="S190" s="308">
        <f t="shared" si="17"/>
        <v>120.49</v>
      </c>
      <c r="T190" s="310"/>
      <c r="U190" s="310"/>
      <c r="V190" s="308"/>
      <c r="W190" s="308"/>
      <c r="X190" s="308"/>
      <c r="Y190" s="308"/>
      <c r="Z190" s="308"/>
      <c r="AA190" s="308"/>
      <c r="AB190" s="308"/>
      <c r="AC190" s="308"/>
      <c r="AD190" s="308"/>
      <c r="AE190" s="308"/>
      <c r="AF190" s="308"/>
      <c r="AG190" s="308"/>
      <c r="AH190" s="308"/>
    </row>
    <row r="191">
      <c r="A191" s="75"/>
      <c r="B191" s="4">
        <v>4787.0</v>
      </c>
      <c r="C191" s="4" t="s">
        <v>391</v>
      </c>
      <c r="D191" s="52">
        <v>23.801</v>
      </c>
      <c r="E191" s="52">
        <v>12.0</v>
      </c>
      <c r="F191" s="52">
        <v>9.24</v>
      </c>
      <c r="G191" s="4">
        <v>322286.0</v>
      </c>
      <c r="H191" s="52">
        <v>13.98</v>
      </c>
      <c r="I191" s="52" t="s">
        <v>65</v>
      </c>
      <c r="J191" s="52" t="s">
        <v>53</v>
      </c>
      <c r="K191" s="52" t="s">
        <v>203</v>
      </c>
      <c r="O191" s="176" t="str">
        <f t="shared" si="1"/>
        <v>750MeV</v>
      </c>
      <c r="P191" s="20" t="str">
        <f t="shared" si="2"/>
        <v>650MeV</v>
      </c>
      <c r="Q191" s="20">
        <f t="shared" si="13"/>
        <v>932.49</v>
      </c>
      <c r="R191" s="20">
        <f t="shared" si="16"/>
        <v>631.75</v>
      </c>
      <c r="S191" s="20">
        <f t="shared" si="17"/>
        <v>120.49</v>
      </c>
      <c r="T191" s="216"/>
      <c r="U191" s="216"/>
    </row>
    <row r="192">
      <c r="A192" s="111"/>
      <c r="B192" s="42">
        <v>4788.0</v>
      </c>
      <c r="C192" s="42" t="s">
        <v>391</v>
      </c>
      <c r="D192" s="43">
        <v>23.801</v>
      </c>
      <c r="E192" s="43">
        <v>12.0</v>
      </c>
      <c r="F192" s="43">
        <v>22.9</v>
      </c>
      <c r="G192" s="42">
        <v>1091426.0</v>
      </c>
      <c r="H192" s="43">
        <v>35.02</v>
      </c>
      <c r="I192" s="43" t="s">
        <v>229</v>
      </c>
      <c r="J192" s="43" t="s">
        <v>53</v>
      </c>
      <c r="K192" s="43" t="s">
        <v>203</v>
      </c>
      <c r="L192" s="27"/>
      <c r="M192" s="27"/>
      <c r="N192" s="27"/>
      <c r="O192" s="200" t="str">
        <f t="shared" si="1"/>
        <v>750MeV</v>
      </c>
      <c r="P192" s="27" t="str">
        <f t="shared" si="2"/>
        <v>650MeV</v>
      </c>
      <c r="Q192" s="27">
        <f t="shared" si="13"/>
        <v>932.49</v>
      </c>
      <c r="R192" s="27">
        <f t="shared" si="16"/>
        <v>631.75</v>
      </c>
      <c r="S192" s="27">
        <f t="shared" si="17"/>
        <v>143.39</v>
      </c>
      <c r="T192" s="201"/>
      <c r="U192" s="201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</row>
    <row r="193">
      <c r="A193" s="111"/>
      <c r="B193" s="42">
        <v>4789.0</v>
      </c>
      <c r="C193" s="42" t="s">
        <v>391</v>
      </c>
      <c r="D193" s="43">
        <v>23.801</v>
      </c>
      <c r="E193" s="43">
        <v>8.0</v>
      </c>
      <c r="F193" s="43">
        <v>5.66</v>
      </c>
      <c r="G193" s="42">
        <v>277722.0</v>
      </c>
      <c r="H193" s="43">
        <v>16.85</v>
      </c>
      <c r="I193" s="43" t="s">
        <v>229</v>
      </c>
      <c r="J193" s="43" t="s">
        <v>53</v>
      </c>
      <c r="K193" s="43" t="s">
        <v>203</v>
      </c>
      <c r="L193" s="42" t="s">
        <v>708</v>
      </c>
      <c r="M193" s="27"/>
      <c r="N193" s="27"/>
      <c r="O193" s="200" t="str">
        <f t="shared" si="1"/>
        <v>750MeV</v>
      </c>
      <c r="P193" s="27" t="str">
        <f t="shared" si="2"/>
        <v>650MeV</v>
      </c>
      <c r="Q193" s="27">
        <f t="shared" si="13"/>
        <v>932.49</v>
      </c>
      <c r="R193" s="27">
        <f t="shared" si="16"/>
        <v>631.75</v>
      </c>
      <c r="S193" s="27">
        <f t="shared" si="17"/>
        <v>149.05</v>
      </c>
      <c r="T193" s="201"/>
      <c r="U193" s="201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</row>
    <row r="194">
      <c r="A194" s="109" t="s">
        <v>711</v>
      </c>
      <c r="B194" s="42">
        <v>4790.0</v>
      </c>
      <c r="C194" s="42" t="s">
        <v>391</v>
      </c>
      <c r="D194" s="43">
        <v>23.801</v>
      </c>
      <c r="E194" s="43">
        <v>8.0</v>
      </c>
      <c r="F194" s="43">
        <v>8.68</v>
      </c>
      <c r="G194" s="42">
        <v>427778.0</v>
      </c>
      <c r="H194" s="43">
        <v>19.4</v>
      </c>
      <c r="I194" s="43" t="s">
        <v>229</v>
      </c>
      <c r="J194" s="43" t="s">
        <v>53</v>
      </c>
      <c r="K194" s="43" t="s">
        <v>203</v>
      </c>
      <c r="L194" s="27"/>
      <c r="M194" s="27"/>
      <c r="N194" s="27"/>
      <c r="O194" s="200" t="str">
        <f t="shared" si="1"/>
        <v>750MeV</v>
      </c>
      <c r="P194" s="27" t="str">
        <f t="shared" si="2"/>
        <v>650MeV</v>
      </c>
      <c r="Q194" s="27">
        <f t="shared" si="13"/>
        <v>932.49</v>
      </c>
      <c r="R194" s="27">
        <f t="shared" si="16"/>
        <v>631.75</v>
      </c>
      <c r="S194" s="27">
        <f t="shared" si="17"/>
        <v>157.73</v>
      </c>
      <c r="T194" s="201"/>
      <c r="U194" s="201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</row>
    <row r="195">
      <c r="A195" s="111"/>
      <c r="B195" s="42">
        <v>4791.0</v>
      </c>
      <c r="C195" s="42" t="s">
        <v>391</v>
      </c>
      <c r="D195" s="43">
        <v>23.801</v>
      </c>
      <c r="E195" s="43">
        <v>8.0</v>
      </c>
      <c r="F195" s="43">
        <v>9.3</v>
      </c>
      <c r="G195" s="42">
        <v>452310.0</v>
      </c>
      <c r="H195" s="43">
        <v>19.77</v>
      </c>
      <c r="I195" s="43" t="s">
        <v>229</v>
      </c>
      <c r="J195" s="43" t="s">
        <v>53</v>
      </c>
      <c r="K195" s="43" t="s">
        <v>203</v>
      </c>
      <c r="L195" s="27"/>
      <c r="M195" s="27"/>
      <c r="N195" s="27"/>
      <c r="O195" s="200" t="str">
        <f t="shared" si="1"/>
        <v>750MeV</v>
      </c>
      <c r="P195" s="27" t="str">
        <f t="shared" si="2"/>
        <v>650MeV</v>
      </c>
      <c r="Q195" s="27">
        <f t="shared" si="13"/>
        <v>932.49</v>
      </c>
      <c r="R195" s="27">
        <f t="shared" si="16"/>
        <v>631.75</v>
      </c>
      <c r="S195" s="27">
        <f t="shared" si="17"/>
        <v>167.03</v>
      </c>
      <c r="T195" s="201"/>
      <c r="U195" s="201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</row>
    <row r="196">
      <c r="A196" s="114"/>
      <c r="B196" s="45">
        <v>4792.0</v>
      </c>
      <c r="C196" s="45" t="s">
        <v>391</v>
      </c>
      <c r="D196" s="83">
        <v>23.801</v>
      </c>
      <c r="E196" s="83">
        <v>8.0</v>
      </c>
      <c r="F196" s="83">
        <v>11.88</v>
      </c>
      <c r="G196" s="45">
        <v>1387688.0</v>
      </c>
      <c r="H196" s="83">
        <v>29.12</v>
      </c>
      <c r="I196" s="83" t="s">
        <v>101</v>
      </c>
      <c r="J196" s="83" t="s">
        <v>53</v>
      </c>
      <c r="K196" s="83" t="s">
        <v>203</v>
      </c>
      <c r="L196" s="23"/>
      <c r="M196" s="23"/>
      <c r="N196" s="23"/>
      <c r="O196" s="204" t="str">
        <f t="shared" si="1"/>
        <v>750MeV</v>
      </c>
      <c r="P196" s="23" t="str">
        <f t="shared" si="2"/>
        <v>650MeV</v>
      </c>
      <c r="Q196" s="23">
        <f t="shared" si="13"/>
        <v>932.49</v>
      </c>
      <c r="R196" s="23">
        <f t="shared" si="16"/>
        <v>643.63</v>
      </c>
      <c r="S196" s="23">
        <f t="shared" si="17"/>
        <v>167.03</v>
      </c>
      <c r="T196" s="205"/>
      <c r="U196" s="205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>
      <c r="A197" s="114"/>
      <c r="B197" s="45">
        <v>4793.0</v>
      </c>
      <c r="C197" s="45" t="s">
        <v>391</v>
      </c>
      <c r="D197" s="83">
        <v>23.801</v>
      </c>
      <c r="E197" s="83">
        <v>8.0</v>
      </c>
      <c r="F197" s="83">
        <v>9.3</v>
      </c>
      <c r="G197" s="45">
        <v>1081958.0</v>
      </c>
      <c r="H197" s="83">
        <v>29.1</v>
      </c>
      <c r="I197" s="83" t="s">
        <v>101</v>
      </c>
      <c r="J197" s="83" t="s">
        <v>53</v>
      </c>
      <c r="K197" s="83" t="s">
        <v>203</v>
      </c>
      <c r="L197" s="23"/>
      <c r="M197" s="23"/>
      <c r="N197" s="23"/>
      <c r="O197" s="204" t="str">
        <f t="shared" si="1"/>
        <v>750MeV</v>
      </c>
      <c r="P197" s="23" t="str">
        <f t="shared" si="2"/>
        <v>650MeV</v>
      </c>
      <c r="Q197" s="23">
        <f t="shared" si="13"/>
        <v>932.49</v>
      </c>
      <c r="R197" s="23">
        <f t="shared" si="16"/>
        <v>652.93</v>
      </c>
      <c r="S197" s="23">
        <f t="shared" si="17"/>
        <v>167.03</v>
      </c>
      <c r="T197" s="205"/>
      <c r="U197" s="205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>
      <c r="A198" s="114"/>
      <c r="B198" s="45">
        <v>4794.0</v>
      </c>
      <c r="C198" s="45" t="s">
        <v>391</v>
      </c>
      <c r="D198" s="83">
        <v>23.801</v>
      </c>
      <c r="E198" s="83">
        <v>8.0</v>
      </c>
      <c r="F198" s="83">
        <v>18.58</v>
      </c>
      <c r="G198" s="45">
        <v>2171856.0</v>
      </c>
      <c r="H198" s="83">
        <v>40.58</v>
      </c>
      <c r="I198" s="83" t="s">
        <v>101</v>
      </c>
      <c r="J198" s="83" t="s">
        <v>53</v>
      </c>
      <c r="K198" s="83" t="s">
        <v>203</v>
      </c>
      <c r="L198" s="23"/>
      <c r="M198" s="23"/>
      <c r="N198" s="23"/>
      <c r="O198" s="23"/>
      <c r="P198" s="23"/>
      <c r="Q198" s="23">
        <f t="shared" si="13"/>
        <v>932.49</v>
      </c>
      <c r="R198" s="23">
        <f t="shared" si="16"/>
        <v>671.51</v>
      </c>
      <c r="S198" s="23">
        <f t="shared" si="17"/>
        <v>167.03</v>
      </c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>
      <c r="A199" s="114"/>
      <c r="B199" s="45">
        <v>4795.0</v>
      </c>
      <c r="C199" s="45" t="s">
        <v>391</v>
      </c>
      <c r="D199" s="83">
        <v>23.801</v>
      </c>
      <c r="E199" s="83">
        <v>8.0</v>
      </c>
      <c r="F199" s="83">
        <v>12.69</v>
      </c>
      <c r="G199" s="45">
        <v>1477138.0</v>
      </c>
      <c r="H199" s="83">
        <v>29.06</v>
      </c>
      <c r="I199" s="83" t="s">
        <v>101</v>
      </c>
      <c r="J199" s="83" t="s">
        <v>53</v>
      </c>
      <c r="K199" s="83" t="s">
        <v>203</v>
      </c>
      <c r="L199" s="23"/>
      <c r="M199" s="23"/>
      <c r="N199" s="23"/>
      <c r="O199" s="23"/>
      <c r="P199" s="23"/>
      <c r="Q199" s="23">
        <f t="shared" si="13"/>
        <v>932.49</v>
      </c>
      <c r="R199" s="23">
        <f t="shared" si="16"/>
        <v>684.2</v>
      </c>
      <c r="S199" s="23">
        <f t="shared" si="17"/>
        <v>167.03</v>
      </c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>
      <c r="A200" s="114"/>
      <c r="B200" s="45">
        <v>4796.0</v>
      </c>
      <c r="C200" s="45" t="s">
        <v>391</v>
      </c>
      <c r="D200" s="83">
        <v>23.801</v>
      </c>
      <c r="E200" s="83">
        <v>8.0</v>
      </c>
      <c r="F200" s="83">
        <v>13.18</v>
      </c>
      <c r="G200" s="45">
        <v>1533762.0</v>
      </c>
      <c r="H200" s="83">
        <v>28.52</v>
      </c>
      <c r="I200" s="83" t="s">
        <v>101</v>
      </c>
      <c r="J200" s="83" t="s">
        <v>53</v>
      </c>
      <c r="K200" s="83" t="s">
        <v>203</v>
      </c>
      <c r="L200" s="23"/>
      <c r="M200" s="23"/>
      <c r="N200" s="23"/>
      <c r="O200" s="23"/>
      <c r="P200" s="23"/>
      <c r="Q200" s="23">
        <f t="shared" si="13"/>
        <v>932.49</v>
      </c>
      <c r="R200" s="23">
        <f t="shared" si="16"/>
        <v>697.38</v>
      </c>
      <c r="S200" s="23">
        <f t="shared" si="17"/>
        <v>167.03</v>
      </c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>
      <c r="A201" s="114"/>
      <c r="B201" s="45">
        <v>4797.0</v>
      </c>
      <c r="C201" s="45" t="s">
        <v>391</v>
      </c>
      <c r="D201" s="83">
        <v>23.801</v>
      </c>
      <c r="E201" s="83">
        <v>8.0</v>
      </c>
      <c r="F201" s="83">
        <v>4.94</v>
      </c>
      <c r="G201" s="45">
        <v>592973.0</v>
      </c>
      <c r="H201" s="83">
        <v>18.44</v>
      </c>
      <c r="I201" s="83" t="s">
        <v>101</v>
      </c>
      <c r="J201" s="83" t="s">
        <v>53</v>
      </c>
      <c r="K201" s="83" t="s">
        <v>203</v>
      </c>
      <c r="L201" s="23"/>
      <c r="M201" s="23"/>
      <c r="N201" s="23"/>
      <c r="O201" s="23"/>
      <c r="P201" s="23"/>
      <c r="Q201" s="23">
        <f t="shared" si="13"/>
        <v>932.49</v>
      </c>
      <c r="R201" s="23">
        <f t="shared" si="16"/>
        <v>702.32</v>
      </c>
      <c r="S201" s="23">
        <f t="shared" si="17"/>
        <v>167.03</v>
      </c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>
      <c r="A202" s="114"/>
      <c r="B202" s="45">
        <v>4798.0</v>
      </c>
      <c r="C202" s="45" t="s">
        <v>391</v>
      </c>
      <c r="D202" s="83">
        <v>23.801</v>
      </c>
      <c r="E202" s="83">
        <v>8.0</v>
      </c>
      <c r="F202" s="83">
        <v>16.86</v>
      </c>
      <c r="G202" s="45">
        <v>1937539.0</v>
      </c>
      <c r="H202" s="83">
        <v>36.41</v>
      </c>
      <c r="I202" s="83" t="s">
        <v>101</v>
      </c>
      <c r="J202" s="83" t="s">
        <v>53</v>
      </c>
      <c r="K202" s="83" t="s">
        <v>203</v>
      </c>
      <c r="L202" s="23"/>
      <c r="M202" s="23"/>
      <c r="N202" s="23"/>
      <c r="O202" s="23"/>
      <c r="P202" s="23"/>
      <c r="Q202" s="23">
        <f t="shared" si="13"/>
        <v>932.49</v>
      </c>
      <c r="R202" s="23">
        <f t="shared" si="16"/>
        <v>719.18</v>
      </c>
      <c r="S202" s="23">
        <f t="shared" si="17"/>
        <v>167.03</v>
      </c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>
      <c r="A203" s="114"/>
      <c r="B203" s="45">
        <v>4799.0</v>
      </c>
      <c r="C203" s="45" t="s">
        <v>391</v>
      </c>
      <c r="D203" s="83">
        <v>23.801</v>
      </c>
      <c r="E203" s="83">
        <v>8.0</v>
      </c>
      <c r="F203" s="83">
        <v>12.16</v>
      </c>
      <c r="G203" s="45">
        <v>1415682.0</v>
      </c>
      <c r="H203" s="83">
        <v>28.13</v>
      </c>
      <c r="I203" s="83" t="s">
        <v>101</v>
      </c>
      <c r="J203" s="83" t="s">
        <v>53</v>
      </c>
      <c r="K203" s="83" t="s">
        <v>203</v>
      </c>
      <c r="L203" s="23"/>
      <c r="M203" s="23"/>
      <c r="N203" s="23"/>
      <c r="O203" s="23"/>
      <c r="P203" s="23"/>
      <c r="Q203" s="23">
        <f t="shared" si="13"/>
        <v>932.49</v>
      </c>
      <c r="R203" s="23">
        <f t="shared" si="16"/>
        <v>731.34</v>
      </c>
      <c r="S203" s="23">
        <f t="shared" si="17"/>
        <v>167.03</v>
      </c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>
      <c r="A204" s="114"/>
      <c r="B204" s="45">
        <v>4800.0</v>
      </c>
      <c r="C204" s="45" t="s">
        <v>391</v>
      </c>
      <c r="D204" s="83">
        <v>23.801</v>
      </c>
      <c r="E204" s="83">
        <v>8.0</v>
      </c>
      <c r="F204" s="83">
        <v>11.33</v>
      </c>
      <c r="G204" s="45">
        <v>1299845.0</v>
      </c>
      <c r="H204" s="83">
        <v>30.54</v>
      </c>
      <c r="I204" s="83" t="s">
        <v>101</v>
      </c>
      <c r="J204" s="83" t="s">
        <v>53</v>
      </c>
      <c r="K204" s="83" t="s">
        <v>203</v>
      </c>
      <c r="L204" s="23"/>
      <c r="M204" s="23"/>
      <c r="N204" s="23"/>
      <c r="O204" s="23"/>
      <c r="P204" s="23"/>
      <c r="Q204" s="23">
        <f t="shared" si="13"/>
        <v>932.49</v>
      </c>
      <c r="R204" s="23">
        <f t="shared" si="16"/>
        <v>742.67</v>
      </c>
      <c r="S204" s="23">
        <f t="shared" si="17"/>
        <v>167.03</v>
      </c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>
      <c r="A205" s="114"/>
      <c r="B205" s="45">
        <v>4801.0</v>
      </c>
      <c r="C205" s="45" t="s">
        <v>391</v>
      </c>
      <c r="D205" s="83">
        <v>23.801</v>
      </c>
      <c r="E205" s="83">
        <v>8.0</v>
      </c>
      <c r="F205" s="83">
        <v>11.88</v>
      </c>
      <c r="G205" s="45">
        <v>1368174.0</v>
      </c>
      <c r="H205" s="83">
        <v>29.29</v>
      </c>
      <c r="I205" s="83" t="s">
        <v>101</v>
      </c>
      <c r="J205" s="83" t="s">
        <v>53</v>
      </c>
      <c r="K205" s="83" t="s">
        <v>203</v>
      </c>
      <c r="L205" s="23"/>
      <c r="M205" s="23"/>
      <c r="N205" s="23"/>
      <c r="O205" s="23"/>
      <c r="P205" s="23"/>
      <c r="Q205" s="23">
        <f t="shared" si="13"/>
        <v>932.49</v>
      </c>
      <c r="R205" s="23">
        <f t="shared" si="16"/>
        <v>754.55</v>
      </c>
      <c r="S205" s="23">
        <f t="shared" si="17"/>
        <v>167.03</v>
      </c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>
      <c r="A206" s="114"/>
      <c r="B206" s="45">
        <v>4802.0</v>
      </c>
      <c r="C206" s="45" t="s">
        <v>391</v>
      </c>
      <c r="D206" s="83">
        <v>23.801</v>
      </c>
      <c r="E206" s="83">
        <v>8.0</v>
      </c>
      <c r="F206" s="83">
        <v>12.91</v>
      </c>
      <c r="G206" s="45">
        <v>1529385.0</v>
      </c>
      <c r="H206" s="83">
        <v>27.24</v>
      </c>
      <c r="I206" s="83" t="s">
        <v>101</v>
      </c>
      <c r="J206" s="83" t="s">
        <v>53</v>
      </c>
      <c r="K206" s="83" t="s">
        <v>203</v>
      </c>
      <c r="L206" s="23"/>
      <c r="M206" s="23"/>
      <c r="N206" s="23"/>
      <c r="O206" s="23"/>
      <c r="P206" s="23"/>
      <c r="Q206" s="23">
        <f t="shared" si="13"/>
        <v>932.49</v>
      </c>
      <c r="R206" s="23">
        <f t="shared" si="16"/>
        <v>767.46</v>
      </c>
      <c r="S206" s="23">
        <f t="shared" si="17"/>
        <v>167.03</v>
      </c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>
      <c r="A207" s="114"/>
      <c r="B207" s="45">
        <v>4803.0</v>
      </c>
      <c r="C207" s="45" t="s">
        <v>391</v>
      </c>
      <c r="D207" s="83">
        <v>23.801</v>
      </c>
      <c r="E207" s="83">
        <v>8.0</v>
      </c>
      <c r="F207" s="83">
        <v>12.01</v>
      </c>
      <c r="G207" s="45">
        <v>1395705.0</v>
      </c>
      <c r="H207" s="83">
        <v>29.31</v>
      </c>
      <c r="I207" s="83" t="s">
        <v>101</v>
      </c>
      <c r="J207" s="83" t="s">
        <v>53</v>
      </c>
      <c r="K207" s="83" t="s">
        <v>203</v>
      </c>
      <c r="L207" s="23"/>
      <c r="M207" s="23"/>
      <c r="N207" s="23"/>
      <c r="O207" s="23"/>
      <c r="P207" s="23"/>
      <c r="Q207" s="23">
        <f t="shared" si="13"/>
        <v>932.49</v>
      </c>
      <c r="R207" s="23">
        <f t="shared" si="16"/>
        <v>779.47</v>
      </c>
      <c r="S207" s="23">
        <f t="shared" si="17"/>
        <v>167.03</v>
      </c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>
      <c r="A208" s="114"/>
      <c r="B208" s="45">
        <v>4804.0</v>
      </c>
      <c r="C208" s="45" t="s">
        <v>391</v>
      </c>
      <c r="D208" s="83">
        <v>23.801</v>
      </c>
      <c r="E208" s="83">
        <v>8.0</v>
      </c>
      <c r="F208" s="83">
        <v>6.93</v>
      </c>
      <c r="G208" s="45">
        <v>795386.0</v>
      </c>
      <c r="H208" s="83">
        <v>19.57</v>
      </c>
      <c r="I208" s="83" t="s">
        <v>101</v>
      </c>
      <c r="J208" s="83" t="s">
        <v>53</v>
      </c>
      <c r="K208" s="83" t="s">
        <v>203</v>
      </c>
      <c r="L208" s="23"/>
      <c r="M208" s="23"/>
      <c r="N208" s="23"/>
      <c r="O208" s="23"/>
      <c r="P208" s="23"/>
      <c r="Q208" s="23">
        <f t="shared" si="13"/>
        <v>932.49</v>
      </c>
      <c r="R208" s="23">
        <f t="shared" si="16"/>
        <v>786.4</v>
      </c>
      <c r="S208" s="23">
        <f t="shared" si="17"/>
        <v>167.03</v>
      </c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>
      <c r="A209" s="114"/>
      <c r="B209" s="45">
        <v>4805.0</v>
      </c>
      <c r="C209" s="45" t="s">
        <v>391</v>
      </c>
      <c r="D209" s="83">
        <v>23.801</v>
      </c>
      <c r="E209" s="83">
        <v>8.0</v>
      </c>
      <c r="F209" s="83">
        <v>5.09</v>
      </c>
      <c r="G209" s="45">
        <v>586056.0</v>
      </c>
      <c r="H209" s="83">
        <v>21.84</v>
      </c>
      <c r="I209" s="83" t="s">
        <v>101</v>
      </c>
      <c r="J209" s="83" t="s">
        <v>53</v>
      </c>
      <c r="K209" s="83" t="s">
        <v>203</v>
      </c>
      <c r="L209" s="23"/>
      <c r="M209" s="23"/>
      <c r="N209" s="23"/>
      <c r="O209" s="23"/>
      <c r="P209" s="23"/>
      <c r="Q209" s="23">
        <f t="shared" si="13"/>
        <v>932.49</v>
      </c>
      <c r="R209" s="23">
        <f t="shared" si="16"/>
        <v>791.49</v>
      </c>
      <c r="S209" s="23">
        <f t="shared" si="17"/>
        <v>167.03</v>
      </c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>
      <c r="A210" s="114"/>
      <c r="B210" s="45">
        <v>4806.0</v>
      </c>
      <c r="C210" s="45" t="s">
        <v>391</v>
      </c>
      <c r="D210" s="83">
        <v>23.801</v>
      </c>
      <c r="E210" s="83">
        <v>8.0</v>
      </c>
      <c r="F210" s="83">
        <v>6.86</v>
      </c>
      <c r="G210" s="45">
        <v>793608.0</v>
      </c>
      <c r="H210" s="83">
        <v>14.63</v>
      </c>
      <c r="I210" s="83" t="s">
        <v>101</v>
      </c>
      <c r="J210" s="83" t="s">
        <v>53</v>
      </c>
      <c r="K210" s="83" t="s">
        <v>203</v>
      </c>
      <c r="L210" s="23"/>
      <c r="M210" s="23"/>
      <c r="N210" s="23"/>
      <c r="O210" s="23"/>
      <c r="P210" s="23"/>
      <c r="Q210" s="23">
        <f t="shared" si="13"/>
        <v>932.49</v>
      </c>
      <c r="R210" s="23">
        <f t="shared" si="16"/>
        <v>798.35</v>
      </c>
      <c r="S210" s="23">
        <f t="shared" si="17"/>
        <v>167.03</v>
      </c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>
      <c r="A211" s="114"/>
      <c r="B211" s="45">
        <v>4807.0</v>
      </c>
      <c r="C211" s="45" t="s">
        <v>154</v>
      </c>
      <c r="D211" s="83">
        <v>23.801</v>
      </c>
      <c r="E211" s="83">
        <v>8.0</v>
      </c>
      <c r="F211" s="83">
        <v>0.0</v>
      </c>
      <c r="G211" s="83">
        <v>0.0</v>
      </c>
      <c r="H211" s="83">
        <v>4.0</v>
      </c>
      <c r="I211" s="83" t="s">
        <v>101</v>
      </c>
      <c r="J211" s="83" t="s">
        <v>53</v>
      </c>
      <c r="K211" s="83" t="s">
        <v>203</v>
      </c>
      <c r="L211" s="23"/>
      <c r="M211" s="23"/>
      <c r="N211" s="23"/>
      <c r="O211" s="23"/>
      <c r="P211" s="23"/>
      <c r="Q211" s="23">
        <f t="shared" si="13"/>
        <v>932.49</v>
      </c>
      <c r="R211" s="23">
        <f t="shared" si="16"/>
        <v>798.35</v>
      </c>
      <c r="S211" s="23">
        <f t="shared" si="17"/>
        <v>167.03</v>
      </c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</row>
    <row r="212">
      <c r="A212" s="114"/>
      <c r="B212" s="45">
        <v>4808.0</v>
      </c>
      <c r="C212" s="45" t="s">
        <v>391</v>
      </c>
      <c r="D212" s="83">
        <v>23.801</v>
      </c>
      <c r="E212" s="83">
        <v>8.0</v>
      </c>
      <c r="F212" s="83">
        <v>18.71</v>
      </c>
      <c r="G212" s="45">
        <v>648575.0</v>
      </c>
      <c r="H212" s="83">
        <v>29.35</v>
      </c>
      <c r="I212" s="83" t="s">
        <v>101</v>
      </c>
      <c r="J212" s="83" t="s">
        <v>53</v>
      </c>
      <c r="K212" s="83" t="s">
        <v>203</v>
      </c>
      <c r="L212" s="23"/>
      <c r="M212" s="23"/>
      <c r="N212" s="23"/>
      <c r="O212" s="23"/>
      <c r="P212" s="23"/>
      <c r="Q212" s="23">
        <f t="shared" si="13"/>
        <v>932.49</v>
      </c>
      <c r="R212" s="23">
        <f t="shared" si="16"/>
        <v>817.06</v>
      </c>
      <c r="S212" s="23">
        <f t="shared" si="17"/>
        <v>167.03</v>
      </c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>
      <c r="A213" s="114"/>
      <c r="B213" s="45">
        <v>4809.0</v>
      </c>
      <c r="C213" s="45" t="s">
        <v>391</v>
      </c>
      <c r="D213" s="83">
        <v>23.801</v>
      </c>
      <c r="E213" s="83">
        <v>8.0</v>
      </c>
      <c r="F213" s="83">
        <v>16.86</v>
      </c>
      <c r="G213" s="45">
        <v>581193.0</v>
      </c>
      <c r="H213" s="83">
        <v>25.03</v>
      </c>
      <c r="I213" s="83" t="s">
        <v>101</v>
      </c>
      <c r="J213" s="83" t="s">
        <v>53</v>
      </c>
      <c r="K213" s="83" t="s">
        <v>203</v>
      </c>
      <c r="L213" s="23"/>
      <c r="M213" s="23"/>
      <c r="N213" s="23"/>
      <c r="O213" s="23"/>
      <c r="P213" s="23"/>
      <c r="Q213" s="23">
        <f t="shared" si="13"/>
        <v>932.49</v>
      </c>
      <c r="R213" s="23">
        <f t="shared" si="16"/>
        <v>833.92</v>
      </c>
      <c r="S213" s="23">
        <f t="shared" si="17"/>
        <v>167.03</v>
      </c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>
      <c r="A214" s="304"/>
      <c r="B214" s="305">
        <v>4810.0</v>
      </c>
      <c r="C214" s="305" t="s">
        <v>712</v>
      </c>
      <c r="D214" s="307">
        <v>23.801</v>
      </c>
      <c r="E214" s="307">
        <v>12.0</v>
      </c>
      <c r="F214" s="307">
        <v>6.11</v>
      </c>
      <c r="G214" s="305">
        <v>297978.0</v>
      </c>
      <c r="H214" s="307">
        <v>9.1</v>
      </c>
      <c r="I214" s="307" t="s">
        <v>101</v>
      </c>
      <c r="J214" s="307" t="s">
        <v>714</v>
      </c>
      <c r="K214" s="307" t="s">
        <v>223</v>
      </c>
      <c r="L214" s="308"/>
      <c r="M214" s="308"/>
      <c r="N214" s="308"/>
      <c r="O214" s="308"/>
      <c r="P214" s="308"/>
      <c r="Q214" s="308">
        <f t="shared" si="13"/>
        <v>932.49</v>
      </c>
      <c r="R214" s="308">
        <f t="shared" si="16"/>
        <v>840.03</v>
      </c>
      <c r="S214" s="308">
        <f t="shared" si="17"/>
        <v>167.03</v>
      </c>
      <c r="T214" s="308"/>
      <c r="U214" s="308"/>
      <c r="V214" s="308"/>
      <c r="W214" s="308"/>
      <c r="X214" s="308"/>
      <c r="Y214" s="308"/>
      <c r="Z214" s="308"/>
      <c r="AA214" s="308"/>
      <c r="AB214" s="308"/>
      <c r="AC214" s="308"/>
      <c r="AD214" s="308"/>
      <c r="AE214" s="308"/>
      <c r="AF214" s="308"/>
      <c r="AG214" s="308"/>
      <c r="AH214" s="308"/>
    </row>
    <row r="215">
      <c r="A215" s="304"/>
      <c r="B215" s="305">
        <v>4811.0</v>
      </c>
      <c r="C215" s="305" t="s">
        <v>712</v>
      </c>
      <c r="D215" s="307">
        <v>23.801</v>
      </c>
      <c r="E215" s="307">
        <v>8.0</v>
      </c>
      <c r="F215" s="307">
        <v>3.43</v>
      </c>
      <c r="G215" s="305">
        <v>482446.0</v>
      </c>
      <c r="H215" s="307">
        <v>8.89</v>
      </c>
      <c r="I215" s="307" t="s">
        <v>101</v>
      </c>
      <c r="J215" s="307" t="s">
        <v>714</v>
      </c>
      <c r="K215" s="307" t="s">
        <v>223</v>
      </c>
      <c r="L215" s="308"/>
      <c r="M215" s="308"/>
      <c r="N215" s="308"/>
      <c r="O215" s="308"/>
      <c r="P215" s="308"/>
      <c r="Q215" s="308">
        <f t="shared" si="13"/>
        <v>932.49</v>
      </c>
      <c r="R215" s="308">
        <f t="shared" si="16"/>
        <v>843.46</v>
      </c>
      <c r="S215" s="308">
        <f t="shared" si="17"/>
        <v>167.03</v>
      </c>
      <c r="T215" s="308"/>
      <c r="U215" s="308"/>
      <c r="V215" s="308"/>
      <c r="W215" s="308"/>
      <c r="X215" s="308"/>
      <c r="Y215" s="308"/>
      <c r="Z215" s="308"/>
      <c r="AA215" s="308"/>
      <c r="AB215" s="308"/>
      <c r="AC215" s="308"/>
      <c r="AD215" s="308"/>
      <c r="AE215" s="308"/>
      <c r="AF215" s="308"/>
      <c r="AG215" s="308"/>
      <c r="AH215" s="308"/>
    </row>
    <row r="216">
      <c r="A216" s="75"/>
      <c r="B216" s="4">
        <v>4812.0</v>
      </c>
      <c r="C216" s="4" t="s">
        <v>154</v>
      </c>
      <c r="D216" s="52">
        <v>23.801</v>
      </c>
      <c r="E216" s="52" t="s">
        <v>232</v>
      </c>
      <c r="F216" s="52">
        <v>0.0</v>
      </c>
      <c r="G216" s="52">
        <v>0.0</v>
      </c>
      <c r="H216" s="52">
        <v>8.0</v>
      </c>
      <c r="I216" s="52" t="s">
        <v>65</v>
      </c>
      <c r="J216" s="52" t="s">
        <v>53</v>
      </c>
      <c r="K216" s="52" t="s">
        <v>203</v>
      </c>
      <c r="L216" s="4" t="s">
        <v>717</v>
      </c>
      <c r="Q216" s="20">
        <f t="shared" si="13"/>
        <v>932.49</v>
      </c>
      <c r="R216" s="20">
        <f t="shared" si="16"/>
        <v>843.46</v>
      </c>
      <c r="S216" s="20">
        <f t="shared" si="17"/>
        <v>167.03</v>
      </c>
    </row>
    <row r="217">
      <c r="A217" s="75"/>
      <c r="B217" s="4">
        <v>4813.0</v>
      </c>
      <c r="C217" s="4" t="s">
        <v>154</v>
      </c>
      <c r="D217" s="52">
        <v>23.801</v>
      </c>
      <c r="E217" s="52" t="s">
        <v>232</v>
      </c>
      <c r="F217" s="52">
        <v>0.0</v>
      </c>
      <c r="G217" s="52">
        <v>0.0</v>
      </c>
      <c r="H217" s="52">
        <v>9.0</v>
      </c>
      <c r="I217" s="52" t="s">
        <v>65</v>
      </c>
      <c r="J217" s="52" t="s">
        <v>53</v>
      </c>
      <c r="K217" s="52" t="s">
        <v>203</v>
      </c>
      <c r="L217" s="4" t="s">
        <v>717</v>
      </c>
      <c r="Q217" s="20">
        <f t="shared" si="13"/>
        <v>932.49</v>
      </c>
      <c r="R217" s="20">
        <f t="shared" si="16"/>
        <v>843.46</v>
      </c>
      <c r="S217" s="20">
        <f t="shared" si="17"/>
        <v>167.03</v>
      </c>
    </row>
    <row r="218">
      <c r="A218" s="295"/>
      <c r="B218" s="296">
        <v>4814.0</v>
      </c>
      <c r="C218" s="296" t="s">
        <v>74</v>
      </c>
      <c r="D218" s="298">
        <v>23.801</v>
      </c>
      <c r="E218" s="298" t="s">
        <v>232</v>
      </c>
      <c r="F218" s="298">
        <v>0.0</v>
      </c>
      <c r="G218" s="298">
        <v>0.0</v>
      </c>
      <c r="H218" s="298">
        <v>35.0</v>
      </c>
      <c r="I218" s="298" t="s">
        <v>74</v>
      </c>
      <c r="J218" s="298" t="s">
        <v>414</v>
      </c>
      <c r="K218" s="298" t="s">
        <v>689</v>
      </c>
      <c r="L218" s="299"/>
      <c r="M218" s="299"/>
      <c r="N218" s="299"/>
      <c r="O218" s="299"/>
      <c r="P218" s="299"/>
      <c r="Q218" s="299">
        <f t="shared" si="13"/>
        <v>932.49</v>
      </c>
      <c r="R218" s="299">
        <f t="shared" si="16"/>
        <v>843.46</v>
      </c>
      <c r="S218" s="299">
        <f t="shared" si="17"/>
        <v>167.03</v>
      </c>
      <c r="T218" s="299"/>
      <c r="U218" s="299"/>
      <c r="V218" s="299"/>
      <c r="W218" s="299"/>
      <c r="X218" s="299"/>
      <c r="Y218" s="299"/>
      <c r="Z218" s="299"/>
      <c r="AA218" s="299"/>
      <c r="AB218" s="299"/>
      <c r="AC218" s="299"/>
      <c r="AD218" s="299"/>
      <c r="AE218" s="299"/>
      <c r="AF218" s="299"/>
      <c r="AG218" s="299"/>
      <c r="AH218" s="299"/>
    </row>
    <row r="219">
      <c r="A219" s="75"/>
      <c r="B219" s="4">
        <v>4815.0</v>
      </c>
      <c r="C219" s="4" t="s">
        <v>391</v>
      </c>
      <c r="D219" s="52">
        <v>23.801</v>
      </c>
      <c r="E219" s="52">
        <v>12.0</v>
      </c>
      <c r="F219" s="52">
        <v>17.65</v>
      </c>
      <c r="G219" s="4">
        <v>628141.0</v>
      </c>
      <c r="H219" s="52">
        <v>29.57</v>
      </c>
      <c r="I219" s="52" t="s">
        <v>65</v>
      </c>
      <c r="J219" s="52" t="s">
        <v>53</v>
      </c>
      <c r="K219" s="52" t="s">
        <v>203</v>
      </c>
      <c r="Q219" s="20">
        <f t="shared" si="13"/>
        <v>950.14</v>
      </c>
      <c r="R219" s="20">
        <f t="shared" si="16"/>
        <v>843.46</v>
      </c>
      <c r="S219" s="20">
        <f t="shared" si="17"/>
        <v>167.03</v>
      </c>
    </row>
    <row r="220">
      <c r="A220" s="75"/>
      <c r="B220" s="4">
        <v>4816.0</v>
      </c>
      <c r="C220" s="4" t="s">
        <v>391</v>
      </c>
      <c r="D220" s="52">
        <v>23.801</v>
      </c>
      <c r="E220" s="52">
        <v>12.0</v>
      </c>
      <c r="F220" s="52">
        <v>18.52</v>
      </c>
      <c r="G220" s="4">
        <v>653181.0</v>
      </c>
      <c r="H220" s="52">
        <v>33.76</v>
      </c>
      <c r="I220" s="52" t="s">
        <v>65</v>
      </c>
      <c r="J220" s="52" t="s">
        <v>53</v>
      </c>
      <c r="K220" s="52" t="s">
        <v>203</v>
      </c>
      <c r="Q220" s="20">
        <f t="shared" si="13"/>
        <v>968.66</v>
      </c>
      <c r="R220" s="20">
        <f t="shared" si="16"/>
        <v>843.46</v>
      </c>
      <c r="S220" s="20">
        <f t="shared" si="17"/>
        <v>167.03</v>
      </c>
    </row>
    <row r="221">
      <c r="A221" s="75"/>
      <c r="B221" s="4">
        <v>4817.0</v>
      </c>
      <c r="C221" s="4" t="s">
        <v>391</v>
      </c>
      <c r="D221" s="52">
        <v>23.801</v>
      </c>
      <c r="E221" s="52">
        <v>12.0</v>
      </c>
      <c r="F221" s="52">
        <v>4.15</v>
      </c>
      <c r="G221" s="4">
        <v>191164.0</v>
      </c>
      <c r="H221" s="52">
        <v>24.57</v>
      </c>
      <c r="I221" s="52" t="s">
        <v>65</v>
      </c>
      <c r="J221" s="52" t="s">
        <v>53</v>
      </c>
      <c r="K221" s="52" t="s">
        <v>203</v>
      </c>
      <c r="L221" s="4" t="s">
        <v>451</v>
      </c>
      <c r="Q221" s="20">
        <f t="shared" si="13"/>
        <v>972.81</v>
      </c>
      <c r="R221" s="20">
        <f t="shared" si="16"/>
        <v>843.46</v>
      </c>
      <c r="S221" s="20">
        <f t="shared" si="17"/>
        <v>167.03</v>
      </c>
    </row>
    <row r="222">
      <c r="A222" s="75"/>
      <c r="B222" s="4">
        <v>4818.0</v>
      </c>
      <c r="C222" s="4" t="s">
        <v>154</v>
      </c>
      <c r="D222" s="52">
        <v>23.801</v>
      </c>
      <c r="E222" s="52" t="s">
        <v>232</v>
      </c>
      <c r="F222" s="52">
        <v>0.0</v>
      </c>
      <c r="G222" s="52">
        <v>0.0</v>
      </c>
      <c r="H222" s="52">
        <v>0.0</v>
      </c>
      <c r="I222" s="52" t="s">
        <v>65</v>
      </c>
      <c r="J222" s="52" t="s">
        <v>53</v>
      </c>
      <c r="K222" s="52" t="s">
        <v>203</v>
      </c>
      <c r="Q222" s="20">
        <f t="shared" si="13"/>
        <v>972.81</v>
      </c>
      <c r="R222" s="20">
        <f t="shared" si="16"/>
        <v>843.46</v>
      </c>
      <c r="S222" s="20">
        <f t="shared" si="17"/>
        <v>167.03</v>
      </c>
    </row>
    <row r="223">
      <c r="A223" s="75"/>
      <c r="B223" s="4">
        <v>4819.0</v>
      </c>
      <c r="C223" s="4" t="s">
        <v>154</v>
      </c>
      <c r="D223" s="52">
        <v>23.801</v>
      </c>
      <c r="E223" s="52" t="s">
        <v>232</v>
      </c>
      <c r="F223" s="52">
        <v>0.0</v>
      </c>
      <c r="G223" s="52">
        <v>0.0</v>
      </c>
      <c r="H223" s="52">
        <v>0.0</v>
      </c>
      <c r="I223" s="52" t="s">
        <v>65</v>
      </c>
      <c r="J223" s="52" t="s">
        <v>53</v>
      </c>
      <c r="K223" s="52" t="s">
        <v>203</v>
      </c>
      <c r="Q223" s="20">
        <f t="shared" si="13"/>
        <v>972.81</v>
      </c>
      <c r="R223" s="20">
        <f t="shared" si="16"/>
        <v>843.46</v>
      </c>
      <c r="S223" s="20">
        <f t="shared" si="17"/>
        <v>167.03</v>
      </c>
    </row>
    <row r="224">
      <c r="A224" s="73">
        <v>45352.0</v>
      </c>
      <c r="B224" s="4">
        <v>4820.0</v>
      </c>
      <c r="C224" s="4" t="s">
        <v>391</v>
      </c>
      <c r="D224" s="52">
        <v>23.801</v>
      </c>
      <c r="E224" s="52">
        <v>12.0</v>
      </c>
      <c r="F224" s="52">
        <v>20.82</v>
      </c>
      <c r="G224" s="4">
        <v>718872.0</v>
      </c>
      <c r="H224" s="52">
        <v>31.16</v>
      </c>
      <c r="I224" s="52" t="s">
        <v>65</v>
      </c>
      <c r="J224" s="52" t="s">
        <v>53</v>
      </c>
      <c r="K224" s="52" t="s">
        <v>203</v>
      </c>
      <c r="Q224" s="20">
        <f t="shared" si="13"/>
        <v>993.63</v>
      </c>
      <c r="R224" s="20">
        <f t="shared" si="16"/>
        <v>843.46</v>
      </c>
      <c r="S224" s="20">
        <f t="shared" si="17"/>
        <v>167.03</v>
      </c>
    </row>
    <row r="225">
      <c r="A225" s="75"/>
      <c r="B225" s="4">
        <v>4821.0</v>
      </c>
      <c r="C225" s="4" t="s">
        <v>391</v>
      </c>
      <c r="D225" s="52">
        <v>23.801</v>
      </c>
      <c r="E225" s="52">
        <v>12.0</v>
      </c>
      <c r="F225" s="52">
        <v>20.06</v>
      </c>
      <c r="G225" s="4">
        <v>698291.0</v>
      </c>
      <c r="H225" s="4">
        <v>30.58</v>
      </c>
      <c r="I225" s="52" t="s">
        <v>65</v>
      </c>
      <c r="J225" s="52" t="s">
        <v>53</v>
      </c>
      <c r="K225" s="52" t="s">
        <v>203</v>
      </c>
      <c r="Q225" s="20">
        <f t="shared" si="13"/>
        <v>1013.69</v>
      </c>
      <c r="R225" s="20">
        <f t="shared" si="16"/>
        <v>843.46</v>
      </c>
      <c r="S225" s="20">
        <f t="shared" si="17"/>
        <v>167.03</v>
      </c>
    </row>
    <row r="226">
      <c r="A226" s="75"/>
      <c r="B226" s="4">
        <v>4822.0</v>
      </c>
      <c r="C226" s="4" t="s">
        <v>391</v>
      </c>
      <c r="D226" s="52">
        <v>23.801</v>
      </c>
      <c r="E226" s="52">
        <v>12.0</v>
      </c>
      <c r="F226" s="52">
        <v>18.01</v>
      </c>
      <c r="G226" s="4">
        <v>629989.0</v>
      </c>
      <c r="H226" s="52">
        <v>28.65</v>
      </c>
      <c r="I226" s="52" t="s">
        <v>65</v>
      </c>
      <c r="J226" s="52" t="s">
        <v>53</v>
      </c>
      <c r="K226" s="52" t="s">
        <v>203</v>
      </c>
      <c r="Q226" s="20">
        <f t="shared" si="13"/>
        <v>1031.7</v>
      </c>
      <c r="R226" s="20">
        <f t="shared" si="16"/>
        <v>843.46</v>
      </c>
      <c r="S226" s="20">
        <f t="shared" si="17"/>
        <v>167.03</v>
      </c>
    </row>
    <row r="227">
      <c r="A227" s="75"/>
      <c r="B227" s="4">
        <v>4823.0</v>
      </c>
      <c r="C227" s="4" t="s">
        <v>391</v>
      </c>
      <c r="D227" s="52">
        <v>23.801</v>
      </c>
      <c r="E227" s="52">
        <v>12.0</v>
      </c>
      <c r="F227" s="52">
        <v>19.59</v>
      </c>
      <c r="G227" s="4">
        <v>669988.0</v>
      </c>
      <c r="H227" s="52">
        <v>27.36</v>
      </c>
      <c r="I227" s="52" t="s">
        <v>65</v>
      </c>
      <c r="J227" s="52" t="s">
        <v>53</v>
      </c>
      <c r="K227" s="52" t="s">
        <v>203</v>
      </c>
      <c r="Q227" s="20">
        <f t="shared" si="13"/>
        <v>1051.29</v>
      </c>
      <c r="R227" s="20">
        <f t="shared" si="16"/>
        <v>843.46</v>
      </c>
      <c r="S227" s="20">
        <f t="shared" si="17"/>
        <v>167.03</v>
      </c>
    </row>
    <row r="228">
      <c r="A228" s="75"/>
      <c r="B228" s="4">
        <v>4824.0</v>
      </c>
      <c r="C228" s="4" t="s">
        <v>391</v>
      </c>
      <c r="D228" s="52">
        <v>23.801</v>
      </c>
      <c r="E228" s="52">
        <v>12.0</v>
      </c>
      <c r="F228" s="52">
        <v>4.2</v>
      </c>
      <c r="G228" s="4">
        <v>198738.0</v>
      </c>
      <c r="H228" s="52">
        <v>24.41</v>
      </c>
      <c r="I228" s="52" t="s">
        <v>65</v>
      </c>
      <c r="J228" s="52" t="s">
        <v>53</v>
      </c>
      <c r="K228" s="52" t="s">
        <v>203</v>
      </c>
      <c r="L228" s="4" t="s">
        <v>451</v>
      </c>
      <c r="Q228" s="20">
        <f t="shared" si="13"/>
        <v>1055.49</v>
      </c>
      <c r="R228" s="20">
        <f t="shared" si="16"/>
        <v>843.46</v>
      </c>
      <c r="S228" s="20">
        <f t="shared" si="17"/>
        <v>167.03</v>
      </c>
    </row>
    <row r="229">
      <c r="A229" s="75"/>
      <c r="B229" s="4">
        <v>4825.0</v>
      </c>
      <c r="C229" s="4" t="s">
        <v>391</v>
      </c>
      <c r="D229" s="52">
        <v>23.801</v>
      </c>
      <c r="E229" s="52">
        <v>12.0</v>
      </c>
      <c r="F229" s="52">
        <v>19.63</v>
      </c>
      <c r="G229" s="4">
        <v>680972.0</v>
      </c>
      <c r="H229" s="4">
        <v>28.92</v>
      </c>
      <c r="I229" s="52" t="s">
        <v>65</v>
      </c>
      <c r="J229" s="52" t="s">
        <v>53</v>
      </c>
      <c r="K229" s="52" t="s">
        <v>203</v>
      </c>
      <c r="Q229" s="20">
        <f t="shared" si="13"/>
        <v>1075.12</v>
      </c>
      <c r="R229" s="20">
        <f t="shared" si="16"/>
        <v>843.46</v>
      </c>
      <c r="S229" s="20">
        <f t="shared" si="17"/>
        <v>167.03</v>
      </c>
    </row>
    <row r="230">
      <c r="A230" s="75"/>
      <c r="B230" s="4">
        <v>4826.0</v>
      </c>
      <c r="C230" s="4" t="s">
        <v>391</v>
      </c>
      <c r="D230" s="52">
        <v>23.801</v>
      </c>
      <c r="E230" s="52">
        <v>12.0</v>
      </c>
      <c r="F230" s="52">
        <v>7.06</v>
      </c>
      <c r="G230" s="4">
        <v>265050.0</v>
      </c>
      <c r="H230" s="52">
        <v>18.53</v>
      </c>
      <c r="I230" s="52" t="s">
        <v>65</v>
      </c>
      <c r="J230" s="52" t="s">
        <v>53</v>
      </c>
      <c r="K230" s="52" t="s">
        <v>203</v>
      </c>
      <c r="Q230" s="20">
        <f t="shared" si="13"/>
        <v>1082.18</v>
      </c>
      <c r="R230" s="20">
        <f t="shared" si="16"/>
        <v>843.46</v>
      </c>
      <c r="S230" s="20">
        <f t="shared" si="17"/>
        <v>167.03</v>
      </c>
    </row>
    <row r="231">
      <c r="A231" s="295"/>
      <c r="B231" s="296">
        <v>4827.0</v>
      </c>
      <c r="C231" s="296" t="s">
        <v>74</v>
      </c>
      <c r="D231" s="298">
        <v>23.801</v>
      </c>
      <c r="E231" s="298" t="s">
        <v>232</v>
      </c>
      <c r="F231" s="298">
        <v>0.0</v>
      </c>
      <c r="G231" s="298">
        <v>0.0</v>
      </c>
      <c r="H231" s="317"/>
      <c r="I231" s="298" t="s">
        <v>74</v>
      </c>
      <c r="J231" s="298" t="s">
        <v>414</v>
      </c>
      <c r="K231" s="298" t="s">
        <v>689</v>
      </c>
      <c r="L231" s="299"/>
      <c r="M231" s="299"/>
      <c r="N231" s="299"/>
      <c r="O231" s="299"/>
      <c r="P231" s="299"/>
      <c r="Q231" s="299">
        <f t="shared" si="13"/>
        <v>1082.18</v>
      </c>
      <c r="R231" s="299">
        <f t="shared" si="16"/>
        <v>843.46</v>
      </c>
      <c r="S231" s="299">
        <f t="shared" si="17"/>
        <v>167.03</v>
      </c>
      <c r="T231" s="299"/>
      <c r="U231" s="299"/>
      <c r="V231" s="299"/>
      <c r="W231" s="299"/>
      <c r="X231" s="299"/>
      <c r="Y231" s="299"/>
      <c r="Z231" s="299"/>
      <c r="AA231" s="299"/>
      <c r="AB231" s="299"/>
      <c r="AC231" s="299"/>
      <c r="AD231" s="299"/>
      <c r="AE231" s="299"/>
      <c r="AF231" s="299"/>
      <c r="AG231" s="299"/>
      <c r="AH231" s="299"/>
    </row>
    <row r="232">
      <c r="A232" s="75"/>
      <c r="B232" s="4">
        <v>4828.0</v>
      </c>
      <c r="C232" s="4" t="s">
        <v>154</v>
      </c>
      <c r="D232" s="52">
        <v>23.801</v>
      </c>
      <c r="E232" s="52">
        <v>12.0</v>
      </c>
      <c r="F232" s="52">
        <v>0.0</v>
      </c>
      <c r="G232" s="52">
        <v>0.0</v>
      </c>
      <c r="H232" s="52">
        <v>0.0</v>
      </c>
      <c r="I232" s="52" t="s">
        <v>65</v>
      </c>
      <c r="J232" s="52" t="s">
        <v>414</v>
      </c>
      <c r="K232" s="52" t="s">
        <v>203</v>
      </c>
      <c r="L232" s="4" t="s">
        <v>547</v>
      </c>
      <c r="Q232" s="20">
        <f t="shared" si="13"/>
        <v>1082.18</v>
      </c>
      <c r="R232" s="20">
        <f t="shared" si="16"/>
        <v>843.46</v>
      </c>
      <c r="S232" s="20">
        <f t="shared" si="17"/>
        <v>167.03</v>
      </c>
    </row>
    <row r="233">
      <c r="A233" s="75"/>
      <c r="B233" s="4">
        <v>4829.0</v>
      </c>
      <c r="C233" s="4" t="s">
        <v>391</v>
      </c>
      <c r="D233" s="52">
        <v>23.801</v>
      </c>
      <c r="E233" s="52">
        <v>12.0</v>
      </c>
      <c r="F233" s="52">
        <v>16.81</v>
      </c>
      <c r="G233" s="4">
        <v>587698.0</v>
      </c>
      <c r="H233" s="52">
        <v>25.86</v>
      </c>
      <c r="I233" s="52" t="s">
        <v>65</v>
      </c>
      <c r="J233" s="52" t="s">
        <v>53</v>
      </c>
      <c r="K233" s="52" t="s">
        <v>203</v>
      </c>
      <c r="Q233" s="20">
        <f t="shared" si="13"/>
        <v>1098.99</v>
      </c>
      <c r="R233" s="20">
        <f t="shared" si="16"/>
        <v>843.46</v>
      </c>
      <c r="S233" s="20">
        <f t="shared" si="17"/>
        <v>167.03</v>
      </c>
    </row>
    <row r="234">
      <c r="A234" s="75"/>
      <c r="B234" s="4">
        <v>4830.0</v>
      </c>
      <c r="C234" s="4" t="s">
        <v>391</v>
      </c>
      <c r="D234" s="52">
        <v>23.801</v>
      </c>
      <c r="E234" s="52">
        <v>8.0</v>
      </c>
      <c r="F234" s="4">
        <v>8.37</v>
      </c>
      <c r="G234" s="4">
        <v>306864.0</v>
      </c>
      <c r="H234" s="4">
        <v>19.53</v>
      </c>
      <c r="I234" s="52" t="s">
        <v>65</v>
      </c>
      <c r="J234" s="52" t="s">
        <v>53</v>
      </c>
      <c r="K234" s="52" t="s">
        <v>203</v>
      </c>
      <c r="Q234" s="20">
        <f t="shared" ref="Q234:Q241" si="18">if($I234="LH2",$Q233+$F235,$Q233+0)</f>
        <v>1108.06</v>
      </c>
      <c r="R234" s="20">
        <f>if($I234="LD2",$R233+$F235,$R233+0)</f>
        <v>843.46</v>
      </c>
      <c r="S234" s="20">
        <f>if($I234="dummy",S233+$F235,S233)</f>
        <v>167.03</v>
      </c>
    </row>
    <row r="235">
      <c r="A235" s="75"/>
      <c r="B235" s="4">
        <v>4831.0</v>
      </c>
      <c r="C235" s="4" t="s">
        <v>391</v>
      </c>
      <c r="D235" s="52">
        <v>23.801</v>
      </c>
      <c r="E235" s="52">
        <v>6.0</v>
      </c>
      <c r="F235" s="52">
        <v>9.07</v>
      </c>
      <c r="G235" s="4">
        <v>347350.0</v>
      </c>
      <c r="H235" s="52">
        <v>29.13</v>
      </c>
      <c r="I235" s="52" t="s">
        <v>65</v>
      </c>
      <c r="J235" s="52" t="s">
        <v>53</v>
      </c>
      <c r="K235" s="52" t="s">
        <v>203</v>
      </c>
      <c r="Q235" s="20">
        <f t="shared" si="18"/>
        <v>1118.46</v>
      </c>
      <c r="R235" s="20">
        <f>if($I235="LD2",$R234+#REF!,$R234+0)</f>
        <v>843.46</v>
      </c>
      <c r="S235" s="20">
        <f>if($I235="dummy",S234+#REF!,S234)</f>
        <v>167.03</v>
      </c>
    </row>
    <row r="236">
      <c r="A236" s="75"/>
      <c r="B236" s="4">
        <v>4832.0</v>
      </c>
      <c r="C236" s="4" t="s">
        <v>391</v>
      </c>
      <c r="D236" s="52">
        <v>23.801</v>
      </c>
      <c r="E236" s="52">
        <v>12.0</v>
      </c>
      <c r="F236" s="52">
        <v>10.4</v>
      </c>
      <c r="G236" s="4">
        <v>352759.0</v>
      </c>
      <c r="H236" s="52">
        <v>15.12</v>
      </c>
      <c r="I236" s="52" t="s">
        <v>65</v>
      </c>
      <c r="J236" s="52" t="s">
        <v>53</v>
      </c>
      <c r="K236" s="52" t="s">
        <v>223</v>
      </c>
      <c r="Q236" s="20">
        <f t="shared" si="18"/>
        <v>1136.13</v>
      </c>
      <c r="R236" s="20">
        <f t="shared" ref="R236:R296" si="19">if($I236="LD2",$R235+$F236,$R235+0)</f>
        <v>843.46</v>
      </c>
      <c r="S236" s="20">
        <f t="shared" ref="S236:S296" si="20">if($I236="dummy",S235+$F236,S235)</f>
        <v>167.03</v>
      </c>
    </row>
    <row r="237">
      <c r="A237" s="111"/>
      <c r="B237" s="42">
        <v>4833.0</v>
      </c>
      <c r="C237" s="42" t="s">
        <v>391</v>
      </c>
      <c r="D237" s="43">
        <v>23.801</v>
      </c>
      <c r="E237" s="43">
        <v>12.0</v>
      </c>
      <c r="F237" s="43">
        <v>17.67</v>
      </c>
      <c r="G237" s="42">
        <v>841609.0</v>
      </c>
      <c r="H237" s="43">
        <v>29.35</v>
      </c>
      <c r="I237" s="43" t="s">
        <v>229</v>
      </c>
      <c r="J237" s="43" t="s">
        <v>53</v>
      </c>
      <c r="K237" s="43" t="s">
        <v>203</v>
      </c>
      <c r="L237" s="27"/>
      <c r="M237" s="27"/>
      <c r="N237" s="27"/>
      <c r="O237" s="27"/>
      <c r="P237" s="27"/>
      <c r="Q237" s="20">
        <f t="shared" si="18"/>
        <v>1136.13</v>
      </c>
      <c r="R237" s="27">
        <f t="shared" si="19"/>
        <v>843.46</v>
      </c>
      <c r="S237" s="27">
        <f t="shared" si="20"/>
        <v>184.7</v>
      </c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</row>
    <row r="238">
      <c r="A238" s="111"/>
      <c r="B238" s="42">
        <v>4834.0</v>
      </c>
      <c r="C238" s="42" t="s">
        <v>391</v>
      </c>
      <c r="D238" s="43">
        <v>23.801</v>
      </c>
      <c r="E238" s="43">
        <v>8.0</v>
      </c>
      <c r="F238" s="43">
        <v>8.31</v>
      </c>
      <c r="G238" s="42">
        <v>410492.0</v>
      </c>
      <c r="H238" s="43">
        <v>18.52</v>
      </c>
      <c r="I238" s="43" t="s">
        <v>229</v>
      </c>
      <c r="J238" s="43" t="s">
        <v>53</v>
      </c>
      <c r="K238" s="43" t="s">
        <v>203</v>
      </c>
      <c r="L238" s="27"/>
      <c r="M238" s="27"/>
      <c r="N238" s="27"/>
      <c r="O238" s="27"/>
      <c r="P238" s="27"/>
      <c r="Q238" s="20">
        <f t="shared" si="18"/>
        <v>1136.13</v>
      </c>
      <c r="R238" s="27">
        <f t="shared" si="19"/>
        <v>843.46</v>
      </c>
      <c r="S238" s="27">
        <f t="shared" si="20"/>
        <v>193.01</v>
      </c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</row>
    <row r="239">
      <c r="A239" s="114"/>
      <c r="B239" s="45">
        <v>4835.0</v>
      </c>
      <c r="C239" s="45" t="s">
        <v>391</v>
      </c>
      <c r="D239" s="83">
        <v>23.801</v>
      </c>
      <c r="E239" s="83">
        <v>8.0</v>
      </c>
      <c r="F239" s="83">
        <v>12.48</v>
      </c>
      <c r="G239" s="45">
        <v>1458867.0</v>
      </c>
      <c r="H239" s="83">
        <v>28.46</v>
      </c>
      <c r="I239" s="83" t="s">
        <v>101</v>
      </c>
      <c r="J239" s="83" t="s">
        <v>53</v>
      </c>
      <c r="K239" s="83" t="s">
        <v>203</v>
      </c>
      <c r="L239" s="23"/>
      <c r="M239" s="23"/>
      <c r="N239" s="23"/>
      <c r="O239" s="23"/>
      <c r="P239" s="23"/>
      <c r="Q239" s="23">
        <f t="shared" si="18"/>
        <v>1136.13</v>
      </c>
      <c r="R239" s="23">
        <f t="shared" si="19"/>
        <v>855.94</v>
      </c>
      <c r="S239" s="23">
        <f t="shared" si="20"/>
        <v>193.01</v>
      </c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</row>
    <row r="240">
      <c r="A240" s="114"/>
      <c r="B240" s="45">
        <v>4836.0</v>
      </c>
      <c r="C240" s="45" t="s">
        <v>391</v>
      </c>
      <c r="D240" s="83">
        <v>23.801</v>
      </c>
      <c r="E240" s="83">
        <v>8.0</v>
      </c>
      <c r="F240" s="83">
        <v>13.5</v>
      </c>
      <c r="G240" s="45">
        <v>1550650.0</v>
      </c>
      <c r="H240" s="83">
        <v>30.83</v>
      </c>
      <c r="I240" s="83" t="s">
        <v>101</v>
      </c>
      <c r="J240" s="83" t="s">
        <v>53</v>
      </c>
      <c r="K240" s="83" t="s">
        <v>203</v>
      </c>
      <c r="L240" s="23"/>
      <c r="M240" s="23"/>
      <c r="N240" s="23"/>
      <c r="O240" s="23"/>
      <c r="P240" s="23"/>
      <c r="Q240" s="23">
        <f t="shared" si="18"/>
        <v>1136.13</v>
      </c>
      <c r="R240" s="23">
        <f t="shared" si="19"/>
        <v>869.44</v>
      </c>
      <c r="S240" s="23">
        <f t="shared" si="20"/>
        <v>193.01</v>
      </c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</row>
    <row r="241">
      <c r="A241" s="114"/>
      <c r="B241" s="45">
        <v>4837.0</v>
      </c>
      <c r="C241" s="45" t="s">
        <v>391</v>
      </c>
      <c r="D241" s="83">
        <v>23.801</v>
      </c>
      <c r="E241" s="83">
        <v>8.0</v>
      </c>
      <c r="F241" s="83">
        <v>11.5</v>
      </c>
      <c r="G241" s="45">
        <v>1334398.0</v>
      </c>
      <c r="H241" s="83">
        <v>28.62</v>
      </c>
      <c r="I241" s="83" t="s">
        <v>101</v>
      </c>
      <c r="J241" s="83" t="s">
        <v>53</v>
      </c>
      <c r="K241" s="83" t="s">
        <v>203</v>
      </c>
      <c r="L241" s="23"/>
      <c r="M241" s="23"/>
      <c r="N241" s="23"/>
      <c r="O241" s="23"/>
      <c r="P241" s="23"/>
      <c r="Q241" s="23">
        <f t="shared" si="18"/>
        <v>1136.13</v>
      </c>
      <c r="R241" s="23">
        <f t="shared" si="19"/>
        <v>880.94</v>
      </c>
      <c r="S241" s="23">
        <f t="shared" si="20"/>
        <v>193.01</v>
      </c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</row>
    <row r="242">
      <c r="A242" s="114"/>
      <c r="B242" s="45">
        <v>4838.0</v>
      </c>
      <c r="C242" s="45" t="s">
        <v>391</v>
      </c>
      <c r="D242" s="83">
        <v>23.801</v>
      </c>
      <c r="E242" s="83">
        <v>8.0</v>
      </c>
      <c r="F242" s="83">
        <v>10.86</v>
      </c>
      <c r="G242" s="45">
        <v>1268754.0</v>
      </c>
      <c r="H242" s="45">
        <v>32.02</v>
      </c>
      <c r="I242" s="83" t="s">
        <v>101</v>
      </c>
      <c r="J242" s="83" t="s">
        <v>53</v>
      </c>
      <c r="K242" s="83" t="s">
        <v>203</v>
      </c>
      <c r="L242" s="23"/>
      <c r="M242" s="23"/>
      <c r="N242" s="23"/>
      <c r="O242" s="23"/>
      <c r="P242" s="23"/>
      <c r="Q242" s="23">
        <f t="shared" ref="Q242:Q296" si="21">if($I242="LH2",$Q241+$F242,$Q241+0)</f>
        <v>1136.13</v>
      </c>
      <c r="R242" s="23">
        <f t="shared" si="19"/>
        <v>891.8</v>
      </c>
      <c r="S242" s="23">
        <f t="shared" si="20"/>
        <v>193.01</v>
      </c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</row>
    <row r="243">
      <c r="A243" s="114"/>
      <c r="B243" s="45">
        <v>4839.0</v>
      </c>
      <c r="C243" s="45" t="s">
        <v>391</v>
      </c>
      <c r="D243" s="83">
        <v>23.801</v>
      </c>
      <c r="E243" s="83">
        <v>8.0</v>
      </c>
      <c r="F243" s="83">
        <v>12.88</v>
      </c>
      <c r="G243" s="45">
        <v>1486644.0</v>
      </c>
      <c r="H243" s="83">
        <v>28.59</v>
      </c>
      <c r="I243" s="83" t="s">
        <v>101</v>
      </c>
      <c r="J243" s="83" t="s">
        <v>53</v>
      </c>
      <c r="K243" s="83" t="s">
        <v>203</v>
      </c>
      <c r="L243" s="23"/>
      <c r="M243" s="23"/>
      <c r="N243" s="23"/>
      <c r="O243" s="23"/>
      <c r="P243" s="23"/>
      <c r="Q243" s="23">
        <f t="shared" si="21"/>
        <v>1136.13</v>
      </c>
      <c r="R243" s="23">
        <f t="shared" si="19"/>
        <v>904.68</v>
      </c>
      <c r="S243" s="23">
        <f t="shared" si="20"/>
        <v>193.01</v>
      </c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</row>
    <row r="244">
      <c r="A244" s="114"/>
      <c r="B244" s="45">
        <v>4840.0</v>
      </c>
      <c r="C244" s="45" t="s">
        <v>391</v>
      </c>
      <c r="D244" s="83">
        <v>23.801</v>
      </c>
      <c r="E244" s="83">
        <v>8.0</v>
      </c>
      <c r="F244" s="83">
        <v>13.89</v>
      </c>
      <c r="G244" s="45">
        <v>1614687.0</v>
      </c>
      <c r="H244" s="83">
        <v>29.68</v>
      </c>
      <c r="I244" s="83" t="s">
        <v>101</v>
      </c>
      <c r="J244" s="83" t="s">
        <v>53</v>
      </c>
      <c r="K244" s="83" t="s">
        <v>203</v>
      </c>
      <c r="L244" s="23"/>
      <c r="M244" s="23"/>
      <c r="N244" s="23"/>
      <c r="O244" s="23"/>
      <c r="P244" s="23"/>
      <c r="Q244" s="23">
        <f t="shared" si="21"/>
        <v>1136.13</v>
      </c>
      <c r="R244" s="23">
        <f t="shared" si="19"/>
        <v>918.57</v>
      </c>
      <c r="S244" s="23">
        <f t="shared" si="20"/>
        <v>193.01</v>
      </c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</row>
    <row r="245">
      <c r="A245" s="114"/>
      <c r="B245" s="45">
        <v>4841.0</v>
      </c>
      <c r="C245" s="45" t="s">
        <v>391</v>
      </c>
      <c r="D245" s="83">
        <v>23.801</v>
      </c>
      <c r="E245" s="83">
        <v>8.0</v>
      </c>
      <c r="F245" s="83">
        <v>12.77</v>
      </c>
      <c r="G245" s="45">
        <v>1504676.0</v>
      </c>
      <c r="H245" s="83">
        <v>26.96</v>
      </c>
      <c r="I245" s="83" t="s">
        <v>101</v>
      </c>
      <c r="J245" s="83" t="s">
        <v>53</v>
      </c>
      <c r="K245" s="83" t="s">
        <v>203</v>
      </c>
      <c r="L245" s="23"/>
      <c r="M245" s="23"/>
      <c r="N245" s="23"/>
      <c r="O245" s="23"/>
      <c r="P245" s="23"/>
      <c r="Q245" s="23">
        <f t="shared" si="21"/>
        <v>1136.13</v>
      </c>
      <c r="R245" s="23">
        <f t="shared" si="19"/>
        <v>931.34</v>
      </c>
      <c r="S245" s="23">
        <f t="shared" si="20"/>
        <v>193.01</v>
      </c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</row>
    <row r="246">
      <c r="A246" s="114"/>
      <c r="B246" s="45">
        <v>4842.0</v>
      </c>
      <c r="C246" s="45" t="s">
        <v>391</v>
      </c>
      <c r="D246" s="83">
        <v>23.801</v>
      </c>
      <c r="E246" s="83">
        <v>8.0</v>
      </c>
      <c r="F246" s="83">
        <v>13.74</v>
      </c>
      <c r="G246" s="45">
        <v>1581245.0</v>
      </c>
      <c r="H246" s="83">
        <v>28.92</v>
      </c>
      <c r="I246" s="83" t="s">
        <v>101</v>
      </c>
      <c r="J246" s="83" t="s">
        <v>53</v>
      </c>
      <c r="K246" s="83" t="s">
        <v>203</v>
      </c>
      <c r="L246" s="23"/>
      <c r="M246" s="23"/>
      <c r="N246" s="23"/>
      <c r="O246" s="23"/>
      <c r="P246" s="23"/>
      <c r="Q246" s="23">
        <f t="shared" si="21"/>
        <v>1136.13</v>
      </c>
      <c r="R246" s="23">
        <f t="shared" si="19"/>
        <v>945.08</v>
      </c>
      <c r="S246" s="23">
        <f t="shared" si="20"/>
        <v>193.01</v>
      </c>
      <c r="T246" s="23"/>
      <c r="U246" s="23">
        <f>AVERAGE(F239:F250)</f>
        <v>12.82583333</v>
      </c>
      <c r="V246" s="23">
        <f>AVERAGE(F219,F220,F224,F225,F226,F227,F229,F233)</f>
        <v>18.88625</v>
      </c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</row>
    <row r="247">
      <c r="A247" s="114"/>
      <c r="B247" s="45">
        <v>4843.0</v>
      </c>
      <c r="C247" s="45" t="s">
        <v>391</v>
      </c>
      <c r="D247" s="83">
        <v>23.801</v>
      </c>
      <c r="E247" s="83">
        <v>8.0</v>
      </c>
      <c r="F247" s="83">
        <v>11.05</v>
      </c>
      <c r="G247" s="45">
        <v>1325727.0</v>
      </c>
      <c r="H247" s="83">
        <v>28.94</v>
      </c>
      <c r="I247" s="83" t="s">
        <v>101</v>
      </c>
      <c r="J247" s="83" t="s">
        <v>53</v>
      </c>
      <c r="K247" s="83" t="s">
        <v>203</v>
      </c>
      <c r="L247" s="23"/>
      <c r="M247" s="23"/>
      <c r="N247" s="23"/>
      <c r="O247" s="23"/>
      <c r="P247" s="23"/>
      <c r="Q247" s="23">
        <f t="shared" si="21"/>
        <v>1136.13</v>
      </c>
      <c r="R247" s="23">
        <f t="shared" si="19"/>
        <v>956.13</v>
      </c>
      <c r="S247" s="23">
        <f t="shared" si="20"/>
        <v>193.01</v>
      </c>
      <c r="T247" s="23"/>
      <c r="U247" s="23">
        <f>U246*12</f>
        <v>153.91</v>
      </c>
      <c r="V247" s="23">
        <f>V246*8</f>
        <v>151.09</v>
      </c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</row>
    <row r="248">
      <c r="A248" s="114"/>
      <c r="B248" s="45">
        <v>4844.0</v>
      </c>
      <c r="C248" s="45" t="s">
        <v>391</v>
      </c>
      <c r="D248" s="83">
        <v>23.801</v>
      </c>
      <c r="E248" s="83">
        <v>8.0</v>
      </c>
      <c r="F248" s="83">
        <v>12.35</v>
      </c>
      <c r="G248" s="45">
        <v>1445863.0</v>
      </c>
      <c r="H248" s="83">
        <v>26.94</v>
      </c>
      <c r="I248" s="83" t="s">
        <v>101</v>
      </c>
      <c r="J248" s="83" t="s">
        <v>53</v>
      </c>
      <c r="K248" s="83" t="s">
        <v>203</v>
      </c>
      <c r="L248" s="23"/>
      <c r="M248" s="23"/>
      <c r="N248" s="23"/>
      <c r="O248" s="23"/>
      <c r="P248" s="23"/>
      <c r="Q248" s="23">
        <f t="shared" si="21"/>
        <v>1136.13</v>
      </c>
      <c r="R248" s="23">
        <f t="shared" si="19"/>
        <v>968.48</v>
      </c>
      <c r="S248" s="23">
        <f t="shared" si="20"/>
        <v>193.01</v>
      </c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</row>
    <row r="249">
      <c r="A249" s="114"/>
      <c r="B249" s="45">
        <v>4845.0</v>
      </c>
      <c r="C249" s="45" t="s">
        <v>391</v>
      </c>
      <c r="D249" s="83">
        <v>23.801</v>
      </c>
      <c r="E249" s="83">
        <v>8.0</v>
      </c>
      <c r="F249" s="83">
        <v>14.66</v>
      </c>
      <c r="G249" s="45">
        <v>1727203.0</v>
      </c>
      <c r="H249" s="83">
        <v>32.69</v>
      </c>
      <c r="I249" s="83" t="s">
        <v>101</v>
      </c>
      <c r="J249" s="83" t="s">
        <v>53</v>
      </c>
      <c r="K249" s="83" t="s">
        <v>203</v>
      </c>
      <c r="L249" s="23"/>
      <c r="M249" s="23"/>
      <c r="N249" s="23"/>
      <c r="O249" s="23"/>
      <c r="P249" s="23"/>
      <c r="Q249" s="23">
        <f t="shared" si="21"/>
        <v>1136.13</v>
      </c>
      <c r="R249" s="23">
        <f t="shared" si="19"/>
        <v>983.14</v>
      </c>
      <c r="S249" s="23">
        <f t="shared" si="20"/>
        <v>193.01</v>
      </c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</row>
    <row r="250">
      <c r="A250" s="114"/>
      <c r="B250" s="45">
        <v>4846.0</v>
      </c>
      <c r="C250" s="45" t="s">
        <v>391</v>
      </c>
      <c r="D250" s="83">
        <v>23.801</v>
      </c>
      <c r="E250" s="83">
        <v>8.0</v>
      </c>
      <c r="F250" s="83">
        <v>14.23</v>
      </c>
      <c r="G250" s="45">
        <v>1604905.0</v>
      </c>
      <c r="H250" s="83">
        <v>30.04</v>
      </c>
      <c r="I250" s="83" t="s">
        <v>101</v>
      </c>
      <c r="J250" s="83" t="s">
        <v>53</v>
      </c>
      <c r="K250" s="83" t="s">
        <v>203</v>
      </c>
      <c r="L250" s="23"/>
      <c r="M250" s="23"/>
      <c r="N250" s="23"/>
      <c r="O250" s="23"/>
      <c r="P250" s="23"/>
      <c r="Q250" s="23">
        <f t="shared" si="21"/>
        <v>1136.13</v>
      </c>
      <c r="R250" s="23">
        <f t="shared" si="19"/>
        <v>997.37</v>
      </c>
      <c r="S250" s="23">
        <f t="shared" si="20"/>
        <v>193.01</v>
      </c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>
      <c r="A251" s="114"/>
      <c r="B251" s="45">
        <v>4847.0</v>
      </c>
      <c r="C251" s="45" t="s">
        <v>391</v>
      </c>
      <c r="D251" s="83">
        <v>23.801</v>
      </c>
      <c r="E251" s="83">
        <v>6.0</v>
      </c>
      <c r="F251" s="83">
        <v>7.28</v>
      </c>
      <c r="G251" s="45">
        <v>860554.0</v>
      </c>
      <c r="H251" s="83">
        <v>23.65</v>
      </c>
      <c r="I251" s="83" t="s">
        <v>101</v>
      </c>
      <c r="J251" s="83" t="s">
        <v>53</v>
      </c>
      <c r="K251" s="83" t="s">
        <v>203</v>
      </c>
      <c r="L251" s="23"/>
      <c r="M251" s="23"/>
      <c r="N251" s="23"/>
      <c r="O251" s="23"/>
      <c r="P251" s="23"/>
      <c r="Q251" s="23">
        <f t="shared" si="21"/>
        <v>1136.13</v>
      </c>
      <c r="R251" s="23">
        <f t="shared" si="19"/>
        <v>1004.65</v>
      </c>
      <c r="S251" s="23">
        <f t="shared" si="20"/>
        <v>193.01</v>
      </c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>
      <c r="A252" s="114"/>
      <c r="B252" s="45">
        <v>4848.0</v>
      </c>
      <c r="C252" s="45" t="s">
        <v>391</v>
      </c>
      <c r="D252" s="83">
        <v>23.801</v>
      </c>
      <c r="E252" s="83">
        <v>4.0</v>
      </c>
      <c r="F252" s="83">
        <v>6.44</v>
      </c>
      <c r="G252" s="45">
        <v>750691.0</v>
      </c>
      <c r="H252" s="83">
        <v>26.0</v>
      </c>
      <c r="I252" s="83" t="s">
        <v>101</v>
      </c>
      <c r="J252" s="83" t="s">
        <v>53</v>
      </c>
      <c r="K252" s="83" t="s">
        <v>203</v>
      </c>
      <c r="L252" s="45" t="s">
        <v>727</v>
      </c>
      <c r="M252" s="23"/>
      <c r="N252" s="23"/>
      <c r="O252" s="23"/>
      <c r="P252" s="23"/>
      <c r="Q252" s="23">
        <f t="shared" si="21"/>
        <v>1136.13</v>
      </c>
      <c r="R252" s="23">
        <f t="shared" si="19"/>
        <v>1011.09</v>
      </c>
      <c r="S252" s="23">
        <f t="shared" si="20"/>
        <v>193.01</v>
      </c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>
      <c r="A253" s="114"/>
      <c r="B253" s="45">
        <v>4849.0</v>
      </c>
      <c r="C253" s="45" t="s">
        <v>154</v>
      </c>
      <c r="D253" s="83">
        <v>23.801</v>
      </c>
      <c r="E253" s="83">
        <v>8.0</v>
      </c>
      <c r="F253" s="83">
        <v>0.0</v>
      </c>
      <c r="G253" s="45">
        <v>0.0</v>
      </c>
      <c r="H253" s="83">
        <v>0.0</v>
      </c>
      <c r="I253" s="83" t="s">
        <v>101</v>
      </c>
      <c r="J253" s="83" t="s">
        <v>53</v>
      </c>
      <c r="K253" s="83" t="s">
        <v>223</v>
      </c>
      <c r="L253" s="23"/>
      <c r="M253" s="23"/>
      <c r="N253" s="23"/>
      <c r="O253" s="23"/>
      <c r="P253" s="23"/>
      <c r="Q253" s="23">
        <f t="shared" si="21"/>
        <v>1136.13</v>
      </c>
      <c r="R253" s="23">
        <f t="shared" si="19"/>
        <v>1011.09</v>
      </c>
      <c r="S253" s="23">
        <f t="shared" si="20"/>
        <v>193.01</v>
      </c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>
      <c r="A254" s="114"/>
      <c r="B254" s="45">
        <v>4850.0</v>
      </c>
      <c r="C254" s="45" t="s">
        <v>391</v>
      </c>
      <c r="D254" s="83">
        <v>23.801</v>
      </c>
      <c r="E254" s="83">
        <v>8.0</v>
      </c>
      <c r="F254" s="83">
        <v>9.15</v>
      </c>
      <c r="G254" s="45">
        <v>1056305.0</v>
      </c>
      <c r="H254" s="83">
        <v>19.07</v>
      </c>
      <c r="I254" s="83" t="s">
        <v>101</v>
      </c>
      <c r="J254" s="83" t="s">
        <v>469</v>
      </c>
      <c r="K254" s="83" t="s">
        <v>223</v>
      </c>
      <c r="L254" s="23"/>
      <c r="M254" s="23"/>
      <c r="N254" s="23"/>
      <c r="O254" s="23"/>
      <c r="P254" s="23"/>
      <c r="Q254" s="23">
        <f t="shared" si="21"/>
        <v>1136.13</v>
      </c>
      <c r="R254" s="23">
        <f t="shared" si="19"/>
        <v>1020.24</v>
      </c>
      <c r="S254" s="23">
        <f t="shared" si="20"/>
        <v>193.01</v>
      </c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</row>
    <row r="255">
      <c r="A255" s="75"/>
      <c r="B255" s="4">
        <v>4851.0</v>
      </c>
      <c r="C255" s="4" t="s">
        <v>391</v>
      </c>
      <c r="D255" s="52">
        <v>23.801</v>
      </c>
      <c r="E255" s="52">
        <v>12.0</v>
      </c>
      <c r="F255" s="52">
        <v>17.66</v>
      </c>
      <c r="G255" s="4">
        <v>622167.0</v>
      </c>
      <c r="H255" s="52">
        <v>26.39</v>
      </c>
      <c r="I255" s="52" t="s">
        <v>65</v>
      </c>
      <c r="J255" s="52" t="s">
        <v>53</v>
      </c>
      <c r="K255" s="52" t="s">
        <v>203</v>
      </c>
      <c r="Q255" s="20">
        <f t="shared" si="21"/>
        <v>1153.79</v>
      </c>
      <c r="R255" s="20">
        <f t="shared" si="19"/>
        <v>1020.24</v>
      </c>
      <c r="S255" s="20">
        <f t="shared" si="20"/>
        <v>193.01</v>
      </c>
    </row>
    <row r="256">
      <c r="A256" s="75"/>
      <c r="B256" s="4">
        <v>4852.0</v>
      </c>
      <c r="C256" s="4" t="s">
        <v>391</v>
      </c>
      <c r="D256" s="52">
        <v>23.801</v>
      </c>
      <c r="E256" s="52">
        <v>12.0</v>
      </c>
      <c r="F256" s="52">
        <v>21.19</v>
      </c>
      <c r="G256" s="52">
        <v>724832.0</v>
      </c>
      <c r="H256" s="52">
        <v>30.36</v>
      </c>
      <c r="I256" s="52" t="s">
        <v>65</v>
      </c>
      <c r="J256" s="52" t="s">
        <v>53</v>
      </c>
      <c r="K256" s="52" t="s">
        <v>203</v>
      </c>
      <c r="Q256" s="20">
        <f t="shared" si="21"/>
        <v>1174.98</v>
      </c>
      <c r="R256" s="20">
        <f t="shared" si="19"/>
        <v>1020.24</v>
      </c>
      <c r="S256" s="20">
        <f t="shared" si="20"/>
        <v>193.01</v>
      </c>
    </row>
    <row r="257">
      <c r="A257" s="75"/>
      <c r="B257" s="4">
        <v>4853.0</v>
      </c>
      <c r="C257" s="4" t="s">
        <v>391</v>
      </c>
      <c r="D257" s="52">
        <v>23.801</v>
      </c>
      <c r="E257" s="52">
        <v>12.0</v>
      </c>
      <c r="F257" s="52">
        <v>20.94</v>
      </c>
      <c r="G257" s="52">
        <v>723197.0</v>
      </c>
      <c r="H257" s="52">
        <v>30.66</v>
      </c>
      <c r="I257" s="52" t="s">
        <v>65</v>
      </c>
      <c r="J257" s="52" t="s">
        <v>53</v>
      </c>
      <c r="K257" s="52" t="s">
        <v>203</v>
      </c>
      <c r="Q257" s="20">
        <f t="shared" si="21"/>
        <v>1195.92</v>
      </c>
      <c r="R257" s="20">
        <f t="shared" si="19"/>
        <v>1020.24</v>
      </c>
      <c r="S257" s="20">
        <f t="shared" si="20"/>
        <v>193.01</v>
      </c>
    </row>
    <row r="258">
      <c r="A258" s="75"/>
      <c r="B258" s="4">
        <v>4854.0</v>
      </c>
      <c r="C258" s="4" t="s">
        <v>391</v>
      </c>
      <c r="D258" s="52">
        <v>23.801</v>
      </c>
      <c r="E258" s="52">
        <v>12.0</v>
      </c>
      <c r="F258" s="52">
        <v>21.1</v>
      </c>
      <c r="G258" s="52">
        <v>746945.0</v>
      </c>
      <c r="H258" s="52">
        <v>30.75</v>
      </c>
      <c r="I258" s="52" t="s">
        <v>65</v>
      </c>
      <c r="J258" s="52" t="s">
        <v>53</v>
      </c>
      <c r="K258" s="52" t="s">
        <v>203</v>
      </c>
      <c r="Q258" s="20">
        <f t="shared" si="21"/>
        <v>1217.02</v>
      </c>
      <c r="R258" s="20">
        <f t="shared" si="19"/>
        <v>1020.24</v>
      </c>
      <c r="S258" s="20">
        <f t="shared" si="20"/>
        <v>193.01</v>
      </c>
    </row>
    <row r="259">
      <c r="A259" s="75"/>
      <c r="B259" s="4">
        <v>4855.0</v>
      </c>
      <c r="C259" s="4" t="s">
        <v>391</v>
      </c>
      <c r="D259" s="52">
        <v>23.801</v>
      </c>
      <c r="E259" s="52">
        <v>12.0</v>
      </c>
      <c r="F259" s="52">
        <v>21.09</v>
      </c>
      <c r="G259" s="52">
        <v>722081.0</v>
      </c>
      <c r="H259" s="52">
        <v>31.87</v>
      </c>
      <c r="I259" s="52" t="s">
        <v>65</v>
      </c>
      <c r="J259" s="52" t="s">
        <v>53</v>
      </c>
      <c r="K259" s="52" t="s">
        <v>203</v>
      </c>
      <c r="Q259" s="20">
        <f t="shared" si="21"/>
        <v>1238.11</v>
      </c>
      <c r="R259" s="20">
        <f t="shared" si="19"/>
        <v>1020.24</v>
      </c>
      <c r="S259" s="20">
        <f t="shared" si="20"/>
        <v>193.01</v>
      </c>
    </row>
    <row r="260">
      <c r="A260" s="73">
        <v>45353.0</v>
      </c>
      <c r="B260" s="4">
        <v>4856.0</v>
      </c>
      <c r="C260" s="4" t="s">
        <v>391</v>
      </c>
      <c r="D260" s="52">
        <v>23.801</v>
      </c>
      <c r="E260" s="52">
        <v>12.0</v>
      </c>
      <c r="F260" s="52">
        <v>20.34</v>
      </c>
      <c r="G260" s="52">
        <v>709700.0</v>
      </c>
      <c r="H260" s="52">
        <v>29.49</v>
      </c>
      <c r="I260" s="52" t="s">
        <v>65</v>
      </c>
      <c r="J260" s="52" t="s">
        <v>53</v>
      </c>
      <c r="K260" s="52" t="s">
        <v>203</v>
      </c>
      <c r="Q260" s="20">
        <f t="shared" si="21"/>
        <v>1258.45</v>
      </c>
      <c r="R260" s="20">
        <f t="shared" si="19"/>
        <v>1020.24</v>
      </c>
      <c r="S260" s="20">
        <f t="shared" si="20"/>
        <v>193.01</v>
      </c>
    </row>
    <row r="261">
      <c r="A261" s="75"/>
      <c r="B261" s="4">
        <v>4857.0</v>
      </c>
      <c r="C261" s="4" t="s">
        <v>391</v>
      </c>
      <c r="D261" s="52">
        <v>23.801</v>
      </c>
      <c r="E261" s="52">
        <v>12.0</v>
      </c>
      <c r="F261" s="52">
        <v>20.45</v>
      </c>
      <c r="G261" s="52">
        <v>704306.0</v>
      </c>
      <c r="H261" s="52">
        <v>29.46</v>
      </c>
      <c r="I261" s="52" t="s">
        <v>65</v>
      </c>
      <c r="J261" s="52" t="s">
        <v>53</v>
      </c>
      <c r="K261" s="52" t="s">
        <v>203</v>
      </c>
      <c r="Q261" s="20">
        <f t="shared" si="21"/>
        <v>1278.9</v>
      </c>
      <c r="R261" s="20">
        <f t="shared" si="19"/>
        <v>1020.24</v>
      </c>
      <c r="S261" s="20">
        <f t="shared" si="20"/>
        <v>193.01</v>
      </c>
    </row>
    <row r="262">
      <c r="A262" s="75"/>
      <c r="B262" s="4">
        <v>4858.0</v>
      </c>
      <c r="C262" s="4" t="s">
        <v>391</v>
      </c>
      <c r="D262" s="52">
        <v>23.801</v>
      </c>
      <c r="E262" s="52">
        <v>12.0</v>
      </c>
      <c r="F262" s="52">
        <v>19.76</v>
      </c>
      <c r="G262" s="52">
        <v>699641.0</v>
      </c>
      <c r="H262" s="52">
        <v>27.99</v>
      </c>
      <c r="I262" s="52" t="s">
        <v>65</v>
      </c>
      <c r="J262" s="52" t="s">
        <v>53</v>
      </c>
      <c r="K262" s="52" t="s">
        <v>203</v>
      </c>
      <c r="Q262" s="20">
        <f t="shared" si="21"/>
        <v>1298.66</v>
      </c>
      <c r="R262" s="20">
        <f t="shared" si="19"/>
        <v>1020.24</v>
      </c>
      <c r="S262" s="20">
        <f t="shared" si="20"/>
        <v>193.01</v>
      </c>
    </row>
    <row r="263">
      <c r="A263" s="75"/>
      <c r="B263" s="4">
        <v>4859.0</v>
      </c>
      <c r="C263" s="4" t="s">
        <v>391</v>
      </c>
      <c r="D263" s="52">
        <v>23.801</v>
      </c>
      <c r="E263" s="52">
        <v>8.0</v>
      </c>
      <c r="F263" s="52">
        <v>9.13</v>
      </c>
      <c r="G263" s="52">
        <v>329975.0</v>
      </c>
      <c r="H263" s="52">
        <v>19.42</v>
      </c>
      <c r="I263" s="52" t="s">
        <v>65</v>
      </c>
      <c r="J263" s="52" t="s">
        <v>53</v>
      </c>
      <c r="K263" s="52" t="s">
        <v>203</v>
      </c>
      <c r="Q263" s="20">
        <f t="shared" si="21"/>
        <v>1307.79</v>
      </c>
      <c r="R263" s="20">
        <f t="shared" si="19"/>
        <v>1020.24</v>
      </c>
      <c r="S263" s="20">
        <f t="shared" si="20"/>
        <v>193.01</v>
      </c>
    </row>
    <row r="264">
      <c r="A264" s="75"/>
      <c r="B264" s="4">
        <v>4860.0</v>
      </c>
      <c r="C264" s="4" t="s">
        <v>391</v>
      </c>
      <c r="D264" s="52">
        <v>23.801</v>
      </c>
      <c r="E264" s="52">
        <v>6.0</v>
      </c>
      <c r="F264" s="52">
        <v>10.71</v>
      </c>
      <c r="G264" s="52">
        <v>399607.0</v>
      </c>
      <c r="H264" s="52">
        <v>29.77</v>
      </c>
      <c r="I264" s="52" t="s">
        <v>65</v>
      </c>
      <c r="J264" s="52" t="s">
        <v>53</v>
      </c>
      <c r="K264" s="52" t="s">
        <v>203</v>
      </c>
      <c r="Q264" s="20">
        <f t="shared" si="21"/>
        <v>1318.5</v>
      </c>
      <c r="R264" s="20">
        <f t="shared" si="19"/>
        <v>1020.24</v>
      </c>
      <c r="S264" s="20">
        <f t="shared" si="20"/>
        <v>193.01</v>
      </c>
    </row>
    <row r="265">
      <c r="A265" s="75"/>
      <c r="B265" s="4">
        <v>4861.0</v>
      </c>
      <c r="C265" s="4" t="s">
        <v>391</v>
      </c>
      <c r="D265" s="52">
        <v>23.801</v>
      </c>
      <c r="E265" s="52">
        <v>12.0</v>
      </c>
      <c r="F265" s="52">
        <v>10.03</v>
      </c>
      <c r="G265" s="52">
        <v>352218.0</v>
      </c>
      <c r="H265" s="52">
        <v>16.4</v>
      </c>
      <c r="I265" s="52" t="s">
        <v>65</v>
      </c>
      <c r="J265" s="52" t="s">
        <v>53</v>
      </c>
      <c r="K265" s="52" t="s">
        <v>223</v>
      </c>
      <c r="Q265" s="20">
        <f t="shared" si="21"/>
        <v>1328.53</v>
      </c>
      <c r="R265" s="20">
        <f t="shared" si="19"/>
        <v>1020.24</v>
      </c>
      <c r="S265" s="20">
        <f t="shared" si="20"/>
        <v>193.01</v>
      </c>
    </row>
    <row r="266">
      <c r="A266" s="111"/>
      <c r="B266" s="42">
        <v>4862.0</v>
      </c>
      <c r="C266" s="42" t="s">
        <v>391</v>
      </c>
      <c r="D266" s="43">
        <v>23.801</v>
      </c>
      <c r="E266" s="43">
        <v>12.0</v>
      </c>
      <c r="F266" s="43">
        <v>16.97</v>
      </c>
      <c r="G266" s="43">
        <v>801258.0</v>
      </c>
      <c r="H266" s="43">
        <v>34.01</v>
      </c>
      <c r="I266" s="43" t="s">
        <v>229</v>
      </c>
      <c r="J266" s="43" t="s">
        <v>53</v>
      </c>
      <c r="K266" s="43" t="s">
        <v>203</v>
      </c>
      <c r="L266" s="27"/>
      <c r="M266" s="27"/>
      <c r="N266" s="27"/>
      <c r="O266" s="27"/>
      <c r="P266" s="27"/>
      <c r="Q266" s="27">
        <f t="shared" si="21"/>
        <v>1328.53</v>
      </c>
      <c r="R266" s="27">
        <f t="shared" si="19"/>
        <v>1020.24</v>
      </c>
      <c r="S266" s="27">
        <f t="shared" si="20"/>
        <v>209.98</v>
      </c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</row>
    <row r="267">
      <c r="A267" s="111"/>
      <c r="B267" s="42">
        <v>4863.0</v>
      </c>
      <c r="C267" s="42" t="s">
        <v>391</v>
      </c>
      <c r="D267" s="43">
        <v>23.801</v>
      </c>
      <c r="E267" s="43">
        <v>8.0</v>
      </c>
      <c r="F267" s="43">
        <v>8.72</v>
      </c>
      <c r="G267" s="43">
        <v>430237.0</v>
      </c>
      <c r="H267" s="43">
        <v>19.27</v>
      </c>
      <c r="I267" s="43" t="s">
        <v>229</v>
      </c>
      <c r="J267" s="43" t="s">
        <v>53</v>
      </c>
      <c r="K267" s="43" t="s">
        <v>203</v>
      </c>
      <c r="L267" s="27"/>
      <c r="M267" s="27"/>
      <c r="N267" s="27"/>
      <c r="O267" s="27"/>
      <c r="P267" s="27"/>
      <c r="Q267" s="27">
        <f t="shared" si="21"/>
        <v>1328.53</v>
      </c>
      <c r="R267" s="27">
        <f t="shared" si="19"/>
        <v>1020.24</v>
      </c>
      <c r="S267" s="27">
        <f t="shared" si="20"/>
        <v>218.7</v>
      </c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>
      <c r="A268" s="114"/>
      <c r="B268" s="45">
        <v>4864.0</v>
      </c>
      <c r="C268" s="45" t="s">
        <v>391</v>
      </c>
      <c r="D268" s="83">
        <v>23.801</v>
      </c>
      <c r="E268" s="83">
        <v>8.0</v>
      </c>
      <c r="F268" s="83">
        <v>13.01</v>
      </c>
      <c r="G268" s="83">
        <v>1552911.0</v>
      </c>
      <c r="H268" s="83">
        <v>27.98</v>
      </c>
      <c r="I268" s="83" t="s">
        <v>101</v>
      </c>
      <c r="J268" s="83" t="s">
        <v>53</v>
      </c>
      <c r="K268" s="83" t="s">
        <v>203</v>
      </c>
      <c r="L268" s="23"/>
      <c r="M268" s="23"/>
      <c r="N268" s="23"/>
      <c r="O268" s="23"/>
      <c r="P268" s="23"/>
      <c r="Q268" s="23">
        <f t="shared" si="21"/>
        <v>1328.53</v>
      </c>
      <c r="R268" s="23">
        <f t="shared" si="19"/>
        <v>1033.25</v>
      </c>
      <c r="S268" s="23">
        <f t="shared" si="20"/>
        <v>218.7</v>
      </c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</row>
    <row r="269">
      <c r="A269" s="114"/>
      <c r="B269" s="45">
        <v>4865.0</v>
      </c>
      <c r="C269" s="45" t="s">
        <v>391</v>
      </c>
      <c r="D269" s="83">
        <v>23.801</v>
      </c>
      <c r="E269" s="83">
        <v>8.0</v>
      </c>
      <c r="F269" s="83">
        <v>9.2</v>
      </c>
      <c r="G269" s="83">
        <v>1033485.0</v>
      </c>
      <c r="H269" s="83">
        <v>28.51</v>
      </c>
      <c r="I269" s="83" t="s">
        <v>101</v>
      </c>
      <c r="J269" s="83" t="s">
        <v>53</v>
      </c>
      <c r="K269" s="83" t="s">
        <v>203</v>
      </c>
      <c r="L269" s="23"/>
      <c r="M269" s="23"/>
      <c r="N269" s="23"/>
      <c r="O269" s="23"/>
      <c r="P269" s="23"/>
      <c r="Q269" s="23">
        <f t="shared" si="21"/>
        <v>1328.53</v>
      </c>
      <c r="R269" s="23">
        <f t="shared" si="19"/>
        <v>1042.45</v>
      </c>
      <c r="S269" s="23">
        <f t="shared" si="20"/>
        <v>218.7</v>
      </c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>
      <c r="A270" s="114"/>
      <c r="B270" s="45">
        <v>4866.0</v>
      </c>
      <c r="C270" s="45" t="s">
        <v>391</v>
      </c>
      <c r="D270" s="83">
        <v>23.801</v>
      </c>
      <c r="E270" s="83">
        <v>8.0</v>
      </c>
      <c r="F270" s="83">
        <v>12.4</v>
      </c>
      <c r="G270" s="83">
        <v>1421632.0</v>
      </c>
      <c r="H270" s="83">
        <v>29.45</v>
      </c>
      <c r="I270" s="83" t="s">
        <v>101</v>
      </c>
      <c r="J270" s="83" t="s">
        <v>53</v>
      </c>
      <c r="K270" s="83" t="s">
        <v>203</v>
      </c>
      <c r="L270" s="23"/>
      <c r="M270" s="23"/>
      <c r="N270" s="23"/>
      <c r="O270" s="23"/>
      <c r="P270" s="23"/>
      <c r="Q270" s="23">
        <f t="shared" si="21"/>
        <v>1328.53</v>
      </c>
      <c r="R270" s="23">
        <f t="shared" si="19"/>
        <v>1054.85</v>
      </c>
      <c r="S270" s="23">
        <f t="shared" si="20"/>
        <v>218.7</v>
      </c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>
      <c r="A271" s="114"/>
      <c r="B271" s="45">
        <v>4867.0</v>
      </c>
      <c r="C271" s="45" t="s">
        <v>391</v>
      </c>
      <c r="D271" s="83">
        <v>23.801</v>
      </c>
      <c r="E271" s="83">
        <v>8.0</v>
      </c>
      <c r="F271" s="83">
        <v>12.03</v>
      </c>
      <c r="G271" s="83">
        <v>1398701.0</v>
      </c>
      <c r="H271" s="83">
        <v>25.77</v>
      </c>
      <c r="I271" s="83" t="s">
        <v>101</v>
      </c>
      <c r="J271" s="83" t="s">
        <v>53</v>
      </c>
      <c r="K271" s="83" t="s">
        <v>203</v>
      </c>
      <c r="L271" s="23"/>
      <c r="M271" s="23"/>
      <c r="N271" s="23"/>
      <c r="O271" s="23"/>
      <c r="P271" s="23"/>
      <c r="Q271" s="23">
        <f t="shared" si="21"/>
        <v>1328.53</v>
      </c>
      <c r="R271" s="23">
        <f t="shared" si="19"/>
        <v>1066.88</v>
      </c>
      <c r="S271" s="23">
        <f t="shared" si="20"/>
        <v>218.7</v>
      </c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>
      <c r="A272" s="114"/>
      <c r="B272" s="45">
        <v>4868.0</v>
      </c>
      <c r="C272" s="45" t="s">
        <v>391</v>
      </c>
      <c r="D272" s="83">
        <v>23.801</v>
      </c>
      <c r="E272" s="83">
        <v>8.0</v>
      </c>
      <c r="F272" s="83">
        <v>11.29</v>
      </c>
      <c r="G272" s="83">
        <v>1300125.0</v>
      </c>
      <c r="H272" s="83">
        <v>25.55</v>
      </c>
      <c r="I272" s="83" t="s">
        <v>101</v>
      </c>
      <c r="J272" s="83" t="s">
        <v>53</v>
      </c>
      <c r="K272" s="83" t="s">
        <v>203</v>
      </c>
      <c r="L272" s="23"/>
      <c r="M272" s="23"/>
      <c r="N272" s="23"/>
      <c r="O272" s="23"/>
      <c r="P272" s="23"/>
      <c r="Q272" s="23">
        <f t="shared" si="21"/>
        <v>1328.53</v>
      </c>
      <c r="R272" s="23">
        <f t="shared" si="19"/>
        <v>1078.17</v>
      </c>
      <c r="S272" s="23">
        <f t="shared" si="20"/>
        <v>218.7</v>
      </c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>
      <c r="A273" s="114"/>
      <c r="B273" s="45">
        <v>4869.0</v>
      </c>
      <c r="C273" s="45" t="s">
        <v>391</v>
      </c>
      <c r="D273" s="83">
        <v>23.801</v>
      </c>
      <c r="E273" s="83">
        <v>8.0</v>
      </c>
      <c r="F273" s="83">
        <v>13.09</v>
      </c>
      <c r="G273" s="83">
        <v>1516502.0</v>
      </c>
      <c r="H273" s="83">
        <v>30.61</v>
      </c>
      <c r="I273" s="83" t="s">
        <v>101</v>
      </c>
      <c r="J273" s="83" t="s">
        <v>53</v>
      </c>
      <c r="K273" s="83" t="s">
        <v>203</v>
      </c>
      <c r="L273" s="23"/>
      <c r="M273" s="23"/>
      <c r="N273" s="23"/>
      <c r="O273" s="23"/>
      <c r="P273" s="23"/>
      <c r="Q273" s="23">
        <f t="shared" si="21"/>
        <v>1328.53</v>
      </c>
      <c r="R273" s="23">
        <f t="shared" si="19"/>
        <v>1091.26</v>
      </c>
      <c r="S273" s="23">
        <f t="shared" si="20"/>
        <v>218.7</v>
      </c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>
      <c r="A274" s="114"/>
      <c r="B274" s="45">
        <v>4870.0</v>
      </c>
      <c r="C274" s="45" t="s">
        <v>391</v>
      </c>
      <c r="D274" s="83">
        <v>23.801</v>
      </c>
      <c r="E274" s="83">
        <v>8.0</v>
      </c>
      <c r="F274" s="83">
        <v>12.32</v>
      </c>
      <c r="G274" s="83">
        <v>1431545.0</v>
      </c>
      <c r="H274" s="83">
        <v>29.19</v>
      </c>
      <c r="I274" s="83" t="s">
        <v>101</v>
      </c>
      <c r="J274" s="83" t="s">
        <v>53</v>
      </c>
      <c r="K274" s="83" t="s">
        <v>203</v>
      </c>
      <c r="L274" s="23"/>
      <c r="M274" s="23"/>
      <c r="N274" s="23"/>
      <c r="O274" s="23"/>
      <c r="P274" s="23"/>
      <c r="Q274" s="23">
        <f t="shared" si="21"/>
        <v>1328.53</v>
      </c>
      <c r="R274" s="23">
        <f t="shared" si="19"/>
        <v>1103.58</v>
      </c>
      <c r="S274" s="23">
        <f t="shared" si="20"/>
        <v>218.7</v>
      </c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>
      <c r="A275" s="114"/>
      <c r="B275" s="45">
        <v>4871.0</v>
      </c>
      <c r="C275" s="45" t="s">
        <v>391</v>
      </c>
      <c r="D275" s="83">
        <v>23.801</v>
      </c>
      <c r="E275" s="83">
        <v>8.0</v>
      </c>
      <c r="F275" s="83">
        <v>12.5</v>
      </c>
      <c r="G275" s="83">
        <v>1464014.0</v>
      </c>
      <c r="H275" s="83">
        <v>28.46</v>
      </c>
      <c r="I275" s="83" t="s">
        <v>101</v>
      </c>
      <c r="J275" s="83" t="s">
        <v>53</v>
      </c>
      <c r="K275" s="83" t="s">
        <v>203</v>
      </c>
      <c r="L275" s="23"/>
      <c r="M275" s="23"/>
      <c r="N275" s="23"/>
      <c r="O275" s="23"/>
      <c r="P275" s="23"/>
      <c r="Q275" s="23">
        <f t="shared" si="21"/>
        <v>1328.53</v>
      </c>
      <c r="R275" s="23">
        <f t="shared" si="19"/>
        <v>1116.08</v>
      </c>
      <c r="S275" s="23">
        <f t="shared" si="20"/>
        <v>218.7</v>
      </c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>
      <c r="A276" s="114"/>
      <c r="B276" s="45">
        <v>4872.0</v>
      </c>
      <c r="C276" s="45" t="s">
        <v>391</v>
      </c>
      <c r="D276" s="83">
        <v>23.801</v>
      </c>
      <c r="E276" s="83">
        <v>8.0</v>
      </c>
      <c r="F276" s="83">
        <v>13.71</v>
      </c>
      <c r="G276" s="83">
        <v>1602748.0</v>
      </c>
      <c r="H276" s="83">
        <v>29.61</v>
      </c>
      <c r="I276" s="83" t="s">
        <v>101</v>
      </c>
      <c r="J276" s="83" t="s">
        <v>53</v>
      </c>
      <c r="K276" s="83" t="s">
        <v>203</v>
      </c>
      <c r="L276" s="23"/>
      <c r="M276" s="23"/>
      <c r="N276" s="23"/>
      <c r="O276" s="23"/>
      <c r="P276" s="23"/>
      <c r="Q276" s="23">
        <f t="shared" si="21"/>
        <v>1328.53</v>
      </c>
      <c r="R276" s="23">
        <f t="shared" si="19"/>
        <v>1129.79</v>
      </c>
      <c r="S276" s="23">
        <f t="shared" si="20"/>
        <v>218.7</v>
      </c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>
      <c r="A277" s="114"/>
      <c r="B277" s="45">
        <v>4873.0</v>
      </c>
      <c r="C277" s="45" t="s">
        <v>391</v>
      </c>
      <c r="D277" s="83">
        <v>23.801</v>
      </c>
      <c r="E277" s="83">
        <v>8.0</v>
      </c>
      <c r="F277" s="83">
        <v>13.32</v>
      </c>
      <c r="G277" s="83">
        <v>1546593.0</v>
      </c>
      <c r="H277" s="83">
        <v>28.13</v>
      </c>
      <c r="I277" s="83" t="s">
        <v>101</v>
      </c>
      <c r="J277" s="83" t="s">
        <v>53</v>
      </c>
      <c r="K277" s="83" t="s">
        <v>203</v>
      </c>
      <c r="L277" s="23"/>
      <c r="M277" s="23"/>
      <c r="N277" s="23"/>
      <c r="O277" s="23"/>
      <c r="P277" s="23"/>
      <c r="Q277" s="23">
        <f t="shared" si="21"/>
        <v>1328.53</v>
      </c>
      <c r="R277" s="23">
        <f t="shared" si="19"/>
        <v>1143.11</v>
      </c>
      <c r="S277" s="23">
        <f t="shared" si="20"/>
        <v>218.7</v>
      </c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>
      <c r="A278" s="114"/>
      <c r="B278" s="45">
        <v>4874.0</v>
      </c>
      <c r="C278" s="45" t="s">
        <v>391</v>
      </c>
      <c r="D278" s="83">
        <v>23.801</v>
      </c>
      <c r="E278" s="83">
        <v>8.0</v>
      </c>
      <c r="F278" s="83">
        <v>12.18</v>
      </c>
      <c r="G278" s="83">
        <v>1481008.0</v>
      </c>
      <c r="H278" s="83">
        <v>26.78</v>
      </c>
      <c r="I278" s="83" t="s">
        <v>101</v>
      </c>
      <c r="J278" s="83" t="s">
        <v>53</v>
      </c>
      <c r="K278" s="83" t="s">
        <v>203</v>
      </c>
      <c r="L278" s="23"/>
      <c r="M278" s="23"/>
      <c r="N278" s="23"/>
      <c r="O278" s="23"/>
      <c r="P278" s="23"/>
      <c r="Q278" s="23">
        <f t="shared" si="21"/>
        <v>1328.53</v>
      </c>
      <c r="R278" s="23">
        <f t="shared" si="19"/>
        <v>1155.29</v>
      </c>
      <c r="S278" s="23">
        <f t="shared" si="20"/>
        <v>218.7</v>
      </c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>
      <c r="A279" s="114"/>
      <c r="B279" s="45">
        <v>4875.0</v>
      </c>
      <c r="C279" s="45" t="s">
        <v>391</v>
      </c>
      <c r="D279" s="83">
        <v>23.801</v>
      </c>
      <c r="E279" s="83">
        <v>8.0</v>
      </c>
      <c r="F279" s="83">
        <v>10.68</v>
      </c>
      <c r="G279" s="83">
        <v>1189537.0</v>
      </c>
      <c r="H279" s="83">
        <v>28.85</v>
      </c>
      <c r="I279" s="83" t="s">
        <v>101</v>
      </c>
      <c r="J279" s="83" t="s">
        <v>53</v>
      </c>
      <c r="K279" s="83" t="s">
        <v>203</v>
      </c>
      <c r="L279" s="23"/>
      <c r="M279" s="23"/>
      <c r="N279" s="23"/>
      <c r="O279" s="23"/>
      <c r="P279" s="23"/>
      <c r="Q279" s="23">
        <f t="shared" si="21"/>
        <v>1328.53</v>
      </c>
      <c r="R279" s="23">
        <f t="shared" si="19"/>
        <v>1165.97</v>
      </c>
      <c r="S279" s="23">
        <f t="shared" si="20"/>
        <v>218.7</v>
      </c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>
      <c r="A280" s="114"/>
      <c r="B280" s="45">
        <v>4876.0</v>
      </c>
      <c r="C280" s="45" t="s">
        <v>391</v>
      </c>
      <c r="D280" s="83">
        <v>23.801</v>
      </c>
      <c r="E280" s="83">
        <v>6.0</v>
      </c>
      <c r="F280" s="83">
        <v>6.53</v>
      </c>
      <c r="G280" s="83">
        <v>752689.0</v>
      </c>
      <c r="H280" s="83">
        <v>21.25</v>
      </c>
      <c r="I280" s="83" t="s">
        <v>101</v>
      </c>
      <c r="J280" s="83" t="s">
        <v>53</v>
      </c>
      <c r="K280" s="83" t="s">
        <v>203</v>
      </c>
      <c r="L280" s="23"/>
      <c r="M280" s="23"/>
      <c r="N280" s="23"/>
      <c r="O280" s="23"/>
      <c r="P280" s="23"/>
      <c r="Q280" s="23">
        <f t="shared" si="21"/>
        <v>1328.53</v>
      </c>
      <c r="R280" s="23">
        <f t="shared" si="19"/>
        <v>1172.5</v>
      </c>
      <c r="S280" s="23">
        <f t="shared" si="20"/>
        <v>218.7</v>
      </c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>
      <c r="A281" s="114"/>
      <c r="B281" s="45">
        <v>4877.0</v>
      </c>
      <c r="C281" s="45" t="s">
        <v>391</v>
      </c>
      <c r="D281" s="83">
        <v>23.801</v>
      </c>
      <c r="E281" s="83">
        <v>4.0</v>
      </c>
      <c r="F281" s="83">
        <v>4.77</v>
      </c>
      <c r="G281" s="83">
        <v>552031.0</v>
      </c>
      <c r="H281" s="83">
        <v>19.75</v>
      </c>
      <c r="I281" s="83" t="s">
        <v>101</v>
      </c>
      <c r="J281" s="83" t="s">
        <v>53</v>
      </c>
      <c r="K281" s="83" t="s">
        <v>203</v>
      </c>
      <c r="L281" s="23"/>
      <c r="M281" s="23"/>
      <c r="N281" s="23"/>
      <c r="O281" s="23"/>
      <c r="P281" s="23"/>
      <c r="Q281" s="23">
        <f t="shared" si="21"/>
        <v>1328.53</v>
      </c>
      <c r="R281" s="23">
        <f t="shared" si="19"/>
        <v>1177.27</v>
      </c>
      <c r="S281" s="23">
        <f t="shared" si="20"/>
        <v>218.7</v>
      </c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>
      <c r="A282" s="114"/>
      <c r="B282" s="45">
        <v>4878.0</v>
      </c>
      <c r="C282" s="45" t="s">
        <v>736</v>
      </c>
      <c r="D282" s="83">
        <v>23.801</v>
      </c>
      <c r="E282" s="83">
        <v>8.0</v>
      </c>
      <c r="F282" s="83">
        <v>0.0</v>
      </c>
      <c r="G282" s="83">
        <v>0.0</v>
      </c>
      <c r="H282" s="83">
        <v>0.0</v>
      </c>
      <c r="I282" s="83" t="s">
        <v>101</v>
      </c>
      <c r="J282" s="83" t="s">
        <v>469</v>
      </c>
      <c r="K282" s="83" t="s">
        <v>223</v>
      </c>
      <c r="L282" s="45" t="s">
        <v>737</v>
      </c>
      <c r="M282" s="23"/>
      <c r="N282" s="23"/>
      <c r="O282" s="23"/>
      <c r="P282" s="23"/>
      <c r="Q282" s="23">
        <f t="shared" si="21"/>
        <v>1328.53</v>
      </c>
      <c r="R282" s="23">
        <f t="shared" si="19"/>
        <v>1177.27</v>
      </c>
      <c r="S282" s="23">
        <f t="shared" si="20"/>
        <v>218.7</v>
      </c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>
      <c r="A283" s="114"/>
      <c r="B283" s="45">
        <v>4879.0</v>
      </c>
      <c r="C283" s="45" t="s">
        <v>391</v>
      </c>
      <c r="D283" s="83">
        <v>23.801</v>
      </c>
      <c r="E283" s="83">
        <v>8.0</v>
      </c>
      <c r="F283" s="83">
        <v>6.85</v>
      </c>
      <c r="G283" s="83">
        <v>771656.0</v>
      </c>
      <c r="H283" s="83">
        <v>15.12</v>
      </c>
      <c r="I283" s="83" t="s">
        <v>101</v>
      </c>
      <c r="J283" s="83" t="s">
        <v>469</v>
      </c>
      <c r="K283" s="83" t="s">
        <v>223</v>
      </c>
      <c r="L283" s="23"/>
      <c r="M283" s="23"/>
      <c r="N283" s="23"/>
      <c r="O283" s="23"/>
      <c r="P283" s="23"/>
      <c r="Q283" s="23">
        <f t="shared" si="21"/>
        <v>1328.53</v>
      </c>
      <c r="R283" s="23">
        <f t="shared" si="19"/>
        <v>1184.12</v>
      </c>
      <c r="S283" s="23">
        <f t="shared" si="20"/>
        <v>218.7</v>
      </c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>
      <c r="A284" s="75"/>
      <c r="B284" s="4">
        <v>4880.0</v>
      </c>
      <c r="C284" s="4" t="s">
        <v>736</v>
      </c>
      <c r="D284" s="52">
        <v>23.801</v>
      </c>
      <c r="E284" s="52">
        <v>12.0</v>
      </c>
      <c r="F284" s="52">
        <v>0.0</v>
      </c>
      <c r="G284" s="52">
        <v>0.0</v>
      </c>
      <c r="H284" s="52">
        <v>0.0</v>
      </c>
      <c r="I284" s="52" t="s">
        <v>65</v>
      </c>
      <c r="J284" s="52" t="s">
        <v>53</v>
      </c>
      <c r="K284" s="52" t="s">
        <v>203</v>
      </c>
      <c r="Q284" s="20">
        <f t="shared" si="21"/>
        <v>1328.53</v>
      </c>
      <c r="R284" s="20">
        <f t="shared" si="19"/>
        <v>1184.12</v>
      </c>
      <c r="S284" s="20">
        <f t="shared" si="20"/>
        <v>218.7</v>
      </c>
    </row>
    <row r="285">
      <c r="A285" s="75"/>
      <c r="B285" s="4">
        <v>4881.0</v>
      </c>
      <c r="C285" s="4" t="s">
        <v>391</v>
      </c>
      <c r="D285" s="52">
        <v>23.801</v>
      </c>
      <c r="E285" s="52">
        <v>12.0</v>
      </c>
      <c r="F285" s="52">
        <v>20.03</v>
      </c>
      <c r="G285" s="52">
        <v>693072.0</v>
      </c>
      <c r="H285" s="52">
        <v>33.36</v>
      </c>
      <c r="I285" s="52" t="s">
        <v>65</v>
      </c>
      <c r="J285" s="52" t="s">
        <v>53</v>
      </c>
      <c r="K285" s="52" t="s">
        <v>203</v>
      </c>
      <c r="Q285" s="20">
        <f t="shared" si="21"/>
        <v>1348.56</v>
      </c>
      <c r="R285" s="20">
        <f t="shared" si="19"/>
        <v>1184.12</v>
      </c>
      <c r="S285" s="20">
        <f t="shared" si="20"/>
        <v>218.7</v>
      </c>
    </row>
    <row r="286">
      <c r="A286" s="75"/>
      <c r="B286" s="4">
        <v>4882.0</v>
      </c>
      <c r="C286" s="4" t="s">
        <v>391</v>
      </c>
      <c r="D286" s="52">
        <v>23.801</v>
      </c>
      <c r="E286" s="52">
        <v>12.0</v>
      </c>
      <c r="F286" s="52">
        <v>14.68</v>
      </c>
      <c r="G286" s="52">
        <v>506500.0</v>
      </c>
      <c r="H286" s="52">
        <v>22.02</v>
      </c>
      <c r="I286" s="52" t="s">
        <v>65</v>
      </c>
      <c r="J286" s="52" t="s">
        <v>53</v>
      </c>
      <c r="K286" s="52" t="s">
        <v>203</v>
      </c>
      <c r="Q286" s="20">
        <f t="shared" si="21"/>
        <v>1363.24</v>
      </c>
      <c r="R286" s="20">
        <f t="shared" si="19"/>
        <v>1184.12</v>
      </c>
      <c r="S286" s="20">
        <f t="shared" si="20"/>
        <v>218.7</v>
      </c>
    </row>
    <row r="287">
      <c r="A287" s="75"/>
      <c r="B287" s="4">
        <v>4883.0</v>
      </c>
      <c r="C287" s="4" t="s">
        <v>391</v>
      </c>
      <c r="D287" s="52">
        <v>23.801</v>
      </c>
      <c r="E287" s="52">
        <v>12.0</v>
      </c>
      <c r="F287" s="52">
        <v>27.15</v>
      </c>
      <c r="G287" s="52">
        <v>926592.0</v>
      </c>
      <c r="H287" s="52">
        <v>44.99</v>
      </c>
      <c r="I287" s="52" t="s">
        <v>65</v>
      </c>
      <c r="J287" s="52" t="s">
        <v>53</v>
      </c>
      <c r="K287" s="52" t="s">
        <v>203</v>
      </c>
      <c r="Q287" s="20">
        <f t="shared" si="21"/>
        <v>1390.39</v>
      </c>
      <c r="R287" s="20">
        <f t="shared" si="19"/>
        <v>1184.12</v>
      </c>
      <c r="S287" s="20">
        <f t="shared" si="20"/>
        <v>218.7</v>
      </c>
    </row>
    <row r="288">
      <c r="A288" s="75"/>
      <c r="B288" s="4">
        <v>4884.0</v>
      </c>
      <c r="C288" s="4" t="s">
        <v>391</v>
      </c>
      <c r="D288" s="52">
        <v>23.801</v>
      </c>
      <c r="E288" s="52">
        <v>12.0</v>
      </c>
      <c r="F288" s="52">
        <v>21.03</v>
      </c>
      <c r="G288" s="52">
        <v>726603.0</v>
      </c>
      <c r="H288" s="52">
        <v>34.64</v>
      </c>
      <c r="I288" s="52" t="s">
        <v>65</v>
      </c>
      <c r="J288" s="52" t="s">
        <v>53</v>
      </c>
      <c r="K288" s="52" t="s">
        <v>203</v>
      </c>
      <c r="Q288" s="20">
        <f t="shared" si="21"/>
        <v>1411.42</v>
      </c>
      <c r="R288" s="20">
        <f t="shared" si="19"/>
        <v>1184.12</v>
      </c>
      <c r="S288" s="20">
        <f t="shared" si="20"/>
        <v>218.7</v>
      </c>
    </row>
    <row r="289">
      <c r="A289" s="75"/>
      <c r="B289" s="4">
        <v>4885.0</v>
      </c>
      <c r="C289" s="4" t="s">
        <v>391</v>
      </c>
      <c r="D289" s="52">
        <v>23.801</v>
      </c>
      <c r="E289" s="52">
        <v>12.0</v>
      </c>
      <c r="F289" s="52">
        <v>21.64</v>
      </c>
      <c r="G289" s="52">
        <v>749078.0</v>
      </c>
      <c r="H289" s="52">
        <v>34.65</v>
      </c>
      <c r="I289" s="52" t="s">
        <v>65</v>
      </c>
      <c r="J289" s="52" t="s">
        <v>53</v>
      </c>
      <c r="K289" s="52" t="s">
        <v>203</v>
      </c>
      <c r="Q289" s="20">
        <f t="shared" si="21"/>
        <v>1433.06</v>
      </c>
      <c r="R289" s="20">
        <f t="shared" si="19"/>
        <v>1184.12</v>
      </c>
      <c r="S289" s="20">
        <f t="shared" si="20"/>
        <v>218.7</v>
      </c>
    </row>
    <row r="290">
      <c r="A290" s="75"/>
      <c r="B290" s="4">
        <v>4886.0</v>
      </c>
      <c r="C290" s="4" t="s">
        <v>391</v>
      </c>
      <c r="D290" s="52">
        <v>23.801</v>
      </c>
      <c r="E290" s="52">
        <v>12.0</v>
      </c>
      <c r="F290" s="52">
        <v>22.51</v>
      </c>
      <c r="G290" s="52">
        <v>765564.0</v>
      </c>
      <c r="H290" s="52">
        <v>34.23</v>
      </c>
      <c r="I290" s="52" t="s">
        <v>65</v>
      </c>
      <c r="J290" s="52" t="s">
        <v>53</v>
      </c>
      <c r="K290" s="52" t="s">
        <v>203</v>
      </c>
      <c r="Q290" s="20">
        <f t="shared" si="21"/>
        <v>1455.57</v>
      </c>
      <c r="R290" s="20">
        <f t="shared" si="19"/>
        <v>1184.12</v>
      </c>
      <c r="S290" s="20">
        <f t="shared" si="20"/>
        <v>218.7</v>
      </c>
    </row>
    <row r="291">
      <c r="A291" s="75"/>
      <c r="B291" s="4">
        <v>4887.0</v>
      </c>
      <c r="C291" s="4" t="s">
        <v>391</v>
      </c>
      <c r="D291" s="52">
        <v>23.801</v>
      </c>
      <c r="E291" s="52">
        <v>12.0</v>
      </c>
      <c r="F291" s="52">
        <v>21.61</v>
      </c>
      <c r="G291" s="52">
        <v>758129.0</v>
      </c>
      <c r="H291" s="52">
        <v>37.13</v>
      </c>
      <c r="I291" s="52" t="s">
        <v>65</v>
      </c>
      <c r="J291" s="52" t="s">
        <v>53</v>
      </c>
      <c r="K291" s="52" t="s">
        <v>203</v>
      </c>
      <c r="Q291" s="20">
        <f t="shared" si="21"/>
        <v>1477.18</v>
      </c>
      <c r="R291" s="20">
        <f t="shared" si="19"/>
        <v>1184.12</v>
      </c>
      <c r="S291" s="20">
        <f t="shared" si="20"/>
        <v>218.7</v>
      </c>
    </row>
    <row r="292">
      <c r="A292" s="75"/>
      <c r="B292" s="4">
        <v>4888.0</v>
      </c>
      <c r="C292" s="4" t="s">
        <v>391</v>
      </c>
      <c r="D292" s="52">
        <v>23.801</v>
      </c>
      <c r="E292" s="52">
        <v>12.0</v>
      </c>
      <c r="F292" s="52">
        <v>22.96</v>
      </c>
      <c r="G292" s="52">
        <v>785221.0</v>
      </c>
      <c r="H292" s="52">
        <v>33.03</v>
      </c>
      <c r="I292" s="52" t="s">
        <v>65</v>
      </c>
      <c r="J292" s="52" t="s">
        <v>53</v>
      </c>
      <c r="K292" s="52" t="s">
        <v>203</v>
      </c>
      <c r="Q292" s="20">
        <f t="shared" si="21"/>
        <v>1500.14</v>
      </c>
      <c r="R292" s="20">
        <f t="shared" si="19"/>
        <v>1184.12</v>
      </c>
      <c r="S292" s="20">
        <f t="shared" si="20"/>
        <v>218.7</v>
      </c>
    </row>
    <row r="293">
      <c r="A293" s="75"/>
      <c r="B293" s="4">
        <v>4889.0</v>
      </c>
      <c r="C293" s="4" t="s">
        <v>391</v>
      </c>
      <c r="D293" s="52">
        <v>23.801</v>
      </c>
      <c r="E293" s="52">
        <v>12.0</v>
      </c>
      <c r="F293" s="52">
        <v>0.0</v>
      </c>
      <c r="G293" s="52">
        <v>0.0</v>
      </c>
      <c r="H293" s="52">
        <v>0.0</v>
      </c>
      <c r="I293" s="52" t="s">
        <v>65</v>
      </c>
      <c r="J293" s="52" t="s">
        <v>53</v>
      </c>
      <c r="K293" s="52" t="s">
        <v>203</v>
      </c>
      <c r="L293" s="4" t="s">
        <v>483</v>
      </c>
      <c r="Q293" s="20">
        <f t="shared" si="21"/>
        <v>1500.14</v>
      </c>
      <c r="R293" s="20">
        <f t="shared" si="19"/>
        <v>1184.12</v>
      </c>
      <c r="S293" s="20">
        <f t="shared" si="20"/>
        <v>218.7</v>
      </c>
    </row>
    <row r="294">
      <c r="A294" s="75"/>
      <c r="B294" s="4">
        <v>4890.0</v>
      </c>
      <c r="C294" s="4" t="s">
        <v>154</v>
      </c>
      <c r="D294" s="52">
        <v>23.801</v>
      </c>
      <c r="E294" s="52">
        <v>8.0</v>
      </c>
      <c r="F294" s="52">
        <v>0.0</v>
      </c>
      <c r="G294" s="52">
        <v>75960.0</v>
      </c>
      <c r="H294" s="52">
        <v>14.65</v>
      </c>
      <c r="I294" s="52" t="s">
        <v>65</v>
      </c>
      <c r="J294" s="52" t="s">
        <v>53</v>
      </c>
      <c r="K294" s="52" t="s">
        <v>203</v>
      </c>
      <c r="L294" s="4" t="s">
        <v>415</v>
      </c>
      <c r="Q294" s="20">
        <f t="shared" si="21"/>
        <v>1500.14</v>
      </c>
      <c r="R294" s="20">
        <f t="shared" si="19"/>
        <v>1184.12</v>
      </c>
      <c r="S294" s="20">
        <f t="shared" si="20"/>
        <v>218.7</v>
      </c>
    </row>
    <row r="295">
      <c r="A295" s="75"/>
      <c r="B295" s="4">
        <v>4891.0</v>
      </c>
      <c r="C295" s="4" t="s">
        <v>391</v>
      </c>
      <c r="D295" s="52">
        <v>23.801</v>
      </c>
      <c r="E295" s="52">
        <v>8.0</v>
      </c>
      <c r="F295" s="52">
        <v>9.76</v>
      </c>
      <c r="G295" s="52">
        <v>349433.0</v>
      </c>
      <c r="H295" s="52">
        <v>21.26</v>
      </c>
      <c r="I295" s="52" t="s">
        <v>65</v>
      </c>
      <c r="J295" s="52" t="s">
        <v>53</v>
      </c>
      <c r="K295" s="52" t="s">
        <v>203</v>
      </c>
      <c r="Q295" s="20">
        <f t="shared" si="21"/>
        <v>1509.9</v>
      </c>
      <c r="R295" s="20">
        <f t="shared" si="19"/>
        <v>1184.12</v>
      </c>
      <c r="S295" s="20">
        <f t="shared" si="20"/>
        <v>218.7</v>
      </c>
    </row>
    <row r="296">
      <c r="A296" s="75"/>
      <c r="B296" s="4">
        <v>4892.0</v>
      </c>
      <c r="C296" s="4" t="s">
        <v>391</v>
      </c>
      <c r="D296" s="52">
        <v>23.801</v>
      </c>
      <c r="E296" s="52">
        <v>6.0</v>
      </c>
      <c r="F296" s="52">
        <v>10.5</v>
      </c>
      <c r="G296" s="52">
        <v>402895.0</v>
      </c>
      <c r="H296" s="52">
        <v>29.91</v>
      </c>
      <c r="I296" s="52" t="s">
        <v>65</v>
      </c>
      <c r="J296" s="52" t="s">
        <v>53</v>
      </c>
      <c r="K296" s="52" t="s">
        <v>203</v>
      </c>
      <c r="Q296" s="20">
        <f t="shared" si="21"/>
        <v>1520.4</v>
      </c>
      <c r="R296" s="20">
        <f t="shared" si="19"/>
        <v>1184.12</v>
      </c>
      <c r="S296" s="20">
        <f t="shared" si="20"/>
        <v>218.7</v>
      </c>
    </row>
    <row r="297">
      <c r="A297" s="75"/>
      <c r="B297" s="4">
        <v>4893.0</v>
      </c>
      <c r="C297" s="4" t="s">
        <v>391</v>
      </c>
      <c r="D297" s="52">
        <v>23.801</v>
      </c>
      <c r="E297" s="52">
        <v>12.0</v>
      </c>
      <c r="F297" s="52">
        <v>10.54</v>
      </c>
      <c r="G297" s="52">
        <v>363233.0</v>
      </c>
      <c r="H297" s="4">
        <v>14.99</v>
      </c>
      <c r="I297" s="52" t="s">
        <v>65</v>
      </c>
      <c r="J297" s="52" t="s">
        <v>53</v>
      </c>
      <c r="K297" s="52" t="s">
        <v>223</v>
      </c>
      <c r="Q297" s="20">
        <f>if($J297="LH2",$Q296+$F297,$Q296+0)</f>
        <v>1520.4</v>
      </c>
      <c r="R297" s="20">
        <f>if($J297="LD2",$R296+$F297,$R296+0)</f>
        <v>1184.12</v>
      </c>
      <c r="S297" s="20">
        <f>if($J297="dummy",S296+$F297,S296)</f>
        <v>218.7</v>
      </c>
    </row>
    <row r="298">
      <c r="A298" s="111"/>
      <c r="B298" s="42">
        <v>4894.0</v>
      </c>
      <c r="C298" s="42" t="s">
        <v>391</v>
      </c>
      <c r="D298" s="43">
        <v>23.801</v>
      </c>
      <c r="E298" s="43">
        <v>12.0</v>
      </c>
      <c r="F298" s="43">
        <v>24.09</v>
      </c>
      <c r="G298" s="43">
        <v>1137782.0</v>
      </c>
      <c r="H298" s="43">
        <v>39.04</v>
      </c>
      <c r="I298" s="43" t="s">
        <v>229</v>
      </c>
      <c r="J298" s="43" t="s">
        <v>53</v>
      </c>
      <c r="K298" s="43" t="s">
        <v>203</v>
      </c>
      <c r="L298" s="27"/>
      <c r="M298" s="27"/>
      <c r="N298" s="27"/>
      <c r="O298" s="27"/>
      <c r="P298" s="27"/>
      <c r="Q298" s="27">
        <f t="shared" ref="Q298:Q500" si="22">if($I298="LH2",$Q297+$F298,$Q297+0)</f>
        <v>1520.4</v>
      </c>
      <c r="R298" s="27">
        <f t="shared" ref="R298:R500" si="23">if($I298="LD2",$R297+$F298,$R297+0)</f>
        <v>1184.12</v>
      </c>
      <c r="S298" s="27">
        <f t="shared" ref="S298:S500" si="24">if($I298="dummy",S297+$F298,S297)</f>
        <v>242.79</v>
      </c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</row>
    <row r="299">
      <c r="A299" s="111"/>
      <c r="B299" s="42">
        <v>4895.0</v>
      </c>
      <c r="C299" s="42" t="s">
        <v>391</v>
      </c>
      <c r="D299" s="43">
        <v>23.801</v>
      </c>
      <c r="E299" s="43">
        <v>8.0</v>
      </c>
      <c r="F299" s="43">
        <v>9.86</v>
      </c>
      <c r="G299" s="43">
        <v>482980.0</v>
      </c>
      <c r="H299" s="43">
        <v>22.32</v>
      </c>
      <c r="I299" s="43" t="s">
        <v>229</v>
      </c>
      <c r="J299" s="43" t="s">
        <v>53</v>
      </c>
      <c r="K299" s="43" t="s">
        <v>203</v>
      </c>
      <c r="L299" s="27"/>
      <c r="M299" s="27"/>
      <c r="N299" s="27"/>
      <c r="O299" s="27"/>
      <c r="P299" s="27"/>
      <c r="Q299" s="27">
        <f t="shared" si="22"/>
        <v>1520.4</v>
      </c>
      <c r="R299" s="27">
        <f t="shared" si="23"/>
        <v>1184.12</v>
      </c>
      <c r="S299" s="27">
        <f t="shared" si="24"/>
        <v>252.65</v>
      </c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</row>
    <row r="300">
      <c r="A300" s="180">
        <v>45354.0</v>
      </c>
      <c r="B300" s="45">
        <v>4896.0</v>
      </c>
      <c r="C300" s="45" t="s">
        <v>391</v>
      </c>
      <c r="D300" s="83">
        <v>23.801</v>
      </c>
      <c r="E300" s="83">
        <v>8.0</v>
      </c>
      <c r="F300" s="83">
        <v>13.28</v>
      </c>
      <c r="G300" s="83">
        <v>1510234.0</v>
      </c>
      <c r="H300" s="83">
        <v>29.24</v>
      </c>
      <c r="I300" s="83" t="s">
        <v>101</v>
      </c>
      <c r="J300" s="83" t="s">
        <v>53</v>
      </c>
      <c r="K300" s="83" t="s">
        <v>203</v>
      </c>
      <c r="L300" s="23"/>
      <c r="M300" s="23"/>
      <c r="N300" s="23"/>
      <c r="O300" s="23"/>
      <c r="P300" s="23"/>
      <c r="Q300" s="23">
        <f t="shared" si="22"/>
        <v>1520.4</v>
      </c>
      <c r="R300" s="23">
        <f t="shared" si="23"/>
        <v>1197.4</v>
      </c>
      <c r="S300" s="23">
        <f t="shared" si="24"/>
        <v>252.65</v>
      </c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</row>
    <row r="301">
      <c r="A301" s="114"/>
      <c r="B301" s="45">
        <v>4897.0</v>
      </c>
      <c r="C301" s="45" t="s">
        <v>391</v>
      </c>
      <c r="D301" s="83">
        <v>23.801</v>
      </c>
      <c r="E301" s="83">
        <v>8.0</v>
      </c>
      <c r="F301" s="83">
        <v>12.6</v>
      </c>
      <c r="G301" s="83">
        <v>1509274.0</v>
      </c>
      <c r="H301" s="83">
        <v>27.99</v>
      </c>
      <c r="I301" s="83" t="s">
        <v>101</v>
      </c>
      <c r="J301" s="83" t="s">
        <v>53</v>
      </c>
      <c r="K301" s="83" t="s">
        <v>203</v>
      </c>
      <c r="L301" s="23"/>
      <c r="M301" s="23"/>
      <c r="N301" s="23"/>
      <c r="O301" s="23"/>
      <c r="P301" s="23"/>
      <c r="Q301" s="23">
        <f t="shared" si="22"/>
        <v>1520.4</v>
      </c>
      <c r="R301" s="23">
        <f t="shared" si="23"/>
        <v>1210</v>
      </c>
      <c r="S301" s="23">
        <f t="shared" si="24"/>
        <v>252.65</v>
      </c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</row>
    <row r="302">
      <c r="A302" s="114"/>
      <c r="B302" s="45">
        <v>4898.0</v>
      </c>
      <c r="C302" s="45" t="s">
        <v>391</v>
      </c>
      <c r="D302" s="83">
        <v>23.801</v>
      </c>
      <c r="E302" s="83">
        <v>8.0</v>
      </c>
      <c r="F302" s="83">
        <v>13.77</v>
      </c>
      <c r="G302" s="83">
        <v>1557680.0</v>
      </c>
      <c r="H302" s="83">
        <v>30.08</v>
      </c>
      <c r="I302" s="83" t="s">
        <v>101</v>
      </c>
      <c r="J302" s="83" t="s">
        <v>53</v>
      </c>
      <c r="K302" s="83" t="s">
        <v>203</v>
      </c>
      <c r="L302" s="23"/>
      <c r="M302" s="23"/>
      <c r="N302" s="23"/>
      <c r="O302" s="23"/>
      <c r="P302" s="23"/>
      <c r="Q302" s="23">
        <f t="shared" si="22"/>
        <v>1520.4</v>
      </c>
      <c r="R302" s="23">
        <f t="shared" si="23"/>
        <v>1223.77</v>
      </c>
      <c r="S302" s="23">
        <f t="shared" si="24"/>
        <v>252.65</v>
      </c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</row>
    <row r="303">
      <c r="A303" s="114"/>
      <c r="B303" s="45">
        <v>4899.0</v>
      </c>
      <c r="C303" s="45" t="s">
        <v>391</v>
      </c>
      <c r="D303" s="83">
        <v>23.801</v>
      </c>
      <c r="E303" s="83">
        <v>8.0</v>
      </c>
      <c r="F303" s="83">
        <v>10.16</v>
      </c>
      <c r="G303" s="83">
        <v>1135378.0</v>
      </c>
      <c r="H303" s="83">
        <v>23.91</v>
      </c>
      <c r="I303" s="83" t="s">
        <v>101</v>
      </c>
      <c r="J303" s="83" t="s">
        <v>53</v>
      </c>
      <c r="K303" s="83" t="s">
        <v>203</v>
      </c>
      <c r="L303" s="23"/>
      <c r="M303" s="23"/>
      <c r="N303" s="23"/>
      <c r="O303" s="23"/>
      <c r="P303" s="23"/>
      <c r="Q303" s="23">
        <f t="shared" si="22"/>
        <v>1520.4</v>
      </c>
      <c r="R303" s="23">
        <f t="shared" si="23"/>
        <v>1233.93</v>
      </c>
      <c r="S303" s="23">
        <f t="shared" si="24"/>
        <v>252.65</v>
      </c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>
      <c r="A304" s="114"/>
      <c r="B304" s="45">
        <v>4900.0</v>
      </c>
      <c r="C304" s="45" t="s">
        <v>391</v>
      </c>
      <c r="D304" s="83">
        <v>23.801</v>
      </c>
      <c r="E304" s="83">
        <v>8.0</v>
      </c>
      <c r="F304" s="83">
        <v>13.1</v>
      </c>
      <c r="G304" s="83">
        <v>1532008.0</v>
      </c>
      <c r="H304" s="83">
        <v>28.45</v>
      </c>
      <c r="I304" s="83" t="s">
        <v>101</v>
      </c>
      <c r="J304" s="83" t="s">
        <v>53</v>
      </c>
      <c r="K304" s="83" t="s">
        <v>203</v>
      </c>
      <c r="L304" s="23"/>
      <c r="M304" s="23"/>
      <c r="N304" s="23"/>
      <c r="O304" s="23"/>
      <c r="P304" s="23"/>
      <c r="Q304" s="23">
        <f t="shared" si="22"/>
        <v>1520.4</v>
      </c>
      <c r="R304" s="23">
        <f t="shared" si="23"/>
        <v>1247.03</v>
      </c>
      <c r="S304" s="23">
        <f t="shared" si="24"/>
        <v>252.65</v>
      </c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>
      <c r="A305" s="114"/>
      <c r="B305" s="45">
        <v>4901.0</v>
      </c>
      <c r="C305" s="45" t="s">
        <v>391</v>
      </c>
      <c r="D305" s="83">
        <v>23.801</v>
      </c>
      <c r="E305" s="83">
        <v>8.0</v>
      </c>
      <c r="F305" s="83">
        <v>12.61</v>
      </c>
      <c r="G305" s="83">
        <v>1393650.0</v>
      </c>
      <c r="H305" s="83">
        <v>31.51</v>
      </c>
      <c r="I305" s="83" t="s">
        <v>101</v>
      </c>
      <c r="J305" s="83" t="s">
        <v>53</v>
      </c>
      <c r="K305" s="83" t="s">
        <v>203</v>
      </c>
      <c r="L305" s="23"/>
      <c r="M305" s="23"/>
      <c r="N305" s="23"/>
      <c r="O305" s="23"/>
      <c r="P305" s="23"/>
      <c r="Q305" s="23">
        <f t="shared" si="22"/>
        <v>1520.4</v>
      </c>
      <c r="R305" s="23">
        <f t="shared" si="23"/>
        <v>1259.64</v>
      </c>
      <c r="S305" s="23">
        <f t="shared" si="24"/>
        <v>252.65</v>
      </c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>
      <c r="A306" s="114"/>
      <c r="B306" s="45">
        <v>4902.0</v>
      </c>
      <c r="C306" s="45" t="s">
        <v>391</v>
      </c>
      <c r="D306" s="83">
        <v>23.801</v>
      </c>
      <c r="E306" s="83">
        <v>8.0</v>
      </c>
      <c r="F306" s="83">
        <v>12.71</v>
      </c>
      <c r="G306" s="83">
        <v>1473850.0</v>
      </c>
      <c r="H306" s="83">
        <v>29.17</v>
      </c>
      <c r="I306" s="83" t="s">
        <v>101</v>
      </c>
      <c r="J306" s="83" t="s">
        <v>53</v>
      </c>
      <c r="K306" s="83" t="s">
        <v>203</v>
      </c>
      <c r="L306" s="23"/>
      <c r="M306" s="23"/>
      <c r="N306" s="23"/>
      <c r="O306" s="23"/>
      <c r="P306" s="23"/>
      <c r="Q306" s="23">
        <f t="shared" si="22"/>
        <v>1520.4</v>
      </c>
      <c r="R306" s="23">
        <f t="shared" si="23"/>
        <v>1272.35</v>
      </c>
      <c r="S306" s="23">
        <f t="shared" si="24"/>
        <v>252.65</v>
      </c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>
      <c r="A307" s="114"/>
      <c r="B307" s="45">
        <v>4903.0</v>
      </c>
      <c r="C307" s="45" t="s">
        <v>391</v>
      </c>
      <c r="D307" s="83">
        <v>23.801</v>
      </c>
      <c r="E307" s="83">
        <v>8.0</v>
      </c>
      <c r="F307" s="83">
        <v>12.94</v>
      </c>
      <c r="G307" s="83">
        <v>1502713.0</v>
      </c>
      <c r="H307" s="83">
        <v>28.92</v>
      </c>
      <c r="I307" s="83" t="s">
        <v>101</v>
      </c>
      <c r="J307" s="83" t="s">
        <v>53</v>
      </c>
      <c r="K307" s="83" t="s">
        <v>203</v>
      </c>
      <c r="L307" s="23"/>
      <c r="M307" s="23"/>
      <c r="N307" s="23"/>
      <c r="O307" s="23"/>
      <c r="P307" s="23"/>
      <c r="Q307" s="23">
        <f t="shared" si="22"/>
        <v>1520.4</v>
      </c>
      <c r="R307" s="23">
        <f t="shared" si="23"/>
        <v>1285.29</v>
      </c>
      <c r="S307" s="23">
        <f t="shared" si="24"/>
        <v>252.65</v>
      </c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>
      <c r="A308" s="114"/>
      <c r="B308" s="45">
        <v>4904.0</v>
      </c>
      <c r="C308" s="45" t="s">
        <v>391</v>
      </c>
      <c r="D308" s="83">
        <v>23.801</v>
      </c>
      <c r="E308" s="83">
        <v>8.0</v>
      </c>
      <c r="F308" s="83">
        <v>12.27</v>
      </c>
      <c r="G308" s="83">
        <v>1406039.0</v>
      </c>
      <c r="H308" s="83">
        <v>32.32</v>
      </c>
      <c r="I308" s="83" t="s">
        <v>101</v>
      </c>
      <c r="J308" s="83" t="s">
        <v>53</v>
      </c>
      <c r="K308" s="83" t="s">
        <v>203</v>
      </c>
      <c r="L308" s="23"/>
      <c r="M308" s="23"/>
      <c r="N308" s="23"/>
      <c r="O308" s="23"/>
      <c r="P308" s="23"/>
      <c r="Q308" s="23">
        <f t="shared" si="22"/>
        <v>1520.4</v>
      </c>
      <c r="R308" s="23">
        <f t="shared" si="23"/>
        <v>1297.56</v>
      </c>
      <c r="S308" s="23">
        <f t="shared" si="24"/>
        <v>252.65</v>
      </c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>
      <c r="A309" s="114"/>
      <c r="B309" s="45">
        <v>4905.0</v>
      </c>
      <c r="C309" s="45" t="s">
        <v>391</v>
      </c>
      <c r="D309" s="83">
        <v>23.801</v>
      </c>
      <c r="E309" s="83">
        <v>8.0</v>
      </c>
      <c r="F309" s="83">
        <v>13.52</v>
      </c>
      <c r="G309" s="83">
        <v>1549331.0</v>
      </c>
      <c r="H309" s="83">
        <v>28.5</v>
      </c>
      <c r="I309" s="83" t="s">
        <v>101</v>
      </c>
      <c r="J309" s="83" t="s">
        <v>53</v>
      </c>
      <c r="K309" s="83" t="s">
        <v>203</v>
      </c>
      <c r="L309" s="23"/>
      <c r="M309" s="23"/>
      <c r="N309" s="23"/>
      <c r="O309" s="23"/>
      <c r="P309" s="23"/>
      <c r="Q309" s="23">
        <f t="shared" si="22"/>
        <v>1520.4</v>
      </c>
      <c r="R309" s="23">
        <f t="shared" si="23"/>
        <v>1311.08</v>
      </c>
      <c r="S309" s="23">
        <f t="shared" si="24"/>
        <v>252.65</v>
      </c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>
      <c r="A310" s="114"/>
      <c r="B310" s="45">
        <v>4906.0</v>
      </c>
      <c r="C310" s="45" t="s">
        <v>391</v>
      </c>
      <c r="D310" s="83">
        <v>23.801</v>
      </c>
      <c r="E310" s="83">
        <v>8.0</v>
      </c>
      <c r="F310" s="83">
        <v>12.98</v>
      </c>
      <c r="G310" s="83">
        <v>1501709.0</v>
      </c>
      <c r="H310" s="83">
        <v>28.93</v>
      </c>
      <c r="I310" s="83" t="s">
        <v>101</v>
      </c>
      <c r="J310" s="83" t="s">
        <v>53</v>
      </c>
      <c r="K310" s="83" t="s">
        <v>203</v>
      </c>
      <c r="L310" s="23"/>
      <c r="M310" s="23"/>
      <c r="N310" s="23"/>
      <c r="O310" s="23"/>
      <c r="P310" s="23"/>
      <c r="Q310" s="23">
        <f t="shared" si="22"/>
        <v>1520.4</v>
      </c>
      <c r="R310" s="23">
        <f t="shared" si="23"/>
        <v>1324.06</v>
      </c>
      <c r="S310" s="23">
        <f t="shared" si="24"/>
        <v>252.65</v>
      </c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>
      <c r="A311" s="114"/>
      <c r="B311" s="45">
        <v>4907.0</v>
      </c>
      <c r="C311" s="45" t="s">
        <v>391</v>
      </c>
      <c r="D311" s="83">
        <v>23.801</v>
      </c>
      <c r="E311" s="83">
        <v>8.0</v>
      </c>
      <c r="F311" s="83">
        <v>13.63</v>
      </c>
      <c r="G311" s="83">
        <v>1558801.0</v>
      </c>
      <c r="H311" s="83">
        <v>29.71</v>
      </c>
      <c r="I311" s="83" t="s">
        <v>101</v>
      </c>
      <c r="J311" s="83" t="s">
        <v>53</v>
      </c>
      <c r="K311" s="83" t="s">
        <v>203</v>
      </c>
      <c r="L311" s="23"/>
      <c r="M311" s="23"/>
      <c r="N311" s="23"/>
      <c r="O311" s="23"/>
      <c r="P311" s="23"/>
      <c r="Q311" s="23">
        <f t="shared" si="22"/>
        <v>1520.4</v>
      </c>
      <c r="R311" s="23">
        <f t="shared" si="23"/>
        <v>1337.69</v>
      </c>
      <c r="S311" s="23">
        <f t="shared" si="24"/>
        <v>252.65</v>
      </c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>
      <c r="A312" s="114"/>
      <c r="B312" s="45">
        <v>4908.0</v>
      </c>
      <c r="C312" s="45" t="s">
        <v>154</v>
      </c>
      <c r="D312" s="83">
        <v>23.801</v>
      </c>
      <c r="E312" s="83">
        <v>8.0</v>
      </c>
      <c r="F312" s="83">
        <v>0.0</v>
      </c>
      <c r="G312" s="83">
        <v>0.0</v>
      </c>
      <c r="H312" s="83">
        <v>0.0</v>
      </c>
      <c r="I312" s="83" t="s">
        <v>101</v>
      </c>
      <c r="J312" s="83" t="s">
        <v>53</v>
      </c>
      <c r="K312" s="83" t="s">
        <v>203</v>
      </c>
      <c r="L312" s="45" t="s">
        <v>356</v>
      </c>
      <c r="M312" s="23"/>
      <c r="N312" s="23"/>
      <c r="O312" s="23"/>
      <c r="P312" s="23"/>
      <c r="Q312" s="23">
        <f t="shared" si="22"/>
        <v>1520.4</v>
      </c>
      <c r="R312" s="23">
        <f t="shared" si="23"/>
        <v>1337.69</v>
      </c>
      <c r="S312" s="23">
        <f t="shared" si="24"/>
        <v>252.65</v>
      </c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>
      <c r="A313" s="114"/>
      <c r="B313" s="45">
        <v>4909.0</v>
      </c>
      <c r="C313" s="45" t="s">
        <v>391</v>
      </c>
      <c r="D313" s="83">
        <v>23.801</v>
      </c>
      <c r="E313" s="83">
        <v>8.0</v>
      </c>
      <c r="F313" s="83">
        <v>13.03</v>
      </c>
      <c r="G313" s="83">
        <v>1502178.0</v>
      </c>
      <c r="H313" s="83">
        <v>30.01</v>
      </c>
      <c r="I313" s="83" t="s">
        <v>101</v>
      </c>
      <c r="J313" s="83" t="s">
        <v>53</v>
      </c>
      <c r="K313" s="83" t="s">
        <v>203</v>
      </c>
      <c r="L313" s="23"/>
      <c r="M313" s="23"/>
      <c r="N313" s="23"/>
      <c r="O313" s="23"/>
      <c r="P313" s="23"/>
      <c r="Q313" s="23">
        <f t="shared" si="22"/>
        <v>1520.4</v>
      </c>
      <c r="R313" s="23">
        <f t="shared" si="23"/>
        <v>1350.72</v>
      </c>
      <c r="S313" s="23">
        <f t="shared" si="24"/>
        <v>252.65</v>
      </c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>
      <c r="A314" s="114"/>
      <c r="B314" s="45">
        <v>4910.0</v>
      </c>
      <c r="C314" s="45" t="s">
        <v>391</v>
      </c>
      <c r="D314" s="83">
        <v>23.801</v>
      </c>
      <c r="E314" s="83">
        <v>6.0</v>
      </c>
      <c r="F314" s="83">
        <v>7.32</v>
      </c>
      <c r="G314" s="83">
        <v>823098.0</v>
      </c>
      <c r="H314" s="83">
        <v>21.13</v>
      </c>
      <c r="I314" s="83" t="s">
        <v>101</v>
      </c>
      <c r="J314" s="83" t="s">
        <v>53</v>
      </c>
      <c r="K314" s="83" t="s">
        <v>203</v>
      </c>
      <c r="L314" s="23"/>
      <c r="M314" s="23"/>
      <c r="N314" s="23"/>
      <c r="O314" s="23"/>
      <c r="P314" s="23"/>
      <c r="Q314" s="23">
        <f t="shared" si="22"/>
        <v>1520.4</v>
      </c>
      <c r="R314" s="23">
        <f t="shared" si="23"/>
        <v>1358.04</v>
      </c>
      <c r="S314" s="23">
        <f t="shared" si="24"/>
        <v>252.65</v>
      </c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>
      <c r="A315" s="114"/>
      <c r="B315" s="45">
        <v>4911.0</v>
      </c>
      <c r="C315" s="45" t="s">
        <v>391</v>
      </c>
      <c r="D315" s="83">
        <v>23.801</v>
      </c>
      <c r="E315" s="83">
        <v>4.0</v>
      </c>
      <c r="F315" s="83">
        <v>4.85</v>
      </c>
      <c r="G315" s="83">
        <v>561877.0</v>
      </c>
      <c r="H315" s="83">
        <v>19.51</v>
      </c>
      <c r="I315" s="83" t="s">
        <v>101</v>
      </c>
      <c r="J315" s="83" t="s">
        <v>53</v>
      </c>
      <c r="K315" s="83" t="s">
        <v>203</v>
      </c>
      <c r="L315" s="23"/>
      <c r="M315" s="23"/>
      <c r="N315" s="23"/>
      <c r="O315" s="23"/>
      <c r="P315" s="23"/>
      <c r="Q315" s="23">
        <f t="shared" si="22"/>
        <v>1520.4</v>
      </c>
      <c r="R315" s="23">
        <f t="shared" si="23"/>
        <v>1362.89</v>
      </c>
      <c r="S315" s="23">
        <f t="shared" si="24"/>
        <v>252.65</v>
      </c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>
      <c r="A316" s="114"/>
      <c r="B316" s="45">
        <v>4912.0</v>
      </c>
      <c r="C316" s="45" t="s">
        <v>391</v>
      </c>
      <c r="D316" s="83">
        <v>23.801</v>
      </c>
      <c r="E316" s="83">
        <v>8.0</v>
      </c>
      <c r="F316" s="83">
        <v>7.31</v>
      </c>
      <c r="G316" s="83">
        <v>819678.0</v>
      </c>
      <c r="H316" s="45">
        <v>16.81</v>
      </c>
      <c r="I316" s="83" t="s">
        <v>101</v>
      </c>
      <c r="J316" s="83" t="s">
        <v>469</v>
      </c>
      <c r="K316" s="83" t="s">
        <v>223</v>
      </c>
      <c r="L316" s="23"/>
      <c r="M316" s="23"/>
      <c r="N316" s="23"/>
      <c r="O316" s="23"/>
      <c r="P316" s="23"/>
      <c r="Q316" s="23">
        <f t="shared" si="22"/>
        <v>1520.4</v>
      </c>
      <c r="R316" s="23">
        <f t="shared" si="23"/>
        <v>1370.2</v>
      </c>
      <c r="S316" s="23">
        <f t="shared" si="24"/>
        <v>252.65</v>
      </c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>
      <c r="A317" s="75"/>
      <c r="B317" s="4">
        <v>4913.0</v>
      </c>
      <c r="C317" s="4" t="s">
        <v>391</v>
      </c>
      <c r="D317" s="52">
        <v>23.801</v>
      </c>
      <c r="E317" s="52">
        <v>12.0</v>
      </c>
      <c r="F317" s="52">
        <v>19.69</v>
      </c>
      <c r="G317" s="52">
        <v>673141.0</v>
      </c>
      <c r="H317" s="52">
        <v>30.84</v>
      </c>
      <c r="I317" s="52" t="s">
        <v>65</v>
      </c>
      <c r="J317" s="52" t="s">
        <v>53</v>
      </c>
      <c r="K317" s="52" t="s">
        <v>203</v>
      </c>
      <c r="Q317" s="20">
        <f t="shared" si="22"/>
        <v>1540.09</v>
      </c>
      <c r="R317" s="20">
        <f t="shared" si="23"/>
        <v>1370.2</v>
      </c>
      <c r="S317" s="20">
        <f t="shared" si="24"/>
        <v>252.65</v>
      </c>
    </row>
    <row r="318">
      <c r="A318" s="75"/>
      <c r="B318" s="4">
        <v>4914.0</v>
      </c>
      <c r="C318" s="4" t="s">
        <v>391</v>
      </c>
      <c r="D318" s="52">
        <v>23.801</v>
      </c>
      <c r="E318" s="52">
        <v>12.0</v>
      </c>
      <c r="F318" s="52">
        <v>20.69</v>
      </c>
      <c r="G318" s="52">
        <v>710213.0</v>
      </c>
      <c r="H318" s="52">
        <v>29.69</v>
      </c>
      <c r="I318" s="52" t="s">
        <v>65</v>
      </c>
      <c r="J318" s="52" t="s">
        <v>53</v>
      </c>
      <c r="K318" s="52" t="s">
        <v>203</v>
      </c>
      <c r="Q318" s="20">
        <f t="shared" si="22"/>
        <v>1560.78</v>
      </c>
      <c r="R318" s="20">
        <f t="shared" si="23"/>
        <v>1370.2</v>
      </c>
      <c r="S318" s="20">
        <f t="shared" si="24"/>
        <v>252.65</v>
      </c>
    </row>
    <row r="319">
      <c r="A319" s="75"/>
      <c r="B319" s="4">
        <v>4915.0</v>
      </c>
      <c r="C319" s="4" t="s">
        <v>391</v>
      </c>
      <c r="D319" s="52">
        <v>23.801</v>
      </c>
      <c r="E319" s="52">
        <v>12.0</v>
      </c>
      <c r="F319" s="52">
        <v>20.37</v>
      </c>
      <c r="G319" s="52">
        <v>707174.0</v>
      </c>
      <c r="H319" s="52">
        <v>29.98</v>
      </c>
      <c r="I319" s="52" t="s">
        <v>65</v>
      </c>
      <c r="J319" s="52" t="s">
        <v>53</v>
      </c>
      <c r="K319" s="52" t="s">
        <v>203</v>
      </c>
      <c r="Q319" s="20">
        <f t="shared" si="22"/>
        <v>1581.15</v>
      </c>
      <c r="R319" s="20">
        <f t="shared" si="23"/>
        <v>1370.2</v>
      </c>
      <c r="S319" s="20">
        <f t="shared" si="24"/>
        <v>252.65</v>
      </c>
    </row>
    <row r="320">
      <c r="A320" s="75"/>
      <c r="B320" s="4">
        <v>4916.0</v>
      </c>
      <c r="C320" s="4" t="s">
        <v>391</v>
      </c>
      <c r="D320" s="52">
        <v>23.801</v>
      </c>
      <c r="E320" s="52">
        <v>12.0</v>
      </c>
      <c r="F320" s="52">
        <v>20.04</v>
      </c>
      <c r="G320" s="52">
        <v>697178.0</v>
      </c>
      <c r="H320" s="52">
        <v>30.03</v>
      </c>
      <c r="I320" s="52" t="s">
        <v>65</v>
      </c>
      <c r="J320" s="52" t="s">
        <v>53</v>
      </c>
      <c r="K320" s="52" t="s">
        <v>203</v>
      </c>
      <c r="Q320" s="20">
        <f t="shared" si="22"/>
        <v>1601.19</v>
      </c>
      <c r="R320" s="20">
        <f t="shared" si="23"/>
        <v>1370.2</v>
      </c>
      <c r="S320" s="20">
        <f t="shared" si="24"/>
        <v>252.65</v>
      </c>
    </row>
    <row r="321">
      <c r="A321" s="75"/>
      <c r="B321" s="4">
        <v>4917.0</v>
      </c>
      <c r="C321" s="4" t="s">
        <v>391</v>
      </c>
      <c r="D321" s="52">
        <v>23.801</v>
      </c>
      <c r="E321" s="52">
        <v>12.0</v>
      </c>
      <c r="F321" s="52">
        <v>18.63</v>
      </c>
      <c r="G321" s="52">
        <v>641817.0</v>
      </c>
      <c r="H321" s="52">
        <v>30.42</v>
      </c>
      <c r="I321" s="52" t="s">
        <v>65</v>
      </c>
      <c r="J321" s="52" t="s">
        <v>53</v>
      </c>
      <c r="K321" s="52" t="s">
        <v>203</v>
      </c>
      <c r="Q321" s="20">
        <f t="shared" si="22"/>
        <v>1619.82</v>
      </c>
      <c r="R321" s="20">
        <f t="shared" si="23"/>
        <v>1370.2</v>
      </c>
      <c r="S321" s="20">
        <f t="shared" si="24"/>
        <v>252.65</v>
      </c>
    </row>
    <row r="322">
      <c r="A322" s="75"/>
      <c r="B322" s="4">
        <v>4918.0</v>
      </c>
      <c r="C322" s="4" t="s">
        <v>391</v>
      </c>
      <c r="D322" s="52">
        <v>23.801</v>
      </c>
      <c r="E322" s="52">
        <v>12.0</v>
      </c>
      <c r="F322" s="52">
        <v>17.98</v>
      </c>
      <c r="G322" s="52">
        <v>637697.0</v>
      </c>
      <c r="H322" s="52">
        <v>43.91</v>
      </c>
      <c r="I322" s="358" t="s">
        <v>65</v>
      </c>
      <c r="J322" s="358" t="s">
        <v>53</v>
      </c>
      <c r="K322" s="358" t="s">
        <v>203</v>
      </c>
      <c r="Q322" s="20">
        <f t="shared" si="22"/>
        <v>1637.8</v>
      </c>
      <c r="R322" s="20">
        <f t="shared" si="23"/>
        <v>1370.2</v>
      </c>
      <c r="S322" s="20">
        <f t="shared" si="24"/>
        <v>252.65</v>
      </c>
    </row>
    <row r="323">
      <c r="A323" s="75"/>
      <c r="B323" s="4">
        <v>4919.0</v>
      </c>
      <c r="C323" s="4" t="s">
        <v>391</v>
      </c>
      <c r="D323" s="52">
        <v>23.801</v>
      </c>
      <c r="E323" s="52">
        <v>12.0</v>
      </c>
      <c r="F323" s="52">
        <v>18.99</v>
      </c>
      <c r="G323" s="52">
        <v>649426.0</v>
      </c>
      <c r="H323" s="52">
        <v>30.03</v>
      </c>
      <c r="I323" s="358" t="s">
        <v>65</v>
      </c>
      <c r="J323" s="358" t="s">
        <v>53</v>
      </c>
      <c r="K323" s="358" t="s">
        <v>203</v>
      </c>
      <c r="Q323" s="20">
        <f t="shared" si="22"/>
        <v>1656.79</v>
      </c>
      <c r="R323" s="20">
        <f t="shared" si="23"/>
        <v>1370.2</v>
      </c>
      <c r="S323" s="20">
        <f t="shared" si="24"/>
        <v>252.65</v>
      </c>
    </row>
    <row r="324">
      <c r="A324" s="75"/>
      <c r="B324" s="4">
        <v>4920.0</v>
      </c>
      <c r="C324" s="4" t="s">
        <v>391</v>
      </c>
      <c r="D324" s="52">
        <v>23.801</v>
      </c>
      <c r="E324" s="52">
        <v>12.0</v>
      </c>
      <c r="F324" s="52">
        <v>19.82</v>
      </c>
      <c r="G324" s="52">
        <v>686038.0</v>
      </c>
      <c r="H324" s="52">
        <v>30.92</v>
      </c>
      <c r="I324" s="358" t="s">
        <v>65</v>
      </c>
      <c r="J324" s="358" t="s">
        <v>53</v>
      </c>
      <c r="K324" s="358" t="s">
        <v>203</v>
      </c>
      <c r="Q324" s="20">
        <f t="shared" si="22"/>
        <v>1676.61</v>
      </c>
      <c r="R324" s="20">
        <f t="shared" si="23"/>
        <v>1370.2</v>
      </c>
      <c r="S324" s="20">
        <f t="shared" si="24"/>
        <v>252.65</v>
      </c>
    </row>
    <row r="325">
      <c r="A325" s="75"/>
      <c r="B325" s="4">
        <v>4921.0</v>
      </c>
      <c r="C325" s="4" t="s">
        <v>391</v>
      </c>
      <c r="D325" s="52">
        <v>23.801</v>
      </c>
      <c r="E325" s="52">
        <v>8.0</v>
      </c>
      <c r="F325" s="52">
        <v>8.93</v>
      </c>
      <c r="G325" s="52">
        <v>321378.0</v>
      </c>
      <c r="H325" s="52">
        <v>20.44</v>
      </c>
      <c r="I325" s="358" t="s">
        <v>65</v>
      </c>
      <c r="J325" s="358" t="s">
        <v>53</v>
      </c>
      <c r="K325" s="358" t="s">
        <v>203</v>
      </c>
      <c r="Q325" s="20">
        <f t="shared" si="22"/>
        <v>1685.54</v>
      </c>
      <c r="R325" s="20">
        <f t="shared" si="23"/>
        <v>1370.2</v>
      </c>
      <c r="S325" s="20">
        <f t="shared" si="24"/>
        <v>252.65</v>
      </c>
    </row>
    <row r="326">
      <c r="A326" s="75"/>
      <c r="B326" s="4">
        <v>4922.0</v>
      </c>
      <c r="C326" s="4" t="s">
        <v>391</v>
      </c>
      <c r="D326" s="52">
        <v>23.801</v>
      </c>
      <c r="E326" s="52">
        <v>6.0</v>
      </c>
      <c r="F326" s="52">
        <v>6.79</v>
      </c>
      <c r="G326" s="52">
        <v>260034.0</v>
      </c>
      <c r="H326" s="52">
        <v>19.88</v>
      </c>
      <c r="I326" s="358" t="s">
        <v>65</v>
      </c>
      <c r="J326" s="358" t="s">
        <v>53</v>
      </c>
      <c r="K326" s="358" t="s">
        <v>203</v>
      </c>
      <c r="Q326" s="20">
        <f t="shared" si="22"/>
        <v>1692.33</v>
      </c>
      <c r="R326" s="20">
        <f t="shared" si="23"/>
        <v>1370.2</v>
      </c>
      <c r="S326" s="20">
        <f t="shared" si="24"/>
        <v>252.65</v>
      </c>
    </row>
    <row r="327">
      <c r="A327" s="75"/>
      <c r="B327" s="4">
        <v>4923.0</v>
      </c>
      <c r="C327" s="4" t="s">
        <v>391</v>
      </c>
      <c r="D327" s="52">
        <v>23.801</v>
      </c>
      <c r="E327" s="52">
        <v>6.0</v>
      </c>
      <c r="F327" s="52">
        <v>3.12</v>
      </c>
      <c r="G327" s="52">
        <v>117060.0</v>
      </c>
      <c r="H327" s="52">
        <v>9.84</v>
      </c>
      <c r="I327" s="358" t="s">
        <v>65</v>
      </c>
      <c r="J327" s="358" t="s">
        <v>53</v>
      </c>
      <c r="K327" s="358" t="s">
        <v>203</v>
      </c>
      <c r="Q327" s="20">
        <f t="shared" si="22"/>
        <v>1695.45</v>
      </c>
      <c r="R327" s="20">
        <f t="shared" si="23"/>
        <v>1370.2</v>
      </c>
      <c r="S327" s="20">
        <f t="shared" si="24"/>
        <v>252.65</v>
      </c>
    </row>
    <row r="328">
      <c r="A328" s="75"/>
      <c r="B328" s="4">
        <v>4924.0</v>
      </c>
      <c r="C328" s="4" t="s">
        <v>391</v>
      </c>
      <c r="D328" s="52">
        <v>23.801</v>
      </c>
      <c r="E328" s="52">
        <v>12.0</v>
      </c>
      <c r="F328" s="52">
        <v>9.78</v>
      </c>
      <c r="G328" s="52">
        <v>338201.0</v>
      </c>
      <c r="H328" s="4">
        <v>14.28</v>
      </c>
      <c r="I328" s="52" t="s">
        <v>65</v>
      </c>
      <c r="J328" s="52" t="s">
        <v>53</v>
      </c>
      <c r="K328" s="52" t="s">
        <v>223</v>
      </c>
      <c r="Q328" s="20">
        <f t="shared" si="22"/>
        <v>1705.23</v>
      </c>
      <c r="R328" s="20">
        <f t="shared" si="23"/>
        <v>1370.2</v>
      </c>
      <c r="S328" s="20">
        <f t="shared" si="24"/>
        <v>252.65</v>
      </c>
    </row>
    <row r="329">
      <c r="A329" s="75"/>
      <c r="B329" s="4">
        <v>4925.0</v>
      </c>
      <c r="C329" s="4" t="s">
        <v>154</v>
      </c>
      <c r="D329" s="52">
        <v>23.801</v>
      </c>
      <c r="E329" s="52">
        <v>12.0</v>
      </c>
      <c r="F329" s="52">
        <v>0.0</v>
      </c>
      <c r="G329" s="52">
        <v>13346.0</v>
      </c>
      <c r="H329" s="52">
        <v>1.42</v>
      </c>
      <c r="I329" s="52" t="s">
        <v>65</v>
      </c>
      <c r="J329" s="52" t="s">
        <v>53</v>
      </c>
      <c r="K329" s="52" t="s">
        <v>223</v>
      </c>
      <c r="Q329" s="20">
        <f t="shared" si="22"/>
        <v>1705.23</v>
      </c>
      <c r="R329" s="20">
        <f t="shared" si="23"/>
        <v>1370.2</v>
      </c>
      <c r="S329" s="20">
        <f t="shared" si="24"/>
        <v>252.65</v>
      </c>
    </row>
    <row r="330">
      <c r="A330" s="111"/>
      <c r="B330" s="42">
        <v>4926.0</v>
      </c>
      <c r="C330" s="42" t="s">
        <v>391</v>
      </c>
      <c r="D330" s="43">
        <v>23.801</v>
      </c>
      <c r="E330" s="43">
        <v>12.0</v>
      </c>
      <c r="F330" s="43">
        <v>20.43</v>
      </c>
      <c r="G330" s="43">
        <v>947105.0</v>
      </c>
      <c r="H330" s="43">
        <v>29.67</v>
      </c>
      <c r="I330" s="43" t="s">
        <v>229</v>
      </c>
      <c r="J330" s="43" t="s">
        <v>53</v>
      </c>
      <c r="K330" s="43" t="s">
        <v>203</v>
      </c>
      <c r="L330" s="27"/>
      <c r="M330" s="27"/>
      <c r="N330" s="27"/>
      <c r="O330" s="27"/>
      <c r="P330" s="27"/>
      <c r="Q330" s="27">
        <f t="shared" si="22"/>
        <v>1705.23</v>
      </c>
      <c r="R330" s="27">
        <f t="shared" si="23"/>
        <v>1370.2</v>
      </c>
      <c r="S330" s="27">
        <f t="shared" si="24"/>
        <v>273.08</v>
      </c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</row>
    <row r="331">
      <c r="A331" s="111"/>
      <c r="B331" s="42">
        <v>4927.0</v>
      </c>
      <c r="C331" s="42" t="s">
        <v>391</v>
      </c>
      <c r="D331" s="43">
        <v>23.801</v>
      </c>
      <c r="E331" s="43">
        <v>8.0</v>
      </c>
      <c r="F331" s="43">
        <v>9.38</v>
      </c>
      <c r="G331" s="43">
        <v>451288.0</v>
      </c>
      <c r="H331" s="43">
        <v>19.93</v>
      </c>
      <c r="I331" s="43" t="s">
        <v>229</v>
      </c>
      <c r="J331" s="43" t="s">
        <v>53</v>
      </c>
      <c r="K331" s="43" t="s">
        <v>203</v>
      </c>
      <c r="L331" s="27"/>
      <c r="M331" s="27"/>
      <c r="N331" s="27"/>
      <c r="O331" s="27"/>
      <c r="P331" s="27"/>
      <c r="Q331" s="27">
        <f t="shared" si="22"/>
        <v>1705.23</v>
      </c>
      <c r="R331" s="27">
        <f t="shared" si="23"/>
        <v>1370.2</v>
      </c>
      <c r="S331" s="27">
        <f t="shared" si="24"/>
        <v>282.46</v>
      </c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</row>
    <row r="332">
      <c r="A332" s="114"/>
      <c r="B332" s="45">
        <v>4928.0</v>
      </c>
      <c r="C332" s="45" t="s">
        <v>391</v>
      </c>
      <c r="D332" s="83">
        <v>23.801</v>
      </c>
      <c r="E332" s="83">
        <v>8.0</v>
      </c>
      <c r="F332" s="83">
        <v>13.28</v>
      </c>
      <c r="G332" s="83">
        <v>1528099.0</v>
      </c>
      <c r="H332" s="83">
        <v>30.08</v>
      </c>
      <c r="I332" s="83" t="s">
        <v>101</v>
      </c>
      <c r="J332" s="83" t="s">
        <v>53</v>
      </c>
      <c r="K332" s="83" t="s">
        <v>203</v>
      </c>
      <c r="L332" s="23"/>
      <c r="M332" s="23"/>
      <c r="N332" s="23"/>
      <c r="O332" s="23"/>
      <c r="P332" s="23"/>
      <c r="Q332" s="23">
        <f t="shared" si="22"/>
        <v>1705.23</v>
      </c>
      <c r="R332" s="23">
        <f t="shared" si="23"/>
        <v>1383.48</v>
      </c>
      <c r="S332" s="23">
        <f t="shared" si="24"/>
        <v>282.46</v>
      </c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</row>
    <row r="333">
      <c r="A333" s="114"/>
      <c r="B333" s="45">
        <v>4929.0</v>
      </c>
      <c r="C333" s="45" t="s">
        <v>391</v>
      </c>
      <c r="D333" s="83">
        <v>23.801</v>
      </c>
      <c r="E333" s="83">
        <v>8.0</v>
      </c>
      <c r="F333" s="83">
        <v>14.1</v>
      </c>
      <c r="G333" s="83">
        <v>1634655.0</v>
      </c>
      <c r="H333" s="83">
        <v>31.56</v>
      </c>
      <c r="I333" s="83" t="s">
        <v>101</v>
      </c>
      <c r="J333" s="83" t="s">
        <v>53</v>
      </c>
      <c r="K333" s="83" t="s">
        <v>203</v>
      </c>
      <c r="L333" s="23"/>
      <c r="M333" s="23"/>
      <c r="N333" s="23"/>
      <c r="O333" s="23"/>
      <c r="P333" s="23"/>
      <c r="Q333" s="23">
        <f t="shared" si="22"/>
        <v>1705.23</v>
      </c>
      <c r="R333" s="23">
        <f t="shared" si="23"/>
        <v>1397.58</v>
      </c>
      <c r="S333" s="23">
        <f t="shared" si="24"/>
        <v>282.46</v>
      </c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</row>
    <row r="334">
      <c r="A334" s="114"/>
      <c r="B334" s="45">
        <v>4930.0</v>
      </c>
      <c r="C334" s="45" t="s">
        <v>391</v>
      </c>
      <c r="D334" s="83">
        <v>23.801</v>
      </c>
      <c r="E334" s="83">
        <v>8.0</v>
      </c>
      <c r="F334" s="83">
        <v>13.19</v>
      </c>
      <c r="G334" s="83">
        <v>1509565.0</v>
      </c>
      <c r="H334" s="83">
        <v>31.18</v>
      </c>
      <c r="I334" s="83" t="s">
        <v>101</v>
      </c>
      <c r="J334" s="83" t="s">
        <v>53</v>
      </c>
      <c r="K334" s="83" t="s">
        <v>203</v>
      </c>
      <c r="L334" s="23"/>
      <c r="M334" s="23"/>
      <c r="N334" s="23"/>
      <c r="O334" s="23"/>
      <c r="P334" s="23"/>
      <c r="Q334" s="23">
        <f t="shared" si="22"/>
        <v>1705.23</v>
      </c>
      <c r="R334" s="23">
        <f t="shared" si="23"/>
        <v>1410.77</v>
      </c>
      <c r="S334" s="23">
        <f t="shared" si="24"/>
        <v>282.46</v>
      </c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</row>
    <row r="335">
      <c r="A335" s="114"/>
      <c r="B335" s="45">
        <v>4931.0</v>
      </c>
      <c r="C335" s="45" t="s">
        <v>391</v>
      </c>
      <c r="D335" s="83">
        <v>23.801</v>
      </c>
      <c r="E335" s="83">
        <v>8.0</v>
      </c>
      <c r="F335" s="83">
        <v>15.7</v>
      </c>
      <c r="G335" s="83">
        <v>1694652.0</v>
      </c>
      <c r="H335" s="83">
        <v>52.03</v>
      </c>
      <c r="I335" s="83" t="s">
        <v>101</v>
      </c>
      <c r="J335" s="83" t="s">
        <v>53</v>
      </c>
      <c r="K335" s="83" t="s">
        <v>203</v>
      </c>
      <c r="L335" s="23"/>
      <c r="M335" s="23"/>
      <c r="N335" s="23"/>
      <c r="O335" s="23"/>
      <c r="P335" s="23"/>
      <c r="Q335" s="23">
        <f t="shared" si="22"/>
        <v>1705.23</v>
      </c>
      <c r="R335" s="23">
        <f t="shared" si="23"/>
        <v>1426.47</v>
      </c>
      <c r="S335" s="23">
        <f t="shared" si="24"/>
        <v>282.46</v>
      </c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</row>
    <row r="336">
      <c r="A336" s="114"/>
      <c r="B336" s="45">
        <v>4932.0</v>
      </c>
      <c r="C336" s="45" t="s">
        <v>391</v>
      </c>
      <c r="D336" s="83">
        <v>23.801</v>
      </c>
      <c r="E336" s="83">
        <v>8.0</v>
      </c>
      <c r="F336" s="83">
        <v>0.0</v>
      </c>
      <c r="G336" s="45">
        <v>49761.0</v>
      </c>
      <c r="H336" s="83">
        <v>5.16</v>
      </c>
      <c r="I336" s="83" t="s">
        <v>101</v>
      </c>
      <c r="J336" s="83" t="s">
        <v>53</v>
      </c>
      <c r="K336" s="83" t="s">
        <v>203</v>
      </c>
      <c r="L336" s="23"/>
      <c r="M336" s="23"/>
      <c r="N336" s="23"/>
      <c r="O336" s="23"/>
      <c r="P336" s="23"/>
      <c r="Q336" s="23">
        <f t="shared" si="22"/>
        <v>1705.23</v>
      </c>
      <c r="R336" s="23">
        <f t="shared" si="23"/>
        <v>1426.47</v>
      </c>
      <c r="S336" s="23">
        <f t="shared" si="24"/>
        <v>282.46</v>
      </c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>
      <c r="A337" s="114"/>
      <c r="B337" s="45">
        <v>4933.0</v>
      </c>
      <c r="C337" s="45" t="s">
        <v>391</v>
      </c>
      <c r="D337" s="83">
        <v>23.801</v>
      </c>
      <c r="E337" s="83">
        <v>8.0</v>
      </c>
      <c r="F337" s="83">
        <v>13.26</v>
      </c>
      <c r="G337" s="45">
        <v>1514856.0</v>
      </c>
      <c r="H337" s="83">
        <v>28.94</v>
      </c>
      <c r="I337" s="83" t="s">
        <v>101</v>
      </c>
      <c r="J337" s="83" t="s">
        <v>53</v>
      </c>
      <c r="K337" s="83" t="s">
        <v>203</v>
      </c>
      <c r="L337" s="23"/>
      <c r="M337" s="23"/>
      <c r="N337" s="23"/>
      <c r="O337" s="23"/>
      <c r="P337" s="23"/>
      <c r="Q337" s="23">
        <f t="shared" si="22"/>
        <v>1705.23</v>
      </c>
      <c r="R337" s="23">
        <f t="shared" si="23"/>
        <v>1439.73</v>
      </c>
      <c r="S337" s="23">
        <f t="shared" si="24"/>
        <v>282.46</v>
      </c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>
      <c r="A338" s="114"/>
      <c r="B338" s="45">
        <v>4934.0</v>
      </c>
      <c r="C338" s="45" t="s">
        <v>391</v>
      </c>
      <c r="D338" s="83">
        <v>23.801</v>
      </c>
      <c r="E338" s="83">
        <v>8.0</v>
      </c>
      <c r="F338" s="83">
        <v>15.06</v>
      </c>
      <c r="G338" s="45">
        <v>1751512.0</v>
      </c>
      <c r="H338" s="83">
        <v>32.38</v>
      </c>
      <c r="I338" s="83" t="s">
        <v>101</v>
      </c>
      <c r="J338" s="83" t="s">
        <v>53</v>
      </c>
      <c r="K338" s="83" t="s">
        <v>203</v>
      </c>
      <c r="L338" s="23"/>
      <c r="M338" s="23"/>
      <c r="N338" s="23"/>
      <c r="O338" s="23"/>
      <c r="P338" s="23"/>
      <c r="Q338" s="23">
        <f t="shared" si="22"/>
        <v>1705.23</v>
      </c>
      <c r="R338" s="23">
        <f t="shared" si="23"/>
        <v>1454.79</v>
      </c>
      <c r="S338" s="23">
        <f t="shared" si="24"/>
        <v>282.46</v>
      </c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>
      <c r="A339" s="114"/>
      <c r="B339" s="45">
        <v>4935.0</v>
      </c>
      <c r="C339" s="45" t="s">
        <v>391</v>
      </c>
      <c r="D339" s="83">
        <v>23.801</v>
      </c>
      <c r="E339" s="83">
        <v>8.0</v>
      </c>
      <c r="F339" s="83">
        <v>13.94</v>
      </c>
      <c r="G339" s="45">
        <v>1583673.0</v>
      </c>
      <c r="H339" s="83">
        <v>30.21</v>
      </c>
      <c r="I339" s="83" t="s">
        <v>101</v>
      </c>
      <c r="J339" s="83" t="s">
        <v>53</v>
      </c>
      <c r="K339" s="83" t="s">
        <v>203</v>
      </c>
      <c r="L339" s="23"/>
      <c r="M339" s="23"/>
      <c r="N339" s="23"/>
      <c r="O339" s="23"/>
      <c r="P339" s="23"/>
      <c r="Q339" s="23">
        <f t="shared" si="22"/>
        <v>1705.23</v>
      </c>
      <c r="R339" s="23">
        <f t="shared" si="23"/>
        <v>1468.73</v>
      </c>
      <c r="S339" s="23">
        <f t="shared" si="24"/>
        <v>282.46</v>
      </c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>
      <c r="A340" s="114"/>
      <c r="B340" s="45">
        <v>4936.0</v>
      </c>
      <c r="C340" s="45" t="s">
        <v>391</v>
      </c>
      <c r="D340" s="83">
        <v>23.801</v>
      </c>
      <c r="E340" s="83">
        <v>8.0</v>
      </c>
      <c r="F340" s="83">
        <v>13.87</v>
      </c>
      <c r="G340" s="45">
        <v>1633517.0</v>
      </c>
      <c r="H340" s="83">
        <v>29.85</v>
      </c>
      <c r="I340" s="83" t="s">
        <v>101</v>
      </c>
      <c r="J340" s="83" t="s">
        <v>53</v>
      </c>
      <c r="K340" s="83" t="s">
        <v>203</v>
      </c>
      <c r="L340" s="23"/>
      <c r="M340" s="23"/>
      <c r="N340" s="23"/>
      <c r="O340" s="23"/>
      <c r="P340" s="23"/>
      <c r="Q340" s="23">
        <f t="shared" si="22"/>
        <v>1705.23</v>
      </c>
      <c r="R340" s="23">
        <f t="shared" si="23"/>
        <v>1482.6</v>
      </c>
      <c r="S340" s="23">
        <f t="shared" si="24"/>
        <v>282.46</v>
      </c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>
      <c r="A341" s="114"/>
      <c r="B341" s="45">
        <v>4937.0</v>
      </c>
      <c r="C341" s="45" t="s">
        <v>391</v>
      </c>
      <c r="D341" s="83">
        <v>23.801</v>
      </c>
      <c r="E341" s="83">
        <v>8.0</v>
      </c>
      <c r="F341" s="83">
        <v>14.15</v>
      </c>
      <c r="G341" s="45">
        <v>1615938.0</v>
      </c>
      <c r="H341" s="83">
        <v>31.3</v>
      </c>
      <c r="I341" s="83" t="s">
        <v>101</v>
      </c>
      <c r="J341" s="83" t="s">
        <v>53</v>
      </c>
      <c r="K341" s="83" t="s">
        <v>203</v>
      </c>
      <c r="L341" s="23"/>
      <c r="M341" s="23"/>
      <c r="N341" s="23"/>
      <c r="O341" s="23"/>
      <c r="P341" s="23"/>
      <c r="Q341" s="23">
        <f t="shared" si="22"/>
        <v>1705.23</v>
      </c>
      <c r="R341" s="23">
        <f t="shared" si="23"/>
        <v>1496.75</v>
      </c>
      <c r="S341" s="23">
        <f t="shared" si="24"/>
        <v>282.46</v>
      </c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>
      <c r="A342" s="114"/>
      <c r="B342" s="45">
        <v>4938.0</v>
      </c>
      <c r="C342" s="45" t="s">
        <v>391</v>
      </c>
      <c r="D342" s="83">
        <v>23.801</v>
      </c>
      <c r="E342" s="83">
        <v>8.0</v>
      </c>
      <c r="F342" s="83">
        <v>12.97</v>
      </c>
      <c r="G342" s="45">
        <v>1506682.0</v>
      </c>
      <c r="H342" s="83">
        <v>29.25</v>
      </c>
      <c r="I342" s="83" t="s">
        <v>101</v>
      </c>
      <c r="J342" s="83" t="s">
        <v>53</v>
      </c>
      <c r="K342" s="83" t="s">
        <v>203</v>
      </c>
      <c r="L342" s="23"/>
      <c r="M342" s="23"/>
      <c r="N342" s="23"/>
      <c r="O342" s="23"/>
      <c r="P342" s="23"/>
      <c r="Q342" s="23">
        <f t="shared" si="22"/>
        <v>1705.23</v>
      </c>
      <c r="R342" s="23">
        <f t="shared" si="23"/>
        <v>1509.72</v>
      </c>
      <c r="S342" s="23">
        <f t="shared" si="24"/>
        <v>282.46</v>
      </c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>
      <c r="A343" s="114"/>
      <c r="B343" s="45">
        <v>4939.0</v>
      </c>
      <c r="C343" s="45" t="s">
        <v>391</v>
      </c>
      <c r="D343" s="83">
        <v>23.801</v>
      </c>
      <c r="E343" s="83">
        <v>8.0</v>
      </c>
      <c r="F343" s="83">
        <v>12.81</v>
      </c>
      <c r="G343" s="45">
        <v>1472937.0</v>
      </c>
      <c r="H343" s="83">
        <v>27.89</v>
      </c>
      <c r="I343" s="83" t="s">
        <v>101</v>
      </c>
      <c r="J343" s="83" t="s">
        <v>53</v>
      </c>
      <c r="K343" s="83" t="s">
        <v>203</v>
      </c>
      <c r="L343" s="23"/>
      <c r="M343" s="23"/>
      <c r="N343" s="23"/>
      <c r="O343" s="23"/>
      <c r="P343" s="23"/>
      <c r="Q343" s="23">
        <f t="shared" si="22"/>
        <v>1705.23</v>
      </c>
      <c r="R343" s="23">
        <f t="shared" si="23"/>
        <v>1522.53</v>
      </c>
      <c r="S343" s="23">
        <f t="shared" si="24"/>
        <v>282.46</v>
      </c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>
      <c r="A344" s="114"/>
      <c r="B344" s="45">
        <v>4940.0</v>
      </c>
      <c r="C344" s="45" t="s">
        <v>391</v>
      </c>
      <c r="D344" s="83">
        <v>23.801</v>
      </c>
      <c r="E344" s="83">
        <v>8.0</v>
      </c>
      <c r="F344" s="83">
        <v>13.04</v>
      </c>
      <c r="G344" s="45">
        <v>1514182.0</v>
      </c>
      <c r="H344" s="83">
        <v>28.6</v>
      </c>
      <c r="I344" s="83" t="s">
        <v>101</v>
      </c>
      <c r="J344" s="83" t="s">
        <v>53</v>
      </c>
      <c r="K344" s="83" t="s">
        <v>203</v>
      </c>
      <c r="L344" s="23"/>
      <c r="M344" s="23"/>
      <c r="N344" s="23"/>
      <c r="O344" s="23"/>
      <c r="P344" s="23"/>
      <c r="Q344" s="23">
        <f t="shared" si="22"/>
        <v>1705.23</v>
      </c>
      <c r="R344" s="23">
        <f t="shared" si="23"/>
        <v>1535.57</v>
      </c>
      <c r="S344" s="23">
        <f t="shared" si="24"/>
        <v>282.46</v>
      </c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>
      <c r="A345" s="180">
        <v>45355.0</v>
      </c>
      <c r="B345" s="45">
        <v>4941.0</v>
      </c>
      <c r="C345" s="45" t="s">
        <v>154</v>
      </c>
      <c r="D345" s="83">
        <v>23.801</v>
      </c>
      <c r="E345" s="83">
        <v>6.0</v>
      </c>
      <c r="F345" s="83">
        <v>0.0</v>
      </c>
      <c r="G345" s="83">
        <v>0.0</v>
      </c>
      <c r="H345" s="83">
        <v>4.0</v>
      </c>
      <c r="I345" s="83" t="s">
        <v>101</v>
      </c>
      <c r="J345" s="83" t="s">
        <v>53</v>
      </c>
      <c r="K345" s="83" t="s">
        <v>203</v>
      </c>
      <c r="L345" s="23"/>
      <c r="M345" s="23"/>
      <c r="N345" s="23"/>
      <c r="O345" s="23"/>
      <c r="P345" s="23"/>
      <c r="Q345" s="23">
        <f t="shared" si="22"/>
        <v>1705.23</v>
      </c>
      <c r="R345" s="23">
        <f t="shared" si="23"/>
        <v>1535.57</v>
      </c>
      <c r="S345" s="23">
        <f t="shared" si="24"/>
        <v>282.46</v>
      </c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>
      <c r="A346" s="114"/>
      <c r="B346" s="45">
        <v>4942.0</v>
      </c>
      <c r="C346" s="45" t="s">
        <v>391</v>
      </c>
      <c r="D346" s="83">
        <v>23.801</v>
      </c>
      <c r="E346" s="83">
        <v>6.0</v>
      </c>
      <c r="F346" s="83">
        <v>6.96</v>
      </c>
      <c r="G346" s="45">
        <v>799488.0</v>
      </c>
      <c r="H346" s="83">
        <v>19.58</v>
      </c>
      <c r="I346" s="83" t="s">
        <v>101</v>
      </c>
      <c r="J346" s="83" t="s">
        <v>53</v>
      </c>
      <c r="K346" s="83" t="s">
        <v>203</v>
      </c>
      <c r="L346" s="23"/>
      <c r="M346" s="23"/>
      <c r="N346" s="23"/>
      <c r="O346" s="23"/>
      <c r="P346" s="23"/>
      <c r="Q346" s="23">
        <f t="shared" si="22"/>
        <v>1705.23</v>
      </c>
      <c r="R346" s="23">
        <f t="shared" si="23"/>
        <v>1542.53</v>
      </c>
      <c r="S346" s="23">
        <f t="shared" si="24"/>
        <v>282.46</v>
      </c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>
      <c r="A347" s="114"/>
      <c r="B347" s="45">
        <v>4943.0</v>
      </c>
      <c r="C347" s="45" t="s">
        <v>391</v>
      </c>
      <c r="D347" s="83">
        <v>23.801</v>
      </c>
      <c r="E347" s="83">
        <v>4.0</v>
      </c>
      <c r="F347" s="83">
        <v>4.63</v>
      </c>
      <c r="G347" s="45">
        <v>540291.0</v>
      </c>
      <c r="H347" s="83">
        <v>19.36</v>
      </c>
      <c r="I347" s="83" t="s">
        <v>101</v>
      </c>
      <c r="J347" s="83" t="s">
        <v>53</v>
      </c>
      <c r="K347" s="83" t="s">
        <v>203</v>
      </c>
      <c r="L347" s="23"/>
      <c r="M347" s="23"/>
      <c r="N347" s="23"/>
      <c r="O347" s="23"/>
      <c r="P347" s="23"/>
      <c r="Q347" s="23">
        <f t="shared" si="22"/>
        <v>1705.23</v>
      </c>
      <c r="R347" s="23">
        <f t="shared" si="23"/>
        <v>1547.16</v>
      </c>
      <c r="S347" s="23">
        <f t="shared" si="24"/>
        <v>282.46</v>
      </c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>
      <c r="A348" s="114"/>
      <c r="B348" s="45">
        <v>4944.0</v>
      </c>
      <c r="C348" s="45" t="s">
        <v>391</v>
      </c>
      <c r="D348" s="83">
        <v>23.801</v>
      </c>
      <c r="E348" s="83">
        <v>8.0</v>
      </c>
      <c r="F348" s="83">
        <v>7.08</v>
      </c>
      <c r="G348" s="45">
        <v>810083.0</v>
      </c>
      <c r="H348" s="83">
        <v>15.33</v>
      </c>
      <c r="I348" s="83" t="s">
        <v>101</v>
      </c>
      <c r="J348" s="83" t="s">
        <v>53</v>
      </c>
      <c r="K348" s="83" t="s">
        <v>223</v>
      </c>
      <c r="L348" s="23"/>
      <c r="M348" s="23"/>
      <c r="N348" s="23"/>
      <c r="O348" s="23"/>
      <c r="P348" s="23"/>
      <c r="Q348" s="23">
        <f t="shared" si="22"/>
        <v>1705.23</v>
      </c>
      <c r="R348" s="23">
        <f t="shared" si="23"/>
        <v>1554.24</v>
      </c>
      <c r="S348" s="23">
        <f t="shared" si="24"/>
        <v>282.46</v>
      </c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>
      <c r="A349" s="75"/>
      <c r="B349" s="4">
        <v>4945.0</v>
      </c>
      <c r="C349" s="4" t="s">
        <v>391</v>
      </c>
      <c r="D349" s="52">
        <v>23.801</v>
      </c>
      <c r="E349" s="52">
        <v>12.0</v>
      </c>
      <c r="F349" s="52">
        <v>10.94</v>
      </c>
      <c r="G349" s="4">
        <v>384300.0</v>
      </c>
      <c r="H349" s="52">
        <v>23.48</v>
      </c>
      <c r="I349" s="358" t="s">
        <v>65</v>
      </c>
      <c r="J349" s="358" t="s">
        <v>53</v>
      </c>
      <c r="K349" s="358" t="s">
        <v>203</v>
      </c>
      <c r="Q349" s="20">
        <f t="shared" si="22"/>
        <v>1716.17</v>
      </c>
      <c r="R349" s="20">
        <f t="shared" si="23"/>
        <v>1554.24</v>
      </c>
      <c r="S349" s="20">
        <f t="shared" si="24"/>
        <v>282.46</v>
      </c>
    </row>
    <row r="350">
      <c r="A350" s="75"/>
      <c r="B350" s="4">
        <v>4946.0</v>
      </c>
      <c r="C350" s="4" t="s">
        <v>391</v>
      </c>
      <c r="D350" s="52">
        <v>23.801</v>
      </c>
      <c r="E350" s="52">
        <v>12.0</v>
      </c>
      <c r="F350" s="52">
        <v>20.68</v>
      </c>
      <c r="G350" s="4">
        <v>718990.0</v>
      </c>
      <c r="H350" s="52">
        <v>29.57</v>
      </c>
      <c r="I350" s="358" t="s">
        <v>65</v>
      </c>
      <c r="J350" s="358" t="s">
        <v>53</v>
      </c>
      <c r="K350" s="358" t="s">
        <v>203</v>
      </c>
      <c r="Q350" s="20">
        <f t="shared" si="22"/>
        <v>1736.85</v>
      </c>
      <c r="R350" s="20">
        <f t="shared" si="23"/>
        <v>1554.24</v>
      </c>
      <c r="S350" s="20">
        <f t="shared" si="24"/>
        <v>282.46</v>
      </c>
    </row>
    <row r="351">
      <c r="A351" s="75"/>
      <c r="B351" s="4">
        <v>4947.0</v>
      </c>
      <c r="C351" s="4" t="s">
        <v>391</v>
      </c>
      <c r="D351" s="52">
        <v>23.801</v>
      </c>
      <c r="E351" s="52">
        <v>12.0</v>
      </c>
      <c r="F351" s="52">
        <v>17.66</v>
      </c>
      <c r="G351" s="4">
        <v>616550.0</v>
      </c>
      <c r="H351" s="52">
        <v>28.48</v>
      </c>
      <c r="I351" s="358" t="s">
        <v>65</v>
      </c>
      <c r="J351" s="358" t="s">
        <v>53</v>
      </c>
      <c r="K351" s="358" t="s">
        <v>203</v>
      </c>
      <c r="Q351" s="20">
        <f t="shared" si="22"/>
        <v>1754.51</v>
      </c>
      <c r="R351" s="20">
        <f t="shared" si="23"/>
        <v>1554.24</v>
      </c>
      <c r="S351" s="20">
        <f t="shared" si="24"/>
        <v>282.46</v>
      </c>
    </row>
    <row r="352">
      <c r="A352" s="75"/>
      <c r="B352" s="4">
        <v>4948.0</v>
      </c>
      <c r="C352" s="4" t="s">
        <v>391</v>
      </c>
      <c r="D352" s="52">
        <v>23.801</v>
      </c>
      <c r="E352" s="52">
        <v>12.0</v>
      </c>
      <c r="F352" s="52">
        <v>14.28</v>
      </c>
      <c r="G352" s="4">
        <v>489531.0</v>
      </c>
      <c r="H352" s="52">
        <v>23.39</v>
      </c>
      <c r="I352" s="358" t="s">
        <v>65</v>
      </c>
      <c r="J352" s="358" t="s">
        <v>53</v>
      </c>
      <c r="K352" s="358" t="s">
        <v>203</v>
      </c>
      <c r="Q352" s="20">
        <f t="shared" si="22"/>
        <v>1768.79</v>
      </c>
      <c r="R352" s="20">
        <f t="shared" si="23"/>
        <v>1554.24</v>
      </c>
      <c r="S352" s="20">
        <f t="shared" si="24"/>
        <v>282.46</v>
      </c>
    </row>
    <row r="353">
      <c r="A353" s="75"/>
      <c r="B353" s="4">
        <v>4949.0</v>
      </c>
      <c r="C353" s="4" t="s">
        <v>391</v>
      </c>
      <c r="D353" s="52">
        <v>23.801</v>
      </c>
      <c r="E353" s="52">
        <v>12.0</v>
      </c>
      <c r="F353" s="52">
        <v>18.94</v>
      </c>
      <c r="G353" s="4">
        <v>655392.0</v>
      </c>
      <c r="H353" s="52">
        <v>29.3</v>
      </c>
      <c r="I353" s="358" t="s">
        <v>65</v>
      </c>
      <c r="J353" s="358" t="s">
        <v>53</v>
      </c>
      <c r="K353" s="358" t="s">
        <v>203</v>
      </c>
      <c r="L353" s="4" t="s">
        <v>777</v>
      </c>
      <c r="Q353" s="20">
        <f t="shared" si="22"/>
        <v>1787.73</v>
      </c>
      <c r="R353" s="20">
        <f t="shared" si="23"/>
        <v>1554.24</v>
      </c>
      <c r="S353" s="20">
        <f t="shared" si="24"/>
        <v>282.46</v>
      </c>
    </row>
    <row r="354">
      <c r="A354" s="75"/>
      <c r="B354" s="4">
        <v>4950.0</v>
      </c>
      <c r="C354" s="4" t="s">
        <v>391</v>
      </c>
      <c r="D354" s="52">
        <v>23.801</v>
      </c>
      <c r="E354" s="52">
        <v>12.0</v>
      </c>
      <c r="F354" s="52">
        <v>27.79</v>
      </c>
      <c r="G354" s="4">
        <v>948647.0</v>
      </c>
      <c r="H354" s="52">
        <v>50.55</v>
      </c>
      <c r="I354" s="358" t="s">
        <v>65</v>
      </c>
      <c r="J354" s="358" t="s">
        <v>53</v>
      </c>
      <c r="K354" s="358" t="s">
        <v>203</v>
      </c>
      <c r="Q354" s="20">
        <f t="shared" si="22"/>
        <v>1815.52</v>
      </c>
      <c r="R354" s="20">
        <f t="shared" si="23"/>
        <v>1554.24</v>
      </c>
      <c r="S354" s="20">
        <f t="shared" si="24"/>
        <v>282.46</v>
      </c>
    </row>
    <row r="355">
      <c r="A355" s="75"/>
      <c r="B355" s="4">
        <v>4951.0</v>
      </c>
      <c r="C355" s="4" t="s">
        <v>391</v>
      </c>
      <c r="D355" s="52">
        <v>23.801</v>
      </c>
      <c r="E355" s="52">
        <v>12.0</v>
      </c>
      <c r="F355" s="52">
        <v>17.64</v>
      </c>
      <c r="G355" s="4">
        <v>606645.0</v>
      </c>
      <c r="H355" s="52">
        <v>28.25</v>
      </c>
      <c r="I355" s="358" t="s">
        <v>65</v>
      </c>
      <c r="J355" s="358" t="s">
        <v>53</v>
      </c>
      <c r="K355" s="358" t="s">
        <v>203</v>
      </c>
      <c r="Q355" s="20">
        <f t="shared" si="22"/>
        <v>1833.16</v>
      </c>
      <c r="R355" s="20">
        <f t="shared" si="23"/>
        <v>1554.24</v>
      </c>
      <c r="S355" s="20">
        <f t="shared" si="24"/>
        <v>282.46</v>
      </c>
    </row>
    <row r="356">
      <c r="A356" s="75"/>
      <c r="B356" s="4">
        <v>4952.0</v>
      </c>
      <c r="C356" s="4" t="s">
        <v>391</v>
      </c>
      <c r="D356" s="52">
        <v>23.801</v>
      </c>
      <c r="E356" s="52">
        <v>12.0</v>
      </c>
      <c r="F356" s="52">
        <v>12.73</v>
      </c>
      <c r="G356" s="4">
        <v>403913.0</v>
      </c>
      <c r="H356" s="52">
        <v>21.23</v>
      </c>
      <c r="I356" s="358" t="s">
        <v>65</v>
      </c>
      <c r="J356" s="358" t="s">
        <v>53</v>
      </c>
      <c r="K356" s="358" t="s">
        <v>203</v>
      </c>
      <c r="Q356" s="20">
        <f t="shared" si="22"/>
        <v>1845.89</v>
      </c>
      <c r="R356" s="20">
        <f t="shared" si="23"/>
        <v>1554.24</v>
      </c>
      <c r="S356" s="20">
        <f t="shared" si="24"/>
        <v>282.46</v>
      </c>
    </row>
    <row r="357">
      <c r="A357" s="295"/>
      <c r="B357" s="296">
        <v>4953.0</v>
      </c>
      <c r="C357" s="296" t="s">
        <v>74</v>
      </c>
      <c r="D357" s="298">
        <v>23.801</v>
      </c>
      <c r="E357" s="298" t="s">
        <v>232</v>
      </c>
      <c r="F357" s="298">
        <v>0.0</v>
      </c>
      <c r="G357" s="298">
        <v>0.0</v>
      </c>
      <c r="H357" s="298">
        <v>21.23</v>
      </c>
      <c r="I357" s="298" t="s">
        <v>74</v>
      </c>
      <c r="J357" s="298" t="s">
        <v>414</v>
      </c>
      <c r="K357" s="298" t="s">
        <v>689</v>
      </c>
      <c r="L357" s="299"/>
      <c r="M357" s="299"/>
      <c r="N357" s="299"/>
      <c r="O357" s="299"/>
      <c r="P357" s="299"/>
      <c r="Q357" s="299">
        <f t="shared" si="22"/>
        <v>1845.89</v>
      </c>
      <c r="R357" s="299">
        <f t="shared" si="23"/>
        <v>1554.24</v>
      </c>
      <c r="S357" s="299">
        <f t="shared" si="24"/>
        <v>282.46</v>
      </c>
      <c r="T357" s="299"/>
      <c r="U357" s="299"/>
      <c r="V357" s="299"/>
      <c r="W357" s="299"/>
      <c r="X357" s="299"/>
      <c r="Y357" s="299"/>
      <c r="Z357" s="299"/>
      <c r="AA357" s="299"/>
      <c r="AB357" s="299"/>
      <c r="AC357" s="299"/>
      <c r="AD357" s="299"/>
      <c r="AE357" s="299"/>
      <c r="AF357" s="299"/>
      <c r="AG357" s="299"/>
      <c r="AH357" s="299"/>
    </row>
    <row r="358">
      <c r="A358" s="295"/>
      <c r="B358" s="296">
        <v>4954.0</v>
      </c>
      <c r="C358" s="296" t="s">
        <v>74</v>
      </c>
      <c r="D358" s="298">
        <v>23.801</v>
      </c>
      <c r="E358" s="298" t="s">
        <v>232</v>
      </c>
      <c r="F358" s="298">
        <v>0.0</v>
      </c>
      <c r="G358" s="298">
        <v>0.0</v>
      </c>
      <c r="H358" s="298">
        <v>30.44</v>
      </c>
      <c r="I358" s="298" t="s">
        <v>74</v>
      </c>
      <c r="J358" s="298" t="s">
        <v>414</v>
      </c>
      <c r="K358" s="298" t="s">
        <v>689</v>
      </c>
      <c r="L358" s="299"/>
      <c r="M358" s="299"/>
      <c r="N358" s="299"/>
      <c r="O358" s="299"/>
      <c r="P358" s="299"/>
      <c r="Q358" s="299">
        <f t="shared" si="22"/>
        <v>1845.89</v>
      </c>
      <c r="R358" s="299">
        <f t="shared" si="23"/>
        <v>1554.24</v>
      </c>
      <c r="S358" s="299">
        <f t="shared" si="24"/>
        <v>282.46</v>
      </c>
      <c r="T358" s="299"/>
      <c r="U358" s="299"/>
      <c r="V358" s="299"/>
      <c r="W358" s="299"/>
      <c r="X358" s="299"/>
      <c r="Y358" s="299"/>
      <c r="Z358" s="299"/>
      <c r="AA358" s="299"/>
      <c r="AB358" s="299"/>
      <c r="AC358" s="299"/>
      <c r="AD358" s="299"/>
      <c r="AE358" s="299"/>
      <c r="AF358" s="299"/>
      <c r="AG358" s="299"/>
      <c r="AH358" s="299"/>
    </row>
    <row r="359">
      <c r="A359" s="295"/>
      <c r="B359" s="296">
        <v>4955.0</v>
      </c>
      <c r="C359" s="296" t="s">
        <v>154</v>
      </c>
      <c r="D359" s="298">
        <v>23.801</v>
      </c>
      <c r="E359" s="298" t="s">
        <v>232</v>
      </c>
      <c r="F359" s="298">
        <v>0.0</v>
      </c>
      <c r="G359" s="298">
        <v>0.0</v>
      </c>
      <c r="H359" s="298">
        <v>0.4</v>
      </c>
      <c r="I359" s="298" t="s">
        <v>684</v>
      </c>
      <c r="J359" s="298" t="s">
        <v>414</v>
      </c>
      <c r="K359" s="298" t="s">
        <v>689</v>
      </c>
      <c r="L359" s="296" t="s">
        <v>576</v>
      </c>
      <c r="M359" s="299"/>
      <c r="N359" s="299"/>
      <c r="O359" s="299"/>
      <c r="P359" s="299"/>
      <c r="Q359" s="299">
        <f t="shared" si="22"/>
        <v>1845.89</v>
      </c>
      <c r="R359" s="299">
        <f t="shared" si="23"/>
        <v>1554.24</v>
      </c>
      <c r="S359" s="299">
        <f t="shared" si="24"/>
        <v>282.46</v>
      </c>
      <c r="T359" s="299"/>
      <c r="U359" s="299"/>
      <c r="V359" s="299"/>
      <c r="W359" s="299"/>
      <c r="X359" s="299"/>
      <c r="Y359" s="299"/>
      <c r="Z359" s="299"/>
      <c r="AA359" s="299"/>
      <c r="AB359" s="299"/>
      <c r="AC359" s="299"/>
      <c r="AD359" s="299"/>
      <c r="AE359" s="299"/>
      <c r="AF359" s="299"/>
      <c r="AG359" s="299"/>
      <c r="AH359" s="299"/>
    </row>
    <row r="360">
      <c r="A360" s="295"/>
      <c r="B360" s="296">
        <v>4956.0</v>
      </c>
      <c r="C360" s="296" t="s">
        <v>154</v>
      </c>
      <c r="D360" s="298">
        <v>23.801</v>
      </c>
      <c r="E360" s="298" t="s">
        <v>232</v>
      </c>
      <c r="F360" s="298">
        <v>0.0</v>
      </c>
      <c r="G360" s="298">
        <v>0.0</v>
      </c>
      <c r="H360" s="298">
        <v>3.77</v>
      </c>
      <c r="I360" s="298" t="s">
        <v>684</v>
      </c>
      <c r="J360" s="298" t="s">
        <v>53</v>
      </c>
      <c r="K360" s="298" t="s">
        <v>689</v>
      </c>
      <c r="L360" s="296" t="s">
        <v>576</v>
      </c>
      <c r="M360" s="299"/>
      <c r="N360" s="299"/>
      <c r="O360" s="299"/>
      <c r="P360" s="299"/>
      <c r="Q360" s="299">
        <f t="shared" si="22"/>
        <v>1845.89</v>
      </c>
      <c r="R360" s="299">
        <f t="shared" si="23"/>
        <v>1554.24</v>
      </c>
      <c r="S360" s="299">
        <f t="shared" si="24"/>
        <v>282.46</v>
      </c>
      <c r="T360" s="299"/>
      <c r="U360" s="299"/>
      <c r="V360" s="299"/>
      <c r="W360" s="299"/>
      <c r="X360" s="299"/>
      <c r="Y360" s="299"/>
      <c r="Z360" s="299"/>
      <c r="AA360" s="299"/>
      <c r="AB360" s="299"/>
      <c r="AC360" s="299"/>
      <c r="AD360" s="299"/>
      <c r="AE360" s="299"/>
      <c r="AF360" s="299"/>
      <c r="AG360" s="299"/>
      <c r="AH360" s="299"/>
    </row>
    <row r="361">
      <c r="A361" s="295"/>
      <c r="B361" s="296">
        <v>4957.0</v>
      </c>
      <c r="C361" s="296" t="s">
        <v>154</v>
      </c>
      <c r="D361" s="298">
        <v>23.801</v>
      </c>
      <c r="E361" s="298" t="s">
        <v>232</v>
      </c>
      <c r="F361" s="298">
        <v>0.0</v>
      </c>
      <c r="G361" s="298">
        <v>0.0</v>
      </c>
      <c r="H361" s="298">
        <v>1.65</v>
      </c>
      <c r="I361" s="298" t="s">
        <v>684</v>
      </c>
      <c r="J361" s="298" t="s">
        <v>53</v>
      </c>
      <c r="K361" s="298" t="s">
        <v>689</v>
      </c>
      <c r="L361" s="296" t="s">
        <v>576</v>
      </c>
      <c r="M361" s="299"/>
      <c r="N361" s="299"/>
      <c r="O361" s="299"/>
      <c r="P361" s="299"/>
      <c r="Q361" s="299">
        <f t="shared" si="22"/>
        <v>1845.89</v>
      </c>
      <c r="R361" s="299">
        <f t="shared" si="23"/>
        <v>1554.24</v>
      </c>
      <c r="S361" s="299">
        <f t="shared" si="24"/>
        <v>282.46</v>
      </c>
      <c r="T361" s="299"/>
      <c r="U361" s="299"/>
      <c r="V361" s="299"/>
      <c r="W361" s="299"/>
      <c r="X361" s="299"/>
      <c r="Y361" s="299"/>
      <c r="Z361" s="299"/>
      <c r="AA361" s="299"/>
      <c r="AB361" s="299"/>
      <c r="AC361" s="299"/>
      <c r="AD361" s="299"/>
      <c r="AE361" s="299"/>
      <c r="AF361" s="299"/>
      <c r="AG361" s="299"/>
      <c r="AH361" s="299"/>
    </row>
    <row r="362">
      <c r="A362" s="295"/>
      <c r="B362" s="296">
        <v>4958.0</v>
      </c>
      <c r="C362" s="296" t="s">
        <v>154</v>
      </c>
      <c r="D362" s="298">
        <v>23.801</v>
      </c>
      <c r="E362" s="298" t="s">
        <v>232</v>
      </c>
      <c r="F362" s="298">
        <v>0.0</v>
      </c>
      <c r="G362" s="298">
        <v>0.0</v>
      </c>
      <c r="H362" s="298">
        <v>0.73</v>
      </c>
      <c r="I362" s="298" t="s">
        <v>684</v>
      </c>
      <c r="J362" s="298" t="s">
        <v>53</v>
      </c>
      <c r="K362" s="298" t="s">
        <v>689</v>
      </c>
      <c r="L362" s="296" t="s">
        <v>576</v>
      </c>
      <c r="M362" s="299"/>
      <c r="N362" s="299"/>
      <c r="O362" s="299"/>
      <c r="P362" s="299"/>
      <c r="Q362" s="299">
        <f t="shared" si="22"/>
        <v>1845.89</v>
      </c>
      <c r="R362" s="299">
        <f t="shared" si="23"/>
        <v>1554.24</v>
      </c>
      <c r="S362" s="299">
        <f t="shared" si="24"/>
        <v>282.46</v>
      </c>
      <c r="T362" s="299"/>
      <c r="U362" s="299"/>
      <c r="V362" s="299"/>
      <c r="W362" s="299"/>
      <c r="X362" s="299"/>
      <c r="Y362" s="299"/>
      <c r="Z362" s="299"/>
      <c r="AA362" s="299"/>
      <c r="AB362" s="299"/>
      <c r="AC362" s="299"/>
      <c r="AD362" s="299"/>
      <c r="AE362" s="299"/>
      <c r="AF362" s="299"/>
      <c r="AG362" s="299"/>
      <c r="AH362" s="299"/>
    </row>
    <row r="363">
      <c r="A363" s="295"/>
      <c r="B363" s="296">
        <v>4959.0</v>
      </c>
      <c r="C363" s="296" t="s">
        <v>154</v>
      </c>
      <c r="D363" s="298">
        <v>23.801</v>
      </c>
      <c r="E363" s="298" t="s">
        <v>232</v>
      </c>
      <c r="F363" s="298">
        <v>0.0</v>
      </c>
      <c r="G363" s="298">
        <v>0.0</v>
      </c>
      <c r="H363" s="298">
        <v>0.31</v>
      </c>
      <c r="I363" s="298" t="s">
        <v>684</v>
      </c>
      <c r="J363" s="298" t="s">
        <v>53</v>
      </c>
      <c r="K363" s="298" t="s">
        <v>689</v>
      </c>
      <c r="L363" s="296" t="s">
        <v>576</v>
      </c>
      <c r="M363" s="299"/>
      <c r="N363" s="299"/>
      <c r="O363" s="299"/>
      <c r="P363" s="299"/>
      <c r="Q363" s="299">
        <f t="shared" si="22"/>
        <v>1845.89</v>
      </c>
      <c r="R363" s="299">
        <f t="shared" si="23"/>
        <v>1554.24</v>
      </c>
      <c r="S363" s="299">
        <f t="shared" si="24"/>
        <v>282.46</v>
      </c>
      <c r="T363" s="299"/>
      <c r="U363" s="299"/>
      <c r="V363" s="299"/>
      <c r="W363" s="299"/>
      <c r="X363" s="299"/>
      <c r="Y363" s="299"/>
      <c r="Z363" s="299"/>
      <c r="AA363" s="299"/>
      <c r="AB363" s="299"/>
      <c r="AC363" s="299"/>
      <c r="AD363" s="299"/>
      <c r="AE363" s="299"/>
      <c r="AF363" s="299"/>
      <c r="AG363" s="299"/>
      <c r="AH363" s="299"/>
    </row>
    <row r="364">
      <c r="A364" s="295"/>
      <c r="B364" s="296">
        <v>4960.0</v>
      </c>
      <c r="C364" s="296" t="s">
        <v>154</v>
      </c>
      <c r="D364" s="298">
        <v>23.801</v>
      </c>
      <c r="E364" s="298" t="s">
        <v>232</v>
      </c>
      <c r="F364" s="298">
        <v>0.0</v>
      </c>
      <c r="G364" s="298">
        <v>0.0</v>
      </c>
      <c r="H364" s="298">
        <v>0.18</v>
      </c>
      <c r="I364" s="298" t="s">
        <v>684</v>
      </c>
      <c r="J364" s="298" t="s">
        <v>53</v>
      </c>
      <c r="K364" s="298" t="s">
        <v>689</v>
      </c>
      <c r="L364" s="296" t="s">
        <v>576</v>
      </c>
      <c r="M364" s="299"/>
      <c r="N364" s="299"/>
      <c r="O364" s="299"/>
      <c r="P364" s="299"/>
      <c r="Q364" s="299">
        <f t="shared" si="22"/>
        <v>1845.89</v>
      </c>
      <c r="R364" s="299">
        <f t="shared" si="23"/>
        <v>1554.24</v>
      </c>
      <c r="S364" s="299">
        <f t="shared" si="24"/>
        <v>282.46</v>
      </c>
      <c r="T364" s="299"/>
      <c r="U364" s="299"/>
      <c r="V364" s="299"/>
      <c r="W364" s="299"/>
      <c r="X364" s="299"/>
      <c r="Y364" s="299"/>
      <c r="Z364" s="299"/>
      <c r="AA364" s="299"/>
      <c r="AB364" s="299"/>
      <c r="AC364" s="299"/>
      <c r="AD364" s="299"/>
      <c r="AE364" s="299"/>
      <c r="AF364" s="299"/>
      <c r="AG364" s="299"/>
      <c r="AH364" s="299"/>
    </row>
    <row r="365">
      <c r="A365" s="295"/>
      <c r="B365" s="296">
        <v>4961.0</v>
      </c>
      <c r="C365" s="296" t="s">
        <v>154</v>
      </c>
      <c r="D365" s="298">
        <v>23.801</v>
      </c>
      <c r="E365" s="298" t="s">
        <v>232</v>
      </c>
      <c r="F365" s="298">
        <v>0.0</v>
      </c>
      <c r="G365" s="296">
        <v>12226.0</v>
      </c>
      <c r="H365" s="298">
        <v>4.92</v>
      </c>
      <c r="I365" s="298" t="s">
        <v>684</v>
      </c>
      <c r="J365" s="298" t="s">
        <v>53</v>
      </c>
      <c r="K365" s="298" t="s">
        <v>689</v>
      </c>
      <c r="L365" s="296" t="s">
        <v>576</v>
      </c>
      <c r="M365" s="299"/>
      <c r="N365" s="299"/>
      <c r="O365" s="299"/>
      <c r="P365" s="299"/>
      <c r="Q365" s="299">
        <f t="shared" si="22"/>
        <v>1845.89</v>
      </c>
      <c r="R365" s="299">
        <f t="shared" si="23"/>
        <v>1554.24</v>
      </c>
      <c r="S365" s="299">
        <f t="shared" si="24"/>
        <v>282.46</v>
      </c>
      <c r="T365" s="299"/>
      <c r="U365" s="299"/>
      <c r="V365" s="299"/>
      <c r="W365" s="299"/>
      <c r="X365" s="299"/>
      <c r="Y365" s="299"/>
      <c r="Z365" s="299"/>
      <c r="AA365" s="299"/>
      <c r="AB365" s="299"/>
      <c r="AC365" s="299"/>
      <c r="AD365" s="299"/>
      <c r="AE365" s="299"/>
      <c r="AF365" s="299"/>
      <c r="AG365" s="299"/>
      <c r="AH365" s="299"/>
    </row>
    <row r="366">
      <c r="A366" s="295"/>
      <c r="B366" s="296">
        <v>4962.0</v>
      </c>
      <c r="C366" s="296" t="s">
        <v>154</v>
      </c>
      <c r="D366" s="298">
        <v>23.801</v>
      </c>
      <c r="E366" s="298" t="s">
        <v>232</v>
      </c>
      <c r="F366" s="298">
        <v>0.0</v>
      </c>
      <c r="G366" s="296">
        <v>2576.0</v>
      </c>
      <c r="H366" s="298">
        <v>1.04</v>
      </c>
      <c r="I366" s="298" t="s">
        <v>684</v>
      </c>
      <c r="J366" s="298" t="s">
        <v>53</v>
      </c>
      <c r="K366" s="298" t="s">
        <v>689</v>
      </c>
      <c r="L366" s="296" t="s">
        <v>576</v>
      </c>
      <c r="M366" s="299"/>
      <c r="N366" s="299"/>
      <c r="O366" s="299"/>
      <c r="P366" s="299"/>
      <c r="Q366" s="299">
        <f t="shared" si="22"/>
        <v>1845.89</v>
      </c>
      <c r="R366" s="299">
        <f t="shared" si="23"/>
        <v>1554.24</v>
      </c>
      <c r="S366" s="299">
        <f t="shared" si="24"/>
        <v>282.46</v>
      </c>
      <c r="T366" s="299"/>
      <c r="U366" s="299"/>
      <c r="V366" s="299"/>
      <c r="W366" s="299"/>
      <c r="X366" s="299"/>
      <c r="Y366" s="299"/>
      <c r="Z366" s="299"/>
      <c r="AA366" s="299"/>
      <c r="AB366" s="299"/>
      <c r="AC366" s="299"/>
      <c r="AD366" s="299"/>
      <c r="AE366" s="299"/>
      <c r="AF366" s="299"/>
      <c r="AG366" s="299"/>
      <c r="AH366" s="299"/>
    </row>
    <row r="367">
      <c r="A367" s="295"/>
      <c r="B367" s="296">
        <v>4963.0</v>
      </c>
      <c r="C367" s="296" t="s">
        <v>154</v>
      </c>
      <c r="D367" s="298">
        <v>23.801</v>
      </c>
      <c r="E367" s="298" t="s">
        <v>232</v>
      </c>
      <c r="F367" s="298">
        <v>0.0</v>
      </c>
      <c r="G367" s="296">
        <v>9353.0</v>
      </c>
      <c r="H367" s="298">
        <v>3.52</v>
      </c>
      <c r="I367" s="298" t="s">
        <v>684</v>
      </c>
      <c r="J367" s="298" t="s">
        <v>53</v>
      </c>
      <c r="K367" s="298" t="s">
        <v>689</v>
      </c>
      <c r="L367" s="296" t="s">
        <v>576</v>
      </c>
      <c r="M367" s="299"/>
      <c r="N367" s="299"/>
      <c r="O367" s="299"/>
      <c r="P367" s="299"/>
      <c r="Q367" s="299">
        <f t="shared" si="22"/>
        <v>1845.89</v>
      </c>
      <c r="R367" s="299">
        <f t="shared" si="23"/>
        <v>1554.24</v>
      </c>
      <c r="S367" s="299">
        <f t="shared" si="24"/>
        <v>282.46</v>
      </c>
      <c r="T367" s="299"/>
      <c r="U367" s="299"/>
      <c r="V367" s="299"/>
      <c r="W367" s="299"/>
      <c r="X367" s="299"/>
      <c r="Y367" s="299"/>
      <c r="Z367" s="299"/>
      <c r="AA367" s="299"/>
      <c r="AB367" s="299"/>
      <c r="AC367" s="299"/>
      <c r="AD367" s="299"/>
      <c r="AE367" s="299"/>
      <c r="AF367" s="299"/>
      <c r="AG367" s="299"/>
      <c r="AH367" s="299"/>
    </row>
    <row r="368">
      <c r="A368" s="295"/>
      <c r="B368" s="296">
        <v>4964.0</v>
      </c>
      <c r="C368" s="296" t="s">
        <v>154</v>
      </c>
      <c r="D368" s="298">
        <v>23.801</v>
      </c>
      <c r="E368" s="298" t="s">
        <v>232</v>
      </c>
      <c r="F368" s="298">
        <v>0.0</v>
      </c>
      <c r="G368" s="296">
        <v>6714.0</v>
      </c>
      <c r="H368" s="298">
        <v>2.7</v>
      </c>
      <c r="I368" s="298" t="s">
        <v>684</v>
      </c>
      <c r="J368" s="298" t="s">
        <v>53</v>
      </c>
      <c r="K368" s="298" t="s">
        <v>689</v>
      </c>
      <c r="L368" s="296" t="s">
        <v>576</v>
      </c>
      <c r="M368" s="299"/>
      <c r="N368" s="299"/>
      <c r="O368" s="299"/>
      <c r="P368" s="299"/>
      <c r="Q368" s="299">
        <f t="shared" si="22"/>
        <v>1845.89</v>
      </c>
      <c r="R368" s="299">
        <f t="shared" si="23"/>
        <v>1554.24</v>
      </c>
      <c r="S368" s="299">
        <f t="shared" si="24"/>
        <v>282.46</v>
      </c>
      <c r="T368" s="299"/>
      <c r="U368" s="299"/>
      <c r="V368" s="299"/>
      <c r="W368" s="299"/>
      <c r="X368" s="299"/>
      <c r="Y368" s="299"/>
      <c r="Z368" s="299"/>
      <c r="AA368" s="299"/>
      <c r="AB368" s="299"/>
      <c r="AC368" s="299"/>
      <c r="AD368" s="299"/>
      <c r="AE368" s="299"/>
      <c r="AF368" s="299"/>
      <c r="AG368" s="299"/>
      <c r="AH368" s="299"/>
    </row>
    <row r="369">
      <c r="A369" s="295"/>
      <c r="B369" s="296">
        <v>4965.0</v>
      </c>
      <c r="C369" s="296" t="s">
        <v>154</v>
      </c>
      <c r="D369" s="298">
        <v>23.801</v>
      </c>
      <c r="E369" s="298" t="s">
        <v>232</v>
      </c>
      <c r="F369" s="298">
        <v>0.0</v>
      </c>
      <c r="G369" s="296">
        <v>222434.0</v>
      </c>
      <c r="H369" s="298">
        <v>12.0</v>
      </c>
      <c r="I369" s="298" t="s">
        <v>684</v>
      </c>
      <c r="J369" s="298" t="s">
        <v>53</v>
      </c>
      <c r="K369" s="298" t="s">
        <v>223</v>
      </c>
      <c r="L369" s="296" t="s">
        <v>576</v>
      </c>
      <c r="M369" s="299"/>
      <c r="N369" s="299"/>
      <c r="O369" s="299"/>
      <c r="P369" s="299"/>
      <c r="Q369" s="299">
        <f t="shared" si="22"/>
        <v>1845.89</v>
      </c>
      <c r="R369" s="299">
        <f t="shared" si="23"/>
        <v>1554.24</v>
      </c>
      <c r="S369" s="299">
        <f t="shared" si="24"/>
        <v>282.46</v>
      </c>
      <c r="T369" s="299"/>
      <c r="U369" s="299"/>
      <c r="V369" s="299"/>
      <c r="W369" s="299"/>
      <c r="X369" s="299"/>
      <c r="Y369" s="299"/>
      <c r="Z369" s="299"/>
      <c r="AA369" s="299"/>
      <c r="AB369" s="299"/>
      <c r="AC369" s="299"/>
      <c r="AD369" s="299"/>
      <c r="AE369" s="299"/>
      <c r="AF369" s="299"/>
      <c r="AG369" s="299"/>
      <c r="AH369" s="299"/>
    </row>
    <row r="370">
      <c r="A370" s="329">
        <v>45429.0</v>
      </c>
      <c r="B370" s="151">
        <v>6954.0</v>
      </c>
      <c r="C370" s="151" t="s">
        <v>391</v>
      </c>
      <c r="D370" s="163">
        <v>26.495</v>
      </c>
      <c r="E370" s="153">
        <v>8.0</v>
      </c>
      <c r="F370" s="151">
        <v>10.68</v>
      </c>
      <c r="G370" s="151">
        <v>516067.0</v>
      </c>
      <c r="H370" s="151">
        <v>25.79</v>
      </c>
      <c r="I370" s="153" t="s">
        <v>229</v>
      </c>
      <c r="J370" s="164" t="s">
        <v>53</v>
      </c>
      <c r="K370" s="164" t="s">
        <v>203</v>
      </c>
      <c r="L370" s="152" t="s">
        <v>778</v>
      </c>
      <c r="M370" s="154"/>
      <c r="N370" s="154"/>
      <c r="O370" s="154"/>
      <c r="P370" s="154"/>
      <c r="Q370" s="154">
        <f t="shared" si="22"/>
        <v>1845.89</v>
      </c>
      <c r="R370" s="154">
        <f t="shared" si="23"/>
        <v>1554.24</v>
      </c>
      <c r="S370" s="154">
        <f t="shared" si="24"/>
        <v>293.14</v>
      </c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  <c r="AF370" s="154"/>
      <c r="AG370" s="154"/>
      <c r="AH370" s="154"/>
    </row>
    <row r="371">
      <c r="A371" s="228"/>
      <c r="B371" s="151">
        <v>6955.0</v>
      </c>
      <c r="C371" s="151" t="s">
        <v>391</v>
      </c>
      <c r="D371" s="153">
        <v>26.495</v>
      </c>
      <c r="E371" s="153">
        <v>7.0</v>
      </c>
      <c r="F371" s="151">
        <v>11.06</v>
      </c>
      <c r="G371" s="151">
        <v>1238060.0</v>
      </c>
      <c r="H371" s="151">
        <v>29.27</v>
      </c>
      <c r="I371" s="153" t="s">
        <v>101</v>
      </c>
      <c r="J371" s="164" t="s">
        <v>53</v>
      </c>
      <c r="K371" s="164" t="s">
        <v>203</v>
      </c>
      <c r="L371" s="154"/>
      <c r="M371" s="154"/>
      <c r="N371" s="154"/>
      <c r="O371" s="154"/>
      <c r="P371" s="154"/>
      <c r="Q371" s="154">
        <f t="shared" si="22"/>
        <v>1845.89</v>
      </c>
      <c r="R371" s="154">
        <f t="shared" si="23"/>
        <v>1565.3</v>
      </c>
      <c r="S371" s="154">
        <f t="shared" si="24"/>
        <v>293.14</v>
      </c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  <c r="AF371" s="154"/>
      <c r="AG371" s="154"/>
      <c r="AH371" s="154"/>
    </row>
    <row r="372">
      <c r="A372" s="228"/>
      <c r="B372" s="151">
        <v>6956.0</v>
      </c>
      <c r="C372" s="151" t="s">
        <v>391</v>
      </c>
      <c r="D372" s="153">
        <v>26.495</v>
      </c>
      <c r="E372" s="153">
        <v>7.0</v>
      </c>
      <c r="F372" s="151">
        <v>11.08</v>
      </c>
      <c r="G372" s="151">
        <v>1243685.0</v>
      </c>
      <c r="H372" s="151">
        <v>29.78</v>
      </c>
      <c r="I372" s="153" t="s">
        <v>101</v>
      </c>
      <c r="J372" s="164" t="s">
        <v>53</v>
      </c>
      <c r="K372" s="164" t="s">
        <v>203</v>
      </c>
      <c r="L372" s="154"/>
      <c r="M372" s="154"/>
      <c r="N372" s="154"/>
      <c r="O372" s="154"/>
      <c r="P372" s="154"/>
      <c r="Q372" s="154">
        <f t="shared" si="22"/>
        <v>1845.89</v>
      </c>
      <c r="R372" s="154">
        <f t="shared" si="23"/>
        <v>1576.38</v>
      </c>
      <c r="S372" s="154">
        <f t="shared" si="24"/>
        <v>293.14</v>
      </c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  <c r="AF372" s="154"/>
      <c r="AG372" s="154"/>
      <c r="AH372" s="154"/>
    </row>
    <row r="373">
      <c r="A373" s="228"/>
      <c r="B373" s="151">
        <v>6957.0</v>
      </c>
      <c r="C373" s="151" t="s">
        <v>391</v>
      </c>
      <c r="D373" s="153">
        <v>26.495</v>
      </c>
      <c r="E373" s="153">
        <v>7.0</v>
      </c>
      <c r="F373" s="151">
        <v>8.23</v>
      </c>
      <c r="G373" s="151">
        <v>936647.0</v>
      </c>
      <c r="H373" s="151">
        <v>28.72</v>
      </c>
      <c r="I373" s="153" t="s">
        <v>101</v>
      </c>
      <c r="J373" s="164" t="s">
        <v>53</v>
      </c>
      <c r="K373" s="164" t="s">
        <v>203</v>
      </c>
      <c r="L373" s="154"/>
      <c r="M373" s="154"/>
      <c r="N373" s="154"/>
      <c r="O373" s="154"/>
      <c r="P373" s="154"/>
      <c r="Q373" s="154">
        <f t="shared" si="22"/>
        <v>1845.89</v>
      </c>
      <c r="R373" s="154">
        <f t="shared" si="23"/>
        <v>1584.61</v>
      </c>
      <c r="S373" s="154">
        <f t="shared" si="24"/>
        <v>293.14</v>
      </c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  <c r="AF373" s="154"/>
      <c r="AG373" s="154"/>
      <c r="AH373" s="154"/>
    </row>
    <row r="374">
      <c r="A374" s="228"/>
      <c r="B374" s="151">
        <v>6958.0</v>
      </c>
      <c r="C374" s="151" t="s">
        <v>391</v>
      </c>
      <c r="D374" s="153">
        <v>26.495</v>
      </c>
      <c r="E374" s="153">
        <v>7.0</v>
      </c>
      <c r="F374" s="151">
        <v>14.31</v>
      </c>
      <c r="G374" s="151">
        <v>647824.0</v>
      </c>
      <c r="H374" s="151">
        <v>31.61</v>
      </c>
      <c r="I374" s="153" t="s">
        <v>65</v>
      </c>
      <c r="J374" s="164" t="s">
        <v>53</v>
      </c>
      <c r="K374" s="164" t="s">
        <v>203</v>
      </c>
      <c r="L374" s="154"/>
      <c r="M374" s="154"/>
      <c r="N374" s="154"/>
      <c r="O374" s="154"/>
      <c r="P374" s="154"/>
      <c r="Q374" s="154">
        <f t="shared" si="22"/>
        <v>1860.2</v>
      </c>
      <c r="R374" s="154">
        <f t="shared" si="23"/>
        <v>1584.61</v>
      </c>
      <c r="S374" s="154">
        <f t="shared" si="24"/>
        <v>293.14</v>
      </c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  <c r="AF374" s="154"/>
      <c r="AG374" s="154"/>
      <c r="AH374" s="154"/>
    </row>
    <row r="375">
      <c r="A375" s="228"/>
      <c r="B375" s="151">
        <v>6959.0</v>
      </c>
      <c r="C375" s="151" t="s">
        <v>391</v>
      </c>
      <c r="D375" s="153">
        <v>26.495</v>
      </c>
      <c r="E375" s="153">
        <v>9.0</v>
      </c>
      <c r="F375" s="151">
        <v>15.27</v>
      </c>
      <c r="G375" s="151">
        <v>696822.0</v>
      </c>
      <c r="H375" s="151">
        <v>34.42</v>
      </c>
      <c r="I375" s="153" t="s">
        <v>65</v>
      </c>
      <c r="J375" s="164" t="s">
        <v>53</v>
      </c>
      <c r="K375" s="164" t="s">
        <v>203</v>
      </c>
      <c r="L375" s="154"/>
      <c r="M375" s="154"/>
      <c r="N375" s="154"/>
      <c r="O375" s="154"/>
      <c r="P375" s="154"/>
      <c r="Q375" s="154">
        <f t="shared" si="22"/>
        <v>1875.47</v>
      </c>
      <c r="R375" s="154">
        <f t="shared" si="23"/>
        <v>1584.61</v>
      </c>
      <c r="S375" s="154">
        <f t="shared" si="24"/>
        <v>293.14</v>
      </c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  <c r="AF375" s="154"/>
      <c r="AG375" s="154"/>
      <c r="AH375" s="154"/>
    </row>
    <row r="376">
      <c r="A376" s="228"/>
      <c r="B376" s="151">
        <v>6960.0</v>
      </c>
      <c r="C376" s="151" t="s">
        <v>391</v>
      </c>
      <c r="D376" s="153">
        <v>26.495</v>
      </c>
      <c r="E376" s="153">
        <v>9.0</v>
      </c>
      <c r="F376" s="151">
        <v>14.28</v>
      </c>
      <c r="G376" s="151">
        <v>662106.0</v>
      </c>
      <c r="H376" s="151">
        <v>32.9</v>
      </c>
      <c r="I376" s="153" t="s">
        <v>65</v>
      </c>
      <c r="J376" s="164" t="s">
        <v>53</v>
      </c>
      <c r="K376" s="164" t="s">
        <v>203</v>
      </c>
      <c r="L376" s="154"/>
      <c r="M376" s="154"/>
      <c r="N376" s="154"/>
      <c r="O376" s="154"/>
      <c r="P376" s="154"/>
      <c r="Q376" s="154">
        <f t="shared" si="22"/>
        <v>1889.75</v>
      </c>
      <c r="R376" s="154">
        <f t="shared" si="23"/>
        <v>1584.61</v>
      </c>
      <c r="S376" s="154">
        <f t="shared" si="24"/>
        <v>293.14</v>
      </c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  <c r="AF376" s="154"/>
      <c r="AG376" s="154"/>
      <c r="AH376" s="154"/>
    </row>
    <row r="377">
      <c r="A377" s="228"/>
      <c r="B377" s="151">
        <v>6961.0</v>
      </c>
      <c r="C377" s="151" t="s">
        <v>391</v>
      </c>
      <c r="D377" s="153">
        <v>26.495</v>
      </c>
      <c r="E377" s="153">
        <v>10.0</v>
      </c>
      <c r="F377" s="151">
        <v>7.75</v>
      </c>
      <c r="G377" s="151">
        <v>108657.0</v>
      </c>
      <c r="H377" s="151">
        <v>16.73</v>
      </c>
      <c r="I377" s="153" t="s">
        <v>235</v>
      </c>
      <c r="J377" s="164" t="s">
        <v>53</v>
      </c>
      <c r="K377" s="164" t="s">
        <v>203</v>
      </c>
      <c r="L377" s="154"/>
      <c r="M377" s="154"/>
      <c r="N377" s="154"/>
      <c r="O377" s="154"/>
      <c r="P377" s="154"/>
      <c r="Q377" s="154">
        <f t="shared" si="22"/>
        <v>1889.75</v>
      </c>
      <c r="R377" s="154">
        <f t="shared" si="23"/>
        <v>1584.61</v>
      </c>
      <c r="S377" s="154">
        <f t="shared" si="24"/>
        <v>293.14</v>
      </c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</row>
    <row r="378">
      <c r="A378" s="228"/>
      <c r="B378" s="151">
        <v>6962.0</v>
      </c>
      <c r="C378" s="151" t="s">
        <v>391</v>
      </c>
      <c r="D378" s="153">
        <v>26.495</v>
      </c>
      <c r="E378" s="153">
        <v>7.0</v>
      </c>
      <c r="F378" s="151">
        <v>5.49</v>
      </c>
      <c r="G378" s="151">
        <v>89944.0</v>
      </c>
      <c r="H378" s="151">
        <v>17.2</v>
      </c>
      <c r="I378" s="153" t="s">
        <v>235</v>
      </c>
      <c r="J378" s="164" t="s">
        <v>53</v>
      </c>
      <c r="K378" s="164" t="s">
        <v>203</v>
      </c>
      <c r="L378" s="154"/>
      <c r="M378" s="154"/>
      <c r="N378" s="154"/>
      <c r="O378" s="154"/>
      <c r="P378" s="154"/>
      <c r="Q378" s="154">
        <f t="shared" si="22"/>
        <v>1889.75</v>
      </c>
      <c r="R378" s="154">
        <f t="shared" si="23"/>
        <v>1584.61</v>
      </c>
      <c r="S378" s="154">
        <f t="shared" si="24"/>
        <v>293.14</v>
      </c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</row>
    <row r="379">
      <c r="A379" s="75"/>
      <c r="B379" s="4"/>
      <c r="C379" s="4"/>
      <c r="D379" s="52"/>
      <c r="E379" s="76"/>
      <c r="F379" s="76"/>
      <c r="G379" s="76"/>
      <c r="H379" s="76"/>
      <c r="I379" s="52"/>
      <c r="J379" s="76"/>
      <c r="K379" s="76"/>
      <c r="Q379" s="20">
        <f t="shared" si="22"/>
        <v>1889.75</v>
      </c>
      <c r="R379" s="20">
        <f t="shared" si="23"/>
        <v>1584.61</v>
      </c>
      <c r="S379" s="20">
        <f t="shared" si="24"/>
        <v>293.14</v>
      </c>
    </row>
    <row r="380">
      <c r="A380" s="75"/>
      <c r="B380" s="4"/>
      <c r="D380" s="76"/>
      <c r="E380" s="76"/>
      <c r="F380" s="76"/>
      <c r="G380" s="76"/>
      <c r="H380" s="76"/>
      <c r="I380" s="76"/>
      <c r="J380" s="76"/>
      <c r="K380" s="76"/>
      <c r="Q380" s="20">
        <f t="shared" si="22"/>
        <v>1889.75</v>
      </c>
      <c r="R380" s="20">
        <f t="shared" si="23"/>
        <v>1584.61</v>
      </c>
      <c r="S380" s="20">
        <f t="shared" si="24"/>
        <v>293.14</v>
      </c>
    </row>
    <row r="381">
      <c r="A381" s="75"/>
      <c r="D381" s="76"/>
      <c r="E381" s="76"/>
      <c r="F381" s="76"/>
      <c r="G381" s="76"/>
      <c r="H381" s="76"/>
      <c r="I381" s="76"/>
      <c r="J381" s="76"/>
      <c r="K381" s="76"/>
      <c r="Q381" s="20">
        <f t="shared" si="22"/>
        <v>1889.75</v>
      </c>
      <c r="R381" s="20">
        <f t="shared" si="23"/>
        <v>1584.61</v>
      </c>
      <c r="S381" s="20">
        <f t="shared" si="24"/>
        <v>293.14</v>
      </c>
    </row>
    <row r="382">
      <c r="A382" s="75"/>
      <c r="D382" s="76"/>
      <c r="E382" s="76"/>
      <c r="F382" s="76"/>
      <c r="G382" s="76"/>
      <c r="H382" s="76"/>
      <c r="I382" s="76"/>
      <c r="J382" s="76"/>
      <c r="K382" s="76"/>
      <c r="Q382" s="20">
        <f t="shared" si="22"/>
        <v>1889.75</v>
      </c>
      <c r="R382" s="20">
        <f t="shared" si="23"/>
        <v>1584.61</v>
      </c>
      <c r="S382" s="20">
        <f t="shared" si="24"/>
        <v>293.14</v>
      </c>
    </row>
    <row r="383">
      <c r="A383" s="75"/>
      <c r="D383" s="76"/>
      <c r="E383" s="76"/>
      <c r="F383" s="76"/>
      <c r="G383" s="76"/>
      <c r="H383" s="76"/>
      <c r="I383" s="76"/>
      <c r="J383" s="76"/>
      <c r="K383" s="76"/>
      <c r="Q383" s="20">
        <f t="shared" si="22"/>
        <v>1889.75</v>
      </c>
      <c r="R383" s="20">
        <f t="shared" si="23"/>
        <v>1584.61</v>
      </c>
      <c r="S383" s="20">
        <f t="shared" si="24"/>
        <v>293.14</v>
      </c>
    </row>
    <row r="384">
      <c r="A384" s="75"/>
      <c r="D384" s="76"/>
      <c r="E384" s="76"/>
      <c r="F384" s="76"/>
      <c r="G384" s="76"/>
      <c r="H384" s="76"/>
      <c r="I384" s="76"/>
      <c r="J384" s="76"/>
      <c r="K384" s="76"/>
      <c r="Q384" s="20">
        <f t="shared" si="22"/>
        <v>1889.75</v>
      </c>
      <c r="R384" s="20">
        <f t="shared" si="23"/>
        <v>1584.61</v>
      </c>
      <c r="S384" s="20">
        <f t="shared" si="24"/>
        <v>293.14</v>
      </c>
    </row>
    <row r="385">
      <c r="A385" s="75"/>
      <c r="D385" s="76"/>
      <c r="E385" s="76"/>
      <c r="F385" s="76"/>
      <c r="G385" s="76"/>
      <c r="H385" s="76"/>
      <c r="I385" s="76"/>
      <c r="J385" s="76"/>
      <c r="K385" s="76"/>
      <c r="Q385" s="20">
        <f t="shared" si="22"/>
        <v>1889.75</v>
      </c>
      <c r="R385" s="20">
        <f t="shared" si="23"/>
        <v>1584.61</v>
      </c>
      <c r="S385" s="20">
        <f t="shared" si="24"/>
        <v>293.14</v>
      </c>
    </row>
    <row r="386">
      <c r="A386" s="75"/>
      <c r="D386" s="76"/>
      <c r="E386" s="76"/>
      <c r="F386" s="76"/>
      <c r="G386" s="76"/>
      <c r="H386" s="76"/>
      <c r="I386" s="76"/>
      <c r="J386" s="76"/>
      <c r="K386" s="76"/>
      <c r="Q386" s="20">
        <f t="shared" si="22"/>
        <v>1889.75</v>
      </c>
      <c r="R386" s="20">
        <f t="shared" si="23"/>
        <v>1584.61</v>
      </c>
      <c r="S386" s="20">
        <f t="shared" si="24"/>
        <v>293.14</v>
      </c>
    </row>
    <row r="387">
      <c r="A387" s="75"/>
      <c r="D387" s="76"/>
      <c r="E387" s="76"/>
      <c r="F387" s="76"/>
      <c r="G387" s="76"/>
      <c r="H387" s="76"/>
      <c r="I387" s="76"/>
      <c r="J387" s="76"/>
      <c r="K387" s="76"/>
      <c r="Q387" s="20">
        <f t="shared" si="22"/>
        <v>1889.75</v>
      </c>
      <c r="R387" s="20">
        <f t="shared" si="23"/>
        <v>1584.61</v>
      </c>
      <c r="S387" s="20">
        <f t="shared" si="24"/>
        <v>293.14</v>
      </c>
    </row>
    <row r="388">
      <c r="A388" s="75"/>
      <c r="D388" s="76"/>
      <c r="E388" s="76"/>
      <c r="F388" s="76"/>
      <c r="G388" s="76"/>
      <c r="H388" s="76"/>
      <c r="I388" s="76"/>
      <c r="J388" s="76"/>
      <c r="K388" s="76"/>
      <c r="Q388" s="20">
        <f t="shared" si="22"/>
        <v>1889.75</v>
      </c>
      <c r="R388" s="20">
        <f t="shared" si="23"/>
        <v>1584.61</v>
      </c>
      <c r="S388" s="20">
        <f t="shared" si="24"/>
        <v>293.14</v>
      </c>
    </row>
    <row r="389">
      <c r="A389" s="75"/>
      <c r="D389" s="76"/>
      <c r="E389" s="76"/>
      <c r="F389" s="76"/>
      <c r="G389" s="76"/>
      <c r="H389" s="76"/>
      <c r="I389" s="76"/>
      <c r="J389" s="76"/>
      <c r="K389" s="76"/>
      <c r="Q389" s="20">
        <f t="shared" si="22"/>
        <v>1889.75</v>
      </c>
      <c r="R389" s="20">
        <f t="shared" si="23"/>
        <v>1584.61</v>
      </c>
      <c r="S389" s="20">
        <f t="shared" si="24"/>
        <v>293.14</v>
      </c>
    </row>
    <row r="390">
      <c r="A390" s="75"/>
      <c r="D390" s="76"/>
      <c r="E390" s="76"/>
      <c r="F390" s="76"/>
      <c r="G390" s="76"/>
      <c r="H390" s="76"/>
      <c r="I390" s="76"/>
      <c r="J390" s="76"/>
      <c r="K390" s="76"/>
      <c r="Q390" s="20">
        <f t="shared" si="22"/>
        <v>1889.75</v>
      </c>
      <c r="R390" s="20">
        <f t="shared" si="23"/>
        <v>1584.61</v>
      </c>
      <c r="S390" s="20">
        <f t="shared" si="24"/>
        <v>293.14</v>
      </c>
    </row>
    <row r="391">
      <c r="A391" s="75"/>
      <c r="D391" s="76"/>
      <c r="E391" s="76"/>
      <c r="F391" s="76"/>
      <c r="G391" s="76"/>
      <c r="H391" s="76"/>
      <c r="I391" s="76"/>
      <c r="J391" s="76"/>
      <c r="K391" s="76"/>
      <c r="Q391" s="20">
        <f t="shared" si="22"/>
        <v>1889.75</v>
      </c>
      <c r="R391" s="20">
        <f t="shared" si="23"/>
        <v>1584.61</v>
      </c>
      <c r="S391" s="20">
        <f t="shared" si="24"/>
        <v>293.14</v>
      </c>
    </row>
    <row r="392">
      <c r="A392" s="75"/>
      <c r="D392" s="76"/>
      <c r="E392" s="76"/>
      <c r="F392" s="76"/>
      <c r="G392" s="76"/>
      <c r="H392" s="76"/>
      <c r="I392" s="76"/>
      <c r="J392" s="76"/>
      <c r="K392" s="76"/>
      <c r="Q392" s="20">
        <f t="shared" si="22"/>
        <v>1889.75</v>
      </c>
      <c r="R392" s="20">
        <f t="shared" si="23"/>
        <v>1584.61</v>
      </c>
      <c r="S392" s="20">
        <f t="shared" si="24"/>
        <v>293.14</v>
      </c>
    </row>
    <row r="393">
      <c r="A393" s="75"/>
      <c r="D393" s="76"/>
      <c r="E393" s="76"/>
      <c r="F393" s="76"/>
      <c r="G393" s="76"/>
      <c r="H393" s="76"/>
      <c r="I393" s="76"/>
      <c r="J393" s="76"/>
      <c r="K393" s="76"/>
      <c r="Q393" s="20">
        <f t="shared" si="22"/>
        <v>1889.75</v>
      </c>
      <c r="R393" s="20">
        <f t="shared" si="23"/>
        <v>1584.61</v>
      </c>
      <c r="S393" s="20">
        <f t="shared" si="24"/>
        <v>293.14</v>
      </c>
    </row>
    <row r="394">
      <c r="A394" s="75"/>
      <c r="D394" s="76"/>
      <c r="E394" s="76"/>
      <c r="F394" s="76"/>
      <c r="G394" s="76"/>
      <c r="H394" s="76"/>
      <c r="I394" s="76"/>
      <c r="J394" s="76"/>
      <c r="K394" s="76"/>
      <c r="Q394" s="20">
        <f t="shared" si="22"/>
        <v>1889.75</v>
      </c>
      <c r="R394" s="20">
        <f t="shared" si="23"/>
        <v>1584.61</v>
      </c>
      <c r="S394" s="20">
        <f t="shared" si="24"/>
        <v>293.14</v>
      </c>
    </row>
    <row r="395">
      <c r="A395" s="75"/>
      <c r="D395" s="76"/>
      <c r="E395" s="76"/>
      <c r="F395" s="76"/>
      <c r="G395" s="76"/>
      <c r="H395" s="76"/>
      <c r="I395" s="76"/>
      <c r="J395" s="76"/>
      <c r="K395" s="76"/>
      <c r="Q395" s="20">
        <f t="shared" si="22"/>
        <v>1889.75</v>
      </c>
      <c r="R395" s="20">
        <f t="shared" si="23"/>
        <v>1584.61</v>
      </c>
      <c r="S395" s="20">
        <f t="shared" si="24"/>
        <v>293.14</v>
      </c>
    </row>
    <row r="396">
      <c r="A396" s="75"/>
      <c r="D396" s="76"/>
      <c r="E396" s="76"/>
      <c r="F396" s="76"/>
      <c r="G396" s="76"/>
      <c r="H396" s="76"/>
      <c r="I396" s="76"/>
      <c r="J396" s="76"/>
      <c r="K396" s="76"/>
      <c r="Q396" s="20">
        <f t="shared" si="22"/>
        <v>1889.75</v>
      </c>
      <c r="R396" s="20">
        <f t="shared" si="23"/>
        <v>1584.61</v>
      </c>
      <c r="S396" s="20">
        <f t="shared" si="24"/>
        <v>293.14</v>
      </c>
    </row>
    <row r="397">
      <c r="A397" s="75"/>
      <c r="D397" s="76"/>
      <c r="E397" s="76"/>
      <c r="F397" s="76"/>
      <c r="G397" s="76"/>
      <c r="H397" s="76"/>
      <c r="I397" s="76"/>
      <c r="J397" s="76"/>
      <c r="K397" s="76"/>
      <c r="Q397" s="20">
        <f t="shared" si="22"/>
        <v>1889.75</v>
      </c>
      <c r="R397" s="20">
        <f t="shared" si="23"/>
        <v>1584.61</v>
      </c>
      <c r="S397" s="20">
        <f t="shared" si="24"/>
        <v>293.14</v>
      </c>
    </row>
    <row r="398">
      <c r="A398" s="75"/>
      <c r="D398" s="76"/>
      <c r="E398" s="76"/>
      <c r="F398" s="76"/>
      <c r="G398" s="76"/>
      <c r="H398" s="76"/>
      <c r="I398" s="76"/>
      <c r="J398" s="76"/>
      <c r="K398" s="76"/>
      <c r="Q398" s="20">
        <f t="shared" si="22"/>
        <v>1889.75</v>
      </c>
      <c r="R398" s="20">
        <f t="shared" si="23"/>
        <v>1584.61</v>
      </c>
      <c r="S398" s="20">
        <f t="shared" si="24"/>
        <v>293.14</v>
      </c>
    </row>
    <row r="399">
      <c r="A399" s="75"/>
      <c r="D399" s="76"/>
      <c r="E399" s="76"/>
      <c r="F399" s="76"/>
      <c r="G399" s="76"/>
      <c r="H399" s="76"/>
      <c r="I399" s="76"/>
      <c r="J399" s="76"/>
      <c r="K399" s="76"/>
      <c r="Q399" s="20">
        <f t="shared" si="22"/>
        <v>1889.75</v>
      </c>
      <c r="R399" s="20">
        <f t="shared" si="23"/>
        <v>1584.61</v>
      </c>
      <c r="S399" s="20">
        <f t="shared" si="24"/>
        <v>293.14</v>
      </c>
    </row>
    <row r="400">
      <c r="A400" s="75"/>
      <c r="D400" s="76"/>
      <c r="E400" s="76"/>
      <c r="F400" s="76"/>
      <c r="G400" s="76"/>
      <c r="H400" s="76"/>
      <c r="I400" s="76"/>
      <c r="J400" s="76"/>
      <c r="K400" s="76"/>
      <c r="Q400" s="20">
        <f t="shared" si="22"/>
        <v>1889.75</v>
      </c>
      <c r="R400" s="20">
        <f t="shared" si="23"/>
        <v>1584.61</v>
      </c>
      <c r="S400" s="20">
        <f t="shared" si="24"/>
        <v>293.14</v>
      </c>
    </row>
    <row r="401">
      <c r="A401" s="75"/>
      <c r="D401" s="76"/>
      <c r="E401" s="76"/>
      <c r="F401" s="76"/>
      <c r="G401" s="76"/>
      <c r="H401" s="76"/>
      <c r="I401" s="76"/>
      <c r="J401" s="76"/>
      <c r="K401" s="76"/>
      <c r="Q401" s="20">
        <f t="shared" si="22"/>
        <v>1889.75</v>
      </c>
      <c r="R401" s="20">
        <f t="shared" si="23"/>
        <v>1584.61</v>
      </c>
      <c r="S401" s="20">
        <f t="shared" si="24"/>
        <v>293.14</v>
      </c>
    </row>
    <row r="402">
      <c r="A402" s="75"/>
      <c r="D402" s="76"/>
      <c r="E402" s="76"/>
      <c r="F402" s="76"/>
      <c r="G402" s="76"/>
      <c r="H402" s="76"/>
      <c r="I402" s="76"/>
      <c r="J402" s="76"/>
      <c r="K402" s="76"/>
      <c r="Q402" s="20">
        <f t="shared" si="22"/>
        <v>1889.75</v>
      </c>
      <c r="R402" s="20">
        <f t="shared" si="23"/>
        <v>1584.61</v>
      </c>
      <c r="S402" s="20">
        <f t="shared" si="24"/>
        <v>293.14</v>
      </c>
    </row>
    <row r="403">
      <c r="A403" s="75"/>
      <c r="D403" s="76"/>
      <c r="E403" s="76"/>
      <c r="F403" s="76"/>
      <c r="G403" s="76"/>
      <c r="H403" s="76"/>
      <c r="I403" s="76"/>
      <c r="J403" s="76"/>
      <c r="K403" s="76"/>
      <c r="Q403" s="20">
        <f t="shared" si="22"/>
        <v>1889.75</v>
      </c>
      <c r="R403" s="20">
        <f t="shared" si="23"/>
        <v>1584.61</v>
      </c>
      <c r="S403" s="20">
        <f t="shared" si="24"/>
        <v>293.14</v>
      </c>
    </row>
    <row r="404">
      <c r="A404" s="75"/>
      <c r="D404" s="76"/>
      <c r="E404" s="76"/>
      <c r="F404" s="76"/>
      <c r="G404" s="76"/>
      <c r="H404" s="76"/>
      <c r="I404" s="76"/>
      <c r="J404" s="76"/>
      <c r="K404" s="76"/>
      <c r="Q404" s="20">
        <f t="shared" si="22"/>
        <v>1889.75</v>
      </c>
      <c r="R404" s="20">
        <f t="shared" si="23"/>
        <v>1584.61</v>
      </c>
      <c r="S404" s="20">
        <f t="shared" si="24"/>
        <v>293.14</v>
      </c>
    </row>
    <row r="405">
      <c r="A405" s="75"/>
      <c r="D405" s="76"/>
      <c r="E405" s="76"/>
      <c r="F405" s="76"/>
      <c r="G405" s="76"/>
      <c r="H405" s="76"/>
      <c r="I405" s="76"/>
      <c r="J405" s="76"/>
      <c r="K405" s="76"/>
      <c r="Q405" s="20">
        <f t="shared" si="22"/>
        <v>1889.75</v>
      </c>
      <c r="R405" s="20">
        <f t="shared" si="23"/>
        <v>1584.61</v>
      </c>
      <c r="S405" s="20">
        <f t="shared" si="24"/>
        <v>293.14</v>
      </c>
    </row>
    <row r="406">
      <c r="A406" s="75"/>
      <c r="D406" s="76"/>
      <c r="E406" s="76"/>
      <c r="F406" s="76"/>
      <c r="G406" s="76"/>
      <c r="H406" s="76"/>
      <c r="I406" s="76"/>
      <c r="J406" s="76"/>
      <c r="K406" s="76"/>
      <c r="Q406" s="20">
        <f t="shared" si="22"/>
        <v>1889.75</v>
      </c>
      <c r="R406" s="20">
        <f t="shared" si="23"/>
        <v>1584.61</v>
      </c>
      <c r="S406" s="20">
        <f t="shared" si="24"/>
        <v>293.14</v>
      </c>
    </row>
    <row r="407">
      <c r="A407" s="75"/>
      <c r="D407" s="76"/>
      <c r="E407" s="76"/>
      <c r="F407" s="76"/>
      <c r="G407" s="76"/>
      <c r="H407" s="76"/>
      <c r="I407" s="76"/>
      <c r="J407" s="76"/>
      <c r="K407" s="76"/>
      <c r="Q407" s="20">
        <f t="shared" si="22"/>
        <v>1889.75</v>
      </c>
      <c r="R407" s="20">
        <f t="shared" si="23"/>
        <v>1584.61</v>
      </c>
      <c r="S407" s="20">
        <f t="shared" si="24"/>
        <v>293.14</v>
      </c>
    </row>
    <row r="408">
      <c r="A408" s="75"/>
      <c r="D408" s="76"/>
      <c r="E408" s="76"/>
      <c r="F408" s="76"/>
      <c r="G408" s="76"/>
      <c r="H408" s="76"/>
      <c r="I408" s="76"/>
      <c r="J408" s="76"/>
      <c r="K408" s="76"/>
      <c r="Q408" s="20">
        <f t="shared" si="22"/>
        <v>1889.75</v>
      </c>
      <c r="R408" s="20">
        <f t="shared" si="23"/>
        <v>1584.61</v>
      </c>
      <c r="S408" s="20">
        <f t="shared" si="24"/>
        <v>293.14</v>
      </c>
    </row>
    <row r="409">
      <c r="A409" s="75"/>
      <c r="D409" s="76"/>
      <c r="E409" s="76"/>
      <c r="F409" s="76"/>
      <c r="G409" s="76"/>
      <c r="H409" s="76"/>
      <c r="I409" s="76"/>
      <c r="J409" s="76"/>
      <c r="K409" s="76"/>
      <c r="Q409" s="20">
        <f t="shared" si="22"/>
        <v>1889.75</v>
      </c>
      <c r="R409" s="20">
        <f t="shared" si="23"/>
        <v>1584.61</v>
      </c>
      <c r="S409" s="20">
        <f t="shared" si="24"/>
        <v>293.14</v>
      </c>
    </row>
    <row r="410">
      <c r="A410" s="75"/>
      <c r="D410" s="76"/>
      <c r="E410" s="76"/>
      <c r="F410" s="76"/>
      <c r="G410" s="76"/>
      <c r="H410" s="76"/>
      <c r="I410" s="76"/>
      <c r="J410" s="76"/>
      <c r="K410" s="76"/>
      <c r="Q410" s="20">
        <f t="shared" si="22"/>
        <v>1889.75</v>
      </c>
      <c r="R410" s="20">
        <f t="shared" si="23"/>
        <v>1584.61</v>
      </c>
      <c r="S410" s="20">
        <f t="shared" si="24"/>
        <v>293.14</v>
      </c>
    </row>
    <row r="411">
      <c r="A411" s="75"/>
      <c r="D411" s="76"/>
      <c r="E411" s="76"/>
      <c r="F411" s="76"/>
      <c r="G411" s="76"/>
      <c r="H411" s="76"/>
      <c r="I411" s="76"/>
      <c r="J411" s="76"/>
      <c r="K411" s="76"/>
      <c r="Q411" s="20">
        <f t="shared" si="22"/>
        <v>1889.75</v>
      </c>
      <c r="R411" s="20">
        <f t="shared" si="23"/>
        <v>1584.61</v>
      </c>
      <c r="S411" s="20">
        <f t="shared" si="24"/>
        <v>293.14</v>
      </c>
    </row>
    <row r="412">
      <c r="A412" s="75"/>
      <c r="D412" s="76"/>
      <c r="E412" s="76"/>
      <c r="F412" s="76"/>
      <c r="G412" s="76"/>
      <c r="H412" s="76"/>
      <c r="I412" s="76"/>
      <c r="J412" s="76"/>
      <c r="K412" s="76"/>
      <c r="Q412" s="20">
        <f t="shared" si="22"/>
        <v>1889.75</v>
      </c>
      <c r="R412" s="20">
        <f t="shared" si="23"/>
        <v>1584.61</v>
      </c>
      <c r="S412" s="20">
        <f t="shared" si="24"/>
        <v>293.14</v>
      </c>
    </row>
    <row r="413">
      <c r="A413" s="75"/>
      <c r="D413" s="76"/>
      <c r="E413" s="76"/>
      <c r="F413" s="76"/>
      <c r="G413" s="76"/>
      <c r="H413" s="76"/>
      <c r="I413" s="76"/>
      <c r="J413" s="76"/>
      <c r="K413" s="76"/>
      <c r="Q413" s="20">
        <f t="shared" si="22"/>
        <v>1889.75</v>
      </c>
      <c r="R413" s="20">
        <f t="shared" si="23"/>
        <v>1584.61</v>
      </c>
      <c r="S413" s="20">
        <f t="shared" si="24"/>
        <v>293.14</v>
      </c>
    </row>
    <row r="414">
      <c r="A414" s="75"/>
      <c r="D414" s="76"/>
      <c r="E414" s="76"/>
      <c r="F414" s="76"/>
      <c r="G414" s="76"/>
      <c r="H414" s="76"/>
      <c r="I414" s="76"/>
      <c r="J414" s="76"/>
      <c r="K414" s="76"/>
      <c r="Q414" s="20">
        <f t="shared" si="22"/>
        <v>1889.75</v>
      </c>
      <c r="R414" s="20">
        <f t="shared" si="23"/>
        <v>1584.61</v>
      </c>
      <c r="S414" s="20">
        <f t="shared" si="24"/>
        <v>293.14</v>
      </c>
    </row>
    <row r="415">
      <c r="A415" s="75"/>
      <c r="D415" s="76"/>
      <c r="E415" s="76"/>
      <c r="F415" s="76"/>
      <c r="G415" s="76"/>
      <c r="H415" s="76"/>
      <c r="I415" s="76"/>
      <c r="J415" s="76"/>
      <c r="K415" s="76"/>
      <c r="Q415" s="20">
        <f t="shared" si="22"/>
        <v>1889.75</v>
      </c>
      <c r="R415" s="20">
        <f t="shared" si="23"/>
        <v>1584.61</v>
      </c>
      <c r="S415" s="20">
        <f t="shared" si="24"/>
        <v>293.14</v>
      </c>
    </row>
    <row r="416">
      <c r="A416" s="75"/>
      <c r="D416" s="76"/>
      <c r="E416" s="76"/>
      <c r="F416" s="76"/>
      <c r="G416" s="76"/>
      <c r="H416" s="76"/>
      <c r="I416" s="76"/>
      <c r="J416" s="76"/>
      <c r="K416" s="76"/>
      <c r="Q416" s="20">
        <f t="shared" si="22"/>
        <v>1889.75</v>
      </c>
      <c r="R416" s="20">
        <f t="shared" si="23"/>
        <v>1584.61</v>
      </c>
      <c r="S416" s="20">
        <f t="shared" si="24"/>
        <v>293.14</v>
      </c>
    </row>
    <row r="417">
      <c r="A417" s="75"/>
      <c r="D417" s="76"/>
      <c r="E417" s="76"/>
      <c r="F417" s="76"/>
      <c r="G417" s="76"/>
      <c r="H417" s="76"/>
      <c r="I417" s="76"/>
      <c r="J417" s="76"/>
      <c r="K417" s="76"/>
      <c r="Q417" s="20">
        <f t="shared" si="22"/>
        <v>1889.75</v>
      </c>
      <c r="R417" s="20">
        <f t="shared" si="23"/>
        <v>1584.61</v>
      </c>
      <c r="S417" s="20">
        <f t="shared" si="24"/>
        <v>293.14</v>
      </c>
    </row>
    <row r="418">
      <c r="A418" s="75"/>
      <c r="D418" s="76"/>
      <c r="E418" s="76"/>
      <c r="F418" s="76"/>
      <c r="G418" s="76"/>
      <c r="H418" s="76"/>
      <c r="I418" s="76"/>
      <c r="J418" s="76"/>
      <c r="K418" s="76"/>
      <c r="Q418" s="20">
        <f t="shared" si="22"/>
        <v>1889.75</v>
      </c>
      <c r="R418" s="20">
        <f t="shared" si="23"/>
        <v>1584.61</v>
      </c>
      <c r="S418" s="20">
        <f t="shared" si="24"/>
        <v>293.14</v>
      </c>
    </row>
    <row r="419">
      <c r="A419" s="75"/>
      <c r="D419" s="76"/>
      <c r="E419" s="76"/>
      <c r="F419" s="76"/>
      <c r="G419" s="76"/>
      <c r="H419" s="76"/>
      <c r="I419" s="76"/>
      <c r="J419" s="76"/>
      <c r="K419" s="76"/>
      <c r="Q419" s="20">
        <f t="shared" si="22"/>
        <v>1889.75</v>
      </c>
      <c r="R419" s="20">
        <f t="shared" si="23"/>
        <v>1584.61</v>
      </c>
      <c r="S419" s="20">
        <f t="shared" si="24"/>
        <v>293.14</v>
      </c>
    </row>
    <row r="420">
      <c r="A420" s="75"/>
      <c r="D420" s="76"/>
      <c r="E420" s="76"/>
      <c r="F420" s="76"/>
      <c r="G420" s="76"/>
      <c r="H420" s="76"/>
      <c r="I420" s="76"/>
      <c r="J420" s="76"/>
      <c r="K420" s="76"/>
      <c r="Q420" s="20">
        <f t="shared" si="22"/>
        <v>1889.75</v>
      </c>
      <c r="R420" s="20">
        <f t="shared" si="23"/>
        <v>1584.61</v>
      </c>
      <c r="S420" s="20">
        <f t="shared" si="24"/>
        <v>293.14</v>
      </c>
    </row>
    <row r="421">
      <c r="A421" s="75"/>
      <c r="D421" s="76"/>
      <c r="E421" s="76"/>
      <c r="F421" s="76"/>
      <c r="G421" s="76"/>
      <c r="H421" s="76"/>
      <c r="I421" s="76"/>
      <c r="J421" s="76"/>
      <c r="K421" s="76"/>
      <c r="Q421" s="20">
        <f t="shared" si="22"/>
        <v>1889.75</v>
      </c>
      <c r="R421" s="20">
        <f t="shared" si="23"/>
        <v>1584.61</v>
      </c>
      <c r="S421" s="20">
        <f t="shared" si="24"/>
        <v>293.14</v>
      </c>
    </row>
    <row r="422">
      <c r="A422" s="75"/>
      <c r="D422" s="76"/>
      <c r="E422" s="76"/>
      <c r="F422" s="76"/>
      <c r="G422" s="76"/>
      <c r="H422" s="76"/>
      <c r="I422" s="76"/>
      <c r="J422" s="76"/>
      <c r="K422" s="76"/>
      <c r="Q422" s="20">
        <f t="shared" si="22"/>
        <v>1889.75</v>
      </c>
      <c r="R422" s="20">
        <f t="shared" si="23"/>
        <v>1584.61</v>
      </c>
      <c r="S422" s="20">
        <f t="shared" si="24"/>
        <v>293.14</v>
      </c>
    </row>
    <row r="423">
      <c r="A423" s="75"/>
      <c r="D423" s="76"/>
      <c r="E423" s="76"/>
      <c r="F423" s="76"/>
      <c r="G423" s="76"/>
      <c r="H423" s="76"/>
      <c r="I423" s="76"/>
      <c r="J423" s="76"/>
      <c r="K423" s="76"/>
      <c r="Q423" s="20">
        <f t="shared" si="22"/>
        <v>1889.75</v>
      </c>
      <c r="R423" s="20">
        <f t="shared" si="23"/>
        <v>1584.61</v>
      </c>
      <c r="S423" s="20">
        <f t="shared" si="24"/>
        <v>293.14</v>
      </c>
    </row>
    <row r="424">
      <c r="A424" s="75"/>
      <c r="D424" s="76"/>
      <c r="E424" s="76"/>
      <c r="F424" s="76"/>
      <c r="G424" s="76"/>
      <c r="H424" s="76"/>
      <c r="I424" s="76"/>
      <c r="J424" s="76"/>
      <c r="K424" s="76"/>
      <c r="Q424" s="20">
        <f t="shared" si="22"/>
        <v>1889.75</v>
      </c>
      <c r="R424" s="20">
        <f t="shared" si="23"/>
        <v>1584.61</v>
      </c>
      <c r="S424" s="20">
        <f t="shared" si="24"/>
        <v>293.14</v>
      </c>
    </row>
    <row r="425">
      <c r="A425" s="75"/>
      <c r="D425" s="76"/>
      <c r="E425" s="76"/>
      <c r="F425" s="76"/>
      <c r="G425" s="76"/>
      <c r="H425" s="76"/>
      <c r="I425" s="76"/>
      <c r="J425" s="76"/>
      <c r="K425" s="76"/>
      <c r="Q425" s="20">
        <f t="shared" si="22"/>
        <v>1889.75</v>
      </c>
      <c r="R425" s="20">
        <f t="shared" si="23"/>
        <v>1584.61</v>
      </c>
      <c r="S425" s="20">
        <f t="shared" si="24"/>
        <v>293.14</v>
      </c>
    </row>
    <row r="426">
      <c r="A426" s="75"/>
      <c r="D426" s="76"/>
      <c r="E426" s="76"/>
      <c r="F426" s="76"/>
      <c r="G426" s="76"/>
      <c r="H426" s="76"/>
      <c r="I426" s="76"/>
      <c r="J426" s="76"/>
      <c r="K426" s="76"/>
      <c r="Q426" s="20">
        <f t="shared" si="22"/>
        <v>1889.75</v>
      </c>
      <c r="R426" s="20">
        <f t="shared" si="23"/>
        <v>1584.61</v>
      </c>
      <c r="S426" s="20">
        <f t="shared" si="24"/>
        <v>293.14</v>
      </c>
    </row>
    <row r="427">
      <c r="A427" s="75"/>
      <c r="D427" s="76"/>
      <c r="E427" s="76"/>
      <c r="F427" s="76"/>
      <c r="G427" s="76"/>
      <c r="H427" s="76"/>
      <c r="I427" s="76"/>
      <c r="J427" s="76"/>
      <c r="K427" s="76"/>
      <c r="Q427" s="20">
        <f t="shared" si="22"/>
        <v>1889.75</v>
      </c>
      <c r="R427" s="20">
        <f t="shared" si="23"/>
        <v>1584.61</v>
      </c>
      <c r="S427" s="20">
        <f t="shared" si="24"/>
        <v>293.14</v>
      </c>
    </row>
    <row r="428">
      <c r="A428" s="75"/>
      <c r="D428" s="76"/>
      <c r="E428" s="76"/>
      <c r="F428" s="76"/>
      <c r="G428" s="76"/>
      <c r="H428" s="76"/>
      <c r="I428" s="76"/>
      <c r="J428" s="76"/>
      <c r="K428" s="76"/>
      <c r="Q428" s="20">
        <f t="shared" si="22"/>
        <v>1889.75</v>
      </c>
      <c r="R428" s="20">
        <f t="shared" si="23"/>
        <v>1584.61</v>
      </c>
      <c r="S428" s="20">
        <f t="shared" si="24"/>
        <v>293.14</v>
      </c>
    </row>
    <row r="429">
      <c r="A429" s="75"/>
      <c r="D429" s="76"/>
      <c r="E429" s="76"/>
      <c r="F429" s="76"/>
      <c r="G429" s="76"/>
      <c r="H429" s="76"/>
      <c r="I429" s="76"/>
      <c r="J429" s="76"/>
      <c r="K429" s="76"/>
      <c r="Q429" s="20">
        <f t="shared" si="22"/>
        <v>1889.75</v>
      </c>
      <c r="R429" s="20">
        <f t="shared" si="23"/>
        <v>1584.61</v>
      </c>
      <c r="S429" s="20">
        <f t="shared" si="24"/>
        <v>293.14</v>
      </c>
    </row>
    <row r="430">
      <c r="A430" s="75"/>
      <c r="D430" s="76"/>
      <c r="E430" s="76"/>
      <c r="F430" s="76"/>
      <c r="G430" s="76"/>
      <c r="H430" s="76"/>
      <c r="I430" s="76"/>
      <c r="J430" s="76"/>
      <c r="K430" s="76"/>
      <c r="Q430" s="20">
        <f t="shared" si="22"/>
        <v>1889.75</v>
      </c>
      <c r="R430" s="20">
        <f t="shared" si="23"/>
        <v>1584.61</v>
      </c>
      <c r="S430" s="20">
        <f t="shared" si="24"/>
        <v>293.14</v>
      </c>
    </row>
    <row r="431">
      <c r="A431" s="75"/>
      <c r="D431" s="76"/>
      <c r="E431" s="76"/>
      <c r="F431" s="76"/>
      <c r="G431" s="76"/>
      <c r="H431" s="76"/>
      <c r="I431" s="76"/>
      <c r="J431" s="76"/>
      <c r="K431" s="76"/>
      <c r="Q431" s="20">
        <f t="shared" si="22"/>
        <v>1889.75</v>
      </c>
      <c r="R431" s="20">
        <f t="shared" si="23"/>
        <v>1584.61</v>
      </c>
      <c r="S431" s="20">
        <f t="shared" si="24"/>
        <v>293.14</v>
      </c>
    </row>
    <row r="432">
      <c r="A432" s="75"/>
      <c r="D432" s="76"/>
      <c r="E432" s="76"/>
      <c r="F432" s="76"/>
      <c r="G432" s="76"/>
      <c r="H432" s="76"/>
      <c r="I432" s="76"/>
      <c r="J432" s="76"/>
      <c r="K432" s="76"/>
      <c r="Q432" s="20">
        <f t="shared" si="22"/>
        <v>1889.75</v>
      </c>
      <c r="R432" s="20">
        <f t="shared" si="23"/>
        <v>1584.61</v>
      </c>
      <c r="S432" s="20">
        <f t="shared" si="24"/>
        <v>293.14</v>
      </c>
    </row>
    <row r="433">
      <c r="A433" s="75"/>
      <c r="D433" s="76"/>
      <c r="E433" s="76"/>
      <c r="F433" s="76"/>
      <c r="G433" s="76"/>
      <c r="H433" s="76"/>
      <c r="I433" s="76"/>
      <c r="J433" s="76"/>
      <c r="K433" s="76"/>
      <c r="Q433" s="20">
        <f t="shared" si="22"/>
        <v>1889.75</v>
      </c>
      <c r="R433" s="20">
        <f t="shared" si="23"/>
        <v>1584.61</v>
      </c>
      <c r="S433" s="20">
        <f t="shared" si="24"/>
        <v>293.14</v>
      </c>
    </row>
    <row r="434">
      <c r="A434" s="75"/>
      <c r="D434" s="76"/>
      <c r="E434" s="76"/>
      <c r="F434" s="76"/>
      <c r="G434" s="76"/>
      <c r="H434" s="76"/>
      <c r="I434" s="76"/>
      <c r="J434" s="76"/>
      <c r="K434" s="76"/>
      <c r="Q434" s="20">
        <f t="shared" si="22"/>
        <v>1889.75</v>
      </c>
      <c r="R434" s="20">
        <f t="shared" si="23"/>
        <v>1584.61</v>
      </c>
      <c r="S434" s="20">
        <f t="shared" si="24"/>
        <v>293.14</v>
      </c>
    </row>
    <row r="435">
      <c r="A435" s="75"/>
      <c r="D435" s="76"/>
      <c r="E435" s="76"/>
      <c r="F435" s="76"/>
      <c r="G435" s="76"/>
      <c r="H435" s="76"/>
      <c r="I435" s="76"/>
      <c r="J435" s="76"/>
      <c r="K435" s="76"/>
      <c r="Q435" s="20">
        <f t="shared" si="22"/>
        <v>1889.75</v>
      </c>
      <c r="R435" s="20">
        <f t="shared" si="23"/>
        <v>1584.61</v>
      </c>
      <c r="S435" s="20">
        <f t="shared" si="24"/>
        <v>293.14</v>
      </c>
    </row>
    <row r="436">
      <c r="A436" s="75"/>
      <c r="D436" s="76"/>
      <c r="E436" s="76"/>
      <c r="F436" s="76"/>
      <c r="G436" s="76"/>
      <c r="H436" s="76"/>
      <c r="I436" s="76"/>
      <c r="J436" s="76"/>
      <c r="K436" s="76"/>
      <c r="Q436" s="20">
        <f t="shared" si="22"/>
        <v>1889.75</v>
      </c>
      <c r="R436" s="20">
        <f t="shared" si="23"/>
        <v>1584.61</v>
      </c>
      <c r="S436" s="20">
        <f t="shared" si="24"/>
        <v>293.14</v>
      </c>
    </row>
    <row r="437">
      <c r="A437" s="75"/>
      <c r="D437" s="76"/>
      <c r="E437" s="76"/>
      <c r="F437" s="76"/>
      <c r="G437" s="76"/>
      <c r="H437" s="76"/>
      <c r="I437" s="76"/>
      <c r="J437" s="76"/>
      <c r="K437" s="76"/>
      <c r="Q437" s="20">
        <f t="shared" si="22"/>
        <v>1889.75</v>
      </c>
      <c r="R437" s="20">
        <f t="shared" si="23"/>
        <v>1584.61</v>
      </c>
      <c r="S437" s="20">
        <f t="shared" si="24"/>
        <v>293.14</v>
      </c>
    </row>
    <row r="438">
      <c r="A438" s="75"/>
      <c r="D438" s="76"/>
      <c r="E438" s="76"/>
      <c r="F438" s="76"/>
      <c r="G438" s="76"/>
      <c r="H438" s="76"/>
      <c r="I438" s="76"/>
      <c r="J438" s="76"/>
      <c r="K438" s="76"/>
      <c r="Q438" s="20">
        <f t="shared" si="22"/>
        <v>1889.75</v>
      </c>
      <c r="R438" s="20">
        <f t="shared" si="23"/>
        <v>1584.61</v>
      </c>
      <c r="S438" s="20">
        <f t="shared" si="24"/>
        <v>293.14</v>
      </c>
    </row>
    <row r="439">
      <c r="A439" s="75"/>
      <c r="D439" s="76"/>
      <c r="E439" s="76"/>
      <c r="F439" s="76"/>
      <c r="G439" s="76"/>
      <c r="H439" s="76"/>
      <c r="I439" s="76"/>
      <c r="J439" s="76"/>
      <c r="K439" s="76"/>
      <c r="Q439" s="20">
        <f t="shared" si="22"/>
        <v>1889.75</v>
      </c>
      <c r="R439" s="20">
        <f t="shared" si="23"/>
        <v>1584.61</v>
      </c>
      <c r="S439" s="20">
        <f t="shared" si="24"/>
        <v>293.14</v>
      </c>
    </row>
    <row r="440">
      <c r="A440" s="75"/>
      <c r="D440" s="76"/>
      <c r="E440" s="76"/>
      <c r="F440" s="76"/>
      <c r="G440" s="76"/>
      <c r="H440" s="76"/>
      <c r="I440" s="76"/>
      <c r="J440" s="76"/>
      <c r="K440" s="76"/>
      <c r="Q440" s="20">
        <f t="shared" si="22"/>
        <v>1889.75</v>
      </c>
      <c r="R440" s="20">
        <f t="shared" si="23"/>
        <v>1584.61</v>
      </c>
      <c r="S440" s="20">
        <f t="shared" si="24"/>
        <v>293.14</v>
      </c>
    </row>
    <row r="441">
      <c r="A441" s="75"/>
      <c r="D441" s="76"/>
      <c r="E441" s="76"/>
      <c r="F441" s="76"/>
      <c r="G441" s="76"/>
      <c r="H441" s="76"/>
      <c r="I441" s="76"/>
      <c r="J441" s="76"/>
      <c r="K441" s="76"/>
      <c r="Q441" s="20">
        <f t="shared" si="22"/>
        <v>1889.75</v>
      </c>
      <c r="R441" s="20">
        <f t="shared" si="23"/>
        <v>1584.61</v>
      </c>
      <c r="S441" s="20">
        <f t="shared" si="24"/>
        <v>293.14</v>
      </c>
    </row>
    <row r="442">
      <c r="A442" s="75"/>
      <c r="D442" s="76"/>
      <c r="E442" s="76"/>
      <c r="F442" s="76"/>
      <c r="G442" s="76"/>
      <c r="H442" s="76"/>
      <c r="I442" s="76"/>
      <c r="J442" s="76"/>
      <c r="K442" s="76"/>
      <c r="Q442" s="20">
        <f t="shared" si="22"/>
        <v>1889.75</v>
      </c>
      <c r="R442" s="20">
        <f t="shared" si="23"/>
        <v>1584.61</v>
      </c>
      <c r="S442" s="20">
        <f t="shared" si="24"/>
        <v>293.14</v>
      </c>
    </row>
    <row r="443">
      <c r="A443" s="75"/>
      <c r="D443" s="76"/>
      <c r="E443" s="76"/>
      <c r="F443" s="76"/>
      <c r="G443" s="76"/>
      <c r="H443" s="76"/>
      <c r="I443" s="76"/>
      <c r="J443" s="76"/>
      <c r="K443" s="76"/>
      <c r="Q443" s="20">
        <f t="shared" si="22"/>
        <v>1889.75</v>
      </c>
      <c r="R443" s="20">
        <f t="shared" si="23"/>
        <v>1584.61</v>
      </c>
      <c r="S443" s="20">
        <f t="shared" si="24"/>
        <v>293.14</v>
      </c>
    </row>
    <row r="444">
      <c r="A444" s="75"/>
      <c r="D444" s="76"/>
      <c r="E444" s="76"/>
      <c r="F444" s="76"/>
      <c r="G444" s="76"/>
      <c r="H444" s="76"/>
      <c r="I444" s="76"/>
      <c r="J444" s="76"/>
      <c r="K444" s="76"/>
      <c r="Q444" s="20">
        <f t="shared" si="22"/>
        <v>1889.75</v>
      </c>
      <c r="R444" s="20">
        <f t="shared" si="23"/>
        <v>1584.61</v>
      </c>
      <c r="S444" s="20">
        <f t="shared" si="24"/>
        <v>293.14</v>
      </c>
    </row>
    <row r="445">
      <c r="A445" s="75"/>
      <c r="D445" s="76"/>
      <c r="E445" s="76"/>
      <c r="F445" s="76"/>
      <c r="G445" s="76"/>
      <c r="H445" s="76"/>
      <c r="I445" s="76"/>
      <c r="J445" s="76"/>
      <c r="K445" s="76"/>
      <c r="Q445" s="20">
        <f t="shared" si="22"/>
        <v>1889.75</v>
      </c>
      <c r="R445" s="20">
        <f t="shared" si="23"/>
        <v>1584.61</v>
      </c>
      <c r="S445" s="20">
        <f t="shared" si="24"/>
        <v>293.14</v>
      </c>
    </row>
    <row r="446">
      <c r="A446" s="75"/>
      <c r="D446" s="76"/>
      <c r="E446" s="76"/>
      <c r="F446" s="76"/>
      <c r="G446" s="76"/>
      <c r="H446" s="76"/>
      <c r="I446" s="76"/>
      <c r="J446" s="76"/>
      <c r="K446" s="76"/>
      <c r="Q446" s="20">
        <f t="shared" si="22"/>
        <v>1889.75</v>
      </c>
      <c r="R446" s="20">
        <f t="shared" si="23"/>
        <v>1584.61</v>
      </c>
      <c r="S446" s="20">
        <f t="shared" si="24"/>
        <v>293.14</v>
      </c>
    </row>
    <row r="447">
      <c r="A447" s="75"/>
      <c r="D447" s="76"/>
      <c r="E447" s="76"/>
      <c r="F447" s="76"/>
      <c r="G447" s="76"/>
      <c r="H447" s="76"/>
      <c r="I447" s="76"/>
      <c r="J447" s="76"/>
      <c r="K447" s="76"/>
      <c r="Q447" s="20">
        <f t="shared" si="22"/>
        <v>1889.75</v>
      </c>
      <c r="R447" s="20">
        <f t="shared" si="23"/>
        <v>1584.61</v>
      </c>
      <c r="S447" s="20">
        <f t="shared" si="24"/>
        <v>293.14</v>
      </c>
    </row>
    <row r="448">
      <c r="A448" s="75"/>
      <c r="D448" s="76"/>
      <c r="E448" s="76"/>
      <c r="F448" s="76"/>
      <c r="G448" s="76"/>
      <c r="H448" s="76"/>
      <c r="I448" s="76"/>
      <c r="J448" s="76"/>
      <c r="K448" s="76"/>
      <c r="Q448" s="20">
        <f t="shared" si="22"/>
        <v>1889.75</v>
      </c>
      <c r="R448" s="20">
        <f t="shared" si="23"/>
        <v>1584.61</v>
      </c>
      <c r="S448" s="20">
        <f t="shared" si="24"/>
        <v>293.14</v>
      </c>
    </row>
    <row r="449">
      <c r="A449" s="75"/>
      <c r="D449" s="76"/>
      <c r="E449" s="76"/>
      <c r="F449" s="76"/>
      <c r="G449" s="76"/>
      <c r="H449" s="76"/>
      <c r="I449" s="76"/>
      <c r="J449" s="76"/>
      <c r="K449" s="76"/>
      <c r="Q449" s="20">
        <f t="shared" si="22"/>
        <v>1889.75</v>
      </c>
      <c r="R449" s="20">
        <f t="shared" si="23"/>
        <v>1584.61</v>
      </c>
      <c r="S449" s="20">
        <f t="shared" si="24"/>
        <v>293.14</v>
      </c>
    </row>
    <row r="450">
      <c r="A450" s="75"/>
      <c r="D450" s="76"/>
      <c r="E450" s="76"/>
      <c r="F450" s="76"/>
      <c r="G450" s="76"/>
      <c r="H450" s="76"/>
      <c r="I450" s="76"/>
      <c r="J450" s="76"/>
      <c r="K450" s="76"/>
      <c r="Q450" s="20">
        <f t="shared" si="22"/>
        <v>1889.75</v>
      </c>
      <c r="R450" s="20">
        <f t="shared" si="23"/>
        <v>1584.61</v>
      </c>
      <c r="S450" s="20">
        <f t="shared" si="24"/>
        <v>293.14</v>
      </c>
    </row>
    <row r="451">
      <c r="A451" s="75"/>
      <c r="D451" s="76"/>
      <c r="E451" s="76"/>
      <c r="F451" s="76"/>
      <c r="G451" s="76"/>
      <c r="H451" s="76"/>
      <c r="I451" s="76"/>
      <c r="J451" s="76"/>
      <c r="K451" s="76"/>
      <c r="Q451" s="20">
        <f t="shared" si="22"/>
        <v>1889.75</v>
      </c>
      <c r="R451" s="20">
        <f t="shared" si="23"/>
        <v>1584.61</v>
      </c>
      <c r="S451" s="20">
        <f t="shared" si="24"/>
        <v>293.14</v>
      </c>
    </row>
    <row r="452">
      <c r="A452" s="75"/>
      <c r="D452" s="76"/>
      <c r="E452" s="76"/>
      <c r="F452" s="76"/>
      <c r="G452" s="76"/>
      <c r="H452" s="76"/>
      <c r="I452" s="76"/>
      <c r="J452" s="76"/>
      <c r="K452" s="76"/>
      <c r="Q452" s="20">
        <f t="shared" si="22"/>
        <v>1889.75</v>
      </c>
      <c r="R452" s="20">
        <f t="shared" si="23"/>
        <v>1584.61</v>
      </c>
      <c r="S452" s="20">
        <f t="shared" si="24"/>
        <v>293.14</v>
      </c>
    </row>
    <row r="453">
      <c r="A453" s="75"/>
      <c r="D453" s="76"/>
      <c r="E453" s="76"/>
      <c r="F453" s="76"/>
      <c r="G453" s="76"/>
      <c r="H453" s="76"/>
      <c r="I453" s="76"/>
      <c r="J453" s="76"/>
      <c r="K453" s="76"/>
      <c r="Q453" s="20">
        <f t="shared" si="22"/>
        <v>1889.75</v>
      </c>
      <c r="R453" s="20">
        <f t="shared" si="23"/>
        <v>1584.61</v>
      </c>
      <c r="S453" s="20">
        <f t="shared" si="24"/>
        <v>293.14</v>
      </c>
    </row>
    <row r="454">
      <c r="A454" s="75"/>
      <c r="D454" s="76"/>
      <c r="E454" s="76"/>
      <c r="F454" s="76"/>
      <c r="G454" s="76"/>
      <c r="H454" s="76"/>
      <c r="I454" s="76"/>
      <c r="J454" s="76"/>
      <c r="K454" s="76"/>
      <c r="Q454" s="20">
        <f t="shared" si="22"/>
        <v>1889.75</v>
      </c>
      <c r="R454" s="20">
        <f t="shared" si="23"/>
        <v>1584.61</v>
      </c>
      <c r="S454" s="20">
        <f t="shared" si="24"/>
        <v>293.14</v>
      </c>
    </row>
    <row r="455">
      <c r="A455" s="75"/>
      <c r="D455" s="76"/>
      <c r="E455" s="76"/>
      <c r="F455" s="76"/>
      <c r="G455" s="76"/>
      <c r="H455" s="76"/>
      <c r="I455" s="76"/>
      <c r="J455" s="76"/>
      <c r="K455" s="76"/>
      <c r="Q455" s="20">
        <f t="shared" si="22"/>
        <v>1889.75</v>
      </c>
      <c r="R455" s="20">
        <f t="shared" si="23"/>
        <v>1584.61</v>
      </c>
      <c r="S455" s="20">
        <f t="shared" si="24"/>
        <v>293.14</v>
      </c>
    </row>
    <row r="456">
      <c r="A456" s="75"/>
      <c r="D456" s="76"/>
      <c r="E456" s="76"/>
      <c r="F456" s="76"/>
      <c r="G456" s="76"/>
      <c r="H456" s="76"/>
      <c r="I456" s="76"/>
      <c r="J456" s="76"/>
      <c r="K456" s="76"/>
      <c r="Q456" s="20">
        <f t="shared" si="22"/>
        <v>1889.75</v>
      </c>
      <c r="R456" s="20">
        <f t="shared" si="23"/>
        <v>1584.61</v>
      </c>
      <c r="S456" s="20">
        <f t="shared" si="24"/>
        <v>293.14</v>
      </c>
    </row>
    <row r="457">
      <c r="A457" s="75"/>
      <c r="D457" s="76"/>
      <c r="E457" s="76"/>
      <c r="F457" s="76"/>
      <c r="G457" s="76"/>
      <c r="H457" s="76"/>
      <c r="I457" s="76"/>
      <c r="J457" s="76"/>
      <c r="K457" s="76"/>
      <c r="Q457" s="20">
        <f t="shared" si="22"/>
        <v>1889.75</v>
      </c>
      <c r="R457" s="20">
        <f t="shared" si="23"/>
        <v>1584.61</v>
      </c>
      <c r="S457" s="20">
        <f t="shared" si="24"/>
        <v>293.14</v>
      </c>
    </row>
    <row r="458">
      <c r="A458" s="75"/>
      <c r="D458" s="76"/>
      <c r="E458" s="76"/>
      <c r="F458" s="76"/>
      <c r="G458" s="76"/>
      <c r="H458" s="76"/>
      <c r="I458" s="76"/>
      <c r="J458" s="76"/>
      <c r="K458" s="76"/>
      <c r="Q458" s="20">
        <f t="shared" si="22"/>
        <v>1889.75</v>
      </c>
      <c r="R458" s="20">
        <f t="shared" si="23"/>
        <v>1584.61</v>
      </c>
      <c r="S458" s="20">
        <f t="shared" si="24"/>
        <v>293.14</v>
      </c>
    </row>
    <row r="459">
      <c r="A459" s="75"/>
      <c r="D459" s="76"/>
      <c r="E459" s="76"/>
      <c r="F459" s="76"/>
      <c r="G459" s="76"/>
      <c r="H459" s="76"/>
      <c r="I459" s="76"/>
      <c r="J459" s="76"/>
      <c r="K459" s="76"/>
      <c r="Q459" s="20">
        <f t="shared" si="22"/>
        <v>1889.75</v>
      </c>
      <c r="R459" s="20">
        <f t="shared" si="23"/>
        <v>1584.61</v>
      </c>
      <c r="S459" s="20">
        <f t="shared" si="24"/>
        <v>293.14</v>
      </c>
    </row>
    <row r="460">
      <c r="A460" s="75"/>
      <c r="D460" s="76"/>
      <c r="E460" s="76"/>
      <c r="F460" s="76"/>
      <c r="G460" s="76"/>
      <c r="H460" s="76"/>
      <c r="I460" s="76"/>
      <c r="J460" s="76"/>
      <c r="K460" s="76"/>
      <c r="Q460" s="20">
        <f t="shared" si="22"/>
        <v>1889.75</v>
      </c>
      <c r="R460" s="20">
        <f t="shared" si="23"/>
        <v>1584.61</v>
      </c>
      <c r="S460" s="20">
        <f t="shared" si="24"/>
        <v>293.14</v>
      </c>
    </row>
    <row r="461">
      <c r="A461" s="75"/>
      <c r="D461" s="76"/>
      <c r="E461" s="76"/>
      <c r="F461" s="76"/>
      <c r="G461" s="76"/>
      <c r="H461" s="76"/>
      <c r="I461" s="76"/>
      <c r="J461" s="76"/>
      <c r="K461" s="76"/>
      <c r="Q461" s="20">
        <f t="shared" si="22"/>
        <v>1889.75</v>
      </c>
      <c r="R461" s="20">
        <f t="shared" si="23"/>
        <v>1584.61</v>
      </c>
      <c r="S461" s="20">
        <f t="shared" si="24"/>
        <v>293.14</v>
      </c>
    </row>
    <row r="462">
      <c r="A462" s="75"/>
      <c r="D462" s="76"/>
      <c r="E462" s="76"/>
      <c r="F462" s="76"/>
      <c r="G462" s="76"/>
      <c r="H462" s="76"/>
      <c r="I462" s="76"/>
      <c r="J462" s="76"/>
      <c r="K462" s="76"/>
      <c r="Q462" s="20">
        <f t="shared" si="22"/>
        <v>1889.75</v>
      </c>
      <c r="R462" s="20">
        <f t="shared" si="23"/>
        <v>1584.61</v>
      </c>
      <c r="S462" s="20">
        <f t="shared" si="24"/>
        <v>293.14</v>
      </c>
    </row>
    <row r="463">
      <c r="A463" s="75"/>
      <c r="D463" s="76"/>
      <c r="E463" s="76"/>
      <c r="F463" s="76"/>
      <c r="G463" s="76"/>
      <c r="H463" s="76"/>
      <c r="I463" s="76"/>
      <c r="J463" s="76"/>
      <c r="K463" s="76"/>
      <c r="Q463" s="20">
        <f t="shared" si="22"/>
        <v>1889.75</v>
      </c>
      <c r="R463" s="20">
        <f t="shared" si="23"/>
        <v>1584.61</v>
      </c>
      <c r="S463" s="20">
        <f t="shared" si="24"/>
        <v>293.14</v>
      </c>
    </row>
    <row r="464">
      <c r="A464" s="75"/>
      <c r="D464" s="76"/>
      <c r="E464" s="76"/>
      <c r="F464" s="76"/>
      <c r="G464" s="76"/>
      <c r="H464" s="76"/>
      <c r="I464" s="76"/>
      <c r="J464" s="76"/>
      <c r="K464" s="76"/>
      <c r="Q464" s="20">
        <f t="shared" si="22"/>
        <v>1889.75</v>
      </c>
      <c r="R464" s="20">
        <f t="shared" si="23"/>
        <v>1584.61</v>
      </c>
      <c r="S464" s="20">
        <f t="shared" si="24"/>
        <v>293.14</v>
      </c>
    </row>
    <row r="465">
      <c r="A465" s="75"/>
      <c r="D465" s="76"/>
      <c r="E465" s="76"/>
      <c r="F465" s="76"/>
      <c r="G465" s="76"/>
      <c r="H465" s="76"/>
      <c r="I465" s="76"/>
      <c r="J465" s="76"/>
      <c r="K465" s="76"/>
      <c r="Q465" s="20">
        <f t="shared" si="22"/>
        <v>1889.75</v>
      </c>
      <c r="R465" s="20">
        <f t="shared" si="23"/>
        <v>1584.61</v>
      </c>
      <c r="S465" s="20">
        <f t="shared" si="24"/>
        <v>293.14</v>
      </c>
    </row>
    <row r="466">
      <c r="A466" s="75"/>
      <c r="D466" s="76"/>
      <c r="E466" s="76"/>
      <c r="F466" s="76"/>
      <c r="G466" s="76"/>
      <c r="H466" s="76"/>
      <c r="I466" s="76"/>
      <c r="J466" s="76"/>
      <c r="K466" s="76"/>
      <c r="Q466" s="20">
        <f t="shared" si="22"/>
        <v>1889.75</v>
      </c>
      <c r="R466" s="20">
        <f t="shared" si="23"/>
        <v>1584.61</v>
      </c>
      <c r="S466" s="20">
        <f t="shared" si="24"/>
        <v>293.14</v>
      </c>
    </row>
    <row r="467">
      <c r="A467" s="75"/>
      <c r="D467" s="76"/>
      <c r="E467" s="76"/>
      <c r="F467" s="76"/>
      <c r="G467" s="76"/>
      <c r="H467" s="76"/>
      <c r="I467" s="76"/>
      <c r="J467" s="76"/>
      <c r="K467" s="76"/>
      <c r="Q467" s="20">
        <f t="shared" si="22"/>
        <v>1889.75</v>
      </c>
      <c r="R467" s="20">
        <f t="shared" si="23"/>
        <v>1584.61</v>
      </c>
      <c r="S467" s="20">
        <f t="shared" si="24"/>
        <v>293.14</v>
      </c>
    </row>
    <row r="468">
      <c r="A468" s="75"/>
      <c r="D468" s="76"/>
      <c r="E468" s="76"/>
      <c r="F468" s="76"/>
      <c r="G468" s="76"/>
      <c r="H468" s="76"/>
      <c r="I468" s="76"/>
      <c r="J468" s="76"/>
      <c r="K468" s="76"/>
      <c r="Q468" s="20">
        <f t="shared" si="22"/>
        <v>1889.75</v>
      </c>
      <c r="R468" s="20">
        <f t="shared" si="23"/>
        <v>1584.61</v>
      </c>
      <c r="S468" s="20">
        <f t="shared" si="24"/>
        <v>293.14</v>
      </c>
    </row>
    <row r="469">
      <c r="A469" s="75"/>
      <c r="D469" s="76"/>
      <c r="E469" s="76"/>
      <c r="F469" s="76"/>
      <c r="G469" s="76"/>
      <c r="H469" s="76"/>
      <c r="I469" s="76"/>
      <c r="J469" s="76"/>
      <c r="K469" s="76"/>
      <c r="Q469" s="20">
        <f t="shared" si="22"/>
        <v>1889.75</v>
      </c>
      <c r="R469" s="20">
        <f t="shared" si="23"/>
        <v>1584.61</v>
      </c>
      <c r="S469" s="20">
        <f t="shared" si="24"/>
        <v>293.14</v>
      </c>
    </row>
    <row r="470">
      <c r="A470" s="75"/>
      <c r="D470" s="76"/>
      <c r="E470" s="76"/>
      <c r="F470" s="76"/>
      <c r="G470" s="76"/>
      <c r="H470" s="76"/>
      <c r="I470" s="76"/>
      <c r="J470" s="76"/>
      <c r="K470" s="76"/>
      <c r="Q470" s="20">
        <f t="shared" si="22"/>
        <v>1889.75</v>
      </c>
      <c r="R470" s="20">
        <f t="shared" si="23"/>
        <v>1584.61</v>
      </c>
      <c r="S470" s="20">
        <f t="shared" si="24"/>
        <v>293.14</v>
      </c>
    </row>
    <row r="471">
      <c r="A471" s="75"/>
      <c r="D471" s="76"/>
      <c r="E471" s="76"/>
      <c r="F471" s="76"/>
      <c r="G471" s="76"/>
      <c r="H471" s="76"/>
      <c r="I471" s="76"/>
      <c r="J471" s="76"/>
      <c r="K471" s="76"/>
      <c r="Q471" s="20">
        <f t="shared" si="22"/>
        <v>1889.75</v>
      </c>
      <c r="R471" s="20">
        <f t="shared" si="23"/>
        <v>1584.61</v>
      </c>
      <c r="S471" s="20">
        <f t="shared" si="24"/>
        <v>293.14</v>
      </c>
    </row>
    <row r="472">
      <c r="A472" s="75"/>
      <c r="D472" s="76"/>
      <c r="E472" s="76"/>
      <c r="F472" s="76"/>
      <c r="G472" s="76"/>
      <c r="H472" s="76"/>
      <c r="I472" s="76"/>
      <c r="J472" s="76"/>
      <c r="K472" s="76"/>
      <c r="Q472" s="20">
        <f t="shared" si="22"/>
        <v>1889.75</v>
      </c>
      <c r="R472" s="20">
        <f t="shared" si="23"/>
        <v>1584.61</v>
      </c>
      <c r="S472" s="20">
        <f t="shared" si="24"/>
        <v>293.14</v>
      </c>
    </row>
    <row r="473">
      <c r="A473" s="75"/>
      <c r="D473" s="76"/>
      <c r="E473" s="76"/>
      <c r="F473" s="76"/>
      <c r="G473" s="76"/>
      <c r="H473" s="76"/>
      <c r="I473" s="76"/>
      <c r="J473" s="76"/>
      <c r="K473" s="76"/>
      <c r="Q473" s="20">
        <f t="shared" si="22"/>
        <v>1889.75</v>
      </c>
      <c r="R473" s="20">
        <f t="shared" si="23"/>
        <v>1584.61</v>
      </c>
      <c r="S473" s="20">
        <f t="shared" si="24"/>
        <v>293.14</v>
      </c>
    </row>
    <row r="474">
      <c r="A474" s="75"/>
      <c r="D474" s="76"/>
      <c r="E474" s="76"/>
      <c r="F474" s="76"/>
      <c r="G474" s="76"/>
      <c r="H474" s="76"/>
      <c r="I474" s="76"/>
      <c r="J474" s="76"/>
      <c r="K474" s="76"/>
      <c r="Q474" s="20">
        <f t="shared" si="22"/>
        <v>1889.75</v>
      </c>
      <c r="R474" s="20">
        <f t="shared" si="23"/>
        <v>1584.61</v>
      </c>
      <c r="S474" s="20">
        <f t="shared" si="24"/>
        <v>293.14</v>
      </c>
    </row>
    <row r="475">
      <c r="A475" s="75"/>
      <c r="D475" s="76"/>
      <c r="E475" s="76"/>
      <c r="F475" s="76"/>
      <c r="G475" s="76"/>
      <c r="H475" s="76"/>
      <c r="I475" s="76"/>
      <c r="J475" s="76"/>
      <c r="K475" s="76"/>
      <c r="Q475" s="20">
        <f t="shared" si="22"/>
        <v>1889.75</v>
      </c>
      <c r="R475" s="20">
        <f t="shared" si="23"/>
        <v>1584.61</v>
      </c>
      <c r="S475" s="20">
        <f t="shared" si="24"/>
        <v>293.14</v>
      </c>
    </row>
    <row r="476">
      <c r="A476" s="75"/>
      <c r="D476" s="76"/>
      <c r="E476" s="76"/>
      <c r="F476" s="76"/>
      <c r="G476" s="76"/>
      <c r="H476" s="76"/>
      <c r="I476" s="76"/>
      <c r="J476" s="76"/>
      <c r="K476" s="76"/>
      <c r="Q476" s="20">
        <f t="shared" si="22"/>
        <v>1889.75</v>
      </c>
      <c r="R476" s="20">
        <f t="shared" si="23"/>
        <v>1584.61</v>
      </c>
      <c r="S476" s="20">
        <f t="shared" si="24"/>
        <v>293.14</v>
      </c>
    </row>
    <row r="477">
      <c r="A477" s="75"/>
      <c r="D477" s="76"/>
      <c r="E477" s="76"/>
      <c r="F477" s="76"/>
      <c r="G477" s="76"/>
      <c r="H477" s="76"/>
      <c r="I477" s="76"/>
      <c r="J477" s="76"/>
      <c r="K477" s="76"/>
      <c r="Q477" s="20">
        <f t="shared" si="22"/>
        <v>1889.75</v>
      </c>
      <c r="R477" s="20">
        <f t="shared" si="23"/>
        <v>1584.61</v>
      </c>
      <c r="S477" s="20">
        <f t="shared" si="24"/>
        <v>293.14</v>
      </c>
    </row>
    <row r="478">
      <c r="A478" s="75"/>
      <c r="D478" s="76"/>
      <c r="E478" s="76"/>
      <c r="F478" s="76"/>
      <c r="G478" s="76"/>
      <c r="H478" s="76"/>
      <c r="I478" s="76"/>
      <c r="J478" s="76"/>
      <c r="K478" s="76"/>
      <c r="Q478" s="20">
        <f t="shared" si="22"/>
        <v>1889.75</v>
      </c>
      <c r="R478" s="20">
        <f t="shared" si="23"/>
        <v>1584.61</v>
      </c>
      <c r="S478" s="20">
        <f t="shared" si="24"/>
        <v>293.14</v>
      </c>
    </row>
    <row r="479">
      <c r="A479" s="75"/>
      <c r="D479" s="76"/>
      <c r="E479" s="76"/>
      <c r="F479" s="76"/>
      <c r="G479" s="76"/>
      <c r="H479" s="76"/>
      <c r="I479" s="76"/>
      <c r="J479" s="76"/>
      <c r="K479" s="76"/>
      <c r="Q479" s="20">
        <f t="shared" si="22"/>
        <v>1889.75</v>
      </c>
      <c r="R479" s="20">
        <f t="shared" si="23"/>
        <v>1584.61</v>
      </c>
      <c r="S479" s="20">
        <f t="shared" si="24"/>
        <v>293.14</v>
      </c>
    </row>
    <row r="480">
      <c r="A480" s="75"/>
      <c r="D480" s="76"/>
      <c r="E480" s="76"/>
      <c r="F480" s="76"/>
      <c r="G480" s="76"/>
      <c r="H480" s="76"/>
      <c r="I480" s="76"/>
      <c r="J480" s="76"/>
      <c r="K480" s="76"/>
      <c r="Q480" s="20">
        <f t="shared" si="22"/>
        <v>1889.75</v>
      </c>
      <c r="R480" s="20">
        <f t="shared" si="23"/>
        <v>1584.61</v>
      </c>
      <c r="S480" s="20">
        <f t="shared" si="24"/>
        <v>293.14</v>
      </c>
    </row>
    <row r="481">
      <c r="A481" s="75"/>
      <c r="D481" s="76"/>
      <c r="E481" s="76"/>
      <c r="F481" s="76"/>
      <c r="G481" s="76"/>
      <c r="H481" s="76"/>
      <c r="I481" s="76"/>
      <c r="J481" s="76"/>
      <c r="K481" s="76"/>
      <c r="Q481" s="20">
        <f t="shared" si="22"/>
        <v>1889.75</v>
      </c>
      <c r="R481" s="20">
        <f t="shared" si="23"/>
        <v>1584.61</v>
      </c>
      <c r="S481" s="20">
        <f t="shared" si="24"/>
        <v>293.14</v>
      </c>
    </row>
    <row r="482">
      <c r="A482" s="75"/>
      <c r="D482" s="76"/>
      <c r="E482" s="76"/>
      <c r="F482" s="76"/>
      <c r="G482" s="76"/>
      <c r="H482" s="76"/>
      <c r="I482" s="76"/>
      <c r="J482" s="76"/>
      <c r="K482" s="76"/>
      <c r="Q482" s="20">
        <f t="shared" si="22"/>
        <v>1889.75</v>
      </c>
      <c r="R482" s="20">
        <f t="shared" si="23"/>
        <v>1584.61</v>
      </c>
      <c r="S482" s="20">
        <f t="shared" si="24"/>
        <v>293.14</v>
      </c>
    </row>
    <row r="483">
      <c r="A483" s="75"/>
      <c r="D483" s="76"/>
      <c r="E483" s="76"/>
      <c r="F483" s="76"/>
      <c r="G483" s="76"/>
      <c r="H483" s="76"/>
      <c r="I483" s="76"/>
      <c r="J483" s="76"/>
      <c r="K483" s="76"/>
      <c r="Q483" s="20">
        <f t="shared" si="22"/>
        <v>1889.75</v>
      </c>
      <c r="R483" s="20">
        <f t="shared" si="23"/>
        <v>1584.61</v>
      </c>
      <c r="S483" s="20">
        <f t="shared" si="24"/>
        <v>293.14</v>
      </c>
    </row>
    <row r="484">
      <c r="A484" s="75"/>
      <c r="D484" s="76"/>
      <c r="E484" s="76"/>
      <c r="F484" s="76"/>
      <c r="G484" s="76"/>
      <c r="H484" s="76"/>
      <c r="I484" s="76"/>
      <c r="J484" s="76"/>
      <c r="K484" s="76"/>
      <c r="Q484" s="20">
        <f t="shared" si="22"/>
        <v>1889.75</v>
      </c>
      <c r="R484" s="20">
        <f t="shared" si="23"/>
        <v>1584.61</v>
      </c>
      <c r="S484" s="20">
        <f t="shared" si="24"/>
        <v>293.14</v>
      </c>
    </row>
    <row r="485">
      <c r="A485" s="75"/>
      <c r="D485" s="76"/>
      <c r="E485" s="76"/>
      <c r="F485" s="76"/>
      <c r="G485" s="76"/>
      <c r="H485" s="76"/>
      <c r="I485" s="76"/>
      <c r="J485" s="76"/>
      <c r="K485" s="76"/>
      <c r="Q485" s="20">
        <f t="shared" si="22"/>
        <v>1889.75</v>
      </c>
      <c r="R485" s="20">
        <f t="shared" si="23"/>
        <v>1584.61</v>
      </c>
      <c r="S485" s="20">
        <f t="shared" si="24"/>
        <v>293.14</v>
      </c>
    </row>
    <row r="486">
      <c r="A486" s="75"/>
      <c r="D486" s="76"/>
      <c r="E486" s="76"/>
      <c r="F486" s="76"/>
      <c r="G486" s="76"/>
      <c r="H486" s="76"/>
      <c r="I486" s="76"/>
      <c r="J486" s="76"/>
      <c r="K486" s="76"/>
      <c r="Q486" s="20">
        <f t="shared" si="22"/>
        <v>1889.75</v>
      </c>
      <c r="R486" s="20">
        <f t="shared" si="23"/>
        <v>1584.61</v>
      </c>
      <c r="S486" s="20">
        <f t="shared" si="24"/>
        <v>293.14</v>
      </c>
    </row>
    <row r="487">
      <c r="A487" s="75"/>
      <c r="D487" s="76"/>
      <c r="E487" s="76"/>
      <c r="F487" s="76"/>
      <c r="G487" s="76"/>
      <c r="H487" s="76"/>
      <c r="I487" s="76"/>
      <c r="J487" s="76"/>
      <c r="K487" s="76"/>
      <c r="Q487" s="20">
        <f t="shared" si="22"/>
        <v>1889.75</v>
      </c>
      <c r="R487" s="20">
        <f t="shared" si="23"/>
        <v>1584.61</v>
      </c>
      <c r="S487" s="20">
        <f t="shared" si="24"/>
        <v>293.14</v>
      </c>
    </row>
    <row r="488">
      <c r="A488" s="75"/>
      <c r="D488" s="76"/>
      <c r="E488" s="76"/>
      <c r="F488" s="76"/>
      <c r="G488" s="76"/>
      <c r="H488" s="76"/>
      <c r="I488" s="76"/>
      <c r="J488" s="76"/>
      <c r="K488" s="76"/>
      <c r="Q488" s="20">
        <f t="shared" si="22"/>
        <v>1889.75</v>
      </c>
      <c r="R488" s="20">
        <f t="shared" si="23"/>
        <v>1584.61</v>
      </c>
      <c r="S488" s="20">
        <f t="shared" si="24"/>
        <v>293.14</v>
      </c>
    </row>
    <row r="489">
      <c r="A489" s="75"/>
      <c r="D489" s="76"/>
      <c r="E489" s="76"/>
      <c r="F489" s="76"/>
      <c r="G489" s="76"/>
      <c r="H489" s="76"/>
      <c r="I489" s="76"/>
      <c r="J489" s="76"/>
      <c r="K489" s="76"/>
      <c r="Q489" s="20">
        <f t="shared" si="22"/>
        <v>1889.75</v>
      </c>
      <c r="R489" s="20">
        <f t="shared" si="23"/>
        <v>1584.61</v>
      </c>
      <c r="S489" s="20">
        <f t="shared" si="24"/>
        <v>293.14</v>
      </c>
    </row>
    <row r="490">
      <c r="A490" s="75"/>
      <c r="D490" s="76"/>
      <c r="E490" s="76"/>
      <c r="F490" s="76"/>
      <c r="G490" s="76"/>
      <c r="H490" s="76"/>
      <c r="I490" s="76"/>
      <c r="J490" s="76"/>
      <c r="K490" s="76"/>
      <c r="Q490" s="20">
        <f t="shared" si="22"/>
        <v>1889.75</v>
      </c>
      <c r="R490" s="20">
        <f t="shared" si="23"/>
        <v>1584.61</v>
      </c>
      <c r="S490" s="20">
        <f t="shared" si="24"/>
        <v>293.14</v>
      </c>
    </row>
    <row r="491">
      <c r="A491" s="75"/>
      <c r="D491" s="76"/>
      <c r="E491" s="76"/>
      <c r="F491" s="76"/>
      <c r="G491" s="76"/>
      <c r="H491" s="76"/>
      <c r="I491" s="76"/>
      <c r="J491" s="76"/>
      <c r="K491" s="76"/>
      <c r="Q491" s="20">
        <f t="shared" si="22"/>
        <v>1889.75</v>
      </c>
      <c r="R491" s="20">
        <f t="shared" si="23"/>
        <v>1584.61</v>
      </c>
      <c r="S491" s="20">
        <f t="shared" si="24"/>
        <v>293.14</v>
      </c>
    </row>
    <row r="492">
      <c r="A492" s="75"/>
      <c r="D492" s="76"/>
      <c r="E492" s="76"/>
      <c r="F492" s="76"/>
      <c r="G492" s="76"/>
      <c r="H492" s="76"/>
      <c r="I492" s="76"/>
      <c r="J492" s="76"/>
      <c r="K492" s="76"/>
      <c r="Q492" s="20">
        <f t="shared" si="22"/>
        <v>1889.75</v>
      </c>
      <c r="R492" s="20">
        <f t="shared" si="23"/>
        <v>1584.61</v>
      </c>
      <c r="S492" s="20">
        <f t="shared" si="24"/>
        <v>293.14</v>
      </c>
    </row>
    <row r="493">
      <c r="A493" s="75"/>
      <c r="D493" s="76"/>
      <c r="E493" s="76"/>
      <c r="F493" s="76"/>
      <c r="G493" s="76"/>
      <c r="H493" s="76"/>
      <c r="I493" s="76"/>
      <c r="J493" s="76"/>
      <c r="K493" s="76"/>
      <c r="Q493" s="20">
        <f t="shared" si="22"/>
        <v>1889.75</v>
      </c>
      <c r="R493" s="20">
        <f t="shared" si="23"/>
        <v>1584.61</v>
      </c>
      <c r="S493" s="20">
        <f t="shared" si="24"/>
        <v>293.14</v>
      </c>
    </row>
    <row r="494">
      <c r="A494" s="75"/>
      <c r="D494" s="76"/>
      <c r="E494" s="76"/>
      <c r="F494" s="76"/>
      <c r="G494" s="76"/>
      <c r="H494" s="76"/>
      <c r="I494" s="76"/>
      <c r="J494" s="76"/>
      <c r="K494" s="76"/>
      <c r="Q494" s="20">
        <f t="shared" si="22"/>
        <v>1889.75</v>
      </c>
      <c r="R494" s="20">
        <f t="shared" si="23"/>
        <v>1584.61</v>
      </c>
      <c r="S494" s="20">
        <f t="shared" si="24"/>
        <v>293.14</v>
      </c>
    </row>
    <row r="495">
      <c r="A495" s="75"/>
      <c r="D495" s="76"/>
      <c r="E495" s="76"/>
      <c r="F495" s="76"/>
      <c r="G495" s="76"/>
      <c r="H495" s="76"/>
      <c r="I495" s="76"/>
      <c r="J495" s="76"/>
      <c r="K495" s="76"/>
      <c r="Q495" s="20">
        <f t="shared" si="22"/>
        <v>1889.75</v>
      </c>
      <c r="R495" s="20">
        <f t="shared" si="23"/>
        <v>1584.61</v>
      </c>
      <c r="S495" s="20">
        <f t="shared" si="24"/>
        <v>293.14</v>
      </c>
    </row>
    <row r="496">
      <c r="A496" s="75"/>
      <c r="D496" s="76"/>
      <c r="E496" s="76"/>
      <c r="F496" s="76"/>
      <c r="G496" s="76"/>
      <c r="H496" s="76"/>
      <c r="I496" s="76"/>
      <c r="J496" s="76"/>
      <c r="K496" s="76"/>
      <c r="Q496" s="20">
        <f t="shared" si="22"/>
        <v>1889.75</v>
      </c>
      <c r="R496" s="20">
        <f t="shared" si="23"/>
        <v>1584.61</v>
      </c>
      <c r="S496" s="20">
        <f t="shared" si="24"/>
        <v>293.14</v>
      </c>
    </row>
    <row r="497">
      <c r="A497" s="75"/>
      <c r="D497" s="76"/>
      <c r="E497" s="76"/>
      <c r="F497" s="76"/>
      <c r="G497" s="76"/>
      <c r="H497" s="76"/>
      <c r="I497" s="76"/>
      <c r="J497" s="76"/>
      <c r="K497" s="76"/>
      <c r="Q497" s="20">
        <f t="shared" si="22"/>
        <v>1889.75</v>
      </c>
      <c r="R497" s="20">
        <f t="shared" si="23"/>
        <v>1584.61</v>
      </c>
      <c r="S497" s="20">
        <f t="shared" si="24"/>
        <v>293.14</v>
      </c>
    </row>
    <row r="498">
      <c r="A498" s="75"/>
      <c r="D498" s="76"/>
      <c r="E498" s="76"/>
      <c r="F498" s="76"/>
      <c r="G498" s="76"/>
      <c r="H498" s="76"/>
      <c r="I498" s="76"/>
      <c r="J498" s="76"/>
      <c r="K498" s="76"/>
      <c r="Q498" s="20">
        <f t="shared" si="22"/>
        <v>1889.75</v>
      </c>
      <c r="R498" s="20">
        <f t="shared" si="23"/>
        <v>1584.61</v>
      </c>
      <c r="S498" s="20">
        <f t="shared" si="24"/>
        <v>293.14</v>
      </c>
    </row>
    <row r="499">
      <c r="A499" s="75"/>
      <c r="D499" s="76"/>
      <c r="E499" s="76"/>
      <c r="F499" s="76"/>
      <c r="G499" s="76"/>
      <c r="H499" s="76"/>
      <c r="I499" s="76"/>
      <c r="J499" s="76"/>
      <c r="K499" s="76"/>
      <c r="Q499" s="20">
        <f t="shared" si="22"/>
        <v>1889.75</v>
      </c>
      <c r="R499" s="20">
        <f t="shared" si="23"/>
        <v>1584.61</v>
      </c>
      <c r="S499" s="20">
        <f t="shared" si="24"/>
        <v>293.14</v>
      </c>
    </row>
    <row r="500">
      <c r="A500" s="75"/>
      <c r="D500" s="76"/>
      <c r="E500" s="76"/>
      <c r="F500" s="76"/>
      <c r="G500" s="76"/>
      <c r="H500" s="76"/>
      <c r="I500" s="76"/>
      <c r="J500" s="76"/>
      <c r="K500" s="76"/>
      <c r="Q500" s="20">
        <f t="shared" si="22"/>
        <v>1889.75</v>
      </c>
      <c r="R500" s="20">
        <f t="shared" si="23"/>
        <v>1584.61</v>
      </c>
      <c r="S500" s="20">
        <f t="shared" si="24"/>
        <v>293.14</v>
      </c>
    </row>
    <row r="501">
      <c r="A501" s="75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D1000" s="76"/>
      <c r="E1000" s="76"/>
      <c r="F1000" s="76"/>
      <c r="G1000" s="76"/>
      <c r="H1000" s="76"/>
      <c r="I1000" s="76"/>
      <c r="J1000" s="76"/>
      <c r="K1000" s="76"/>
    </row>
  </sheetData>
  <autoFilter ref="$A$4:$AH$500"/>
  <mergeCells count="1">
    <mergeCell ref="Q3:S3"/>
  </mergeCells>
  <hyperlinks>
    <hyperlink r:id="rId1" ref="B2"/>
    <hyperlink r:id="rId2" ref="G3"/>
    <hyperlink r:id="rId3" ref="D5"/>
    <hyperlink r:id="rId4" ref="D370"/>
    <hyperlink r:id="rId5" ref="L370"/>
  </hyperlinks>
  <drawing r:id="rId6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4.13"/>
    <col customWidth="1" min="14" max="14" width="26.38"/>
    <col hidden="1" min="15" max="16" width="12.63"/>
  </cols>
  <sheetData>
    <row r="1">
      <c r="A1" s="31" t="s">
        <v>690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 t="s">
        <v>691</v>
      </c>
      <c r="B2" s="312" t="s">
        <v>692</v>
      </c>
      <c r="C2" s="52"/>
      <c r="D2" s="52"/>
      <c r="E2" s="52"/>
      <c r="F2" s="52" t="s">
        <v>693</v>
      </c>
      <c r="G2" s="52">
        <v>15.2</v>
      </c>
      <c r="H2" s="52">
        <v>27.5</v>
      </c>
      <c r="I2" s="52">
        <f>H2-16.3</f>
        <v>11.2</v>
      </c>
      <c r="J2" s="52"/>
      <c r="K2" s="52"/>
      <c r="L2" s="52" t="s">
        <v>384</v>
      </c>
      <c r="M2" s="52"/>
      <c r="N2" s="242">
        <f>'Totals % Goal'!G35</f>
        <v>2.6</v>
      </c>
      <c r="O2" s="52"/>
      <c r="P2" s="52"/>
      <c r="Q2" s="198">
        <f>MAX(Q5:Q1000)/(N2*1000)</f>
        <v>0.4177807692</v>
      </c>
      <c r="R2" s="198">
        <f>MAX(R5:R1000)/(N2*1000)</f>
        <v>0.3359269231</v>
      </c>
      <c r="S2" s="198">
        <f>MAX(S5:S1000)/MAX(Q5:Q1000)</f>
        <v>0.1152702466</v>
      </c>
    </row>
    <row r="3">
      <c r="A3" s="31"/>
      <c r="B3" s="52"/>
      <c r="C3" s="52"/>
      <c r="D3" s="52"/>
      <c r="E3" s="52"/>
      <c r="F3" s="94">
        <v>15.201</v>
      </c>
      <c r="G3" s="207"/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80">
        <v>45355.0</v>
      </c>
      <c r="B5" s="83">
        <v>4966.0</v>
      </c>
      <c r="C5" s="83" t="s">
        <v>701</v>
      </c>
      <c r="D5" s="284">
        <v>27.495</v>
      </c>
      <c r="E5" s="83">
        <v>8.0</v>
      </c>
      <c r="F5" s="83">
        <v>0.0</v>
      </c>
      <c r="G5" s="83">
        <v>415523.0</v>
      </c>
      <c r="H5" s="83">
        <v>4.91</v>
      </c>
      <c r="I5" s="83" t="s">
        <v>101</v>
      </c>
      <c r="J5" s="83" t="s">
        <v>53</v>
      </c>
      <c r="K5" s="83" t="s">
        <v>203</v>
      </c>
      <c r="L5" s="45"/>
      <c r="M5" s="83"/>
      <c r="N5" s="83"/>
      <c r="O5" s="204" t="str">
        <f t="shared" ref="O5:O197" si="1">if(K5="low","140MeV","750MeV")</f>
        <v>750MeV</v>
      </c>
      <c r="P5" s="23" t="str">
        <f t="shared" ref="P5:P197" si="2">if(K5="low","140MeV","650MeV")</f>
        <v>650MeV</v>
      </c>
      <c r="Q5" s="23">
        <f>if($I5="LH2",0+$F5,0)</f>
        <v>0</v>
      </c>
      <c r="R5" s="23">
        <f>if($I5="LD2",0+$F5,0)</f>
        <v>0</v>
      </c>
      <c r="S5" s="23">
        <f>if($I5="dummy",0+$F5,0)</f>
        <v>0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>
      <c r="A6" s="114"/>
      <c r="B6" s="83">
        <v>4967.0</v>
      </c>
      <c r="C6" s="83" t="s">
        <v>701</v>
      </c>
      <c r="D6" s="275">
        <v>27.495</v>
      </c>
      <c r="E6" s="83">
        <v>7.0</v>
      </c>
      <c r="F6" s="83">
        <v>0.0</v>
      </c>
      <c r="G6" s="83">
        <v>731921.0</v>
      </c>
      <c r="H6" s="83">
        <v>6.48</v>
      </c>
      <c r="I6" s="83" t="s">
        <v>101</v>
      </c>
      <c r="J6" s="83" t="s">
        <v>164</v>
      </c>
      <c r="K6" s="83" t="s">
        <v>203</v>
      </c>
      <c r="L6" s="23"/>
      <c r="M6" s="23"/>
      <c r="N6" s="23"/>
      <c r="O6" s="204" t="str">
        <f t="shared" si="1"/>
        <v>750MeV</v>
      </c>
      <c r="P6" s="23" t="str">
        <f t="shared" si="2"/>
        <v>650MeV</v>
      </c>
      <c r="Q6" s="23">
        <f t="shared" ref="Q6:Q27" si="3">if($I6="LH2",$Q5+$F6,$Q5+0)</f>
        <v>0</v>
      </c>
      <c r="R6" s="23">
        <f>if($I6="LD2",$R5+$F6,$R5+0)</f>
        <v>0</v>
      </c>
      <c r="S6" s="23">
        <f t="shared" ref="S6:S27" si="4">if($I6="dummy",S5+$F6,S5)</f>
        <v>0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>
      <c r="A7" s="114"/>
      <c r="B7" s="83">
        <v>4968.0</v>
      </c>
      <c r="C7" s="83" t="s">
        <v>701</v>
      </c>
      <c r="D7" s="275">
        <v>27.495</v>
      </c>
      <c r="E7" s="83">
        <v>7.0</v>
      </c>
      <c r="F7" s="83">
        <v>0.0</v>
      </c>
      <c r="G7" s="83">
        <v>223258.0</v>
      </c>
      <c r="H7" s="83">
        <v>1.51</v>
      </c>
      <c r="I7" s="83" t="s">
        <v>101</v>
      </c>
      <c r="J7" s="83" t="s">
        <v>53</v>
      </c>
      <c r="K7" s="83" t="s">
        <v>203</v>
      </c>
      <c r="L7" s="23"/>
      <c r="M7" s="23"/>
      <c r="N7" s="23"/>
      <c r="O7" s="204" t="str">
        <f t="shared" si="1"/>
        <v>750MeV</v>
      </c>
      <c r="P7" s="23" t="str">
        <f t="shared" si="2"/>
        <v>650MeV</v>
      </c>
      <c r="Q7" s="23">
        <f t="shared" si="3"/>
        <v>0</v>
      </c>
      <c r="R7" s="23">
        <f>if($I7="LD2",$R6+$F8,$R6+0)</f>
        <v>0</v>
      </c>
      <c r="S7" s="23">
        <f t="shared" si="4"/>
        <v>0</v>
      </c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</row>
    <row r="8">
      <c r="A8" s="75"/>
      <c r="B8" s="52">
        <v>4969.0</v>
      </c>
      <c r="C8" s="52" t="s">
        <v>701</v>
      </c>
      <c r="D8" s="207">
        <v>27.495</v>
      </c>
      <c r="E8" s="52">
        <v>12.0</v>
      </c>
      <c r="F8" s="52">
        <v>0.0</v>
      </c>
      <c r="G8" s="52">
        <v>33482.0</v>
      </c>
      <c r="H8" s="52">
        <v>0.51</v>
      </c>
      <c r="I8" s="52" t="s">
        <v>65</v>
      </c>
      <c r="J8" s="52" t="s">
        <v>53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0">
        <f t="shared" si="3"/>
        <v>0</v>
      </c>
      <c r="R8" s="20">
        <f>if($I8="LD2",$R7+#REF!,$R7+0)</f>
        <v>0</v>
      </c>
      <c r="S8" s="20">
        <f t="shared" si="4"/>
        <v>0</v>
      </c>
    </row>
    <row r="9">
      <c r="A9" s="75"/>
      <c r="B9" s="52">
        <v>4970.0</v>
      </c>
      <c r="C9" s="52" t="s">
        <v>701</v>
      </c>
      <c r="D9" s="207">
        <v>27.495</v>
      </c>
      <c r="E9" s="52">
        <v>14.0</v>
      </c>
      <c r="F9" s="52">
        <v>0.0</v>
      </c>
      <c r="G9" s="52">
        <v>449266.0</v>
      </c>
      <c r="H9" s="52">
        <v>7.28</v>
      </c>
      <c r="I9" s="52" t="s">
        <v>65</v>
      </c>
      <c r="J9" s="52" t="s">
        <v>164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0">
        <f t="shared" si="3"/>
        <v>0</v>
      </c>
      <c r="R9" s="20">
        <f t="shared" ref="R9:R27" si="5">if($I9="LD2",$R8+$F9,$R8+0)</f>
        <v>0</v>
      </c>
      <c r="S9" s="20">
        <f t="shared" si="4"/>
        <v>0</v>
      </c>
    </row>
    <row r="10">
      <c r="A10" s="75"/>
      <c r="B10" s="52">
        <v>4971.0</v>
      </c>
      <c r="C10" s="52" t="s">
        <v>701</v>
      </c>
      <c r="D10" s="207">
        <v>27.495</v>
      </c>
      <c r="E10" s="52">
        <v>14.0</v>
      </c>
      <c r="F10" s="52">
        <v>0.0</v>
      </c>
      <c r="G10" s="52">
        <v>71613.0</v>
      </c>
      <c r="H10" s="52">
        <v>0.8</v>
      </c>
      <c r="I10" s="52" t="s">
        <v>65</v>
      </c>
      <c r="J10" s="52" t="s">
        <v>53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0">
        <f t="shared" si="3"/>
        <v>0</v>
      </c>
      <c r="R10" s="20">
        <f t="shared" si="5"/>
        <v>0</v>
      </c>
      <c r="S10" s="20">
        <f t="shared" si="4"/>
        <v>0</v>
      </c>
    </row>
    <row r="11">
      <c r="A11" s="73"/>
      <c r="B11" s="52">
        <v>4972.0</v>
      </c>
      <c r="C11" s="52" t="s">
        <v>391</v>
      </c>
      <c r="D11" s="207">
        <v>27.495</v>
      </c>
      <c r="E11" s="52">
        <v>14.0</v>
      </c>
      <c r="F11" s="52">
        <v>20.92</v>
      </c>
      <c r="G11" s="52">
        <v>1852061.0</v>
      </c>
      <c r="H11" s="52">
        <v>29.02</v>
      </c>
      <c r="I11" s="52" t="s">
        <v>65</v>
      </c>
      <c r="J11" s="52" t="s">
        <v>164</v>
      </c>
      <c r="K11" s="52" t="s">
        <v>203</v>
      </c>
      <c r="O11" s="176" t="str">
        <f t="shared" si="1"/>
        <v>750MeV</v>
      </c>
      <c r="P11" s="20" t="str">
        <f t="shared" si="2"/>
        <v>650MeV</v>
      </c>
      <c r="Q11" s="20">
        <f t="shared" si="3"/>
        <v>20.92</v>
      </c>
      <c r="R11" s="20">
        <f t="shared" si="5"/>
        <v>0</v>
      </c>
      <c r="S11" s="20">
        <f t="shared" si="4"/>
        <v>0</v>
      </c>
    </row>
    <row r="12">
      <c r="A12" s="75"/>
      <c r="B12" s="52">
        <v>4973.0</v>
      </c>
      <c r="C12" s="52" t="s">
        <v>391</v>
      </c>
      <c r="D12" s="207">
        <v>27.495</v>
      </c>
      <c r="E12" s="52">
        <v>14.0</v>
      </c>
      <c r="F12" s="52">
        <v>19.09</v>
      </c>
      <c r="G12" s="52">
        <v>1745251.0</v>
      </c>
      <c r="H12" s="52">
        <v>29.55</v>
      </c>
      <c r="I12" s="52" t="s">
        <v>65</v>
      </c>
      <c r="J12" s="52" t="s">
        <v>164</v>
      </c>
      <c r="K12" s="52" t="s">
        <v>203</v>
      </c>
      <c r="O12" s="176" t="str">
        <f t="shared" si="1"/>
        <v>750MeV</v>
      </c>
      <c r="P12" s="20" t="str">
        <f t="shared" si="2"/>
        <v>650MeV</v>
      </c>
      <c r="Q12" s="20">
        <f t="shared" si="3"/>
        <v>40.01</v>
      </c>
      <c r="R12" s="20">
        <f t="shared" si="5"/>
        <v>0</v>
      </c>
      <c r="S12" s="20">
        <f t="shared" si="4"/>
        <v>0</v>
      </c>
    </row>
    <row r="13">
      <c r="A13" s="75"/>
      <c r="B13" s="52">
        <v>4974.0</v>
      </c>
      <c r="C13" s="52" t="s">
        <v>391</v>
      </c>
      <c r="D13" s="207">
        <v>27.495</v>
      </c>
      <c r="E13" s="52">
        <v>14.0</v>
      </c>
      <c r="F13" s="52">
        <v>21.12</v>
      </c>
      <c r="G13" s="52">
        <v>1915125.0</v>
      </c>
      <c r="H13" s="52">
        <v>27.41</v>
      </c>
      <c r="I13" s="52" t="s">
        <v>65</v>
      </c>
      <c r="J13" s="52" t="s">
        <v>164</v>
      </c>
      <c r="K13" s="52" t="s">
        <v>203</v>
      </c>
      <c r="O13" s="176" t="str">
        <f t="shared" si="1"/>
        <v>750MeV</v>
      </c>
      <c r="P13" s="20" t="str">
        <f t="shared" si="2"/>
        <v>650MeV</v>
      </c>
      <c r="Q13" s="20">
        <f t="shared" si="3"/>
        <v>61.13</v>
      </c>
      <c r="R13" s="20">
        <f t="shared" si="5"/>
        <v>0</v>
      </c>
      <c r="S13" s="20">
        <f t="shared" si="4"/>
        <v>0</v>
      </c>
    </row>
    <row r="14">
      <c r="A14" s="75"/>
      <c r="B14" s="52">
        <v>4975.0</v>
      </c>
      <c r="C14" s="52" t="s">
        <v>391</v>
      </c>
      <c r="D14" s="207">
        <v>27.495</v>
      </c>
      <c r="E14" s="52">
        <v>14.0</v>
      </c>
      <c r="F14" s="52">
        <v>19.37</v>
      </c>
      <c r="G14" s="52">
        <v>1760257.0</v>
      </c>
      <c r="H14" s="52">
        <v>27.85</v>
      </c>
      <c r="I14" s="52" t="s">
        <v>65</v>
      </c>
      <c r="J14" s="52" t="s">
        <v>164</v>
      </c>
      <c r="K14" s="52" t="s">
        <v>203</v>
      </c>
      <c r="O14" s="176" t="str">
        <f t="shared" si="1"/>
        <v>750MeV</v>
      </c>
      <c r="P14" s="20" t="str">
        <f t="shared" si="2"/>
        <v>650MeV</v>
      </c>
      <c r="Q14" s="20">
        <f t="shared" si="3"/>
        <v>80.5</v>
      </c>
      <c r="R14" s="20">
        <f t="shared" si="5"/>
        <v>0</v>
      </c>
      <c r="S14" s="20">
        <f t="shared" si="4"/>
        <v>0</v>
      </c>
    </row>
    <row r="15">
      <c r="A15" s="75"/>
      <c r="B15" s="52">
        <v>4976.0</v>
      </c>
      <c r="C15" s="52" t="s">
        <v>391</v>
      </c>
      <c r="D15" s="207">
        <v>27.495</v>
      </c>
      <c r="E15" s="52">
        <v>14.0</v>
      </c>
      <c r="F15" s="52">
        <v>17.58</v>
      </c>
      <c r="G15" s="52">
        <v>1555551.0</v>
      </c>
      <c r="H15" s="52">
        <v>28.09</v>
      </c>
      <c r="I15" s="52" t="s">
        <v>65</v>
      </c>
      <c r="J15" s="52" t="s">
        <v>164</v>
      </c>
      <c r="K15" s="52" t="s">
        <v>203</v>
      </c>
      <c r="O15" s="176" t="str">
        <f t="shared" si="1"/>
        <v>750MeV</v>
      </c>
      <c r="P15" s="20" t="str">
        <f t="shared" si="2"/>
        <v>650MeV</v>
      </c>
      <c r="Q15" s="20">
        <f t="shared" si="3"/>
        <v>98.08</v>
      </c>
      <c r="R15" s="20">
        <f t="shared" si="5"/>
        <v>0</v>
      </c>
      <c r="S15" s="20">
        <f t="shared" si="4"/>
        <v>0</v>
      </c>
    </row>
    <row r="16">
      <c r="A16" s="75"/>
      <c r="B16" s="52">
        <v>4977.0</v>
      </c>
      <c r="C16" s="52" t="s">
        <v>391</v>
      </c>
      <c r="D16" s="207">
        <v>27.495</v>
      </c>
      <c r="E16" s="52">
        <v>14.0</v>
      </c>
      <c r="F16" s="52">
        <v>21.26</v>
      </c>
      <c r="G16" s="52">
        <v>1886984.0</v>
      </c>
      <c r="H16" s="52">
        <v>28.73</v>
      </c>
      <c r="I16" s="52" t="s">
        <v>65</v>
      </c>
      <c r="J16" s="52" t="s">
        <v>164</v>
      </c>
      <c r="K16" s="52" t="s">
        <v>203</v>
      </c>
      <c r="O16" s="176" t="str">
        <f t="shared" si="1"/>
        <v>750MeV</v>
      </c>
      <c r="P16" s="20" t="str">
        <f t="shared" si="2"/>
        <v>650MeV</v>
      </c>
      <c r="Q16" s="20">
        <f t="shared" si="3"/>
        <v>119.34</v>
      </c>
      <c r="R16" s="20">
        <f t="shared" si="5"/>
        <v>0</v>
      </c>
      <c r="S16" s="20">
        <f t="shared" si="4"/>
        <v>0</v>
      </c>
    </row>
    <row r="17">
      <c r="A17" s="75"/>
      <c r="B17" s="52">
        <v>4978.0</v>
      </c>
      <c r="C17" s="4">
        <v>113261.0</v>
      </c>
      <c r="D17" s="207">
        <v>27.495</v>
      </c>
      <c r="E17" s="52">
        <v>14.0</v>
      </c>
      <c r="F17" s="52">
        <v>23.95</v>
      </c>
      <c r="G17" s="52">
        <v>2149024.0</v>
      </c>
      <c r="H17" s="52">
        <v>29.99</v>
      </c>
      <c r="I17" s="52" t="s">
        <v>65</v>
      </c>
      <c r="J17" s="52" t="s">
        <v>164</v>
      </c>
      <c r="K17" s="52" t="s">
        <v>203</v>
      </c>
      <c r="O17" s="176" t="str">
        <f t="shared" si="1"/>
        <v>750MeV</v>
      </c>
      <c r="P17" s="20" t="str">
        <f t="shared" si="2"/>
        <v>650MeV</v>
      </c>
      <c r="Q17" s="20">
        <f t="shared" si="3"/>
        <v>143.29</v>
      </c>
      <c r="R17" s="20">
        <f t="shared" si="5"/>
        <v>0</v>
      </c>
      <c r="S17" s="20">
        <f t="shared" si="4"/>
        <v>0</v>
      </c>
    </row>
    <row r="18">
      <c r="A18" s="75"/>
      <c r="B18" s="52">
        <v>4979.0</v>
      </c>
      <c r="C18" s="52" t="s">
        <v>391</v>
      </c>
      <c r="D18" s="207">
        <v>27.495</v>
      </c>
      <c r="E18" s="52">
        <v>14.0</v>
      </c>
      <c r="F18" s="52">
        <v>20.74</v>
      </c>
      <c r="G18" s="52">
        <v>1966086.0</v>
      </c>
      <c r="H18" s="52">
        <v>27.96</v>
      </c>
      <c r="I18" s="52" t="s">
        <v>65</v>
      </c>
      <c r="J18" s="52" t="s">
        <v>164</v>
      </c>
      <c r="K18" s="52" t="s">
        <v>203</v>
      </c>
      <c r="L18" s="4"/>
      <c r="O18" s="176" t="str">
        <f t="shared" si="1"/>
        <v>750MeV</v>
      </c>
      <c r="P18" s="20" t="str">
        <f t="shared" si="2"/>
        <v>650MeV</v>
      </c>
      <c r="Q18" s="20">
        <f t="shared" si="3"/>
        <v>164.03</v>
      </c>
      <c r="R18" s="20">
        <f t="shared" si="5"/>
        <v>0</v>
      </c>
      <c r="S18" s="20">
        <f t="shared" si="4"/>
        <v>0</v>
      </c>
    </row>
    <row r="19">
      <c r="A19" s="75"/>
      <c r="B19" s="52">
        <v>4980.0</v>
      </c>
      <c r="C19" s="52" t="s">
        <v>391</v>
      </c>
      <c r="D19" s="207">
        <v>27.495</v>
      </c>
      <c r="E19" s="52">
        <v>10.0</v>
      </c>
      <c r="F19" s="52">
        <v>10.6</v>
      </c>
      <c r="G19" s="52">
        <v>769685.0</v>
      </c>
      <c r="H19" s="52">
        <v>19.11</v>
      </c>
      <c r="I19" s="52" t="s">
        <v>65</v>
      </c>
      <c r="J19" s="52" t="s">
        <v>164</v>
      </c>
      <c r="K19" s="52" t="s">
        <v>203</v>
      </c>
      <c r="L19" s="4"/>
      <c r="O19" s="176" t="str">
        <f t="shared" si="1"/>
        <v>750MeV</v>
      </c>
      <c r="P19" s="20" t="str">
        <f t="shared" si="2"/>
        <v>650MeV</v>
      </c>
      <c r="Q19" s="20">
        <f t="shared" si="3"/>
        <v>174.63</v>
      </c>
      <c r="R19" s="20">
        <f t="shared" si="5"/>
        <v>0</v>
      </c>
      <c r="S19" s="20">
        <f t="shared" si="4"/>
        <v>0</v>
      </c>
    </row>
    <row r="20">
      <c r="A20" s="75"/>
      <c r="B20" s="52">
        <v>4981.0</v>
      </c>
      <c r="C20" s="52" t="s">
        <v>391</v>
      </c>
      <c r="D20" s="207">
        <v>27.495</v>
      </c>
      <c r="E20" s="52">
        <v>6.0</v>
      </c>
      <c r="F20" s="52">
        <v>9.79</v>
      </c>
      <c r="G20" s="52">
        <v>484389.0</v>
      </c>
      <c r="H20" s="52">
        <v>29.67</v>
      </c>
      <c r="I20" s="52" t="s">
        <v>65</v>
      </c>
      <c r="J20" s="52" t="s">
        <v>164</v>
      </c>
      <c r="K20" s="52" t="s">
        <v>203</v>
      </c>
      <c r="L20" s="4"/>
      <c r="O20" s="176" t="str">
        <f t="shared" si="1"/>
        <v>750MeV</v>
      </c>
      <c r="P20" s="20" t="str">
        <f t="shared" si="2"/>
        <v>650MeV</v>
      </c>
      <c r="Q20" s="20">
        <f t="shared" si="3"/>
        <v>184.42</v>
      </c>
      <c r="R20" s="20">
        <f t="shared" si="5"/>
        <v>0</v>
      </c>
      <c r="S20" s="20">
        <f t="shared" si="4"/>
        <v>0</v>
      </c>
    </row>
    <row r="21">
      <c r="A21" s="73"/>
      <c r="B21" s="52">
        <v>4982.0</v>
      </c>
      <c r="C21" s="52" t="s">
        <v>314</v>
      </c>
      <c r="D21" s="207">
        <v>27.495</v>
      </c>
      <c r="E21" s="52">
        <v>14.0</v>
      </c>
      <c r="F21" s="52">
        <v>13.38</v>
      </c>
      <c r="G21" s="52">
        <v>1285985.0</v>
      </c>
      <c r="H21" s="52">
        <v>18.9</v>
      </c>
      <c r="I21" s="52" t="s">
        <v>65</v>
      </c>
      <c r="J21" s="52" t="s">
        <v>469</v>
      </c>
      <c r="K21" s="52" t="s">
        <v>203</v>
      </c>
      <c r="L21" s="4"/>
      <c r="O21" s="176" t="str">
        <f t="shared" si="1"/>
        <v>750MeV</v>
      </c>
      <c r="P21" s="20" t="str">
        <f t="shared" si="2"/>
        <v>650MeV</v>
      </c>
      <c r="Q21" s="20">
        <f t="shared" si="3"/>
        <v>197.8</v>
      </c>
      <c r="R21" s="20">
        <f t="shared" si="5"/>
        <v>0</v>
      </c>
      <c r="S21" s="20">
        <f t="shared" si="4"/>
        <v>0</v>
      </c>
    </row>
    <row r="22">
      <c r="A22" s="75"/>
      <c r="B22" s="52">
        <v>4983.0</v>
      </c>
      <c r="C22" s="52" t="s">
        <v>391</v>
      </c>
      <c r="D22" s="207">
        <v>27.495</v>
      </c>
      <c r="E22" s="52">
        <v>14.0</v>
      </c>
      <c r="F22" s="52">
        <v>10.19</v>
      </c>
      <c r="G22" s="52">
        <v>942286.0</v>
      </c>
      <c r="H22" s="52">
        <v>14.69</v>
      </c>
      <c r="I22" s="52" t="s">
        <v>65</v>
      </c>
      <c r="J22" s="52" t="s">
        <v>164</v>
      </c>
      <c r="K22" s="52" t="s">
        <v>223</v>
      </c>
      <c r="L22" s="4"/>
      <c r="O22" s="176" t="str">
        <f t="shared" si="1"/>
        <v>750MeV</v>
      </c>
      <c r="P22" s="20" t="str">
        <f t="shared" si="2"/>
        <v>650MeV</v>
      </c>
      <c r="Q22" s="20">
        <f t="shared" si="3"/>
        <v>207.99</v>
      </c>
      <c r="R22" s="20">
        <f t="shared" si="5"/>
        <v>0</v>
      </c>
      <c r="S22" s="20">
        <f t="shared" si="4"/>
        <v>0</v>
      </c>
    </row>
    <row r="23">
      <c r="A23" s="181"/>
      <c r="B23" s="43">
        <v>4984.0</v>
      </c>
      <c r="C23" s="43" t="s">
        <v>154</v>
      </c>
      <c r="D23" s="274">
        <v>27.495</v>
      </c>
      <c r="E23" s="43">
        <v>14.0</v>
      </c>
      <c r="F23" s="43">
        <v>0.0</v>
      </c>
      <c r="G23" s="43">
        <v>0.0</v>
      </c>
      <c r="H23" s="43">
        <v>0.0</v>
      </c>
      <c r="I23" s="43" t="s">
        <v>229</v>
      </c>
      <c r="J23" s="43" t="s">
        <v>164</v>
      </c>
      <c r="K23" s="43" t="s">
        <v>203</v>
      </c>
      <c r="L23" s="42"/>
      <c r="M23" s="27"/>
      <c r="N23" s="27"/>
      <c r="O23" s="200" t="str">
        <f t="shared" si="1"/>
        <v>750MeV</v>
      </c>
      <c r="P23" s="27" t="str">
        <f t="shared" si="2"/>
        <v>650MeV</v>
      </c>
      <c r="Q23" s="27">
        <f t="shared" si="3"/>
        <v>207.99</v>
      </c>
      <c r="R23" s="27">
        <f t="shared" si="5"/>
        <v>0</v>
      </c>
      <c r="S23" s="27">
        <f t="shared" si="4"/>
        <v>0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>
      <c r="A24" s="111"/>
      <c r="B24" s="43">
        <v>4985.0</v>
      </c>
      <c r="C24" s="43" t="s">
        <v>154</v>
      </c>
      <c r="D24" s="274">
        <v>27.495</v>
      </c>
      <c r="E24" s="43">
        <v>14.0</v>
      </c>
      <c r="F24" s="43">
        <v>0.0</v>
      </c>
      <c r="G24" s="43">
        <v>0.0</v>
      </c>
      <c r="H24" s="43">
        <v>0.0</v>
      </c>
      <c r="I24" s="43" t="s">
        <v>229</v>
      </c>
      <c r="J24" s="43" t="s">
        <v>164</v>
      </c>
      <c r="K24" s="43" t="s">
        <v>203</v>
      </c>
      <c r="L24" s="42" t="s">
        <v>705</v>
      </c>
      <c r="M24" s="27"/>
      <c r="N24" s="27"/>
      <c r="O24" s="200" t="str">
        <f t="shared" si="1"/>
        <v>750MeV</v>
      </c>
      <c r="P24" s="27" t="str">
        <f t="shared" si="2"/>
        <v>650MeV</v>
      </c>
      <c r="Q24" s="27">
        <f t="shared" si="3"/>
        <v>207.99</v>
      </c>
      <c r="R24" s="27">
        <f t="shared" si="5"/>
        <v>0</v>
      </c>
      <c r="S24" s="27">
        <f t="shared" si="4"/>
        <v>0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>
      <c r="A25" s="111"/>
      <c r="B25" s="43">
        <v>4986.0</v>
      </c>
      <c r="C25" s="43" t="s">
        <v>391</v>
      </c>
      <c r="D25" s="274">
        <v>27.495</v>
      </c>
      <c r="E25" s="43">
        <v>14.0</v>
      </c>
      <c r="F25" s="43">
        <v>21.11</v>
      </c>
      <c r="G25" s="43">
        <v>3237769.0</v>
      </c>
      <c r="H25" s="43">
        <v>27.37</v>
      </c>
      <c r="I25" s="43" t="s">
        <v>229</v>
      </c>
      <c r="J25" s="43" t="s">
        <v>164</v>
      </c>
      <c r="K25" s="43" t="s">
        <v>203</v>
      </c>
      <c r="L25" s="27"/>
      <c r="M25" s="27"/>
      <c r="N25" s="27"/>
      <c r="O25" s="200" t="str">
        <f t="shared" si="1"/>
        <v>750MeV</v>
      </c>
      <c r="P25" s="27" t="str">
        <f t="shared" si="2"/>
        <v>650MeV</v>
      </c>
      <c r="Q25" s="27">
        <f t="shared" si="3"/>
        <v>207.99</v>
      </c>
      <c r="R25" s="27">
        <f t="shared" si="5"/>
        <v>0</v>
      </c>
      <c r="S25" s="27">
        <f t="shared" si="4"/>
        <v>21.11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>
      <c r="A26" s="181"/>
      <c r="B26" s="43">
        <v>4987.0</v>
      </c>
      <c r="C26" s="43" t="s">
        <v>391</v>
      </c>
      <c r="D26" s="274">
        <v>27.495</v>
      </c>
      <c r="E26" s="43">
        <v>7.0</v>
      </c>
      <c r="F26" s="43">
        <v>7.31</v>
      </c>
      <c r="G26" s="43">
        <v>435014.0</v>
      </c>
      <c r="H26" s="43">
        <v>19.98</v>
      </c>
      <c r="I26" s="43" t="s">
        <v>229</v>
      </c>
      <c r="J26" s="43" t="s">
        <v>164</v>
      </c>
      <c r="K26" s="43" t="s">
        <v>203</v>
      </c>
      <c r="L26" s="27"/>
      <c r="M26" s="27"/>
      <c r="N26" s="27"/>
      <c r="O26" s="200" t="str">
        <f t="shared" si="1"/>
        <v>750MeV</v>
      </c>
      <c r="P26" s="27" t="str">
        <f t="shared" si="2"/>
        <v>650MeV</v>
      </c>
      <c r="Q26" s="27">
        <f t="shared" si="3"/>
        <v>207.99</v>
      </c>
      <c r="R26" s="27">
        <f t="shared" si="5"/>
        <v>0</v>
      </c>
      <c r="S26" s="27">
        <f t="shared" si="4"/>
        <v>28.42</v>
      </c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>
      <c r="A27" s="114"/>
      <c r="B27" s="83">
        <v>4988.0</v>
      </c>
      <c r="C27" s="83" t="s">
        <v>391</v>
      </c>
      <c r="D27" s="275">
        <v>27.495</v>
      </c>
      <c r="E27" s="83">
        <v>7.0</v>
      </c>
      <c r="F27" s="83">
        <v>11.4</v>
      </c>
      <c r="G27" s="83">
        <v>4201548.0</v>
      </c>
      <c r="H27" s="83">
        <v>29.01</v>
      </c>
      <c r="I27" s="83" t="s">
        <v>101</v>
      </c>
      <c r="J27" s="83" t="s">
        <v>164</v>
      </c>
      <c r="K27" s="83" t="s">
        <v>203</v>
      </c>
      <c r="L27" s="23"/>
      <c r="M27" s="23"/>
      <c r="N27" s="23"/>
      <c r="O27" s="204" t="str">
        <f t="shared" si="1"/>
        <v>750MeV</v>
      </c>
      <c r="P27" s="23" t="str">
        <f t="shared" si="2"/>
        <v>650MeV</v>
      </c>
      <c r="Q27" s="23">
        <f t="shared" si="3"/>
        <v>207.99</v>
      </c>
      <c r="R27" s="23">
        <f t="shared" si="5"/>
        <v>11.4</v>
      </c>
      <c r="S27" s="23">
        <f t="shared" si="4"/>
        <v>28.42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83">
        <v>4989.0</v>
      </c>
      <c r="C28" s="83" t="s">
        <v>391</v>
      </c>
      <c r="D28" s="275">
        <v>27.495</v>
      </c>
      <c r="E28" s="83">
        <v>7.0</v>
      </c>
      <c r="F28" s="83">
        <v>0.0</v>
      </c>
      <c r="G28" s="83">
        <v>0.0</v>
      </c>
      <c r="H28" s="83">
        <v>19.0</v>
      </c>
      <c r="I28" s="83" t="s">
        <v>101</v>
      </c>
      <c r="J28" s="83" t="s">
        <v>164</v>
      </c>
      <c r="K28" s="83" t="s">
        <v>203</v>
      </c>
      <c r="L28" s="45" t="s">
        <v>706</v>
      </c>
      <c r="M28" s="23"/>
      <c r="N28" s="23"/>
      <c r="O28" s="204" t="str">
        <f t="shared" si="1"/>
        <v>750MeV</v>
      </c>
      <c r="P28" s="23" t="str">
        <f t="shared" si="2"/>
        <v>650MeV</v>
      </c>
      <c r="Q28" s="23">
        <f>if($I28="LH2",$Q27+$F29,$Q27+0)</f>
        <v>207.99</v>
      </c>
      <c r="R28" s="23">
        <f t="shared" ref="R28:R31" si="6">if($I28="LD2",$R27+$F29,$R27+0)</f>
        <v>21.83</v>
      </c>
      <c r="S28" s="23">
        <f>if($I28="dummy",S27+$F29,S27)</f>
        <v>28.42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83">
        <v>4990.0</v>
      </c>
      <c r="C29" s="83" t="s">
        <v>391</v>
      </c>
      <c r="D29" s="275">
        <v>27.495</v>
      </c>
      <c r="E29" s="83">
        <v>7.0</v>
      </c>
      <c r="F29" s="83">
        <v>10.43</v>
      </c>
      <c r="G29" s="83">
        <v>3817423.0</v>
      </c>
      <c r="H29" s="83">
        <v>26.16</v>
      </c>
      <c r="I29" s="83" t="s">
        <v>101</v>
      </c>
      <c r="J29" s="83" t="s">
        <v>164</v>
      </c>
      <c r="K29" s="83" t="s">
        <v>203</v>
      </c>
      <c r="L29" s="23"/>
      <c r="M29" s="23"/>
      <c r="N29" s="23"/>
      <c r="O29" s="204" t="str">
        <f t="shared" si="1"/>
        <v>750MeV</v>
      </c>
      <c r="P29" s="23" t="str">
        <f t="shared" si="2"/>
        <v>650MeV</v>
      </c>
      <c r="Q29" s="23">
        <f>if($I29="LH2",$Q28+#REF!,$Q28+0)</f>
        <v>207.99</v>
      </c>
      <c r="R29" s="23">
        <f t="shared" si="6"/>
        <v>33.19</v>
      </c>
      <c r="S29" s="23">
        <f>if($I29="dummy",S28+#REF!,S28)</f>
        <v>28.42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83">
        <v>4991.0</v>
      </c>
      <c r="C30" s="83" t="s">
        <v>391</v>
      </c>
      <c r="D30" s="275">
        <v>27.495</v>
      </c>
      <c r="E30" s="83">
        <v>7.0</v>
      </c>
      <c r="F30" s="83">
        <v>11.36</v>
      </c>
      <c r="G30" s="83">
        <v>4057963.0</v>
      </c>
      <c r="H30" s="83">
        <v>30.27</v>
      </c>
      <c r="I30" s="83" t="s">
        <v>101</v>
      </c>
      <c r="J30" s="83" t="s">
        <v>164</v>
      </c>
      <c r="K30" s="83" t="s">
        <v>203</v>
      </c>
      <c r="L30" s="23"/>
      <c r="M30" s="23"/>
      <c r="N30" s="23"/>
      <c r="O30" s="204" t="str">
        <f t="shared" si="1"/>
        <v>750MeV</v>
      </c>
      <c r="P30" s="23" t="str">
        <f t="shared" si="2"/>
        <v>650MeV</v>
      </c>
      <c r="Q30" s="23">
        <f t="shared" ref="Q30:Q37" si="7">if($I30="LH2",$Q29+$F30,$Q29+0)</f>
        <v>207.99</v>
      </c>
      <c r="R30" s="23">
        <f t="shared" si="6"/>
        <v>44.36</v>
      </c>
      <c r="S30" s="23">
        <f t="shared" ref="S30:S37" si="8">if($I30="dummy",S29+$F30,S29)</f>
        <v>28.42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83">
        <v>4992.0</v>
      </c>
      <c r="C31" s="83" t="s">
        <v>391</v>
      </c>
      <c r="D31" s="275">
        <v>27.495</v>
      </c>
      <c r="E31" s="83">
        <v>7.0</v>
      </c>
      <c r="F31" s="83">
        <v>11.17</v>
      </c>
      <c r="G31" s="83">
        <v>4079519.0</v>
      </c>
      <c r="H31" s="83">
        <v>28.72</v>
      </c>
      <c r="I31" s="83" t="s">
        <v>101</v>
      </c>
      <c r="J31" s="83" t="s">
        <v>164</v>
      </c>
      <c r="K31" s="83" t="s">
        <v>203</v>
      </c>
      <c r="L31" s="45"/>
      <c r="M31" s="23"/>
      <c r="N31" s="23"/>
      <c r="O31" s="204" t="str">
        <f t="shared" si="1"/>
        <v>750MeV</v>
      </c>
      <c r="P31" s="23" t="str">
        <f t="shared" si="2"/>
        <v>650MeV</v>
      </c>
      <c r="Q31" s="23">
        <f t="shared" si="7"/>
        <v>207.99</v>
      </c>
      <c r="R31" s="23">
        <f t="shared" si="6"/>
        <v>55.72</v>
      </c>
      <c r="S31" s="23">
        <f t="shared" si="8"/>
        <v>28.42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83">
        <v>4993.0</v>
      </c>
      <c r="C32" s="83" t="s">
        <v>391</v>
      </c>
      <c r="D32" s="275">
        <v>27.495</v>
      </c>
      <c r="E32" s="83">
        <v>7.0</v>
      </c>
      <c r="F32" s="83">
        <v>11.36</v>
      </c>
      <c r="G32" s="83">
        <v>4149505.0</v>
      </c>
      <c r="H32" s="83">
        <v>29.81</v>
      </c>
      <c r="I32" s="83" t="s">
        <v>101</v>
      </c>
      <c r="J32" s="83" t="s">
        <v>164</v>
      </c>
      <c r="K32" s="83" t="s">
        <v>203</v>
      </c>
      <c r="L32" s="23"/>
      <c r="M32" s="23"/>
      <c r="N32" s="23"/>
      <c r="O32" s="204" t="str">
        <f t="shared" si="1"/>
        <v>750MeV</v>
      </c>
      <c r="P32" s="23" t="str">
        <f t="shared" si="2"/>
        <v>650MeV</v>
      </c>
      <c r="Q32" s="23">
        <f t="shared" si="7"/>
        <v>207.99</v>
      </c>
      <c r="R32" s="23">
        <f t="shared" ref="R32:R145" si="9">if($I32="LD2",$R31+$F32,$R31+0)</f>
        <v>67.08</v>
      </c>
      <c r="S32" s="23">
        <f t="shared" si="8"/>
        <v>28.42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83">
        <v>4994.0</v>
      </c>
      <c r="C33" s="83" t="s">
        <v>391</v>
      </c>
      <c r="D33" s="275">
        <v>27.495</v>
      </c>
      <c r="E33" s="83">
        <v>7.0</v>
      </c>
      <c r="F33" s="83">
        <v>11.06</v>
      </c>
      <c r="G33" s="83">
        <v>4044506.0</v>
      </c>
      <c r="H33" s="83">
        <v>28.55</v>
      </c>
      <c r="I33" s="83" t="s">
        <v>101</v>
      </c>
      <c r="J33" s="83" t="s">
        <v>164</v>
      </c>
      <c r="K33" s="83" t="s">
        <v>203</v>
      </c>
      <c r="L33" s="23"/>
      <c r="M33" s="23"/>
      <c r="N33" s="23"/>
      <c r="O33" s="204" t="str">
        <f t="shared" si="1"/>
        <v>750MeV</v>
      </c>
      <c r="P33" s="23" t="str">
        <f t="shared" si="2"/>
        <v>650MeV</v>
      </c>
      <c r="Q33" s="23">
        <f t="shared" si="7"/>
        <v>207.99</v>
      </c>
      <c r="R33" s="23">
        <f t="shared" si="9"/>
        <v>78.14</v>
      </c>
      <c r="S33" s="23">
        <f t="shared" si="8"/>
        <v>28.42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180"/>
      <c r="B34" s="83">
        <v>4995.0</v>
      </c>
      <c r="C34" s="83" t="s">
        <v>391</v>
      </c>
      <c r="D34" s="275">
        <v>27.495</v>
      </c>
      <c r="E34" s="83">
        <v>7.0</v>
      </c>
      <c r="F34" s="83">
        <v>11.82</v>
      </c>
      <c r="G34" s="83">
        <v>4328753.0</v>
      </c>
      <c r="H34" s="83">
        <v>30.09</v>
      </c>
      <c r="I34" s="83" t="s">
        <v>101</v>
      </c>
      <c r="J34" s="83" t="s">
        <v>164</v>
      </c>
      <c r="K34" s="83" t="s">
        <v>203</v>
      </c>
      <c r="L34" s="23"/>
      <c r="M34" s="23"/>
      <c r="N34" s="23"/>
      <c r="O34" s="204" t="str">
        <f t="shared" si="1"/>
        <v>750MeV</v>
      </c>
      <c r="P34" s="23" t="str">
        <f t="shared" si="2"/>
        <v>650MeV</v>
      </c>
      <c r="Q34" s="23">
        <f t="shared" si="7"/>
        <v>207.99</v>
      </c>
      <c r="R34" s="23">
        <f t="shared" si="9"/>
        <v>89.96</v>
      </c>
      <c r="S34" s="23">
        <f t="shared" si="8"/>
        <v>28.42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114"/>
      <c r="B35" s="83">
        <v>4996.0</v>
      </c>
      <c r="C35" s="83" t="s">
        <v>391</v>
      </c>
      <c r="D35" s="275">
        <v>27.495</v>
      </c>
      <c r="E35" s="83">
        <v>7.0</v>
      </c>
      <c r="F35" s="83">
        <v>11.4</v>
      </c>
      <c r="G35" s="83">
        <v>4137273.0</v>
      </c>
      <c r="H35" s="83">
        <v>28.63</v>
      </c>
      <c r="I35" s="83" t="s">
        <v>101</v>
      </c>
      <c r="J35" s="83" t="s">
        <v>164</v>
      </c>
      <c r="K35" s="83" t="s">
        <v>203</v>
      </c>
      <c r="L35" s="23"/>
      <c r="M35" s="23"/>
      <c r="N35" s="23"/>
      <c r="O35" s="204" t="str">
        <f t="shared" si="1"/>
        <v>750MeV</v>
      </c>
      <c r="P35" s="23" t="str">
        <f t="shared" si="2"/>
        <v>650MeV</v>
      </c>
      <c r="Q35" s="23">
        <f t="shared" si="7"/>
        <v>207.99</v>
      </c>
      <c r="R35" s="23">
        <f t="shared" si="9"/>
        <v>101.36</v>
      </c>
      <c r="S35" s="23">
        <f t="shared" si="8"/>
        <v>28.42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/>
      <c r="B36" s="83">
        <v>4997.0</v>
      </c>
      <c r="C36" s="83" t="s">
        <v>391</v>
      </c>
      <c r="D36" s="275">
        <v>27.495</v>
      </c>
      <c r="E36" s="83">
        <v>7.0</v>
      </c>
      <c r="F36" s="83">
        <v>11.77</v>
      </c>
      <c r="G36" s="83">
        <v>4356028.0</v>
      </c>
      <c r="H36" s="83">
        <v>29.86</v>
      </c>
      <c r="I36" s="83" t="s">
        <v>101</v>
      </c>
      <c r="J36" s="83" t="s">
        <v>164</v>
      </c>
      <c r="K36" s="83" t="s">
        <v>203</v>
      </c>
      <c r="L36" s="23"/>
      <c r="M36" s="23"/>
      <c r="N36" s="23"/>
      <c r="O36" s="204" t="str">
        <f t="shared" si="1"/>
        <v>750MeV</v>
      </c>
      <c r="P36" s="23" t="str">
        <f t="shared" si="2"/>
        <v>650MeV</v>
      </c>
      <c r="Q36" s="23">
        <f t="shared" si="7"/>
        <v>207.99</v>
      </c>
      <c r="R36" s="23">
        <f t="shared" si="9"/>
        <v>113.13</v>
      </c>
      <c r="S36" s="23">
        <f t="shared" si="8"/>
        <v>28.42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83">
        <v>4998.0</v>
      </c>
      <c r="C37" s="83" t="s">
        <v>391</v>
      </c>
      <c r="D37" s="275">
        <v>27.495</v>
      </c>
      <c r="E37" s="83">
        <v>7.0</v>
      </c>
      <c r="F37" s="83">
        <v>10.68</v>
      </c>
      <c r="G37" s="83">
        <v>4028957.0</v>
      </c>
      <c r="H37" s="83">
        <v>27.3</v>
      </c>
      <c r="I37" s="83" t="s">
        <v>101</v>
      </c>
      <c r="J37" s="83" t="s">
        <v>164</v>
      </c>
      <c r="K37" s="83" t="s">
        <v>203</v>
      </c>
      <c r="L37" s="23"/>
      <c r="M37" s="23"/>
      <c r="N37" s="23"/>
      <c r="O37" s="204" t="str">
        <f t="shared" si="1"/>
        <v>750MeV</v>
      </c>
      <c r="P37" s="23" t="str">
        <f t="shared" si="2"/>
        <v>650MeV</v>
      </c>
      <c r="Q37" s="23">
        <f t="shared" si="7"/>
        <v>207.99</v>
      </c>
      <c r="R37" s="23">
        <f t="shared" si="9"/>
        <v>123.81</v>
      </c>
      <c r="S37" s="23">
        <f t="shared" si="8"/>
        <v>28.42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83">
        <v>4999.0</v>
      </c>
      <c r="C38" s="83" t="s">
        <v>391</v>
      </c>
      <c r="D38" s="275">
        <v>27.495</v>
      </c>
      <c r="E38" s="83">
        <v>7.0</v>
      </c>
      <c r="F38" s="83">
        <v>10.45</v>
      </c>
      <c r="G38" s="83">
        <v>3832987.0</v>
      </c>
      <c r="H38" s="83">
        <v>28.13</v>
      </c>
      <c r="I38" s="83" t="s">
        <v>101</v>
      </c>
      <c r="J38" s="83" t="s">
        <v>164</v>
      </c>
      <c r="K38" s="83" t="s">
        <v>203</v>
      </c>
      <c r="L38" s="23"/>
      <c r="M38" s="23"/>
      <c r="N38" s="23"/>
      <c r="O38" s="204" t="str">
        <f t="shared" si="1"/>
        <v>750MeV</v>
      </c>
      <c r="P38" s="23" t="str">
        <f t="shared" si="2"/>
        <v>650MeV</v>
      </c>
      <c r="Q38" s="23">
        <f>if($I38="LH2",$Q37+#REF!,$Q37+0)</f>
        <v>207.99</v>
      </c>
      <c r="R38" s="23">
        <f t="shared" si="9"/>
        <v>134.26</v>
      </c>
      <c r="S38" s="23">
        <f>if($I38="dummy",S37+#REF!,S37)</f>
        <v>28.42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83">
        <v>5000.0</v>
      </c>
      <c r="C39" s="83" t="s">
        <v>391</v>
      </c>
      <c r="D39" s="275">
        <v>27.495</v>
      </c>
      <c r="E39" s="83">
        <v>7.0</v>
      </c>
      <c r="F39" s="83">
        <v>11.34</v>
      </c>
      <c r="G39" s="83">
        <v>4128022.0</v>
      </c>
      <c r="H39" s="83">
        <v>27.97</v>
      </c>
      <c r="I39" s="83" t="s">
        <v>101</v>
      </c>
      <c r="J39" s="83" t="s">
        <v>164</v>
      </c>
      <c r="K39" s="83" t="s">
        <v>203</v>
      </c>
      <c r="L39" s="23"/>
      <c r="M39" s="23"/>
      <c r="N39" s="23"/>
      <c r="O39" s="204" t="str">
        <f t="shared" si="1"/>
        <v>750MeV</v>
      </c>
      <c r="P39" s="23" t="str">
        <f t="shared" si="2"/>
        <v>650MeV</v>
      </c>
      <c r="Q39" s="23">
        <f t="shared" ref="Q39:Q80" si="10">if($I39="LH2",$Q38+$F39,$Q38+0)</f>
        <v>207.99</v>
      </c>
      <c r="R39" s="23">
        <f t="shared" si="9"/>
        <v>145.6</v>
      </c>
      <c r="S39" s="23">
        <f t="shared" ref="S39:S80" si="11">if($I39="dummy",S38+$F39,S38)</f>
        <v>28.42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83">
        <v>5001.0</v>
      </c>
      <c r="C40" s="83" t="s">
        <v>391</v>
      </c>
      <c r="D40" s="275">
        <v>27.495</v>
      </c>
      <c r="E40" s="83">
        <v>7.0</v>
      </c>
      <c r="F40" s="83">
        <v>8.57</v>
      </c>
      <c r="G40" s="83">
        <v>2948848.0</v>
      </c>
      <c r="H40" s="83">
        <v>29.46</v>
      </c>
      <c r="I40" s="83" t="s">
        <v>101</v>
      </c>
      <c r="J40" s="83" t="s">
        <v>164</v>
      </c>
      <c r="K40" s="83" t="s">
        <v>203</v>
      </c>
      <c r="L40" s="45" t="s">
        <v>710</v>
      </c>
      <c r="M40" s="23"/>
      <c r="N40" s="23"/>
      <c r="O40" s="204" t="str">
        <f t="shared" si="1"/>
        <v>750MeV</v>
      </c>
      <c r="P40" s="23" t="str">
        <f t="shared" si="2"/>
        <v>650MeV</v>
      </c>
      <c r="Q40" s="23">
        <f t="shared" si="10"/>
        <v>207.99</v>
      </c>
      <c r="R40" s="23">
        <f t="shared" si="9"/>
        <v>154.17</v>
      </c>
      <c r="S40" s="23">
        <f t="shared" si="11"/>
        <v>28.42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14"/>
      <c r="B41" s="83">
        <v>5002.0</v>
      </c>
      <c r="C41" s="83" t="s">
        <v>391</v>
      </c>
      <c r="D41" s="275">
        <v>27.495</v>
      </c>
      <c r="E41" s="83">
        <v>7.0</v>
      </c>
      <c r="F41" s="83">
        <v>12.8</v>
      </c>
      <c r="G41" s="83">
        <v>4718989.0</v>
      </c>
      <c r="H41" s="83">
        <v>32.61</v>
      </c>
      <c r="I41" s="83" t="s">
        <v>101</v>
      </c>
      <c r="J41" s="83" t="s">
        <v>164</v>
      </c>
      <c r="K41" s="83" t="s">
        <v>203</v>
      </c>
      <c r="L41" s="45"/>
      <c r="M41" s="23"/>
      <c r="N41" s="23"/>
      <c r="O41" s="204" t="str">
        <f t="shared" si="1"/>
        <v>750MeV</v>
      </c>
      <c r="P41" s="23" t="str">
        <f t="shared" si="2"/>
        <v>650MeV</v>
      </c>
      <c r="Q41" s="23">
        <f t="shared" si="10"/>
        <v>207.99</v>
      </c>
      <c r="R41" s="23">
        <f t="shared" si="9"/>
        <v>166.97</v>
      </c>
      <c r="S41" s="23">
        <f t="shared" si="11"/>
        <v>28.42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114"/>
      <c r="B42" s="83">
        <v>5003.0</v>
      </c>
      <c r="C42" s="83" t="s">
        <v>391</v>
      </c>
      <c r="D42" s="275">
        <v>27.495</v>
      </c>
      <c r="E42" s="83">
        <v>7.0</v>
      </c>
      <c r="F42" s="83">
        <v>12.81</v>
      </c>
      <c r="G42" s="83">
        <v>4542813.0</v>
      </c>
      <c r="H42" s="83">
        <v>35.69</v>
      </c>
      <c r="I42" s="83" t="s">
        <v>101</v>
      </c>
      <c r="J42" s="83" t="s">
        <v>164</v>
      </c>
      <c r="K42" s="83" t="s">
        <v>203</v>
      </c>
      <c r="L42" s="23"/>
      <c r="M42" s="23"/>
      <c r="N42" s="23"/>
      <c r="O42" s="204" t="str">
        <f t="shared" si="1"/>
        <v>750MeV</v>
      </c>
      <c r="P42" s="23" t="str">
        <f t="shared" si="2"/>
        <v>650MeV</v>
      </c>
      <c r="Q42" s="23">
        <f t="shared" si="10"/>
        <v>207.99</v>
      </c>
      <c r="R42" s="23">
        <f t="shared" si="9"/>
        <v>179.78</v>
      </c>
      <c r="S42" s="23">
        <f t="shared" si="11"/>
        <v>28.42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114"/>
      <c r="B43" s="83">
        <v>5004.0</v>
      </c>
      <c r="C43" s="83" t="s">
        <v>391</v>
      </c>
      <c r="D43" s="275">
        <v>27.495</v>
      </c>
      <c r="E43" s="83">
        <v>7.0</v>
      </c>
      <c r="F43" s="83">
        <v>10.29</v>
      </c>
      <c r="G43" s="83">
        <v>3716137.0</v>
      </c>
      <c r="H43" s="83">
        <v>29.21</v>
      </c>
      <c r="I43" s="83" t="s">
        <v>101</v>
      </c>
      <c r="J43" s="83" t="s">
        <v>164</v>
      </c>
      <c r="K43" s="83" t="s">
        <v>203</v>
      </c>
      <c r="L43" s="23"/>
      <c r="M43" s="23"/>
      <c r="N43" s="23"/>
      <c r="O43" s="204" t="str">
        <f t="shared" si="1"/>
        <v>750MeV</v>
      </c>
      <c r="P43" s="23" t="str">
        <f t="shared" si="2"/>
        <v>650MeV</v>
      </c>
      <c r="Q43" s="23">
        <f t="shared" si="10"/>
        <v>207.99</v>
      </c>
      <c r="R43" s="23">
        <f t="shared" si="9"/>
        <v>190.07</v>
      </c>
      <c r="S43" s="23">
        <f t="shared" si="11"/>
        <v>28.42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>
      <c r="A44" s="295"/>
      <c r="B44" s="298">
        <v>5005.0</v>
      </c>
      <c r="C44" s="298" t="s">
        <v>74</v>
      </c>
      <c r="D44" s="297">
        <v>27.495</v>
      </c>
      <c r="E44" s="298" t="s">
        <v>232</v>
      </c>
      <c r="F44" s="298">
        <v>0.0</v>
      </c>
      <c r="G44" s="298">
        <v>97811.0</v>
      </c>
      <c r="H44" s="298">
        <v>40.26</v>
      </c>
      <c r="I44" s="298" t="s">
        <v>74</v>
      </c>
      <c r="J44" s="298" t="s">
        <v>414</v>
      </c>
      <c r="K44" s="298" t="s">
        <v>203</v>
      </c>
      <c r="L44" s="299"/>
      <c r="M44" s="299"/>
      <c r="N44" s="299"/>
      <c r="O44" s="300" t="str">
        <f t="shared" si="1"/>
        <v>750MeV</v>
      </c>
      <c r="P44" s="299" t="str">
        <f t="shared" si="2"/>
        <v>650MeV</v>
      </c>
      <c r="Q44" s="299">
        <f t="shared" si="10"/>
        <v>207.99</v>
      </c>
      <c r="R44" s="299">
        <f t="shared" si="9"/>
        <v>190.07</v>
      </c>
      <c r="S44" s="299">
        <f t="shared" si="11"/>
        <v>28.42</v>
      </c>
      <c r="T44" s="299"/>
      <c r="U44" s="299"/>
      <c r="V44" s="299"/>
      <c r="W44" s="299"/>
      <c r="X44" s="299"/>
      <c r="Y44" s="299"/>
      <c r="Z44" s="299"/>
      <c r="AA44" s="299"/>
      <c r="AB44" s="299"/>
      <c r="AC44" s="299"/>
      <c r="AD44" s="299"/>
      <c r="AE44" s="299"/>
      <c r="AF44" s="299"/>
      <c r="AG44" s="299"/>
      <c r="AH44" s="299"/>
    </row>
    <row r="45">
      <c r="A45" s="114"/>
      <c r="B45" s="83">
        <v>5006.0</v>
      </c>
      <c r="C45" s="83" t="s">
        <v>391</v>
      </c>
      <c r="D45" s="275">
        <v>27.495</v>
      </c>
      <c r="E45" s="83">
        <v>5.0</v>
      </c>
      <c r="F45" s="83">
        <v>5.26</v>
      </c>
      <c r="G45" s="83">
        <v>1371404.0</v>
      </c>
      <c r="H45" s="83">
        <v>20.06</v>
      </c>
      <c r="I45" s="83" t="s">
        <v>101</v>
      </c>
      <c r="J45" s="83" t="s">
        <v>164</v>
      </c>
      <c r="K45" s="83" t="s">
        <v>203</v>
      </c>
      <c r="L45" s="23"/>
      <c r="M45" s="23"/>
      <c r="N45" s="23"/>
      <c r="O45" s="204" t="str">
        <f t="shared" si="1"/>
        <v>750MeV</v>
      </c>
      <c r="P45" s="23" t="str">
        <f t="shared" si="2"/>
        <v>650MeV</v>
      </c>
      <c r="Q45" s="23">
        <f t="shared" si="10"/>
        <v>207.99</v>
      </c>
      <c r="R45" s="23">
        <f t="shared" si="9"/>
        <v>195.33</v>
      </c>
      <c r="S45" s="23">
        <f t="shared" si="11"/>
        <v>28.42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114"/>
      <c r="B46" s="83">
        <v>5007.0</v>
      </c>
      <c r="C46" s="83" t="s">
        <v>391</v>
      </c>
      <c r="D46" s="275">
        <v>27.495</v>
      </c>
      <c r="E46" s="83">
        <v>4.0</v>
      </c>
      <c r="F46" s="83">
        <v>4.49</v>
      </c>
      <c r="G46" s="83">
        <v>980945.0</v>
      </c>
      <c r="H46" s="83">
        <v>20.1</v>
      </c>
      <c r="I46" s="83" t="s">
        <v>101</v>
      </c>
      <c r="J46" s="83" t="s">
        <v>164</v>
      </c>
      <c r="K46" s="83" t="s">
        <v>203</v>
      </c>
      <c r="L46" s="23"/>
      <c r="M46" s="23"/>
      <c r="N46" s="23"/>
      <c r="O46" s="204" t="str">
        <f t="shared" si="1"/>
        <v>750MeV</v>
      </c>
      <c r="P46" s="23" t="str">
        <f t="shared" si="2"/>
        <v>650MeV</v>
      </c>
      <c r="Q46" s="23">
        <f t="shared" si="10"/>
        <v>207.99</v>
      </c>
      <c r="R46" s="23">
        <f t="shared" si="9"/>
        <v>199.82</v>
      </c>
      <c r="S46" s="23">
        <f t="shared" si="11"/>
        <v>28.42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>
      <c r="A47" s="114"/>
      <c r="B47" s="83">
        <v>5008.0</v>
      </c>
      <c r="C47" s="83" t="s">
        <v>391</v>
      </c>
      <c r="D47" s="275">
        <v>27.495</v>
      </c>
      <c r="E47" s="83">
        <v>4.0</v>
      </c>
      <c r="F47" s="83">
        <v>2.26</v>
      </c>
      <c r="G47" s="83">
        <v>504332.0</v>
      </c>
      <c r="H47" s="83">
        <v>9.45</v>
      </c>
      <c r="I47" s="83" t="s">
        <v>101</v>
      </c>
      <c r="J47" s="83" t="s">
        <v>164</v>
      </c>
      <c r="K47" s="83" t="s">
        <v>203</v>
      </c>
      <c r="L47" s="23"/>
      <c r="M47" s="23"/>
      <c r="N47" s="23"/>
      <c r="O47" s="204" t="str">
        <f t="shared" si="1"/>
        <v>750MeV</v>
      </c>
      <c r="P47" s="23" t="str">
        <f t="shared" si="2"/>
        <v>650MeV</v>
      </c>
      <c r="Q47" s="23">
        <f t="shared" si="10"/>
        <v>207.99</v>
      </c>
      <c r="R47" s="23">
        <f t="shared" si="9"/>
        <v>202.08</v>
      </c>
      <c r="S47" s="23">
        <f t="shared" si="11"/>
        <v>28.42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114"/>
      <c r="B48" s="83">
        <v>5009.0</v>
      </c>
      <c r="C48" s="83" t="s">
        <v>314</v>
      </c>
      <c r="D48" s="275">
        <v>27.495</v>
      </c>
      <c r="E48" s="83">
        <v>7.0</v>
      </c>
      <c r="F48" s="83">
        <v>6.19</v>
      </c>
      <c r="G48" s="83">
        <v>2124820.0</v>
      </c>
      <c r="H48" s="83">
        <v>18.7</v>
      </c>
      <c r="I48" s="83" t="s">
        <v>101</v>
      </c>
      <c r="J48" s="83" t="s">
        <v>469</v>
      </c>
      <c r="K48" s="83" t="s">
        <v>203</v>
      </c>
      <c r="L48" s="23"/>
      <c r="M48" s="23"/>
      <c r="N48" s="23"/>
      <c r="O48" s="204" t="str">
        <f t="shared" si="1"/>
        <v>750MeV</v>
      </c>
      <c r="P48" s="23" t="str">
        <f t="shared" si="2"/>
        <v>650MeV</v>
      </c>
      <c r="Q48" s="23">
        <f t="shared" si="10"/>
        <v>207.99</v>
      </c>
      <c r="R48" s="23">
        <f t="shared" si="9"/>
        <v>208.27</v>
      </c>
      <c r="S48" s="23">
        <f t="shared" si="11"/>
        <v>28.42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>
      <c r="A49" s="188"/>
      <c r="B49" s="83">
        <v>5010.0</v>
      </c>
      <c r="C49" s="83" t="s">
        <v>154</v>
      </c>
      <c r="D49" s="275">
        <v>27.495</v>
      </c>
      <c r="E49" s="83">
        <v>7.0</v>
      </c>
      <c r="F49" s="83">
        <v>0.0</v>
      </c>
      <c r="G49" s="83">
        <v>80696.0</v>
      </c>
      <c r="H49" s="83">
        <v>0.88</v>
      </c>
      <c r="I49" s="83" t="s">
        <v>101</v>
      </c>
      <c r="J49" s="83" t="s">
        <v>164</v>
      </c>
      <c r="K49" s="83" t="s">
        <v>223</v>
      </c>
      <c r="L49" s="45" t="s">
        <v>547</v>
      </c>
      <c r="M49" s="23"/>
      <c r="N49" s="23"/>
      <c r="O49" s="204" t="str">
        <f t="shared" si="1"/>
        <v>750MeV</v>
      </c>
      <c r="P49" s="23" t="str">
        <f t="shared" si="2"/>
        <v>650MeV</v>
      </c>
      <c r="Q49" s="23">
        <f t="shared" si="10"/>
        <v>207.99</v>
      </c>
      <c r="R49" s="23">
        <f t="shared" si="9"/>
        <v>208.27</v>
      </c>
      <c r="S49" s="23">
        <f t="shared" si="11"/>
        <v>28.42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>
      <c r="A50" s="114"/>
      <c r="B50" s="83">
        <v>5011.0</v>
      </c>
      <c r="C50" s="83" t="s">
        <v>391</v>
      </c>
      <c r="D50" s="275">
        <v>27.495</v>
      </c>
      <c r="E50" s="83">
        <v>7.0</v>
      </c>
      <c r="F50" s="83">
        <v>5.82</v>
      </c>
      <c r="G50" s="83">
        <v>2085675.0</v>
      </c>
      <c r="H50" s="83">
        <v>14.1</v>
      </c>
      <c r="I50" s="83" t="s">
        <v>101</v>
      </c>
      <c r="J50" s="83" t="s">
        <v>400</v>
      </c>
      <c r="K50" s="83" t="s">
        <v>223</v>
      </c>
      <c r="L50" s="23"/>
      <c r="M50" s="45"/>
      <c r="N50" s="23"/>
      <c r="O50" s="204" t="str">
        <f t="shared" si="1"/>
        <v>750MeV</v>
      </c>
      <c r="P50" s="23" t="str">
        <f t="shared" si="2"/>
        <v>650MeV</v>
      </c>
      <c r="Q50" s="23">
        <f t="shared" si="10"/>
        <v>207.99</v>
      </c>
      <c r="R50" s="23">
        <f t="shared" si="9"/>
        <v>214.09</v>
      </c>
      <c r="S50" s="23">
        <f t="shared" si="11"/>
        <v>28.42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75"/>
      <c r="B51" s="52">
        <v>5012.0</v>
      </c>
      <c r="C51" s="52" t="s">
        <v>391</v>
      </c>
      <c r="D51" s="207">
        <v>27.495</v>
      </c>
      <c r="E51" s="52">
        <v>14.0</v>
      </c>
      <c r="F51" s="52">
        <v>19.6</v>
      </c>
      <c r="G51" s="52">
        <v>1882469.0</v>
      </c>
      <c r="H51" s="52">
        <v>27.65</v>
      </c>
      <c r="I51" s="52" t="s">
        <v>65</v>
      </c>
      <c r="J51" s="52" t="s">
        <v>164</v>
      </c>
      <c r="K51" s="52" t="s">
        <v>203</v>
      </c>
      <c r="O51" s="176" t="str">
        <f t="shared" si="1"/>
        <v>750MeV</v>
      </c>
      <c r="P51" s="20" t="str">
        <f t="shared" si="2"/>
        <v>650MeV</v>
      </c>
      <c r="Q51" s="20">
        <f t="shared" si="10"/>
        <v>227.59</v>
      </c>
      <c r="R51" s="20">
        <f t="shared" si="9"/>
        <v>214.09</v>
      </c>
      <c r="S51" s="20">
        <f t="shared" si="11"/>
        <v>28.42</v>
      </c>
    </row>
    <row r="52">
      <c r="A52" s="75"/>
      <c r="B52" s="52">
        <v>5013.0</v>
      </c>
      <c r="C52" s="52" t="s">
        <v>391</v>
      </c>
      <c r="D52" s="207">
        <v>27.495</v>
      </c>
      <c r="E52" s="52">
        <v>14.0</v>
      </c>
      <c r="F52" s="52">
        <v>19.39</v>
      </c>
      <c r="G52" s="52">
        <v>1832177.0</v>
      </c>
      <c r="H52" s="52">
        <v>28.42</v>
      </c>
      <c r="I52" s="52" t="s">
        <v>65</v>
      </c>
      <c r="J52" s="52" t="s">
        <v>164</v>
      </c>
      <c r="K52" s="52" t="s">
        <v>203</v>
      </c>
      <c r="O52" s="176" t="str">
        <f t="shared" si="1"/>
        <v>750MeV</v>
      </c>
      <c r="P52" s="20" t="str">
        <f t="shared" si="2"/>
        <v>650MeV</v>
      </c>
      <c r="Q52" s="20">
        <f t="shared" si="10"/>
        <v>246.98</v>
      </c>
      <c r="R52" s="20">
        <f t="shared" si="9"/>
        <v>214.09</v>
      </c>
      <c r="S52" s="20">
        <f t="shared" si="11"/>
        <v>28.42</v>
      </c>
    </row>
    <row r="53">
      <c r="A53" s="75"/>
      <c r="B53" s="52">
        <v>5014.0</v>
      </c>
      <c r="C53" s="52" t="s">
        <v>391</v>
      </c>
      <c r="D53" s="207">
        <v>27.495</v>
      </c>
      <c r="E53" s="52">
        <v>14.0</v>
      </c>
      <c r="F53" s="52">
        <v>19.72</v>
      </c>
      <c r="G53" s="52">
        <v>1881017.0</v>
      </c>
      <c r="H53" s="52">
        <v>29.47</v>
      </c>
      <c r="I53" s="52" t="s">
        <v>65</v>
      </c>
      <c r="J53" s="52" t="s">
        <v>164</v>
      </c>
      <c r="K53" s="52" t="s">
        <v>203</v>
      </c>
      <c r="O53" s="176" t="str">
        <f t="shared" si="1"/>
        <v>750MeV</v>
      </c>
      <c r="P53" s="20" t="str">
        <f t="shared" si="2"/>
        <v>650MeV</v>
      </c>
      <c r="Q53" s="20">
        <f t="shared" si="10"/>
        <v>266.7</v>
      </c>
      <c r="R53" s="20">
        <f t="shared" si="9"/>
        <v>214.09</v>
      </c>
      <c r="S53" s="20">
        <f t="shared" si="11"/>
        <v>28.42</v>
      </c>
    </row>
    <row r="54">
      <c r="A54" s="75"/>
      <c r="B54" s="52">
        <v>5015.0</v>
      </c>
      <c r="C54" s="52" t="s">
        <v>391</v>
      </c>
      <c r="D54" s="207">
        <v>27.495</v>
      </c>
      <c r="E54" s="52">
        <v>14.0</v>
      </c>
      <c r="F54" s="52">
        <v>21.44</v>
      </c>
      <c r="G54" s="52">
        <v>2000095.0</v>
      </c>
      <c r="H54" s="52">
        <v>29.99</v>
      </c>
      <c r="I54" s="52" t="s">
        <v>65</v>
      </c>
      <c r="J54" s="52" t="s">
        <v>164</v>
      </c>
      <c r="K54" s="52" t="s">
        <v>203</v>
      </c>
      <c r="O54" s="176" t="str">
        <f t="shared" si="1"/>
        <v>750MeV</v>
      </c>
      <c r="P54" s="20" t="str">
        <f t="shared" si="2"/>
        <v>650MeV</v>
      </c>
      <c r="Q54" s="20">
        <f t="shared" si="10"/>
        <v>288.14</v>
      </c>
      <c r="R54" s="20">
        <f t="shared" si="9"/>
        <v>214.09</v>
      </c>
      <c r="S54" s="20">
        <f t="shared" si="11"/>
        <v>28.42</v>
      </c>
    </row>
    <row r="55">
      <c r="A55" s="73"/>
      <c r="B55" s="52">
        <v>5016.0</v>
      </c>
      <c r="C55" s="52" t="s">
        <v>391</v>
      </c>
      <c r="D55" s="118">
        <v>27.495</v>
      </c>
      <c r="E55" s="118">
        <v>14.0</v>
      </c>
      <c r="F55" s="52">
        <v>20.05</v>
      </c>
      <c r="G55" s="52">
        <v>1906670.0</v>
      </c>
      <c r="H55" s="52">
        <v>29.33</v>
      </c>
      <c r="I55" s="52" t="s">
        <v>65</v>
      </c>
      <c r="J55" s="52" t="s">
        <v>164</v>
      </c>
      <c r="K55" s="52" t="s">
        <v>203</v>
      </c>
      <c r="O55" s="176" t="str">
        <f t="shared" si="1"/>
        <v>750MeV</v>
      </c>
      <c r="P55" s="20" t="str">
        <f t="shared" si="2"/>
        <v>650MeV</v>
      </c>
      <c r="Q55" s="20">
        <f t="shared" si="10"/>
        <v>308.19</v>
      </c>
      <c r="R55" s="20">
        <f t="shared" si="9"/>
        <v>214.09</v>
      </c>
      <c r="S55" s="20">
        <f t="shared" si="11"/>
        <v>28.42</v>
      </c>
    </row>
    <row r="56">
      <c r="A56" s="75"/>
      <c r="B56" s="52">
        <v>5017.0</v>
      </c>
      <c r="C56" s="52" t="s">
        <v>391</v>
      </c>
      <c r="D56" s="118">
        <v>27.495</v>
      </c>
      <c r="E56" s="118">
        <v>14.0</v>
      </c>
      <c r="F56" s="52">
        <v>20.81</v>
      </c>
      <c r="G56" s="52">
        <v>1983070.0</v>
      </c>
      <c r="H56" s="52">
        <v>29.17</v>
      </c>
      <c r="I56" s="52" t="s">
        <v>65</v>
      </c>
      <c r="J56" s="52" t="s">
        <v>164</v>
      </c>
      <c r="K56" s="52" t="s">
        <v>203</v>
      </c>
      <c r="O56" s="176" t="str">
        <f t="shared" si="1"/>
        <v>750MeV</v>
      </c>
      <c r="P56" s="20" t="str">
        <f t="shared" si="2"/>
        <v>650MeV</v>
      </c>
      <c r="Q56" s="20">
        <f t="shared" si="10"/>
        <v>329</v>
      </c>
      <c r="R56" s="20">
        <f t="shared" si="9"/>
        <v>214.09</v>
      </c>
      <c r="S56" s="20">
        <f t="shared" si="11"/>
        <v>28.42</v>
      </c>
    </row>
    <row r="57">
      <c r="A57" s="75"/>
      <c r="B57" s="52">
        <v>5018.0</v>
      </c>
      <c r="C57" s="52" t="s">
        <v>391</v>
      </c>
      <c r="D57" s="118">
        <v>27.495</v>
      </c>
      <c r="E57" s="118">
        <v>14.0</v>
      </c>
      <c r="F57" s="52">
        <v>20.3</v>
      </c>
      <c r="G57" s="52">
        <v>1906542.0</v>
      </c>
      <c r="H57" s="52">
        <v>30.58</v>
      </c>
      <c r="I57" s="52" t="s">
        <v>65</v>
      </c>
      <c r="J57" s="52" t="s">
        <v>164</v>
      </c>
      <c r="K57" s="52" t="s">
        <v>203</v>
      </c>
      <c r="O57" s="176" t="str">
        <f t="shared" si="1"/>
        <v>750MeV</v>
      </c>
      <c r="P57" s="20" t="str">
        <f t="shared" si="2"/>
        <v>650MeV</v>
      </c>
      <c r="Q57" s="20">
        <f t="shared" si="10"/>
        <v>349.3</v>
      </c>
      <c r="R57" s="20">
        <f t="shared" si="9"/>
        <v>214.09</v>
      </c>
      <c r="S57" s="20">
        <f t="shared" si="11"/>
        <v>28.42</v>
      </c>
    </row>
    <row r="58">
      <c r="A58" s="75"/>
      <c r="B58" s="52">
        <v>5019.0</v>
      </c>
      <c r="C58" s="52" t="s">
        <v>391</v>
      </c>
      <c r="D58" s="118">
        <v>27.495</v>
      </c>
      <c r="E58" s="118">
        <v>14.0</v>
      </c>
      <c r="F58" s="52">
        <v>20.06</v>
      </c>
      <c r="G58" s="52">
        <v>1904650.0</v>
      </c>
      <c r="H58" s="52">
        <v>29.17</v>
      </c>
      <c r="I58" s="52" t="s">
        <v>65</v>
      </c>
      <c r="J58" s="52" t="s">
        <v>164</v>
      </c>
      <c r="K58" s="52" t="s">
        <v>203</v>
      </c>
      <c r="O58" s="176" t="str">
        <f t="shared" si="1"/>
        <v>750MeV</v>
      </c>
      <c r="P58" s="20" t="str">
        <f t="shared" si="2"/>
        <v>650MeV</v>
      </c>
      <c r="Q58" s="20">
        <f t="shared" si="10"/>
        <v>369.36</v>
      </c>
      <c r="R58" s="20">
        <f t="shared" si="9"/>
        <v>214.09</v>
      </c>
      <c r="S58" s="20">
        <f t="shared" si="11"/>
        <v>28.42</v>
      </c>
    </row>
    <row r="59">
      <c r="A59" s="75"/>
      <c r="B59" s="52">
        <v>5020.0</v>
      </c>
      <c r="C59" s="52" t="s">
        <v>391</v>
      </c>
      <c r="D59" s="118">
        <v>27.495</v>
      </c>
      <c r="E59" s="52">
        <v>10.0</v>
      </c>
      <c r="F59" s="52">
        <v>9.37</v>
      </c>
      <c r="G59" s="52">
        <v>658670.0</v>
      </c>
      <c r="H59" s="52">
        <v>19.58</v>
      </c>
      <c r="I59" s="52" t="s">
        <v>65</v>
      </c>
      <c r="J59" s="52" t="s">
        <v>164</v>
      </c>
      <c r="K59" s="52" t="s">
        <v>203</v>
      </c>
      <c r="O59" s="176" t="str">
        <f t="shared" si="1"/>
        <v>750MeV</v>
      </c>
      <c r="P59" s="20" t="str">
        <f t="shared" si="2"/>
        <v>650MeV</v>
      </c>
      <c r="Q59" s="20">
        <f t="shared" si="10"/>
        <v>378.73</v>
      </c>
      <c r="R59" s="20">
        <f t="shared" si="9"/>
        <v>214.09</v>
      </c>
      <c r="S59" s="20">
        <f t="shared" si="11"/>
        <v>28.42</v>
      </c>
    </row>
    <row r="60">
      <c r="A60" s="75"/>
      <c r="B60" s="52">
        <v>5021.0</v>
      </c>
      <c r="C60" s="52" t="s">
        <v>391</v>
      </c>
      <c r="D60" s="118">
        <v>27.495</v>
      </c>
      <c r="E60" s="52">
        <v>6.0</v>
      </c>
      <c r="F60" s="52">
        <v>9.34</v>
      </c>
      <c r="G60" s="52">
        <v>454612.0</v>
      </c>
      <c r="H60" s="52">
        <v>30.72</v>
      </c>
      <c r="I60" s="52" t="s">
        <v>65</v>
      </c>
      <c r="J60" s="52" t="s">
        <v>164</v>
      </c>
      <c r="K60" s="52" t="s">
        <v>203</v>
      </c>
      <c r="O60" s="176" t="str">
        <f t="shared" si="1"/>
        <v>750MeV</v>
      </c>
      <c r="P60" s="20" t="str">
        <f t="shared" si="2"/>
        <v>650MeV</v>
      </c>
      <c r="Q60" s="20">
        <f t="shared" si="10"/>
        <v>388.07</v>
      </c>
      <c r="R60" s="20">
        <f t="shared" si="9"/>
        <v>214.09</v>
      </c>
      <c r="S60" s="20">
        <f t="shared" si="11"/>
        <v>28.42</v>
      </c>
    </row>
    <row r="61">
      <c r="A61" s="75"/>
      <c r="B61" s="52">
        <v>5022.0</v>
      </c>
      <c r="C61" s="52" t="s">
        <v>314</v>
      </c>
      <c r="D61" s="118">
        <v>27.495</v>
      </c>
      <c r="E61" s="52">
        <v>14.0</v>
      </c>
      <c r="F61" s="52">
        <v>11.91</v>
      </c>
      <c r="G61" s="52">
        <v>1122413.0</v>
      </c>
      <c r="H61" s="52">
        <v>18.95</v>
      </c>
      <c r="I61" s="52" t="s">
        <v>65</v>
      </c>
      <c r="J61" s="52" t="s">
        <v>472</v>
      </c>
      <c r="K61" s="52" t="s">
        <v>203</v>
      </c>
      <c r="O61" s="176" t="str">
        <f t="shared" si="1"/>
        <v>750MeV</v>
      </c>
      <c r="P61" s="20" t="str">
        <f t="shared" si="2"/>
        <v>650MeV</v>
      </c>
      <c r="Q61" s="20">
        <f t="shared" si="10"/>
        <v>399.98</v>
      </c>
      <c r="R61" s="20">
        <f t="shared" si="9"/>
        <v>214.09</v>
      </c>
      <c r="S61" s="20">
        <f t="shared" si="11"/>
        <v>28.42</v>
      </c>
    </row>
    <row r="62">
      <c r="A62" s="75"/>
      <c r="B62" s="52">
        <v>5023.0</v>
      </c>
      <c r="C62" s="52" t="s">
        <v>154</v>
      </c>
      <c r="D62" s="118">
        <v>27.495</v>
      </c>
      <c r="E62" s="52">
        <v>14.0</v>
      </c>
      <c r="F62" s="52">
        <v>0.0</v>
      </c>
      <c r="G62" s="52">
        <v>0.0</v>
      </c>
      <c r="H62" s="52">
        <v>0.0</v>
      </c>
      <c r="I62" s="52" t="s">
        <v>65</v>
      </c>
      <c r="J62" s="52" t="s">
        <v>164</v>
      </c>
      <c r="K62" s="52" t="s">
        <v>223</v>
      </c>
      <c r="O62" s="176" t="str">
        <f t="shared" si="1"/>
        <v>750MeV</v>
      </c>
      <c r="P62" s="20" t="str">
        <f t="shared" si="2"/>
        <v>650MeV</v>
      </c>
      <c r="Q62" s="20">
        <f t="shared" si="10"/>
        <v>399.98</v>
      </c>
      <c r="R62" s="20">
        <f t="shared" si="9"/>
        <v>214.09</v>
      </c>
      <c r="S62" s="20">
        <f t="shared" si="11"/>
        <v>28.42</v>
      </c>
    </row>
    <row r="63">
      <c r="A63" s="73"/>
      <c r="B63" s="52">
        <v>5024.0</v>
      </c>
      <c r="C63" s="52" t="s">
        <v>391</v>
      </c>
      <c r="D63" s="118">
        <v>27.495</v>
      </c>
      <c r="E63" s="52">
        <v>14.0</v>
      </c>
      <c r="F63" s="52">
        <v>11.43</v>
      </c>
      <c r="G63" s="52">
        <v>982058.0</v>
      </c>
      <c r="H63" s="52">
        <v>15.06</v>
      </c>
      <c r="I63" s="52" t="s">
        <v>65</v>
      </c>
      <c r="J63" s="52" t="s">
        <v>399</v>
      </c>
      <c r="K63" s="52" t="s">
        <v>223</v>
      </c>
      <c r="O63" s="176" t="str">
        <f t="shared" si="1"/>
        <v>750MeV</v>
      </c>
      <c r="P63" s="20" t="str">
        <f t="shared" si="2"/>
        <v>650MeV</v>
      </c>
      <c r="Q63" s="20">
        <f t="shared" si="10"/>
        <v>411.41</v>
      </c>
      <c r="R63" s="20">
        <f t="shared" si="9"/>
        <v>214.09</v>
      </c>
      <c r="S63" s="20">
        <f t="shared" si="11"/>
        <v>28.42</v>
      </c>
    </row>
    <row r="64">
      <c r="A64" s="111"/>
      <c r="B64" s="43">
        <v>5025.0</v>
      </c>
      <c r="C64" s="43" t="s">
        <v>391</v>
      </c>
      <c r="D64" s="123">
        <v>27.495</v>
      </c>
      <c r="E64" s="43">
        <v>14.0</v>
      </c>
      <c r="F64" s="43">
        <v>20.54</v>
      </c>
      <c r="G64" s="43">
        <v>3050483.0</v>
      </c>
      <c r="H64" s="43">
        <v>28.97</v>
      </c>
      <c r="I64" s="43" t="s">
        <v>229</v>
      </c>
      <c r="J64" s="43" t="s">
        <v>164</v>
      </c>
      <c r="K64" s="43" t="s">
        <v>203</v>
      </c>
      <c r="L64" s="27"/>
      <c r="M64" s="27"/>
      <c r="N64" s="27"/>
      <c r="O64" s="200" t="str">
        <f t="shared" si="1"/>
        <v>750MeV</v>
      </c>
      <c r="P64" s="27" t="str">
        <f t="shared" si="2"/>
        <v>650MeV</v>
      </c>
      <c r="Q64" s="27">
        <f t="shared" si="10"/>
        <v>411.41</v>
      </c>
      <c r="R64" s="27">
        <f t="shared" si="9"/>
        <v>214.09</v>
      </c>
      <c r="S64" s="27">
        <f t="shared" si="11"/>
        <v>48.96</v>
      </c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</row>
    <row r="65">
      <c r="A65" s="111"/>
      <c r="B65" s="43">
        <v>5026.0</v>
      </c>
      <c r="C65" s="43" t="s">
        <v>154</v>
      </c>
      <c r="D65" s="123">
        <v>27.495</v>
      </c>
      <c r="E65" s="43">
        <v>7.0</v>
      </c>
      <c r="F65" s="43">
        <v>0.0</v>
      </c>
      <c r="G65" s="43">
        <v>0.0</v>
      </c>
      <c r="H65" s="43">
        <v>0.0</v>
      </c>
      <c r="I65" s="43" t="s">
        <v>229</v>
      </c>
      <c r="J65" s="43" t="s">
        <v>164</v>
      </c>
      <c r="K65" s="43" t="s">
        <v>203</v>
      </c>
      <c r="L65" s="42" t="s">
        <v>718</v>
      </c>
      <c r="M65" s="27"/>
      <c r="N65" s="27"/>
      <c r="O65" s="200" t="str">
        <f t="shared" si="1"/>
        <v>750MeV</v>
      </c>
      <c r="P65" s="27" t="str">
        <f t="shared" si="2"/>
        <v>650MeV</v>
      </c>
      <c r="Q65" s="27">
        <f t="shared" si="10"/>
        <v>411.41</v>
      </c>
      <c r="R65" s="27">
        <f t="shared" si="9"/>
        <v>214.09</v>
      </c>
      <c r="S65" s="27">
        <f t="shared" si="11"/>
        <v>48.96</v>
      </c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</row>
    <row r="66">
      <c r="A66" s="181"/>
      <c r="B66" s="43">
        <v>5027.0</v>
      </c>
      <c r="C66" s="43" t="s">
        <v>154</v>
      </c>
      <c r="D66" s="123">
        <v>27.495</v>
      </c>
      <c r="E66" s="43">
        <v>7.0</v>
      </c>
      <c r="F66" s="43">
        <v>0.0</v>
      </c>
      <c r="G66" s="43">
        <v>0.0</v>
      </c>
      <c r="H66" s="43">
        <v>0.0</v>
      </c>
      <c r="I66" s="43" t="s">
        <v>229</v>
      </c>
      <c r="J66" s="43" t="s">
        <v>164</v>
      </c>
      <c r="K66" s="43" t="s">
        <v>203</v>
      </c>
      <c r="L66" s="42" t="s">
        <v>640</v>
      </c>
      <c r="M66" s="27"/>
      <c r="N66" s="27"/>
      <c r="O66" s="200" t="str">
        <f t="shared" si="1"/>
        <v>750MeV</v>
      </c>
      <c r="P66" s="27" t="str">
        <f t="shared" si="2"/>
        <v>650MeV</v>
      </c>
      <c r="Q66" s="27">
        <f t="shared" si="10"/>
        <v>411.41</v>
      </c>
      <c r="R66" s="27">
        <f t="shared" si="9"/>
        <v>214.09</v>
      </c>
      <c r="S66" s="27">
        <f t="shared" si="11"/>
        <v>48.96</v>
      </c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</row>
    <row r="67">
      <c r="A67" s="111"/>
      <c r="B67" s="43">
        <v>5028.0</v>
      </c>
      <c r="C67" s="43" t="s">
        <v>391</v>
      </c>
      <c r="D67" s="123">
        <v>27.495</v>
      </c>
      <c r="E67" s="43">
        <v>7.0</v>
      </c>
      <c r="F67" s="43">
        <v>7.3</v>
      </c>
      <c r="G67" s="43">
        <v>447981.0</v>
      </c>
      <c r="H67" s="43">
        <v>19.17</v>
      </c>
      <c r="I67" s="43" t="s">
        <v>229</v>
      </c>
      <c r="J67" s="43" t="s">
        <v>164</v>
      </c>
      <c r="K67" s="43" t="s">
        <v>203</v>
      </c>
      <c r="L67" s="27"/>
      <c r="M67" s="27"/>
      <c r="N67" s="27"/>
      <c r="O67" s="200" t="str">
        <f t="shared" si="1"/>
        <v>750MeV</v>
      </c>
      <c r="P67" s="27" t="str">
        <f t="shared" si="2"/>
        <v>650MeV</v>
      </c>
      <c r="Q67" s="27">
        <f t="shared" si="10"/>
        <v>411.41</v>
      </c>
      <c r="R67" s="27">
        <f t="shared" si="9"/>
        <v>214.09</v>
      </c>
      <c r="S67" s="27">
        <f t="shared" si="11"/>
        <v>56.26</v>
      </c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</row>
    <row r="68">
      <c r="A68" s="114"/>
      <c r="B68" s="83">
        <v>5029.0</v>
      </c>
      <c r="C68" s="83" t="s">
        <v>391</v>
      </c>
      <c r="D68" s="316">
        <v>27.495</v>
      </c>
      <c r="E68" s="83">
        <v>7.0</v>
      </c>
      <c r="F68" s="83">
        <v>11.48</v>
      </c>
      <c r="G68" s="83">
        <v>4086091.0</v>
      </c>
      <c r="H68" s="83">
        <v>32.84</v>
      </c>
      <c r="I68" s="83" t="s">
        <v>101</v>
      </c>
      <c r="J68" s="83" t="s">
        <v>164</v>
      </c>
      <c r="K68" s="83" t="s">
        <v>203</v>
      </c>
      <c r="L68" s="45"/>
      <c r="M68" s="45"/>
      <c r="N68" s="23"/>
      <c r="O68" s="204" t="str">
        <f t="shared" si="1"/>
        <v>750MeV</v>
      </c>
      <c r="P68" s="23" t="str">
        <f t="shared" si="2"/>
        <v>650MeV</v>
      </c>
      <c r="Q68" s="23">
        <f t="shared" si="10"/>
        <v>411.41</v>
      </c>
      <c r="R68" s="23">
        <f t="shared" si="9"/>
        <v>225.57</v>
      </c>
      <c r="S68" s="23">
        <f t="shared" si="11"/>
        <v>56.26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80">
        <v>45357.0</v>
      </c>
      <c r="B69" s="83">
        <v>5030.0</v>
      </c>
      <c r="C69" s="83" t="s">
        <v>391</v>
      </c>
      <c r="D69" s="316">
        <v>27.495</v>
      </c>
      <c r="E69" s="83">
        <v>7.0</v>
      </c>
      <c r="F69" s="83">
        <v>11.99</v>
      </c>
      <c r="G69" s="83">
        <v>4456613.0</v>
      </c>
      <c r="H69" s="83">
        <v>29.96</v>
      </c>
      <c r="I69" s="83" t="s">
        <v>101</v>
      </c>
      <c r="J69" s="83" t="s">
        <v>164</v>
      </c>
      <c r="K69" s="83" t="s">
        <v>203</v>
      </c>
      <c r="L69" s="45"/>
      <c r="M69" s="23"/>
      <c r="N69" s="23"/>
      <c r="O69" s="204" t="str">
        <f t="shared" si="1"/>
        <v>750MeV</v>
      </c>
      <c r="P69" s="23" t="str">
        <f t="shared" si="2"/>
        <v>650MeV</v>
      </c>
      <c r="Q69" s="23">
        <f t="shared" si="10"/>
        <v>411.41</v>
      </c>
      <c r="R69" s="23">
        <f t="shared" si="9"/>
        <v>237.56</v>
      </c>
      <c r="S69" s="23">
        <f t="shared" si="11"/>
        <v>56.26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114"/>
      <c r="B70" s="83">
        <v>5031.0</v>
      </c>
      <c r="C70" s="83" t="s">
        <v>391</v>
      </c>
      <c r="D70" s="316">
        <v>27.495</v>
      </c>
      <c r="E70" s="83">
        <v>7.0</v>
      </c>
      <c r="F70" s="83">
        <v>13.22</v>
      </c>
      <c r="G70" s="83">
        <v>4885584.0</v>
      </c>
      <c r="H70" s="83">
        <v>34.14</v>
      </c>
      <c r="I70" s="83" t="s">
        <v>101</v>
      </c>
      <c r="J70" s="83" t="s">
        <v>164</v>
      </c>
      <c r="K70" s="83" t="s">
        <v>203</v>
      </c>
      <c r="L70" s="45"/>
      <c r="M70" s="23"/>
      <c r="N70" s="23"/>
      <c r="O70" s="204" t="str">
        <f t="shared" si="1"/>
        <v>750MeV</v>
      </c>
      <c r="P70" s="23" t="str">
        <f t="shared" si="2"/>
        <v>650MeV</v>
      </c>
      <c r="Q70" s="23">
        <f t="shared" si="10"/>
        <v>411.41</v>
      </c>
      <c r="R70" s="23">
        <f t="shared" si="9"/>
        <v>250.78</v>
      </c>
      <c r="S70" s="23">
        <f t="shared" si="11"/>
        <v>56.26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>
      <c r="A71" s="114"/>
      <c r="B71" s="83">
        <v>5032.0</v>
      </c>
      <c r="C71" s="83" t="s">
        <v>391</v>
      </c>
      <c r="D71" s="316">
        <v>27.495</v>
      </c>
      <c r="E71" s="83">
        <v>7.0</v>
      </c>
      <c r="F71" s="83">
        <v>10.86</v>
      </c>
      <c r="G71" s="83">
        <v>4114201.0</v>
      </c>
      <c r="H71" s="83">
        <v>26.82</v>
      </c>
      <c r="I71" s="83" t="s">
        <v>101</v>
      </c>
      <c r="J71" s="83" t="s">
        <v>164</v>
      </c>
      <c r="K71" s="83" t="s">
        <v>203</v>
      </c>
      <c r="L71" s="23"/>
      <c r="M71" s="23"/>
      <c r="N71" s="23"/>
      <c r="O71" s="204" t="str">
        <f t="shared" si="1"/>
        <v>750MeV</v>
      </c>
      <c r="P71" s="23" t="str">
        <f t="shared" si="2"/>
        <v>650MeV</v>
      </c>
      <c r="Q71" s="23">
        <f t="shared" si="10"/>
        <v>411.41</v>
      </c>
      <c r="R71" s="23">
        <f t="shared" si="9"/>
        <v>261.64</v>
      </c>
      <c r="S71" s="23">
        <f t="shared" si="11"/>
        <v>56.26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>
      <c r="A72" s="114"/>
      <c r="B72" s="83">
        <v>5033.0</v>
      </c>
      <c r="C72" s="83" t="s">
        <v>391</v>
      </c>
      <c r="D72" s="316">
        <v>27.495</v>
      </c>
      <c r="E72" s="83">
        <v>7.0</v>
      </c>
      <c r="F72" s="83">
        <v>10.11</v>
      </c>
      <c r="G72" s="83">
        <v>3775426.0</v>
      </c>
      <c r="H72" s="83">
        <v>27.0</v>
      </c>
      <c r="I72" s="83" t="s">
        <v>101</v>
      </c>
      <c r="J72" s="83" t="s">
        <v>164</v>
      </c>
      <c r="K72" s="83" t="s">
        <v>203</v>
      </c>
      <c r="L72" s="23"/>
      <c r="M72" s="23"/>
      <c r="N72" s="23"/>
      <c r="O72" s="204" t="str">
        <f t="shared" si="1"/>
        <v>750MeV</v>
      </c>
      <c r="P72" s="23" t="str">
        <f t="shared" si="2"/>
        <v>650MeV</v>
      </c>
      <c r="Q72" s="23">
        <f t="shared" si="10"/>
        <v>411.41</v>
      </c>
      <c r="R72" s="23">
        <f t="shared" si="9"/>
        <v>271.75</v>
      </c>
      <c r="S72" s="23">
        <f t="shared" si="11"/>
        <v>56.26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>
      <c r="A73" s="114"/>
      <c r="B73" s="83">
        <v>5034.0</v>
      </c>
      <c r="C73" s="83" t="s">
        <v>391</v>
      </c>
      <c r="D73" s="316">
        <v>27.495</v>
      </c>
      <c r="E73" s="83">
        <v>7.0</v>
      </c>
      <c r="F73" s="83">
        <v>10.94</v>
      </c>
      <c r="G73" s="83">
        <v>4015357.0</v>
      </c>
      <c r="H73" s="83">
        <v>28.32</v>
      </c>
      <c r="I73" s="83" t="s">
        <v>101</v>
      </c>
      <c r="J73" s="83" t="s">
        <v>164</v>
      </c>
      <c r="K73" s="83" t="s">
        <v>203</v>
      </c>
      <c r="L73" s="23"/>
      <c r="M73" s="23"/>
      <c r="N73" s="23"/>
      <c r="O73" s="204" t="str">
        <f t="shared" si="1"/>
        <v>750MeV</v>
      </c>
      <c r="P73" s="23" t="str">
        <f t="shared" si="2"/>
        <v>650MeV</v>
      </c>
      <c r="Q73" s="23">
        <f t="shared" si="10"/>
        <v>411.41</v>
      </c>
      <c r="R73" s="23">
        <f t="shared" si="9"/>
        <v>282.69</v>
      </c>
      <c r="S73" s="23">
        <f t="shared" si="11"/>
        <v>56.26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>
      <c r="A74" s="114"/>
      <c r="B74" s="83">
        <v>5035.0</v>
      </c>
      <c r="C74" s="83" t="s">
        <v>391</v>
      </c>
      <c r="D74" s="316">
        <v>27.495</v>
      </c>
      <c r="E74" s="83">
        <v>7.0</v>
      </c>
      <c r="F74" s="83">
        <v>10.12</v>
      </c>
      <c r="G74" s="83">
        <v>3805575.0</v>
      </c>
      <c r="H74" s="83">
        <v>25.89</v>
      </c>
      <c r="I74" s="83" t="s">
        <v>101</v>
      </c>
      <c r="J74" s="83" t="s">
        <v>164</v>
      </c>
      <c r="K74" s="83" t="s">
        <v>203</v>
      </c>
      <c r="L74" s="23"/>
      <c r="M74" s="23"/>
      <c r="N74" s="23"/>
      <c r="O74" s="204" t="str">
        <f t="shared" si="1"/>
        <v>750MeV</v>
      </c>
      <c r="P74" s="23" t="str">
        <f t="shared" si="2"/>
        <v>650MeV</v>
      </c>
      <c r="Q74" s="23">
        <f t="shared" si="10"/>
        <v>411.41</v>
      </c>
      <c r="R74" s="23">
        <f t="shared" si="9"/>
        <v>292.81</v>
      </c>
      <c r="S74" s="23">
        <f t="shared" si="11"/>
        <v>56.26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>
      <c r="A75" s="114"/>
      <c r="B75" s="83">
        <v>5036.0</v>
      </c>
      <c r="C75" s="83" t="s">
        <v>391</v>
      </c>
      <c r="D75" s="316">
        <v>27.495</v>
      </c>
      <c r="E75" s="83">
        <v>7.0</v>
      </c>
      <c r="F75" s="83">
        <v>10.38</v>
      </c>
      <c r="G75" s="83">
        <v>3795065.0</v>
      </c>
      <c r="H75" s="83">
        <v>27.93</v>
      </c>
      <c r="I75" s="83" t="s">
        <v>101</v>
      </c>
      <c r="J75" s="83" t="s">
        <v>164</v>
      </c>
      <c r="K75" s="83" t="s">
        <v>203</v>
      </c>
      <c r="L75" s="23"/>
      <c r="M75" s="23"/>
      <c r="N75" s="23"/>
      <c r="O75" s="204" t="str">
        <f t="shared" si="1"/>
        <v>750MeV</v>
      </c>
      <c r="P75" s="23" t="str">
        <f t="shared" si="2"/>
        <v>650MeV</v>
      </c>
      <c r="Q75" s="23">
        <f t="shared" si="10"/>
        <v>411.41</v>
      </c>
      <c r="R75" s="23">
        <f t="shared" si="9"/>
        <v>303.19</v>
      </c>
      <c r="S75" s="23">
        <f t="shared" si="11"/>
        <v>56.26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>
      <c r="A76" s="114"/>
      <c r="B76" s="83">
        <v>5037.0</v>
      </c>
      <c r="C76" s="83" t="s">
        <v>391</v>
      </c>
      <c r="D76" s="316">
        <v>27.495</v>
      </c>
      <c r="E76" s="83">
        <v>7.0</v>
      </c>
      <c r="F76" s="83">
        <v>11.14</v>
      </c>
      <c r="G76" s="83">
        <v>4190458.0</v>
      </c>
      <c r="H76" s="83">
        <v>27.24</v>
      </c>
      <c r="I76" s="83" t="s">
        <v>101</v>
      </c>
      <c r="J76" s="83" t="s">
        <v>164</v>
      </c>
      <c r="K76" s="83" t="s">
        <v>203</v>
      </c>
      <c r="L76" s="23"/>
      <c r="M76" s="23"/>
      <c r="N76" s="23"/>
      <c r="O76" s="204" t="str">
        <f t="shared" si="1"/>
        <v>750MeV</v>
      </c>
      <c r="P76" s="23" t="str">
        <f t="shared" si="2"/>
        <v>650MeV</v>
      </c>
      <c r="Q76" s="23">
        <f t="shared" si="10"/>
        <v>411.41</v>
      </c>
      <c r="R76" s="23">
        <f t="shared" si="9"/>
        <v>314.33</v>
      </c>
      <c r="S76" s="23">
        <f t="shared" si="11"/>
        <v>56.26</v>
      </c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>
      <c r="A77" s="114"/>
      <c r="B77" s="83">
        <v>5038.0</v>
      </c>
      <c r="C77" s="83" t="s">
        <v>391</v>
      </c>
      <c r="D77" s="316">
        <v>27.495</v>
      </c>
      <c r="E77" s="83">
        <v>7.0</v>
      </c>
      <c r="F77" s="83">
        <v>9.77</v>
      </c>
      <c r="G77" s="83">
        <v>3608840.0</v>
      </c>
      <c r="H77" s="83">
        <v>27.66</v>
      </c>
      <c r="I77" s="83" t="s">
        <v>101</v>
      </c>
      <c r="J77" s="83" t="s">
        <v>164</v>
      </c>
      <c r="K77" s="83" t="s">
        <v>203</v>
      </c>
      <c r="L77" s="45"/>
      <c r="M77" s="23"/>
      <c r="N77" s="23"/>
      <c r="O77" s="204" t="str">
        <f t="shared" si="1"/>
        <v>750MeV</v>
      </c>
      <c r="P77" s="23" t="str">
        <f t="shared" si="2"/>
        <v>650MeV</v>
      </c>
      <c r="Q77" s="23">
        <f t="shared" si="10"/>
        <v>411.41</v>
      </c>
      <c r="R77" s="23">
        <f t="shared" si="9"/>
        <v>324.1</v>
      </c>
      <c r="S77" s="23">
        <f t="shared" si="11"/>
        <v>56.26</v>
      </c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>
      <c r="A78" s="114"/>
      <c r="B78" s="83">
        <v>5039.0</v>
      </c>
      <c r="C78" s="83" t="s">
        <v>391</v>
      </c>
      <c r="D78" s="316">
        <v>27.495</v>
      </c>
      <c r="E78" s="83">
        <v>7.0</v>
      </c>
      <c r="F78" s="83">
        <v>9.63</v>
      </c>
      <c r="G78" s="83">
        <v>3451125.0</v>
      </c>
      <c r="H78" s="83">
        <v>28.0</v>
      </c>
      <c r="I78" s="83" t="s">
        <v>101</v>
      </c>
      <c r="J78" s="83" t="s">
        <v>164</v>
      </c>
      <c r="K78" s="83" t="s">
        <v>203</v>
      </c>
      <c r="L78" s="45"/>
      <c r="M78" s="23"/>
      <c r="N78" s="23"/>
      <c r="O78" s="204" t="str">
        <f t="shared" si="1"/>
        <v>750MeV</v>
      </c>
      <c r="P78" s="23" t="str">
        <f t="shared" si="2"/>
        <v>650MeV</v>
      </c>
      <c r="Q78" s="23">
        <f t="shared" si="10"/>
        <v>411.41</v>
      </c>
      <c r="R78" s="23">
        <f t="shared" si="9"/>
        <v>333.73</v>
      </c>
      <c r="S78" s="23">
        <f t="shared" si="11"/>
        <v>56.26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>
      <c r="A79" s="114"/>
      <c r="B79" s="83">
        <v>5040.0</v>
      </c>
      <c r="C79" s="83" t="s">
        <v>391</v>
      </c>
      <c r="D79" s="316">
        <v>27.495</v>
      </c>
      <c r="E79" s="4" t="s">
        <v>722</v>
      </c>
      <c r="F79" s="83">
        <v>11.06</v>
      </c>
      <c r="G79" s="83">
        <v>4199273.0</v>
      </c>
      <c r="H79" s="83">
        <v>27.29</v>
      </c>
      <c r="I79" s="83" t="s">
        <v>101</v>
      </c>
      <c r="J79" s="83" t="s">
        <v>164</v>
      </c>
      <c r="K79" s="83" t="s">
        <v>203</v>
      </c>
      <c r="L79" s="23"/>
      <c r="M79" s="23"/>
      <c r="N79" s="23"/>
      <c r="O79" s="204" t="str">
        <f t="shared" si="1"/>
        <v>750MeV</v>
      </c>
      <c r="P79" s="23" t="str">
        <f t="shared" si="2"/>
        <v>650MeV</v>
      </c>
      <c r="Q79" s="23">
        <f t="shared" si="10"/>
        <v>411.41</v>
      </c>
      <c r="R79" s="23">
        <f t="shared" si="9"/>
        <v>344.79</v>
      </c>
      <c r="S79" s="23">
        <f t="shared" si="11"/>
        <v>56.26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>
      <c r="A80" s="114"/>
      <c r="B80" s="83">
        <v>5041.0</v>
      </c>
      <c r="C80" s="83" t="s">
        <v>391</v>
      </c>
      <c r="D80" s="316">
        <v>27.495</v>
      </c>
      <c r="E80" s="83">
        <v>7.0</v>
      </c>
      <c r="F80" s="83">
        <v>9.83</v>
      </c>
      <c r="G80" s="83">
        <v>3491176.0</v>
      </c>
      <c r="H80" s="83">
        <v>28.26</v>
      </c>
      <c r="I80" s="83" t="s">
        <v>101</v>
      </c>
      <c r="J80" s="83" t="s">
        <v>164</v>
      </c>
      <c r="K80" s="83" t="s">
        <v>203</v>
      </c>
      <c r="L80" s="23"/>
      <c r="M80" s="23"/>
      <c r="N80" s="23"/>
      <c r="O80" s="204" t="str">
        <f t="shared" si="1"/>
        <v>750MeV</v>
      </c>
      <c r="P80" s="23" t="str">
        <f t="shared" si="2"/>
        <v>650MeV</v>
      </c>
      <c r="Q80" s="23">
        <f t="shared" si="10"/>
        <v>411.41</v>
      </c>
      <c r="R80" s="23">
        <f t="shared" si="9"/>
        <v>354.62</v>
      </c>
      <c r="S80" s="23">
        <f t="shared" si="11"/>
        <v>56.26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>
      <c r="A81" s="114"/>
      <c r="B81" s="83">
        <v>5042.0</v>
      </c>
      <c r="C81" s="83" t="s">
        <v>391</v>
      </c>
      <c r="D81" s="316">
        <v>27.495</v>
      </c>
      <c r="E81" s="45">
        <v>7.0</v>
      </c>
      <c r="F81" s="83">
        <v>10.6</v>
      </c>
      <c r="G81" s="83">
        <v>3949963.0</v>
      </c>
      <c r="H81" s="83">
        <v>27.79</v>
      </c>
      <c r="I81" s="83" t="s">
        <v>101</v>
      </c>
      <c r="J81" s="83" t="s">
        <v>164</v>
      </c>
      <c r="K81" s="83" t="s">
        <v>203</v>
      </c>
      <c r="L81" s="23"/>
      <c r="M81" s="23"/>
      <c r="N81" s="23"/>
      <c r="O81" s="204" t="str">
        <f t="shared" si="1"/>
        <v>750MeV</v>
      </c>
      <c r="P81" s="23" t="str">
        <f t="shared" si="2"/>
        <v>650MeV</v>
      </c>
      <c r="Q81" s="23">
        <f>if($I81="LH2",$Q80+#REF!,$Q80+0)</f>
        <v>411.41</v>
      </c>
      <c r="R81" s="23">
        <f t="shared" si="9"/>
        <v>365.22</v>
      </c>
      <c r="S81" s="23">
        <f>if($I81="dummy",S80+#REF!,S80)</f>
        <v>56.26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>
      <c r="A82" s="114"/>
      <c r="B82" s="83">
        <v>5043.0</v>
      </c>
      <c r="C82" s="83" t="s">
        <v>391</v>
      </c>
      <c r="D82" s="316">
        <v>27.495</v>
      </c>
      <c r="E82" s="45">
        <v>7.0</v>
      </c>
      <c r="F82" s="83">
        <v>4.35</v>
      </c>
      <c r="G82" s="83">
        <v>1580794.0</v>
      </c>
      <c r="H82" s="83">
        <v>11.95</v>
      </c>
      <c r="I82" s="83" t="s">
        <v>101</v>
      </c>
      <c r="J82" s="83" t="s">
        <v>164</v>
      </c>
      <c r="K82" s="83" t="s">
        <v>203</v>
      </c>
      <c r="L82" s="45" t="s">
        <v>725</v>
      </c>
      <c r="M82" s="23"/>
      <c r="N82" s="23"/>
      <c r="O82" s="204" t="str">
        <f t="shared" si="1"/>
        <v>750MeV</v>
      </c>
      <c r="P82" s="23" t="str">
        <f t="shared" si="2"/>
        <v>650MeV</v>
      </c>
      <c r="Q82" s="23">
        <f t="shared" ref="Q82:Q145" si="12">if($I82="LH2",$Q81+$F82,$Q81+0)</f>
        <v>411.41</v>
      </c>
      <c r="R82" s="23">
        <f t="shared" si="9"/>
        <v>369.57</v>
      </c>
      <c r="S82" s="23">
        <f t="shared" ref="S82:S145" si="13">if($I82="dummy",S81+$F82,S81)</f>
        <v>56.26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295"/>
      <c r="B83" s="298">
        <v>5044.0</v>
      </c>
      <c r="C83" s="298" t="s">
        <v>74</v>
      </c>
      <c r="D83" s="321">
        <v>27.495</v>
      </c>
      <c r="E83" s="298" t="s">
        <v>232</v>
      </c>
      <c r="F83" s="298">
        <v>0.0</v>
      </c>
      <c r="G83" s="298">
        <v>93180.0</v>
      </c>
      <c r="H83" s="298">
        <v>38.07</v>
      </c>
      <c r="I83" s="298" t="s">
        <v>74</v>
      </c>
      <c r="J83" s="298" t="s">
        <v>414</v>
      </c>
      <c r="K83" s="298" t="s">
        <v>203</v>
      </c>
      <c r="L83" s="299"/>
      <c r="M83" s="299"/>
      <c r="N83" s="299"/>
      <c r="O83" s="300" t="str">
        <f t="shared" si="1"/>
        <v>750MeV</v>
      </c>
      <c r="P83" s="299" t="str">
        <f t="shared" si="2"/>
        <v>650MeV</v>
      </c>
      <c r="Q83" s="299">
        <f t="shared" si="12"/>
        <v>411.41</v>
      </c>
      <c r="R83" s="299">
        <f t="shared" si="9"/>
        <v>369.57</v>
      </c>
      <c r="S83" s="299">
        <f t="shared" si="13"/>
        <v>56.26</v>
      </c>
      <c r="T83" s="299"/>
      <c r="U83" s="299"/>
      <c r="V83" s="299"/>
      <c r="W83" s="299"/>
      <c r="X83" s="299"/>
      <c r="Y83" s="299"/>
      <c r="Z83" s="299"/>
      <c r="AA83" s="299"/>
      <c r="AB83" s="299"/>
      <c r="AC83" s="299"/>
      <c r="AD83" s="299"/>
      <c r="AE83" s="299"/>
      <c r="AF83" s="299"/>
      <c r="AG83" s="299"/>
      <c r="AH83" s="299"/>
    </row>
    <row r="84">
      <c r="A84" s="295"/>
      <c r="B84" s="298">
        <v>5045.0</v>
      </c>
      <c r="C84" s="298" t="s">
        <v>154</v>
      </c>
      <c r="D84" s="321">
        <v>27.495</v>
      </c>
      <c r="E84" s="298" t="s">
        <v>232</v>
      </c>
      <c r="F84" s="298">
        <v>0.0</v>
      </c>
      <c r="G84" s="298">
        <v>263644.0</v>
      </c>
      <c r="H84" s="298">
        <v>0.0</v>
      </c>
      <c r="I84" s="298" t="s">
        <v>74</v>
      </c>
      <c r="J84" s="298" t="s">
        <v>414</v>
      </c>
      <c r="K84" s="298" t="s">
        <v>203</v>
      </c>
      <c r="L84" s="299"/>
      <c r="M84" s="299"/>
      <c r="N84" s="299"/>
      <c r="O84" s="300" t="str">
        <f t="shared" si="1"/>
        <v>750MeV</v>
      </c>
      <c r="P84" s="299" t="str">
        <f t="shared" si="2"/>
        <v>650MeV</v>
      </c>
      <c r="Q84" s="299">
        <f t="shared" si="12"/>
        <v>411.41</v>
      </c>
      <c r="R84" s="299">
        <f t="shared" si="9"/>
        <v>369.57</v>
      </c>
      <c r="S84" s="299">
        <f t="shared" si="13"/>
        <v>56.26</v>
      </c>
      <c r="T84" s="299"/>
      <c r="U84" s="299"/>
      <c r="V84" s="299"/>
      <c r="W84" s="299"/>
      <c r="X84" s="299"/>
      <c r="Y84" s="299"/>
      <c r="Z84" s="299"/>
      <c r="AA84" s="299"/>
      <c r="AB84" s="299"/>
      <c r="AC84" s="299"/>
      <c r="AD84" s="299"/>
      <c r="AE84" s="299"/>
      <c r="AF84" s="299"/>
      <c r="AG84" s="299"/>
      <c r="AH84" s="299"/>
    </row>
    <row r="85">
      <c r="A85" s="295"/>
      <c r="B85" s="298">
        <v>5046.0</v>
      </c>
      <c r="C85" s="298" t="s">
        <v>74</v>
      </c>
      <c r="D85" s="321">
        <v>27.495</v>
      </c>
      <c r="E85" s="298" t="s">
        <v>232</v>
      </c>
      <c r="F85" s="298">
        <v>0.0</v>
      </c>
      <c r="G85" s="298">
        <v>191.0</v>
      </c>
      <c r="H85" s="298">
        <v>0.0</v>
      </c>
      <c r="I85" s="298" t="s">
        <v>74</v>
      </c>
      <c r="J85" s="298" t="s">
        <v>414</v>
      </c>
      <c r="K85" s="298" t="s">
        <v>203</v>
      </c>
      <c r="L85" s="299"/>
      <c r="M85" s="299"/>
      <c r="N85" s="299"/>
      <c r="O85" s="300" t="str">
        <f t="shared" si="1"/>
        <v>750MeV</v>
      </c>
      <c r="P85" s="299" t="str">
        <f t="shared" si="2"/>
        <v>650MeV</v>
      </c>
      <c r="Q85" s="299">
        <f t="shared" si="12"/>
        <v>411.41</v>
      </c>
      <c r="R85" s="299">
        <f t="shared" si="9"/>
        <v>369.57</v>
      </c>
      <c r="S85" s="299">
        <f t="shared" si="13"/>
        <v>56.26</v>
      </c>
      <c r="T85" s="299"/>
      <c r="U85" s="299"/>
      <c r="V85" s="299"/>
      <c r="W85" s="299"/>
      <c r="X85" s="299"/>
      <c r="Y85" s="299"/>
      <c r="Z85" s="299"/>
      <c r="AA85" s="299"/>
      <c r="AB85" s="299"/>
      <c r="AC85" s="299"/>
      <c r="AD85" s="299"/>
      <c r="AE85" s="299"/>
      <c r="AF85" s="299"/>
      <c r="AG85" s="299"/>
      <c r="AH85" s="299"/>
    </row>
    <row r="86">
      <c r="A86" s="295"/>
      <c r="B86" s="298">
        <v>5047.0</v>
      </c>
      <c r="C86" s="298" t="s">
        <v>74</v>
      </c>
      <c r="D86" s="321">
        <v>27.495</v>
      </c>
      <c r="E86" s="298" t="s">
        <v>232</v>
      </c>
      <c r="F86" s="298">
        <v>0.0</v>
      </c>
      <c r="G86" s="298">
        <v>87140.0</v>
      </c>
      <c r="H86" s="298">
        <v>35.47</v>
      </c>
      <c r="I86" s="298" t="s">
        <v>74</v>
      </c>
      <c r="J86" s="298" t="s">
        <v>414</v>
      </c>
      <c r="K86" s="298" t="s">
        <v>203</v>
      </c>
      <c r="L86" s="296"/>
      <c r="M86" s="299"/>
      <c r="N86" s="299"/>
      <c r="O86" s="300" t="str">
        <f t="shared" si="1"/>
        <v>750MeV</v>
      </c>
      <c r="P86" s="299" t="str">
        <f t="shared" si="2"/>
        <v>650MeV</v>
      </c>
      <c r="Q86" s="299">
        <f t="shared" si="12"/>
        <v>411.41</v>
      </c>
      <c r="R86" s="299">
        <f t="shared" si="9"/>
        <v>369.57</v>
      </c>
      <c r="S86" s="299">
        <f t="shared" si="13"/>
        <v>56.26</v>
      </c>
      <c r="T86" s="299"/>
      <c r="U86" s="299"/>
      <c r="V86" s="299"/>
      <c r="W86" s="299"/>
      <c r="X86" s="299"/>
      <c r="Y86" s="299"/>
      <c r="Z86" s="299"/>
      <c r="AA86" s="299"/>
      <c r="AB86" s="299"/>
      <c r="AC86" s="299"/>
      <c r="AD86" s="299"/>
      <c r="AE86" s="299"/>
      <c r="AF86" s="299"/>
      <c r="AG86" s="299"/>
      <c r="AH86" s="299"/>
    </row>
    <row r="87">
      <c r="A87" s="322"/>
      <c r="B87" s="298">
        <v>5048.0</v>
      </c>
      <c r="C87" s="298" t="s">
        <v>74</v>
      </c>
      <c r="D87" s="321">
        <v>27.495</v>
      </c>
      <c r="E87" s="298" t="s">
        <v>232</v>
      </c>
      <c r="F87" s="298">
        <v>0.0</v>
      </c>
      <c r="G87" s="298">
        <v>90426.0</v>
      </c>
      <c r="H87" s="298">
        <v>37.44</v>
      </c>
      <c r="I87" s="298" t="s">
        <v>74</v>
      </c>
      <c r="J87" s="298" t="s">
        <v>414</v>
      </c>
      <c r="K87" s="298" t="s">
        <v>203</v>
      </c>
      <c r="L87" s="299"/>
      <c r="M87" s="299"/>
      <c r="N87" s="299"/>
      <c r="O87" s="300" t="str">
        <f t="shared" si="1"/>
        <v>750MeV</v>
      </c>
      <c r="P87" s="299" t="str">
        <f t="shared" si="2"/>
        <v>650MeV</v>
      </c>
      <c r="Q87" s="299">
        <f t="shared" si="12"/>
        <v>411.41</v>
      </c>
      <c r="R87" s="299">
        <f t="shared" si="9"/>
        <v>369.57</v>
      </c>
      <c r="S87" s="299">
        <f t="shared" si="13"/>
        <v>56.26</v>
      </c>
      <c r="T87" s="299"/>
      <c r="U87" s="299"/>
      <c r="V87" s="299"/>
      <c r="W87" s="299"/>
      <c r="X87" s="299"/>
      <c r="Y87" s="299"/>
      <c r="Z87" s="299"/>
      <c r="AA87" s="299"/>
      <c r="AB87" s="299"/>
      <c r="AC87" s="299"/>
      <c r="AD87" s="299"/>
      <c r="AE87" s="299"/>
      <c r="AF87" s="299"/>
      <c r="AG87" s="299"/>
      <c r="AH87" s="299"/>
    </row>
    <row r="88">
      <c r="A88" s="322"/>
      <c r="B88" s="298">
        <v>5049.0</v>
      </c>
      <c r="C88" s="298" t="s">
        <v>74</v>
      </c>
      <c r="D88" s="321">
        <v>27.495</v>
      </c>
      <c r="E88" s="298" t="s">
        <v>232</v>
      </c>
      <c r="F88" s="298">
        <v>0.0</v>
      </c>
      <c r="G88" s="298">
        <v>113261.0</v>
      </c>
      <c r="H88" s="298">
        <v>46.5</v>
      </c>
      <c r="I88" s="298" t="s">
        <v>74</v>
      </c>
      <c r="J88" s="298" t="s">
        <v>414</v>
      </c>
      <c r="K88" s="298" t="s">
        <v>203</v>
      </c>
      <c r="L88" s="296"/>
      <c r="M88" s="299"/>
      <c r="N88" s="299"/>
      <c r="O88" s="300" t="str">
        <f t="shared" si="1"/>
        <v>750MeV</v>
      </c>
      <c r="P88" s="299" t="str">
        <f t="shared" si="2"/>
        <v>650MeV</v>
      </c>
      <c r="Q88" s="299">
        <f t="shared" si="12"/>
        <v>411.41</v>
      </c>
      <c r="R88" s="299">
        <f t="shared" si="9"/>
        <v>369.57</v>
      </c>
      <c r="S88" s="299">
        <f t="shared" si="13"/>
        <v>56.26</v>
      </c>
      <c r="T88" s="299"/>
      <c r="U88" s="299"/>
      <c r="V88" s="299"/>
      <c r="W88" s="299"/>
      <c r="X88" s="299"/>
      <c r="Y88" s="299"/>
      <c r="Z88" s="299"/>
      <c r="AA88" s="299"/>
      <c r="AB88" s="299"/>
      <c r="AC88" s="299"/>
      <c r="AD88" s="299"/>
      <c r="AE88" s="299"/>
      <c r="AF88" s="299"/>
      <c r="AG88" s="299"/>
      <c r="AH88" s="299"/>
    </row>
    <row r="89">
      <c r="A89" s="295"/>
      <c r="B89" s="298">
        <v>5050.0</v>
      </c>
      <c r="C89" s="298" t="s">
        <v>74</v>
      </c>
      <c r="D89" s="321">
        <v>27.495</v>
      </c>
      <c r="E89" s="298" t="s">
        <v>232</v>
      </c>
      <c r="F89" s="298">
        <v>0.0</v>
      </c>
      <c r="G89" s="298">
        <v>116591.0</v>
      </c>
      <c r="H89" s="298">
        <v>48.06</v>
      </c>
      <c r="I89" s="298" t="s">
        <v>74</v>
      </c>
      <c r="J89" s="298" t="s">
        <v>414</v>
      </c>
      <c r="K89" s="298" t="s">
        <v>203</v>
      </c>
      <c r="L89" s="299"/>
      <c r="M89" s="299"/>
      <c r="N89" s="299"/>
      <c r="O89" s="300" t="str">
        <f t="shared" si="1"/>
        <v>750MeV</v>
      </c>
      <c r="P89" s="299" t="str">
        <f t="shared" si="2"/>
        <v>650MeV</v>
      </c>
      <c r="Q89" s="299">
        <f t="shared" si="12"/>
        <v>411.41</v>
      </c>
      <c r="R89" s="299">
        <f t="shared" si="9"/>
        <v>369.57</v>
      </c>
      <c r="S89" s="299">
        <f t="shared" si="13"/>
        <v>56.26</v>
      </c>
      <c r="T89" s="299"/>
      <c r="U89" s="299"/>
      <c r="V89" s="299"/>
      <c r="W89" s="299"/>
      <c r="X89" s="299"/>
      <c r="Y89" s="299"/>
      <c r="Z89" s="299"/>
      <c r="AA89" s="299"/>
      <c r="AB89" s="299"/>
      <c r="AC89" s="299"/>
      <c r="AD89" s="299"/>
      <c r="AE89" s="299"/>
      <c r="AF89" s="299"/>
      <c r="AG89" s="299"/>
      <c r="AH89" s="299"/>
    </row>
    <row r="90">
      <c r="A90" s="323">
        <v>45358.0</v>
      </c>
      <c r="B90" s="324">
        <v>5051.0</v>
      </c>
      <c r="C90" s="324" t="s">
        <v>202</v>
      </c>
      <c r="D90" s="325">
        <v>27.495</v>
      </c>
      <c r="E90" s="324">
        <v>5.0</v>
      </c>
      <c r="F90" s="324">
        <v>0.0</v>
      </c>
      <c r="G90" s="324">
        <v>21531.0</v>
      </c>
      <c r="H90" s="324">
        <v>7.25</v>
      </c>
      <c r="I90" s="324" t="s">
        <v>464</v>
      </c>
      <c r="J90" s="324" t="s">
        <v>44</v>
      </c>
      <c r="K90" s="324" t="s">
        <v>203</v>
      </c>
      <c r="L90" s="326"/>
      <c r="M90" s="326"/>
      <c r="N90" s="326"/>
      <c r="O90" s="327" t="str">
        <f t="shared" si="1"/>
        <v>750MeV</v>
      </c>
      <c r="P90" s="326" t="str">
        <f t="shared" si="2"/>
        <v>650MeV</v>
      </c>
      <c r="Q90" s="326">
        <f t="shared" si="12"/>
        <v>411.41</v>
      </c>
      <c r="R90" s="326">
        <f t="shared" si="9"/>
        <v>369.57</v>
      </c>
      <c r="S90" s="326">
        <f t="shared" si="13"/>
        <v>56.26</v>
      </c>
      <c r="T90" s="326"/>
      <c r="U90" s="326"/>
      <c r="V90" s="326"/>
      <c r="W90" s="326"/>
      <c r="X90" s="326"/>
      <c r="Y90" s="326"/>
      <c r="Z90" s="326"/>
      <c r="AA90" s="326"/>
      <c r="AB90" s="326"/>
      <c r="AC90" s="326"/>
      <c r="AD90" s="326"/>
      <c r="AE90" s="326"/>
      <c r="AF90" s="326"/>
      <c r="AG90" s="326"/>
      <c r="AH90" s="326"/>
    </row>
    <row r="91">
      <c r="A91" s="114"/>
      <c r="B91" s="83">
        <v>5052.0</v>
      </c>
      <c r="C91" s="83" t="s">
        <v>391</v>
      </c>
      <c r="D91" s="316">
        <v>27.495</v>
      </c>
      <c r="E91" s="83">
        <v>7.0</v>
      </c>
      <c r="F91" s="83">
        <v>10.84</v>
      </c>
      <c r="G91" s="83">
        <v>4202577.0</v>
      </c>
      <c r="H91" s="83">
        <v>27.53</v>
      </c>
      <c r="I91" s="83" t="s">
        <v>101</v>
      </c>
      <c r="J91" s="83" t="s">
        <v>164</v>
      </c>
      <c r="K91" s="83" t="s">
        <v>203</v>
      </c>
      <c r="L91" s="23"/>
      <c r="M91" s="23"/>
      <c r="N91" s="23"/>
      <c r="O91" s="204" t="str">
        <f t="shared" si="1"/>
        <v>750MeV</v>
      </c>
      <c r="P91" s="23" t="str">
        <f t="shared" si="2"/>
        <v>650MeV</v>
      </c>
      <c r="Q91" s="23">
        <f t="shared" si="12"/>
        <v>411.41</v>
      </c>
      <c r="R91" s="23">
        <f t="shared" si="9"/>
        <v>380.41</v>
      </c>
      <c r="S91" s="23">
        <f t="shared" si="13"/>
        <v>56.26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114"/>
      <c r="B92" s="83">
        <v>5053.0</v>
      </c>
      <c r="C92" s="83" t="s">
        <v>154</v>
      </c>
      <c r="D92" s="316">
        <v>27.495</v>
      </c>
      <c r="E92" s="83">
        <v>7.0</v>
      </c>
      <c r="F92" s="83">
        <v>0.0</v>
      </c>
      <c r="G92" s="83">
        <v>0.0</v>
      </c>
      <c r="H92" s="83">
        <v>0.0</v>
      </c>
      <c r="I92" s="83" t="s">
        <v>101</v>
      </c>
      <c r="J92" s="83" t="s">
        <v>164</v>
      </c>
      <c r="K92" s="83" t="s">
        <v>203</v>
      </c>
      <c r="L92" s="45" t="s">
        <v>726</v>
      </c>
      <c r="M92" s="23"/>
      <c r="N92" s="23"/>
      <c r="O92" s="204" t="str">
        <f t="shared" si="1"/>
        <v>750MeV</v>
      </c>
      <c r="P92" s="23" t="str">
        <f t="shared" si="2"/>
        <v>650MeV</v>
      </c>
      <c r="Q92" s="23">
        <f t="shared" si="12"/>
        <v>411.41</v>
      </c>
      <c r="R92" s="23">
        <f t="shared" si="9"/>
        <v>380.41</v>
      </c>
      <c r="S92" s="23">
        <f t="shared" si="13"/>
        <v>56.26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114"/>
      <c r="B93" s="83">
        <v>5054.0</v>
      </c>
      <c r="C93" s="83" t="s">
        <v>391</v>
      </c>
      <c r="D93" s="316">
        <v>27.495</v>
      </c>
      <c r="E93" s="83">
        <v>7.0</v>
      </c>
      <c r="F93" s="83">
        <v>9.58</v>
      </c>
      <c r="G93" s="83">
        <v>3560589.0</v>
      </c>
      <c r="H93" s="83">
        <v>28.72</v>
      </c>
      <c r="I93" s="83" t="s">
        <v>101</v>
      </c>
      <c r="J93" s="83" t="s">
        <v>164</v>
      </c>
      <c r="K93" s="83" t="s">
        <v>203</v>
      </c>
      <c r="L93" s="23"/>
      <c r="M93" s="23"/>
      <c r="N93" s="23"/>
      <c r="O93" s="204" t="str">
        <f t="shared" si="1"/>
        <v>750MeV</v>
      </c>
      <c r="P93" s="23" t="str">
        <f t="shared" si="2"/>
        <v>650MeV</v>
      </c>
      <c r="Q93" s="23">
        <f t="shared" si="12"/>
        <v>411.41</v>
      </c>
      <c r="R93" s="23">
        <f t="shared" si="9"/>
        <v>389.99</v>
      </c>
      <c r="S93" s="23">
        <f t="shared" si="13"/>
        <v>56.26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114"/>
      <c r="B94" s="83">
        <v>5055.0</v>
      </c>
      <c r="C94" s="83" t="s">
        <v>391</v>
      </c>
      <c r="D94" s="316">
        <v>27.495</v>
      </c>
      <c r="E94" s="83">
        <v>5.0</v>
      </c>
      <c r="F94" s="83">
        <v>5.84</v>
      </c>
      <c r="G94" s="83">
        <v>1679511.0</v>
      </c>
      <c r="H94" s="83">
        <v>19.19</v>
      </c>
      <c r="I94" s="83" t="s">
        <v>101</v>
      </c>
      <c r="J94" s="83" t="s">
        <v>164</v>
      </c>
      <c r="K94" s="83" t="s">
        <v>203</v>
      </c>
      <c r="L94" s="23"/>
      <c r="M94" s="23"/>
      <c r="N94" s="23"/>
      <c r="O94" s="204" t="str">
        <f t="shared" si="1"/>
        <v>750MeV</v>
      </c>
      <c r="P94" s="23" t="str">
        <f t="shared" si="2"/>
        <v>650MeV</v>
      </c>
      <c r="Q94" s="23">
        <f t="shared" si="12"/>
        <v>411.41</v>
      </c>
      <c r="R94" s="23">
        <f t="shared" si="9"/>
        <v>395.83</v>
      </c>
      <c r="S94" s="23">
        <f t="shared" si="13"/>
        <v>56.26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>
      <c r="A95" s="114"/>
      <c r="B95" s="83">
        <v>5056.0</v>
      </c>
      <c r="C95" s="83" t="s">
        <v>391</v>
      </c>
      <c r="D95" s="316">
        <v>27.495</v>
      </c>
      <c r="E95" s="83">
        <v>4.0</v>
      </c>
      <c r="F95" s="83">
        <v>6.64</v>
      </c>
      <c r="G95" s="83">
        <v>1466331.0</v>
      </c>
      <c r="H95" s="83">
        <v>30.25</v>
      </c>
      <c r="I95" s="83" t="s">
        <v>101</v>
      </c>
      <c r="J95" s="83" t="s">
        <v>164</v>
      </c>
      <c r="K95" s="83" t="s">
        <v>203</v>
      </c>
      <c r="L95" s="45"/>
      <c r="M95" s="23"/>
      <c r="N95" s="23"/>
      <c r="O95" s="204" t="str">
        <f t="shared" si="1"/>
        <v>750MeV</v>
      </c>
      <c r="P95" s="23" t="str">
        <f t="shared" si="2"/>
        <v>650MeV</v>
      </c>
      <c r="Q95" s="23">
        <f t="shared" si="12"/>
        <v>411.41</v>
      </c>
      <c r="R95" s="23">
        <f t="shared" si="9"/>
        <v>402.47</v>
      </c>
      <c r="S95" s="23">
        <f t="shared" si="13"/>
        <v>56.26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>
      <c r="A96" s="114"/>
      <c r="B96" s="83">
        <v>5057.0</v>
      </c>
      <c r="C96" s="83" t="s">
        <v>314</v>
      </c>
      <c r="D96" s="316">
        <v>27.495</v>
      </c>
      <c r="E96" s="83">
        <v>7.0</v>
      </c>
      <c r="F96" s="83">
        <v>6.49</v>
      </c>
      <c r="G96" s="83">
        <v>2442323.0</v>
      </c>
      <c r="H96" s="83">
        <v>18.01</v>
      </c>
      <c r="I96" s="83" t="s">
        <v>101</v>
      </c>
      <c r="J96" s="45" t="s">
        <v>469</v>
      </c>
      <c r="K96" s="83" t="s">
        <v>203</v>
      </c>
      <c r="L96" s="45"/>
      <c r="M96" s="23"/>
      <c r="N96" s="23"/>
      <c r="O96" s="204" t="str">
        <f t="shared" si="1"/>
        <v>750MeV</v>
      </c>
      <c r="P96" s="23" t="str">
        <f t="shared" si="2"/>
        <v>650MeV</v>
      </c>
      <c r="Q96" s="23">
        <f t="shared" si="12"/>
        <v>411.41</v>
      </c>
      <c r="R96" s="23">
        <f t="shared" si="9"/>
        <v>408.96</v>
      </c>
      <c r="S96" s="23">
        <f t="shared" si="13"/>
        <v>56.26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>
      <c r="A97" s="114"/>
      <c r="B97" s="83">
        <v>5058.0</v>
      </c>
      <c r="C97" s="83" t="s">
        <v>391</v>
      </c>
      <c r="D97" s="316">
        <v>27.495</v>
      </c>
      <c r="E97" s="83">
        <v>7.0</v>
      </c>
      <c r="F97" s="328">
        <v>5.0</v>
      </c>
      <c r="G97" s="83">
        <v>0.0</v>
      </c>
      <c r="H97" s="83">
        <v>44.0</v>
      </c>
      <c r="I97" s="83" t="s">
        <v>101</v>
      </c>
      <c r="J97" s="83" t="s">
        <v>400</v>
      </c>
      <c r="K97" s="83" t="s">
        <v>223</v>
      </c>
      <c r="L97" s="45" t="s">
        <v>546</v>
      </c>
      <c r="M97" s="23"/>
      <c r="N97" s="23"/>
      <c r="O97" s="204" t="str">
        <f t="shared" si="1"/>
        <v>750MeV</v>
      </c>
      <c r="P97" s="23" t="str">
        <f t="shared" si="2"/>
        <v>650MeV</v>
      </c>
      <c r="Q97" s="23">
        <f t="shared" si="12"/>
        <v>411.41</v>
      </c>
      <c r="R97" s="23">
        <f t="shared" si="9"/>
        <v>413.96</v>
      </c>
      <c r="S97" s="23">
        <f t="shared" si="13"/>
        <v>56.26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>
      <c r="A98" s="75"/>
      <c r="B98" s="52">
        <v>5059.0</v>
      </c>
      <c r="C98" s="52" t="s">
        <v>391</v>
      </c>
      <c r="D98" s="118">
        <v>27.495</v>
      </c>
      <c r="E98" s="52">
        <v>14.0</v>
      </c>
      <c r="F98" s="52">
        <v>20.81</v>
      </c>
      <c r="G98" s="52">
        <v>2017752.0</v>
      </c>
      <c r="H98" s="52">
        <v>28.66</v>
      </c>
      <c r="I98" s="52" t="s">
        <v>65</v>
      </c>
      <c r="J98" s="52" t="s">
        <v>164</v>
      </c>
      <c r="K98" s="52" t="s">
        <v>203</v>
      </c>
      <c r="L98" s="4"/>
      <c r="O98" s="176" t="str">
        <f t="shared" si="1"/>
        <v>750MeV</v>
      </c>
      <c r="P98" s="20" t="str">
        <f t="shared" si="2"/>
        <v>650MeV</v>
      </c>
      <c r="Q98" s="20">
        <f t="shared" si="12"/>
        <v>432.22</v>
      </c>
      <c r="R98" s="20">
        <f t="shared" si="9"/>
        <v>413.96</v>
      </c>
      <c r="S98" s="20">
        <f t="shared" si="13"/>
        <v>56.26</v>
      </c>
    </row>
    <row r="99">
      <c r="A99" s="75"/>
      <c r="B99" s="52">
        <v>5060.0</v>
      </c>
      <c r="C99" s="52" t="s">
        <v>391</v>
      </c>
      <c r="D99" s="118">
        <v>27.495</v>
      </c>
      <c r="E99" s="52">
        <v>14.0</v>
      </c>
      <c r="F99" s="52">
        <v>19.44</v>
      </c>
      <c r="G99" s="52">
        <v>1895562.0</v>
      </c>
      <c r="H99" s="52">
        <v>27.61</v>
      </c>
      <c r="I99" s="52" t="s">
        <v>65</v>
      </c>
      <c r="J99" s="52" t="s">
        <v>164</v>
      </c>
      <c r="K99" s="52" t="s">
        <v>203</v>
      </c>
      <c r="O99" s="176" t="str">
        <f t="shared" si="1"/>
        <v>750MeV</v>
      </c>
      <c r="P99" s="20" t="str">
        <f t="shared" si="2"/>
        <v>650MeV</v>
      </c>
      <c r="Q99" s="20">
        <f t="shared" si="12"/>
        <v>451.66</v>
      </c>
      <c r="R99" s="20">
        <f t="shared" si="9"/>
        <v>413.96</v>
      </c>
      <c r="S99" s="20">
        <f t="shared" si="13"/>
        <v>56.26</v>
      </c>
    </row>
    <row r="100">
      <c r="A100" s="75"/>
      <c r="B100" s="52">
        <v>5061.0</v>
      </c>
      <c r="C100" s="52" t="s">
        <v>154</v>
      </c>
      <c r="D100" s="118">
        <v>27.495</v>
      </c>
      <c r="E100" s="52">
        <v>14.0</v>
      </c>
      <c r="F100" s="52">
        <v>0.0</v>
      </c>
      <c r="G100" s="52">
        <v>0.0</v>
      </c>
      <c r="H100" s="52">
        <v>6.0</v>
      </c>
      <c r="I100" s="52" t="s">
        <v>65</v>
      </c>
      <c r="J100" s="52" t="s">
        <v>164</v>
      </c>
      <c r="K100" s="52" t="s">
        <v>203</v>
      </c>
      <c r="L100" s="45" t="s">
        <v>728</v>
      </c>
      <c r="O100" s="176" t="str">
        <f t="shared" si="1"/>
        <v>750MeV</v>
      </c>
      <c r="P100" s="20" t="str">
        <f t="shared" si="2"/>
        <v>650MeV</v>
      </c>
      <c r="Q100" s="20">
        <f t="shared" si="12"/>
        <v>451.66</v>
      </c>
      <c r="R100" s="20">
        <f t="shared" si="9"/>
        <v>413.96</v>
      </c>
      <c r="S100" s="20">
        <f t="shared" si="13"/>
        <v>56.26</v>
      </c>
    </row>
    <row r="101">
      <c r="A101" s="75"/>
      <c r="B101" s="52">
        <v>5062.0</v>
      </c>
      <c r="C101" s="52" t="s">
        <v>391</v>
      </c>
      <c r="D101" s="118">
        <v>27.495</v>
      </c>
      <c r="E101" s="52">
        <v>14.0</v>
      </c>
      <c r="F101" s="52">
        <v>22.34</v>
      </c>
      <c r="G101" s="52">
        <v>2214885.0</v>
      </c>
      <c r="H101" s="52">
        <v>28.85</v>
      </c>
      <c r="I101" s="52" t="s">
        <v>65</v>
      </c>
      <c r="J101" s="52" t="s">
        <v>164</v>
      </c>
      <c r="K101" s="52" t="s">
        <v>203</v>
      </c>
      <c r="O101" s="176" t="str">
        <f t="shared" si="1"/>
        <v>750MeV</v>
      </c>
      <c r="P101" s="20" t="str">
        <f t="shared" si="2"/>
        <v>650MeV</v>
      </c>
      <c r="Q101" s="20">
        <f t="shared" si="12"/>
        <v>474</v>
      </c>
      <c r="R101" s="20">
        <f t="shared" si="9"/>
        <v>413.96</v>
      </c>
      <c r="S101" s="20">
        <f t="shared" si="13"/>
        <v>56.26</v>
      </c>
    </row>
    <row r="102">
      <c r="A102" s="75"/>
      <c r="B102" s="52">
        <v>5063.0</v>
      </c>
      <c r="C102" s="52" t="s">
        <v>391</v>
      </c>
      <c r="D102" s="118">
        <v>27.495</v>
      </c>
      <c r="E102" s="52">
        <v>14.0</v>
      </c>
      <c r="F102" s="52">
        <v>19.73</v>
      </c>
      <c r="G102" s="52">
        <v>1938425.0</v>
      </c>
      <c r="H102" s="52">
        <v>27.91</v>
      </c>
      <c r="I102" s="52" t="s">
        <v>65</v>
      </c>
      <c r="J102" s="52" t="s">
        <v>164</v>
      </c>
      <c r="K102" s="52" t="s">
        <v>203</v>
      </c>
      <c r="O102" s="176" t="str">
        <f t="shared" si="1"/>
        <v>750MeV</v>
      </c>
      <c r="P102" s="20" t="str">
        <f t="shared" si="2"/>
        <v>650MeV</v>
      </c>
      <c r="Q102" s="20">
        <f t="shared" si="12"/>
        <v>493.73</v>
      </c>
      <c r="R102" s="20">
        <f t="shared" si="9"/>
        <v>413.96</v>
      </c>
      <c r="S102" s="20">
        <f t="shared" si="13"/>
        <v>56.26</v>
      </c>
    </row>
    <row r="103">
      <c r="A103" s="252"/>
      <c r="B103" s="52">
        <v>5064.0</v>
      </c>
      <c r="C103" s="52" t="s">
        <v>391</v>
      </c>
      <c r="D103" s="118">
        <v>27.495</v>
      </c>
      <c r="E103" s="52">
        <v>14.0</v>
      </c>
      <c r="F103" s="52">
        <v>20.64</v>
      </c>
      <c r="G103" s="52">
        <v>2012157.0</v>
      </c>
      <c r="H103" s="52">
        <v>29.65</v>
      </c>
      <c r="I103" s="52" t="s">
        <v>65</v>
      </c>
      <c r="J103" s="52" t="s">
        <v>164</v>
      </c>
      <c r="K103" s="52" t="s">
        <v>203</v>
      </c>
      <c r="O103" s="176" t="str">
        <f t="shared" si="1"/>
        <v>750MeV</v>
      </c>
      <c r="P103" s="20" t="str">
        <f t="shared" si="2"/>
        <v>650MeV</v>
      </c>
      <c r="Q103" s="20">
        <f t="shared" si="12"/>
        <v>514.37</v>
      </c>
      <c r="R103" s="20">
        <f t="shared" si="9"/>
        <v>413.96</v>
      </c>
      <c r="S103" s="20">
        <f t="shared" si="13"/>
        <v>56.26</v>
      </c>
    </row>
    <row r="104">
      <c r="A104" s="75"/>
      <c r="B104" s="52">
        <v>5065.0</v>
      </c>
      <c r="C104" s="52" t="s">
        <v>391</v>
      </c>
      <c r="D104" s="118">
        <v>27.495</v>
      </c>
      <c r="E104" s="52">
        <v>14.0</v>
      </c>
      <c r="F104" s="52">
        <v>16.72</v>
      </c>
      <c r="G104" s="52">
        <v>1529849.0</v>
      </c>
      <c r="H104" s="52">
        <v>38.19</v>
      </c>
      <c r="I104" s="52" t="s">
        <v>65</v>
      </c>
      <c r="J104" s="52" t="s">
        <v>164</v>
      </c>
      <c r="K104" s="52" t="s">
        <v>203</v>
      </c>
      <c r="O104" s="176" t="str">
        <f t="shared" si="1"/>
        <v>750MeV</v>
      </c>
      <c r="P104" s="20" t="str">
        <f t="shared" si="2"/>
        <v>650MeV</v>
      </c>
      <c r="Q104" s="20">
        <f t="shared" si="12"/>
        <v>531.09</v>
      </c>
      <c r="R104" s="20">
        <f t="shared" si="9"/>
        <v>413.96</v>
      </c>
      <c r="S104" s="20">
        <f t="shared" si="13"/>
        <v>56.26</v>
      </c>
    </row>
    <row r="105">
      <c r="A105" s="75"/>
      <c r="B105" s="52">
        <v>5066.0</v>
      </c>
      <c r="C105" s="52" t="s">
        <v>391</v>
      </c>
      <c r="D105" s="118">
        <v>27.495</v>
      </c>
      <c r="E105" s="52">
        <v>14.0</v>
      </c>
      <c r="F105" s="52">
        <v>21.86</v>
      </c>
      <c r="G105" s="52">
        <v>2152204.0</v>
      </c>
      <c r="H105" s="52">
        <v>33.3</v>
      </c>
      <c r="I105" s="52" t="s">
        <v>65</v>
      </c>
      <c r="J105" s="52" t="s">
        <v>164</v>
      </c>
      <c r="K105" s="52" t="s">
        <v>203</v>
      </c>
      <c r="O105" s="176" t="str">
        <f t="shared" si="1"/>
        <v>750MeV</v>
      </c>
      <c r="P105" s="20" t="str">
        <f t="shared" si="2"/>
        <v>650MeV</v>
      </c>
      <c r="Q105" s="20">
        <f t="shared" si="12"/>
        <v>552.95</v>
      </c>
      <c r="R105" s="20">
        <f t="shared" si="9"/>
        <v>413.96</v>
      </c>
      <c r="S105" s="20">
        <f t="shared" si="13"/>
        <v>56.26</v>
      </c>
    </row>
    <row r="106">
      <c r="A106" s="75"/>
      <c r="B106" s="52">
        <v>5067.0</v>
      </c>
      <c r="C106" s="52" t="s">
        <v>391</v>
      </c>
      <c r="D106" s="118">
        <v>27.495</v>
      </c>
      <c r="E106" s="52">
        <v>14.0</v>
      </c>
      <c r="F106" s="52">
        <v>5.42</v>
      </c>
      <c r="G106" s="52">
        <v>469011.0</v>
      </c>
      <c r="H106" s="52">
        <v>20.98</v>
      </c>
      <c r="I106" s="52" t="s">
        <v>65</v>
      </c>
      <c r="J106" s="52" t="s">
        <v>164</v>
      </c>
      <c r="K106" s="52" t="s">
        <v>203</v>
      </c>
      <c r="L106" s="4" t="s">
        <v>725</v>
      </c>
      <c r="O106" s="176" t="str">
        <f t="shared" si="1"/>
        <v>750MeV</v>
      </c>
      <c r="P106" s="20" t="str">
        <f t="shared" si="2"/>
        <v>650MeV</v>
      </c>
      <c r="Q106" s="20">
        <f t="shared" si="12"/>
        <v>558.37</v>
      </c>
      <c r="R106" s="20">
        <f t="shared" si="9"/>
        <v>413.96</v>
      </c>
      <c r="S106" s="20">
        <f t="shared" si="13"/>
        <v>56.26</v>
      </c>
    </row>
    <row r="107">
      <c r="A107" s="75"/>
      <c r="B107" s="52">
        <v>5068.0</v>
      </c>
      <c r="C107" s="52" t="s">
        <v>391</v>
      </c>
      <c r="D107" s="118">
        <v>27.495</v>
      </c>
      <c r="E107" s="52">
        <v>14.0</v>
      </c>
      <c r="F107" s="52">
        <v>1.73</v>
      </c>
      <c r="G107" s="52">
        <v>69135.0</v>
      </c>
      <c r="H107" s="52">
        <v>21.36</v>
      </c>
      <c r="I107" s="52" t="s">
        <v>65</v>
      </c>
      <c r="J107" s="52" t="s">
        <v>164</v>
      </c>
      <c r="K107" s="52" t="s">
        <v>203</v>
      </c>
      <c r="L107" s="4" t="s">
        <v>725</v>
      </c>
      <c r="O107" s="176" t="str">
        <f t="shared" si="1"/>
        <v>750MeV</v>
      </c>
      <c r="P107" s="20" t="str">
        <f t="shared" si="2"/>
        <v>650MeV</v>
      </c>
      <c r="Q107" s="20">
        <f t="shared" si="12"/>
        <v>560.1</v>
      </c>
      <c r="R107" s="20">
        <f t="shared" si="9"/>
        <v>413.96</v>
      </c>
      <c r="S107" s="20">
        <f t="shared" si="13"/>
        <v>56.26</v>
      </c>
    </row>
    <row r="108">
      <c r="A108" s="75"/>
      <c r="B108" s="52">
        <v>5069.0</v>
      </c>
      <c r="C108" s="52" t="s">
        <v>391</v>
      </c>
      <c r="D108" s="118">
        <v>27.495</v>
      </c>
      <c r="E108" s="52">
        <v>14.0</v>
      </c>
      <c r="F108" s="52">
        <v>10.82</v>
      </c>
      <c r="G108" s="52">
        <v>782551.0</v>
      </c>
      <c r="H108" s="52">
        <v>21.39</v>
      </c>
      <c r="I108" s="52" t="s">
        <v>65</v>
      </c>
      <c r="J108" s="52" t="s">
        <v>164</v>
      </c>
      <c r="K108" s="52" t="s">
        <v>203</v>
      </c>
      <c r="L108" s="4" t="s">
        <v>730</v>
      </c>
      <c r="O108" s="176" t="str">
        <f t="shared" si="1"/>
        <v>750MeV</v>
      </c>
      <c r="P108" s="20" t="str">
        <f t="shared" si="2"/>
        <v>650MeV</v>
      </c>
      <c r="Q108" s="20">
        <f t="shared" si="12"/>
        <v>570.92</v>
      </c>
      <c r="R108" s="20">
        <f t="shared" si="9"/>
        <v>413.96</v>
      </c>
      <c r="S108" s="20">
        <f t="shared" si="13"/>
        <v>56.26</v>
      </c>
    </row>
    <row r="109">
      <c r="A109" s="73"/>
      <c r="B109" s="52">
        <v>5070.0</v>
      </c>
      <c r="C109" s="52" t="s">
        <v>154</v>
      </c>
      <c r="D109" s="118">
        <v>27.495</v>
      </c>
      <c r="E109" s="52">
        <v>14.0</v>
      </c>
      <c r="F109" s="52">
        <v>0.0</v>
      </c>
      <c r="G109" s="52">
        <v>0.0</v>
      </c>
      <c r="H109" s="52">
        <v>3.0</v>
      </c>
      <c r="I109" s="52" t="s">
        <v>65</v>
      </c>
      <c r="J109" s="52" t="s">
        <v>164</v>
      </c>
      <c r="K109" s="52" t="s">
        <v>203</v>
      </c>
      <c r="L109" s="4" t="s">
        <v>730</v>
      </c>
      <c r="O109" s="176" t="str">
        <f t="shared" si="1"/>
        <v>750MeV</v>
      </c>
      <c r="P109" s="20" t="str">
        <f t="shared" si="2"/>
        <v>650MeV</v>
      </c>
      <c r="Q109" s="20">
        <f t="shared" si="12"/>
        <v>570.92</v>
      </c>
      <c r="R109" s="20">
        <f t="shared" si="9"/>
        <v>413.96</v>
      </c>
      <c r="S109" s="20">
        <f t="shared" si="13"/>
        <v>56.26</v>
      </c>
    </row>
    <row r="110">
      <c r="A110" s="75"/>
      <c r="B110" s="52">
        <v>5071.0</v>
      </c>
      <c r="C110" s="52" t="s">
        <v>154</v>
      </c>
      <c r="D110" s="118">
        <v>27.495</v>
      </c>
      <c r="E110" s="52">
        <v>6.0</v>
      </c>
      <c r="F110" s="52">
        <v>0.0</v>
      </c>
      <c r="G110" s="52">
        <v>166848.0</v>
      </c>
      <c r="H110" s="52">
        <v>15.52</v>
      </c>
      <c r="I110" s="52" t="s">
        <v>65</v>
      </c>
      <c r="J110" s="52" t="s">
        <v>164</v>
      </c>
      <c r="K110" s="52" t="s">
        <v>203</v>
      </c>
      <c r="L110" s="4" t="s">
        <v>730</v>
      </c>
      <c r="O110" s="176" t="str">
        <f t="shared" si="1"/>
        <v>750MeV</v>
      </c>
      <c r="P110" s="20" t="str">
        <f t="shared" si="2"/>
        <v>650MeV</v>
      </c>
      <c r="Q110" s="20">
        <f t="shared" si="12"/>
        <v>570.92</v>
      </c>
      <c r="R110" s="20">
        <f t="shared" si="9"/>
        <v>413.96</v>
      </c>
      <c r="S110" s="20">
        <f t="shared" si="13"/>
        <v>56.26</v>
      </c>
    </row>
    <row r="111">
      <c r="A111" s="75"/>
      <c r="B111" s="52">
        <v>5072.0</v>
      </c>
      <c r="C111" s="52" t="s">
        <v>154</v>
      </c>
      <c r="D111" s="118">
        <v>27.495</v>
      </c>
      <c r="E111" s="52">
        <v>6.0</v>
      </c>
      <c r="F111" s="52">
        <v>0.0</v>
      </c>
      <c r="G111" s="52">
        <v>33716.0</v>
      </c>
      <c r="H111" s="52">
        <v>1.55</v>
      </c>
      <c r="I111" s="52" t="s">
        <v>65</v>
      </c>
      <c r="J111" s="52" t="s">
        <v>164</v>
      </c>
      <c r="K111" s="52" t="s">
        <v>203</v>
      </c>
      <c r="L111" s="4" t="s">
        <v>730</v>
      </c>
      <c r="O111" s="176" t="str">
        <f t="shared" si="1"/>
        <v>750MeV</v>
      </c>
      <c r="P111" s="20" t="str">
        <f t="shared" si="2"/>
        <v>650MeV</v>
      </c>
      <c r="Q111" s="20">
        <f t="shared" si="12"/>
        <v>570.92</v>
      </c>
      <c r="R111" s="20">
        <f t="shared" si="9"/>
        <v>413.96</v>
      </c>
      <c r="S111" s="20">
        <f t="shared" si="13"/>
        <v>56.26</v>
      </c>
    </row>
    <row r="112">
      <c r="A112" s="75"/>
      <c r="B112" s="52">
        <v>5073.0</v>
      </c>
      <c r="C112" s="52" t="s">
        <v>391</v>
      </c>
      <c r="D112" s="118">
        <v>27.495</v>
      </c>
      <c r="E112" s="52">
        <v>6.0</v>
      </c>
      <c r="F112" s="52">
        <v>10.5</v>
      </c>
      <c r="G112" s="52">
        <v>536028.0</v>
      </c>
      <c r="H112" s="52">
        <v>29.73</v>
      </c>
      <c r="I112" s="52" t="s">
        <v>65</v>
      </c>
      <c r="J112" s="52" t="s">
        <v>164</v>
      </c>
      <c r="K112" s="52" t="s">
        <v>203</v>
      </c>
      <c r="L112" s="4"/>
      <c r="O112" s="176" t="str">
        <f t="shared" si="1"/>
        <v>750MeV</v>
      </c>
      <c r="P112" s="20" t="str">
        <f t="shared" si="2"/>
        <v>650MeV</v>
      </c>
      <c r="Q112" s="20">
        <f t="shared" si="12"/>
        <v>581.42</v>
      </c>
      <c r="R112" s="20">
        <f t="shared" si="9"/>
        <v>413.96</v>
      </c>
      <c r="S112" s="20">
        <f t="shared" si="13"/>
        <v>56.26</v>
      </c>
    </row>
    <row r="113">
      <c r="A113" s="75"/>
      <c r="B113" s="52">
        <v>5074.0</v>
      </c>
      <c r="C113" s="52" t="s">
        <v>154</v>
      </c>
      <c r="D113" s="118">
        <v>27.495</v>
      </c>
      <c r="E113" s="52">
        <v>14.0</v>
      </c>
      <c r="F113" s="52">
        <v>0.0</v>
      </c>
      <c r="G113" s="52">
        <v>0.0</v>
      </c>
      <c r="H113" s="52">
        <v>0.0</v>
      </c>
      <c r="I113" s="52" t="s">
        <v>65</v>
      </c>
      <c r="J113" s="52" t="s">
        <v>164</v>
      </c>
      <c r="K113" s="52" t="s">
        <v>203</v>
      </c>
      <c r="L113" s="4" t="s">
        <v>651</v>
      </c>
      <c r="O113" s="176" t="str">
        <f t="shared" si="1"/>
        <v>750MeV</v>
      </c>
      <c r="P113" s="20" t="str">
        <f t="shared" si="2"/>
        <v>650MeV</v>
      </c>
      <c r="Q113" s="20">
        <f t="shared" si="12"/>
        <v>581.42</v>
      </c>
      <c r="R113" s="20">
        <f t="shared" si="9"/>
        <v>413.96</v>
      </c>
      <c r="S113" s="20">
        <f t="shared" si="13"/>
        <v>56.26</v>
      </c>
    </row>
    <row r="114">
      <c r="A114" s="31"/>
      <c r="B114" s="52">
        <v>5075.0</v>
      </c>
      <c r="C114" s="52" t="s">
        <v>391</v>
      </c>
      <c r="D114" s="118">
        <v>27.495</v>
      </c>
      <c r="E114" s="52">
        <v>14.0</v>
      </c>
      <c r="F114" s="52">
        <v>16.63</v>
      </c>
      <c r="G114" s="52">
        <v>1570706.0</v>
      </c>
      <c r="H114" s="52">
        <v>21.69</v>
      </c>
      <c r="I114" s="52" t="s">
        <v>65</v>
      </c>
      <c r="J114" s="52" t="s">
        <v>164</v>
      </c>
      <c r="K114" s="52" t="s">
        <v>203</v>
      </c>
      <c r="O114" s="176" t="str">
        <f t="shared" si="1"/>
        <v>750MeV</v>
      </c>
      <c r="P114" s="20" t="str">
        <f t="shared" si="2"/>
        <v>650MeV</v>
      </c>
      <c r="Q114" s="20">
        <f t="shared" si="12"/>
        <v>598.05</v>
      </c>
      <c r="R114" s="20">
        <f t="shared" si="9"/>
        <v>413.96</v>
      </c>
      <c r="S114" s="20">
        <f t="shared" si="13"/>
        <v>56.26</v>
      </c>
      <c r="T114" s="52"/>
      <c r="U114" s="52"/>
      <c r="V114" s="52"/>
    </row>
    <row r="115">
      <c r="A115" s="252"/>
      <c r="B115" s="52">
        <v>5076.0</v>
      </c>
      <c r="C115" s="52" t="s">
        <v>391</v>
      </c>
      <c r="D115" s="118">
        <v>27.495</v>
      </c>
      <c r="E115" s="52">
        <v>14.0</v>
      </c>
      <c r="F115" s="52">
        <v>13.47</v>
      </c>
      <c r="G115" s="52">
        <v>1307575.0</v>
      </c>
      <c r="H115" s="52">
        <v>18.06</v>
      </c>
      <c r="I115" s="52" t="s">
        <v>65</v>
      </c>
      <c r="J115" s="52" t="s">
        <v>164</v>
      </c>
      <c r="K115" s="52" t="s">
        <v>203</v>
      </c>
      <c r="O115" s="176" t="str">
        <f t="shared" si="1"/>
        <v>750MeV</v>
      </c>
      <c r="P115" s="20" t="str">
        <f t="shared" si="2"/>
        <v>650MeV</v>
      </c>
      <c r="Q115" s="20">
        <f t="shared" si="12"/>
        <v>611.52</v>
      </c>
      <c r="R115" s="20">
        <f t="shared" si="9"/>
        <v>413.96</v>
      </c>
      <c r="S115" s="20">
        <f t="shared" si="13"/>
        <v>56.26</v>
      </c>
    </row>
    <row r="116">
      <c r="A116" s="111"/>
      <c r="B116" s="43">
        <v>5077.0</v>
      </c>
      <c r="C116" s="43" t="s">
        <v>391</v>
      </c>
      <c r="D116" s="123">
        <v>27.495</v>
      </c>
      <c r="E116" s="43">
        <v>14.0</v>
      </c>
      <c r="F116" s="43">
        <v>23.01</v>
      </c>
      <c r="G116" s="43">
        <v>3500073.0</v>
      </c>
      <c r="H116" s="43">
        <v>33.18</v>
      </c>
      <c r="I116" s="43" t="s">
        <v>229</v>
      </c>
      <c r="J116" s="43" t="s">
        <v>164</v>
      </c>
      <c r="K116" s="43" t="s">
        <v>203</v>
      </c>
      <c r="L116" s="27"/>
      <c r="M116" s="27"/>
      <c r="N116" s="27"/>
      <c r="O116" s="200" t="str">
        <f t="shared" si="1"/>
        <v>750MeV</v>
      </c>
      <c r="P116" s="27" t="str">
        <f t="shared" si="2"/>
        <v>650MeV</v>
      </c>
      <c r="Q116" s="27">
        <f t="shared" si="12"/>
        <v>611.52</v>
      </c>
      <c r="R116" s="27">
        <f t="shared" si="9"/>
        <v>413.96</v>
      </c>
      <c r="S116" s="27">
        <f t="shared" si="13"/>
        <v>79.27</v>
      </c>
      <c r="T116" s="201"/>
      <c r="U116" s="201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</row>
    <row r="117">
      <c r="A117" s="111"/>
      <c r="B117" s="43">
        <v>5078.0</v>
      </c>
      <c r="C117" s="43" t="s">
        <v>391</v>
      </c>
      <c r="D117" s="123">
        <v>27.495</v>
      </c>
      <c r="E117" s="43">
        <v>7.0</v>
      </c>
      <c r="F117" s="43">
        <v>8.57</v>
      </c>
      <c r="G117" s="43">
        <v>512476.0</v>
      </c>
      <c r="H117" s="43">
        <v>21.9</v>
      </c>
      <c r="I117" s="43" t="s">
        <v>229</v>
      </c>
      <c r="J117" s="43" t="s">
        <v>164</v>
      </c>
      <c r="K117" s="43" t="s">
        <v>203</v>
      </c>
      <c r="L117" s="27"/>
      <c r="M117" s="27"/>
      <c r="N117" s="27"/>
      <c r="O117" s="200" t="str">
        <f t="shared" si="1"/>
        <v>750MeV</v>
      </c>
      <c r="P117" s="27" t="str">
        <f t="shared" si="2"/>
        <v>650MeV</v>
      </c>
      <c r="Q117" s="27">
        <f t="shared" si="12"/>
        <v>611.52</v>
      </c>
      <c r="R117" s="27">
        <f t="shared" si="9"/>
        <v>413.96</v>
      </c>
      <c r="S117" s="27">
        <f t="shared" si="13"/>
        <v>87.84</v>
      </c>
      <c r="T117" s="201"/>
      <c r="U117" s="201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</row>
    <row r="118">
      <c r="A118" s="114"/>
      <c r="B118" s="83">
        <v>5079.0</v>
      </c>
      <c r="C118" s="83" t="s">
        <v>391</v>
      </c>
      <c r="D118" s="316">
        <v>27.495</v>
      </c>
      <c r="E118" s="83">
        <v>7.0</v>
      </c>
      <c r="F118" s="83">
        <v>13.5</v>
      </c>
      <c r="G118" s="83">
        <v>4926527.0</v>
      </c>
      <c r="H118" s="83">
        <v>34.31</v>
      </c>
      <c r="I118" s="83" t="s">
        <v>101</v>
      </c>
      <c r="J118" s="83" t="s">
        <v>164</v>
      </c>
      <c r="K118" s="83" t="s">
        <v>203</v>
      </c>
      <c r="L118" s="45"/>
      <c r="M118" s="23"/>
      <c r="N118" s="23"/>
      <c r="O118" s="204" t="str">
        <f t="shared" si="1"/>
        <v>750MeV</v>
      </c>
      <c r="P118" s="23" t="str">
        <f t="shared" si="2"/>
        <v>650MeV</v>
      </c>
      <c r="Q118" s="23">
        <f t="shared" si="12"/>
        <v>611.52</v>
      </c>
      <c r="R118" s="23">
        <f t="shared" si="9"/>
        <v>427.46</v>
      </c>
      <c r="S118" s="23">
        <f t="shared" si="13"/>
        <v>87.84</v>
      </c>
      <c r="T118" s="205"/>
      <c r="U118" s="205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>
      <c r="A119" s="114"/>
      <c r="B119" s="83">
        <v>5080.0</v>
      </c>
      <c r="C119" s="83" t="s">
        <v>391</v>
      </c>
      <c r="D119" s="316">
        <v>27.495</v>
      </c>
      <c r="E119" s="83">
        <v>7.0</v>
      </c>
      <c r="F119" s="83">
        <v>10.93</v>
      </c>
      <c r="G119" s="83">
        <v>4215604.0</v>
      </c>
      <c r="H119" s="83">
        <v>27.13</v>
      </c>
      <c r="I119" s="83" t="s">
        <v>101</v>
      </c>
      <c r="J119" s="83" t="s">
        <v>164</v>
      </c>
      <c r="K119" s="83" t="s">
        <v>203</v>
      </c>
      <c r="L119" s="45"/>
      <c r="M119" s="23"/>
      <c r="N119" s="23"/>
      <c r="O119" s="204" t="str">
        <f t="shared" si="1"/>
        <v>750MeV</v>
      </c>
      <c r="P119" s="23" t="str">
        <f t="shared" si="2"/>
        <v>650MeV</v>
      </c>
      <c r="Q119" s="23">
        <f t="shared" si="12"/>
        <v>611.52</v>
      </c>
      <c r="R119" s="23">
        <f t="shared" si="9"/>
        <v>438.39</v>
      </c>
      <c r="S119" s="23">
        <f t="shared" si="13"/>
        <v>87.84</v>
      </c>
      <c r="T119" s="205"/>
      <c r="U119" s="205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>
      <c r="A120" s="114"/>
      <c r="B120" s="83">
        <v>5081.0</v>
      </c>
      <c r="C120" s="83" t="s">
        <v>391</v>
      </c>
      <c r="D120" s="316">
        <v>27.495</v>
      </c>
      <c r="E120" s="83">
        <v>7.0</v>
      </c>
      <c r="F120" s="83">
        <v>4.49</v>
      </c>
      <c r="G120" s="83">
        <v>1757750.0</v>
      </c>
      <c r="H120" s="83">
        <v>11.77</v>
      </c>
      <c r="I120" s="83" t="s">
        <v>101</v>
      </c>
      <c r="J120" s="83" t="s">
        <v>164</v>
      </c>
      <c r="K120" s="83" t="s">
        <v>203</v>
      </c>
      <c r="L120" s="23"/>
      <c r="M120" s="23"/>
      <c r="N120" s="23"/>
      <c r="O120" s="204" t="str">
        <f t="shared" si="1"/>
        <v>750MeV</v>
      </c>
      <c r="P120" s="23" t="str">
        <f t="shared" si="2"/>
        <v>650MeV</v>
      </c>
      <c r="Q120" s="23">
        <f t="shared" si="12"/>
        <v>611.52</v>
      </c>
      <c r="R120" s="23">
        <f t="shared" si="9"/>
        <v>442.88</v>
      </c>
      <c r="S120" s="23">
        <f t="shared" si="13"/>
        <v>87.84</v>
      </c>
      <c r="T120" s="205"/>
      <c r="U120" s="205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>
      <c r="A121" s="114"/>
      <c r="B121" s="83">
        <v>5082.0</v>
      </c>
      <c r="C121" s="83" t="s">
        <v>391</v>
      </c>
      <c r="D121" s="316">
        <v>27.495</v>
      </c>
      <c r="E121" s="83">
        <v>7.0</v>
      </c>
      <c r="F121" s="83">
        <v>11.31</v>
      </c>
      <c r="G121" s="83">
        <v>4365530.0</v>
      </c>
      <c r="H121" s="83">
        <v>27.32</v>
      </c>
      <c r="I121" s="83" t="s">
        <v>101</v>
      </c>
      <c r="J121" s="83" t="s">
        <v>164</v>
      </c>
      <c r="K121" s="83" t="s">
        <v>203</v>
      </c>
      <c r="L121" s="23"/>
      <c r="M121" s="23"/>
      <c r="N121" s="23"/>
      <c r="O121" s="204" t="str">
        <f t="shared" si="1"/>
        <v>750MeV</v>
      </c>
      <c r="P121" s="23" t="str">
        <f t="shared" si="2"/>
        <v>650MeV</v>
      </c>
      <c r="Q121" s="23">
        <f t="shared" si="12"/>
        <v>611.52</v>
      </c>
      <c r="R121" s="23">
        <f t="shared" si="9"/>
        <v>454.19</v>
      </c>
      <c r="S121" s="23">
        <f t="shared" si="13"/>
        <v>87.84</v>
      </c>
      <c r="T121" s="205"/>
      <c r="U121" s="205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>
      <c r="A122" s="114"/>
      <c r="B122" s="83">
        <v>5083.0</v>
      </c>
      <c r="C122" s="83" t="s">
        <v>391</v>
      </c>
      <c r="D122" s="316">
        <v>27.495</v>
      </c>
      <c r="E122" s="83">
        <v>7.0</v>
      </c>
      <c r="F122" s="83">
        <v>11.41</v>
      </c>
      <c r="G122" s="83">
        <v>4263260.0</v>
      </c>
      <c r="H122" s="83">
        <v>29.3</v>
      </c>
      <c r="I122" s="83" t="s">
        <v>101</v>
      </c>
      <c r="J122" s="83" t="s">
        <v>164</v>
      </c>
      <c r="K122" s="83" t="s">
        <v>203</v>
      </c>
      <c r="L122" s="23"/>
      <c r="M122" s="23"/>
      <c r="N122" s="23"/>
      <c r="O122" s="204" t="str">
        <f t="shared" si="1"/>
        <v>750MeV</v>
      </c>
      <c r="P122" s="23" t="str">
        <f t="shared" si="2"/>
        <v>650MeV</v>
      </c>
      <c r="Q122" s="23">
        <f t="shared" si="12"/>
        <v>611.52</v>
      </c>
      <c r="R122" s="23">
        <f t="shared" si="9"/>
        <v>465.6</v>
      </c>
      <c r="S122" s="23">
        <f t="shared" si="13"/>
        <v>87.84</v>
      </c>
      <c r="T122" s="205"/>
      <c r="U122" s="205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>
      <c r="A123" s="114"/>
      <c r="B123" s="83">
        <v>5084.0</v>
      </c>
      <c r="C123" s="83" t="s">
        <v>391</v>
      </c>
      <c r="D123" s="316">
        <v>27.495</v>
      </c>
      <c r="E123" s="83">
        <v>7.0</v>
      </c>
      <c r="F123" s="83">
        <v>10.92</v>
      </c>
      <c r="G123" s="83">
        <v>4216576.0</v>
      </c>
      <c r="H123" s="83">
        <v>27.54</v>
      </c>
      <c r="I123" s="83" t="s">
        <v>101</v>
      </c>
      <c r="J123" s="83" t="s">
        <v>164</v>
      </c>
      <c r="K123" s="83" t="s">
        <v>203</v>
      </c>
      <c r="L123" s="23"/>
      <c r="M123" s="23"/>
      <c r="N123" s="23"/>
      <c r="O123" s="204" t="str">
        <f t="shared" si="1"/>
        <v>750MeV</v>
      </c>
      <c r="P123" s="23" t="str">
        <f t="shared" si="2"/>
        <v>650MeV</v>
      </c>
      <c r="Q123" s="23">
        <f t="shared" si="12"/>
        <v>611.52</v>
      </c>
      <c r="R123" s="23">
        <f t="shared" si="9"/>
        <v>476.52</v>
      </c>
      <c r="S123" s="23">
        <f t="shared" si="13"/>
        <v>87.84</v>
      </c>
      <c r="T123" s="205"/>
      <c r="U123" s="205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>
      <c r="A124" s="114"/>
      <c r="B124" s="83">
        <v>5085.0</v>
      </c>
      <c r="C124" s="83" t="s">
        <v>391</v>
      </c>
      <c r="D124" s="316">
        <v>27.495</v>
      </c>
      <c r="E124" s="83">
        <v>7.0</v>
      </c>
      <c r="F124" s="83">
        <v>2.77</v>
      </c>
      <c r="G124" s="83">
        <v>1028825.0</v>
      </c>
      <c r="H124" s="83">
        <v>20.32</v>
      </c>
      <c r="I124" s="83" t="s">
        <v>101</v>
      </c>
      <c r="J124" s="83" t="s">
        <v>164</v>
      </c>
      <c r="K124" s="83" t="s">
        <v>203</v>
      </c>
      <c r="L124" s="45" t="s">
        <v>735</v>
      </c>
      <c r="M124" s="23"/>
      <c r="N124" s="23"/>
      <c r="O124" s="204" t="str">
        <f t="shared" si="1"/>
        <v>750MeV</v>
      </c>
      <c r="P124" s="23" t="str">
        <f t="shared" si="2"/>
        <v>650MeV</v>
      </c>
      <c r="Q124" s="23">
        <f t="shared" si="12"/>
        <v>611.52</v>
      </c>
      <c r="R124" s="23">
        <f t="shared" si="9"/>
        <v>479.29</v>
      </c>
      <c r="S124" s="23">
        <f t="shared" si="13"/>
        <v>87.84</v>
      </c>
      <c r="T124" s="205"/>
      <c r="U124" s="205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>
      <c r="A125" s="114"/>
      <c r="B125" s="83">
        <v>5086.0</v>
      </c>
      <c r="C125" s="83" t="s">
        <v>391</v>
      </c>
      <c r="D125" s="316">
        <v>27.495</v>
      </c>
      <c r="E125" s="83">
        <v>7.0</v>
      </c>
      <c r="F125" s="83">
        <v>15.28</v>
      </c>
      <c r="G125" s="83">
        <v>5703305.0</v>
      </c>
      <c r="H125" s="83">
        <v>40.54</v>
      </c>
      <c r="I125" s="83" t="s">
        <v>101</v>
      </c>
      <c r="J125" s="83" t="s">
        <v>164</v>
      </c>
      <c r="K125" s="83" t="s">
        <v>203</v>
      </c>
      <c r="L125" s="23"/>
      <c r="M125" s="23"/>
      <c r="N125" s="23"/>
      <c r="O125" s="204" t="str">
        <f t="shared" si="1"/>
        <v>750MeV</v>
      </c>
      <c r="P125" s="23" t="str">
        <f t="shared" si="2"/>
        <v>650MeV</v>
      </c>
      <c r="Q125" s="23">
        <f t="shared" si="12"/>
        <v>611.52</v>
      </c>
      <c r="R125" s="23">
        <f t="shared" si="9"/>
        <v>494.57</v>
      </c>
      <c r="S125" s="23">
        <f t="shared" si="13"/>
        <v>87.84</v>
      </c>
      <c r="T125" s="205"/>
      <c r="U125" s="205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>
      <c r="A126" s="180">
        <v>45359.0</v>
      </c>
      <c r="B126" s="83">
        <v>5087.0</v>
      </c>
      <c r="C126" s="83" t="s">
        <v>391</v>
      </c>
      <c r="D126" s="316">
        <v>27.495</v>
      </c>
      <c r="E126" s="83">
        <v>7.0</v>
      </c>
      <c r="F126" s="83">
        <v>10.8</v>
      </c>
      <c r="G126" s="83">
        <v>4062805.0</v>
      </c>
      <c r="H126" s="83">
        <v>28.18</v>
      </c>
      <c r="I126" s="83" t="s">
        <v>101</v>
      </c>
      <c r="J126" s="83" t="s">
        <v>164</v>
      </c>
      <c r="K126" s="83" t="s">
        <v>203</v>
      </c>
      <c r="L126" s="23"/>
      <c r="M126" s="23"/>
      <c r="N126" s="23"/>
      <c r="O126" s="204" t="str">
        <f t="shared" si="1"/>
        <v>750MeV</v>
      </c>
      <c r="P126" s="23" t="str">
        <f t="shared" si="2"/>
        <v>650MeV</v>
      </c>
      <c r="Q126" s="23">
        <f t="shared" si="12"/>
        <v>611.52</v>
      </c>
      <c r="R126" s="23">
        <f t="shared" si="9"/>
        <v>505.37</v>
      </c>
      <c r="S126" s="23">
        <f t="shared" si="13"/>
        <v>87.84</v>
      </c>
      <c r="T126" s="205"/>
      <c r="U126" s="205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>
      <c r="A127" s="114"/>
      <c r="B127" s="83">
        <v>5088.0</v>
      </c>
      <c r="C127" s="83" t="s">
        <v>391</v>
      </c>
      <c r="D127" s="316">
        <v>27.495</v>
      </c>
      <c r="E127" s="83">
        <v>7.0</v>
      </c>
      <c r="F127" s="83">
        <v>9.8</v>
      </c>
      <c r="G127" s="83">
        <v>3763655.0</v>
      </c>
      <c r="H127" s="83">
        <v>27.31</v>
      </c>
      <c r="I127" s="83" t="s">
        <v>101</v>
      </c>
      <c r="J127" s="83" t="s">
        <v>164</v>
      </c>
      <c r="K127" s="83" t="s">
        <v>203</v>
      </c>
      <c r="L127" s="23"/>
      <c r="M127" s="23"/>
      <c r="N127" s="23"/>
      <c r="O127" s="204" t="str">
        <f t="shared" si="1"/>
        <v>750MeV</v>
      </c>
      <c r="P127" s="23" t="str">
        <f t="shared" si="2"/>
        <v>650MeV</v>
      </c>
      <c r="Q127" s="23">
        <f t="shared" si="12"/>
        <v>611.52</v>
      </c>
      <c r="R127" s="23">
        <f t="shared" si="9"/>
        <v>515.17</v>
      </c>
      <c r="S127" s="23">
        <f t="shared" si="13"/>
        <v>87.84</v>
      </c>
      <c r="T127" s="205"/>
      <c r="U127" s="205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>
      <c r="A128" s="114"/>
      <c r="B128" s="83">
        <v>5089.0</v>
      </c>
      <c r="C128" s="83" t="s">
        <v>391</v>
      </c>
      <c r="D128" s="316">
        <v>27.495</v>
      </c>
      <c r="E128" s="83">
        <v>7.0</v>
      </c>
      <c r="F128" s="83">
        <v>10.97</v>
      </c>
      <c r="G128" s="83">
        <v>4092216.0</v>
      </c>
      <c r="H128" s="83">
        <v>27.73</v>
      </c>
      <c r="I128" s="83" t="s">
        <v>101</v>
      </c>
      <c r="J128" s="83" t="s">
        <v>164</v>
      </c>
      <c r="K128" s="83" t="s">
        <v>203</v>
      </c>
      <c r="L128" s="23"/>
      <c r="M128" s="23"/>
      <c r="N128" s="23"/>
      <c r="O128" s="204" t="str">
        <f t="shared" si="1"/>
        <v>750MeV</v>
      </c>
      <c r="P128" s="23" t="str">
        <f t="shared" si="2"/>
        <v>650MeV</v>
      </c>
      <c r="Q128" s="23">
        <f t="shared" si="12"/>
        <v>611.52</v>
      </c>
      <c r="R128" s="23">
        <f t="shared" si="9"/>
        <v>526.14</v>
      </c>
      <c r="S128" s="23">
        <f t="shared" si="13"/>
        <v>87.84</v>
      </c>
      <c r="T128" s="205"/>
      <c r="U128" s="205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>
      <c r="A129" s="114"/>
      <c r="B129" s="83">
        <v>5090.0</v>
      </c>
      <c r="C129" s="83" t="s">
        <v>391</v>
      </c>
      <c r="D129" s="316">
        <v>27.495</v>
      </c>
      <c r="E129" s="83">
        <v>7.0</v>
      </c>
      <c r="F129" s="83">
        <v>10.57</v>
      </c>
      <c r="G129" s="83">
        <v>4105173.0</v>
      </c>
      <c r="H129" s="83">
        <v>26.76</v>
      </c>
      <c r="I129" s="83" t="s">
        <v>101</v>
      </c>
      <c r="J129" s="83" t="s">
        <v>164</v>
      </c>
      <c r="K129" s="83" t="s">
        <v>203</v>
      </c>
      <c r="L129" s="45"/>
      <c r="M129" s="23"/>
      <c r="N129" s="23"/>
      <c r="O129" s="204" t="str">
        <f t="shared" si="1"/>
        <v>750MeV</v>
      </c>
      <c r="P129" s="23" t="str">
        <f t="shared" si="2"/>
        <v>650MeV</v>
      </c>
      <c r="Q129" s="23">
        <f t="shared" si="12"/>
        <v>611.52</v>
      </c>
      <c r="R129" s="23">
        <f t="shared" si="9"/>
        <v>536.71</v>
      </c>
      <c r="S129" s="23">
        <f t="shared" si="13"/>
        <v>87.84</v>
      </c>
      <c r="T129" s="205"/>
      <c r="U129" s="205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>
      <c r="A130" s="114"/>
      <c r="B130" s="83">
        <v>5091.0</v>
      </c>
      <c r="C130" s="83" t="s">
        <v>391</v>
      </c>
      <c r="D130" s="316">
        <v>27.495</v>
      </c>
      <c r="E130" s="83">
        <v>7.0</v>
      </c>
      <c r="F130" s="83">
        <v>11.4</v>
      </c>
      <c r="G130" s="83">
        <v>4169414.0</v>
      </c>
      <c r="H130" s="83">
        <v>27.92</v>
      </c>
      <c r="I130" s="83" t="s">
        <v>101</v>
      </c>
      <c r="J130" s="83" t="s">
        <v>164</v>
      </c>
      <c r="K130" s="83" t="s">
        <v>203</v>
      </c>
      <c r="L130" s="45"/>
      <c r="M130" s="23"/>
      <c r="N130" s="23"/>
      <c r="O130" s="204" t="str">
        <f t="shared" si="1"/>
        <v>750MeV</v>
      </c>
      <c r="P130" s="23" t="str">
        <f t="shared" si="2"/>
        <v>650MeV</v>
      </c>
      <c r="Q130" s="23">
        <f t="shared" si="12"/>
        <v>611.52</v>
      </c>
      <c r="R130" s="23">
        <f t="shared" si="9"/>
        <v>548.11</v>
      </c>
      <c r="S130" s="23">
        <f t="shared" si="13"/>
        <v>87.84</v>
      </c>
      <c r="T130" s="205"/>
      <c r="U130" s="205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</row>
    <row r="131">
      <c r="A131" s="114"/>
      <c r="B131" s="83">
        <v>5092.0</v>
      </c>
      <c r="C131" s="83" t="s">
        <v>391</v>
      </c>
      <c r="D131" s="316">
        <v>27.495</v>
      </c>
      <c r="E131" s="83">
        <v>7.0</v>
      </c>
      <c r="F131" s="83">
        <v>11.16</v>
      </c>
      <c r="G131" s="83">
        <v>4089490.0</v>
      </c>
      <c r="H131" s="83">
        <v>28.3</v>
      </c>
      <c r="I131" s="83" t="s">
        <v>101</v>
      </c>
      <c r="J131" s="83" t="s">
        <v>164</v>
      </c>
      <c r="K131" s="83" t="s">
        <v>203</v>
      </c>
      <c r="L131" s="23"/>
      <c r="M131" s="23"/>
      <c r="N131" s="23"/>
      <c r="O131" s="204" t="str">
        <f t="shared" si="1"/>
        <v>750MeV</v>
      </c>
      <c r="P131" s="23" t="str">
        <f t="shared" si="2"/>
        <v>650MeV</v>
      </c>
      <c r="Q131" s="23">
        <f t="shared" si="12"/>
        <v>611.52</v>
      </c>
      <c r="R131" s="23">
        <f t="shared" si="9"/>
        <v>559.27</v>
      </c>
      <c r="S131" s="23">
        <f t="shared" si="13"/>
        <v>87.84</v>
      </c>
      <c r="T131" s="205"/>
      <c r="U131" s="205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>
      <c r="A132" s="114"/>
      <c r="B132" s="83">
        <v>5093.0</v>
      </c>
      <c r="C132" s="83" t="s">
        <v>391</v>
      </c>
      <c r="D132" s="316">
        <v>27.495</v>
      </c>
      <c r="E132" s="83">
        <v>7.0</v>
      </c>
      <c r="F132" s="83">
        <v>10.95</v>
      </c>
      <c r="G132" s="83">
        <v>4102883.0</v>
      </c>
      <c r="H132" s="83">
        <v>28.43</v>
      </c>
      <c r="I132" s="83" t="s">
        <v>101</v>
      </c>
      <c r="J132" s="83" t="s">
        <v>164</v>
      </c>
      <c r="K132" s="83" t="s">
        <v>203</v>
      </c>
      <c r="L132" s="23"/>
      <c r="M132" s="23"/>
      <c r="N132" s="23"/>
      <c r="O132" s="204" t="str">
        <f t="shared" si="1"/>
        <v>750MeV</v>
      </c>
      <c r="P132" s="23" t="str">
        <f t="shared" si="2"/>
        <v>650MeV</v>
      </c>
      <c r="Q132" s="23">
        <f t="shared" si="12"/>
        <v>611.52</v>
      </c>
      <c r="R132" s="23">
        <f t="shared" si="9"/>
        <v>570.22</v>
      </c>
      <c r="S132" s="23">
        <f t="shared" si="13"/>
        <v>87.84</v>
      </c>
      <c r="T132" s="205"/>
      <c r="U132" s="205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>
      <c r="A133" s="188"/>
      <c r="B133" s="83">
        <v>5094.0</v>
      </c>
      <c r="C133" s="83" t="s">
        <v>391</v>
      </c>
      <c r="D133" s="316">
        <v>27.495</v>
      </c>
      <c r="E133" s="83">
        <v>7.0</v>
      </c>
      <c r="F133" s="83">
        <v>10.91</v>
      </c>
      <c r="G133" s="83">
        <v>4203967.0</v>
      </c>
      <c r="H133" s="83">
        <v>26.62</v>
      </c>
      <c r="I133" s="83" t="s">
        <v>101</v>
      </c>
      <c r="J133" s="83" t="s">
        <v>164</v>
      </c>
      <c r="K133" s="83" t="s">
        <v>203</v>
      </c>
      <c r="L133" s="23"/>
      <c r="M133" s="23"/>
      <c r="N133" s="23"/>
      <c r="O133" s="204" t="str">
        <f t="shared" si="1"/>
        <v>750MeV</v>
      </c>
      <c r="P133" s="23" t="str">
        <f t="shared" si="2"/>
        <v>650MeV</v>
      </c>
      <c r="Q133" s="23">
        <f t="shared" si="12"/>
        <v>611.52</v>
      </c>
      <c r="R133" s="23">
        <f t="shared" si="9"/>
        <v>581.13</v>
      </c>
      <c r="S133" s="23">
        <f t="shared" si="13"/>
        <v>87.84</v>
      </c>
      <c r="T133" s="205"/>
      <c r="U133" s="205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>
      <c r="A134" s="114"/>
      <c r="B134" s="83">
        <v>5095.0</v>
      </c>
      <c r="C134" s="83" t="s">
        <v>391</v>
      </c>
      <c r="D134" s="275" t="s">
        <v>223</v>
      </c>
      <c r="E134" s="83">
        <v>7.0</v>
      </c>
      <c r="F134" s="83">
        <v>6.02</v>
      </c>
      <c r="G134" s="83">
        <v>2259915.0</v>
      </c>
      <c r="H134" s="83">
        <v>14.77</v>
      </c>
      <c r="I134" s="83" t="s">
        <v>101</v>
      </c>
      <c r="J134" s="83" t="s">
        <v>164</v>
      </c>
      <c r="K134" s="83" t="s">
        <v>203</v>
      </c>
      <c r="L134" s="45"/>
      <c r="M134" s="23"/>
      <c r="N134" s="23"/>
      <c r="O134" s="204" t="str">
        <f t="shared" si="1"/>
        <v>750MeV</v>
      </c>
      <c r="P134" s="23" t="str">
        <f t="shared" si="2"/>
        <v>650MeV</v>
      </c>
      <c r="Q134" s="23">
        <f t="shared" si="12"/>
        <v>611.52</v>
      </c>
      <c r="R134" s="23">
        <f t="shared" si="9"/>
        <v>587.15</v>
      </c>
      <c r="S134" s="23">
        <f t="shared" si="13"/>
        <v>87.84</v>
      </c>
      <c r="T134" s="205"/>
      <c r="U134" s="205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>
      <c r="A135" s="180"/>
      <c r="B135" s="83">
        <v>5096.0</v>
      </c>
      <c r="C135" s="83" t="s">
        <v>391</v>
      </c>
      <c r="D135" s="316">
        <v>27.495</v>
      </c>
      <c r="E135" s="83">
        <v>5.0</v>
      </c>
      <c r="F135" s="83">
        <v>5.38</v>
      </c>
      <c r="G135" s="83">
        <v>1442474.0</v>
      </c>
      <c r="H135" s="83">
        <v>19.39</v>
      </c>
      <c r="I135" s="83" t="s">
        <v>101</v>
      </c>
      <c r="J135" s="83" t="s">
        <v>164</v>
      </c>
      <c r="K135" s="83" t="s">
        <v>203</v>
      </c>
      <c r="L135" s="45"/>
      <c r="M135" s="23"/>
      <c r="N135" s="23"/>
      <c r="O135" s="204" t="str">
        <f t="shared" si="1"/>
        <v>750MeV</v>
      </c>
      <c r="P135" s="23" t="str">
        <f t="shared" si="2"/>
        <v>650MeV</v>
      </c>
      <c r="Q135" s="23">
        <f t="shared" si="12"/>
        <v>611.52</v>
      </c>
      <c r="R135" s="23">
        <f t="shared" si="9"/>
        <v>592.53</v>
      </c>
      <c r="S135" s="23">
        <f t="shared" si="13"/>
        <v>87.84</v>
      </c>
      <c r="T135" s="205"/>
      <c r="U135" s="205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>
      <c r="A136" s="114"/>
      <c r="B136" s="83">
        <v>5097.0</v>
      </c>
      <c r="C136" s="83" t="s">
        <v>391</v>
      </c>
      <c r="D136" s="316">
        <v>27.495</v>
      </c>
      <c r="E136" s="83">
        <v>4.0</v>
      </c>
      <c r="F136" s="83">
        <v>6.85</v>
      </c>
      <c r="G136" s="83">
        <v>1540542.0</v>
      </c>
      <c r="H136" s="83">
        <v>33.59</v>
      </c>
      <c r="I136" s="83" t="s">
        <v>101</v>
      </c>
      <c r="J136" s="83" t="s">
        <v>164</v>
      </c>
      <c r="K136" s="83" t="s">
        <v>203</v>
      </c>
      <c r="L136" s="45"/>
      <c r="M136" s="23"/>
      <c r="N136" s="23"/>
      <c r="O136" s="204" t="str">
        <f t="shared" si="1"/>
        <v>750MeV</v>
      </c>
      <c r="P136" s="23" t="str">
        <f t="shared" si="2"/>
        <v>650MeV</v>
      </c>
      <c r="Q136" s="23">
        <f t="shared" si="12"/>
        <v>611.52</v>
      </c>
      <c r="R136" s="23">
        <f t="shared" si="9"/>
        <v>599.38</v>
      </c>
      <c r="S136" s="23">
        <f t="shared" si="13"/>
        <v>87.84</v>
      </c>
      <c r="T136" s="205"/>
      <c r="U136" s="205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>
      <c r="A137" s="114"/>
      <c r="B137" s="83">
        <v>5098.0</v>
      </c>
      <c r="C137" s="83" t="s">
        <v>314</v>
      </c>
      <c r="D137" s="316">
        <v>27.495</v>
      </c>
      <c r="E137" s="83">
        <v>7.0</v>
      </c>
      <c r="F137" s="83">
        <v>8.21</v>
      </c>
      <c r="G137" s="83">
        <v>2946995.0</v>
      </c>
      <c r="H137" s="83">
        <v>20.83</v>
      </c>
      <c r="I137" s="83" t="s">
        <v>101</v>
      </c>
      <c r="J137" s="83" t="s">
        <v>472</v>
      </c>
      <c r="K137" s="83" t="s">
        <v>203</v>
      </c>
      <c r="L137" s="45"/>
      <c r="M137" s="23"/>
      <c r="N137" s="23"/>
      <c r="O137" s="204" t="str">
        <f t="shared" si="1"/>
        <v>750MeV</v>
      </c>
      <c r="P137" s="23" t="str">
        <f t="shared" si="2"/>
        <v>650MeV</v>
      </c>
      <c r="Q137" s="23">
        <f t="shared" si="12"/>
        <v>611.52</v>
      </c>
      <c r="R137" s="23">
        <f t="shared" si="9"/>
        <v>607.59</v>
      </c>
      <c r="S137" s="23">
        <f t="shared" si="13"/>
        <v>87.84</v>
      </c>
      <c r="T137" s="205"/>
      <c r="U137" s="205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>
      <c r="A138" s="188"/>
      <c r="B138" s="83">
        <v>5099.0</v>
      </c>
      <c r="C138" s="83" t="s">
        <v>154</v>
      </c>
      <c r="D138" s="316">
        <v>27.495</v>
      </c>
      <c r="E138" s="83">
        <v>7.0</v>
      </c>
      <c r="F138" s="83">
        <v>0.0</v>
      </c>
      <c r="G138" s="83">
        <v>82428.0</v>
      </c>
      <c r="H138" s="83">
        <v>0.46</v>
      </c>
      <c r="I138" s="83" t="s">
        <v>101</v>
      </c>
      <c r="J138" s="83" t="s">
        <v>164</v>
      </c>
      <c r="K138" s="83" t="s">
        <v>223</v>
      </c>
      <c r="L138" s="45" t="s">
        <v>742</v>
      </c>
      <c r="M138" s="23"/>
      <c r="N138" s="23"/>
      <c r="O138" s="204" t="str">
        <f t="shared" si="1"/>
        <v>750MeV</v>
      </c>
      <c r="P138" s="23" t="str">
        <f t="shared" si="2"/>
        <v>650MeV</v>
      </c>
      <c r="Q138" s="23">
        <f t="shared" si="12"/>
        <v>611.52</v>
      </c>
      <c r="R138" s="23">
        <f t="shared" si="9"/>
        <v>607.59</v>
      </c>
      <c r="S138" s="23">
        <f t="shared" si="13"/>
        <v>87.84</v>
      </c>
      <c r="T138" s="205"/>
      <c r="U138" s="205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>
      <c r="A139" s="114"/>
      <c r="B139" s="83">
        <v>5100.0</v>
      </c>
      <c r="C139" s="83" t="s">
        <v>154</v>
      </c>
      <c r="D139" s="316">
        <v>27.495</v>
      </c>
      <c r="E139" s="83">
        <v>7.0</v>
      </c>
      <c r="F139" s="83">
        <v>0.0</v>
      </c>
      <c r="G139" s="83">
        <v>68130.0</v>
      </c>
      <c r="H139" s="83">
        <v>0.48</v>
      </c>
      <c r="I139" s="83" t="s">
        <v>101</v>
      </c>
      <c r="J139" s="83" t="s">
        <v>399</v>
      </c>
      <c r="K139" s="83" t="s">
        <v>223</v>
      </c>
      <c r="L139" s="45" t="s">
        <v>742</v>
      </c>
      <c r="M139" s="23"/>
      <c r="N139" s="23"/>
      <c r="O139" s="204" t="str">
        <f t="shared" si="1"/>
        <v>750MeV</v>
      </c>
      <c r="P139" s="23" t="str">
        <f t="shared" si="2"/>
        <v>650MeV</v>
      </c>
      <c r="Q139" s="23">
        <f t="shared" si="12"/>
        <v>611.52</v>
      </c>
      <c r="R139" s="23">
        <f t="shared" si="9"/>
        <v>607.59</v>
      </c>
      <c r="S139" s="23">
        <f t="shared" si="13"/>
        <v>87.84</v>
      </c>
      <c r="T139" s="205"/>
      <c r="U139" s="205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>
      <c r="A140" s="114"/>
      <c r="B140" s="83">
        <v>5101.0</v>
      </c>
      <c r="C140" s="83" t="s">
        <v>391</v>
      </c>
      <c r="D140" s="316">
        <v>27.495</v>
      </c>
      <c r="E140" s="83">
        <v>7.0</v>
      </c>
      <c r="F140" s="83">
        <v>6.07</v>
      </c>
      <c r="G140" s="83">
        <v>2153041.0</v>
      </c>
      <c r="H140" s="83">
        <v>14.99</v>
      </c>
      <c r="I140" s="83" t="s">
        <v>101</v>
      </c>
      <c r="J140" s="83" t="s">
        <v>400</v>
      </c>
      <c r="K140" s="83" t="s">
        <v>223</v>
      </c>
      <c r="L140" s="45"/>
      <c r="M140" s="23"/>
      <c r="N140" s="23"/>
      <c r="O140" s="204" t="str">
        <f t="shared" si="1"/>
        <v>750MeV</v>
      </c>
      <c r="P140" s="23" t="str">
        <f t="shared" si="2"/>
        <v>650MeV</v>
      </c>
      <c r="Q140" s="23">
        <f t="shared" si="12"/>
        <v>611.52</v>
      </c>
      <c r="R140" s="23">
        <f t="shared" si="9"/>
        <v>613.66</v>
      </c>
      <c r="S140" s="23">
        <f t="shared" si="13"/>
        <v>87.84</v>
      </c>
      <c r="T140" s="205"/>
      <c r="U140" s="205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>
      <c r="A141" s="75"/>
      <c r="B141" s="52">
        <v>5102.0</v>
      </c>
      <c r="C141" s="52" t="s">
        <v>391</v>
      </c>
      <c r="D141" s="118">
        <v>27.495</v>
      </c>
      <c r="E141" s="52">
        <v>14.0</v>
      </c>
      <c r="F141" s="52">
        <v>1.01</v>
      </c>
      <c r="G141" s="52">
        <v>113201.0</v>
      </c>
      <c r="H141" s="52">
        <v>9.22</v>
      </c>
      <c r="I141" s="52" t="s">
        <v>65</v>
      </c>
      <c r="J141" s="52" t="s">
        <v>164</v>
      </c>
      <c r="K141" s="52" t="s">
        <v>203</v>
      </c>
      <c r="O141" s="176" t="str">
        <f t="shared" si="1"/>
        <v>750MeV</v>
      </c>
      <c r="P141" s="20" t="str">
        <f t="shared" si="2"/>
        <v>650MeV</v>
      </c>
      <c r="Q141" s="20">
        <f t="shared" si="12"/>
        <v>612.53</v>
      </c>
      <c r="R141" s="20">
        <f t="shared" si="9"/>
        <v>613.66</v>
      </c>
      <c r="S141" s="20">
        <f t="shared" si="13"/>
        <v>87.84</v>
      </c>
      <c r="T141" s="216"/>
      <c r="U141" s="216"/>
    </row>
    <row r="142">
      <c r="A142" s="75"/>
      <c r="B142" s="52">
        <v>5103.0</v>
      </c>
      <c r="C142" s="52" t="s">
        <v>391</v>
      </c>
      <c r="D142" s="118">
        <v>27.495</v>
      </c>
      <c r="E142" s="52">
        <v>14.0</v>
      </c>
      <c r="F142" s="52">
        <v>22.0</v>
      </c>
      <c r="G142" s="52">
        <v>2177178.0</v>
      </c>
      <c r="H142" s="52">
        <v>37.86</v>
      </c>
      <c r="I142" s="52" t="s">
        <v>65</v>
      </c>
      <c r="J142" s="52" t="s">
        <v>164</v>
      </c>
      <c r="K142" s="52" t="s">
        <v>203</v>
      </c>
      <c r="O142" s="176" t="str">
        <f t="shared" si="1"/>
        <v>750MeV</v>
      </c>
      <c r="P142" s="20" t="str">
        <f t="shared" si="2"/>
        <v>650MeV</v>
      </c>
      <c r="Q142" s="20">
        <f t="shared" si="12"/>
        <v>634.53</v>
      </c>
      <c r="R142" s="20">
        <f t="shared" si="9"/>
        <v>613.66</v>
      </c>
      <c r="S142" s="20">
        <f t="shared" si="13"/>
        <v>87.84</v>
      </c>
      <c r="T142" s="216"/>
      <c r="U142" s="216"/>
    </row>
    <row r="143">
      <c r="A143" s="75"/>
      <c r="B143" s="52">
        <v>5104.0</v>
      </c>
      <c r="C143" s="52" t="s">
        <v>391</v>
      </c>
      <c r="D143" s="118">
        <v>27.495</v>
      </c>
      <c r="E143" s="52">
        <v>14.0</v>
      </c>
      <c r="F143" s="52">
        <v>20.52</v>
      </c>
      <c r="G143" s="52">
        <v>1980722.0</v>
      </c>
      <c r="H143" s="52">
        <v>29.37</v>
      </c>
      <c r="I143" s="52" t="s">
        <v>65</v>
      </c>
      <c r="J143" s="52" t="s">
        <v>164</v>
      </c>
      <c r="K143" s="52" t="s">
        <v>203</v>
      </c>
      <c r="O143" s="176" t="str">
        <f t="shared" si="1"/>
        <v>750MeV</v>
      </c>
      <c r="P143" s="20" t="str">
        <f t="shared" si="2"/>
        <v>650MeV</v>
      </c>
      <c r="Q143" s="20">
        <f t="shared" si="12"/>
        <v>655.05</v>
      </c>
      <c r="R143" s="20">
        <f t="shared" si="9"/>
        <v>613.66</v>
      </c>
      <c r="S143" s="20">
        <f t="shared" si="13"/>
        <v>87.84</v>
      </c>
      <c r="T143" s="216"/>
      <c r="U143" s="216"/>
    </row>
    <row r="144">
      <c r="A144" s="252"/>
      <c r="B144" s="52">
        <v>5105.0</v>
      </c>
      <c r="C144" s="52" t="s">
        <v>154</v>
      </c>
      <c r="D144" s="118">
        <v>27.495</v>
      </c>
      <c r="E144" s="52">
        <v>14.0</v>
      </c>
      <c r="F144" s="52">
        <v>0.19</v>
      </c>
      <c r="G144" s="52">
        <v>34439.0</v>
      </c>
      <c r="H144" s="52">
        <v>11.43</v>
      </c>
      <c r="I144" s="52" t="s">
        <v>65</v>
      </c>
      <c r="J144" s="52" t="s">
        <v>164</v>
      </c>
      <c r="K144" s="52" t="s">
        <v>203</v>
      </c>
      <c r="O144" s="176" t="str">
        <f t="shared" si="1"/>
        <v>750MeV</v>
      </c>
      <c r="P144" s="20" t="str">
        <f t="shared" si="2"/>
        <v>650MeV</v>
      </c>
      <c r="Q144" s="20">
        <f t="shared" si="12"/>
        <v>655.24</v>
      </c>
      <c r="R144" s="20">
        <f t="shared" si="9"/>
        <v>613.66</v>
      </c>
      <c r="S144" s="20">
        <f t="shared" si="13"/>
        <v>87.84</v>
      </c>
      <c r="T144" s="216"/>
      <c r="U144" s="216"/>
    </row>
    <row r="145">
      <c r="A145" s="75"/>
      <c r="B145" s="52">
        <v>5106.0</v>
      </c>
      <c r="C145" s="52" t="s">
        <v>391</v>
      </c>
      <c r="D145" s="118">
        <v>27.495</v>
      </c>
      <c r="E145" s="52">
        <v>14.0</v>
      </c>
      <c r="F145" s="52">
        <v>22.77</v>
      </c>
      <c r="G145" s="52">
        <v>2208425.0</v>
      </c>
      <c r="H145" s="52">
        <v>29.4</v>
      </c>
      <c r="I145" s="52" t="s">
        <v>65</v>
      </c>
      <c r="J145" s="52" t="s">
        <v>164</v>
      </c>
      <c r="K145" s="52" t="s">
        <v>203</v>
      </c>
      <c r="O145" s="176" t="str">
        <f t="shared" si="1"/>
        <v>750MeV</v>
      </c>
      <c r="P145" s="20" t="str">
        <f t="shared" si="2"/>
        <v>650MeV</v>
      </c>
      <c r="Q145" s="20">
        <f t="shared" si="12"/>
        <v>678.01</v>
      </c>
      <c r="R145" s="20">
        <f t="shared" si="9"/>
        <v>613.66</v>
      </c>
      <c r="S145" s="20">
        <f t="shared" si="13"/>
        <v>87.84</v>
      </c>
      <c r="T145" s="216"/>
      <c r="U145" s="216"/>
    </row>
    <row r="146">
      <c r="A146" s="75"/>
      <c r="B146" s="52">
        <v>5107.0</v>
      </c>
      <c r="C146" s="52" t="s">
        <v>391</v>
      </c>
      <c r="D146" s="118">
        <v>27.495</v>
      </c>
      <c r="E146" s="52">
        <v>14.0</v>
      </c>
      <c r="F146" s="52">
        <v>22.16</v>
      </c>
      <c r="G146" s="52">
        <v>2136077.0</v>
      </c>
      <c r="H146" s="52">
        <v>29.56</v>
      </c>
      <c r="I146" s="52" t="s">
        <v>65</v>
      </c>
      <c r="J146" s="52" t="s">
        <v>164</v>
      </c>
      <c r="K146" s="52" t="s">
        <v>203</v>
      </c>
      <c r="O146" s="176" t="str">
        <f t="shared" si="1"/>
        <v>750MeV</v>
      </c>
      <c r="P146" s="20" t="str">
        <f t="shared" si="2"/>
        <v>650MeV</v>
      </c>
      <c r="Q146" s="20">
        <f t="shared" ref="Q146:Q150" si="14">if($I146="LH2",$Q145+$F147,$Q145+0)</f>
        <v>700.32</v>
      </c>
      <c r="R146" s="20">
        <f t="shared" ref="R146:R147" si="15">if($I146="LD2",$R145+$F147,$R145+0)</f>
        <v>613.66</v>
      </c>
      <c r="S146" s="20">
        <f t="shared" ref="S146:S147" si="16">if($I146="dummy",S145+$F147,S145)</f>
        <v>87.84</v>
      </c>
      <c r="T146" s="216"/>
      <c r="U146" s="216"/>
    </row>
    <row r="147">
      <c r="A147" s="75"/>
      <c r="B147" s="52">
        <v>5108.0</v>
      </c>
      <c r="C147" s="52" t="s">
        <v>391</v>
      </c>
      <c r="D147" s="118">
        <v>27.495</v>
      </c>
      <c r="E147" s="52">
        <v>14.0</v>
      </c>
      <c r="F147" s="52">
        <v>22.31</v>
      </c>
      <c r="G147" s="52">
        <v>2057502.0</v>
      </c>
      <c r="H147" s="52">
        <v>29.19</v>
      </c>
      <c r="I147" s="52" t="s">
        <v>65</v>
      </c>
      <c r="J147" s="52" t="s">
        <v>164</v>
      </c>
      <c r="K147" s="52" t="s">
        <v>203</v>
      </c>
      <c r="O147" s="176" t="str">
        <f t="shared" si="1"/>
        <v>750MeV</v>
      </c>
      <c r="P147" s="20" t="str">
        <f t="shared" si="2"/>
        <v>650MeV</v>
      </c>
      <c r="Q147" s="20">
        <f t="shared" si="14"/>
        <v>722.87</v>
      </c>
      <c r="R147" s="20">
        <f t="shared" si="15"/>
        <v>613.66</v>
      </c>
      <c r="S147" s="20">
        <f t="shared" si="16"/>
        <v>87.84</v>
      </c>
      <c r="T147" s="216"/>
      <c r="U147" s="216"/>
    </row>
    <row r="148">
      <c r="A148" s="75"/>
      <c r="B148" s="52">
        <v>5109.0</v>
      </c>
      <c r="C148" s="52" t="s">
        <v>391</v>
      </c>
      <c r="D148" s="118">
        <v>27.495</v>
      </c>
      <c r="E148" s="52">
        <v>14.0</v>
      </c>
      <c r="F148" s="52">
        <v>22.55</v>
      </c>
      <c r="G148" s="52">
        <v>2166434.0</v>
      </c>
      <c r="H148" s="52">
        <v>30.05</v>
      </c>
      <c r="I148" s="52" t="s">
        <v>65</v>
      </c>
      <c r="J148" s="52" t="s">
        <v>164</v>
      </c>
      <c r="K148" s="52" t="s">
        <v>203</v>
      </c>
      <c r="O148" s="176" t="str">
        <f t="shared" si="1"/>
        <v>750MeV</v>
      </c>
      <c r="P148" s="20" t="str">
        <f t="shared" si="2"/>
        <v>650MeV</v>
      </c>
      <c r="Q148" s="20">
        <f t="shared" si="14"/>
        <v>746.1</v>
      </c>
      <c r="R148" s="20">
        <f>if($I148="LD2",$R147+#REF!,$R147+0)</f>
        <v>613.66</v>
      </c>
      <c r="S148" s="20">
        <f>if($I148="dummy",S147+#REF!,S147)</f>
        <v>87.84</v>
      </c>
      <c r="T148" s="216"/>
      <c r="U148" s="216"/>
    </row>
    <row r="149">
      <c r="A149" s="75"/>
      <c r="B149" s="52">
        <v>5110.0</v>
      </c>
      <c r="C149" s="52" t="s">
        <v>391</v>
      </c>
      <c r="D149" s="118">
        <v>27.495</v>
      </c>
      <c r="E149" s="52">
        <v>14.0</v>
      </c>
      <c r="F149" s="52">
        <v>23.23</v>
      </c>
      <c r="G149" s="52">
        <v>2217097.0</v>
      </c>
      <c r="H149" s="52">
        <v>29.05</v>
      </c>
      <c r="I149" s="52" t="s">
        <v>65</v>
      </c>
      <c r="J149" s="52" t="s">
        <v>164</v>
      </c>
      <c r="K149" s="52" t="s">
        <v>203</v>
      </c>
      <c r="O149" s="176" t="str">
        <f t="shared" si="1"/>
        <v>750MeV</v>
      </c>
      <c r="P149" s="20" t="str">
        <f t="shared" si="2"/>
        <v>650MeV</v>
      </c>
      <c r="Q149" s="20">
        <f t="shared" si="14"/>
        <v>769.2</v>
      </c>
      <c r="R149" s="20">
        <f t="shared" ref="R149:R156" si="17">if($I149="LD2",$R148+$F149,$R148+0)</f>
        <v>613.66</v>
      </c>
      <c r="S149" s="20">
        <f t="shared" ref="S149:S167" si="18">if($I149="dummy",S148+$F149,S148)</f>
        <v>87.84</v>
      </c>
      <c r="T149" s="216"/>
      <c r="U149" s="216"/>
    </row>
    <row r="150">
      <c r="A150" s="75"/>
      <c r="B150" s="52">
        <v>5111.0</v>
      </c>
      <c r="C150" s="52" t="s">
        <v>391</v>
      </c>
      <c r="D150" s="118">
        <v>27.495</v>
      </c>
      <c r="E150" s="52">
        <v>14.0</v>
      </c>
      <c r="F150" s="52">
        <v>23.1</v>
      </c>
      <c r="G150" s="52">
        <v>2216869.0</v>
      </c>
      <c r="H150" s="52">
        <v>29.11</v>
      </c>
      <c r="I150" s="52" t="s">
        <v>65</v>
      </c>
      <c r="J150" s="52" t="s">
        <v>164</v>
      </c>
      <c r="K150" s="52" t="s">
        <v>203</v>
      </c>
      <c r="O150" s="176" t="str">
        <f t="shared" si="1"/>
        <v>750MeV</v>
      </c>
      <c r="P150" s="20" t="str">
        <f t="shared" si="2"/>
        <v>650MeV</v>
      </c>
      <c r="Q150" s="20">
        <f t="shared" si="14"/>
        <v>780.49</v>
      </c>
      <c r="R150" s="20">
        <f t="shared" si="17"/>
        <v>613.66</v>
      </c>
      <c r="S150" s="20">
        <f t="shared" si="18"/>
        <v>87.84</v>
      </c>
      <c r="T150" s="216"/>
      <c r="U150" s="216"/>
    </row>
    <row r="151">
      <c r="A151" s="75"/>
      <c r="B151" s="52">
        <v>5112.0</v>
      </c>
      <c r="C151" s="52" t="s">
        <v>391</v>
      </c>
      <c r="D151" s="118">
        <v>27.495</v>
      </c>
      <c r="E151" s="52">
        <v>10.0</v>
      </c>
      <c r="F151" s="52">
        <v>11.29</v>
      </c>
      <c r="G151" s="52">
        <v>793396.0</v>
      </c>
      <c r="H151" s="52">
        <v>20.3</v>
      </c>
      <c r="I151" s="52" t="s">
        <v>65</v>
      </c>
      <c r="J151" s="52" t="s">
        <v>164</v>
      </c>
      <c r="K151" s="52" t="s">
        <v>203</v>
      </c>
      <c r="O151" s="176" t="str">
        <f t="shared" si="1"/>
        <v>750MeV</v>
      </c>
      <c r="P151" s="20" t="str">
        <f t="shared" si="2"/>
        <v>650MeV</v>
      </c>
      <c r="Q151" s="20">
        <f t="shared" ref="Q151:Q233" si="19">if($I151="LH2",$Q150+$F151,$Q150+0)</f>
        <v>791.78</v>
      </c>
      <c r="R151" s="20">
        <f t="shared" si="17"/>
        <v>613.66</v>
      </c>
      <c r="S151" s="20">
        <f t="shared" si="18"/>
        <v>87.84</v>
      </c>
      <c r="T151" s="216"/>
      <c r="U151" s="216"/>
    </row>
    <row r="152">
      <c r="A152" s="75"/>
      <c r="B152" s="52">
        <v>5113.0</v>
      </c>
      <c r="C152" s="52" t="s">
        <v>391</v>
      </c>
      <c r="D152" s="118">
        <v>27.495</v>
      </c>
      <c r="E152" s="52">
        <v>6.0</v>
      </c>
      <c r="F152" s="52">
        <v>10.08</v>
      </c>
      <c r="G152" s="52">
        <v>513385.0</v>
      </c>
      <c r="H152" s="52">
        <v>31.47</v>
      </c>
      <c r="I152" s="52" t="s">
        <v>65</v>
      </c>
      <c r="J152" s="52" t="s">
        <v>164</v>
      </c>
      <c r="K152" s="52" t="s">
        <v>203</v>
      </c>
      <c r="O152" s="176" t="str">
        <f t="shared" si="1"/>
        <v>750MeV</v>
      </c>
      <c r="P152" s="20" t="str">
        <f t="shared" si="2"/>
        <v>650MeV</v>
      </c>
      <c r="Q152" s="20">
        <f t="shared" si="19"/>
        <v>801.86</v>
      </c>
      <c r="R152" s="20">
        <f t="shared" si="17"/>
        <v>613.66</v>
      </c>
      <c r="S152" s="20">
        <f t="shared" si="18"/>
        <v>87.84</v>
      </c>
      <c r="T152" s="216"/>
      <c r="U152" s="216"/>
    </row>
    <row r="153">
      <c r="A153" s="75"/>
      <c r="B153" s="52">
        <v>5114.0</v>
      </c>
      <c r="C153" s="52" t="s">
        <v>154</v>
      </c>
      <c r="D153" s="118">
        <v>27.495</v>
      </c>
      <c r="E153" s="52">
        <v>14.0</v>
      </c>
      <c r="F153" s="52">
        <v>0.0</v>
      </c>
      <c r="G153" s="52">
        <v>12818.0</v>
      </c>
      <c r="H153" s="52">
        <v>0.14</v>
      </c>
      <c r="I153" s="52" t="s">
        <v>65</v>
      </c>
      <c r="J153" s="52" t="s">
        <v>472</v>
      </c>
      <c r="K153" s="52" t="s">
        <v>203</v>
      </c>
      <c r="O153" s="176" t="str">
        <f t="shared" si="1"/>
        <v>750MeV</v>
      </c>
      <c r="P153" s="20" t="str">
        <f t="shared" si="2"/>
        <v>650MeV</v>
      </c>
      <c r="Q153" s="20">
        <f t="shared" si="19"/>
        <v>801.86</v>
      </c>
      <c r="R153" s="20">
        <f t="shared" si="17"/>
        <v>613.66</v>
      </c>
      <c r="S153" s="20">
        <f t="shared" si="18"/>
        <v>87.84</v>
      </c>
      <c r="T153" s="216"/>
      <c r="U153" s="216"/>
    </row>
    <row r="154">
      <c r="A154" s="75"/>
      <c r="B154" s="52">
        <v>5115.0</v>
      </c>
      <c r="C154" s="52" t="s">
        <v>314</v>
      </c>
      <c r="D154" s="118">
        <v>27.495</v>
      </c>
      <c r="E154" s="52">
        <v>14.0</v>
      </c>
      <c r="F154" s="52">
        <v>15.47</v>
      </c>
      <c r="G154" s="52">
        <v>1452149.0</v>
      </c>
      <c r="H154" s="52">
        <v>20.35</v>
      </c>
      <c r="I154" s="52" t="s">
        <v>65</v>
      </c>
      <c r="J154" s="52" t="s">
        <v>472</v>
      </c>
      <c r="K154" s="52" t="s">
        <v>203</v>
      </c>
      <c r="O154" s="176" t="str">
        <f t="shared" si="1"/>
        <v>750MeV</v>
      </c>
      <c r="P154" s="20" t="str">
        <f t="shared" si="2"/>
        <v>650MeV</v>
      </c>
      <c r="Q154" s="20">
        <f t="shared" si="19"/>
        <v>817.33</v>
      </c>
      <c r="R154" s="20">
        <f t="shared" si="17"/>
        <v>613.66</v>
      </c>
      <c r="S154" s="20">
        <f t="shared" si="18"/>
        <v>87.84</v>
      </c>
      <c r="T154" s="216"/>
      <c r="U154" s="216"/>
    </row>
    <row r="155">
      <c r="A155" s="75"/>
      <c r="B155" s="52">
        <v>5116.0</v>
      </c>
      <c r="C155" s="52" t="s">
        <v>154</v>
      </c>
      <c r="D155" s="118">
        <v>27.495</v>
      </c>
      <c r="E155" s="52">
        <v>14.0</v>
      </c>
      <c r="F155" s="52">
        <v>0.0</v>
      </c>
      <c r="G155" s="52">
        <v>81472.0</v>
      </c>
      <c r="H155" s="52">
        <v>1.06</v>
      </c>
      <c r="I155" s="52" t="s">
        <v>65</v>
      </c>
      <c r="J155" s="52" t="s">
        <v>164</v>
      </c>
      <c r="K155" s="52" t="s">
        <v>223</v>
      </c>
      <c r="L155" s="4" t="s">
        <v>547</v>
      </c>
      <c r="O155" s="176" t="str">
        <f t="shared" si="1"/>
        <v>750MeV</v>
      </c>
      <c r="P155" s="20" t="str">
        <f t="shared" si="2"/>
        <v>650MeV</v>
      </c>
      <c r="Q155" s="20">
        <f t="shared" si="19"/>
        <v>817.33</v>
      </c>
      <c r="R155" s="20">
        <f t="shared" si="17"/>
        <v>613.66</v>
      </c>
      <c r="S155" s="20">
        <f t="shared" si="18"/>
        <v>87.84</v>
      </c>
      <c r="T155" s="216"/>
      <c r="U155" s="216"/>
    </row>
    <row r="156">
      <c r="A156" s="75"/>
      <c r="B156" s="52">
        <v>5117.0</v>
      </c>
      <c r="C156" s="52" t="s">
        <v>154</v>
      </c>
      <c r="D156" s="118">
        <v>27.495</v>
      </c>
      <c r="E156" s="52">
        <v>14.0</v>
      </c>
      <c r="F156" s="52">
        <v>0.0</v>
      </c>
      <c r="G156" s="52">
        <v>96931.0</v>
      </c>
      <c r="H156" s="52">
        <v>1.17</v>
      </c>
      <c r="I156" s="52" t="s">
        <v>65</v>
      </c>
      <c r="J156" s="52" t="s">
        <v>409</v>
      </c>
      <c r="K156" s="52" t="s">
        <v>223</v>
      </c>
      <c r="L156" s="4" t="s">
        <v>547</v>
      </c>
      <c r="O156" s="176" t="str">
        <f t="shared" si="1"/>
        <v>750MeV</v>
      </c>
      <c r="P156" s="20" t="str">
        <f t="shared" si="2"/>
        <v>650MeV</v>
      </c>
      <c r="Q156" s="20">
        <f t="shared" si="19"/>
        <v>817.33</v>
      </c>
      <c r="R156" s="20">
        <f t="shared" si="17"/>
        <v>613.66</v>
      </c>
      <c r="S156" s="20">
        <f t="shared" si="18"/>
        <v>87.84</v>
      </c>
      <c r="T156" s="216"/>
      <c r="U156" s="216"/>
    </row>
    <row r="157">
      <c r="A157" s="75"/>
      <c r="B157" s="52">
        <v>5118.0</v>
      </c>
      <c r="C157" s="52" t="s">
        <v>391</v>
      </c>
      <c r="D157" s="118">
        <v>27.495</v>
      </c>
      <c r="E157" s="52">
        <v>14.0</v>
      </c>
      <c r="F157" s="52">
        <v>10.95</v>
      </c>
      <c r="G157" s="52">
        <v>1037062.0</v>
      </c>
      <c r="H157" s="52">
        <v>15.44</v>
      </c>
      <c r="I157" s="52" t="s">
        <v>65</v>
      </c>
      <c r="J157" s="52" t="s">
        <v>399</v>
      </c>
      <c r="K157" s="52" t="s">
        <v>223</v>
      </c>
      <c r="O157" s="176" t="str">
        <f t="shared" si="1"/>
        <v>750MeV</v>
      </c>
      <c r="P157" s="20" t="str">
        <f t="shared" si="2"/>
        <v>650MeV</v>
      </c>
      <c r="Q157" s="20">
        <f t="shared" si="19"/>
        <v>828.28</v>
      </c>
      <c r="R157" s="20">
        <f t="shared" ref="R157:R158" si="20">if($I157="LD2",$R156+#REF!,$R156+0)</f>
        <v>613.66</v>
      </c>
      <c r="S157" s="20">
        <f t="shared" si="18"/>
        <v>87.84</v>
      </c>
      <c r="T157" s="216"/>
      <c r="U157" s="216"/>
    </row>
    <row r="158">
      <c r="A158" s="111"/>
      <c r="B158" s="43">
        <v>5119.0</v>
      </c>
      <c r="C158" s="43" t="s">
        <v>391</v>
      </c>
      <c r="D158" s="123">
        <v>27.495</v>
      </c>
      <c r="E158" s="43">
        <v>14.0</v>
      </c>
      <c r="F158" s="43">
        <v>20.18</v>
      </c>
      <c r="G158" s="43">
        <v>2994229.0</v>
      </c>
      <c r="H158" s="43">
        <v>29.68</v>
      </c>
      <c r="I158" s="43" t="s">
        <v>229</v>
      </c>
      <c r="J158" s="43" t="s">
        <v>164</v>
      </c>
      <c r="K158" s="43" t="s">
        <v>203</v>
      </c>
      <c r="L158" s="27"/>
      <c r="M158" s="27"/>
      <c r="N158" s="27"/>
      <c r="O158" s="200" t="str">
        <f t="shared" si="1"/>
        <v>750MeV</v>
      </c>
      <c r="P158" s="27" t="str">
        <f t="shared" si="2"/>
        <v>650MeV</v>
      </c>
      <c r="Q158" s="27">
        <f t="shared" si="19"/>
        <v>828.28</v>
      </c>
      <c r="R158" s="27">
        <f t="shared" si="20"/>
        <v>613.66</v>
      </c>
      <c r="S158" s="27">
        <f t="shared" si="18"/>
        <v>108.02</v>
      </c>
      <c r="T158" s="201"/>
      <c r="U158" s="201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</row>
    <row r="159">
      <c r="A159" s="111"/>
      <c r="B159" s="43">
        <v>5120.0</v>
      </c>
      <c r="C159" s="43" t="s">
        <v>391</v>
      </c>
      <c r="D159" s="123">
        <v>27.495</v>
      </c>
      <c r="E159" s="43">
        <v>7.0</v>
      </c>
      <c r="F159" s="43">
        <v>4.81</v>
      </c>
      <c r="G159" s="43">
        <v>300015.0</v>
      </c>
      <c r="H159" s="43">
        <v>19.39</v>
      </c>
      <c r="I159" s="43" t="s">
        <v>229</v>
      </c>
      <c r="J159" s="43" t="s">
        <v>164</v>
      </c>
      <c r="K159" s="43" t="s">
        <v>203</v>
      </c>
      <c r="L159" s="27"/>
      <c r="M159" s="27"/>
      <c r="N159" s="27"/>
      <c r="O159" s="200" t="str">
        <f t="shared" si="1"/>
        <v>750MeV</v>
      </c>
      <c r="P159" s="27" t="str">
        <f t="shared" si="2"/>
        <v>650MeV</v>
      </c>
      <c r="Q159" s="27">
        <f t="shared" si="19"/>
        <v>828.28</v>
      </c>
      <c r="R159" s="27">
        <f t="shared" ref="R159:R167" si="21">if($I159="LD2",$R158+$F159,$R158+0)</f>
        <v>613.66</v>
      </c>
      <c r="S159" s="27">
        <f t="shared" si="18"/>
        <v>112.83</v>
      </c>
      <c r="T159" s="201"/>
      <c r="U159" s="201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</row>
    <row r="160">
      <c r="A160" s="114"/>
      <c r="B160" s="83">
        <v>5121.0</v>
      </c>
      <c r="C160" s="83" t="s">
        <v>391</v>
      </c>
      <c r="D160" s="316">
        <v>27.495</v>
      </c>
      <c r="E160" s="83">
        <v>7.0</v>
      </c>
      <c r="F160" s="83">
        <v>10.05</v>
      </c>
      <c r="G160" s="83">
        <v>3664618.0</v>
      </c>
      <c r="H160" s="83">
        <v>27.84</v>
      </c>
      <c r="I160" s="83" t="s">
        <v>101</v>
      </c>
      <c r="J160" s="83" t="s">
        <v>164</v>
      </c>
      <c r="K160" s="83" t="s">
        <v>203</v>
      </c>
      <c r="L160" s="23"/>
      <c r="M160" s="23"/>
      <c r="N160" s="23"/>
      <c r="O160" s="204" t="str">
        <f t="shared" si="1"/>
        <v>750MeV</v>
      </c>
      <c r="P160" s="23" t="str">
        <f t="shared" si="2"/>
        <v>650MeV</v>
      </c>
      <c r="Q160" s="23">
        <f t="shared" si="19"/>
        <v>828.28</v>
      </c>
      <c r="R160" s="23">
        <f t="shared" si="21"/>
        <v>623.71</v>
      </c>
      <c r="S160" s="23">
        <f t="shared" si="18"/>
        <v>112.83</v>
      </c>
      <c r="T160" s="205"/>
      <c r="U160" s="205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>
      <c r="A161" s="114"/>
      <c r="B161" s="83">
        <v>5122.0</v>
      </c>
      <c r="C161" s="83" t="s">
        <v>391</v>
      </c>
      <c r="D161" s="316">
        <v>27.495</v>
      </c>
      <c r="E161" s="83">
        <v>7.0</v>
      </c>
      <c r="F161" s="83">
        <v>12.17</v>
      </c>
      <c r="G161" s="83">
        <v>4586468.0</v>
      </c>
      <c r="H161" s="83">
        <v>30.94</v>
      </c>
      <c r="I161" s="83" t="s">
        <v>101</v>
      </c>
      <c r="J161" s="83" t="s">
        <v>164</v>
      </c>
      <c r="K161" s="83" t="s">
        <v>203</v>
      </c>
      <c r="L161" s="23"/>
      <c r="M161" s="23"/>
      <c r="N161" s="23"/>
      <c r="O161" s="204" t="str">
        <f t="shared" si="1"/>
        <v>750MeV</v>
      </c>
      <c r="P161" s="23" t="str">
        <f t="shared" si="2"/>
        <v>650MeV</v>
      </c>
      <c r="Q161" s="23">
        <f t="shared" si="19"/>
        <v>828.28</v>
      </c>
      <c r="R161" s="23">
        <f t="shared" si="21"/>
        <v>635.88</v>
      </c>
      <c r="S161" s="23">
        <f t="shared" si="18"/>
        <v>112.83</v>
      </c>
      <c r="T161" s="205"/>
      <c r="U161" s="205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>
      <c r="A162" s="346"/>
      <c r="B162" s="324">
        <v>5123.0</v>
      </c>
      <c r="C162" s="324" t="s">
        <v>750</v>
      </c>
      <c r="D162" s="347">
        <v>27.495</v>
      </c>
      <c r="E162" s="324">
        <v>5.0</v>
      </c>
      <c r="F162" s="324">
        <v>4.86</v>
      </c>
      <c r="G162" s="324">
        <v>0.0</v>
      </c>
      <c r="H162" s="324">
        <v>19.81</v>
      </c>
      <c r="I162" s="324" t="s">
        <v>684</v>
      </c>
      <c r="J162" s="324" t="s">
        <v>44</v>
      </c>
      <c r="K162" s="324" t="s">
        <v>203</v>
      </c>
      <c r="L162" s="348" t="s">
        <v>751</v>
      </c>
      <c r="M162" s="326"/>
      <c r="N162" s="326"/>
      <c r="O162" s="327" t="str">
        <f t="shared" si="1"/>
        <v>750MeV</v>
      </c>
      <c r="P162" s="326" t="str">
        <f t="shared" si="2"/>
        <v>650MeV</v>
      </c>
      <c r="Q162" s="326">
        <f t="shared" si="19"/>
        <v>828.28</v>
      </c>
      <c r="R162" s="326">
        <f t="shared" si="21"/>
        <v>635.88</v>
      </c>
      <c r="S162" s="326">
        <f t="shared" si="18"/>
        <v>112.83</v>
      </c>
      <c r="T162" s="349"/>
      <c r="U162" s="349"/>
      <c r="V162" s="326"/>
      <c r="W162" s="326"/>
      <c r="X162" s="326"/>
      <c r="Y162" s="326"/>
      <c r="Z162" s="326"/>
      <c r="AA162" s="326"/>
      <c r="AB162" s="326"/>
      <c r="AC162" s="326"/>
      <c r="AD162" s="326"/>
      <c r="AE162" s="326"/>
      <c r="AF162" s="326"/>
      <c r="AG162" s="326"/>
      <c r="AH162" s="326"/>
    </row>
    <row r="163">
      <c r="A163" s="346"/>
      <c r="B163" s="324">
        <v>5124.0</v>
      </c>
      <c r="C163" s="324" t="s">
        <v>750</v>
      </c>
      <c r="D163" s="347">
        <v>27.495</v>
      </c>
      <c r="E163" s="324">
        <v>5.0</v>
      </c>
      <c r="F163" s="324">
        <v>4.48</v>
      </c>
      <c r="G163" s="324">
        <v>0.0</v>
      </c>
      <c r="H163" s="324">
        <v>17.68</v>
      </c>
      <c r="I163" s="324" t="s">
        <v>684</v>
      </c>
      <c r="J163" s="324" t="s">
        <v>44</v>
      </c>
      <c r="K163" s="324" t="s">
        <v>203</v>
      </c>
      <c r="L163" s="348" t="s">
        <v>752</v>
      </c>
      <c r="M163" s="326"/>
      <c r="N163" s="326"/>
      <c r="O163" s="327" t="str">
        <f t="shared" si="1"/>
        <v>750MeV</v>
      </c>
      <c r="P163" s="326" t="str">
        <f t="shared" si="2"/>
        <v>650MeV</v>
      </c>
      <c r="Q163" s="326">
        <f t="shared" si="19"/>
        <v>828.28</v>
      </c>
      <c r="R163" s="326">
        <f t="shared" si="21"/>
        <v>635.88</v>
      </c>
      <c r="S163" s="326">
        <f t="shared" si="18"/>
        <v>112.83</v>
      </c>
      <c r="T163" s="349"/>
      <c r="U163" s="349"/>
      <c r="V163" s="326"/>
      <c r="W163" s="326"/>
      <c r="X163" s="326"/>
      <c r="Y163" s="326"/>
      <c r="Z163" s="326"/>
      <c r="AA163" s="326"/>
      <c r="AB163" s="326"/>
      <c r="AC163" s="326"/>
      <c r="AD163" s="326"/>
      <c r="AE163" s="326"/>
      <c r="AF163" s="326"/>
      <c r="AG163" s="326"/>
      <c r="AH163" s="326"/>
    </row>
    <row r="164">
      <c r="A164" s="346"/>
      <c r="B164" s="324">
        <v>5125.0</v>
      </c>
      <c r="C164" s="324" t="s">
        <v>154</v>
      </c>
      <c r="D164" s="347">
        <v>27.495</v>
      </c>
      <c r="E164" s="4" t="s">
        <v>722</v>
      </c>
      <c r="F164" s="324">
        <v>1.29</v>
      </c>
      <c r="G164" s="324">
        <v>8.0</v>
      </c>
      <c r="H164" s="324">
        <v>4.62</v>
      </c>
      <c r="I164" s="324" t="s">
        <v>464</v>
      </c>
      <c r="J164" s="324" t="s">
        <v>44</v>
      </c>
      <c r="K164" s="324" t="s">
        <v>203</v>
      </c>
      <c r="L164" s="348" t="s">
        <v>753</v>
      </c>
      <c r="M164" s="326"/>
      <c r="N164" s="326"/>
      <c r="O164" s="327" t="str">
        <f t="shared" si="1"/>
        <v>750MeV</v>
      </c>
      <c r="P164" s="326" t="str">
        <f t="shared" si="2"/>
        <v>650MeV</v>
      </c>
      <c r="Q164" s="326">
        <f t="shared" si="19"/>
        <v>828.28</v>
      </c>
      <c r="R164" s="326">
        <f t="shared" si="21"/>
        <v>635.88</v>
      </c>
      <c r="S164" s="326">
        <f t="shared" si="18"/>
        <v>112.83</v>
      </c>
      <c r="T164" s="349"/>
      <c r="U164" s="349"/>
      <c r="V164" s="326"/>
      <c r="W164" s="326"/>
      <c r="X164" s="326"/>
      <c r="Y164" s="326"/>
      <c r="Z164" s="326"/>
      <c r="AA164" s="326"/>
      <c r="AB164" s="326"/>
      <c r="AC164" s="326"/>
      <c r="AD164" s="326"/>
      <c r="AE164" s="326"/>
      <c r="AF164" s="326"/>
      <c r="AG164" s="326"/>
      <c r="AH164" s="326"/>
    </row>
    <row r="165">
      <c r="A165" s="346"/>
      <c r="B165" s="324">
        <v>5126.0</v>
      </c>
      <c r="C165" s="324" t="s">
        <v>750</v>
      </c>
      <c r="D165" s="347">
        <v>27.495</v>
      </c>
      <c r="E165" s="324">
        <v>5.0</v>
      </c>
      <c r="F165" s="324">
        <v>4.03</v>
      </c>
      <c r="G165" s="324">
        <v>38.0</v>
      </c>
      <c r="H165" s="324">
        <v>14.94</v>
      </c>
      <c r="I165" s="324" t="s">
        <v>464</v>
      </c>
      <c r="J165" s="324" t="s">
        <v>44</v>
      </c>
      <c r="K165" s="324" t="s">
        <v>203</v>
      </c>
      <c r="L165" s="348" t="s">
        <v>751</v>
      </c>
      <c r="M165" s="326"/>
      <c r="N165" s="326"/>
      <c r="O165" s="327" t="str">
        <f t="shared" si="1"/>
        <v>750MeV</v>
      </c>
      <c r="P165" s="326" t="str">
        <f t="shared" si="2"/>
        <v>650MeV</v>
      </c>
      <c r="Q165" s="326">
        <f t="shared" si="19"/>
        <v>828.28</v>
      </c>
      <c r="R165" s="326">
        <f t="shared" si="21"/>
        <v>635.88</v>
      </c>
      <c r="S165" s="326">
        <f t="shared" si="18"/>
        <v>112.83</v>
      </c>
      <c r="T165" s="349"/>
      <c r="U165" s="349"/>
      <c r="V165" s="326"/>
      <c r="W165" s="326"/>
      <c r="X165" s="326"/>
      <c r="Y165" s="326"/>
      <c r="Z165" s="326"/>
      <c r="AA165" s="326"/>
      <c r="AB165" s="326"/>
      <c r="AC165" s="326"/>
      <c r="AD165" s="326"/>
      <c r="AE165" s="326"/>
      <c r="AF165" s="326"/>
      <c r="AG165" s="326"/>
      <c r="AH165" s="326"/>
    </row>
    <row r="166">
      <c r="A166" s="346"/>
      <c r="B166" s="324">
        <v>5127.0</v>
      </c>
      <c r="C166" s="324" t="s">
        <v>750</v>
      </c>
      <c r="D166" s="347">
        <v>27.495</v>
      </c>
      <c r="E166" s="324">
        <v>5.0</v>
      </c>
      <c r="F166" s="324">
        <v>0.0</v>
      </c>
      <c r="G166" s="324">
        <v>0.0</v>
      </c>
      <c r="H166" s="324">
        <v>20.0</v>
      </c>
      <c r="I166" s="324" t="s">
        <v>464</v>
      </c>
      <c r="J166" s="324" t="s">
        <v>44</v>
      </c>
      <c r="K166" s="324" t="s">
        <v>203</v>
      </c>
      <c r="L166" s="348" t="s">
        <v>757</v>
      </c>
      <c r="M166" s="326"/>
      <c r="N166" s="326"/>
      <c r="O166" s="327" t="str">
        <f t="shared" si="1"/>
        <v>750MeV</v>
      </c>
      <c r="P166" s="326" t="str">
        <f t="shared" si="2"/>
        <v>650MeV</v>
      </c>
      <c r="Q166" s="326">
        <f t="shared" si="19"/>
        <v>828.28</v>
      </c>
      <c r="R166" s="326">
        <f t="shared" si="21"/>
        <v>635.88</v>
      </c>
      <c r="S166" s="326">
        <f t="shared" si="18"/>
        <v>112.83</v>
      </c>
      <c r="T166" s="349"/>
      <c r="U166" s="349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</row>
    <row r="167">
      <c r="A167" s="346"/>
      <c r="B167" s="324">
        <v>5128.0</v>
      </c>
      <c r="C167" s="324" t="s">
        <v>750</v>
      </c>
      <c r="D167" s="347">
        <v>27.495</v>
      </c>
      <c r="E167" s="324">
        <v>5.0</v>
      </c>
      <c r="F167" s="324">
        <v>2.92</v>
      </c>
      <c r="G167" s="324">
        <v>5125.0</v>
      </c>
      <c r="H167" s="324">
        <v>16.19</v>
      </c>
      <c r="I167" s="324" t="s">
        <v>464</v>
      </c>
      <c r="J167" s="324" t="s">
        <v>44</v>
      </c>
      <c r="K167" s="324" t="s">
        <v>203</v>
      </c>
      <c r="L167" s="348" t="s">
        <v>758</v>
      </c>
      <c r="M167" s="326"/>
      <c r="N167" s="326"/>
      <c r="O167" s="327" t="str">
        <f t="shared" si="1"/>
        <v>750MeV</v>
      </c>
      <c r="P167" s="326" t="str">
        <f t="shared" si="2"/>
        <v>650MeV</v>
      </c>
      <c r="Q167" s="326">
        <f t="shared" si="19"/>
        <v>828.28</v>
      </c>
      <c r="R167" s="326">
        <f t="shared" si="21"/>
        <v>635.88</v>
      </c>
      <c r="S167" s="326">
        <f t="shared" si="18"/>
        <v>112.83</v>
      </c>
      <c r="T167" s="349"/>
      <c r="U167" s="349"/>
      <c r="V167" s="326"/>
      <c r="W167" s="326"/>
      <c r="X167" s="326"/>
      <c r="Y167" s="326"/>
      <c r="Z167" s="326"/>
      <c r="AA167" s="326"/>
      <c r="AB167" s="326"/>
      <c r="AC167" s="326"/>
      <c r="AD167" s="326"/>
      <c r="AE167" s="326"/>
      <c r="AF167" s="326"/>
      <c r="AG167" s="326"/>
      <c r="AH167" s="326"/>
    </row>
    <row r="168">
      <c r="A168" s="346"/>
      <c r="B168" s="324">
        <v>5129.0</v>
      </c>
      <c r="C168" s="324" t="s">
        <v>750</v>
      </c>
      <c r="D168" s="347">
        <v>27.495</v>
      </c>
      <c r="E168" s="324">
        <v>5.0</v>
      </c>
      <c r="F168" s="324">
        <v>3.15</v>
      </c>
      <c r="G168" s="324">
        <v>32.0</v>
      </c>
      <c r="H168" s="324">
        <v>10.42</v>
      </c>
      <c r="I168" s="324" t="s">
        <v>464</v>
      </c>
      <c r="J168" s="324" t="s">
        <v>44</v>
      </c>
      <c r="K168" s="324" t="s">
        <v>203</v>
      </c>
      <c r="L168" s="348" t="s">
        <v>752</v>
      </c>
      <c r="M168" s="326"/>
      <c r="N168" s="326"/>
      <c r="O168" s="327" t="str">
        <f t="shared" si="1"/>
        <v>750MeV</v>
      </c>
      <c r="P168" s="326" t="str">
        <f t="shared" si="2"/>
        <v>650MeV</v>
      </c>
      <c r="Q168" s="326">
        <f t="shared" si="19"/>
        <v>828.28</v>
      </c>
      <c r="R168" s="326">
        <f>if($I168="LD2",$R167+#REF!,$R167+0)</f>
        <v>635.88</v>
      </c>
      <c r="S168" s="326">
        <f>if($I168="dummy",S167+#REF!,S167)</f>
        <v>112.83</v>
      </c>
      <c r="T168" s="349"/>
      <c r="U168" s="349"/>
      <c r="V168" s="326"/>
      <c r="W168" s="326"/>
      <c r="X168" s="326"/>
      <c r="Y168" s="326"/>
      <c r="Z168" s="326"/>
      <c r="AA168" s="326"/>
      <c r="AB168" s="326"/>
      <c r="AC168" s="326"/>
      <c r="AD168" s="326"/>
      <c r="AE168" s="326"/>
      <c r="AF168" s="326"/>
      <c r="AG168" s="326"/>
      <c r="AH168" s="326"/>
    </row>
    <row r="169">
      <c r="A169" s="346"/>
      <c r="B169" s="324">
        <v>5130.0</v>
      </c>
      <c r="C169" s="324" t="s">
        <v>750</v>
      </c>
      <c r="D169" s="347">
        <v>27.495</v>
      </c>
      <c r="E169" s="324">
        <v>5.0</v>
      </c>
      <c r="F169" s="324">
        <v>4.08</v>
      </c>
      <c r="G169" s="324">
        <v>0.0</v>
      </c>
      <c r="H169" s="324">
        <v>13.92</v>
      </c>
      <c r="I169" s="324" t="s">
        <v>761</v>
      </c>
      <c r="J169" s="324" t="s">
        <v>44</v>
      </c>
      <c r="K169" s="324" t="s">
        <v>203</v>
      </c>
      <c r="L169" s="348" t="s">
        <v>751</v>
      </c>
      <c r="M169" s="326"/>
      <c r="N169" s="326"/>
      <c r="O169" s="327" t="str">
        <f t="shared" si="1"/>
        <v>750MeV</v>
      </c>
      <c r="P169" s="326" t="str">
        <f t="shared" si="2"/>
        <v>650MeV</v>
      </c>
      <c r="Q169" s="326">
        <f t="shared" si="19"/>
        <v>828.28</v>
      </c>
      <c r="R169" s="326">
        <f t="shared" ref="R169:R233" si="22">if($I169="LD2",$R168+$F169,$R168+0)</f>
        <v>635.88</v>
      </c>
      <c r="S169" s="326">
        <f t="shared" ref="S169:S233" si="23">if($I169="dummy",S168+$F169,S168)</f>
        <v>112.83</v>
      </c>
      <c r="T169" s="349"/>
      <c r="U169" s="349"/>
      <c r="V169" s="326"/>
      <c r="W169" s="326"/>
      <c r="X169" s="326"/>
      <c r="Y169" s="326"/>
      <c r="Z169" s="326"/>
      <c r="AA169" s="326"/>
      <c r="AB169" s="326"/>
      <c r="AC169" s="326"/>
      <c r="AD169" s="326"/>
      <c r="AE169" s="326"/>
      <c r="AF169" s="326"/>
      <c r="AG169" s="326"/>
      <c r="AH169" s="326"/>
    </row>
    <row r="170">
      <c r="A170" s="346"/>
      <c r="B170" s="324">
        <v>5131.0</v>
      </c>
      <c r="C170" s="324" t="s">
        <v>750</v>
      </c>
      <c r="D170" s="347">
        <v>27.495</v>
      </c>
      <c r="E170" s="324">
        <v>5.0</v>
      </c>
      <c r="F170" s="324">
        <v>3.4</v>
      </c>
      <c r="G170" s="324">
        <v>0.0</v>
      </c>
      <c r="H170" s="324">
        <v>14.39</v>
      </c>
      <c r="I170" s="324" t="s">
        <v>761</v>
      </c>
      <c r="J170" s="324" t="s">
        <v>44</v>
      </c>
      <c r="K170" s="324" t="s">
        <v>203</v>
      </c>
      <c r="L170" s="348" t="s">
        <v>752</v>
      </c>
      <c r="M170" s="326"/>
      <c r="N170" s="326"/>
      <c r="O170" s="327" t="str">
        <f t="shared" si="1"/>
        <v>750MeV</v>
      </c>
      <c r="P170" s="326" t="str">
        <f t="shared" si="2"/>
        <v>650MeV</v>
      </c>
      <c r="Q170" s="326">
        <f t="shared" si="19"/>
        <v>828.28</v>
      </c>
      <c r="R170" s="326">
        <f t="shared" si="22"/>
        <v>635.88</v>
      </c>
      <c r="S170" s="326">
        <f t="shared" si="23"/>
        <v>112.83</v>
      </c>
      <c r="T170" s="349"/>
      <c r="U170" s="349"/>
      <c r="V170" s="326"/>
      <c r="W170" s="326"/>
      <c r="X170" s="326"/>
      <c r="Y170" s="326"/>
      <c r="Z170" s="326"/>
      <c r="AA170" s="326"/>
      <c r="AB170" s="326"/>
      <c r="AC170" s="326"/>
      <c r="AD170" s="326"/>
      <c r="AE170" s="326"/>
      <c r="AF170" s="326"/>
      <c r="AG170" s="326"/>
      <c r="AH170" s="326"/>
    </row>
    <row r="171">
      <c r="A171" s="346"/>
      <c r="B171" s="324">
        <v>5132.0</v>
      </c>
      <c r="C171" s="324" t="s">
        <v>750</v>
      </c>
      <c r="D171" s="347">
        <v>27.495</v>
      </c>
      <c r="E171" s="324">
        <v>5.0</v>
      </c>
      <c r="F171" s="324">
        <v>2.77</v>
      </c>
      <c r="G171" s="324">
        <v>0.0</v>
      </c>
      <c r="H171" s="324">
        <v>11.89</v>
      </c>
      <c r="I171" s="324" t="s">
        <v>761</v>
      </c>
      <c r="J171" s="324" t="s">
        <v>44</v>
      </c>
      <c r="K171" s="324" t="s">
        <v>203</v>
      </c>
      <c r="L171" s="348" t="s">
        <v>758</v>
      </c>
      <c r="M171" s="326"/>
      <c r="N171" s="326"/>
      <c r="O171" s="327" t="str">
        <f t="shared" si="1"/>
        <v>750MeV</v>
      </c>
      <c r="P171" s="326" t="str">
        <f t="shared" si="2"/>
        <v>650MeV</v>
      </c>
      <c r="Q171" s="326">
        <f t="shared" si="19"/>
        <v>828.28</v>
      </c>
      <c r="R171" s="326">
        <f t="shared" si="22"/>
        <v>635.88</v>
      </c>
      <c r="S171" s="326">
        <f t="shared" si="23"/>
        <v>112.83</v>
      </c>
      <c r="T171" s="349"/>
      <c r="U171" s="349"/>
      <c r="V171" s="326"/>
      <c r="W171" s="326"/>
      <c r="X171" s="326"/>
      <c r="Y171" s="326"/>
      <c r="Z171" s="326"/>
      <c r="AA171" s="326"/>
      <c r="AB171" s="326"/>
      <c r="AC171" s="326"/>
      <c r="AD171" s="326"/>
      <c r="AE171" s="326"/>
      <c r="AF171" s="326"/>
      <c r="AG171" s="326"/>
      <c r="AH171" s="326"/>
    </row>
    <row r="172">
      <c r="A172" s="352"/>
      <c r="B172" s="107">
        <v>5133.0</v>
      </c>
      <c r="C172" s="107" t="s">
        <v>762</v>
      </c>
      <c r="D172" s="354">
        <v>27.495</v>
      </c>
      <c r="E172" s="107">
        <v>30.0</v>
      </c>
      <c r="F172" s="107">
        <v>17.78</v>
      </c>
      <c r="G172" s="107">
        <v>11611.0</v>
      </c>
      <c r="H172" s="107">
        <v>17.2</v>
      </c>
      <c r="I172" s="107" t="s">
        <v>763</v>
      </c>
      <c r="J172" s="107" t="s">
        <v>53</v>
      </c>
      <c r="K172" s="107" t="s">
        <v>203</v>
      </c>
      <c r="L172" s="96" t="s">
        <v>764</v>
      </c>
      <c r="M172" s="355"/>
      <c r="N172" s="355"/>
      <c r="O172" s="356" t="str">
        <f t="shared" si="1"/>
        <v>750MeV</v>
      </c>
      <c r="P172" s="355" t="str">
        <f t="shared" si="2"/>
        <v>650MeV</v>
      </c>
      <c r="Q172" s="355">
        <f t="shared" si="19"/>
        <v>828.28</v>
      </c>
      <c r="R172" s="355">
        <f t="shared" si="22"/>
        <v>635.88</v>
      </c>
      <c r="S172" s="355">
        <f t="shared" si="23"/>
        <v>112.83</v>
      </c>
      <c r="T172" s="357"/>
      <c r="U172" s="357"/>
      <c r="V172" s="355"/>
      <c r="W172" s="355"/>
      <c r="X172" s="355"/>
      <c r="Y172" s="355"/>
      <c r="Z172" s="355"/>
      <c r="AA172" s="355"/>
      <c r="AB172" s="355"/>
      <c r="AC172" s="355"/>
      <c r="AD172" s="355"/>
      <c r="AE172" s="355"/>
      <c r="AF172" s="355"/>
      <c r="AG172" s="355"/>
      <c r="AH172" s="355"/>
    </row>
    <row r="173">
      <c r="A173" s="114"/>
      <c r="B173" s="83">
        <v>5134.0</v>
      </c>
      <c r="C173" s="83" t="s">
        <v>391</v>
      </c>
      <c r="D173" s="316">
        <v>27.495</v>
      </c>
      <c r="E173" s="83">
        <v>7.0</v>
      </c>
      <c r="F173" s="83">
        <v>10.13</v>
      </c>
      <c r="G173" s="83">
        <v>3691958.0</v>
      </c>
      <c r="H173" s="83">
        <v>28.2</v>
      </c>
      <c r="I173" s="83" t="s">
        <v>101</v>
      </c>
      <c r="J173" s="83" t="s">
        <v>164</v>
      </c>
      <c r="K173" s="83" t="s">
        <v>203</v>
      </c>
      <c r="L173" s="45"/>
      <c r="M173" s="23"/>
      <c r="N173" s="23"/>
      <c r="O173" s="204" t="str">
        <f t="shared" si="1"/>
        <v>750MeV</v>
      </c>
      <c r="P173" s="23" t="str">
        <f t="shared" si="2"/>
        <v>650MeV</v>
      </c>
      <c r="Q173" s="23">
        <f t="shared" si="19"/>
        <v>828.28</v>
      </c>
      <c r="R173" s="23">
        <f t="shared" si="22"/>
        <v>646.01</v>
      </c>
      <c r="S173" s="23">
        <f t="shared" si="23"/>
        <v>112.83</v>
      </c>
      <c r="T173" s="205"/>
      <c r="U173" s="205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>
      <c r="A174" s="114"/>
      <c r="B174" s="83">
        <v>5135.0</v>
      </c>
      <c r="C174" s="83" t="s">
        <v>391</v>
      </c>
      <c r="D174" s="316">
        <v>27.495</v>
      </c>
      <c r="E174" s="83">
        <v>7.0</v>
      </c>
      <c r="F174" s="83">
        <v>12.08</v>
      </c>
      <c r="G174" s="83">
        <v>4383437.0</v>
      </c>
      <c r="H174" s="83">
        <v>30.99</v>
      </c>
      <c r="I174" s="83" t="s">
        <v>101</v>
      </c>
      <c r="J174" s="83" t="s">
        <v>164</v>
      </c>
      <c r="K174" s="83" t="s">
        <v>203</v>
      </c>
      <c r="L174" s="23"/>
      <c r="M174" s="23"/>
      <c r="N174" s="23"/>
      <c r="O174" s="204" t="str">
        <f t="shared" si="1"/>
        <v>750MeV</v>
      </c>
      <c r="P174" s="23" t="str">
        <f t="shared" si="2"/>
        <v>650MeV</v>
      </c>
      <c r="Q174" s="23">
        <f t="shared" si="19"/>
        <v>828.28</v>
      </c>
      <c r="R174" s="23">
        <f t="shared" si="22"/>
        <v>658.09</v>
      </c>
      <c r="S174" s="23">
        <f t="shared" si="23"/>
        <v>112.83</v>
      </c>
      <c r="T174" s="205"/>
      <c r="U174" s="205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>
      <c r="A175" s="114"/>
      <c r="B175" s="83">
        <v>5136.0</v>
      </c>
      <c r="C175" s="83" t="s">
        <v>391</v>
      </c>
      <c r="D175" s="316">
        <v>27.495</v>
      </c>
      <c r="E175" s="83">
        <v>7.0</v>
      </c>
      <c r="F175" s="83">
        <v>11.58</v>
      </c>
      <c r="G175" s="83">
        <v>4179133.0</v>
      </c>
      <c r="H175" s="83">
        <v>28.62</v>
      </c>
      <c r="I175" s="83" t="s">
        <v>101</v>
      </c>
      <c r="J175" s="83" t="s">
        <v>164</v>
      </c>
      <c r="K175" s="83" t="s">
        <v>203</v>
      </c>
      <c r="L175" s="23"/>
      <c r="M175" s="23"/>
      <c r="N175" s="23"/>
      <c r="O175" s="204" t="str">
        <f t="shared" si="1"/>
        <v>750MeV</v>
      </c>
      <c r="P175" s="23" t="str">
        <f t="shared" si="2"/>
        <v>650MeV</v>
      </c>
      <c r="Q175" s="23">
        <f t="shared" si="19"/>
        <v>828.28</v>
      </c>
      <c r="R175" s="23">
        <f t="shared" si="22"/>
        <v>669.67</v>
      </c>
      <c r="S175" s="23">
        <f t="shared" si="23"/>
        <v>112.83</v>
      </c>
      <c r="T175" s="205"/>
      <c r="U175" s="205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>
      <c r="A176" s="114"/>
      <c r="B176" s="83">
        <v>5137.0</v>
      </c>
      <c r="C176" s="83" t="s">
        <v>391</v>
      </c>
      <c r="D176" s="316">
        <v>27.495</v>
      </c>
      <c r="E176" s="83">
        <v>7.0</v>
      </c>
      <c r="F176" s="83">
        <v>11.44</v>
      </c>
      <c r="G176" s="83">
        <v>4170704.0</v>
      </c>
      <c r="H176" s="83">
        <v>27.14</v>
      </c>
      <c r="I176" s="83" t="s">
        <v>101</v>
      </c>
      <c r="J176" s="83" t="s">
        <v>164</v>
      </c>
      <c r="K176" s="83" t="s">
        <v>203</v>
      </c>
      <c r="L176" s="23"/>
      <c r="M176" s="23"/>
      <c r="N176" s="23"/>
      <c r="O176" s="204" t="str">
        <f t="shared" si="1"/>
        <v>750MeV</v>
      </c>
      <c r="P176" s="23" t="str">
        <f t="shared" si="2"/>
        <v>650MeV</v>
      </c>
      <c r="Q176" s="23">
        <f t="shared" si="19"/>
        <v>828.28</v>
      </c>
      <c r="R176" s="23">
        <f t="shared" si="22"/>
        <v>681.11</v>
      </c>
      <c r="S176" s="23">
        <f t="shared" si="23"/>
        <v>112.83</v>
      </c>
      <c r="T176" s="205"/>
      <c r="U176" s="205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>
      <c r="A177" s="114"/>
      <c r="B177" s="83">
        <v>5138.0</v>
      </c>
      <c r="C177" s="83" t="s">
        <v>391</v>
      </c>
      <c r="D177" s="316">
        <v>27.495</v>
      </c>
      <c r="E177" s="83">
        <v>7.0</v>
      </c>
      <c r="F177" s="83">
        <v>11.89</v>
      </c>
      <c r="G177" s="83">
        <v>4220854.0</v>
      </c>
      <c r="H177" s="83">
        <v>29.81</v>
      </c>
      <c r="I177" s="83" t="s">
        <v>101</v>
      </c>
      <c r="J177" s="83" t="s">
        <v>164</v>
      </c>
      <c r="K177" s="83" t="s">
        <v>203</v>
      </c>
      <c r="L177" s="23"/>
      <c r="M177" s="23"/>
      <c r="N177" s="23"/>
      <c r="O177" s="204" t="str">
        <f t="shared" si="1"/>
        <v>750MeV</v>
      </c>
      <c r="P177" s="23" t="str">
        <f t="shared" si="2"/>
        <v>650MeV</v>
      </c>
      <c r="Q177" s="23">
        <f t="shared" si="19"/>
        <v>828.28</v>
      </c>
      <c r="R177" s="23">
        <f t="shared" si="22"/>
        <v>693</v>
      </c>
      <c r="S177" s="23">
        <f t="shared" si="23"/>
        <v>112.83</v>
      </c>
      <c r="T177" s="205"/>
      <c r="U177" s="205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>
      <c r="A178" s="180">
        <v>45360.0</v>
      </c>
      <c r="B178" s="83">
        <v>5139.0</v>
      </c>
      <c r="C178" s="83" t="s">
        <v>391</v>
      </c>
      <c r="D178" s="316">
        <v>27.495</v>
      </c>
      <c r="E178" s="83">
        <v>7.0</v>
      </c>
      <c r="F178" s="83">
        <v>11.19</v>
      </c>
      <c r="G178" s="83">
        <v>4022167.0</v>
      </c>
      <c r="H178" s="83">
        <v>31.69</v>
      </c>
      <c r="I178" s="83" t="s">
        <v>101</v>
      </c>
      <c r="J178" s="83" t="s">
        <v>164</v>
      </c>
      <c r="K178" s="83" t="s">
        <v>203</v>
      </c>
      <c r="L178" s="23"/>
      <c r="M178" s="23"/>
      <c r="N178" s="23"/>
      <c r="O178" s="204" t="str">
        <f t="shared" si="1"/>
        <v>750MeV</v>
      </c>
      <c r="P178" s="23" t="str">
        <f t="shared" si="2"/>
        <v>650MeV</v>
      </c>
      <c r="Q178" s="23">
        <f t="shared" si="19"/>
        <v>828.28</v>
      </c>
      <c r="R178" s="23">
        <f t="shared" si="22"/>
        <v>704.19</v>
      </c>
      <c r="S178" s="23">
        <f t="shared" si="23"/>
        <v>112.83</v>
      </c>
      <c r="T178" s="205"/>
      <c r="U178" s="205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>
      <c r="A179" s="114"/>
      <c r="B179" s="83">
        <v>5140.0</v>
      </c>
      <c r="C179" s="83" t="s">
        <v>391</v>
      </c>
      <c r="D179" s="316">
        <v>27.495</v>
      </c>
      <c r="E179" s="83">
        <v>7.0</v>
      </c>
      <c r="F179" s="83">
        <v>11.63</v>
      </c>
      <c r="G179" s="83">
        <v>4177674.0</v>
      </c>
      <c r="H179" s="83">
        <v>28.73</v>
      </c>
      <c r="I179" s="83" t="s">
        <v>101</v>
      </c>
      <c r="J179" s="83" t="s">
        <v>164</v>
      </c>
      <c r="K179" s="83" t="s">
        <v>203</v>
      </c>
      <c r="L179" s="23"/>
      <c r="M179" s="23"/>
      <c r="N179" s="23"/>
      <c r="O179" s="204" t="str">
        <f t="shared" si="1"/>
        <v>750MeV</v>
      </c>
      <c r="P179" s="23" t="str">
        <f t="shared" si="2"/>
        <v>650MeV</v>
      </c>
      <c r="Q179" s="23">
        <f t="shared" si="19"/>
        <v>828.28</v>
      </c>
      <c r="R179" s="23">
        <f t="shared" si="22"/>
        <v>715.82</v>
      </c>
      <c r="S179" s="23">
        <f t="shared" si="23"/>
        <v>112.83</v>
      </c>
      <c r="T179" s="205"/>
      <c r="U179" s="205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>
      <c r="A180" s="114"/>
      <c r="B180" s="83">
        <v>5141.0</v>
      </c>
      <c r="C180" s="83" t="s">
        <v>391</v>
      </c>
      <c r="D180" s="316">
        <v>27.495</v>
      </c>
      <c r="E180" s="83">
        <v>7.0</v>
      </c>
      <c r="F180" s="83">
        <v>12.08</v>
      </c>
      <c r="G180" s="83">
        <v>4273960.0</v>
      </c>
      <c r="H180" s="83">
        <v>30.81</v>
      </c>
      <c r="I180" s="83" t="s">
        <v>101</v>
      </c>
      <c r="J180" s="83" t="s">
        <v>164</v>
      </c>
      <c r="K180" s="83" t="s">
        <v>203</v>
      </c>
      <c r="L180" s="23"/>
      <c r="M180" s="23"/>
      <c r="N180" s="23"/>
      <c r="O180" s="204" t="str">
        <f t="shared" si="1"/>
        <v>750MeV</v>
      </c>
      <c r="P180" s="23" t="str">
        <f t="shared" si="2"/>
        <v>650MeV</v>
      </c>
      <c r="Q180" s="23">
        <f t="shared" si="19"/>
        <v>828.28</v>
      </c>
      <c r="R180" s="23">
        <f t="shared" si="22"/>
        <v>727.9</v>
      </c>
      <c r="S180" s="23">
        <f t="shared" si="23"/>
        <v>112.83</v>
      </c>
      <c r="T180" s="205"/>
      <c r="U180" s="205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>
      <c r="A181" s="114"/>
      <c r="B181" s="83">
        <v>5142.0</v>
      </c>
      <c r="C181" s="83" t="s">
        <v>391</v>
      </c>
      <c r="D181" s="316">
        <v>27.495</v>
      </c>
      <c r="E181" s="83">
        <v>7.0</v>
      </c>
      <c r="F181" s="83">
        <v>10.0</v>
      </c>
      <c r="G181" s="83">
        <v>0.0</v>
      </c>
      <c r="H181" s="83">
        <v>39.0</v>
      </c>
      <c r="I181" s="83" t="s">
        <v>101</v>
      </c>
      <c r="J181" s="83" t="s">
        <v>164</v>
      </c>
      <c r="K181" s="83" t="s">
        <v>203</v>
      </c>
      <c r="L181" s="45" t="s">
        <v>766</v>
      </c>
      <c r="M181" s="23"/>
      <c r="N181" s="23"/>
      <c r="O181" s="204" t="str">
        <f t="shared" si="1"/>
        <v>750MeV</v>
      </c>
      <c r="P181" s="23" t="str">
        <f t="shared" si="2"/>
        <v>650MeV</v>
      </c>
      <c r="Q181" s="23">
        <f t="shared" si="19"/>
        <v>828.28</v>
      </c>
      <c r="R181" s="23">
        <f t="shared" si="22"/>
        <v>737.9</v>
      </c>
      <c r="S181" s="23">
        <f t="shared" si="23"/>
        <v>112.83</v>
      </c>
      <c r="T181" s="205"/>
      <c r="U181" s="205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>
      <c r="A182" s="114"/>
      <c r="B182" s="83">
        <v>5143.0</v>
      </c>
      <c r="C182" s="83" t="s">
        <v>391</v>
      </c>
      <c r="D182" s="316">
        <v>27.495</v>
      </c>
      <c r="E182" s="83">
        <v>7.0</v>
      </c>
      <c r="F182" s="83">
        <v>11.45</v>
      </c>
      <c r="G182" s="83">
        <v>4127092.0</v>
      </c>
      <c r="H182" s="83">
        <v>29.46</v>
      </c>
      <c r="I182" s="83" t="s">
        <v>101</v>
      </c>
      <c r="J182" s="83" t="s">
        <v>164</v>
      </c>
      <c r="K182" s="83" t="s">
        <v>203</v>
      </c>
      <c r="L182" s="23"/>
      <c r="M182" s="23"/>
      <c r="N182" s="23"/>
      <c r="O182" s="204" t="str">
        <f t="shared" si="1"/>
        <v>750MeV</v>
      </c>
      <c r="P182" s="23" t="str">
        <f t="shared" si="2"/>
        <v>650MeV</v>
      </c>
      <c r="Q182" s="23">
        <f t="shared" si="19"/>
        <v>828.28</v>
      </c>
      <c r="R182" s="23">
        <f t="shared" si="22"/>
        <v>749.35</v>
      </c>
      <c r="S182" s="23">
        <f t="shared" si="23"/>
        <v>112.83</v>
      </c>
      <c r="T182" s="205"/>
      <c r="U182" s="205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>
      <c r="A183" s="114"/>
      <c r="B183" s="83">
        <v>5144.0</v>
      </c>
      <c r="C183" s="83" t="s">
        <v>391</v>
      </c>
      <c r="D183" s="316">
        <v>27.495</v>
      </c>
      <c r="E183" s="83">
        <v>7.0</v>
      </c>
      <c r="F183" s="83">
        <v>11.18</v>
      </c>
      <c r="G183" s="83">
        <v>4032901.0</v>
      </c>
      <c r="H183" s="83">
        <v>28.48</v>
      </c>
      <c r="I183" s="83" t="s">
        <v>101</v>
      </c>
      <c r="J183" s="83" t="s">
        <v>164</v>
      </c>
      <c r="K183" s="83" t="s">
        <v>203</v>
      </c>
      <c r="L183" s="23"/>
      <c r="M183" s="23"/>
      <c r="N183" s="23"/>
      <c r="O183" s="204" t="str">
        <f t="shared" si="1"/>
        <v>750MeV</v>
      </c>
      <c r="P183" s="23" t="str">
        <f t="shared" si="2"/>
        <v>650MeV</v>
      </c>
      <c r="Q183" s="23">
        <f t="shared" si="19"/>
        <v>828.28</v>
      </c>
      <c r="R183" s="23">
        <f t="shared" si="22"/>
        <v>760.53</v>
      </c>
      <c r="S183" s="23">
        <f t="shared" si="23"/>
        <v>112.83</v>
      </c>
      <c r="T183" s="205"/>
      <c r="U183" s="205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>
      <c r="A184" s="114"/>
      <c r="B184" s="83">
        <v>5145.0</v>
      </c>
      <c r="C184" s="83" t="s">
        <v>391</v>
      </c>
      <c r="D184" s="316">
        <v>27.495</v>
      </c>
      <c r="E184" s="83">
        <v>7.0</v>
      </c>
      <c r="F184" s="83">
        <v>11.93</v>
      </c>
      <c r="G184" s="83">
        <v>4224935.0</v>
      </c>
      <c r="H184" s="83">
        <v>28.84</v>
      </c>
      <c r="I184" s="83" t="s">
        <v>101</v>
      </c>
      <c r="J184" s="83" t="s">
        <v>164</v>
      </c>
      <c r="K184" s="83" t="s">
        <v>203</v>
      </c>
      <c r="L184" s="23"/>
      <c r="M184" s="23"/>
      <c r="N184" s="23"/>
      <c r="O184" s="204" t="str">
        <f t="shared" si="1"/>
        <v>750MeV</v>
      </c>
      <c r="P184" s="23" t="str">
        <f t="shared" si="2"/>
        <v>650MeV</v>
      </c>
      <c r="Q184" s="23">
        <f t="shared" si="19"/>
        <v>828.28</v>
      </c>
      <c r="R184" s="23">
        <f t="shared" si="22"/>
        <v>772.46</v>
      </c>
      <c r="S184" s="23">
        <f t="shared" si="23"/>
        <v>112.83</v>
      </c>
      <c r="T184" s="205"/>
      <c r="U184" s="205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>
      <c r="A185" s="114"/>
      <c r="B185" s="83">
        <v>5146.0</v>
      </c>
      <c r="C185" s="83" t="s">
        <v>391</v>
      </c>
      <c r="D185" s="316">
        <v>27.495</v>
      </c>
      <c r="E185" s="83">
        <v>7.0</v>
      </c>
      <c r="F185" s="83">
        <v>11.96</v>
      </c>
      <c r="G185" s="83">
        <v>4173762.0</v>
      </c>
      <c r="H185" s="83">
        <v>30.17</v>
      </c>
      <c r="I185" s="83" t="s">
        <v>101</v>
      </c>
      <c r="J185" s="83" t="s">
        <v>164</v>
      </c>
      <c r="K185" s="83" t="s">
        <v>203</v>
      </c>
      <c r="L185" s="23"/>
      <c r="M185" s="23"/>
      <c r="N185" s="23"/>
      <c r="O185" s="204" t="str">
        <f t="shared" si="1"/>
        <v>750MeV</v>
      </c>
      <c r="P185" s="23" t="str">
        <f t="shared" si="2"/>
        <v>650MeV</v>
      </c>
      <c r="Q185" s="23">
        <f t="shared" si="19"/>
        <v>828.28</v>
      </c>
      <c r="R185" s="23">
        <f t="shared" si="22"/>
        <v>784.42</v>
      </c>
      <c r="S185" s="23">
        <f t="shared" si="23"/>
        <v>112.83</v>
      </c>
      <c r="T185" s="205"/>
      <c r="U185" s="205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>
      <c r="A186" s="114"/>
      <c r="B186" s="83">
        <v>5147.0</v>
      </c>
      <c r="C186" s="83" t="s">
        <v>391</v>
      </c>
      <c r="D186" s="316">
        <v>27.495</v>
      </c>
      <c r="E186" s="83">
        <v>7.0</v>
      </c>
      <c r="F186" s="83">
        <v>11.9</v>
      </c>
      <c r="G186" s="83">
        <v>4225506.0</v>
      </c>
      <c r="H186" s="83">
        <v>29.54</v>
      </c>
      <c r="I186" s="83" t="s">
        <v>101</v>
      </c>
      <c r="J186" s="83" t="s">
        <v>164</v>
      </c>
      <c r="K186" s="83" t="s">
        <v>203</v>
      </c>
      <c r="L186" s="23"/>
      <c r="M186" s="23"/>
      <c r="N186" s="23"/>
      <c r="O186" s="204" t="str">
        <f t="shared" si="1"/>
        <v>750MeV</v>
      </c>
      <c r="P186" s="23" t="str">
        <f t="shared" si="2"/>
        <v>650MeV</v>
      </c>
      <c r="Q186" s="23">
        <f t="shared" si="19"/>
        <v>828.28</v>
      </c>
      <c r="R186" s="23">
        <f t="shared" si="22"/>
        <v>796.32</v>
      </c>
      <c r="S186" s="23">
        <f t="shared" si="23"/>
        <v>112.83</v>
      </c>
      <c r="T186" s="205"/>
      <c r="U186" s="205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>
      <c r="A187" s="114"/>
      <c r="B187" s="83">
        <v>5148.0</v>
      </c>
      <c r="C187" s="83" t="s">
        <v>391</v>
      </c>
      <c r="D187" s="316">
        <v>27.495</v>
      </c>
      <c r="E187" s="83">
        <v>7.0</v>
      </c>
      <c r="F187" s="83">
        <v>11.87</v>
      </c>
      <c r="G187" s="83">
        <v>4251270.0</v>
      </c>
      <c r="H187" s="83">
        <v>29.18</v>
      </c>
      <c r="I187" s="83" t="s">
        <v>101</v>
      </c>
      <c r="J187" s="83" t="s">
        <v>164</v>
      </c>
      <c r="K187" s="83" t="s">
        <v>203</v>
      </c>
      <c r="L187" s="23"/>
      <c r="M187" s="23"/>
      <c r="N187" s="23"/>
      <c r="O187" s="204" t="str">
        <f t="shared" si="1"/>
        <v>750MeV</v>
      </c>
      <c r="P187" s="23" t="str">
        <f t="shared" si="2"/>
        <v>650MeV</v>
      </c>
      <c r="Q187" s="23">
        <f t="shared" si="19"/>
        <v>828.28</v>
      </c>
      <c r="R187" s="23">
        <f t="shared" si="22"/>
        <v>808.19</v>
      </c>
      <c r="S187" s="23">
        <f t="shared" si="23"/>
        <v>112.83</v>
      </c>
      <c r="T187" s="205"/>
      <c r="U187" s="205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>
      <c r="A188" s="114"/>
      <c r="B188" s="83">
        <v>5149.0</v>
      </c>
      <c r="C188" s="83" t="s">
        <v>391</v>
      </c>
      <c r="D188" s="316">
        <v>27.495</v>
      </c>
      <c r="E188" s="83">
        <v>7.0</v>
      </c>
      <c r="F188" s="83">
        <v>5.07</v>
      </c>
      <c r="G188" s="83">
        <v>1613822.0</v>
      </c>
      <c r="H188" s="83">
        <v>19.93</v>
      </c>
      <c r="I188" s="83" t="s">
        <v>101</v>
      </c>
      <c r="J188" s="83" t="s">
        <v>164</v>
      </c>
      <c r="K188" s="83" t="s">
        <v>203</v>
      </c>
      <c r="L188" s="23"/>
      <c r="M188" s="23"/>
      <c r="N188" s="23"/>
      <c r="O188" s="204" t="str">
        <f t="shared" si="1"/>
        <v>750MeV</v>
      </c>
      <c r="P188" s="23" t="str">
        <f t="shared" si="2"/>
        <v>650MeV</v>
      </c>
      <c r="Q188" s="23">
        <f t="shared" si="19"/>
        <v>828.28</v>
      </c>
      <c r="R188" s="23">
        <f t="shared" si="22"/>
        <v>813.26</v>
      </c>
      <c r="S188" s="23">
        <f t="shared" si="23"/>
        <v>112.83</v>
      </c>
      <c r="T188" s="205"/>
      <c r="U188" s="205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>
      <c r="A189" s="114"/>
      <c r="B189" s="83">
        <v>5150.0</v>
      </c>
      <c r="C189" s="83" t="s">
        <v>391</v>
      </c>
      <c r="D189" s="316">
        <v>27.495</v>
      </c>
      <c r="E189" s="4" t="s">
        <v>722</v>
      </c>
      <c r="F189" s="83">
        <v>6.92</v>
      </c>
      <c r="G189" s="83">
        <v>1502667.0</v>
      </c>
      <c r="H189" s="83">
        <v>29.97</v>
      </c>
      <c r="I189" s="83" t="s">
        <v>101</v>
      </c>
      <c r="J189" s="83" t="s">
        <v>164</v>
      </c>
      <c r="K189" s="83" t="s">
        <v>203</v>
      </c>
      <c r="L189" s="23"/>
      <c r="M189" s="23"/>
      <c r="N189" s="23"/>
      <c r="O189" s="204" t="str">
        <f t="shared" si="1"/>
        <v>750MeV</v>
      </c>
      <c r="P189" s="23" t="str">
        <f t="shared" si="2"/>
        <v>650MeV</v>
      </c>
      <c r="Q189" s="23">
        <f t="shared" si="19"/>
        <v>828.28</v>
      </c>
      <c r="R189" s="23">
        <f t="shared" si="22"/>
        <v>820.18</v>
      </c>
      <c r="S189" s="23">
        <f t="shared" si="23"/>
        <v>112.83</v>
      </c>
      <c r="T189" s="205"/>
      <c r="U189" s="205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>
      <c r="A190" s="114"/>
      <c r="B190" s="83">
        <v>5151.0</v>
      </c>
      <c r="C190" s="83" t="s">
        <v>391</v>
      </c>
      <c r="D190" s="316">
        <v>27.495</v>
      </c>
      <c r="E190" s="83">
        <v>7.0</v>
      </c>
      <c r="F190" s="83">
        <v>7.84</v>
      </c>
      <c r="G190" s="83">
        <v>2788824.0</v>
      </c>
      <c r="H190" s="83">
        <v>19.21</v>
      </c>
      <c r="I190" s="83" t="s">
        <v>101</v>
      </c>
      <c r="J190" s="83" t="s">
        <v>472</v>
      </c>
      <c r="K190" s="83" t="s">
        <v>203</v>
      </c>
      <c r="L190" s="23"/>
      <c r="M190" s="23"/>
      <c r="N190" s="23"/>
      <c r="O190" s="204" t="str">
        <f t="shared" si="1"/>
        <v>750MeV</v>
      </c>
      <c r="P190" s="23" t="str">
        <f t="shared" si="2"/>
        <v>650MeV</v>
      </c>
      <c r="Q190" s="23">
        <f t="shared" si="19"/>
        <v>828.28</v>
      </c>
      <c r="R190" s="23">
        <f t="shared" si="22"/>
        <v>828.02</v>
      </c>
      <c r="S190" s="23">
        <f t="shared" si="23"/>
        <v>112.83</v>
      </c>
      <c r="T190" s="205"/>
      <c r="U190" s="205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</row>
    <row r="191">
      <c r="A191" s="114"/>
      <c r="B191" s="83">
        <v>5152.0</v>
      </c>
      <c r="C191" s="83" t="s">
        <v>391</v>
      </c>
      <c r="D191" s="316">
        <v>27.495</v>
      </c>
      <c r="E191" s="83">
        <v>7.0</v>
      </c>
      <c r="F191" s="83">
        <v>3.82</v>
      </c>
      <c r="G191" s="83">
        <v>1343073.0</v>
      </c>
      <c r="H191" s="83">
        <v>9.47</v>
      </c>
      <c r="I191" s="83" t="s">
        <v>101</v>
      </c>
      <c r="J191" s="83" t="s">
        <v>164</v>
      </c>
      <c r="K191" s="83" t="s">
        <v>223</v>
      </c>
      <c r="L191" s="23"/>
      <c r="M191" s="23"/>
      <c r="N191" s="23"/>
      <c r="O191" s="204" t="str">
        <f t="shared" si="1"/>
        <v>750MeV</v>
      </c>
      <c r="P191" s="23" t="str">
        <f t="shared" si="2"/>
        <v>650MeV</v>
      </c>
      <c r="Q191" s="23">
        <f t="shared" si="19"/>
        <v>828.28</v>
      </c>
      <c r="R191" s="23">
        <f t="shared" si="22"/>
        <v>831.84</v>
      </c>
      <c r="S191" s="23">
        <f t="shared" si="23"/>
        <v>112.83</v>
      </c>
      <c r="T191" s="205"/>
      <c r="U191" s="205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</row>
    <row r="192">
      <c r="A192" s="114"/>
      <c r="B192" s="83">
        <v>5153.0</v>
      </c>
      <c r="C192" s="83" t="s">
        <v>391</v>
      </c>
      <c r="D192" s="316">
        <v>27.495</v>
      </c>
      <c r="E192" s="83">
        <v>7.0</v>
      </c>
      <c r="F192" s="83">
        <v>4.69</v>
      </c>
      <c r="G192" s="83">
        <v>1662574.0</v>
      </c>
      <c r="H192" s="83">
        <v>15.69</v>
      </c>
      <c r="I192" s="83" t="s">
        <v>101</v>
      </c>
      <c r="J192" s="83" t="s">
        <v>400</v>
      </c>
      <c r="K192" s="83" t="s">
        <v>223</v>
      </c>
      <c r="L192" s="23"/>
      <c r="M192" s="23"/>
      <c r="N192" s="23"/>
      <c r="O192" s="204" t="str">
        <f t="shared" si="1"/>
        <v>750MeV</v>
      </c>
      <c r="P192" s="23" t="str">
        <f t="shared" si="2"/>
        <v>650MeV</v>
      </c>
      <c r="Q192" s="23">
        <f t="shared" si="19"/>
        <v>828.28</v>
      </c>
      <c r="R192" s="23">
        <f t="shared" si="22"/>
        <v>836.53</v>
      </c>
      <c r="S192" s="23">
        <f t="shared" si="23"/>
        <v>112.83</v>
      </c>
      <c r="T192" s="205"/>
      <c r="U192" s="205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</row>
    <row r="193">
      <c r="A193" s="75"/>
      <c r="B193" s="52">
        <v>5154.0</v>
      </c>
      <c r="C193" s="52" t="s">
        <v>391</v>
      </c>
      <c r="D193" s="353">
        <v>27.495</v>
      </c>
      <c r="E193" s="52">
        <v>14.0</v>
      </c>
      <c r="F193" s="52">
        <v>23.34</v>
      </c>
      <c r="G193" s="52">
        <v>2204183.0</v>
      </c>
      <c r="H193" s="52">
        <v>29.42</v>
      </c>
      <c r="I193" s="52" t="s">
        <v>65</v>
      </c>
      <c r="J193" s="52" t="s">
        <v>164</v>
      </c>
      <c r="K193" s="52" t="s">
        <v>203</v>
      </c>
      <c r="L193" s="4"/>
      <c r="O193" s="176" t="str">
        <f t="shared" si="1"/>
        <v>750MeV</v>
      </c>
      <c r="P193" s="20" t="str">
        <f t="shared" si="2"/>
        <v>650MeV</v>
      </c>
      <c r="Q193" s="20">
        <f t="shared" si="19"/>
        <v>851.62</v>
      </c>
      <c r="R193" s="20">
        <f t="shared" si="22"/>
        <v>836.53</v>
      </c>
      <c r="S193" s="20">
        <f t="shared" si="23"/>
        <v>112.83</v>
      </c>
      <c r="T193" s="216"/>
      <c r="U193" s="216"/>
    </row>
    <row r="194">
      <c r="A194" s="31"/>
      <c r="B194" s="52">
        <v>5155.0</v>
      </c>
      <c r="C194" s="52" t="s">
        <v>391</v>
      </c>
      <c r="D194" s="353">
        <v>27.495</v>
      </c>
      <c r="E194" s="52">
        <v>14.0</v>
      </c>
      <c r="F194" s="52">
        <v>26.61</v>
      </c>
      <c r="G194" s="52">
        <v>2500771.0</v>
      </c>
      <c r="H194" s="52">
        <v>32.79</v>
      </c>
      <c r="I194" s="52" t="s">
        <v>65</v>
      </c>
      <c r="J194" s="52" t="s">
        <v>164</v>
      </c>
      <c r="K194" s="52" t="s">
        <v>203</v>
      </c>
      <c r="O194" s="176" t="str">
        <f t="shared" si="1"/>
        <v>750MeV</v>
      </c>
      <c r="P194" s="20" t="str">
        <f t="shared" si="2"/>
        <v>650MeV</v>
      </c>
      <c r="Q194" s="20">
        <f t="shared" si="19"/>
        <v>878.23</v>
      </c>
      <c r="R194" s="20">
        <f t="shared" si="22"/>
        <v>836.53</v>
      </c>
      <c r="S194" s="20">
        <f t="shared" si="23"/>
        <v>112.83</v>
      </c>
      <c r="T194" s="216"/>
      <c r="U194" s="216"/>
    </row>
    <row r="195">
      <c r="A195" s="352"/>
      <c r="B195" s="107">
        <v>5156.0</v>
      </c>
      <c r="C195" s="107" t="s">
        <v>767</v>
      </c>
      <c r="D195" s="354">
        <v>27.495</v>
      </c>
      <c r="E195" s="107">
        <v>30.0</v>
      </c>
      <c r="F195" s="107">
        <v>25.11</v>
      </c>
      <c r="G195" s="107">
        <v>47404.0</v>
      </c>
      <c r="H195" s="107">
        <v>15.21</v>
      </c>
      <c r="I195" s="107" t="s">
        <v>768</v>
      </c>
      <c r="J195" s="107" t="s">
        <v>53</v>
      </c>
      <c r="K195" s="107" t="s">
        <v>203</v>
      </c>
      <c r="L195" s="96" t="s">
        <v>769</v>
      </c>
      <c r="M195" s="96" t="s">
        <v>770</v>
      </c>
      <c r="N195" s="355"/>
      <c r="O195" s="356" t="str">
        <f t="shared" si="1"/>
        <v>750MeV</v>
      </c>
      <c r="P195" s="355" t="str">
        <f t="shared" si="2"/>
        <v>650MeV</v>
      </c>
      <c r="Q195" s="355">
        <f t="shared" si="19"/>
        <v>878.23</v>
      </c>
      <c r="R195" s="355">
        <f t="shared" si="22"/>
        <v>836.53</v>
      </c>
      <c r="S195" s="355">
        <f t="shared" si="23"/>
        <v>112.83</v>
      </c>
      <c r="T195" s="357"/>
      <c r="U195" s="357"/>
      <c r="V195" s="355"/>
      <c r="W195" s="355"/>
      <c r="X195" s="355"/>
      <c r="Y195" s="355"/>
      <c r="Z195" s="355"/>
      <c r="AA195" s="355"/>
      <c r="AB195" s="355"/>
      <c r="AC195" s="355"/>
      <c r="AD195" s="355"/>
      <c r="AE195" s="355"/>
      <c r="AF195" s="355"/>
      <c r="AG195" s="355"/>
      <c r="AH195" s="355"/>
    </row>
    <row r="196">
      <c r="A196" s="352"/>
      <c r="B196" s="107">
        <v>5157.0</v>
      </c>
      <c r="C196" s="107" t="s">
        <v>767</v>
      </c>
      <c r="D196" s="354">
        <v>27.495</v>
      </c>
      <c r="E196" s="107">
        <v>30.0</v>
      </c>
      <c r="F196" s="107">
        <v>24.88</v>
      </c>
      <c r="G196" s="107">
        <v>36688.0</v>
      </c>
      <c r="H196" s="107">
        <v>14.83</v>
      </c>
      <c r="I196" s="107" t="s">
        <v>768</v>
      </c>
      <c r="J196" s="107" t="s">
        <v>53</v>
      </c>
      <c r="K196" s="107" t="s">
        <v>203</v>
      </c>
      <c r="L196" s="96" t="s">
        <v>769</v>
      </c>
      <c r="M196" s="96" t="s">
        <v>770</v>
      </c>
      <c r="N196" s="355"/>
      <c r="O196" s="356" t="str">
        <f t="shared" si="1"/>
        <v>750MeV</v>
      </c>
      <c r="P196" s="355" t="str">
        <f t="shared" si="2"/>
        <v>650MeV</v>
      </c>
      <c r="Q196" s="355">
        <f t="shared" si="19"/>
        <v>878.23</v>
      </c>
      <c r="R196" s="355">
        <f t="shared" si="22"/>
        <v>836.53</v>
      </c>
      <c r="S196" s="355">
        <f t="shared" si="23"/>
        <v>112.83</v>
      </c>
      <c r="T196" s="357"/>
      <c r="U196" s="357"/>
      <c r="V196" s="355"/>
      <c r="W196" s="355"/>
      <c r="X196" s="355"/>
      <c r="Y196" s="355"/>
      <c r="Z196" s="355"/>
      <c r="AA196" s="355"/>
      <c r="AB196" s="355"/>
      <c r="AC196" s="355"/>
      <c r="AD196" s="355"/>
      <c r="AE196" s="355"/>
      <c r="AF196" s="355"/>
      <c r="AG196" s="355"/>
      <c r="AH196" s="355"/>
    </row>
    <row r="197">
      <c r="A197" s="352"/>
      <c r="B197" s="107">
        <v>5158.0</v>
      </c>
      <c r="C197" s="107" t="s">
        <v>767</v>
      </c>
      <c r="D197" s="354">
        <v>27.495</v>
      </c>
      <c r="E197" s="107">
        <v>30.0</v>
      </c>
      <c r="F197" s="107">
        <v>40.46</v>
      </c>
      <c r="G197" s="107">
        <v>69521.0</v>
      </c>
      <c r="H197" s="107">
        <v>27.97</v>
      </c>
      <c r="I197" s="107" t="s">
        <v>768</v>
      </c>
      <c r="J197" s="107" t="s">
        <v>53</v>
      </c>
      <c r="K197" s="107" t="s">
        <v>203</v>
      </c>
      <c r="L197" s="96" t="s">
        <v>769</v>
      </c>
      <c r="M197" s="96" t="s">
        <v>770</v>
      </c>
      <c r="N197" s="355"/>
      <c r="O197" s="356" t="str">
        <f t="shared" si="1"/>
        <v>750MeV</v>
      </c>
      <c r="P197" s="355" t="str">
        <f t="shared" si="2"/>
        <v>650MeV</v>
      </c>
      <c r="Q197" s="355">
        <f t="shared" si="19"/>
        <v>878.23</v>
      </c>
      <c r="R197" s="355">
        <f t="shared" si="22"/>
        <v>836.53</v>
      </c>
      <c r="S197" s="355">
        <f t="shared" si="23"/>
        <v>112.83</v>
      </c>
      <c r="T197" s="357"/>
      <c r="U197" s="357"/>
      <c r="V197" s="355"/>
      <c r="W197" s="355"/>
      <c r="X197" s="355"/>
      <c r="Y197" s="355"/>
      <c r="Z197" s="355"/>
      <c r="AA197" s="355"/>
      <c r="AB197" s="355"/>
      <c r="AC197" s="355"/>
      <c r="AD197" s="355"/>
      <c r="AE197" s="355"/>
      <c r="AF197" s="355"/>
      <c r="AG197" s="355"/>
      <c r="AH197" s="355"/>
    </row>
    <row r="198">
      <c r="A198" s="352"/>
      <c r="B198" s="107">
        <v>5159.0</v>
      </c>
      <c r="C198" s="107" t="s">
        <v>767</v>
      </c>
      <c r="D198" s="354">
        <v>27.495</v>
      </c>
      <c r="E198" s="107">
        <v>30.0</v>
      </c>
      <c r="F198" s="107">
        <v>5.21</v>
      </c>
      <c r="G198" s="107">
        <v>38113.0</v>
      </c>
      <c r="H198" s="107">
        <v>15.48</v>
      </c>
      <c r="I198" s="107" t="s">
        <v>768</v>
      </c>
      <c r="J198" s="107" t="s">
        <v>53</v>
      </c>
      <c r="K198" s="107" t="s">
        <v>203</v>
      </c>
      <c r="L198" s="96" t="s">
        <v>769</v>
      </c>
      <c r="M198" s="96" t="s">
        <v>770</v>
      </c>
      <c r="N198" s="96" t="s">
        <v>771</v>
      </c>
      <c r="O198" s="355"/>
      <c r="P198" s="355"/>
      <c r="Q198" s="355">
        <f t="shared" si="19"/>
        <v>878.23</v>
      </c>
      <c r="R198" s="355">
        <f t="shared" si="22"/>
        <v>836.53</v>
      </c>
      <c r="S198" s="355">
        <f t="shared" si="23"/>
        <v>112.83</v>
      </c>
      <c r="T198" s="355"/>
      <c r="U198" s="355"/>
      <c r="V198" s="355"/>
      <c r="W198" s="355"/>
      <c r="X198" s="355"/>
      <c r="Y198" s="355"/>
      <c r="Z198" s="355"/>
      <c r="AA198" s="355"/>
      <c r="AB198" s="355"/>
      <c r="AC198" s="355"/>
      <c r="AD198" s="355"/>
      <c r="AE198" s="355"/>
      <c r="AF198" s="355"/>
      <c r="AG198" s="355"/>
      <c r="AH198" s="355"/>
    </row>
    <row r="199">
      <c r="A199" s="352"/>
      <c r="B199" s="107">
        <v>5160.0</v>
      </c>
      <c r="C199" s="107" t="s">
        <v>767</v>
      </c>
      <c r="D199" s="354">
        <v>27.495</v>
      </c>
      <c r="E199" s="107">
        <v>30.0</v>
      </c>
      <c r="F199" s="107">
        <v>52.78</v>
      </c>
      <c r="G199" s="107">
        <v>85305.0</v>
      </c>
      <c r="H199" s="107">
        <v>34.55</v>
      </c>
      <c r="I199" s="107" t="s">
        <v>768</v>
      </c>
      <c r="J199" s="107" t="s">
        <v>53</v>
      </c>
      <c r="K199" s="107" t="s">
        <v>203</v>
      </c>
      <c r="L199" s="96" t="s">
        <v>769</v>
      </c>
      <c r="M199" s="96" t="s">
        <v>770</v>
      </c>
      <c r="N199" s="355"/>
      <c r="O199" s="355"/>
      <c r="P199" s="355"/>
      <c r="Q199" s="355">
        <f t="shared" si="19"/>
        <v>878.23</v>
      </c>
      <c r="R199" s="355">
        <f t="shared" si="22"/>
        <v>836.53</v>
      </c>
      <c r="S199" s="355">
        <f t="shared" si="23"/>
        <v>112.83</v>
      </c>
      <c r="T199" s="355"/>
      <c r="U199" s="355"/>
      <c r="V199" s="355"/>
      <c r="W199" s="355"/>
      <c r="X199" s="355"/>
      <c r="Y199" s="355"/>
      <c r="Z199" s="355"/>
      <c r="AA199" s="355"/>
      <c r="AB199" s="355"/>
      <c r="AC199" s="355"/>
      <c r="AD199" s="355"/>
      <c r="AE199" s="355"/>
      <c r="AF199" s="355"/>
      <c r="AG199" s="355"/>
      <c r="AH199" s="355"/>
    </row>
    <row r="200">
      <c r="A200" s="352"/>
      <c r="B200" s="107">
        <v>5161.0</v>
      </c>
      <c r="C200" s="107" t="s">
        <v>767</v>
      </c>
      <c r="D200" s="354">
        <v>27.495</v>
      </c>
      <c r="E200" s="107">
        <v>30.0</v>
      </c>
      <c r="F200" s="107">
        <v>52.95</v>
      </c>
      <c r="G200" s="107">
        <v>85766.0</v>
      </c>
      <c r="H200" s="107">
        <v>34.67</v>
      </c>
      <c r="I200" s="107" t="s">
        <v>763</v>
      </c>
      <c r="J200" s="107" t="s">
        <v>53</v>
      </c>
      <c r="K200" s="107" t="s">
        <v>203</v>
      </c>
      <c r="L200" s="96" t="s">
        <v>769</v>
      </c>
      <c r="M200" s="96" t="s">
        <v>770</v>
      </c>
      <c r="N200" s="355"/>
      <c r="O200" s="355"/>
      <c r="P200" s="355"/>
      <c r="Q200" s="355">
        <f t="shared" si="19"/>
        <v>878.23</v>
      </c>
      <c r="R200" s="355">
        <f t="shared" si="22"/>
        <v>836.53</v>
      </c>
      <c r="S200" s="355">
        <f t="shared" si="23"/>
        <v>112.83</v>
      </c>
      <c r="T200" s="355"/>
      <c r="U200" s="355"/>
      <c r="V200" s="355"/>
      <c r="W200" s="355"/>
      <c r="X200" s="355"/>
      <c r="Y200" s="355"/>
      <c r="Z200" s="355"/>
      <c r="AA200" s="355"/>
      <c r="AB200" s="355"/>
      <c r="AC200" s="355"/>
      <c r="AD200" s="355"/>
      <c r="AE200" s="355"/>
      <c r="AF200" s="355"/>
      <c r="AG200" s="355"/>
      <c r="AH200" s="355"/>
    </row>
    <row r="201">
      <c r="A201" s="352"/>
      <c r="B201" s="107">
        <v>5162.0</v>
      </c>
      <c r="C201" s="107" t="s">
        <v>767</v>
      </c>
      <c r="D201" s="354">
        <v>27.495</v>
      </c>
      <c r="E201" s="107">
        <v>30.0</v>
      </c>
      <c r="F201" s="107">
        <v>82.7</v>
      </c>
      <c r="G201" s="107">
        <v>200253.0</v>
      </c>
      <c r="H201" s="107">
        <v>78.52</v>
      </c>
      <c r="I201" s="359">
        <v>0.005</v>
      </c>
      <c r="J201" s="107" t="s">
        <v>53</v>
      </c>
      <c r="K201" s="107" t="s">
        <v>203</v>
      </c>
      <c r="L201" s="96" t="s">
        <v>769</v>
      </c>
      <c r="M201" s="96" t="s">
        <v>770</v>
      </c>
      <c r="N201" s="355"/>
      <c r="O201" s="355"/>
      <c r="P201" s="355"/>
      <c r="Q201" s="355">
        <f t="shared" si="19"/>
        <v>878.23</v>
      </c>
      <c r="R201" s="355">
        <f t="shared" si="22"/>
        <v>836.53</v>
      </c>
      <c r="S201" s="355">
        <f t="shared" si="23"/>
        <v>112.83</v>
      </c>
      <c r="T201" s="355"/>
      <c r="U201" s="355"/>
      <c r="V201" s="355"/>
      <c r="W201" s="355"/>
      <c r="X201" s="355"/>
      <c r="Y201" s="355"/>
      <c r="Z201" s="355"/>
      <c r="AA201" s="355"/>
      <c r="AB201" s="355"/>
      <c r="AC201" s="355"/>
      <c r="AD201" s="355"/>
      <c r="AE201" s="355"/>
      <c r="AF201" s="355"/>
      <c r="AG201" s="355"/>
      <c r="AH201" s="355"/>
    </row>
    <row r="202">
      <c r="A202" s="352"/>
      <c r="B202" s="107">
        <v>5163.0</v>
      </c>
      <c r="C202" s="107" t="s">
        <v>767</v>
      </c>
      <c r="D202" s="354">
        <v>27.495</v>
      </c>
      <c r="E202" s="107">
        <v>30.0</v>
      </c>
      <c r="F202" s="107">
        <v>51.64</v>
      </c>
      <c r="G202" s="107">
        <v>89084.0</v>
      </c>
      <c r="H202" s="107">
        <v>35.96</v>
      </c>
      <c r="I202" s="107" t="s">
        <v>763</v>
      </c>
      <c r="J202" s="107" t="s">
        <v>53</v>
      </c>
      <c r="K202" s="107" t="s">
        <v>203</v>
      </c>
      <c r="L202" s="96" t="s">
        <v>769</v>
      </c>
      <c r="M202" s="96" t="s">
        <v>770</v>
      </c>
      <c r="N202" s="355"/>
      <c r="O202" s="355"/>
      <c r="P202" s="355"/>
      <c r="Q202" s="355">
        <f t="shared" si="19"/>
        <v>878.23</v>
      </c>
      <c r="R202" s="355">
        <f t="shared" si="22"/>
        <v>836.53</v>
      </c>
      <c r="S202" s="355">
        <f t="shared" si="23"/>
        <v>112.83</v>
      </c>
      <c r="T202" s="355"/>
      <c r="U202" s="355"/>
      <c r="V202" s="355"/>
      <c r="W202" s="355"/>
      <c r="X202" s="355"/>
      <c r="Y202" s="355"/>
      <c r="Z202" s="355"/>
      <c r="AA202" s="355"/>
      <c r="AB202" s="355"/>
      <c r="AC202" s="355"/>
      <c r="AD202" s="355"/>
      <c r="AE202" s="355"/>
      <c r="AF202" s="355"/>
      <c r="AG202" s="355"/>
      <c r="AH202" s="355"/>
    </row>
    <row r="203">
      <c r="A203" s="352"/>
      <c r="B203" s="107">
        <v>5164.0</v>
      </c>
      <c r="C203" s="107" t="s">
        <v>767</v>
      </c>
      <c r="D203" s="354">
        <v>27.495</v>
      </c>
      <c r="E203" s="107">
        <v>30.0</v>
      </c>
      <c r="F203" s="107">
        <v>66.73</v>
      </c>
      <c r="G203" s="107">
        <v>110970.0</v>
      </c>
      <c r="H203" s="107">
        <v>44.73</v>
      </c>
      <c r="I203" s="107" t="s">
        <v>763</v>
      </c>
      <c r="J203" s="107" t="s">
        <v>53</v>
      </c>
      <c r="K203" s="107" t="s">
        <v>203</v>
      </c>
      <c r="L203" s="96" t="s">
        <v>562</v>
      </c>
      <c r="M203" s="96" t="s">
        <v>770</v>
      </c>
      <c r="N203" s="355"/>
      <c r="O203" s="355"/>
      <c r="P203" s="355"/>
      <c r="Q203" s="355">
        <f t="shared" si="19"/>
        <v>878.23</v>
      </c>
      <c r="R203" s="355">
        <f t="shared" si="22"/>
        <v>836.53</v>
      </c>
      <c r="S203" s="355">
        <f t="shared" si="23"/>
        <v>112.83</v>
      </c>
      <c r="T203" s="355"/>
      <c r="U203" s="355"/>
      <c r="V203" s="355"/>
      <c r="W203" s="355"/>
      <c r="X203" s="355"/>
      <c r="Y203" s="355"/>
      <c r="Z203" s="355"/>
      <c r="AA203" s="355"/>
      <c r="AB203" s="355"/>
      <c r="AC203" s="355"/>
      <c r="AD203" s="355"/>
      <c r="AE203" s="355"/>
      <c r="AF203" s="355"/>
      <c r="AG203" s="355"/>
      <c r="AH203" s="355"/>
    </row>
    <row r="204">
      <c r="A204" s="352"/>
      <c r="B204" s="107">
        <v>5165.0</v>
      </c>
      <c r="C204" s="107" t="s">
        <v>767</v>
      </c>
      <c r="D204" s="354">
        <v>27.495</v>
      </c>
      <c r="E204" s="107">
        <v>30.0</v>
      </c>
      <c r="F204" s="107">
        <v>68.18</v>
      </c>
      <c r="G204" s="107">
        <v>112208.0</v>
      </c>
      <c r="H204" s="107">
        <v>44.17</v>
      </c>
      <c r="I204" s="107" t="s">
        <v>763</v>
      </c>
      <c r="J204" s="107" t="s">
        <v>53</v>
      </c>
      <c r="K204" s="107" t="s">
        <v>203</v>
      </c>
      <c r="L204" s="96" t="s">
        <v>769</v>
      </c>
      <c r="M204" s="96" t="s">
        <v>772</v>
      </c>
      <c r="N204" s="355"/>
      <c r="O204" s="355"/>
      <c r="P204" s="355"/>
      <c r="Q204" s="355">
        <f t="shared" si="19"/>
        <v>878.23</v>
      </c>
      <c r="R204" s="355">
        <f t="shared" si="22"/>
        <v>836.53</v>
      </c>
      <c r="S204" s="355">
        <f t="shared" si="23"/>
        <v>112.83</v>
      </c>
      <c r="T204" s="355"/>
      <c r="U204" s="355"/>
      <c r="V204" s="355"/>
      <c r="W204" s="355"/>
      <c r="X204" s="355"/>
      <c r="Y204" s="355"/>
      <c r="Z204" s="355"/>
      <c r="AA204" s="355"/>
      <c r="AB204" s="355"/>
      <c r="AC204" s="355"/>
      <c r="AD204" s="355"/>
      <c r="AE204" s="355"/>
      <c r="AF204" s="355"/>
      <c r="AG204" s="355"/>
      <c r="AH204" s="355"/>
    </row>
    <row r="205">
      <c r="A205" s="352"/>
      <c r="B205" s="107">
        <v>5166.0</v>
      </c>
      <c r="C205" s="107" t="s">
        <v>767</v>
      </c>
      <c r="D205" s="354">
        <v>27.495</v>
      </c>
      <c r="E205" s="107">
        <v>30.0</v>
      </c>
      <c r="F205" s="107">
        <v>67.48</v>
      </c>
      <c r="G205" s="107">
        <v>107306.0</v>
      </c>
      <c r="H205" s="107">
        <v>42.17</v>
      </c>
      <c r="I205" s="107" t="s">
        <v>768</v>
      </c>
      <c r="J205" s="107" t="s">
        <v>53</v>
      </c>
      <c r="K205" s="107" t="s">
        <v>203</v>
      </c>
      <c r="L205" s="96" t="s">
        <v>769</v>
      </c>
      <c r="M205" s="96" t="s">
        <v>772</v>
      </c>
      <c r="N205" s="355"/>
      <c r="O205" s="355"/>
      <c r="P205" s="355"/>
      <c r="Q205" s="355">
        <f t="shared" si="19"/>
        <v>878.23</v>
      </c>
      <c r="R205" s="355">
        <f t="shared" si="22"/>
        <v>836.53</v>
      </c>
      <c r="S205" s="355">
        <f t="shared" si="23"/>
        <v>112.83</v>
      </c>
      <c r="T205" s="355"/>
      <c r="U205" s="355"/>
      <c r="V205" s="355"/>
      <c r="W205" s="355"/>
      <c r="X205" s="355"/>
      <c r="Y205" s="355"/>
      <c r="Z205" s="355"/>
      <c r="AA205" s="355"/>
      <c r="AB205" s="355"/>
      <c r="AC205" s="355"/>
      <c r="AD205" s="355"/>
      <c r="AE205" s="355"/>
      <c r="AF205" s="355"/>
      <c r="AG205" s="355"/>
      <c r="AH205" s="355"/>
    </row>
    <row r="206">
      <c r="A206" s="352"/>
      <c r="B206" s="107">
        <v>5167.0</v>
      </c>
      <c r="C206" s="107" t="s">
        <v>767</v>
      </c>
      <c r="D206" s="354">
        <v>27.495</v>
      </c>
      <c r="E206" s="107">
        <v>30.0</v>
      </c>
      <c r="F206" s="107">
        <v>50.29</v>
      </c>
      <c r="G206" s="107">
        <v>86721.0</v>
      </c>
      <c r="H206" s="107">
        <v>30.98</v>
      </c>
      <c r="I206" s="359">
        <v>0.005</v>
      </c>
      <c r="J206" s="107" t="s">
        <v>53</v>
      </c>
      <c r="K206" s="107" t="s">
        <v>203</v>
      </c>
      <c r="L206" s="96" t="s">
        <v>769</v>
      </c>
      <c r="M206" s="96" t="s">
        <v>772</v>
      </c>
      <c r="N206" s="355"/>
      <c r="O206" s="355"/>
      <c r="P206" s="355"/>
      <c r="Q206" s="355">
        <f t="shared" si="19"/>
        <v>878.23</v>
      </c>
      <c r="R206" s="355">
        <f t="shared" si="22"/>
        <v>836.53</v>
      </c>
      <c r="S206" s="355">
        <f t="shared" si="23"/>
        <v>112.83</v>
      </c>
      <c r="T206" s="355"/>
      <c r="U206" s="355"/>
      <c r="V206" s="355"/>
      <c r="W206" s="355"/>
      <c r="X206" s="355"/>
      <c r="Y206" s="355"/>
      <c r="Z206" s="355"/>
      <c r="AA206" s="355"/>
      <c r="AB206" s="355"/>
      <c r="AC206" s="355"/>
      <c r="AD206" s="355"/>
      <c r="AE206" s="355"/>
      <c r="AF206" s="355"/>
      <c r="AG206" s="355"/>
      <c r="AH206" s="355"/>
    </row>
    <row r="207">
      <c r="A207" s="360">
        <v>45361.0</v>
      </c>
      <c r="B207" s="107">
        <v>5168.0</v>
      </c>
      <c r="C207" s="107" t="s">
        <v>767</v>
      </c>
      <c r="D207" s="354">
        <v>27.495</v>
      </c>
      <c r="E207" s="107">
        <v>30.0</v>
      </c>
      <c r="F207" s="107">
        <v>49.35</v>
      </c>
      <c r="G207" s="107">
        <v>86435.0</v>
      </c>
      <c r="H207" s="107">
        <v>29.52</v>
      </c>
      <c r="I207" s="359">
        <v>0.005</v>
      </c>
      <c r="J207" s="107" t="s">
        <v>53</v>
      </c>
      <c r="K207" s="107" t="s">
        <v>203</v>
      </c>
      <c r="L207" s="96" t="s">
        <v>769</v>
      </c>
      <c r="M207" s="96" t="s">
        <v>774</v>
      </c>
      <c r="N207" s="355"/>
      <c r="O207" s="355"/>
      <c r="P207" s="355"/>
      <c r="Q207" s="355">
        <f t="shared" si="19"/>
        <v>878.23</v>
      </c>
      <c r="R207" s="355">
        <f t="shared" si="22"/>
        <v>836.53</v>
      </c>
      <c r="S207" s="355">
        <f t="shared" si="23"/>
        <v>112.83</v>
      </c>
      <c r="T207" s="355"/>
      <c r="U207" s="355"/>
      <c r="V207" s="355"/>
      <c r="W207" s="355"/>
      <c r="X207" s="355"/>
      <c r="Y207" s="355"/>
      <c r="Z207" s="355"/>
      <c r="AA207" s="355"/>
      <c r="AB207" s="355"/>
      <c r="AC207" s="355"/>
      <c r="AD207" s="355"/>
      <c r="AE207" s="355"/>
      <c r="AF207" s="355"/>
      <c r="AG207" s="355"/>
      <c r="AH207" s="355"/>
    </row>
    <row r="208">
      <c r="A208" s="352"/>
      <c r="B208" s="107">
        <v>5169.0</v>
      </c>
      <c r="C208" s="107" t="s">
        <v>767</v>
      </c>
      <c r="D208" s="354">
        <v>27.495</v>
      </c>
      <c r="E208" s="107">
        <v>30.0</v>
      </c>
      <c r="F208" s="107">
        <v>58.81</v>
      </c>
      <c r="G208" s="107">
        <v>96781.0</v>
      </c>
      <c r="H208" s="107">
        <v>37.47</v>
      </c>
      <c r="I208" s="107" t="s">
        <v>763</v>
      </c>
      <c r="J208" s="107" t="s">
        <v>53</v>
      </c>
      <c r="K208" s="107" t="s">
        <v>203</v>
      </c>
      <c r="L208" s="96" t="s">
        <v>769</v>
      </c>
      <c r="M208" s="96" t="s">
        <v>774</v>
      </c>
      <c r="N208" s="355"/>
      <c r="O208" s="355"/>
      <c r="P208" s="355"/>
      <c r="Q208" s="355">
        <f t="shared" si="19"/>
        <v>878.23</v>
      </c>
      <c r="R208" s="355">
        <f t="shared" si="22"/>
        <v>836.53</v>
      </c>
      <c r="S208" s="355">
        <f t="shared" si="23"/>
        <v>112.83</v>
      </c>
      <c r="T208" s="355"/>
      <c r="U208" s="355"/>
      <c r="V208" s="355"/>
      <c r="W208" s="355"/>
      <c r="X208" s="355"/>
      <c r="Y208" s="355"/>
      <c r="Z208" s="355"/>
      <c r="AA208" s="355"/>
      <c r="AB208" s="355"/>
      <c r="AC208" s="355"/>
      <c r="AD208" s="355"/>
      <c r="AE208" s="355"/>
      <c r="AF208" s="355"/>
      <c r="AG208" s="355"/>
      <c r="AH208" s="355"/>
    </row>
    <row r="209">
      <c r="A209" s="352"/>
      <c r="B209" s="107">
        <v>5170.0</v>
      </c>
      <c r="C209" s="107" t="s">
        <v>767</v>
      </c>
      <c r="D209" s="354">
        <v>27.495</v>
      </c>
      <c r="E209" s="107">
        <v>30.0</v>
      </c>
      <c r="F209" s="107">
        <v>13.79</v>
      </c>
      <c r="G209" s="107">
        <v>38868.0</v>
      </c>
      <c r="H209" s="107">
        <v>15.37</v>
      </c>
      <c r="I209" s="107" t="s">
        <v>768</v>
      </c>
      <c r="J209" s="107" t="s">
        <v>53</v>
      </c>
      <c r="K209" s="107" t="s">
        <v>203</v>
      </c>
      <c r="L209" s="96" t="s">
        <v>769</v>
      </c>
      <c r="M209" s="96" t="s">
        <v>774</v>
      </c>
      <c r="N209" s="355"/>
      <c r="O209" s="355"/>
      <c r="P209" s="355"/>
      <c r="Q209" s="355">
        <f t="shared" si="19"/>
        <v>878.23</v>
      </c>
      <c r="R209" s="355">
        <f t="shared" si="22"/>
        <v>836.53</v>
      </c>
      <c r="S209" s="355">
        <f t="shared" si="23"/>
        <v>112.83</v>
      </c>
      <c r="T209" s="355"/>
      <c r="U209" s="355"/>
      <c r="V209" s="355"/>
      <c r="W209" s="355"/>
      <c r="X209" s="355"/>
      <c r="Y209" s="355"/>
      <c r="Z209" s="355"/>
      <c r="AA209" s="355"/>
      <c r="AB209" s="355"/>
      <c r="AC209" s="355"/>
      <c r="AD209" s="355"/>
      <c r="AE209" s="355"/>
      <c r="AF209" s="355"/>
      <c r="AG209" s="355"/>
      <c r="AH209" s="355"/>
    </row>
    <row r="210">
      <c r="A210" s="352"/>
      <c r="B210" s="107">
        <v>5171.0</v>
      </c>
      <c r="C210" s="107" t="s">
        <v>767</v>
      </c>
      <c r="D210" s="354">
        <v>27.495</v>
      </c>
      <c r="E210" s="107">
        <v>30.0</v>
      </c>
      <c r="F210" s="107">
        <v>41.0</v>
      </c>
      <c r="G210" s="107">
        <v>72378.0</v>
      </c>
      <c r="H210" s="107">
        <v>28.18</v>
      </c>
      <c r="I210" s="107" t="s">
        <v>768</v>
      </c>
      <c r="J210" s="107" t="s">
        <v>53</v>
      </c>
      <c r="K210" s="107" t="s">
        <v>203</v>
      </c>
      <c r="L210" s="96" t="s">
        <v>769</v>
      </c>
      <c r="M210" s="96" t="s">
        <v>774</v>
      </c>
      <c r="N210" s="355"/>
      <c r="O210" s="355"/>
      <c r="P210" s="355"/>
      <c r="Q210" s="355">
        <f t="shared" si="19"/>
        <v>878.23</v>
      </c>
      <c r="R210" s="355">
        <f t="shared" si="22"/>
        <v>836.53</v>
      </c>
      <c r="S210" s="355">
        <f t="shared" si="23"/>
        <v>112.83</v>
      </c>
      <c r="T210" s="355"/>
      <c r="U210" s="355"/>
      <c r="V210" s="355"/>
      <c r="W210" s="355"/>
      <c r="X210" s="355"/>
      <c r="Y210" s="355"/>
      <c r="Z210" s="355"/>
      <c r="AA210" s="355"/>
      <c r="AB210" s="355"/>
      <c r="AC210" s="355"/>
      <c r="AD210" s="355"/>
      <c r="AE210" s="355"/>
      <c r="AF210" s="355"/>
      <c r="AG210" s="355"/>
      <c r="AH210" s="355"/>
    </row>
    <row r="211">
      <c r="A211" s="352"/>
      <c r="B211" s="107">
        <v>5172.0</v>
      </c>
      <c r="C211" s="107" t="s">
        <v>767</v>
      </c>
      <c r="D211" s="354">
        <v>27.495</v>
      </c>
      <c r="E211" s="107">
        <v>30.0</v>
      </c>
      <c r="F211" s="107">
        <v>50.24</v>
      </c>
      <c r="G211" s="107">
        <v>78012.0</v>
      </c>
      <c r="H211" s="107">
        <v>29.07</v>
      </c>
      <c r="I211" s="107" t="s">
        <v>768</v>
      </c>
      <c r="J211" s="107" t="s">
        <v>53</v>
      </c>
      <c r="K211" s="107" t="s">
        <v>203</v>
      </c>
      <c r="L211" s="96" t="s">
        <v>769</v>
      </c>
      <c r="M211" s="96" t="s">
        <v>775</v>
      </c>
      <c r="N211" s="355"/>
      <c r="O211" s="355"/>
      <c r="P211" s="355"/>
      <c r="Q211" s="355">
        <f t="shared" si="19"/>
        <v>878.23</v>
      </c>
      <c r="R211" s="355">
        <f t="shared" si="22"/>
        <v>836.53</v>
      </c>
      <c r="S211" s="355">
        <f t="shared" si="23"/>
        <v>112.83</v>
      </c>
      <c r="T211" s="355"/>
      <c r="U211" s="355"/>
      <c r="V211" s="355"/>
      <c r="W211" s="355"/>
      <c r="X211" s="355"/>
      <c r="Y211" s="355"/>
      <c r="Z211" s="355"/>
      <c r="AA211" s="355"/>
      <c r="AB211" s="355"/>
      <c r="AC211" s="355"/>
      <c r="AD211" s="355"/>
      <c r="AE211" s="355"/>
      <c r="AF211" s="355"/>
      <c r="AG211" s="355"/>
      <c r="AH211" s="355"/>
    </row>
    <row r="212">
      <c r="A212" s="352"/>
      <c r="B212" s="107">
        <v>5173.0</v>
      </c>
      <c r="C212" s="107" t="s">
        <v>767</v>
      </c>
      <c r="D212" s="354">
        <v>27.495</v>
      </c>
      <c r="E212" s="107">
        <v>30.0</v>
      </c>
      <c r="F212" s="107">
        <v>47.99</v>
      </c>
      <c r="G212" s="107">
        <v>77753.0</v>
      </c>
      <c r="H212" s="107">
        <v>29.62</v>
      </c>
      <c r="I212" s="107" t="s">
        <v>763</v>
      </c>
      <c r="J212" s="107" t="s">
        <v>53</v>
      </c>
      <c r="K212" s="107" t="s">
        <v>203</v>
      </c>
      <c r="L212" s="96" t="s">
        <v>769</v>
      </c>
      <c r="M212" s="96" t="s">
        <v>775</v>
      </c>
      <c r="N212" s="355"/>
      <c r="O212" s="355"/>
      <c r="P212" s="355"/>
      <c r="Q212" s="355">
        <f t="shared" si="19"/>
        <v>878.23</v>
      </c>
      <c r="R212" s="355">
        <f t="shared" si="22"/>
        <v>836.53</v>
      </c>
      <c r="S212" s="355">
        <f t="shared" si="23"/>
        <v>112.83</v>
      </c>
      <c r="T212" s="355"/>
      <c r="U212" s="355"/>
      <c r="V212" s="355"/>
      <c r="W212" s="355"/>
      <c r="X212" s="355"/>
      <c r="Y212" s="355"/>
      <c r="Z212" s="355"/>
      <c r="AA212" s="355"/>
      <c r="AB212" s="355"/>
      <c r="AC212" s="355"/>
      <c r="AD212" s="355"/>
      <c r="AE212" s="355"/>
      <c r="AF212" s="355"/>
      <c r="AG212" s="355"/>
      <c r="AH212" s="355"/>
    </row>
    <row r="213">
      <c r="A213" s="352"/>
      <c r="B213" s="107">
        <v>5174.0</v>
      </c>
      <c r="C213" s="107" t="s">
        <v>767</v>
      </c>
      <c r="D213" s="354">
        <v>27.495</v>
      </c>
      <c r="E213" s="107">
        <v>30.0</v>
      </c>
      <c r="F213" s="107">
        <v>48.84</v>
      </c>
      <c r="G213" s="107">
        <v>90527.0</v>
      </c>
      <c r="H213" s="107">
        <v>29.06</v>
      </c>
      <c r="I213" s="359">
        <v>0.005</v>
      </c>
      <c r="J213" s="107" t="s">
        <v>53</v>
      </c>
      <c r="K213" s="107" t="s">
        <v>203</v>
      </c>
      <c r="L213" s="96" t="s">
        <v>769</v>
      </c>
      <c r="M213" s="96" t="s">
        <v>775</v>
      </c>
      <c r="N213" s="355"/>
      <c r="O213" s="355"/>
      <c r="P213" s="355"/>
      <c r="Q213" s="355">
        <f t="shared" si="19"/>
        <v>878.23</v>
      </c>
      <c r="R213" s="355">
        <f t="shared" si="22"/>
        <v>836.53</v>
      </c>
      <c r="S213" s="355">
        <f t="shared" si="23"/>
        <v>112.83</v>
      </c>
      <c r="T213" s="355"/>
      <c r="U213" s="355"/>
      <c r="V213" s="355"/>
      <c r="W213" s="355"/>
      <c r="X213" s="355"/>
      <c r="Y213" s="355"/>
      <c r="Z213" s="355"/>
      <c r="AA213" s="355"/>
      <c r="AB213" s="355"/>
      <c r="AC213" s="355"/>
      <c r="AD213" s="355"/>
      <c r="AE213" s="355"/>
      <c r="AF213" s="355"/>
      <c r="AG213" s="355"/>
      <c r="AH213" s="355"/>
    </row>
    <row r="214">
      <c r="A214" s="352"/>
      <c r="B214" s="107">
        <v>5175.0</v>
      </c>
      <c r="C214" s="107" t="s">
        <v>767</v>
      </c>
      <c r="D214" s="354">
        <v>27.495</v>
      </c>
      <c r="E214" s="107">
        <v>30.0</v>
      </c>
      <c r="F214" s="107">
        <v>44.58</v>
      </c>
      <c r="G214" s="107">
        <v>95654.0</v>
      </c>
      <c r="H214" s="107">
        <v>30.35</v>
      </c>
      <c r="I214" s="359">
        <v>0.005</v>
      </c>
      <c r="J214" s="107" t="s">
        <v>53</v>
      </c>
      <c r="K214" s="107" t="s">
        <v>203</v>
      </c>
      <c r="L214" s="96" t="s">
        <v>562</v>
      </c>
      <c r="M214" s="96" t="s">
        <v>775</v>
      </c>
      <c r="N214" s="355"/>
      <c r="O214" s="355"/>
      <c r="P214" s="355"/>
      <c r="Q214" s="355">
        <f t="shared" si="19"/>
        <v>878.23</v>
      </c>
      <c r="R214" s="355">
        <f t="shared" si="22"/>
        <v>836.53</v>
      </c>
      <c r="S214" s="355">
        <f t="shared" si="23"/>
        <v>112.83</v>
      </c>
      <c r="T214" s="355"/>
      <c r="U214" s="355"/>
      <c r="V214" s="355"/>
      <c r="W214" s="355"/>
      <c r="X214" s="355"/>
      <c r="Y214" s="355"/>
      <c r="Z214" s="355"/>
      <c r="AA214" s="355"/>
      <c r="AB214" s="355"/>
      <c r="AC214" s="355"/>
      <c r="AD214" s="355"/>
      <c r="AE214" s="355"/>
      <c r="AF214" s="355"/>
      <c r="AG214" s="355"/>
      <c r="AH214" s="355"/>
    </row>
    <row r="215">
      <c r="A215" s="75"/>
      <c r="B215" s="52">
        <v>5176.0</v>
      </c>
      <c r="C215" s="52" t="s">
        <v>391</v>
      </c>
      <c r="D215" s="353">
        <v>27.495</v>
      </c>
      <c r="E215" s="52">
        <v>14.0</v>
      </c>
      <c r="F215" s="52">
        <v>21.83</v>
      </c>
      <c r="G215" s="52">
        <v>2219903.0</v>
      </c>
      <c r="H215" s="52">
        <v>27.8</v>
      </c>
      <c r="I215" s="52" t="s">
        <v>65</v>
      </c>
      <c r="J215" s="52" t="s">
        <v>164</v>
      </c>
      <c r="K215" s="52" t="s">
        <v>203</v>
      </c>
      <c r="L215" s="4"/>
      <c r="M215" s="4"/>
      <c r="Q215" s="20">
        <f t="shared" si="19"/>
        <v>900.06</v>
      </c>
      <c r="R215" s="20">
        <f t="shared" si="22"/>
        <v>836.53</v>
      </c>
      <c r="S215" s="20">
        <f t="shared" si="23"/>
        <v>112.83</v>
      </c>
    </row>
    <row r="216">
      <c r="A216" s="75"/>
      <c r="B216" s="52">
        <v>5177.0</v>
      </c>
      <c r="C216" s="52" t="s">
        <v>391</v>
      </c>
      <c r="D216" s="353">
        <v>27.495</v>
      </c>
      <c r="E216" s="52">
        <v>14.0</v>
      </c>
      <c r="F216" s="52">
        <v>22.0</v>
      </c>
      <c r="G216" s="52">
        <v>2162256.0</v>
      </c>
      <c r="H216" s="52">
        <v>31.35</v>
      </c>
      <c r="I216" s="52" t="s">
        <v>65</v>
      </c>
      <c r="J216" s="52" t="s">
        <v>164</v>
      </c>
      <c r="K216" s="52" t="s">
        <v>203</v>
      </c>
      <c r="L216" s="4"/>
      <c r="M216" s="4"/>
      <c r="Q216" s="20">
        <f t="shared" si="19"/>
        <v>922.06</v>
      </c>
      <c r="R216" s="20">
        <f t="shared" si="22"/>
        <v>836.53</v>
      </c>
      <c r="S216" s="20">
        <f t="shared" si="23"/>
        <v>112.83</v>
      </c>
    </row>
    <row r="217">
      <c r="A217" s="75"/>
      <c r="B217" s="52">
        <v>5178.0</v>
      </c>
      <c r="C217" s="52" t="s">
        <v>391</v>
      </c>
      <c r="D217" s="353">
        <v>27.495</v>
      </c>
      <c r="E217" s="52">
        <v>14.0</v>
      </c>
      <c r="F217" s="52">
        <v>23.97</v>
      </c>
      <c r="G217" s="52">
        <v>2359137.0</v>
      </c>
      <c r="H217" s="52">
        <v>30.12</v>
      </c>
      <c r="I217" s="52" t="s">
        <v>65</v>
      </c>
      <c r="J217" s="52" t="s">
        <v>164</v>
      </c>
      <c r="K217" s="52" t="s">
        <v>203</v>
      </c>
      <c r="Q217" s="20">
        <f t="shared" si="19"/>
        <v>946.03</v>
      </c>
      <c r="R217" s="20">
        <f t="shared" si="22"/>
        <v>836.53</v>
      </c>
      <c r="S217" s="20">
        <f t="shared" si="23"/>
        <v>112.83</v>
      </c>
    </row>
    <row r="218">
      <c r="A218" s="75"/>
      <c r="B218" s="52">
        <v>5179.0</v>
      </c>
      <c r="C218" s="52" t="s">
        <v>391</v>
      </c>
      <c r="D218" s="353">
        <v>27.495</v>
      </c>
      <c r="E218" s="52">
        <v>14.0</v>
      </c>
      <c r="F218" s="52">
        <v>27.48</v>
      </c>
      <c r="G218" s="52">
        <v>2676954.0</v>
      </c>
      <c r="H218" s="52">
        <v>35.53</v>
      </c>
      <c r="I218" s="52" t="s">
        <v>65</v>
      </c>
      <c r="J218" s="52" t="s">
        <v>164</v>
      </c>
      <c r="K218" s="52" t="s">
        <v>203</v>
      </c>
      <c r="Q218" s="20">
        <f t="shared" si="19"/>
        <v>973.51</v>
      </c>
      <c r="R218" s="20">
        <f t="shared" si="22"/>
        <v>836.53</v>
      </c>
      <c r="S218" s="20">
        <f t="shared" si="23"/>
        <v>112.83</v>
      </c>
    </row>
    <row r="219">
      <c r="A219" s="75"/>
      <c r="B219" s="52">
        <v>5180.0</v>
      </c>
      <c r="C219" s="52" t="s">
        <v>391</v>
      </c>
      <c r="D219" s="353">
        <v>27.495</v>
      </c>
      <c r="E219" s="52">
        <v>14.0</v>
      </c>
      <c r="F219" s="52">
        <v>22.42</v>
      </c>
      <c r="G219" s="52">
        <v>2193787.0</v>
      </c>
      <c r="H219" s="52">
        <v>28.43</v>
      </c>
      <c r="I219" s="52" t="s">
        <v>65</v>
      </c>
      <c r="J219" s="52" t="s">
        <v>164</v>
      </c>
      <c r="K219" s="52" t="s">
        <v>203</v>
      </c>
      <c r="Q219" s="20">
        <f t="shared" si="19"/>
        <v>995.93</v>
      </c>
      <c r="R219" s="20">
        <f t="shared" si="22"/>
        <v>836.53</v>
      </c>
      <c r="S219" s="20">
        <f t="shared" si="23"/>
        <v>112.83</v>
      </c>
    </row>
    <row r="220">
      <c r="A220" s="75"/>
      <c r="B220" s="52">
        <v>5181.0</v>
      </c>
      <c r="C220" s="52" t="s">
        <v>391</v>
      </c>
      <c r="D220" s="353">
        <v>27.495</v>
      </c>
      <c r="E220" s="52">
        <v>14.0</v>
      </c>
      <c r="F220" s="52">
        <v>21.09</v>
      </c>
      <c r="G220" s="52">
        <v>2072484.0</v>
      </c>
      <c r="H220" s="52">
        <v>28.19</v>
      </c>
      <c r="I220" s="118" t="s">
        <v>65</v>
      </c>
      <c r="J220" s="118" t="s">
        <v>164</v>
      </c>
      <c r="K220" s="118" t="s">
        <v>203</v>
      </c>
      <c r="Q220" s="20">
        <f t="shared" si="19"/>
        <v>1017.02</v>
      </c>
      <c r="R220" s="20">
        <f t="shared" si="22"/>
        <v>836.53</v>
      </c>
      <c r="S220" s="20">
        <f t="shared" si="23"/>
        <v>112.83</v>
      </c>
    </row>
    <row r="221">
      <c r="A221" s="75"/>
      <c r="B221" s="52">
        <v>5182.0</v>
      </c>
      <c r="C221" s="52" t="s">
        <v>391</v>
      </c>
      <c r="D221" s="353">
        <v>27.495</v>
      </c>
      <c r="E221" s="52">
        <v>14.0</v>
      </c>
      <c r="F221" s="52">
        <v>23.19</v>
      </c>
      <c r="G221" s="52">
        <v>2298897.0</v>
      </c>
      <c r="H221" s="52">
        <v>28.48</v>
      </c>
      <c r="I221" s="118" t="s">
        <v>65</v>
      </c>
      <c r="J221" s="118" t="s">
        <v>164</v>
      </c>
      <c r="K221" s="118" t="s">
        <v>203</v>
      </c>
      <c r="Q221" s="20">
        <f t="shared" si="19"/>
        <v>1040.21</v>
      </c>
      <c r="R221" s="20">
        <f t="shared" si="22"/>
        <v>836.53</v>
      </c>
      <c r="S221" s="20">
        <f t="shared" si="23"/>
        <v>112.83</v>
      </c>
    </row>
    <row r="222">
      <c r="A222" s="329">
        <v>45428.0</v>
      </c>
      <c r="B222" s="153">
        <v>6940.0</v>
      </c>
      <c r="C222" s="153" t="s">
        <v>154</v>
      </c>
      <c r="D222" s="361">
        <v>28.0</v>
      </c>
      <c r="E222" s="153">
        <v>10.0</v>
      </c>
      <c r="F222" s="153">
        <v>0.0</v>
      </c>
      <c r="G222" s="153">
        <v>503993.0</v>
      </c>
      <c r="H222" s="153">
        <v>3.48</v>
      </c>
      <c r="I222" s="330" t="s">
        <v>229</v>
      </c>
      <c r="J222" s="330" t="s">
        <v>53</v>
      </c>
      <c r="K222" s="330" t="s">
        <v>203</v>
      </c>
      <c r="L222" s="152" t="s">
        <v>776</v>
      </c>
      <c r="M222" s="154"/>
      <c r="N222" s="154"/>
      <c r="O222" s="154"/>
      <c r="P222" s="154"/>
      <c r="Q222" s="154">
        <f t="shared" si="19"/>
        <v>1040.21</v>
      </c>
      <c r="R222" s="154">
        <f t="shared" si="22"/>
        <v>836.53</v>
      </c>
      <c r="S222" s="154">
        <f t="shared" si="23"/>
        <v>112.83</v>
      </c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</row>
    <row r="223">
      <c r="A223" s="228"/>
      <c r="B223" s="153">
        <v>6941.0</v>
      </c>
      <c r="C223" s="153" t="s">
        <v>391</v>
      </c>
      <c r="D223" s="165">
        <v>28.0</v>
      </c>
      <c r="E223" s="153">
        <v>8.0</v>
      </c>
      <c r="F223" s="153">
        <v>12.38</v>
      </c>
      <c r="G223" s="153">
        <v>3616239.0</v>
      </c>
      <c r="H223" s="153">
        <v>29.13</v>
      </c>
      <c r="I223" s="330" t="s">
        <v>229</v>
      </c>
      <c r="J223" s="330" t="s">
        <v>53</v>
      </c>
      <c r="K223" s="330" t="s">
        <v>203</v>
      </c>
      <c r="L223" s="154"/>
      <c r="M223" s="154"/>
      <c r="N223" s="154"/>
      <c r="O223" s="154"/>
      <c r="P223" s="154"/>
      <c r="Q223" s="154">
        <f t="shared" si="19"/>
        <v>1040.21</v>
      </c>
      <c r="R223" s="154">
        <f t="shared" si="22"/>
        <v>836.53</v>
      </c>
      <c r="S223" s="154">
        <f t="shared" si="23"/>
        <v>125.21</v>
      </c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</row>
    <row r="224">
      <c r="A224" s="329"/>
      <c r="B224" s="153">
        <v>6942.0</v>
      </c>
      <c r="C224" s="153" t="s">
        <v>154</v>
      </c>
      <c r="D224" s="165">
        <v>28.0</v>
      </c>
      <c r="E224" s="153">
        <v>6.0</v>
      </c>
      <c r="F224" s="153">
        <v>0.0</v>
      </c>
      <c r="G224" s="153">
        <v>1112410.0</v>
      </c>
      <c r="H224" s="153">
        <v>4.02</v>
      </c>
      <c r="I224" s="153" t="s">
        <v>101</v>
      </c>
      <c r="J224" s="330" t="s">
        <v>53</v>
      </c>
      <c r="K224" s="330" t="s">
        <v>203</v>
      </c>
      <c r="L224" s="154"/>
      <c r="M224" s="154"/>
      <c r="N224" s="154"/>
      <c r="O224" s="154"/>
      <c r="P224" s="154"/>
      <c r="Q224" s="154">
        <f t="shared" si="19"/>
        <v>1040.21</v>
      </c>
      <c r="R224" s="154">
        <f t="shared" si="22"/>
        <v>836.53</v>
      </c>
      <c r="S224" s="154">
        <f t="shared" si="23"/>
        <v>125.21</v>
      </c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</row>
    <row r="225">
      <c r="A225" s="228"/>
      <c r="B225" s="153">
        <v>6943.0</v>
      </c>
      <c r="C225" s="153" t="s">
        <v>391</v>
      </c>
      <c r="D225" s="165">
        <v>28.0</v>
      </c>
      <c r="E225" s="153">
        <v>7.5</v>
      </c>
      <c r="F225" s="153">
        <v>6.87</v>
      </c>
      <c r="G225" s="153">
        <v>5271052.0</v>
      </c>
      <c r="H225" s="153">
        <v>22.3</v>
      </c>
      <c r="I225" s="153" t="s">
        <v>101</v>
      </c>
      <c r="J225" s="330" t="s">
        <v>53</v>
      </c>
      <c r="K225" s="330" t="s">
        <v>203</v>
      </c>
      <c r="L225" s="154"/>
      <c r="M225" s="154"/>
      <c r="N225" s="154"/>
      <c r="O225" s="154"/>
      <c r="P225" s="154"/>
      <c r="Q225" s="154">
        <f t="shared" si="19"/>
        <v>1040.21</v>
      </c>
      <c r="R225" s="154">
        <f t="shared" si="22"/>
        <v>843.4</v>
      </c>
      <c r="S225" s="154">
        <f t="shared" si="23"/>
        <v>125.21</v>
      </c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</row>
    <row r="226">
      <c r="A226" s="228"/>
      <c r="B226" s="153">
        <v>6944.0</v>
      </c>
      <c r="C226" s="153" t="s">
        <v>391</v>
      </c>
      <c r="D226" s="165">
        <v>28.0</v>
      </c>
      <c r="E226" s="153">
        <v>6.5</v>
      </c>
      <c r="F226" s="153">
        <v>10.01</v>
      </c>
      <c r="G226" s="153">
        <v>7626420.0</v>
      </c>
      <c r="H226" s="153">
        <v>28.88</v>
      </c>
      <c r="I226" s="153" t="s">
        <v>101</v>
      </c>
      <c r="J226" s="330" t="s">
        <v>53</v>
      </c>
      <c r="K226" s="330" t="s">
        <v>203</v>
      </c>
      <c r="L226" s="154"/>
      <c r="M226" s="154"/>
      <c r="N226" s="154"/>
      <c r="O226" s="154"/>
      <c r="P226" s="154"/>
      <c r="Q226" s="154">
        <f t="shared" si="19"/>
        <v>1040.21</v>
      </c>
      <c r="R226" s="154">
        <f t="shared" si="22"/>
        <v>853.41</v>
      </c>
      <c r="S226" s="154">
        <f t="shared" si="23"/>
        <v>125.21</v>
      </c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</row>
    <row r="227">
      <c r="A227" s="228"/>
      <c r="B227" s="153">
        <v>6945.0</v>
      </c>
      <c r="C227" s="153" t="s">
        <v>391</v>
      </c>
      <c r="D227" s="165">
        <v>28.0</v>
      </c>
      <c r="E227" s="153">
        <v>6.5</v>
      </c>
      <c r="F227" s="153">
        <v>10.34</v>
      </c>
      <c r="G227" s="153">
        <v>7837380.0</v>
      </c>
      <c r="H227" s="153">
        <v>28.62</v>
      </c>
      <c r="I227" s="153" t="s">
        <v>101</v>
      </c>
      <c r="J227" s="330" t="s">
        <v>53</v>
      </c>
      <c r="K227" s="330" t="s">
        <v>203</v>
      </c>
      <c r="L227" s="154"/>
      <c r="M227" s="154"/>
      <c r="N227" s="154"/>
      <c r="O227" s="154"/>
      <c r="P227" s="154"/>
      <c r="Q227" s="154">
        <f t="shared" si="19"/>
        <v>1040.21</v>
      </c>
      <c r="R227" s="154">
        <f t="shared" si="22"/>
        <v>863.75</v>
      </c>
      <c r="S227" s="154">
        <f t="shared" si="23"/>
        <v>125.21</v>
      </c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</row>
    <row r="228">
      <c r="A228" s="228"/>
      <c r="B228" s="153">
        <v>6946.0</v>
      </c>
      <c r="C228" s="153" t="s">
        <v>391</v>
      </c>
      <c r="D228" s="165">
        <v>28.0</v>
      </c>
      <c r="E228" s="153">
        <v>6.5</v>
      </c>
      <c r="F228" s="153">
        <v>9.66</v>
      </c>
      <c r="G228" s="153">
        <v>7644993.0</v>
      </c>
      <c r="H228" s="153">
        <v>27.2</v>
      </c>
      <c r="I228" s="153" t="s">
        <v>101</v>
      </c>
      <c r="J228" s="330" t="s">
        <v>53</v>
      </c>
      <c r="K228" s="330" t="s">
        <v>203</v>
      </c>
      <c r="L228" s="154"/>
      <c r="M228" s="154"/>
      <c r="N228" s="154"/>
      <c r="O228" s="154"/>
      <c r="P228" s="154"/>
      <c r="Q228" s="154">
        <f t="shared" si="19"/>
        <v>1040.21</v>
      </c>
      <c r="R228" s="154">
        <f t="shared" si="22"/>
        <v>873.41</v>
      </c>
      <c r="S228" s="154">
        <f t="shared" si="23"/>
        <v>125.21</v>
      </c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</row>
    <row r="229">
      <c r="A229" s="228"/>
      <c r="B229" s="153">
        <v>6947.0</v>
      </c>
      <c r="C229" s="153" t="s">
        <v>391</v>
      </c>
      <c r="D229" s="165">
        <v>28.0</v>
      </c>
      <c r="E229" s="153">
        <v>10.0</v>
      </c>
      <c r="F229" s="153">
        <v>2.77</v>
      </c>
      <c r="G229" s="153">
        <v>943113.0</v>
      </c>
      <c r="H229" s="153">
        <v>5.38</v>
      </c>
      <c r="I229" s="153" t="s">
        <v>65</v>
      </c>
      <c r="J229" s="330" t="s">
        <v>53</v>
      </c>
      <c r="K229" s="330" t="s">
        <v>203</v>
      </c>
      <c r="L229" s="154"/>
      <c r="M229" s="154"/>
      <c r="N229" s="154"/>
      <c r="O229" s="154"/>
      <c r="P229" s="154"/>
      <c r="Q229" s="154">
        <f t="shared" si="19"/>
        <v>1042.98</v>
      </c>
      <c r="R229" s="154">
        <f t="shared" si="22"/>
        <v>873.41</v>
      </c>
      <c r="S229" s="154">
        <f t="shared" si="23"/>
        <v>125.21</v>
      </c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</row>
    <row r="230">
      <c r="A230" s="228"/>
      <c r="B230" s="153">
        <v>6948.0</v>
      </c>
      <c r="C230" s="153" t="s">
        <v>391</v>
      </c>
      <c r="D230" s="165">
        <v>28.0</v>
      </c>
      <c r="E230" s="153">
        <v>9.0</v>
      </c>
      <c r="F230" s="153">
        <v>16.04</v>
      </c>
      <c r="G230" s="153">
        <v>5548108.0</v>
      </c>
      <c r="H230" s="153">
        <v>30.76</v>
      </c>
      <c r="I230" s="153" t="s">
        <v>65</v>
      </c>
      <c r="J230" s="330" t="s">
        <v>53</v>
      </c>
      <c r="K230" s="330" t="s">
        <v>203</v>
      </c>
      <c r="L230" s="154"/>
      <c r="M230" s="154"/>
      <c r="N230" s="154"/>
      <c r="O230" s="154"/>
      <c r="P230" s="154"/>
      <c r="Q230" s="154">
        <f t="shared" si="19"/>
        <v>1059.02</v>
      </c>
      <c r="R230" s="154">
        <f t="shared" si="22"/>
        <v>873.41</v>
      </c>
      <c r="S230" s="154">
        <f t="shared" si="23"/>
        <v>125.21</v>
      </c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</row>
    <row r="231">
      <c r="A231" s="228"/>
      <c r="B231" s="153">
        <v>6949.0</v>
      </c>
      <c r="C231" s="153" t="s">
        <v>391</v>
      </c>
      <c r="D231" s="165">
        <v>28.0</v>
      </c>
      <c r="E231" s="153">
        <v>9.0</v>
      </c>
      <c r="F231" s="153">
        <v>14.3</v>
      </c>
      <c r="G231" s="153">
        <v>4972997.0</v>
      </c>
      <c r="H231" s="153">
        <v>28.76</v>
      </c>
      <c r="I231" s="153" t="s">
        <v>65</v>
      </c>
      <c r="J231" s="330" t="s">
        <v>53</v>
      </c>
      <c r="K231" s="330" t="s">
        <v>203</v>
      </c>
      <c r="L231" s="154"/>
      <c r="M231" s="154"/>
      <c r="N231" s="154"/>
      <c r="O231" s="154"/>
      <c r="P231" s="154"/>
      <c r="Q231" s="154">
        <f t="shared" si="19"/>
        <v>1073.32</v>
      </c>
      <c r="R231" s="154">
        <f t="shared" si="22"/>
        <v>873.41</v>
      </c>
      <c r="S231" s="154">
        <f t="shared" si="23"/>
        <v>125.21</v>
      </c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</row>
    <row r="232">
      <c r="A232" s="228"/>
      <c r="B232" s="153">
        <v>6950.0</v>
      </c>
      <c r="C232" s="153" t="s">
        <v>391</v>
      </c>
      <c r="D232" s="165">
        <v>28.0</v>
      </c>
      <c r="E232" s="153">
        <v>9.0</v>
      </c>
      <c r="F232" s="153">
        <v>12.91</v>
      </c>
      <c r="G232" s="153">
        <v>4602016.0</v>
      </c>
      <c r="H232" s="153">
        <v>27.61</v>
      </c>
      <c r="I232" s="153" t="s">
        <v>65</v>
      </c>
      <c r="J232" s="330" t="s">
        <v>53</v>
      </c>
      <c r="K232" s="330" t="s">
        <v>203</v>
      </c>
      <c r="L232" s="154"/>
      <c r="M232" s="154"/>
      <c r="N232" s="154"/>
      <c r="O232" s="154"/>
      <c r="P232" s="154"/>
      <c r="Q232" s="154">
        <f t="shared" si="19"/>
        <v>1086.23</v>
      </c>
      <c r="R232" s="154">
        <f t="shared" si="22"/>
        <v>873.41</v>
      </c>
      <c r="S232" s="154">
        <f t="shared" si="23"/>
        <v>125.21</v>
      </c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</row>
    <row r="233">
      <c r="A233" s="228"/>
      <c r="B233" s="153">
        <v>6951.0</v>
      </c>
      <c r="C233" s="153" t="s">
        <v>391</v>
      </c>
      <c r="D233" s="165">
        <v>28.0</v>
      </c>
      <c r="E233" s="153">
        <v>10.0</v>
      </c>
      <c r="F233" s="153">
        <v>7.85</v>
      </c>
      <c r="G233" s="153">
        <v>553717.0</v>
      </c>
      <c r="H233" s="153">
        <v>14.16</v>
      </c>
      <c r="I233" s="153" t="s">
        <v>235</v>
      </c>
      <c r="J233" s="330" t="s">
        <v>53</v>
      </c>
      <c r="K233" s="330" t="s">
        <v>203</v>
      </c>
      <c r="L233" s="154"/>
      <c r="M233" s="154"/>
      <c r="N233" s="154"/>
      <c r="O233" s="154"/>
      <c r="P233" s="154"/>
      <c r="Q233" s="154">
        <f t="shared" si="19"/>
        <v>1086.23</v>
      </c>
      <c r="R233" s="154">
        <f t="shared" si="22"/>
        <v>873.41</v>
      </c>
      <c r="S233" s="154">
        <f t="shared" si="23"/>
        <v>125.21</v>
      </c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</row>
    <row r="234">
      <c r="A234" s="228"/>
      <c r="B234" s="153">
        <v>6952.0</v>
      </c>
      <c r="C234" s="153" t="s">
        <v>391</v>
      </c>
      <c r="D234" s="165">
        <v>28.0</v>
      </c>
      <c r="E234" s="153">
        <v>6.5</v>
      </c>
      <c r="F234" s="153">
        <v>5.1</v>
      </c>
      <c r="G234" s="153">
        <v>368223.0</v>
      </c>
      <c r="H234" s="153">
        <v>14.46</v>
      </c>
      <c r="I234" s="153" t="s">
        <v>235</v>
      </c>
      <c r="J234" s="330" t="s">
        <v>53</v>
      </c>
      <c r="K234" s="330" t="s">
        <v>203</v>
      </c>
      <c r="L234" s="154"/>
      <c r="M234" s="154"/>
      <c r="N234" s="154"/>
      <c r="O234" s="154"/>
      <c r="P234" s="154"/>
      <c r="Q234" s="154">
        <f t="shared" ref="Q234:Q241" si="24">if($I234="LH2",$Q233+$F235,$Q233+0)</f>
        <v>1086.23</v>
      </c>
      <c r="R234" s="154">
        <f>if($I234="LD2",$R233+$F235,$R233+0)</f>
        <v>873.41</v>
      </c>
      <c r="S234" s="154">
        <f>if($I234="dummy",S233+$F235,S233)</f>
        <v>125.21</v>
      </c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</row>
    <row r="235">
      <c r="A235" s="228"/>
      <c r="B235" s="153">
        <v>6953.0</v>
      </c>
      <c r="C235" s="153" t="s">
        <v>391</v>
      </c>
      <c r="D235" s="165">
        <v>28.0</v>
      </c>
      <c r="E235" s="153">
        <v>9.0</v>
      </c>
      <c r="F235" s="153">
        <v>5.56</v>
      </c>
      <c r="G235" s="153">
        <v>390958.0</v>
      </c>
      <c r="H235" s="153">
        <v>10.85</v>
      </c>
      <c r="I235" s="153" t="s">
        <v>235</v>
      </c>
      <c r="J235" s="330" t="s">
        <v>53</v>
      </c>
      <c r="K235" s="330" t="s">
        <v>203</v>
      </c>
      <c r="L235" s="154"/>
      <c r="M235" s="154"/>
      <c r="N235" s="154"/>
      <c r="O235" s="154"/>
      <c r="P235" s="154"/>
      <c r="Q235" s="154">
        <f t="shared" si="24"/>
        <v>1086.23</v>
      </c>
      <c r="R235" s="154">
        <f>if($I235="LD2",$R234+#REF!,$R234+0)</f>
        <v>873.41</v>
      </c>
      <c r="S235" s="154">
        <f>if($I235="dummy",S234+#REF!,S234)</f>
        <v>125.21</v>
      </c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</row>
    <row r="236">
      <c r="A236" s="75"/>
      <c r="B236" s="52"/>
      <c r="C236" s="76"/>
      <c r="D236" s="52"/>
      <c r="E236" s="52"/>
      <c r="F236" s="52"/>
      <c r="G236" s="76"/>
      <c r="H236" s="52"/>
      <c r="I236" s="52"/>
      <c r="J236" s="52"/>
      <c r="K236" s="52"/>
      <c r="Q236" s="20">
        <f t="shared" si="24"/>
        <v>1086.23</v>
      </c>
      <c r="R236" s="20">
        <f t="shared" ref="R236:R296" si="25">if($I236="LD2",$R235+$F236,$R235+0)</f>
        <v>873.41</v>
      </c>
      <c r="S236" s="20">
        <f t="shared" ref="S236:S296" si="26">if($I236="dummy",S235+$F236,S235)</f>
        <v>125.21</v>
      </c>
    </row>
    <row r="237">
      <c r="A237" s="75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Q237" s="20">
        <f t="shared" si="24"/>
        <v>1086.23</v>
      </c>
      <c r="R237" s="20">
        <f t="shared" si="25"/>
        <v>873.41</v>
      </c>
      <c r="S237" s="20">
        <f t="shared" si="26"/>
        <v>125.21</v>
      </c>
    </row>
    <row r="238">
      <c r="A238" s="75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Q238" s="20">
        <f t="shared" si="24"/>
        <v>1086.23</v>
      </c>
      <c r="R238" s="20">
        <f t="shared" si="25"/>
        <v>873.41</v>
      </c>
      <c r="S238" s="20">
        <f t="shared" si="26"/>
        <v>125.21</v>
      </c>
    </row>
    <row r="239">
      <c r="A239" s="75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Q239" s="20">
        <f t="shared" si="24"/>
        <v>1086.23</v>
      </c>
      <c r="R239" s="20">
        <f t="shared" si="25"/>
        <v>873.41</v>
      </c>
      <c r="S239" s="20">
        <f t="shared" si="26"/>
        <v>125.21</v>
      </c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0">
        <f t="shared" si="24"/>
        <v>1086.23</v>
      </c>
      <c r="R240" s="20">
        <f t="shared" si="25"/>
        <v>873.41</v>
      </c>
      <c r="S240" s="20">
        <f t="shared" si="26"/>
        <v>125.21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0">
        <f t="shared" si="24"/>
        <v>1086.23</v>
      </c>
      <c r="R241" s="20">
        <f t="shared" si="25"/>
        <v>873.41</v>
      </c>
      <c r="S241" s="20">
        <f t="shared" si="26"/>
        <v>125.21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0">
        <f t="shared" ref="Q242:Q296" si="27">if($I242="LH2",$Q241+$F242,$Q241+0)</f>
        <v>1086.23</v>
      </c>
      <c r="R242" s="20">
        <f t="shared" si="25"/>
        <v>873.41</v>
      </c>
      <c r="S242" s="20">
        <f t="shared" si="26"/>
        <v>125.21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0">
        <f t="shared" si="27"/>
        <v>1086.23</v>
      </c>
      <c r="R243" s="20">
        <f t="shared" si="25"/>
        <v>873.41</v>
      </c>
      <c r="S243" s="20">
        <f t="shared" si="26"/>
        <v>125.21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0">
        <f t="shared" si="27"/>
        <v>1086.23</v>
      </c>
      <c r="R244" s="20">
        <f t="shared" si="25"/>
        <v>873.41</v>
      </c>
      <c r="S244" s="20">
        <f t="shared" si="26"/>
        <v>125.21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0">
        <f t="shared" si="27"/>
        <v>1086.23</v>
      </c>
      <c r="R245" s="20">
        <f t="shared" si="25"/>
        <v>873.41</v>
      </c>
      <c r="S245" s="20">
        <f t="shared" si="26"/>
        <v>125.21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0">
        <f t="shared" si="27"/>
        <v>1086.23</v>
      </c>
      <c r="R246" s="20">
        <f t="shared" si="25"/>
        <v>873.41</v>
      </c>
      <c r="S246" s="20">
        <f t="shared" si="26"/>
        <v>125.21</v>
      </c>
      <c r="U246" s="20" t="str">
        <f>AVERAGE(F239:F250)</f>
        <v>#DIV/0!</v>
      </c>
      <c r="V246" s="20">
        <f>AVERAGE(F219,F220,F224,F225,F226,F227,F229,F233)</f>
        <v>10.16875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0">
        <f t="shared" si="27"/>
        <v>1086.23</v>
      </c>
      <c r="R247" s="20">
        <f t="shared" si="25"/>
        <v>873.41</v>
      </c>
      <c r="S247" s="20">
        <f t="shared" si="26"/>
        <v>125.21</v>
      </c>
      <c r="U247" s="20" t="str">
        <f>U246*12</f>
        <v>#DIV/0!</v>
      </c>
      <c r="V247" s="20">
        <f>V246*8</f>
        <v>81.35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0">
        <f t="shared" si="27"/>
        <v>1086.23</v>
      </c>
      <c r="R248" s="20">
        <f t="shared" si="25"/>
        <v>873.41</v>
      </c>
      <c r="S248" s="20">
        <f t="shared" si="26"/>
        <v>125.21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0">
        <f t="shared" si="27"/>
        <v>1086.23</v>
      </c>
      <c r="R249" s="20">
        <f t="shared" si="25"/>
        <v>873.41</v>
      </c>
      <c r="S249" s="20">
        <f t="shared" si="26"/>
        <v>125.21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0">
        <f t="shared" si="27"/>
        <v>1086.23</v>
      </c>
      <c r="R250" s="20">
        <f t="shared" si="25"/>
        <v>873.41</v>
      </c>
      <c r="S250" s="20">
        <f t="shared" si="26"/>
        <v>125.21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0">
        <f t="shared" si="27"/>
        <v>1086.23</v>
      </c>
      <c r="R251" s="20">
        <f t="shared" si="25"/>
        <v>873.41</v>
      </c>
      <c r="S251" s="20">
        <f t="shared" si="26"/>
        <v>125.21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4"/>
      <c r="Q252" s="20">
        <f t="shared" si="27"/>
        <v>1086.23</v>
      </c>
      <c r="R252" s="20">
        <f t="shared" si="25"/>
        <v>873.41</v>
      </c>
      <c r="S252" s="20">
        <f t="shared" si="26"/>
        <v>125.21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0">
        <f t="shared" si="27"/>
        <v>1086.23</v>
      </c>
      <c r="R253" s="20">
        <f t="shared" si="25"/>
        <v>873.41</v>
      </c>
      <c r="S253" s="20">
        <f t="shared" si="26"/>
        <v>125.21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0">
        <f t="shared" si="27"/>
        <v>1086.23</v>
      </c>
      <c r="R254" s="20">
        <f t="shared" si="25"/>
        <v>873.41</v>
      </c>
      <c r="S254" s="20">
        <f t="shared" si="26"/>
        <v>125.21</v>
      </c>
    </row>
    <row r="255">
      <c r="A255" s="75"/>
      <c r="B255" s="76"/>
      <c r="C255" s="76"/>
      <c r="D255" s="52"/>
      <c r="E255" s="52"/>
      <c r="F255" s="52"/>
      <c r="G255" s="76"/>
      <c r="H255" s="52"/>
      <c r="I255" s="52"/>
      <c r="J255" s="52"/>
      <c r="K255" s="52"/>
      <c r="Q255" s="20">
        <f t="shared" si="27"/>
        <v>1086.23</v>
      </c>
      <c r="R255" s="20">
        <f t="shared" si="25"/>
        <v>873.41</v>
      </c>
      <c r="S255" s="20">
        <f t="shared" si="26"/>
        <v>125.21</v>
      </c>
    </row>
    <row r="256">
      <c r="A256" s="75"/>
      <c r="B256" s="76"/>
      <c r="C256" s="76"/>
      <c r="D256" s="52"/>
      <c r="E256" s="52"/>
      <c r="F256" s="52"/>
      <c r="G256" s="52"/>
      <c r="H256" s="52"/>
      <c r="I256" s="52"/>
      <c r="J256" s="52"/>
      <c r="K256" s="52"/>
      <c r="Q256" s="20">
        <f t="shared" si="27"/>
        <v>1086.23</v>
      </c>
      <c r="R256" s="20">
        <f t="shared" si="25"/>
        <v>873.41</v>
      </c>
      <c r="S256" s="20">
        <f t="shared" si="26"/>
        <v>125.21</v>
      </c>
    </row>
    <row r="257">
      <c r="A257" s="75"/>
      <c r="B257" s="76"/>
      <c r="C257" s="76"/>
      <c r="D257" s="52"/>
      <c r="E257" s="52"/>
      <c r="F257" s="52"/>
      <c r="G257" s="52"/>
      <c r="H257" s="52"/>
      <c r="I257" s="52"/>
      <c r="J257" s="52"/>
      <c r="K257" s="52"/>
      <c r="Q257" s="20">
        <f t="shared" si="27"/>
        <v>1086.23</v>
      </c>
      <c r="R257" s="20">
        <f t="shared" si="25"/>
        <v>873.41</v>
      </c>
      <c r="S257" s="20">
        <f t="shared" si="26"/>
        <v>125.21</v>
      </c>
    </row>
    <row r="258">
      <c r="A258" s="75"/>
      <c r="B258" s="76"/>
      <c r="C258" s="76"/>
      <c r="D258" s="52"/>
      <c r="E258" s="52"/>
      <c r="F258" s="52"/>
      <c r="G258" s="52"/>
      <c r="H258" s="52"/>
      <c r="I258" s="52"/>
      <c r="J258" s="52"/>
      <c r="K258" s="52"/>
      <c r="Q258" s="20">
        <f t="shared" si="27"/>
        <v>1086.23</v>
      </c>
      <c r="R258" s="20">
        <f t="shared" si="25"/>
        <v>873.41</v>
      </c>
      <c r="S258" s="20">
        <f t="shared" si="26"/>
        <v>125.21</v>
      </c>
    </row>
    <row r="259">
      <c r="A259" s="75"/>
      <c r="B259" s="76"/>
      <c r="C259" s="76"/>
      <c r="D259" s="52"/>
      <c r="E259" s="52"/>
      <c r="F259" s="52"/>
      <c r="G259" s="52"/>
      <c r="H259" s="52"/>
      <c r="I259" s="52"/>
      <c r="J259" s="52"/>
      <c r="K259" s="52"/>
      <c r="Q259" s="20">
        <f t="shared" si="27"/>
        <v>1086.23</v>
      </c>
      <c r="R259" s="20">
        <f t="shared" si="25"/>
        <v>873.41</v>
      </c>
      <c r="S259" s="20">
        <f t="shared" si="26"/>
        <v>125.21</v>
      </c>
    </row>
    <row r="260">
      <c r="A260" s="73"/>
      <c r="B260" s="76"/>
      <c r="C260" s="76"/>
      <c r="D260" s="52"/>
      <c r="E260" s="52"/>
      <c r="F260" s="52"/>
      <c r="G260" s="52"/>
      <c r="H260" s="52"/>
      <c r="I260" s="52"/>
      <c r="J260" s="52"/>
      <c r="K260" s="52"/>
      <c r="Q260" s="20">
        <f t="shared" si="27"/>
        <v>1086.23</v>
      </c>
      <c r="R260" s="20">
        <f t="shared" si="25"/>
        <v>873.41</v>
      </c>
      <c r="S260" s="20">
        <f t="shared" si="26"/>
        <v>125.21</v>
      </c>
    </row>
    <row r="261">
      <c r="A261" s="75"/>
      <c r="B261" s="76"/>
      <c r="C261" s="76"/>
      <c r="D261" s="52"/>
      <c r="E261" s="52"/>
      <c r="F261" s="52"/>
      <c r="G261" s="52"/>
      <c r="H261" s="52"/>
      <c r="I261" s="52"/>
      <c r="J261" s="52"/>
      <c r="K261" s="52"/>
      <c r="Q261" s="20">
        <f t="shared" si="27"/>
        <v>1086.23</v>
      </c>
      <c r="R261" s="20">
        <f t="shared" si="25"/>
        <v>873.41</v>
      </c>
      <c r="S261" s="20">
        <f t="shared" si="26"/>
        <v>125.21</v>
      </c>
    </row>
    <row r="262">
      <c r="A262" s="75"/>
      <c r="B262" s="76"/>
      <c r="C262" s="76"/>
      <c r="D262" s="52"/>
      <c r="E262" s="52"/>
      <c r="F262" s="52"/>
      <c r="G262" s="52"/>
      <c r="H262" s="52"/>
      <c r="I262" s="52"/>
      <c r="J262" s="52"/>
      <c r="K262" s="52"/>
      <c r="Q262" s="20">
        <f t="shared" si="27"/>
        <v>1086.23</v>
      </c>
      <c r="R262" s="20">
        <f t="shared" si="25"/>
        <v>873.41</v>
      </c>
      <c r="S262" s="20">
        <f t="shared" si="26"/>
        <v>125.21</v>
      </c>
    </row>
    <row r="263">
      <c r="A263" s="75"/>
      <c r="B263" s="76"/>
      <c r="C263" s="76"/>
      <c r="D263" s="52"/>
      <c r="E263" s="52"/>
      <c r="F263" s="52"/>
      <c r="G263" s="52"/>
      <c r="H263" s="52"/>
      <c r="I263" s="52"/>
      <c r="J263" s="52"/>
      <c r="K263" s="52"/>
      <c r="Q263" s="20">
        <f t="shared" si="27"/>
        <v>1086.23</v>
      </c>
      <c r="R263" s="20">
        <f t="shared" si="25"/>
        <v>873.41</v>
      </c>
      <c r="S263" s="20">
        <f t="shared" si="26"/>
        <v>125.21</v>
      </c>
    </row>
    <row r="264">
      <c r="A264" s="75"/>
      <c r="B264" s="76"/>
      <c r="C264" s="76"/>
      <c r="D264" s="52"/>
      <c r="E264" s="52"/>
      <c r="F264" s="52"/>
      <c r="G264" s="52"/>
      <c r="H264" s="52"/>
      <c r="I264" s="52"/>
      <c r="J264" s="52"/>
      <c r="K264" s="52"/>
      <c r="Q264" s="20">
        <f t="shared" si="27"/>
        <v>1086.23</v>
      </c>
      <c r="R264" s="20">
        <f t="shared" si="25"/>
        <v>873.41</v>
      </c>
      <c r="S264" s="20">
        <f t="shared" si="26"/>
        <v>125.21</v>
      </c>
    </row>
    <row r="265">
      <c r="A265" s="75"/>
      <c r="B265" s="76"/>
      <c r="C265" s="76"/>
      <c r="D265" s="52"/>
      <c r="E265" s="52"/>
      <c r="F265" s="52"/>
      <c r="G265" s="52"/>
      <c r="H265" s="52"/>
      <c r="I265" s="52"/>
      <c r="J265" s="52"/>
      <c r="K265" s="52"/>
      <c r="Q265" s="20">
        <f t="shared" si="27"/>
        <v>1086.23</v>
      </c>
      <c r="R265" s="20">
        <f t="shared" si="25"/>
        <v>873.41</v>
      </c>
      <c r="S265" s="20">
        <f t="shared" si="26"/>
        <v>125.21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0">
        <f t="shared" si="27"/>
        <v>1086.23</v>
      </c>
      <c r="R266" s="20">
        <f t="shared" si="25"/>
        <v>873.41</v>
      </c>
      <c r="S266" s="20">
        <f t="shared" si="26"/>
        <v>125.21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0">
        <f t="shared" si="27"/>
        <v>1086.23</v>
      </c>
      <c r="R267" s="20">
        <f t="shared" si="25"/>
        <v>873.41</v>
      </c>
      <c r="S267" s="20">
        <f t="shared" si="26"/>
        <v>125.21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0">
        <f t="shared" si="27"/>
        <v>1086.23</v>
      </c>
      <c r="R268" s="20">
        <f t="shared" si="25"/>
        <v>873.41</v>
      </c>
      <c r="S268" s="20">
        <f t="shared" si="26"/>
        <v>125.21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0">
        <f t="shared" si="27"/>
        <v>1086.23</v>
      </c>
      <c r="R269" s="20">
        <f t="shared" si="25"/>
        <v>873.41</v>
      </c>
      <c r="S269" s="20">
        <f t="shared" si="26"/>
        <v>125.21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0">
        <f t="shared" si="27"/>
        <v>1086.23</v>
      </c>
      <c r="R270" s="20">
        <f t="shared" si="25"/>
        <v>873.41</v>
      </c>
      <c r="S270" s="20">
        <f t="shared" si="26"/>
        <v>125.21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0">
        <f t="shared" si="27"/>
        <v>1086.23</v>
      </c>
      <c r="R271" s="20">
        <f t="shared" si="25"/>
        <v>873.41</v>
      </c>
      <c r="S271" s="20">
        <f t="shared" si="26"/>
        <v>125.21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0">
        <f t="shared" si="27"/>
        <v>1086.23</v>
      </c>
      <c r="R272" s="20">
        <f t="shared" si="25"/>
        <v>873.41</v>
      </c>
      <c r="S272" s="20">
        <f t="shared" si="26"/>
        <v>125.21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0">
        <f t="shared" si="27"/>
        <v>1086.23</v>
      </c>
      <c r="R273" s="20">
        <f t="shared" si="25"/>
        <v>873.41</v>
      </c>
      <c r="S273" s="20">
        <f t="shared" si="26"/>
        <v>125.21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0">
        <f t="shared" si="27"/>
        <v>1086.23</v>
      </c>
      <c r="R274" s="20">
        <f t="shared" si="25"/>
        <v>873.41</v>
      </c>
      <c r="S274" s="20">
        <f t="shared" si="26"/>
        <v>125.21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0">
        <f t="shared" si="27"/>
        <v>1086.23</v>
      </c>
      <c r="R275" s="20">
        <f t="shared" si="25"/>
        <v>873.41</v>
      </c>
      <c r="S275" s="20">
        <f t="shared" si="26"/>
        <v>125.21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0">
        <f t="shared" si="27"/>
        <v>1086.23</v>
      </c>
      <c r="R276" s="20">
        <f t="shared" si="25"/>
        <v>873.41</v>
      </c>
      <c r="S276" s="20">
        <f t="shared" si="26"/>
        <v>125.21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0">
        <f t="shared" si="27"/>
        <v>1086.23</v>
      </c>
      <c r="R277" s="20">
        <f t="shared" si="25"/>
        <v>873.41</v>
      </c>
      <c r="S277" s="20">
        <f t="shared" si="26"/>
        <v>125.21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0">
        <f t="shared" si="27"/>
        <v>1086.23</v>
      </c>
      <c r="R278" s="20">
        <f t="shared" si="25"/>
        <v>873.41</v>
      </c>
      <c r="S278" s="20">
        <f t="shared" si="26"/>
        <v>125.21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0">
        <f t="shared" si="27"/>
        <v>1086.23</v>
      </c>
      <c r="R279" s="20">
        <f t="shared" si="25"/>
        <v>873.41</v>
      </c>
      <c r="S279" s="20">
        <f t="shared" si="26"/>
        <v>125.21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0">
        <f t="shared" si="27"/>
        <v>1086.23</v>
      </c>
      <c r="R280" s="20">
        <f t="shared" si="25"/>
        <v>873.41</v>
      </c>
      <c r="S280" s="20">
        <f t="shared" si="26"/>
        <v>125.21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0">
        <f t="shared" si="27"/>
        <v>1086.23</v>
      </c>
      <c r="R281" s="20">
        <f t="shared" si="25"/>
        <v>873.41</v>
      </c>
      <c r="S281" s="20">
        <f t="shared" si="26"/>
        <v>125.21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4"/>
      <c r="Q282" s="20">
        <f t="shared" si="27"/>
        <v>1086.23</v>
      </c>
      <c r="R282" s="20">
        <f t="shared" si="25"/>
        <v>873.41</v>
      </c>
      <c r="S282" s="20">
        <f t="shared" si="26"/>
        <v>125.21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0">
        <f t="shared" si="27"/>
        <v>1086.23</v>
      </c>
      <c r="R283" s="20">
        <f t="shared" si="25"/>
        <v>873.41</v>
      </c>
      <c r="S283" s="20">
        <f t="shared" si="26"/>
        <v>125.21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0">
        <f t="shared" si="27"/>
        <v>1086.23</v>
      </c>
      <c r="R284" s="20">
        <f t="shared" si="25"/>
        <v>873.41</v>
      </c>
      <c r="S284" s="20">
        <f t="shared" si="26"/>
        <v>125.21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0">
        <f t="shared" si="27"/>
        <v>1086.23</v>
      </c>
      <c r="R285" s="20">
        <f t="shared" si="25"/>
        <v>873.41</v>
      </c>
      <c r="S285" s="20">
        <f t="shared" si="26"/>
        <v>125.21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0">
        <f t="shared" si="27"/>
        <v>1086.23</v>
      </c>
      <c r="R286" s="20">
        <f t="shared" si="25"/>
        <v>873.41</v>
      </c>
      <c r="S286" s="20">
        <f t="shared" si="26"/>
        <v>125.21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0">
        <f t="shared" si="27"/>
        <v>1086.23</v>
      </c>
      <c r="R287" s="20">
        <f t="shared" si="25"/>
        <v>873.41</v>
      </c>
      <c r="S287" s="20">
        <f t="shared" si="26"/>
        <v>125.21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0">
        <f t="shared" si="27"/>
        <v>1086.23</v>
      </c>
      <c r="R288" s="20">
        <f t="shared" si="25"/>
        <v>873.41</v>
      </c>
      <c r="S288" s="20">
        <f t="shared" si="26"/>
        <v>125.21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0">
        <f t="shared" si="27"/>
        <v>1086.23</v>
      </c>
      <c r="R289" s="20">
        <f t="shared" si="25"/>
        <v>873.41</v>
      </c>
      <c r="S289" s="20">
        <f t="shared" si="26"/>
        <v>125.21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0">
        <f t="shared" si="27"/>
        <v>1086.23</v>
      </c>
      <c r="R290" s="20">
        <f t="shared" si="25"/>
        <v>873.41</v>
      </c>
      <c r="S290" s="20">
        <f t="shared" si="26"/>
        <v>125.21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0">
        <f t="shared" si="27"/>
        <v>1086.23</v>
      </c>
      <c r="R291" s="20">
        <f t="shared" si="25"/>
        <v>873.41</v>
      </c>
      <c r="S291" s="20">
        <f t="shared" si="26"/>
        <v>125.21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0">
        <f t="shared" si="27"/>
        <v>1086.23</v>
      </c>
      <c r="R292" s="20">
        <f t="shared" si="25"/>
        <v>873.41</v>
      </c>
      <c r="S292" s="20">
        <f t="shared" si="26"/>
        <v>125.21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0">
        <f t="shared" si="27"/>
        <v>1086.23</v>
      </c>
      <c r="R293" s="20">
        <f t="shared" si="25"/>
        <v>873.41</v>
      </c>
      <c r="S293" s="20">
        <f t="shared" si="26"/>
        <v>125.21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0">
        <f t="shared" si="27"/>
        <v>1086.23</v>
      </c>
      <c r="R294" s="20">
        <f t="shared" si="25"/>
        <v>873.41</v>
      </c>
      <c r="S294" s="20">
        <f t="shared" si="26"/>
        <v>125.21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0">
        <f t="shared" si="27"/>
        <v>1086.23</v>
      </c>
      <c r="R295" s="20">
        <f t="shared" si="25"/>
        <v>873.41</v>
      </c>
      <c r="S295" s="20">
        <f t="shared" si="26"/>
        <v>125.21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0">
        <f t="shared" si="27"/>
        <v>1086.23</v>
      </c>
      <c r="R296" s="20">
        <f t="shared" si="25"/>
        <v>873.41</v>
      </c>
      <c r="S296" s="20">
        <f t="shared" si="26"/>
        <v>125.21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0">
        <f>if($J297="LH2",$Q296+$F297,$Q296+0)</f>
        <v>1086.23</v>
      </c>
      <c r="R297" s="20">
        <f>if($J297="LD2",$R296+$F297,$R296+0)</f>
        <v>873.41</v>
      </c>
      <c r="S297" s="20">
        <f>if($J297="dummy",S296+$F297,S296)</f>
        <v>125.21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0">
        <f t="shared" ref="Q298:Q500" si="28">if($I298="LH2",$Q297+$F298,$Q297+0)</f>
        <v>1086.23</v>
      </c>
      <c r="R298" s="20">
        <f t="shared" ref="R298:R500" si="29">if($I298="LD2",$R297+$F298,$R297+0)</f>
        <v>873.41</v>
      </c>
      <c r="S298" s="20">
        <f t="shared" ref="S298:S500" si="30">if($I298="dummy",S297+$F298,S297)</f>
        <v>125.21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0">
        <f t="shared" si="28"/>
        <v>1086.23</v>
      </c>
      <c r="R299" s="20">
        <f t="shared" si="29"/>
        <v>873.41</v>
      </c>
      <c r="S299" s="20">
        <f t="shared" si="30"/>
        <v>125.21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0">
        <f t="shared" si="28"/>
        <v>1086.23</v>
      </c>
      <c r="R300" s="20">
        <f t="shared" si="29"/>
        <v>873.41</v>
      </c>
      <c r="S300" s="20">
        <f t="shared" si="30"/>
        <v>125.21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0">
        <f t="shared" si="28"/>
        <v>1086.23</v>
      </c>
      <c r="R301" s="20">
        <f t="shared" si="29"/>
        <v>873.41</v>
      </c>
      <c r="S301" s="20">
        <f t="shared" si="30"/>
        <v>125.21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0">
        <f t="shared" si="28"/>
        <v>1086.23</v>
      </c>
      <c r="R302" s="20">
        <f t="shared" si="29"/>
        <v>873.41</v>
      </c>
      <c r="S302" s="20">
        <f t="shared" si="30"/>
        <v>125.21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0">
        <f t="shared" si="28"/>
        <v>1086.23</v>
      </c>
      <c r="R303" s="20">
        <f t="shared" si="29"/>
        <v>873.41</v>
      </c>
      <c r="S303" s="20">
        <f t="shared" si="30"/>
        <v>125.21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0">
        <f t="shared" si="28"/>
        <v>1086.23</v>
      </c>
      <c r="R304" s="20">
        <f t="shared" si="29"/>
        <v>873.41</v>
      </c>
      <c r="S304" s="20">
        <f t="shared" si="30"/>
        <v>125.21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0">
        <f t="shared" si="28"/>
        <v>1086.23</v>
      </c>
      <c r="R305" s="20">
        <f t="shared" si="29"/>
        <v>873.41</v>
      </c>
      <c r="S305" s="20">
        <f t="shared" si="30"/>
        <v>125.21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0">
        <f t="shared" si="28"/>
        <v>1086.23</v>
      </c>
      <c r="R306" s="20">
        <f t="shared" si="29"/>
        <v>873.41</v>
      </c>
      <c r="S306" s="20">
        <f t="shared" si="30"/>
        <v>125.21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0">
        <f t="shared" si="28"/>
        <v>1086.23</v>
      </c>
      <c r="R307" s="20">
        <f t="shared" si="29"/>
        <v>873.41</v>
      </c>
      <c r="S307" s="20">
        <f t="shared" si="30"/>
        <v>125.21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0">
        <f t="shared" si="28"/>
        <v>1086.23</v>
      </c>
      <c r="R308" s="20">
        <f t="shared" si="29"/>
        <v>873.41</v>
      </c>
      <c r="S308" s="20">
        <f t="shared" si="30"/>
        <v>125.21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0">
        <f t="shared" si="28"/>
        <v>1086.23</v>
      </c>
      <c r="R309" s="20">
        <f t="shared" si="29"/>
        <v>873.41</v>
      </c>
      <c r="S309" s="20">
        <f t="shared" si="30"/>
        <v>125.21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0">
        <f t="shared" si="28"/>
        <v>1086.23</v>
      </c>
      <c r="R310" s="20">
        <f t="shared" si="29"/>
        <v>873.41</v>
      </c>
      <c r="S310" s="20">
        <f t="shared" si="30"/>
        <v>125.21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0">
        <f t="shared" si="28"/>
        <v>1086.23</v>
      </c>
      <c r="R311" s="20">
        <f t="shared" si="29"/>
        <v>873.41</v>
      </c>
      <c r="S311" s="20">
        <f t="shared" si="30"/>
        <v>125.21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0">
        <f t="shared" si="28"/>
        <v>1086.23</v>
      </c>
      <c r="R312" s="20">
        <f t="shared" si="29"/>
        <v>873.41</v>
      </c>
      <c r="S312" s="20">
        <f t="shared" si="30"/>
        <v>125.21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0">
        <f t="shared" si="28"/>
        <v>1086.23</v>
      </c>
      <c r="R313" s="20">
        <f t="shared" si="29"/>
        <v>873.41</v>
      </c>
      <c r="S313" s="20">
        <f t="shared" si="30"/>
        <v>125.21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0">
        <f t="shared" si="28"/>
        <v>1086.23</v>
      </c>
      <c r="R314" s="20">
        <f t="shared" si="29"/>
        <v>873.41</v>
      </c>
      <c r="S314" s="20">
        <f t="shared" si="30"/>
        <v>125.21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0">
        <f t="shared" si="28"/>
        <v>1086.23</v>
      </c>
      <c r="R315" s="20">
        <f t="shared" si="29"/>
        <v>873.41</v>
      </c>
      <c r="S315" s="20">
        <f t="shared" si="30"/>
        <v>125.21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0">
        <f t="shared" si="28"/>
        <v>1086.23</v>
      </c>
      <c r="R316" s="20">
        <f t="shared" si="29"/>
        <v>873.41</v>
      </c>
      <c r="S316" s="20">
        <f t="shared" si="30"/>
        <v>125.21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0">
        <f t="shared" si="28"/>
        <v>1086.23</v>
      </c>
      <c r="R317" s="20">
        <f t="shared" si="29"/>
        <v>873.41</v>
      </c>
      <c r="S317" s="20">
        <f t="shared" si="30"/>
        <v>125.21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0">
        <f t="shared" si="28"/>
        <v>1086.23</v>
      </c>
      <c r="R318" s="20">
        <f t="shared" si="29"/>
        <v>873.41</v>
      </c>
      <c r="S318" s="20">
        <f t="shared" si="30"/>
        <v>125.21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0">
        <f t="shared" si="28"/>
        <v>1086.23</v>
      </c>
      <c r="R319" s="20">
        <f t="shared" si="29"/>
        <v>873.41</v>
      </c>
      <c r="S319" s="20">
        <f t="shared" si="30"/>
        <v>125.21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0">
        <f t="shared" si="28"/>
        <v>1086.23</v>
      </c>
      <c r="R320" s="20">
        <f t="shared" si="29"/>
        <v>873.41</v>
      </c>
      <c r="S320" s="20">
        <f t="shared" si="30"/>
        <v>125.21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0">
        <f t="shared" si="28"/>
        <v>1086.23</v>
      </c>
      <c r="R321" s="20">
        <f t="shared" si="29"/>
        <v>873.41</v>
      </c>
      <c r="S321" s="20">
        <f t="shared" si="30"/>
        <v>125.21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0">
        <f t="shared" si="28"/>
        <v>1086.23</v>
      </c>
      <c r="R322" s="20">
        <f t="shared" si="29"/>
        <v>873.41</v>
      </c>
      <c r="S322" s="20">
        <f t="shared" si="30"/>
        <v>125.21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0">
        <f t="shared" si="28"/>
        <v>1086.23</v>
      </c>
      <c r="R323" s="20">
        <f t="shared" si="29"/>
        <v>873.41</v>
      </c>
      <c r="S323" s="20">
        <f t="shared" si="30"/>
        <v>125.21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0">
        <f t="shared" si="28"/>
        <v>1086.23</v>
      </c>
      <c r="R324" s="20">
        <f t="shared" si="29"/>
        <v>873.41</v>
      </c>
      <c r="S324" s="20">
        <f t="shared" si="30"/>
        <v>125.21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0">
        <f t="shared" si="28"/>
        <v>1086.23</v>
      </c>
      <c r="R325" s="20">
        <f t="shared" si="29"/>
        <v>873.41</v>
      </c>
      <c r="S325" s="20">
        <f t="shared" si="30"/>
        <v>125.21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0">
        <f t="shared" si="28"/>
        <v>1086.23</v>
      </c>
      <c r="R326" s="20">
        <f t="shared" si="29"/>
        <v>873.41</v>
      </c>
      <c r="S326" s="20">
        <f t="shared" si="30"/>
        <v>125.21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0">
        <f t="shared" si="28"/>
        <v>1086.23</v>
      </c>
      <c r="R327" s="20">
        <f t="shared" si="29"/>
        <v>873.41</v>
      </c>
      <c r="S327" s="20">
        <f t="shared" si="30"/>
        <v>125.21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0">
        <f t="shared" si="28"/>
        <v>1086.23</v>
      </c>
      <c r="R328" s="20">
        <f t="shared" si="29"/>
        <v>873.41</v>
      </c>
      <c r="S328" s="20">
        <f t="shared" si="30"/>
        <v>125.21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0">
        <f t="shared" si="28"/>
        <v>1086.23</v>
      </c>
      <c r="R329" s="20">
        <f t="shared" si="29"/>
        <v>873.41</v>
      </c>
      <c r="S329" s="20">
        <f t="shared" si="30"/>
        <v>125.21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0">
        <f t="shared" si="28"/>
        <v>1086.23</v>
      </c>
      <c r="R330" s="20">
        <f t="shared" si="29"/>
        <v>873.41</v>
      </c>
      <c r="S330" s="20">
        <f t="shared" si="30"/>
        <v>125.21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0">
        <f t="shared" si="28"/>
        <v>1086.23</v>
      </c>
      <c r="R331" s="20">
        <f t="shared" si="29"/>
        <v>873.41</v>
      </c>
      <c r="S331" s="20">
        <f t="shared" si="30"/>
        <v>125.21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0">
        <f t="shared" si="28"/>
        <v>1086.23</v>
      </c>
      <c r="R332" s="20">
        <f t="shared" si="29"/>
        <v>873.41</v>
      </c>
      <c r="S332" s="20">
        <f t="shared" si="30"/>
        <v>125.21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0">
        <f t="shared" si="28"/>
        <v>1086.23</v>
      </c>
      <c r="R333" s="20">
        <f t="shared" si="29"/>
        <v>873.41</v>
      </c>
      <c r="S333" s="20">
        <f t="shared" si="30"/>
        <v>125.21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0">
        <f t="shared" si="28"/>
        <v>1086.23</v>
      </c>
      <c r="R334" s="20">
        <f t="shared" si="29"/>
        <v>873.41</v>
      </c>
      <c r="S334" s="20">
        <f t="shared" si="30"/>
        <v>125.21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0">
        <f t="shared" si="28"/>
        <v>1086.23</v>
      </c>
      <c r="R335" s="20">
        <f t="shared" si="29"/>
        <v>873.41</v>
      </c>
      <c r="S335" s="20">
        <f t="shared" si="30"/>
        <v>125.21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0">
        <f t="shared" si="28"/>
        <v>1086.23</v>
      </c>
      <c r="R336" s="20">
        <f t="shared" si="29"/>
        <v>873.41</v>
      </c>
      <c r="S336" s="20">
        <f t="shared" si="30"/>
        <v>125.21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0">
        <f t="shared" si="28"/>
        <v>1086.23</v>
      </c>
      <c r="R337" s="20">
        <f t="shared" si="29"/>
        <v>873.41</v>
      </c>
      <c r="S337" s="20">
        <f t="shared" si="30"/>
        <v>125.21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0">
        <f t="shared" si="28"/>
        <v>1086.23</v>
      </c>
      <c r="R338" s="20">
        <f t="shared" si="29"/>
        <v>873.41</v>
      </c>
      <c r="S338" s="20">
        <f t="shared" si="30"/>
        <v>125.21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0">
        <f t="shared" si="28"/>
        <v>1086.23</v>
      </c>
      <c r="R339" s="20">
        <f t="shared" si="29"/>
        <v>873.41</v>
      </c>
      <c r="S339" s="20">
        <f t="shared" si="30"/>
        <v>125.21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0">
        <f t="shared" si="28"/>
        <v>1086.23</v>
      </c>
      <c r="R340" s="20">
        <f t="shared" si="29"/>
        <v>873.41</v>
      </c>
      <c r="S340" s="20">
        <f t="shared" si="30"/>
        <v>125.21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0">
        <f t="shared" si="28"/>
        <v>1086.23</v>
      </c>
      <c r="R341" s="20">
        <f t="shared" si="29"/>
        <v>873.41</v>
      </c>
      <c r="S341" s="20">
        <f t="shared" si="30"/>
        <v>125.21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0">
        <f t="shared" si="28"/>
        <v>1086.23</v>
      </c>
      <c r="R342" s="20">
        <f t="shared" si="29"/>
        <v>873.41</v>
      </c>
      <c r="S342" s="20">
        <f t="shared" si="30"/>
        <v>125.21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0">
        <f t="shared" si="28"/>
        <v>1086.23</v>
      </c>
      <c r="R343" s="20">
        <f t="shared" si="29"/>
        <v>873.41</v>
      </c>
      <c r="S343" s="20">
        <f t="shared" si="30"/>
        <v>125.21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0">
        <f t="shared" si="28"/>
        <v>1086.23</v>
      </c>
      <c r="R344" s="20">
        <f t="shared" si="29"/>
        <v>873.41</v>
      </c>
      <c r="S344" s="20">
        <f t="shared" si="30"/>
        <v>125.21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0">
        <f t="shared" si="28"/>
        <v>1086.23</v>
      </c>
      <c r="R345" s="20">
        <f t="shared" si="29"/>
        <v>873.41</v>
      </c>
      <c r="S345" s="20">
        <f t="shared" si="30"/>
        <v>125.21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0">
        <f t="shared" si="28"/>
        <v>1086.23</v>
      </c>
      <c r="R346" s="20">
        <f t="shared" si="29"/>
        <v>873.41</v>
      </c>
      <c r="S346" s="20">
        <f t="shared" si="30"/>
        <v>125.21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0">
        <f t="shared" si="28"/>
        <v>1086.23</v>
      </c>
      <c r="R347" s="20">
        <f t="shared" si="29"/>
        <v>873.41</v>
      </c>
      <c r="S347" s="20">
        <f t="shared" si="30"/>
        <v>125.21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0">
        <f t="shared" si="28"/>
        <v>1086.23</v>
      </c>
      <c r="R348" s="20">
        <f t="shared" si="29"/>
        <v>873.41</v>
      </c>
      <c r="S348" s="20">
        <f t="shared" si="30"/>
        <v>125.21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0">
        <f t="shared" si="28"/>
        <v>1086.23</v>
      </c>
      <c r="R349" s="20">
        <f t="shared" si="29"/>
        <v>873.41</v>
      </c>
      <c r="S349" s="20">
        <f t="shared" si="30"/>
        <v>125.21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0">
        <f t="shared" si="28"/>
        <v>1086.23</v>
      </c>
      <c r="R350" s="20">
        <f t="shared" si="29"/>
        <v>873.41</v>
      </c>
      <c r="S350" s="20">
        <f t="shared" si="30"/>
        <v>125.21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0">
        <f t="shared" si="28"/>
        <v>1086.23</v>
      </c>
      <c r="R351" s="20">
        <f t="shared" si="29"/>
        <v>873.41</v>
      </c>
      <c r="S351" s="20">
        <f t="shared" si="30"/>
        <v>125.21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0">
        <f t="shared" si="28"/>
        <v>1086.23</v>
      </c>
      <c r="R352" s="20">
        <f t="shared" si="29"/>
        <v>873.41</v>
      </c>
      <c r="S352" s="20">
        <f t="shared" si="30"/>
        <v>125.21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0">
        <f t="shared" si="28"/>
        <v>1086.23</v>
      </c>
      <c r="R353" s="20">
        <f t="shared" si="29"/>
        <v>873.41</v>
      </c>
      <c r="S353" s="20">
        <f t="shared" si="30"/>
        <v>125.21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0">
        <f t="shared" si="28"/>
        <v>1086.23</v>
      </c>
      <c r="R354" s="20">
        <f t="shared" si="29"/>
        <v>873.41</v>
      </c>
      <c r="S354" s="20">
        <f t="shared" si="30"/>
        <v>125.21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0">
        <f t="shared" si="28"/>
        <v>1086.23</v>
      </c>
      <c r="R355" s="20">
        <f t="shared" si="29"/>
        <v>873.41</v>
      </c>
      <c r="S355" s="20">
        <f t="shared" si="30"/>
        <v>125.21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0">
        <f t="shared" si="28"/>
        <v>1086.23</v>
      </c>
      <c r="R356" s="20">
        <f t="shared" si="29"/>
        <v>873.41</v>
      </c>
      <c r="S356" s="20">
        <f t="shared" si="30"/>
        <v>125.21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0">
        <f t="shared" si="28"/>
        <v>1086.23</v>
      </c>
      <c r="R357" s="20">
        <f t="shared" si="29"/>
        <v>873.41</v>
      </c>
      <c r="S357" s="20">
        <f t="shared" si="30"/>
        <v>125.21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0">
        <f t="shared" si="28"/>
        <v>1086.23</v>
      </c>
      <c r="R358" s="20">
        <f t="shared" si="29"/>
        <v>873.41</v>
      </c>
      <c r="S358" s="20">
        <f t="shared" si="30"/>
        <v>125.21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0">
        <f t="shared" si="28"/>
        <v>1086.23</v>
      </c>
      <c r="R359" s="20">
        <f t="shared" si="29"/>
        <v>873.41</v>
      </c>
      <c r="S359" s="20">
        <f t="shared" si="30"/>
        <v>125.21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0">
        <f t="shared" si="28"/>
        <v>1086.23</v>
      </c>
      <c r="R360" s="20">
        <f t="shared" si="29"/>
        <v>873.41</v>
      </c>
      <c r="S360" s="20">
        <f t="shared" si="30"/>
        <v>125.21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0">
        <f t="shared" si="28"/>
        <v>1086.23</v>
      </c>
      <c r="R361" s="20">
        <f t="shared" si="29"/>
        <v>873.41</v>
      </c>
      <c r="S361" s="20">
        <f t="shared" si="30"/>
        <v>125.21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0">
        <f t="shared" si="28"/>
        <v>1086.23</v>
      </c>
      <c r="R362" s="20">
        <f t="shared" si="29"/>
        <v>873.41</v>
      </c>
      <c r="S362" s="20">
        <f t="shared" si="30"/>
        <v>125.21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0">
        <f t="shared" si="28"/>
        <v>1086.23</v>
      </c>
      <c r="R363" s="20">
        <f t="shared" si="29"/>
        <v>873.41</v>
      </c>
      <c r="S363" s="20">
        <f t="shared" si="30"/>
        <v>125.21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0">
        <f t="shared" si="28"/>
        <v>1086.23</v>
      </c>
      <c r="R364" s="20">
        <f t="shared" si="29"/>
        <v>873.41</v>
      </c>
      <c r="S364" s="20">
        <f t="shared" si="30"/>
        <v>125.21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0">
        <f t="shared" si="28"/>
        <v>1086.23</v>
      </c>
      <c r="R365" s="20">
        <f t="shared" si="29"/>
        <v>873.41</v>
      </c>
      <c r="S365" s="20">
        <f t="shared" si="30"/>
        <v>125.21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0">
        <f t="shared" si="28"/>
        <v>1086.23</v>
      </c>
      <c r="R366" s="20">
        <f t="shared" si="29"/>
        <v>873.41</v>
      </c>
      <c r="S366" s="20">
        <f t="shared" si="30"/>
        <v>125.21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0">
        <f t="shared" si="28"/>
        <v>1086.23</v>
      </c>
      <c r="R367" s="20">
        <f t="shared" si="29"/>
        <v>873.41</v>
      </c>
      <c r="S367" s="20">
        <f t="shared" si="30"/>
        <v>125.21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0">
        <f t="shared" si="28"/>
        <v>1086.23</v>
      </c>
      <c r="R368" s="20">
        <f t="shared" si="29"/>
        <v>873.41</v>
      </c>
      <c r="S368" s="20">
        <f t="shared" si="30"/>
        <v>125.21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0">
        <f t="shared" si="28"/>
        <v>1086.23</v>
      </c>
      <c r="R369" s="20">
        <f t="shared" si="29"/>
        <v>873.41</v>
      </c>
      <c r="S369" s="20">
        <f t="shared" si="30"/>
        <v>125.21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0">
        <f t="shared" si="28"/>
        <v>1086.23</v>
      </c>
      <c r="R370" s="20">
        <f t="shared" si="29"/>
        <v>873.41</v>
      </c>
      <c r="S370" s="20">
        <f t="shared" si="30"/>
        <v>125.21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0">
        <f t="shared" si="28"/>
        <v>1086.23</v>
      </c>
      <c r="R371" s="20">
        <f t="shared" si="29"/>
        <v>873.41</v>
      </c>
      <c r="S371" s="20">
        <f t="shared" si="30"/>
        <v>125.21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0">
        <f t="shared" si="28"/>
        <v>1086.23</v>
      </c>
      <c r="R372" s="20">
        <f t="shared" si="29"/>
        <v>873.41</v>
      </c>
      <c r="S372" s="20">
        <f t="shared" si="30"/>
        <v>125.21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0">
        <f t="shared" si="28"/>
        <v>1086.23</v>
      </c>
      <c r="R373" s="20">
        <f t="shared" si="29"/>
        <v>873.41</v>
      </c>
      <c r="S373" s="20">
        <f t="shared" si="30"/>
        <v>125.21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0">
        <f t="shared" si="28"/>
        <v>1086.23</v>
      </c>
      <c r="R374" s="20">
        <f t="shared" si="29"/>
        <v>873.41</v>
      </c>
      <c r="S374" s="20">
        <f t="shared" si="30"/>
        <v>125.21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0">
        <f t="shared" si="28"/>
        <v>1086.23</v>
      </c>
      <c r="R375" s="20">
        <f t="shared" si="29"/>
        <v>873.41</v>
      </c>
      <c r="S375" s="20">
        <f t="shared" si="30"/>
        <v>125.21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0">
        <f t="shared" si="28"/>
        <v>1086.23</v>
      </c>
      <c r="R376" s="20">
        <f t="shared" si="29"/>
        <v>873.41</v>
      </c>
      <c r="S376" s="20">
        <f t="shared" si="30"/>
        <v>125.21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0">
        <f t="shared" si="28"/>
        <v>1086.23</v>
      </c>
      <c r="R377" s="20">
        <f t="shared" si="29"/>
        <v>873.41</v>
      </c>
      <c r="S377" s="20">
        <f t="shared" si="30"/>
        <v>125.21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0">
        <f t="shared" si="28"/>
        <v>1086.23</v>
      </c>
      <c r="R378" s="20">
        <f t="shared" si="29"/>
        <v>873.41</v>
      </c>
      <c r="S378" s="20">
        <f t="shared" si="30"/>
        <v>125.21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0">
        <f t="shared" si="28"/>
        <v>1086.23</v>
      </c>
      <c r="R379" s="20">
        <f t="shared" si="29"/>
        <v>873.41</v>
      </c>
      <c r="S379" s="20">
        <f t="shared" si="30"/>
        <v>125.21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0">
        <f t="shared" si="28"/>
        <v>1086.23</v>
      </c>
      <c r="R380" s="20">
        <f t="shared" si="29"/>
        <v>873.41</v>
      </c>
      <c r="S380" s="20">
        <f t="shared" si="30"/>
        <v>125.21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0">
        <f t="shared" si="28"/>
        <v>1086.23</v>
      </c>
      <c r="R381" s="20">
        <f t="shared" si="29"/>
        <v>873.41</v>
      </c>
      <c r="S381" s="20">
        <f t="shared" si="30"/>
        <v>125.21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0">
        <f t="shared" si="28"/>
        <v>1086.23</v>
      </c>
      <c r="R382" s="20">
        <f t="shared" si="29"/>
        <v>873.41</v>
      </c>
      <c r="S382" s="20">
        <f t="shared" si="30"/>
        <v>125.21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0">
        <f t="shared" si="28"/>
        <v>1086.23</v>
      </c>
      <c r="R383" s="20">
        <f t="shared" si="29"/>
        <v>873.41</v>
      </c>
      <c r="S383" s="20">
        <f t="shared" si="30"/>
        <v>125.21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0">
        <f t="shared" si="28"/>
        <v>1086.23</v>
      </c>
      <c r="R384" s="20">
        <f t="shared" si="29"/>
        <v>873.41</v>
      </c>
      <c r="S384" s="20">
        <f t="shared" si="30"/>
        <v>125.21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0">
        <f t="shared" si="28"/>
        <v>1086.23</v>
      </c>
      <c r="R385" s="20">
        <f t="shared" si="29"/>
        <v>873.41</v>
      </c>
      <c r="S385" s="20">
        <f t="shared" si="30"/>
        <v>125.21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0">
        <f t="shared" si="28"/>
        <v>1086.23</v>
      </c>
      <c r="R386" s="20">
        <f t="shared" si="29"/>
        <v>873.41</v>
      </c>
      <c r="S386" s="20">
        <f t="shared" si="30"/>
        <v>125.21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0">
        <f t="shared" si="28"/>
        <v>1086.23</v>
      </c>
      <c r="R387" s="20">
        <f t="shared" si="29"/>
        <v>873.41</v>
      </c>
      <c r="S387" s="20">
        <f t="shared" si="30"/>
        <v>125.21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0">
        <f t="shared" si="28"/>
        <v>1086.23</v>
      </c>
      <c r="R388" s="20">
        <f t="shared" si="29"/>
        <v>873.41</v>
      </c>
      <c r="S388" s="20">
        <f t="shared" si="30"/>
        <v>125.21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0">
        <f t="shared" si="28"/>
        <v>1086.23</v>
      </c>
      <c r="R389" s="20">
        <f t="shared" si="29"/>
        <v>873.41</v>
      </c>
      <c r="S389" s="20">
        <f t="shared" si="30"/>
        <v>125.21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0">
        <f t="shared" si="28"/>
        <v>1086.23</v>
      </c>
      <c r="R390" s="20">
        <f t="shared" si="29"/>
        <v>873.41</v>
      </c>
      <c r="S390" s="20">
        <f t="shared" si="30"/>
        <v>125.21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0">
        <f t="shared" si="28"/>
        <v>1086.23</v>
      </c>
      <c r="R391" s="20">
        <f t="shared" si="29"/>
        <v>873.41</v>
      </c>
      <c r="S391" s="20">
        <f t="shared" si="30"/>
        <v>125.21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0">
        <f t="shared" si="28"/>
        <v>1086.23</v>
      </c>
      <c r="R392" s="20">
        <f t="shared" si="29"/>
        <v>873.41</v>
      </c>
      <c r="S392" s="20">
        <f t="shared" si="30"/>
        <v>125.21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0">
        <f t="shared" si="28"/>
        <v>1086.23</v>
      </c>
      <c r="R393" s="20">
        <f t="shared" si="29"/>
        <v>873.41</v>
      </c>
      <c r="S393" s="20">
        <f t="shared" si="30"/>
        <v>125.21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0">
        <f t="shared" si="28"/>
        <v>1086.23</v>
      </c>
      <c r="R394" s="20">
        <f t="shared" si="29"/>
        <v>873.41</v>
      </c>
      <c r="S394" s="20">
        <f t="shared" si="30"/>
        <v>125.21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0">
        <f t="shared" si="28"/>
        <v>1086.23</v>
      </c>
      <c r="R395" s="20">
        <f t="shared" si="29"/>
        <v>873.41</v>
      </c>
      <c r="S395" s="20">
        <f t="shared" si="30"/>
        <v>125.21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0">
        <f t="shared" si="28"/>
        <v>1086.23</v>
      </c>
      <c r="R396" s="20">
        <f t="shared" si="29"/>
        <v>873.41</v>
      </c>
      <c r="S396" s="20">
        <f t="shared" si="30"/>
        <v>125.21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0">
        <f t="shared" si="28"/>
        <v>1086.23</v>
      </c>
      <c r="R397" s="20">
        <f t="shared" si="29"/>
        <v>873.41</v>
      </c>
      <c r="S397" s="20">
        <f t="shared" si="30"/>
        <v>125.21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0">
        <f t="shared" si="28"/>
        <v>1086.23</v>
      </c>
      <c r="R398" s="20">
        <f t="shared" si="29"/>
        <v>873.41</v>
      </c>
      <c r="S398" s="20">
        <f t="shared" si="30"/>
        <v>125.21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0">
        <f t="shared" si="28"/>
        <v>1086.23</v>
      </c>
      <c r="R399" s="20">
        <f t="shared" si="29"/>
        <v>873.41</v>
      </c>
      <c r="S399" s="20">
        <f t="shared" si="30"/>
        <v>125.21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0">
        <f t="shared" si="28"/>
        <v>1086.23</v>
      </c>
      <c r="R400" s="20">
        <f t="shared" si="29"/>
        <v>873.41</v>
      </c>
      <c r="S400" s="20">
        <f t="shared" si="30"/>
        <v>125.21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0">
        <f t="shared" si="28"/>
        <v>1086.23</v>
      </c>
      <c r="R401" s="20">
        <f t="shared" si="29"/>
        <v>873.41</v>
      </c>
      <c r="S401" s="20">
        <f t="shared" si="30"/>
        <v>125.21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0">
        <f t="shared" si="28"/>
        <v>1086.23</v>
      </c>
      <c r="R402" s="20">
        <f t="shared" si="29"/>
        <v>873.41</v>
      </c>
      <c r="S402" s="20">
        <f t="shared" si="30"/>
        <v>125.21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0">
        <f t="shared" si="28"/>
        <v>1086.23</v>
      </c>
      <c r="R403" s="20">
        <f t="shared" si="29"/>
        <v>873.41</v>
      </c>
      <c r="S403" s="20">
        <f t="shared" si="30"/>
        <v>125.21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0">
        <f t="shared" si="28"/>
        <v>1086.23</v>
      </c>
      <c r="R404" s="20">
        <f t="shared" si="29"/>
        <v>873.41</v>
      </c>
      <c r="S404" s="20">
        <f t="shared" si="30"/>
        <v>125.21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0">
        <f t="shared" si="28"/>
        <v>1086.23</v>
      </c>
      <c r="R405" s="20">
        <f t="shared" si="29"/>
        <v>873.41</v>
      </c>
      <c r="S405" s="20">
        <f t="shared" si="30"/>
        <v>125.21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0">
        <f t="shared" si="28"/>
        <v>1086.23</v>
      </c>
      <c r="R406" s="20">
        <f t="shared" si="29"/>
        <v>873.41</v>
      </c>
      <c r="S406" s="20">
        <f t="shared" si="30"/>
        <v>125.21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0">
        <f t="shared" si="28"/>
        <v>1086.23</v>
      </c>
      <c r="R407" s="20">
        <f t="shared" si="29"/>
        <v>873.41</v>
      </c>
      <c r="S407" s="20">
        <f t="shared" si="30"/>
        <v>125.21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0">
        <f t="shared" si="28"/>
        <v>1086.23</v>
      </c>
      <c r="R408" s="20">
        <f t="shared" si="29"/>
        <v>873.41</v>
      </c>
      <c r="S408" s="20">
        <f t="shared" si="30"/>
        <v>125.21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0">
        <f t="shared" si="28"/>
        <v>1086.23</v>
      </c>
      <c r="R409" s="20">
        <f t="shared" si="29"/>
        <v>873.41</v>
      </c>
      <c r="S409" s="20">
        <f t="shared" si="30"/>
        <v>125.21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0">
        <f t="shared" si="28"/>
        <v>1086.23</v>
      </c>
      <c r="R410" s="20">
        <f t="shared" si="29"/>
        <v>873.41</v>
      </c>
      <c r="S410" s="20">
        <f t="shared" si="30"/>
        <v>125.21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0">
        <f t="shared" si="28"/>
        <v>1086.23</v>
      </c>
      <c r="R411" s="20">
        <f t="shared" si="29"/>
        <v>873.41</v>
      </c>
      <c r="S411" s="20">
        <f t="shared" si="30"/>
        <v>125.21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0">
        <f t="shared" si="28"/>
        <v>1086.23</v>
      </c>
      <c r="R412" s="20">
        <f t="shared" si="29"/>
        <v>873.41</v>
      </c>
      <c r="S412" s="20">
        <f t="shared" si="30"/>
        <v>125.21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0">
        <f t="shared" si="28"/>
        <v>1086.23</v>
      </c>
      <c r="R413" s="20">
        <f t="shared" si="29"/>
        <v>873.41</v>
      </c>
      <c r="S413" s="20">
        <f t="shared" si="30"/>
        <v>125.21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0">
        <f t="shared" si="28"/>
        <v>1086.23</v>
      </c>
      <c r="R414" s="20">
        <f t="shared" si="29"/>
        <v>873.41</v>
      </c>
      <c r="S414" s="20">
        <f t="shared" si="30"/>
        <v>125.21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0">
        <f t="shared" si="28"/>
        <v>1086.23</v>
      </c>
      <c r="R415" s="20">
        <f t="shared" si="29"/>
        <v>873.41</v>
      </c>
      <c r="S415" s="20">
        <f t="shared" si="30"/>
        <v>125.21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0">
        <f t="shared" si="28"/>
        <v>1086.23</v>
      </c>
      <c r="R416" s="20">
        <f t="shared" si="29"/>
        <v>873.41</v>
      </c>
      <c r="S416" s="20">
        <f t="shared" si="30"/>
        <v>125.21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0">
        <f t="shared" si="28"/>
        <v>1086.23</v>
      </c>
      <c r="R417" s="20">
        <f t="shared" si="29"/>
        <v>873.41</v>
      </c>
      <c r="S417" s="20">
        <f t="shared" si="30"/>
        <v>125.21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0">
        <f t="shared" si="28"/>
        <v>1086.23</v>
      </c>
      <c r="R418" s="20">
        <f t="shared" si="29"/>
        <v>873.41</v>
      </c>
      <c r="S418" s="20">
        <f t="shared" si="30"/>
        <v>125.21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0">
        <f t="shared" si="28"/>
        <v>1086.23</v>
      </c>
      <c r="R419" s="20">
        <f t="shared" si="29"/>
        <v>873.41</v>
      </c>
      <c r="S419" s="20">
        <f t="shared" si="30"/>
        <v>125.21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0">
        <f t="shared" si="28"/>
        <v>1086.23</v>
      </c>
      <c r="R420" s="20">
        <f t="shared" si="29"/>
        <v>873.41</v>
      </c>
      <c r="S420" s="20">
        <f t="shared" si="30"/>
        <v>125.21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0">
        <f t="shared" si="28"/>
        <v>1086.23</v>
      </c>
      <c r="R421" s="20">
        <f t="shared" si="29"/>
        <v>873.41</v>
      </c>
      <c r="S421" s="20">
        <f t="shared" si="30"/>
        <v>125.21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0">
        <f t="shared" si="28"/>
        <v>1086.23</v>
      </c>
      <c r="R422" s="20">
        <f t="shared" si="29"/>
        <v>873.41</v>
      </c>
      <c r="S422" s="20">
        <f t="shared" si="30"/>
        <v>125.21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0">
        <f t="shared" si="28"/>
        <v>1086.23</v>
      </c>
      <c r="R423" s="20">
        <f t="shared" si="29"/>
        <v>873.41</v>
      </c>
      <c r="S423" s="20">
        <f t="shared" si="30"/>
        <v>125.21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0">
        <f t="shared" si="28"/>
        <v>1086.23</v>
      </c>
      <c r="R424" s="20">
        <f t="shared" si="29"/>
        <v>873.41</v>
      </c>
      <c r="S424" s="20">
        <f t="shared" si="30"/>
        <v>125.21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0">
        <f t="shared" si="28"/>
        <v>1086.23</v>
      </c>
      <c r="R425" s="20">
        <f t="shared" si="29"/>
        <v>873.41</v>
      </c>
      <c r="S425" s="20">
        <f t="shared" si="30"/>
        <v>125.21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0">
        <f t="shared" si="28"/>
        <v>1086.23</v>
      </c>
      <c r="R426" s="20">
        <f t="shared" si="29"/>
        <v>873.41</v>
      </c>
      <c r="S426" s="20">
        <f t="shared" si="30"/>
        <v>125.21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0">
        <f t="shared" si="28"/>
        <v>1086.23</v>
      </c>
      <c r="R427" s="20">
        <f t="shared" si="29"/>
        <v>873.41</v>
      </c>
      <c r="S427" s="20">
        <f t="shared" si="30"/>
        <v>125.21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0">
        <f t="shared" si="28"/>
        <v>1086.23</v>
      </c>
      <c r="R428" s="20">
        <f t="shared" si="29"/>
        <v>873.41</v>
      </c>
      <c r="S428" s="20">
        <f t="shared" si="30"/>
        <v>125.21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0">
        <f t="shared" si="28"/>
        <v>1086.23</v>
      </c>
      <c r="R429" s="20">
        <f t="shared" si="29"/>
        <v>873.41</v>
      </c>
      <c r="S429" s="20">
        <f t="shared" si="30"/>
        <v>125.21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0">
        <f t="shared" si="28"/>
        <v>1086.23</v>
      </c>
      <c r="R430" s="20">
        <f t="shared" si="29"/>
        <v>873.41</v>
      </c>
      <c r="S430" s="20">
        <f t="shared" si="30"/>
        <v>125.21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0">
        <f t="shared" si="28"/>
        <v>1086.23</v>
      </c>
      <c r="R431" s="20">
        <f t="shared" si="29"/>
        <v>873.41</v>
      </c>
      <c r="S431" s="20">
        <f t="shared" si="30"/>
        <v>125.21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0">
        <f t="shared" si="28"/>
        <v>1086.23</v>
      </c>
      <c r="R432" s="20">
        <f t="shared" si="29"/>
        <v>873.41</v>
      </c>
      <c r="S432" s="20">
        <f t="shared" si="30"/>
        <v>125.21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0">
        <f t="shared" si="28"/>
        <v>1086.23</v>
      </c>
      <c r="R433" s="20">
        <f t="shared" si="29"/>
        <v>873.41</v>
      </c>
      <c r="S433" s="20">
        <f t="shared" si="30"/>
        <v>125.21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0">
        <f t="shared" si="28"/>
        <v>1086.23</v>
      </c>
      <c r="R434" s="20">
        <f t="shared" si="29"/>
        <v>873.41</v>
      </c>
      <c r="S434" s="20">
        <f t="shared" si="30"/>
        <v>125.21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0">
        <f t="shared" si="28"/>
        <v>1086.23</v>
      </c>
      <c r="R435" s="20">
        <f t="shared" si="29"/>
        <v>873.41</v>
      </c>
      <c r="S435" s="20">
        <f t="shared" si="30"/>
        <v>125.21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0">
        <f t="shared" si="28"/>
        <v>1086.23</v>
      </c>
      <c r="R436" s="20">
        <f t="shared" si="29"/>
        <v>873.41</v>
      </c>
      <c r="S436" s="20">
        <f t="shared" si="30"/>
        <v>125.21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0">
        <f t="shared" si="28"/>
        <v>1086.23</v>
      </c>
      <c r="R437" s="20">
        <f t="shared" si="29"/>
        <v>873.41</v>
      </c>
      <c r="S437" s="20">
        <f t="shared" si="30"/>
        <v>125.21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0">
        <f t="shared" si="28"/>
        <v>1086.23</v>
      </c>
      <c r="R438" s="20">
        <f t="shared" si="29"/>
        <v>873.41</v>
      </c>
      <c r="S438" s="20">
        <f t="shared" si="30"/>
        <v>125.21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0">
        <f t="shared" si="28"/>
        <v>1086.23</v>
      </c>
      <c r="R439" s="20">
        <f t="shared" si="29"/>
        <v>873.41</v>
      </c>
      <c r="S439" s="20">
        <f t="shared" si="30"/>
        <v>125.21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0">
        <f t="shared" si="28"/>
        <v>1086.23</v>
      </c>
      <c r="R440" s="20">
        <f t="shared" si="29"/>
        <v>873.41</v>
      </c>
      <c r="S440" s="20">
        <f t="shared" si="30"/>
        <v>125.21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0">
        <f t="shared" si="28"/>
        <v>1086.23</v>
      </c>
      <c r="R441" s="20">
        <f t="shared" si="29"/>
        <v>873.41</v>
      </c>
      <c r="S441" s="20">
        <f t="shared" si="30"/>
        <v>125.21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0">
        <f t="shared" si="28"/>
        <v>1086.23</v>
      </c>
      <c r="R442" s="20">
        <f t="shared" si="29"/>
        <v>873.41</v>
      </c>
      <c r="S442" s="20">
        <f t="shared" si="30"/>
        <v>125.21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0">
        <f t="shared" si="28"/>
        <v>1086.23</v>
      </c>
      <c r="R443" s="20">
        <f t="shared" si="29"/>
        <v>873.41</v>
      </c>
      <c r="S443" s="20">
        <f t="shared" si="30"/>
        <v>125.21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0">
        <f t="shared" si="28"/>
        <v>1086.23</v>
      </c>
      <c r="R444" s="20">
        <f t="shared" si="29"/>
        <v>873.41</v>
      </c>
      <c r="S444" s="20">
        <f t="shared" si="30"/>
        <v>125.21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0">
        <f t="shared" si="28"/>
        <v>1086.23</v>
      </c>
      <c r="R445" s="20">
        <f t="shared" si="29"/>
        <v>873.41</v>
      </c>
      <c r="S445" s="20">
        <f t="shared" si="30"/>
        <v>125.21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0">
        <f t="shared" si="28"/>
        <v>1086.23</v>
      </c>
      <c r="R446" s="20">
        <f t="shared" si="29"/>
        <v>873.41</v>
      </c>
      <c r="S446" s="20">
        <f t="shared" si="30"/>
        <v>125.21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0">
        <f t="shared" si="28"/>
        <v>1086.23</v>
      </c>
      <c r="R447" s="20">
        <f t="shared" si="29"/>
        <v>873.41</v>
      </c>
      <c r="S447" s="20">
        <f t="shared" si="30"/>
        <v>125.21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0">
        <f t="shared" si="28"/>
        <v>1086.23</v>
      </c>
      <c r="R448" s="20">
        <f t="shared" si="29"/>
        <v>873.41</v>
      </c>
      <c r="S448" s="20">
        <f t="shared" si="30"/>
        <v>125.21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0">
        <f t="shared" si="28"/>
        <v>1086.23</v>
      </c>
      <c r="R449" s="20">
        <f t="shared" si="29"/>
        <v>873.41</v>
      </c>
      <c r="S449" s="20">
        <f t="shared" si="30"/>
        <v>125.21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0">
        <f t="shared" si="28"/>
        <v>1086.23</v>
      </c>
      <c r="R450" s="20">
        <f t="shared" si="29"/>
        <v>873.41</v>
      </c>
      <c r="S450" s="20">
        <f t="shared" si="30"/>
        <v>125.21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0">
        <f t="shared" si="28"/>
        <v>1086.23</v>
      </c>
      <c r="R451" s="20">
        <f t="shared" si="29"/>
        <v>873.41</v>
      </c>
      <c r="S451" s="20">
        <f t="shared" si="30"/>
        <v>125.21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0">
        <f t="shared" si="28"/>
        <v>1086.23</v>
      </c>
      <c r="R452" s="20">
        <f t="shared" si="29"/>
        <v>873.41</v>
      </c>
      <c r="S452" s="20">
        <f t="shared" si="30"/>
        <v>125.21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0">
        <f t="shared" si="28"/>
        <v>1086.23</v>
      </c>
      <c r="R453" s="20">
        <f t="shared" si="29"/>
        <v>873.41</v>
      </c>
      <c r="S453" s="20">
        <f t="shared" si="30"/>
        <v>125.21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0">
        <f t="shared" si="28"/>
        <v>1086.23</v>
      </c>
      <c r="R454" s="20">
        <f t="shared" si="29"/>
        <v>873.41</v>
      </c>
      <c r="S454" s="20">
        <f t="shared" si="30"/>
        <v>125.21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0">
        <f t="shared" si="28"/>
        <v>1086.23</v>
      </c>
      <c r="R455" s="20">
        <f t="shared" si="29"/>
        <v>873.41</v>
      </c>
      <c r="S455" s="20">
        <f t="shared" si="30"/>
        <v>125.21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0">
        <f t="shared" si="28"/>
        <v>1086.23</v>
      </c>
      <c r="R456" s="20">
        <f t="shared" si="29"/>
        <v>873.41</v>
      </c>
      <c r="S456" s="20">
        <f t="shared" si="30"/>
        <v>125.21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0">
        <f t="shared" si="28"/>
        <v>1086.23</v>
      </c>
      <c r="R457" s="20">
        <f t="shared" si="29"/>
        <v>873.41</v>
      </c>
      <c r="S457" s="20">
        <f t="shared" si="30"/>
        <v>125.21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0">
        <f t="shared" si="28"/>
        <v>1086.23</v>
      </c>
      <c r="R458" s="20">
        <f t="shared" si="29"/>
        <v>873.41</v>
      </c>
      <c r="S458" s="20">
        <f t="shared" si="30"/>
        <v>125.21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0">
        <f t="shared" si="28"/>
        <v>1086.23</v>
      </c>
      <c r="R459" s="20">
        <f t="shared" si="29"/>
        <v>873.41</v>
      </c>
      <c r="S459" s="20">
        <f t="shared" si="30"/>
        <v>125.21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0">
        <f t="shared" si="28"/>
        <v>1086.23</v>
      </c>
      <c r="R460" s="20">
        <f t="shared" si="29"/>
        <v>873.41</v>
      </c>
      <c r="S460" s="20">
        <f t="shared" si="30"/>
        <v>125.21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0">
        <f t="shared" si="28"/>
        <v>1086.23</v>
      </c>
      <c r="R461" s="20">
        <f t="shared" si="29"/>
        <v>873.41</v>
      </c>
      <c r="S461" s="20">
        <f t="shared" si="30"/>
        <v>125.21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0">
        <f t="shared" si="28"/>
        <v>1086.23</v>
      </c>
      <c r="R462" s="20">
        <f t="shared" si="29"/>
        <v>873.41</v>
      </c>
      <c r="S462" s="20">
        <f t="shared" si="30"/>
        <v>125.21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0">
        <f t="shared" si="28"/>
        <v>1086.23</v>
      </c>
      <c r="R463" s="20">
        <f t="shared" si="29"/>
        <v>873.41</v>
      </c>
      <c r="S463" s="20">
        <f t="shared" si="30"/>
        <v>125.21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0">
        <f t="shared" si="28"/>
        <v>1086.23</v>
      </c>
      <c r="R464" s="20">
        <f t="shared" si="29"/>
        <v>873.41</v>
      </c>
      <c r="S464" s="20">
        <f t="shared" si="30"/>
        <v>125.21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0">
        <f t="shared" si="28"/>
        <v>1086.23</v>
      </c>
      <c r="R465" s="20">
        <f t="shared" si="29"/>
        <v>873.41</v>
      </c>
      <c r="S465" s="20">
        <f t="shared" si="30"/>
        <v>125.21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0">
        <f t="shared" si="28"/>
        <v>1086.23</v>
      </c>
      <c r="R466" s="20">
        <f t="shared" si="29"/>
        <v>873.41</v>
      </c>
      <c r="S466" s="20">
        <f t="shared" si="30"/>
        <v>125.21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0">
        <f t="shared" si="28"/>
        <v>1086.23</v>
      </c>
      <c r="R467" s="20">
        <f t="shared" si="29"/>
        <v>873.41</v>
      </c>
      <c r="S467" s="20">
        <f t="shared" si="30"/>
        <v>125.21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0">
        <f t="shared" si="28"/>
        <v>1086.23</v>
      </c>
      <c r="R468" s="20">
        <f t="shared" si="29"/>
        <v>873.41</v>
      </c>
      <c r="S468" s="20">
        <f t="shared" si="30"/>
        <v>125.21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0">
        <f t="shared" si="28"/>
        <v>1086.23</v>
      </c>
      <c r="R469" s="20">
        <f t="shared" si="29"/>
        <v>873.41</v>
      </c>
      <c r="S469" s="20">
        <f t="shared" si="30"/>
        <v>125.21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0">
        <f t="shared" si="28"/>
        <v>1086.23</v>
      </c>
      <c r="R470" s="20">
        <f t="shared" si="29"/>
        <v>873.41</v>
      </c>
      <c r="S470" s="20">
        <f t="shared" si="30"/>
        <v>125.21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0">
        <f t="shared" si="28"/>
        <v>1086.23</v>
      </c>
      <c r="R471" s="20">
        <f t="shared" si="29"/>
        <v>873.41</v>
      </c>
      <c r="S471" s="20">
        <f t="shared" si="30"/>
        <v>125.21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0">
        <f t="shared" si="28"/>
        <v>1086.23</v>
      </c>
      <c r="R472" s="20">
        <f t="shared" si="29"/>
        <v>873.41</v>
      </c>
      <c r="S472" s="20">
        <f t="shared" si="30"/>
        <v>125.21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0">
        <f t="shared" si="28"/>
        <v>1086.23</v>
      </c>
      <c r="R473" s="20">
        <f t="shared" si="29"/>
        <v>873.41</v>
      </c>
      <c r="S473" s="20">
        <f t="shared" si="30"/>
        <v>125.21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0">
        <f t="shared" si="28"/>
        <v>1086.23</v>
      </c>
      <c r="R474" s="20">
        <f t="shared" si="29"/>
        <v>873.41</v>
      </c>
      <c r="S474" s="20">
        <f t="shared" si="30"/>
        <v>125.21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0">
        <f t="shared" si="28"/>
        <v>1086.23</v>
      </c>
      <c r="R475" s="20">
        <f t="shared" si="29"/>
        <v>873.41</v>
      </c>
      <c r="S475" s="20">
        <f t="shared" si="30"/>
        <v>125.21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0">
        <f t="shared" si="28"/>
        <v>1086.23</v>
      </c>
      <c r="R476" s="20">
        <f t="shared" si="29"/>
        <v>873.41</v>
      </c>
      <c r="S476" s="20">
        <f t="shared" si="30"/>
        <v>125.21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0">
        <f t="shared" si="28"/>
        <v>1086.23</v>
      </c>
      <c r="R477" s="20">
        <f t="shared" si="29"/>
        <v>873.41</v>
      </c>
      <c r="S477" s="20">
        <f t="shared" si="30"/>
        <v>125.21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0">
        <f t="shared" si="28"/>
        <v>1086.23</v>
      </c>
      <c r="R478" s="20">
        <f t="shared" si="29"/>
        <v>873.41</v>
      </c>
      <c r="S478" s="20">
        <f t="shared" si="30"/>
        <v>125.21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0">
        <f t="shared" si="28"/>
        <v>1086.23</v>
      </c>
      <c r="R479" s="20">
        <f t="shared" si="29"/>
        <v>873.41</v>
      </c>
      <c r="S479" s="20">
        <f t="shared" si="30"/>
        <v>125.21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0">
        <f t="shared" si="28"/>
        <v>1086.23</v>
      </c>
      <c r="R480" s="20">
        <f t="shared" si="29"/>
        <v>873.41</v>
      </c>
      <c r="S480" s="20">
        <f t="shared" si="30"/>
        <v>125.21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0">
        <f t="shared" si="28"/>
        <v>1086.23</v>
      </c>
      <c r="R481" s="20">
        <f t="shared" si="29"/>
        <v>873.41</v>
      </c>
      <c r="S481" s="20">
        <f t="shared" si="30"/>
        <v>125.21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0">
        <f t="shared" si="28"/>
        <v>1086.23</v>
      </c>
      <c r="R482" s="20">
        <f t="shared" si="29"/>
        <v>873.41</v>
      </c>
      <c r="S482" s="20">
        <f t="shared" si="30"/>
        <v>125.21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0">
        <f t="shared" si="28"/>
        <v>1086.23</v>
      </c>
      <c r="R483" s="20">
        <f t="shared" si="29"/>
        <v>873.41</v>
      </c>
      <c r="S483" s="20">
        <f t="shared" si="30"/>
        <v>125.21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0">
        <f t="shared" si="28"/>
        <v>1086.23</v>
      </c>
      <c r="R484" s="20">
        <f t="shared" si="29"/>
        <v>873.41</v>
      </c>
      <c r="S484" s="20">
        <f t="shared" si="30"/>
        <v>125.21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0">
        <f t="shared" si="28"/>
        <v>1086.23</v>
      </c>
      <c r="R485" s="20">
        <f t="shared" si="29"/>
        <v>873.41</v>
      </c>
      <c r="S485" s="20">
        <f t="shared" si="30"/>
        <v>125.21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0">
        <f t="shared" si="28"/>
        <v>1086.23</v>
      </c>
      <c r="R486" s="20">
        <f t="shared" si="29"/>
        <v>873.41</v>
      </c>
      <c r="S486" s="20">
        <f t="shared" si="30"/>
        <v>125.21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0">
        <f t="shared" si="28"/>
        <v>1086.23</v>
      </c>
      <c r="R487" s="20">
        <f t="shared" si="29"/>
        <v>873.41</v>
      </c>
      <c r="S487" s="20">
        <f t="shared" si="30"/>
        <v>125.21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0">
        <f t="shared" si="28"/>
        <v>1086.23</v>
      </c>
      <c r="R488" s="20">
        <f t="shared" si="29"/>
        <v>873.41</v>
      </c>
      <c r="S488" s="20">
        <f t="shared" si="30"/>
        <v>125.21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0">
        <f t="shared" si="28"/>
        <v>1086.23</v>
      </c>
      <c r="R489" s="20">
        <f t="shared" si="29"/>
        <v>873.41</v>
      </c>
      <c r="S489" s="20">
        <f t="shared" si="30"/>
        <v>125.21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0">
        <f t="shared" si="28"/>
        <v>1086.23</v>
      </c>
      <c r="R490" s="20">
        <f t="shared" si="29"/>
        <v>873.41</v>
      </c>
      <c r="S490" s="20">
        <f t="shared" si="30"/>
        <v>125.21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0">
        <f t="shared" si="28"/>
        <v>1086.23</v>
      </c>
      <c r="R491" s="20">
        <f t="shared" si="29"/>
        <v>873.41</v>
      </c>
      <c r="S491" s="20">
        <f t="shared" si="30"/>
        <v>125.21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0">
        <f t="shared" si="28"/>
        <v>1086.23</v>
      </c>
      <c r="R492" s="20">
        <f t="shared" si="29"/>
        <v>873.41</v>
      </c>
      <c r="S492" s="20">
        <f t="shared" si="30"/>
        <v>125.21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0">
        <f t="shared" si="28"/>
        <v>1086.23</v>
      </c>
      <c r="R493" s="20">
        <f t="shared" si="29"/>
        <v>873.41</v>
      </c>
      <c r="S493" s="20">
        <f t="shared" si="30"/>
        <v>125.21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0">
        <f t="shared" si="28"/>
        <v>1086.23</v>
      </c>
      <c r="R494" s="20">
        <f t="shared" si="29"/>
        <v>873.41</v>
      </c>
      <c r="S494" s="20">
        <f t="shared" si="30"/>
        <v>125.21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0">
        <f t="shared" si="28"/>
        <v>1086.23</v>
      </c>
      <c r="R495" s="20">
        <f t="shared" si="29"/>
        <v>873.41</v>
      </c>
      <c r="S495" s="20">
        <f t="shared" si="30"/>
        <v>125.21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0">
        <f t="shared" si="28"/>
        <v>1086.23</v>
      </c>
      <c r="R496" s="20">
        <f t="shared" si="29"/>
        <v>873.41</v>
      </c>
      <c r="S496" s="20">
        <f t="shared" si="30"/>
        <v>125.21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0">
        <f t="shared" si="28"/>
        <v>1086.23</v>
      </c>
      <c r="R497" s="20">
        <f t="shared" si="29"/>
        <v>873.41</v>
      </c>
      <c r="S497" s="20">
        <f t="shared" si="30"/>
        <v>125.21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0">
        <f t="shared" si="28"/>
        <v>1086.23</v>
      </c>
      <c r="R498" s="20">
        <f t="shared" si="29"/>
        <v>873.41</v>
      </c>
      <c r="S498" s="20">
        <f t="shared" si="30"/>
        <v>125.21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0">
        <f t="shared" si="28"/>
        <v>1086.23</v>
      </c>
      <c r="R499" s="20">
        <f t="shared" si="29"/>
        <v>873.41</v>
      </c>
      <c r="S499" s="20">
        <f t="shared" si="30"/>
        <v>125.21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0">
        <f t="shared" si="28"/>
        <v>1086.23</v>
      </c>
      <c r="R500" s="20">
        <f t="shared" si="29"/>
        <v>873.41</v>
      </c>
      <c r="S500" s="20">
        <f t="shared" si="30"/>
        <v>125.21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</row>
  </sheetData>
  <autoFilter ref="$A$4:$L$235"/>
  <mergeCells count="1">
    <mergeCell ref="Q3:S3"/>
  </mergeCells>
  <hyperlinks>
    <hyperlink r:id="rId1" ref="B2"/>
    <hyperlink r:id="rId2" ref="F3"/>
    <hyperlink r:id="rId3" ref="D5"/>
    <hyperlink r:id="rId4" ref="D222"/>
    <hyperlink r:id="rId5" ref="L222"/>
  </hyperlinks>
  <drawing r:id="rId6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 t="s">
        <v>78</v>
      </c>
      <c r="B1" s="76"/>
      <c r="C1" s="52" t="s">
        <v>694</v>
      </c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93" t="s">
        <v>697</v>
      </c>
      <c r="B2" s="52"/>
      <c r="C2" s="52" t="s">
        <v>466</v>
      </c>
      <c r="D2" s="72" t="s">
        <v>698</v>
      </c>
      <c r="E2" s="52"/>
      <c r="F2" s="52" t="s">
        <v>699</v>
      </c>
      <c r="G2" s="85">
        <v>25.94</v>
      </c>
      <c r="H2" s="85">
        <v>30.7</v>
      </c>
      <c r="I2" s="85">
        <f>H2-16.3</f>
        <v>14.4</v>
      </c>
      <c r="J2" s="52"/>
      <c r="K2" s="52"/>
      <c r="L2" s="52" t="s">
        <v>700</v>
      </c>
      <c r="M2" s="52"/>
      <c r="N2" s="242">
        <f>'Totals % Goal'!G11</f>
        <v>2</v>
      </c>
      <c r="O2" s="52"/>
      <c r="P2" s="52"/>
      <c r="Q2" s="198">
        <f>MAX(Q5:Q1000)/(N2*1000)</f>
        <v>0.416355</v>
      </c>
      <c r="R2" s="198">
        <f>MAX(R5:R1000)/(N2*1000)</f>
        <v>0.272605</v>
      </c>
      <c r="S2" s="198">
        <f>MAX(S5:S1000)/MAX(Q5:Q1000)</f>
        <v>0.122335507</v>
      </c>
    </row>
    <row r="3">
      <c r="A3" s="31"/>
      <c r="B3" s="52"/>
      <c r="C3" s="52"/>
      <c r="D3" s="52"/>
      <c r="E3" s="52"/>
      <c r="F3" s="313"/>
      <c r="G3" s="77">
        <v>25.945</v>
      </c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80">
        <v>45371.0</v>
      </c>
      <c r="B5" s="83">
        <v>5423.0</v>
      </c>
      <c r="C5" s="83" t="s">
        <v>190</v>
      </c>
      <c r="D5" s="238">
        <v>30.703</v>
      </c>
      <c r="E5" s="83">
        <v>18.0</v>
      </c>
      <c r="F5" s="83">
        <v>0.0</v>
      </c>
      <c r="G5" s="83">
        <v>10663.0</v>
      </c>
      <c r="H5" s="83">
        <v>4.43</v>
      </c>
      <c r="I5" s="83" t="s">
        <v>101</v>
      </c>
      <c r="J5" s="83" t="s">
        <v>53</v>
      </c>
      <c r="K5" s="83" t="s">
        <v>203</v>
      </c>
      <c r="L5" s="23"/>
      <c r="M5" s="83"/>
      <c r="N5" s="83"/>
      <c r="O5" s="204" t="str">
        <f t="shared" ref="O5:O197" si="1">if(K5="low","140MeV","750MeV")</f>
        <v>750MeV</v>
      </c>
      <c r="P5" s="23" t="str">
        <f t="shared" ref="P5:P197" si="2">if(K5="low","140MeV","650MeV")</f>
        <v>650MeV</v>
      </c>
      <c r="Q5" s="23">
        <f>if($I5="LH2",0+$F5,0)</f>
        <v>0</v>
      </c>
      <c r="R5" s="23">
        <f>if($I5="LD2",0+$F5,0)</f>
        <v>0</v>
      </c>
      <c r="S5" s="23">
        <f>if($I5="dummy",0+$F5,0)</f>
        <v>0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>
      <c r="A6" s="114"/>
      <c r="B6" s="83">
        <v>5424.0</v>
      </c>
      <c r="C6" s="83" t="s">
        <v>391</v>
      </c>
      <c r="D6" s="275">
        <v>30.703</v>
      </c>
      <c r="E6" s="83">
        <v>18.0</v>
      </c>
      <c r="F6" s="83">
        <v>4.47</v>
      </c>
      <c r="G6" s="83">
        <v>477691.0</v>
      </c>
      <c r="H6" s="83">
        <v>8.94</v>
      </c>
      <c r="I6" s="83" t="s">
        <v>101</v>
      </c>
      <c r="J6" s="83" t="s">
        <v>53</v>
      </c>
      <c r="K6" s="83" t="s">
        <v>203</v>
      </c>
      <c r="L6" s="23"/>
      <c r="M6" s="23"/>
      <c r="N6" s="23"/>
      <c r="O6" s="204" t="str">
        <f t="shared" si="1"/>
        <v>750MeV</v>
      </c>
      <c r="P6" s="23" t="str">
        <f t="shared" si="2"/>
        <v>650MeV</v>
      </c>
      <c r="Q6" s="23">
        <f t="shared" ref="Q6:Q20" si="3">if($I6="LH2",$Q5+$F6,$Q5+0)</f>
        <v>0</v>
      </c>
      <c r="R6" s="23">
        <f>if($I6="LD2",$R5+$F6,$R5+0)</f>
        <v>4.47</v>
      </c>
      <c r="S6" s="23">
        <f t="shared" ref="S6:S20" si="4">if($I6="dummy",S5+$F6,S5)</f>
        <v>0</v>
      </c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>
      <c r="A7" s="75"/>
      <c r="B7" s="52">
        <v>5425.0</v>
      </c>
      <c r="C7" s="52" t="s">
        <v>391</v>
      </c>
      <c r="D7" s="207">
        <v>30.703</v>
      </c>
      <c r="E7" s="52">
        <v>18.0</v>
      </c>
      <c r="F7" s="52">
        <v>28.58</v>
      </c>
      <c r="G7" s="52">
        <v>1112194.0</v>
      </c>
      <c r="H7" s="52">
        <v>28.72</v>
      </c>
      <c r="I7" s="52" t="s">
        <v>65</v>
      </c>
      <c r="J7" s="52" t="s">
        <v>53</v>
      </c>
      <c r="K7" s="52" t="s">
        <v>203</v>
      </c>
      <c r="O7" s="176" t="str">
        <f t="shared" si="1"/>
        <v>750MeV</v>
      </c>
      <c r="P7" s="20" t="str">
        <f t="shared" si="2"/>
        <v>650MeV</v>
      </c>
      <c r="Q7" s="20">
        <f t="shared" si="3"/>
        <v>28.58</v>
      </c>
      <c r="R7" s="20">
        <f>if($I7="LD2",$R6+$F8,$R6+0)</f>
        <v>4.47</v>
      </c>
      <c r="S7" s="20">
        <f t="shared" si="4"/>
        <v>0</v>
      </c>
    </row>
    <row r="8">
      <c r="A8" s="75"/>
      <c r="B8" s="52">
        <v>5426.0</v>
      </c>
      <c r="C8" s="52" t="s">
        <v>391</v>
      </c>
      <c r="D8" s="207">
        <v>30.703</v>
      </c>
      <c r="E8" s="52">
        <v>18.0</v>
      </c>
      <c r="F8" s="52">
        <v>29.24</v>
      </c>
      <c r="G8" s="52">
        <v>1152328.0</v>
      </c>
      <c r="H8" s="52">
        <v>30.08</v>
      </c>
      <c r="I8" s="52" t="s">
        <v>65</v>
      </c>
      <c r="J8" s="52" t="s">
        <v>53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0">
        <f t="shared" si="3"/>
        <v>57.82</v>
      </c>
      <c r="R8" s="20">
        <f>if($I8="LD2",$R7+#REF!,$R7+0)</f>
        <v>4.47</v>
      </c>
      <c r="S8" s="20">
        <f t="shared" si="4"/>
        <v>0</v>
      </c>
    </row>
    <row r="9">
      <c r="A9" s="75"/>
      <c r="B9" s="52">
        <v>5427.0</v>
      </c>
      <c r="C9" s="52" t="s">
        <v>391</v>
      </c>
      <c r="D9" s="207">
        <v>30.703</v>
      </c>
      <c r="E9" s="52">
        <v>18.0</v>
      </c>
      <c r="F9" s="52">
        <v>29.67</v>
      </c>
      <c r="G9" s="52">
        <v>1169063.0</v>
      </c>
      <c r="H9" s="52">
        <v>29.26</v>
      </c>
      <c r="I9" s="52" t="s">
        <v>65</v>
      </c>
      <c r="J9" s="52" t="s">
        <v>53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0">
        <f t="shared" si="3"/>
        <v>87.49</v>
      </c>
      <c r="R9" s="20">
        <f t="shared" ref="R9:R27" si="5">if($I9="LD2",$R8+$F9,$R8+0)</f>
        <v>4.47</v>
      </c>
      <c r="S9" s="20">
        <f t="shared" si="4"/>
        <v>0</v>
      </c>
    </row>
    <row r="10">
      <c r="A10" s="75"/>
      <c r="B10" s="52">
        <v>5428.0</v>
      </c>
      <c r="C10" s="52" t="s">
        <v>391</v>
      </c>
      <c r="D10" s="207">
        <v>30.703</v>
      </c>
      <c r="E10" s="52">
        <v>18.0</v>
      </c>
      <c r="F10" s="52">
        <v>29.26</v>
      </c>
      <c r="G10" s="52">
        <v>1143724.0</v>
      </c>
      <c r="H10" s="52">
        <v>30.11</v>
      </c>
      <c r="I10" s="52" t="s">
        <v>65</v>
      </c>
      <c r="J10" s="52" t="s">
        <v>53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0">
        <f t="shared" si="3"/>
        <v>116.75</v>
      </c>
      <c r="R10" s="20">
        <f t="shared" si="5"/>
        <v>4.47</v>
      </c>
      <c r="S10" s="20">
        <f t="shared" si="4"/>
        <v>0</v>
      </c>
    </row>
    <row r="11">
      <c r="A11" s="73"/>
      <c r="B11" s="52">
        <v>5429.0</v>
      </c>
      <c r="C11" s="52" t="s">
        <v>391</v>
      </c>
      <c r="D11" s="207">
        <v>30.703</v>
      </c>
      <c r="E11" s="52">
        <v>18.0</v>
      </c>
      <c r="F11" s="52">
        <v>25.78</v>
      </c>
      <c r="G11" s="52">
        <v>1086527.0</v>
      </c>
      <c r="H11" s="52">
        <v>52.56</v>
      </c>
      <c r="I11" s="52" t="s">
        <v>65</v>
      </c>
      <c r="J11" s="52" t="s">
        <v>53</v>
      </c>
      <c r="K11" s="52" t="s">
        <v>203</v>
      </c>
      <c r="O11" s="176" t="str">
        <f t="shared" si="1"/>
        <v>750MeV</v>
      </c>
      <c r="P11" s="20" t="str">
        <f t="shared" si="2"/>
        <v>650MeV</v>
      </c>
      <c r="Q11" s="20">
        <f t="shared" si="3"/>
        <v>142.53</v>
      </c>
      <c r="R11" s="20">
        <f t="shared" si="5"/>
        <v>4.47</v>
      </c>
      <c r="S11" s="20">
        <f t="shared" si="4"/>
        <v>0</v>
      </c>
    </row>
    <row r="12">
      <c r="A12" s="75"/>
      <c r="B12" s="52">
        <v>5430.0</v>
      </c>
      <c r="C12" s="52" t="s">
        <v>391</v>
      </c>
      <c r="D12" s="207">
        <v>30.703</v>
      </c>
      <c r="E12" s="52">
        <v>18.0</v>
      </c>
      <c r="F12" s="52">
        <v>28.87</v>
      </c>
      <c r="G12" s="52">
        <v>1136787.0</v>
      </c>
      <c r="H12" s="52">
        <v>29.67</v>
      </c>
      <c r="I12" s="52" t="s">
        <v>65</v>
      </c>
      <c r="J12" s="52" t="s">
        <v>53</v>
      </c>
      <c r="K12" s="52" t="s">
        <v>203</v>
      </c>
      <c r="O12" s="176" t="str">
        <f t="shared" si="1"/>
        <v>750MeV</v>
      </c>
      <c r="P12" s="20" t="str">
        <f t="shared" si="2"/>
        <v>650MeV</v>
      </c>
      <c r="Q12" s="20">
        <f t="shared" si="3"/>
        <v>171.4</v>
      </c>
      <c r="R12" s="20">
        <f t="shared" si="5"/>
        <v>4.47</v>
      </c>
      <c r="S12" s="20">
        <f t="shared" si="4"/>
        <v>0</v>
      </c>
    </row>
    <row r="13">
      <c r="A13" s="75"/>
      <c r="B13" s="52">
        <v>5431.0</v>
      </c>
      <c r="C13" s="52" t="s">
        <v>391</v>
      </c>
      <c r="D13" s="207">
        <v>30.703</v>
      </c>
      <c r="E13" s="52">
        <v>18.0</v>
      </c>
      <c r="F13" s="52">
        <v>30.34</v>
      </c>
      <c r="G13" s="52">
        <v>1177669.0</v>
      </c>
      <c r="H13" s="52">
        <v>28.89</v>
      </c>
      <c r="I13" s="52" t="s">
        <v>65</v>
      </c>
      <c r="J13" s="52" t="s">
        <v>53</v>
      </c>
      <c r="K13" s="52" t="s">
        <v>203</v>
      </c>
      <c r="O13" s="176" t="str">
        <f t="shared" si="1"/>
        <v>750MeV</v>
      </c>
      <c r="P13" s="20" t="str">
        <f t="shared" si="2"/>
        <v>650MeV</v>
      </c>
      <c r="Q13" s="20">
        <f t="shared" si="3"/>
        <v>201.74</v>
      </c>
      <c r="R13" s="20">
        <f t="shared" si="5"/>
        <v>4.47</v>
      </c>
      <c r="S13" s="20">
        <f t="shared" si="4"/>
        <v>0</v>
      </c>
    </row>
    <row r="14">
      <c r="A14" s="75"/>
      <c r="B14" s="52">
        <v>5432.0</v>
      </c>
      <c r="C14" s="52" t="s">
        <v>391</v>
      </c>
      <c r="D14" s="207">
        <v>30.703</v>
      </c>
      <c r="E14" s="52">
        <v>18.0</v>
      </c>
      <c r="F14" s="52">
        <v>30.07</v>
      </c>
      <c r="G14" s="52">
        <v>1179141.0</v>
      </c>
      <c r="H14" s="52">
        <v>29.35</v>
      </c>
      <c r="I14" s="52" t="s">
        <v>65</v>
      </c>
      <c r="J14" s="52" t="s">
        <v>53</v>
      </c>
      <c r="K14" s="52" t="s">
        <v>203</v>
      </c>
      <c r="O14" s="176" t="str">
        <f t="shared" si="1"/>
        <v>750MeV</v>
      </c>
      <c r="P14" s="20" t="str">
        <f t="shared" si="2"/>
        <v>650MeV</v>
      </c>
      <c r="Q14" s="20">
        <f t="shared" si="3"/>
        <v>231.81</v>
      </c>
      <c r="R14" s="20">
        <f t="shared" si="5"/>
        <v>4.47</v>
      </c>
      <c r="S14" s="20">
        <f t="shared" si="4"/>
        <v>0</v>
      </c>
    </row>
    <row r="15">
      <c r="A15" s="75"/>
      <c r="B15" s="52">
        <v>5433.0</v>
      </c>
      <c r="C15" s="52" t="s">
        <v>391</v>
      </c>
      <c r="D15" s="207">
        <v>30.703</v>
      </c>
      <c r="E15" s="52">
        <v>12.0</v>
      </c>
      <c r="F15" s="52">
        <v>13.61</v>
      </c>
      <c r="G15" s="52">
        <v>534356.0</v>
      </c>
      <c r="H15" s="52">
        <v>20.6</v>
      </c>
      <c r="I15" s="52" t="s">
        <v>65</v>
      </c>
      <c r="J15" s="52" t="s">
        <v>53</v>
      </c>
      <c r="K15" s="52" t="s">
        <v>203</v>
      </c>
      <c r="O15" s="176" t="str">
        <f t="shared" si="1"/>
        <v>750MeV</v>
      </c>
      <c r="P15" s="20" t="str">
        <f t="shared" si="2"/>
        <v>650MeV</v>
      </c>
      <c r="Q15" s="20">
        <f t="shared" si="3"/>
        <v>245.42</v>
      </c>
      <c r="R15" s="20">
        <f t="shared" si="5"/>
        <v>4.47</v>
      </c>
      <c r="S15" s="20">
        <f t="shared" si="4"/>
        <v>0</v>
      </c>
    </row>
    <row r="16">
      <c r="A16" s="75"/>
      <c r="B16" s="52">
        <v>5434.0</v>
      </c>
      <c r="C16" s="52" t="s">
        <v>391</v>
      </c>
      <c r="D16" s="207">
        <v>30.703</v>
      </c>
      <c r="E16" s="52">
        <v>9.0</v>
      </c>
      <c r="F16" s="52">
        <v>14.88</v>
      </c>
      <c r="G16" s="52">
        <v>623984.0</v>
      </c>
      <c r="H16" s="52">
        <v>31.07</v>
      </c>
      <c r="I16" s="52" t="s">
        <v>65</v>
      </c>
      <c r="J16" s="52" t="s">
        <v>53</v>
      </c>
      <c r="K16" s="52" t="s">
        <v>203</v>
      </c>
      <c r="O16" s="176" t="str">
        <f t="shared" si="1"/>
        <v>750MeV</v>
      </c>
      <c r="P16" s="20" t="str">
        <f t="shared" si="2"/>
        <v>650MeV</v>
      </c>
      <c r="Q16" s="20">
        <f t="shared" si="3"/>
        <v>260.3</v>
      </c>
      <c r="R16" s="20">
        <f t="shared" si="5"/>
        <v>4.47</v>
      </c>
      <c r="S16" s="20">
        <f t="shared" si="4"/>
        <v>0</v>
      </c>
    </row>
    <row r="17">
      <c r="A17" s="75"/>
      <c r="B17" s="52">
        <v>5435.0</v>
      </c>
      <c r="C17" s="52" t="s">
        <v>154</v>
      </c>
      <c r="D17" s="207">
        <v>30.703</v>
      </c>
      <c r="E17" s="52">
        <v>18.0</v>
      </c>
      <c r="F17" s="52">
        <v>0.0</v>
      </c>
      <c r="G17" s="52">
        <v>35455.0</v>
      </c>
      <c r="H17" s="52">
        <v>0.97</v>
      </c>
      <c r="I17" s="52" t="s">
        <v>65</v>
      </c>
      <c r="J17" s="52" t="s">
        <v>53</v>
      </c>
      <c r="K17" s="52" t="s">
        <v>203</v>
      </c>
      <c r="O17" s="176" t="str">
        <f t="shared" si="1"/>
        <v>750MeV</v>
      </c>
      <c r="P17" s="20" t="str">
        <f t="shared" si="2"/>
        <v>650MeV</v>
      </c>
      <c r="Q17" s="20">
        <f t="shared" si="3"/>
        <v>260.3</v>
      </c>
      <c r="R17" s="20">
        <f t="shared" si="5"/>
        <v>4.47</v>
      </c>
      <c r="S17" s="20">
        <f t="shared" si="4"/>
        <v>0</v>
      </c>
    </row>
    <row r="18">
      <c r="A18" s="75"/>
      <c r="B18" s="52">
        <v>5436.0</v>
      </c>
      <c r="C18" s="52" t="s">
        <v>391</v>
      </c>
      <c r="D18" s="207">
        <v>30.703</v>
      </c>
      <c r="E18" s="52">
        <v>18.0</v>
      </c>
      <c r="F18" s="52">
        <v>17.22</v>
      </c>
      <c r="G18" s="52">
        <v>664738.0</v>
      </c>
      <c r="H18" s="52">
        <v>17.94</v>
      </c>
      <c r="I18" s="52" t="s">
        <v>65</v>
      </c>
      <c r="J18" s="52" t="s">
        <v>53</v>
      </c>
      <c r="K18" s="52" t="s">
        <v>223</v>
      </c>
      <c r="O18" s="176" t="str">
        <f t="shared" si="1"/>
        <v>750MeV</v>
      </c>
      <c r="P18" s="20" t="str">
        <f t="shared" si="2"/>
        <v>650MeV</v>
      </c>
      <c r="Q18" s="20">
        <f t="shared" si="3"/>
        <v>277.52</v>
      </c>
      <c r="R18" s="20">
        <f t="shared" si="5"/>
        <v>4.47</v>
      </c>
      <c r="S18" s="20">
        <f t="shared" si="4"/>
        <v>0</v>
      </c>
    </row>
    <row r="19">
      <c r="A19" s="111"/>
      <c r="B19" s="43">
        <v>5437.0</v>
      </c>
      <c r="C19" s="43" t="s">
        <v>391</v>
      </c>
      <c r="D19" s="274">
        <v>30.703</v>
      </c>
      <c r="E19" s="43">
        <v>18.0</v>
      </c>
      <c r="F19" s="43">
        <v>9.2</v>
      </c>
      <c r="G19" s="43">
        <v>365745.0</v>
      </c>
      <c r="H19" s="43">
        <v>11.99</v>
      </c>
      <c r="I19" s="43" t="s">
        <v>229</v>
      </c>
      <c r="J19" s="43" t="s">
        <v>53</v>
      </c>
      <c r="K19" s="43" t="s">
        <v>203</v>
      </c>
      <c r="L19" s="27"/>
      <c r="M19" s="27"/>
      <c r="N19" s="27"/>
      <c r="O19" s="200" t="str">
        <f t="shared" si="1"/>
        <v>750MeV</v>
      </c>
      <c r="P19" s="27" t="str">
        <f t="shared" si="2"/>
        <v>650MeV</v>
      </c>
      <c r="Q19" s="27">
        <f t="shared" si="3"/>
        <v>277.52</v>
      </c>
      <c r="R19" s="27">
        <f t="shared" si="5"/>
        <v>4.47</v>
      </c>
      <c r="S19" s="27">
        <f t="shared" si="4"/>
        <v>9.2</v>
      </c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>
      <c r="A20" s="111"/>
      <c r="B20" s="43">
        <v>5438.0</v>
      </c>
      <c r="C20" s="43" t="s">
        <v>391</v>
      </c>
      <c r="D20" s="274">
        <v>30.703</v>
      </c>
      <c r="E20" s="43">
        <v>13.0</v>
      </c>
      <c r="F20" s="43">
        <v>23.79</v>
      </c>
      <c r="G20" s="43">
        <v>948413.0</v>
      </c>
      <c r="H20" s="43">
        <v>32.46</v>
      </c>
      <c r="I20" s="43" t="s">
        <v>229</v>
      </c>
      <c r="J20" s="43" t="s">
        <v>53</v>
      </c>
      <c r="K20" s="43" t="s">
        <v>203</v>
      </c>
      <c r="L20" s="27"/>
      <c r="M20" s="27"/>
      <c r="N20" s="27"/>
      <c r="O20" s="200" t="str">
        <f t="shared" si="1"/>
        <v>750MeV</v>
      </c>
      <c r="P20" s="27" t="str">
        <f t="shared" si="2"/>
        <v>650MeV</v>
      </c>
      <c r="Q20" s="27">
        <f t="shared" si="3"/>
        <v>277.52</v>
      </c>
      <c r="R20" s="27">
        <f t="shared" si="5"/>
        <v>4.47</v>
      </c>
      <c r="S20" s="27">
        <f t="shared" si="4"/>
        <v>32.99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>
      <c r="A21" s="180"/>
      <c r="B21" s="83">
        <v>5439.0</v>
      </c>
      <c r="C21" s="83" t="s">
        <v>391</v>
      </c>
      <c r="D21" s="275">
        <v>30.703</v>
      </c>
      <c r="E21" s="83">
        <f>6.5</f>
        <v>6.5</v>
      </c>
      <c r="F21" s="83">
        <v>8.29</v>
      </c>
      <c r="G21" s="83">
        <v>352849.0</v>
      </c>
      <c r="H21" s="83">
        <v>24.67</v>
      </c>
      <c r="I21" s="83" t="s">
        <v>101</v>
      </c>
      <c r="J21" s="83" t="s">
        <v>53</v>
      </c>
      <c r="K21" s="83" t="s">
        <v>203</v>
      </c>
      <c r="L21" s="23"/>
      <c r="M21" s="23"/>
      <c r="N21" s="23"/>
      <c r="O21" s="204" t="str">
        <f t="shared" si="1"/>
        <v>750MeV</v>
      </c>
      <c r="P21" s="23" t="str">
        <f t="shared" si="2"/>
        <v>650MeV</v>
      </c>
      <c r="Q21" s="23">
        <f>if($I21="LH2",$Q20+#REF!,$Q20+0)</f>
        <v>277.52</v>
      </c>
      <c r="R21" s="27">
        <f t="shared" si="5"/>
        <v>12.76</v>
      </c>
      <c r="S21" s="23">
        <f>if($I21="dummy",S20+#REF!,S20)</f>
        <v>32.99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83">
        <v>5440.0</v>
      </c>
      <c r="C22" s="83" t="s">
        <v>391</v>
      </c>
      <c r="D22" s="275">
        <v>30.703</v>
      </c>
      <c r="E22" s="83">
        <v>10.0</v>
      </c>
      <c r="F22" s="83">
        <v>16.5</v>
      </c>
      <c r="G22" s="83">
        <v>1732828.0</v>
      </c>
      <c r="H22" s="83">
        <v>30.08</v>
      </c>
      <c r="I22" s="83" t="s">
        <v>101</v>
      </c>
      <c r="J22" s="83" t="s">
        <v>53</v>
      </c>
      <c r="K22" s="83" t="s">
        <v>203</v>
      </c>
      <c r="L22" s="23"/>
      <c r="M22" s="23"/>
      <c r="N22" s="23"/>
      <c r="O22" s="204" t="str">
        <f t="shared" si="1"/>
        <v>750MeV</v>
      </c>
      <c r="P22" s="23" t="str">
        <f t="shared" si="2"/>
        <v>650MeV</v>
      </c>
      <c r="Q22" s="23">
        <f t="shared" ref="Q22:Q27" si="6">if($I22="LH2",$Q21+$F22,$Q21+0)</f>
        <v>277.52</v>
      </c>
      <c r="R22" s="23">
        <f t="shared" si="5"/>
        <v>29.26</v>
      </c>
      <c r="S22" s="23">
        <f t="shared" ref="S22:S27" si="7">if($I22="dummy",S21+$F22,S21)</f>
        <v>32.99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83">
        <v>5441.0</v>
      </c>
      <c r="C23" s="83" t="s">
        <v>391</v>
      </c>
      <c r="D23" s="275">
        <v>30.703</v>
      </c>
      <c r="E23" s="83">
        <v>10.0</v>
      </c>
      <c r="F23" s="83">
        <v>16.33</v>
      </c>
      <c r="G23" s="83">
        <v>1677722.0</v>
      </c>
      <c r="H23" s="83">
        <v>29.72</v>
      </c>
      <c r="I23" s="83" t="s">
        <v>101</v>
      </c>
      <c r="J23" s="83" t="s">
        <v>53</v>
      </c>
      <c r="K23" s="83" t="s">
        <v>203</v>
      </c>
      <c r="L23" s="23"/>
      <c r="M23" s="23"/>
      <c r="N23" s="23"/>
      <c r="O23" s="204" t="str">
        <f t="shared" si="1"/>
        <v>750MeV</v>
      </c>
      <c r="P23" s="23" t="str">
        <f t="shared" si="2"/>
        <v>650MeV</v>
      </c>
      <c r="Q23" s="23">
        <f t="shared" si="6"/>
        <v>277.52</v>
      </c>
      <c r="R23" s="23">
        <f t="shared" si="5"/>
        <v>45.59</v>
      </c>
      <c r="S23" s="23">
        <f t="shared" si="7"/>
        <v>32.99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83">
        <v>5442.0</v>
      </c>
      <c r="C24" s="83" t="s">
        <v>391</v>
      </c>
      <c r="D24" s="275">
        <v>30.703</v>
      </c>
      <c r="E24" s="83">
        <v>10.0</v>
      </c>
      <c r="F24" s="83">
        <v>14.27</v>
      </c>
      <c r="G24" s="83">
        <v>1502252.0</v>
      </c>
      <c r="H24" s="83">
        <v>27.1</v>
      </c>
      <c r="I24" s="83" t="s">
        <v>101</v>
      </c>
      <c r="J24" s="83" t="s">
        <v>53</v>
      </c>
      <c r="K24" s="83" t="s">
        <v>203</v>
      </c>
      <c r="L24" s="23"/>
      <c r="M24" s="23"/>
      <c r="N24" s="23"/>
      <c r="O24" s="204" t="str">
        <f t="shared" si="1"/>
        <v>750MeV</v>
      </c>
      <c r="P24" s="23" t="str">
        <f t="shared" si="2"/>
        <v>650MeV</v>
      </c>
      <c r="Q24" s="23">
        <f t="shared" si="6"/>
        <v>277.52</v>
      </c>
      <c r="R24" s="23">
        <f t="shared" si="5"/>
        <v>59.86</v>
      </c>
      <c r="S24" s="23">
        <f t="shared" si="7"/>
        <v>32.99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83">
        <v>5443.0</v>
      </c>
      <c r="C25" s="83" t="s">
        <v>391</v>
      </c>
      <c r="D25" s="275">
        <v>30.703</v>
      </c>
      <c r="E25" s="83">
        <v>10.0</v>
      </c>
      <c r="F25" s="83">
        <v>16.21</v>
      </c>
      <c r="G25" s="83">
        <v>1687129.0</v>
      </c>
      <c r="H25" s="83">
        <v>30.27</v>
      </c>
      <c r="I25" s="83" t="s">
        <v>101</v>
      </c>
      <c r="J25" s="83" t="s">
        <v>53</v>
      </c>
      <c r="K25" s="83" t="s">
        <v>203</v>
      </c>
      <c r="L25" s="23"/>
      <c r="M25" s="23"/>
      <c r="N25" s="23"/>
      <c r="O25" s="204" t="str">
        <f t="shared" si="1"/>
        <v>750MeV</v>
      </c>
      <c r="P25" s="23" t="str">
        <f t="shared" si="2"/>
        <v>650MeV</v>
      </c>
      <c r="Q25" s="23">
        <f t="shared" si="6"/>
        <v>277.52</v>
      </c>
      <c r="R25" s="23">
        <f t="shared" si="5"/>
        <v>76.07</v>
      </c>
      <c r="S25" s="23">
        <f t="shared" si="7"/>
        <v>32.99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83">
        <v>5444.0</v>
      </c>
      <c r="C26" s="83" t="s">
        <v>391</v>
      </c>
      <c r="D26" s="275">
        <v>30.703</v>
      </c>
      <c r="E26" s="83">
        <v>10.0</v>
      </c>
      <c r="F26" s="83">
        <v>16.8</v>
      </c>
      <c r="G26" s="83">
        <v>1784583.0</v>
      </c>
      <c r="H26" s="83">
        <v>32.87</v>
      </c>
      <c r="I26" s="83" t="s">
        <v>101</v>
      </c>
      <c r="J26" s="83" t="s">
        <v>53</v>
      </c>
      <c r="K26" s="83" t="s">
        <v>203</v>
      </c>
      <c r="L26" s="23"/>
      <c r="M26" s="23"/>
      <c r="N26" s="23"/>
      <c r="O26" s="204" t="str">
        <f t="shared" si="1"/>
        <v>750MeV</v>
      </c>
      <c r="P26" s="23" t="str">
        <f t="shared" si="2"/>
        <v>650MeV</v>
      </c>
      <c r="Q26" s="23">
        <f t="shared" si="6"/>
        <v>277.52</v>
      </c>
      <c r="R26" s="23">
        <f t="shared" si="5"/>
        <v>92.87</v>
      </c>
      <c r="S26" s="23">
        <f t="shared" si="7"/>
        <v>32.99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14"/>
      <c r="B27" s="83">
        <v>5445.0</v>
      </c>
      <c r="C27" s="83" t="s">
        <v>391</v>
      </c>
      <c r="D27" s="275">
        <v>30.703</v>
      </c>
      <c r="E27" s="83">
        <v>10.0</v>
      </c>
      <c r="F27" s="83">
        <v>16.68</v>
      </c>
      <c r="G27" s="83">
        <v>1773866.0</v>
      </c>
      <c r="H27" s="83">
        <v>29.21</v>
      </c>
      <c r="I27" s="83" t="s">
        <v>101</v>
      </c>
      <c r="J27" s="83" t="s">
        <v>53</v>
      </c>
      <c r="K27" s="83" t="s">
        <v>203</v>
      </c>
      <c r="L27" s="23"/>
      <c r="M27" s="23"/>
      <c r="N27" s="23"/>
      <c r="O27" s="204" t="str">
        <f t="shared" si="1"/>
        <v>750MeV</v>
      </c>
      <c r="P27" s="23" t="str">
        <f t="shared" si="2"/>
        <v>650MeV</v>
      </c>
      <c r="Q27" s="23">
        <f t="shared" si="6"/>
        <v>277.52</v>
      </c>
      <c r="R27" s="23">
        <f t="shared" si="5"/>
        <v>109.55</v>
      </c>
      <c r="S27" s="23">
        <f t="shared" si="7"/>
        <v>32.99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80">
        <v>45372.0</v>
      </c>
      <c r="B28" s="83">
        <v>5446.0</v>
      </c>
      <c r="C28" s="83" t="s">
        <v>391</v>
      </c>
      <c r="D28" s="275">
        <v>30.703</v>
      </c>
      <c r="E28" s="83">
        <v>10.0</v>
      </c>
      <c r="F28" s="83">
        <v>15.0</v>
      </c>
      <c r="G28" s="83">
        <v>1603422.0</v>
      </c>
      <c r="H28" s="83">
        <v>29.07</v>
      </c>
      <c r="I28" s="83" t="s">
        <v>101</v>
      </c>
      <c r="J28" s="83" t="s">
        <v>53</v>
      </c>
      <c r="K28" s="83" t="s">
        <v>203</v>
      </c>
      <c r="L28" s="23"/>
      <c r="M28" s="23"/>
      <c r="N28" s="23"/>
      <c r="O28" s="204" t="str">
        <f t="shared" si="1"/>
        <v>750MeV</v>
      </c>
      <c r="P28" s="23" t="str">
        <f t="shared" si="2"/>
        <v>650MeV</v>
      </c>
      <c r="Q28" s="23">
        <f>if($I28="LH2",$Q27+$F29,$Q27+0)</f>
        <v>277.52</v>
      </c>
      <c r="R28" s="23">
        <f t="shared" ref="R28:R31" si="8">if($I28="LD2",$R27+$F29,$R27+0)</f>
        <v>127.2</v>
      </c>
      <c r="S28" s="23">
        <f>if($I28="dummy",S27+$F29,S27)</f>
        <v>32.99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83">
        <v>5447.0</v>
      </c>
      <c r="C29" s="83" t="s">
        <v>391</v>
      </c>
      <c r="D29" s="275">
        <v>30.703</v>
      </c>
      <c r="E29" s="83">
        <v>10.0</v>
      </c>
      <c r="F29" s="83">
        <v>17.65</v>
      </c>
      <c r="G29" s="83">
        <v>1872508.0</v>
      </c>
      <c r="H29" s="83">
        <v>34.36</v>
      </c>
      <c r="I29" s="83" t="s">
        <v>101</v>
      </c>
      <c r="J29" s="83" t="s">
        <v>53</v>
      </c>
      <c r="K29" s="83" t="s">
        <v>203</v>
      </c>
      <c r="L29" s="23"/>
      <c r="M29" s="23"/>
      <c r="N29" s="23"/>
      <c r="O29" s="204" t="str">
        <f t="shared" si="1"/>
        <v>750MeV</v>
      </c>
      <c r="P29" s="23" t="str">
        <f t="shared" si="2"/>
        <v>650MeV</v>
      </c>
      <c r="Q29" s="23">
        <f>if($I29="LH2",$Q28+#REF!,$Q28+0)</f>
        <v>277.52</v>
      </c>
      <c r="R29" s="23">
        <f t="shared" si="8"/>
        <v>127.2</v>
      </c>
      <c r="S29" s="23">
        <f>if($I29="dummy",S28+#REF!,S28)</f>
        <v>32.99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83">
        <v>5448.0</v>
      </c>
      <c r="C30" s="83" t="s">
        <v>154</v>
      </c>
      <c r="D30" s="275">
        <v>30.703</v>
      </c>
      <c r="E30" s="83">
        <v>10.0</v>
      </c>
      <c r="F30" s="149">
        <v>0.0</v>
      </c>
      <c r="G30" s="83">
        <v>0.0</v>
      </c>
      <c r="H30" s="83">
        <v>0.0</v>
      </c>
      <c r="I30" s="83" t="s">
        <v>101</v>
      </c>
      <c r="J30" s="83" t="s">
        <v>53</v>
      </c>
      <c r="K30" s="83" t="s">
        <v>203</v>
      </c>
      <c r="L30" s="45" t="s">
        <v>474</v>
      </c>
      <c r="M30" s="23"/>
      <c r="N30" s="23"/>
      <c r="O30" s="204" t="str">
        <f t="shared" si="1"/>
        <v>750MeV</v>
      </c>
      <c r="P30" s="23" t="str">
        <f t="shared" si="2"/>
        <v>650MeV</v>
      </c>
      <c r="Q30" s="23">
        <f t="shared" ref="Q30:Q37" si="9">if($I30="LH2",$Q29+$F30,$Q29+0)</f>
        <v>277.52</v>
      </c>
      <c r="R30" s="23">
        <f t="shared" si="8"/>
        <v>143.87</v>
      </c>
      <c r="S30" s="23">
        <f t="shared" ref="S30:S37" si="10">if($I30="dummy",S29+$F30,S29)</f>
        <v>32.99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83">
        <v>5449.0</v>
      </c>
      <c r="C31" s="83" t="s">
        <v>391</v>
      </c>
      <c r="D31" s="275">
        <v>30.703</v>
      </c>
      <c r="E31" s="83">
        <v>10.0</v>
      </c>
      <c r="F31" s="83">
        <v>16.67</v>
      </c>
      <c r="G31" s="83">
        <v>1731799.0</v>
      </c>
      <c r="H31" s="83">
        <v>28.94</v>
      </c>
      <c r="I31" s="83" t="s">
        <v>101</v>
      </c>
      <c r="J31" s="83" t="s">
        <v>53</v>
      </c>
      <c r="K31" s="83" t="s">
        <v>203</v>
      </c>
      <c r="L31" s="23"/>
      <c r="M31" s="23"/>
      <c r="N31" s="23"/>
      <c r="O31" s="204" t="str">
        <f t="shared" si="1"/>
        <v>750MeV</v>
      </c>
      <c r="P31" s="23" t="str">
        <f t="shared" si="2"/>
        <v>650MeV</v>
      </c>
      <c r="Q31" s="23">
        <f t="shared" si="9"/>
        <v>277.52</v>
      </c>
      <c r="R31" s="23">
        <f t="shared" si="8"/>
        <v>154.07</v>
      </c>
      <c r="S31" s="23">
        <f t="shared" si="10"/>
        <v>32.99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83">
        <v>5450.0</v>
      </c>
      <c r="C32" s="83" t="s">
        <v>391</v>
      </c>
      <c r="D32" s="275">
        <v>30.703</v>
      </c>
      <c r="E32" s="83">
        <v>10.0</v>
      </c>
      <c r="F32" s="83">
        <v>10.2</v>
      </c>
      <c r="G32" s="83">
        <v>1064025.0</v>
      </c>
      <c r="H32" s="83">
        <v>23.12</v>
      </c>
      <c r="I32" s="83" t="s">
        <v>101</v>
      </c>
      <c r="J32" s="83" t="s">
        <v>53</v>
      </c>
      <c r="K32" s="83" t="s">
        <v>203</v>
      </c>
      <c r="L32" s="23"/>
      <c r="M32" s="23"/>
      <c r="N32" s="23"/>
      <c r="O32" s="204" t="str">
        <f t="shared" si="1"/>
        <v>750MeV</v>
      </c>
      <c r="P32" s="23" t="str">
        <f t="shared" si="2"/>
        <v>650MeV</v>
      </c>
      <c r="Q32" s="23">
        <f t="shared" si="9"/>
        <v>277.52</v>
      </c>
      <c r="R32" s="23">
        <f t="shared" ref="R32:R52" si="11">if($I32="LD2",$R31+$F32,$R31+0)</f>
        <v>164.27</v>
      </c>
      <c r="S32" s="23">
        <f t="shared" si="10"/>
        <v>32.99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295"/>
      <c r="B33" s="298">
        <v>5451.0</v>
      </c>
      <c r="C33" s="298" t="s">
        <v>74</v>
      </c>
      <c r="D33" s="297">
        <v>30.703</v>
      </c>
      <c r="E33" s="298" t="s">
        <v>232</v>
      </c>
      <c r="F33" s="298">
        <v>0.0</v>
      </c>
      <c r="G33" s="298">
        <v>1.8908522E7</v>
      </c>
      <c r="H33" s="298">
        <v>35.8</v>
      </c>
      <c r="I33" s="298" t="s">
        <v>74</v>
      </c>
      <c r="J33" s="298" t="s">
        <v>53</v>
      </c>
      <c r="K33" s="298" t="s">
        <v>689</v>
      </c>
      <c r="L33" s="299"/>
      <c r="M33" s="299"/>
      <c r="N33" s="299"/>
      <c r="O33" s="300" t="str">
        <f t="shared" si="1"/>
        <v>750MeV</v>
      </c>
      <c r="P33" s="299" t="str">
        <f t="shared" si="2"/>
        <v>650MeV</v>
      </c>
      <c r="Q33" s="299">
        <f t="shared" si="9"/>
        <v>277.52</v>
      </c>
      <c r="R33" s="299">
        <f t="shared" si="11"/>
        <v>164.27</v>
      </c>
      <c r="S33" s="299">
        <f t="shared" si="10"/>
        <v>32.99</v>
      </c>
      <c r="T33" s="299"/>
      <c r="U33" s="299"/>
      <c r="V33" s="299"/>
      <c r="W33" s="299"/>
      <c r="X33" s="299"/>
      <c r="Y33" s="299"/>
      <c r="Z33" s="299"/>
      <c r="AA33" s="299"/>
      <c r="AB33" s="299"/>
      <c r="AC33" s="299"/>
      <c r="AD33" s="299"/>
      <c r="AE33" s="299"/>
      <c r="AF33" s="299"/>
      <c r="AG33" s="299"/>
      <c r="AH33" s="299"/>
    </row>
    <row r="34">
      <c r="A34" s="180"/>
      <c r="B34" s="83">
        <v>5452.0</v>
      </c>
      <c r="C34" s="83" t="s">
        <v>391</v>
      </c>
      <c r="D34" s="275">
        <v>30.703</v>
      </c>
      <c r="E34" s="83">
        <v>10.0</v>
      </c>
      <c r="F34" s="83">
        <v>20.36</v>
      </c>
      <c r="G34" s="83">
        <v>2086755.0</v>
      </c>
      <c r="H34" s="83">
        <v>39.09</v>
      </c>
      <c r="I34" s="83" t="s">
        <v>101</v>
      </c>
      <c r="J34" s="83" t="s">
        <v>53</v>
      </c>
      <c r="K34" s="83" t="s">
        <v>203</v>
      </c>
      <c r="L34" s="23"/>
      <c r="M34" s="23"/>
      <c r="N34" s="23"/>
      <c r="O34" s="204" t="str">
        <f t="shared" si="1"/>
        <v>750MeV</v>
      </c>
      <c r="P34" s="23" t="str">
        <f t="shared" si="2"/>
        <v>650MeV</v>
      </c>
      <c r="Q34" s="23">
        <f t="shared" si="9"/>
        <v>277.52</v>
      </c>
      <c r="R34" s="23">
        <f t="shared" si="11"/>
        <v>184.63</v>
      </c>
      <c r="S34" s="23">
        <f t="shared" si="10"/>
        <v>32.99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180"/>
      <c r="B35" s="83">
        <v>5453.0</v>
      </c>
      <c r="C35" s="83" t="s">
        <v>391</v>
      </c>
      <c r="D35" s="275">
        <v>30.703</v>
      </c>
      <c r="E35" s="83">
        <v>10.0</v>
      </c>
      <c r="F35" s="83">
        <v>16.07</v>
      </c>
      <c r="G35" s="83">
        <v>1673624.0</v>
      </c>
      <c r="H35" s="83">
        <v>29.46</v>
      </c>
      <c r="I35" s="83" t="s">
        <v>101</v>
      </c>
      <c r="J35" s="83" t="s">
        <v>53</v>
      </c>
      <c r="K35" s="83" t="s">
        <v>203</v>
      </c>
      <c r="L35" s="23"/>
      <c r="M35" s="23"/>
      <c r="N35" s="23"/>
      <c r="O35" s="204" t="str">
        <f t="shared" si="1"/>
        <v>750MeV</v>
      </c>
      <c r="P35" s="23" t="str">
        <f t="shared" si="2"/>
        <v>650MeV</v>
      </c>
      <c r="Q35" s="23">
        <f t="shared" si="9"/>
        <v>277.52</v>
      </c>
      <c r="R35" s="23">
        <f t="shared" si="11"/>
        <v>200.7</v>
      </c>
      <c r="S35" s="23">
        <f t="shared" si="10"/>
        <v>32.99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/>
      <c r="B36" s="83">
        <v>5454.0</v>
      </c>
      <c r="C36" s="83" t="s">
        <v>391</v>
      </c>
      <c r="D36" s="275">
        <v>30.703</v>
      </c>
      <c r="E36" s="83">
        <v>10.0</v>
      </c>
      <c r="F36" s="83">
        <v>14.9</v>
      </c>
      <c r="G36" s="83">
        <v>1587200.0</v>
      </c>
      <c r="H36" s="83">
        <v>31.7</v>
      </c>
      <c r="I36" s="83" t="s">
        <v>101</v>
      </c>
      <c r="J36" s="83" t="s">
        <v>53</v>
      </c>
      <c r="K36" s="83" t="s">
        <v>203</v>
      </c>
      <c r="L36" s="23"/>
      <c r="M36" s="23"/>
      <c r="N36" s="23"/>
      <c r="O36" s="204" t="str">
        <f t="shared" si="1"/>
        <v>750MeV</v>
      </c>
      <c r="P36" s="23" t="str">
        <f t="shared" si="2"/>
        <v>650MeV</v>
      </c>
      <c r="Q36" s="23">
        <f t="shared" si="9"/>
        <v>277.52</v>
      </c>
      <c r="R36" s="23">
        <f t="shared" si="11"/>
        <v>215.6</v>
      </c>
      <c r="S36" s="23">
        <f t="shared" si="10"/>
        <v>32.99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83">
        <v>5455.0</v>
      </c>
      <c r="C37" s="83" t="s">
        <v>391</v>
      </c>
      <c r="D37" s="275">
        <v>30.703</v>
      </c>
      <c r="E37" s="83">
        <v>10.0</v>
      </c>
      <c r="F37" s="83">
        <v>14.73</v>
      </c>
      <c r="G37" s="83">
        <v>1588870.0</v>
      </c>
      <c r="H37" s="83">
        <v>27.1</v>
      </c>
      <c r="I37" s="83" t="s">
        <v>101</v>
      </c>
      <c r="J37" s="83" t="s">
        <v>53</v>
      </c>
      <c r="K37" s="83" t="s">
        <v>203</v>
      </c>
      <c r="L37" s="23"/>
      <c r="M37" s="23"/>
      <c r="N37" s="23"/>
      <c r="O37" s="204" t="str">
        <f t="shared" si="1"/>
        <v>750MeV</v>
      </c>
      <c r="P37" s="23" t="str">
        <f t="shared" si="2"/>
        <v>650MeV</v>
      </c>
      <c r="Q37" s="23">
        <f t="shared" si="9"/>
        <v>277.52</v>
      </c>
      <c r="R37" s="23">
        <f t="shared" si="11"/>
        <v>230.33</v>
      </c>
      <c r="S37" s="23">
        <f t="shared" si="10"/>
        <v>32.99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83">
        <v>5456.0</v>
      </c>
      <c r="C38" s="83" t="s">
        <v>391</v>
      </c>
      <c r="D38" s="275">
        <v>30.703</v>
      </c>
      <c r="E38" s="83">
        <v>10.0</v>
      </c>
      <c r="F38" s="83">
        <v>15.0</v>
      </c>
      <c r="G38" s="83">
        <v>1582829.0</v>
      </c>
      <c r="H38" s="83">
        <v>29.08</v>
      </c>
      <c r="I38" s="83" t="s">
        <v>101</v>
      </c>
      <c r="J38" s="83" t="s">
        <v>53</v>
      </c>
      <c r="K38" s="83" t="s">
        <v>203</v>
      </c>
      <c r="L38" s="23"/>
      <c r="M38" s="23"/>
      <c r="N38" s="23"/>
      <c r="O38" s="204" t="str">
        <f t="shared" si="1"/>
        <v>750MeV</v>
      </c>
      <c r="P38" s="23" t="str">
        <f t="shared" si="2"/>
        <v>650MeV</v>
      </c>
      <c r="Q38" s="23">
        <f>if($I38="LH2",$Q37+#REF!,$Q37+0)</f>
        <v>277.52</v>
      </c>
      <c r="R38" s="23">
        <f t="shared" si="11"/>
        <v>245.33</v>
      </c>
      <c r="S38" s="23">
        <f>if($I38="dummy",S37+#REF!,S37)</f>
        <v>32.99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83">
        <v>5457.0</v>
      </c>
      <c r="C39" s="83" t="s">
        <v>391</v>
      </c>
      <c r="D39" s="275">
        <v>30.703</v>
      </c>
      <c r="E39" s="83">
        <v>10.0</v>
      </c>
      <c r="F39" s="83">
        <v>16.37</v>
      </c>
      <c r="G39" s="83">
        <v>1682919.0</v>
      </c>
      <c r="H39" s="83">
        <v>28.3</v>
      </c>
      <c r="I39" s="83" t="s">
        <v>101</v>
      </c>
      <c r="J39" s="83" t="s">
        <v>53</v>
      </c>
      <c r="K39" s="83" t="s">
        <v>203</v>
      </c>
      <c r="L39" s="23"/>
      <c r="M39" s="23"/>
      <c r="N39" s="23"/>
      <c r="O39" s="204" t="str">
        <f t="shared" si="1"/>
        <v>750MeV</v>
      </c>
      <c r="P39" s="23" t="str">
        <f t="shared" si="2"/>
        <v>650MeV</v>
      </c>
      <c r="Q39" s="23">
        <f t="shared" ref="Q39:Q89" si="12">if($I39="LH2",$Q38+$F39,$Q38+0)</f>
        <v>277.52</v>
      </c>
      <c r="R39" s="23">
        <f t="shared" si="11"/>
        <v>261.7</v>
      </c>
      <c r="S39" s="23">
        <f t="shared" ref="S39:S52" si="13">if($I39="dummy",S38+$F39,S38)</f>
        <v>32.99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83">
        <v>5458.0</v>
      </c>
      <c r="C40" s="83" t="s">
        <v>391</v>
      </c>
      <c r="D40" s="275">
        <v>30.703</v>
      </c>
      <c r="E40" s="83">
        <v>7.0</v>
      </c>
      <c r="F40" s="83">
        <v>7.52</v>
      </c>
      <c r="G40" s="83">
        <v>780258.0</v>
      </c>
      <c r="H40" s="83">
        <v>18.82</v>
      </c>
      <c r="I40" s="83" t="s">
        <v>101</v>
      </c>
      <c r="J40" s="83" t="s">
        <v>53</v>
      </c>
      <c r="K40" s="83" t="s">
        <v>203</v>
      </c>
      <c r="L40" s="23"/>
      <c r="M40" s="23"/>
      <c r="N40" s="23"/>
      <c r="O40" s="204" t="str">
        <f t="shared" si="1"/>
        <v>750MeV</v>
      </c>
      <c r="P40" s="23" t="str">
        <f t="shared" si="2"/>
        <v>650MeV</v>
      </c>
      <c r="Q40" s="23">
        <f t="shared" si="12"/>
        <v>277.52</v>
      </c>
      <c r="R40" s="23">
        <f t="shared" si="11"/>
        <v>269.22</v>
      </c>
      <c r="S40" s="23">
        <f t="shared" si="13"/>
        <v>32.99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14"/>
      <c r="B41" s="83">
        <v>5459.0</v>
      </c>
      <c r="C41" s="83" t="s">
        <v>391</v>
      </c>
      <c r="D41" s="275">
        <v>30.703</v>
      </c>
      <c r="E41" s="83">
        <v>5.0</v>
      </c>
      <c r="F41" s="83">
        <v>8.0</v>
      </c>
      <c r="G41" s="83">
        <v>845151.0</v>
      </c>
      <c r="H41" s="83">
        <v>28.58</v>
      </c>
      <c r="I41" s="83" t="s">
        <v>101</v>
      </c>
      <c r="J41" s="83" t="s">
        <v>53</v>
      </c>
      <c r="K41" s="83" t="s">
        <v>203</v>
      </c>
      <c r="L41" s="23"/>
      <c r="M41" s="23"/>
      <c r="N41" s="23"/>
      <c r="O41" s="204" t="str">
        <f t="shared" si="1"/>
        <v>750MeV</v>
      </c>
      <c r="P41" s="23" t="str">
        <f t="shared" si="2"/>
        <v>650MeV</v>
      </c>
      <c r="Q41" s="23">
        <f t="shared" si="12"/>
        <v>277.52</v>
      </c>
      <c r="R41" s="23">
        <f t="shared" si="11"/>
        <v>277.22</v>
      </c>
      <c r="S41" s="23">
        <f t="shared" si="13"/>
        <v>32.99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114"/>
      <c r="B42" s="83">
        <v>5460.0</v>
      </c>
      <c r="C42" s="83" t="s">
        <v>391</v>
      </c>
      <c r="D42" s="275">
        <v>30.703</v>
      </c>
      <c r="E42" s="83">
        <v>10.0</v>
      </c>
      <c r="F42" s="83">
        <v>6.72</v>
      </c>
      <c r="G42" s="83">
        <v>730332.0</v>
      </c>
      <c r="H42" s="83">
        <v>12.84</v>
      </c>
      <c r="I42" s="83" t="s">
        <v>101</v>
      </c>
      <c r="J42" s="83" t="s">
        <v>53</v>
      </c>
      <c r="K42" s="83" t="s">
        <v>223</v>
      </c>
      <c r="L42" s="23"/>
      <c r="M42" s="23"/>
      <c r="N42" s="23"/>
      <c r="O42" s="204" t="str">
        <f t="shared" si="1"/>
        <v>750MeV</v>
      </c>
      <c r="P42" s="23" t="str">
        <f t="shared" si="2"/>
        <v>650MeV</v>
      </c>
      <c r="Q42" s="23">
        <f t="shared" si="12"/>
        <v>277.52</v>
      </c>
      <c r="R42" s="23">
        <f t="shared" si="11"/>
        <v>283.94</v>
      </c>
      <c r="S42" s="23">
        <f t="shared" si="13"/>
        <v>32.99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75"/>
      <c r="B43" s="52">
        <v>5461.0</v>
      </c>
      <c r="C43" s="52" t="s">
        <v>391</v>
      </c>
      <c r="D43" s="207">
        <v>30.703</v>
      </c>
      <c r="E43" s="52">
        <v>18.0</v>
      </c>
      <c r="F43" s="52">
        <v>26.87</v>
      </c>
      <c r="G43" s="52">
        <v>1037857.0</v>
      </c>
      <c r="H43" s="52">
        <v>29.78</v>
      </c>
      <c r="I43" s="52" t="s">
        <v>65</v>
      </c>
      <c r="J43" s="52" t="s">
        <v>53</v>
      </c>
      <c r="K43" s="52" t="s">
        <v>203</v>
      </c>
      <c r="O43" s="176" t="str">
        <f t="shared" si="1"/>
        <v>750MeV</v>
      </c>
      <c r="P43" s="20" t="str">
        <f t="shared" si="2"/>
        <v>650MeV</v>
      </c>
      <c r="Q43" s="20">
        <f t="shared" si="12"/>
        <v>304.39</v>
      </c>
      <c r="R43" s="23">
        <f t="shared" si="11"/>
        <v>283.94</v>
      </c>
      <c r="S43" s="20">
        <f t="shared" si="13"/>
        <v>32.99</v>
      </c>
    </row>
    <row r="44">
      <c r="A44" s="75"/>
      <c r="B44" s="52">
        <v>5462.0</v>
      </c>
      <c r="C44" s="52" t="s">
        <v>391</v>
      </c>
      <c r="D44" s="207">
        <v>30.703</v>
      </c>
      <c r="E44" s="52">
        <v>18.0</v>
      </c>
      <c r="F44" s="52">
        <v>27.29</v>
      </c>
      <c r="G44" s="52">
        <v>1058203.0</v>
      </c>
      <c r="H44" s="52">
        <v>29.39</v>
      </c>
      <c r="I44" s="52" t="s">
        <v>65</v>
      </c>
      <c r="J44" s="52" t="s">
        <v>53</v>
      </c>
      <c r="K44" s="52" t="s">
        <v>203</v>
      </c>
      <c r="O44" s="176" t="str">
        <f t="shared" si="1"/>
        <v>750MeV</v>
      </c>
      <c r="P44" s="20" t="str">
        <f t="shared" si="2"/>
        <v>650MeV</v>
      </c>
      <c r="Q44" s="20">
        <f t="shared" si="12"/>
        <v>331.68</v>
      </c>
      <c r="R44" s="23">
        <f t="shared" si="11"/>
        <v>283.94</v>
      </c>
      <c r="S44" s="20">
        <f t="shared" si="13"/>
        <v>32.99</v>
      </c>
    </row>
    <row r="45">
      <c r="A45" s="75"/>
      <c r="B45" s="52">
        <v>5463.0</v>
      </c>
      <c r="C45" s="52" t="s">
        <v>391</v>
      </c>
      <c r="D45" s="207">
        <v>30.703</v>
      </c>
      <c r="E45" s="52">
        <v>18.0</v>
      </c>
      <c r="F45" s="52">
        <v>14.89</v>
      </c>
      <c r="G45" s="52">
        <v>581347.0</v>
      </c>
      <c r="H45" s="52">
        <v>14.15</v>
      </c>
      <c r="I45" s="52" t="s">
        <v>65</v>
      </c>
      <c r="J45" s="52" t="s">
        <v>53</v>
      </c>
      <c r="K45" s="52" t="s">
        <v>203</v>
      </c>
      <c r="O45" s="176" t="str">
        <f t="shared" si="1"/>
        <v>750MeV</v>
      </c>
      <c r="P45" s="20" t="str">
        <f t="shared" si="2"/>
        <v>650MeV</v>
      </c>
      <c r="Q45" s="20">
        <f t="shared" si="12"/>
        <v>346.57</v>
      </c>
      <c r="R45" s="20">
        <f t="shared" si="11"/>
        <v>283.94</v>
      </c>
      <c r="S45" s="20">
        <f t="shared" si="13"/>
        <v>32.99</v>
      </c>
    </row>
    <row r="46">
      <c r="A46" s="329">
        <v>45422.0</v>
      </c>
      <c r="B46" s="153">
        <v>6710.0</v>
      </c>
      <c r="C46" s="153" t="s">
        <v>391</v>
      </c>
      <c r="D46" s="163">
        <v>32.303</v>
      </c>
      <c r="E46" s="153">
        <v>10.0</v>
      </c>
      <c r="F46" s="153">
        <v>17.41</v>
      </c>
      <c r="G46" s="153">
        <v>685915.0</v>
      </c>
      <c r="H46" s="153">
        <v>31.67</v>
      </c>
      <c r="I46" s="330" t="s">
        <v>229</v>
      </c>
      <c r="J46" s="153" t="s">
        <v>53</v>
      </c>
      <c r="K46" s="153" t="s">
        <v>203</v>
      </c>
      <c r="L46" s="152" t="s">
        <v>732</v>
      </c>
      <c r="M46" s="154"/>
      <c r="N46" s="151" t="s">
        <v>733</v>
      </c>
      <c r="O46" s="230" t="str">
        <f t="shared" si="1"/>
        <v>750MeV</v>
      </c>
      <c r="P46" s="154" t="str">
        <f t="shared" si="2"/>
        <v>650MeV</v>
      </c>
      <c r="Q46" s="154">
        <f t="shared" si="12"/>
        <v>346.57</v>
      </c>
      <c r="R46" s="154">
        <f t="shared" si="11"/>
        <v>283.94</v>
      </c>
      <c r="S46" s="154">
        <f t="shared" si="13"/>
        <v>50.4</v>
      </c>
      <c r="T46" s="154"/>
      <c r="U46" s="154"/>
      <c r="V46" s="154"/>
      <c r="W46" s="154"/>
      <c r="X46" s="154"/>
      <c r="Y46" s="154"/>
      <c r="Z46" s="154"/>
      <c r="AA46" s="154"/>
      <c r="AB46" s="154"/>
      <c r="AC46" s="154"/>
      <c r="AD46" s="154"/>
      <c r="AE46" s="154"/>
      <c r="AF46" s="154"/>
      <c r="AG46" s="154"/>
      <c r="AH46" s="154"/>
    </row>
    <row r="47">
      <c r="A47" s="228"/>
      <c r="B47" s="153">
        <v>6711.0</v>
      </c>
      <c r="C47" s="153" t="s">
        <v>391</v>
      </c>
      <c r="D47" s="331">
        <v>32.303</v>
      </c>
      <c r="E47" s="153">
        <v>10.0</v>
      </c>
      <c r="F47" s="153">
        <v>12.53</v>
      </c>
      <c r="G47" s="153">
        <v>1284198.0</v>
      </c>
      <c r="H47" s="153">
        <v>30.7</v>
      </c>
      <c r="I47" s="330" t="s">
        <v>101</v>
      </c>
      <c r="J47" s="153" t="s">
        <v>53</v>
      </c>
      <c r="K47" s="153" t="s">
        <v>203</v>
      </c>
      <c r="L47" s="154"/>
      <c r="M47" s="154"/>
      <c r="N47" s="154"/>
      <c r="O47" s="230" t="str">
        <f t="shared" si="1"/>
        <v>750MeV</v>
      </c>
      <c r="P47" s="154" t="str">
        <f t="shared" si="2"/>
        <v>650MeV</v>
      </c>
      <c r="Q47" s="154">
        <f t="shared" si="12"/>
        <v>346.57</v>
      </c>
      <c r="R47" s="154">
        <f t="shared" si="11"/>
        <v>296.47</v>
      </c>
      <c r="S47" s="154">
        <f t="shared" si="13"/>
        <v>50.4</v>
      </c>
      <c r="T47" s="154"/>
      <c r="U47" s="154"/>
      <c r="V47" s="154"/>
      <c r="W47" s="154"/>
      <c r="X47" s="154"/>
      <c r="Y47" s="154"/>
      <c r="Z47" s="154"/>
      <c r="AA47" s="154"/>
      <c r="AB47" s="154"/>
      <c r="AC47" s="154"/>
      <c r="AD47" s="154"/>
      <c r="AE47" s="154"/>
      <c r="AF47" s="154"/>
      <c r="AG47" s="154"/>
      <c r="AH47" s="154"/>
    </row>
    <row r="48">
      <c r="A48" s="228"/>
      <c r="B48" s="153">
        <v>6712.0</v>
      </c>
      <c r="C48" s="153" t="s">
        <v>391</v>
      </c>
      <c r="D48" s="331">
        <v>32.303</v>
      </c>
      <c r="E48" s="153">
        <v>10.0</v>
      </c>
      <c r="F48" s="153">
        <v>6.33</v>
      </c>
      <c r="G48" s="153">
        <v>636887.0</v>
      </c>
      <c r="H48" s="153">
        <v>12.45</v>
      </c>
      <c r="I48" s="330" t="s">
        <v>101</v>
      </c>
      <c r="J48" s="153" t="s">
        <v>53</v>
      </c>
      <c r="K48" s="153" t="s">
        <v>203</v>
      </c>
      <c r="L48" s="154"/>
      <c r="M48" s="154"/>
      <c r="N48" s="154"/>
      <c r="O48" s="230" t="str">
        <f t="shared" si="1"/>
        <v>750MeV</v>
      </c>
      <c r="P48" s="154" t="str">
        <f t="shared" si="2"/>
        <v>650MeV</v>
      </c>
      <c r="Q48" s="154">
        <f t="shared" si="12"/>
        <v>346.57</v>
      </c>
      <c r="R48" s="154">
        <f t="shared" si="11"/>
        <v>302.8</v>
      </c>
      <c r="S48" s="154">
        <f t="shared" si="13"/>
        <v>50.4</v>
      </c>
      <c r="T48" s="154"/>
      <c r="U48" s="154"/>
      <c r="V48" s="154"/>
      <c r="W48" s="154"/>
      <c r="X48" s="154"/>
      <c r="Y48" s="154"/>
      <c r="Z48" s="154"/>
      <c r="AA48" s="154"/>
      <c r="AB48" s="154"/>
      <c r="AC48" s="154"/>
      <c r="AD48" s="154"/>
      <c r="AE48" s="154"/>
      <c r="AF48" s="154"/>
      <c r="AG48" s="154"/>
      <c r="AH48" s="154"/>
    </row>
    <row r="49">
      <c r="A49" s="291"/>
      <c r="B49" s="153">
        <v>6713.0</v>
      </c>
      <c r="C49" s="153" t="s">
        <v>391</v>
      </c>
      <c r="D49" s="331">
        <v>32.303</v>
      </c>
      <c r="E49" s="153">
        <v>10.0</v>
      </c>
      <c r="F49" s="153">
        <v>11.16</v>
      </c>
      <c r="G49" s="153">
        <v>1133114.0</v>
      </c>
      <c r="H49" s="153">
        <v>18.83</v>
      </c>
      <c r="I49" s="330" t="s">
        <v>101</v>
      </c>
      <c r="J49" s="153" t="s">
        <v>53</v>
      </c>
      <c r="K49" s="153" t="s">
        <v>203</v>
      </c>
      <c r="L49" s="154"/>
      <c r="M49" s="154"/>
      <c r="N49" s="154"/>
      <c r="O49" s="230" t="str">
        <f t="shared" si="1"/>
        <v>750MeV</v>
      </c>
      <c r="P49" s="154" t="str">
        <f t="shared" si="2"/>
        <v>650MeV</v>
      </c>
      <c r="Q49" s="154">
        <f t="shared" si="12"/>
        <v>346.57</v>
      </c>
      <c r="R49" s="154">
        <f t="shared" si="11"/>
        <v>313.96</v>
      </c>
      <c r="S49" s="154">
        <f t="shared" si="13"/>
        <v>50.4</v>
      </c>
      <c r="T49" s="154"/>
      <c r="U49" s="154"/>
      <c r="V49" s="154"/>
      <c r="W49" s="154"/>
      <c r="X49" s="154"/>
      <c r="Y49" s="154"/>
      <c r="Z49" s="154"/>
      <c r="AA49" s="154"/>
      <c r="AB49" s="154"/>
      <c r="AC49" s="154"/>
      <c r="AD49" s="154"/>
      <c r="AE49" s="154"/>
      <c r="AF49" s="154"/>
      <c r="AG49" s="154"/>
      <c r="AH49" s="154"/>
    </row>
    <row r="50">
      <c r="A50" s="228"/>
      <c r="B50" s="153">
        <v>6714.0</v>
      </c>
      <c r="C50" s="153" t="s">
        <v>391</v>
      </c>
      <c r="D50" s="331">
        <v>32.303</v>
      </c>
      <c r="E50" s="153">
        <v>10.0</v>
      </c>
      <c r="F50" s="153">
        <v>14.51</v>
      </c>
      <c r="G50" s="153">
        <v>1462630.0</v>
      </c>
      <c r="H50" s="153">
        <v>28.62</v>
      </c>
      <c r="I50" s="330" t="s">
        <v>101</v>
      </c>
      <c r="J50" s="153" t="s">
        <v>53</v>
      </c>
      <c r="K50" s="153" t="s">
        <v>203</v>
      </c>
      <c r="L50" s="154"/>
      <c r="M50" s="154"/>
      <c r="N50" s="154"/>
      <c r="O50" s="230" t="str">
        <f t="shared" si="1"/>
        <v>750MeV</v>
      </c>
      <c r="P50" s="154" t="str">
        <f t="shared" si="2"/>
        <v>650MeV</v>
      </c>
      <c r="Q50" s="154">
        <f t="shared" si="12"/>
        <v>346.57</v>
      </c>
      <c r="R50" s="154">
        <f t="shared" si="11"/>
        <v>328.47</v>
      </c>
      <c r="S50" s="154">
        <f t="shared" si="13"/>
        <v>50.4</v>
      </c>
      <c r="T50" s="154"/>
      <c r="U50" s="154"/>
      <c r="V50" s="154"/>
      <c r="W50" s="154"/>
      <c r="X50" s="154"/>
      <c r="Y50" s="154"/>
      <c r="Z50" s="154"/>
      <c r="AA50" s="154"/>
      <c r="AB50" s="154"/>
      <c r="AC50" s="154"/>
      <c r="AD50" s="154"/>
      <c r="AE50" s="154"/>
      <c r="AF50" s="154"/>
      <c r="AG50" s="154"/>
      <c r="AH50" s="154"/>
    </row>
    <row r="51">
      <c r="A51" s="228"/>
      <c r="B51" s="153">
        <v>6715.0</v>
      </c>
      <c r="C51" s="153" t="s">
        <v>391</v>
      </c>
      <c r="D51" s="331">
        <v>32.303</v>
      </c>
      <c r="E51" s="153">
        <v>10.0</v>
      </c>
      <c r="F51" s="153">
        <v>36.53</v>
      </c>
      <c r="G51" s="153">
        <v>1738835.0</v>
      </c>
      <c r="H51" s="153">
        <v>31.94</v>
      </c>
      <c r="I51" s="153" t="s">
        <v>65</v>
      </c>
      <c r="J51" s="153" t="s">
        <v>53</v>
      </c>
      <c r="K51" s="153" t="s">
        <v>203</v>
      </c>
      <c r="L51" s="154"/>
      <c r="M51" s="154"/>
      <c r="N51" s="154"/>
      <c r="O51" s="230" t="str">
        <f t="shared" si="1"/>
        <v>750MeV</v>
      </c>
      <c r="P51" s="154" t="str">
        <f t="shared" si="2"/>
        <v>650MeV</v>
      </c>
      <c r="Q51" s="154">
        <f t="shared" si="12"/>
        <v>383.1</v>
      </c>
      <c r="R51" s="154">
        <f t="shared" si="11"/>
        <v>328.47</v>
      </c>
      <c r="S51" s="154">
        <f t="shared" si="13"/>
        <v>50.4</v>
      </c>
      <c r="T51" s="154"/>
      <c r="U51" s="154"/>
      <c r="V51" s="154"/>
      <c r="W51" s="154"/>
      <c r="X51" s="154"/>
      <c r="Y51" s="154"/>
      <c r="Z51" s="154"/>
      <c r="AA51" s="154"/>
      <c r="AB51" s="154"/>
      <c r="AC51" s="154"/>
      <c r="AD51" s="154"/>
      <c r="AE51" s="154"/>
      <c r="AF51" s="154"/>
      <c r="AG51" s="154"/>
      <c r="AH51" s="154"/>
    </row>
    <row r="52">
      <c r="A52" s="228"/>
      <c r="B52" s="153">
        <v>6716.0</v>
      </c>
      <c r="C52" s="153" t="s">
        <v>391</v>
      </c>
      <c r="D52" s="331">
        <v>32.303</v>
      </c>
      <c r="E52" s="153">
        <v>10.0</v>
      </c>
      <c r="F52" s="153">
        <v>43.31</v>
      </c>
      <c r="G52" s="153">
        <v>2016560.0</v>
      </c>
      <c r="H52" s="153">
        <v>37.79</v>
      </c>
      <c r="I52" s="153" t="s">
        <v>65</v>
      </c>
      <c r="J52" s="153" t="s">
        <v>53</v>
      </c>
      <c r="K52" s="153" t="s">
        <v>203</v>
      </c>
      <c r="L52" s="154"/>
      <c r="M52" s="154"/>
      <c r="N52" s="154"/>
      <c r="O52" s="230" t="str">
        <f t="shared" si="1"/>
        <v>750MeV</v>
      </c>
      <c r="P52" s="154" t="str">
        <f t="shared" si="2"/>
        <v>650MeV</v>
      </c>
      <c r="Q52" s="154">
        <f t="shared" si="12"/>
        <v>426.41</v>
      </c>
      <c r="R52" s="154">
        <f t="shared" si="11"/>
        <v>328.47</v>
      </c>
      <c r="S52" s="154">
        <f t="shared" si="13"/>
        <v>50.4</v>
      </c>
      <c r="T52" s="154"/>
      <c r="U52" s="154"/>
      <c r="V52" s="154"/>
      <c r="W52" s="154"/>
      <c r="X52" s="154"/>
      <c r="Y52" s="154"/>
      <c r="Z52" s="154"/>
      <c r="AA52" s="154"/>
      <c r="AB52" s="154"/>
      <c r="AC52" s="154"/>
      <c r="AD52" s="154"/>
      <c r="AE52" s="154"/>
      <c r="AF52" s="154"/>
      <c r="AG52" s="154"/>
      <c r="AH52" s="154"/>
    </row>
    <row r="53">
      <c r="A53" s="228"/>
      <c r="B53" s="153">
        <v>6717.0</v>
      </c>
      <c r="C53" s="153" t="s">
        <v>391</v>
      </c>
      <c r="D53" s="331">
        <v>32.303</v>
      </c>
      <c r="E53" s="153">
        <v>10.0</v>
      </c>
      <c r="F53" s="153">
        <v>38.38</v>
      </c>
      <c r="G53" s="153">
        <v>1822515.0</v>
      </c>
      <c r="H53" s="153">
        <v>38.08</v>
      </c>
      <c r="I53" s="153" t="s">
        <v>65</v>
      </c>
      <c r="J53" s="153" t="s">
        <v>53</v>
      </c>
      <c r="K53" s="153" t="s">
        <v>203</v>
      </c>
      <c r="L53" s="154"/>
      <c r="M53" s="154"/>
      <c r="N53" s="154"/>
      <c r="O53" s="230" t="str">
        <f t="shared" si="1"/>
        <v>750MeV</v>
      </c>
      <c r="P53" s="154" t="str">
        <f t="shared" si="2"/>
        <v>650MeV</v>
      </c>
      <c r="Q53" s="154">
        <f t="shared" si="12"/>
        <v>464.79</v>
      </c>
      <c r="R53" s="154">
        <f>if($I53="LD2",$R52+#REF!,$R52+0)</f>
        <v>328.47</v>
      </c>
      <c r="S53" s="154">
        <f>if($I53="dummy",S52+#REF!,S52)</f>
        <v>50.4</v>
      </c>
      <c r="T53" s="154"/>
      <c r="U53" s="154"/>
      <c r="V53" s="154"/>
      <c r="W53" s="154"/>
      <c r="X53" s="154"/>
      <c r="Y53" s="154"/>
      <c r="Z53" s="154"/>
      <c r="AA53" s="154"/>
      <c r="AB53" s="154"/>
      <c r="AC53" s="154"/>
      <c r="AD53" s="154"/>
      <c r="AE53" s="154"/>
      <c r="AF53" s="154"/>
      <c r="AG53" s="154"/>
      <c r="AH53" s="154"/>
    </row>
    <row r="54">
      <c r="A54" s="332"/>
      <c r="B54" s="333">
        <v>6718.0</v>
      </c>
      <c r="C54" s="333" t="s">
        <v>739</v>
      </c>
      <c r="D54" s="334">
        <v>37.5</v>
      </c>
      <c r="E54" s="333">
        <v>30.0</v>
      </c>
      <c r="F54" s="333">
        <v>23.37</v>
      </c>
      <c r="G54" s="333">
        <v>1101790.0</v>
      </c>
      <c r="H54" s="333">
        <v>21.55</v>
      </c>
      <c r="I54" s="333" t="s">
        <v>65</v>
      </c>
      <c r="J54" s="333" t="s">
        <v>53</v>
      </c>
      <c r="K54" s="333" t="s">
        <v>203</v>
      </c>
      <c r="L54" s="335" t="s">
        <v>741</v>
      </c>
      <c r="M54" s="336"/>
      <c r="N54" s="336"/>
      <c r="O54" s="337" t="str">
        <f t="shared" si="1"/>
        <v>750MeV</v>
      </c>
      <c r="P54" s="336" t="str">
        <f t="shared" si="2"/>
        <v>650MeV</v>
      </c>
      <c r="Q54" s="336">
        <f t="shared" si="12"/>
        <v>488.16</v>
      </c>
      <c r="R54" s="336">
        <f t="shared" ref="R54:R145" si="14">if($I54="LD2",$R53+$F54,$R53+0)</f>
        <v>328.47</v>
      </c>
      <c r="S54" s="336">
        <f t="shared" ref="S54:S80" si="15">if($I54="dummy",S53+$F54,S53)</f>
        <v>50.4</v>
      </c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</row>
    <row r="55">
      <c r="A55" s="338"/>
      <c r="B55" s="333">
        <v>6719.0</v>
      </c>
      <c r="C55" s="333" t="s">
        <v>739</v>
      </c>
      <c r="D55" s="334">
        <v>37.5</v>
      </c>
      <c r="E55" s="333">
        <v>30.0</v>
      </c>
      <c r="F55" s="333">
        <v>57.91</v>
      </c>
      <c r="G55" s="333">
        <v>2721762.0</v>
      </c>
      <c r="H55" s="333">
        <v>37.94</v>
      </c>
      <c r="I55" s="333" t="s">
        <v>65</v>
      </c>
      <c r="J55" s="333" t="s">
        <v>53</v>
      </c>
      <c r="K55" s="333" t="s">
        <v>203</v>
      </c>
      <c r="L55" s="335" t="s">
        <v>741</v>
      </c>
      <c r="M55" s="336"/>
      <c r="N55" s="336"/>
      <c r="O55" s="337" t="str">
        <f t="shared" si="1"/>
        <v>750MeV</v>
      </c>
      <c r="P55" s="336" t="str">
        <f t="shared" si="2"/>
        <v>650MeV</v>
      </c>
      <c r="Q55" s="336">
        <f t="shared" si="12"/>
        <v>546.07</v>
      </c>
      <c r="R55" s="336">
        <f t="shared" si="14"/>
        <v>328.47</v>
      </c>
      <c r="S55" s="336">
        <f t="shared" si="15"/>
        <v>50.4</v>
      </c>
      <c r="T55" s="336"/>
      <c r="U55" s="336"/>
      <c r="V55" s="336"/>
      <c r="W55" s="336"/>
      <c r="X55" s="336"/>
      <c r="Y55" s="336"/>
      <c r="Z55" s="336"/>
      <c r="AA55" s="336"/>
      <c r="AB55" s="336"/>
      <c r="AC55" s="336"/>
      <c r="AD55" s="336"/>
      <c r="AE55" s="336"/>
      <c r="AF55" s="336"/>
      <c r="AG55" s="336"/>
      <c r="AH55" s="336"/>
    </row>
    <row r="56">
      <c r="A56" s="332"/>
      <c r="B56" s="333">
        <v>6720.0</v>
      </c>
      <c r="C56" s="333" t="s">
        <v>739</v>
      </c>
      <c r="D56" s="334">
        <v>37.5</v>
      </c>
      <c r="E56" s="333">
        <v>30.0</v>
      </c>
      <c r="F56" s="333">
        <v>53.05</v>
      </c>
      <c r="G56" s="333">
        <v>2503518.0</v>
      </c>
      <c r="H56" s="333">
        <v>31.39</v>
      </c>
      <c r="I56" s="333" t="s">
        <v>65</v>
      </c>
      <c r="J56" s="333" t="s">
        <v>53</v>
      </c>
      <c r="K56" s="333" t="s">
        <v>203</v>
      </c>
      <c r="L56" s="335" t="s">
        <v>743</v>
      </c>
      <c r="M56" s="336"/>
      <c r="N56" s="336"/>
      <c r="O56" s="337" t="str">
        <f t="shared" si="1"/>
        <v>750MeV</v>
      </c>
      <c r="P56" s="336" t="str">
        <f t="shared" si="2"/>
        <v>650MeV</v>
      </c>
      <c r="Q56" s="336">
        <f t="shared" si="12"/>
        <v>599.12</v>
      </c>
      <c r="R56" s="336">
        <f t="shared" si="14"/>
        <v>328.47</v>
      </c>
      <c r="S56" s="336">
        <f t="shared" si="15"/>
        <v>50.4</v>
      </c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</row>
    <row r="57">
      <c r="A57" s="332"/>
      <c r="B57" s="333">
        <v>6721.0</v>
      </c>
      <c r="C57" s="333" t="s">
        <v>739</v>
      </c>
      <c r="D57" s="334">
        <v>37.5</v>
      </c>
      <c r="E57" s="333">
        <v>20.0</v>
      </c>
      <c r="F57" s="333">
        <v>31.81</v>
      </c>
      <c r="G57" s="333">
        <v>3133996.0</v>
      </c>
      <c r="H57" s="333">
        <v>29.82</v>
      </c>
      <c r="I57" s="333" t="s">
        <v>101</v>
      </c>
      <c r="J57" s="333" t="s">
        <v>53</v>
      </c>
      <c r="K57" s="333" t="s">
        <v>203</v>
      </c>
      <c r="L57" s="335" t="s">
        <v>744</v>
      </c>
      <c r="M57" s="336"/>
      <c r="N57" s="336"/>
      <c r="O57" s="337" t="str">
        <f t="shared" si="1"/>
        <v>750MeV</v>
      </c>
      <c r="P57" s="336" t="str">
        <f t="shared" si="2"/>
        <v>650MeV</v>
      </c>
      <c r="Q57" s="336">
        <f t="shared" si="12"/>
        <v>599.12</v>
      </c>
      <c r="R57" s="336">
        <f t="shared" si="14"/>
        <v>360.28</v>
      </c>
      <c r="S57" s="336">
        <f t="shared" si="15"/>
        <v>50.4</v>
      </c>
      <c r="T57" s="336"/>
      <c r="U57" s="336"/>
      <c r="V57" s="336"/>
      <c r="W57" s="336"/>
      <c r="X57" s="336"/>
      <c r="Y57" s="336"/>
      <c r="Z57" s="336"/>
      <c r="AA57" s="336"/>
      <c r="AB57" s="336"/>
      <c r="AC57" s="336"/>
      <c r="AD57" s="336"/>
      <c r="AE57" s="336"/>
      <c r="AF57" s="336"/>
      <c r="AG57" s="336"/>
      <c r="AH57" s="336"/>
    </row>
    <row r="58">
      <c r="A58" s="332"/>
      <c r="B58" s="333">
        <v>6722.0</v>
      </c>
      <c r="C58" s="339" t="s">
        <v>739</v>
      </c>
      <c r="D58" s="339">
        <v>37.5</v>
      </c>
      <c r="E58" s="339">
        <v>20.0</v>
      </c>
      <c r="F58" s="333">
        <v>32.85</v>
      </c>
      <c r="G58" s="333">
        <v>3239825.0</v>
      </c>
      <c r="H58" s="333">
        <v>29.18</v>
      </c>
      <c r="I58" s="333" t="s">
        <v>101</v>
      </c>
      <c r="J58" s="333" t="s">
        <v>53</v>
      </c>
      <c r="K58" s="333" t="s">
        <v>203</v>
      </c>
      <c r="L58" s="335" t="s">
        <v>745</v>
      </c>
      <c r="M58" s="336"/>
      <c r="N58" s="336"/>
      <c r="O58" s="337" t="str">
        <f t="shared" si="1"/>
        <v>750MeV</v>
      </c>
      <c r="P58" s="336" t="str">
        <f t="shared" si="2"/>
        <v>650MeV</v>
      </c>
      <c r="Q58" s="336">
        <f t="shared" si="12"/>
        <v>599.12</v>
      </c>
      <c r="R58" s="336">
        <f t="shared" si="14"/>
        <v>393.13</v>
      </c>
      <c r="S58" s="336">
        <f t="shared" si="15"/>
        <v>50.4</v>
      </c>
      <c r="T58" s="336"/>
      <c r="U58" s="336"/>
      <c r="V58" s="336"/>
      <c r="W58" s="336"/>
      <c r="X58" s="336"/>
      <c r="Y58" s="336"/>
      <c r="Z58" s="336"/>
      <c r="AA58" s="336"/>
      <c r="AB58" s="336"/>
      <c r="AC58" s="336"/>
      <c r="AD58" s="336"/>
      <c r="AE58" s="336"/>
      <c r="AF58" s="336"/>
      <c r="AG58" s="336"/>
      <c r="AH58" s="336"/>
    </row>
    <row r="59">
      <c r="A59" s="332"/>
      <c r="B59" s="333">
        <v>6723.0</v>
      </c>
      <c r="C59" s="340" t="s">
        <v>739</v>
      </c>
      <c r="D59" s="341">
        <v>37.5</v>
      </c>
      <c r="E59" s="340">
        <v>20.0</v>
      </c>
      <c r="F59" s="333">
        <v>34.4</v>
      </c>
      <c r="G59" s="333">
        <v>3425298.0</v>
      </c>
      <c r="H59" s="333">
        <v>32.0</v>
      </c>
      <c r="I59" s="333" t="s">
        <v>101</v>
      </c>
      <c r="J59" s="333" t="s">
        <v>53</v>
      </c>
      <c r="K59" s="333" t="s">
        <v>203</v>
      </c>
      <c r="L59" s="335" t="s">
        <v>746</v>
      </c>
      <c r="M59" s="336"/>
      <c r="N59" s="336"/>
      <c r="O59" s="337" t="str">
        <f t="shared" si="1"/>
        <v>750MeV</v>
      </c>
      <c r="P59" s="336" t="str">
        <f t="shared" si="2"/>
        <v>650MeV</v>
      </c>
      <c r="Q59" s="336">
        <f t="shared" si="12"/>
        <v>599.12</v>
      </c>
      <c r="R59" s="336">
        <f t="shared" si="14"/>
        <v>427.53</v>
      </c>
      <c r="S59" s="336">
        <f t="shared" si="15"/>
        <v>50.4</v>
      </c>
      <c r="T59" s="336"/>
      <c r="U59" s="336"/>
      <c r="V59" s="336"/>
      <c r="W59" s="336"/>
      <c r="X59" s="336"/>
      <c r="Y59" s="336"/>
      <c r="Z59" s="336"/>
      <c r="AA59" s="336"/>
      <c r="AB59" s="336"/>
      <c r="AC59" s="336"/>
      <c r="AD59" s="336"/>
      <c r="AE59" s="336"/>
      <c r="AF59" s="336"/>
      <c r="AG59" s="336"/>
      <c r="AH59" s="336"/>
    </row>
    <row r="60">
      <c r="A60" s="160">
        <v>45423.0</v>
      </c>
      <c r="B60" s="153">
        <v>6750.0</v>
      </c>
      <c r="C60" s="153" t="s">
        <v>391</v>
      </c>
      <c r="D60" s="161">
        <v>32.304</v>
      </c>
      <c r="E60" s="153">
        <v>10.0</v>
      </c>
      <c r="F60" s="153">
        <v>17.02</v>
      </c>
      <c r="G60" s="153">
        <v>668591.0</v>
      </c>
      <c r="H60" s="153">
        <v>29.43</v>
      </c>
      <c r="I60" s="330" t="s">
        <v>229</v>
      </c>
      <c r="J60" s="153" t="s">
        <v>53</v>
      </c>
      <c r="K60" s="153" t="s">
        <v>203</v>
      </c>
      <c r="L60" s="163" t="s">
        <v>747</v>
      </c>
      <c r="M60" s="164"/>
      <c r="N60" s="164"/>
      <c r="O60" s="342" t="str">
        <f t="shared" si="1"/>
        <v>750MeV</v>
      </c>
      <c r="P60" s="164" t="str">
        <f t="shared" si="2"/>
        <v>650MeV</v>
      </c>
      <c r="Q60" s="164">
        <f t="shared" si="12"/>
        <v>599.12</v>
      </c>
      <c r="R60" s="164">
        <f t="shared" si="14"/>
        <v>427.53</v>
      </c>
      <c r="S60" s="164">
        <f t="shared" si="15"/>
        <v>67.42</v>
      </c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</row>
    <row r="61">
      <c r="A61" s="164"/>
      <c r="B61" s="153">
        <v>6751.0</v>
      </c>
      <c r="C61" s="153" t="s">
        <v>391</v>
      </c>
      <c r="D61" s="344">
        <v>32.304</v>
      </c>
      <c r="E61" s="153">
        <v>10.0</v>
      </c>
      <c r="F61" s="153">
        <v>18.22</v>
      </c>
      <c r="G61" s="153">
        <v>1815738.0</v>
      </c>
      <c r="H61" s="153">
        <v>30.89</v>
      </c>
      <c r="I61" s="153" t="s">
        <v>101</v>
      </c>
      <c r="J61" s="153" t="s">
        <v>53</v>
      </c>
      <c r="K61" s="153" t="s">
        <v>203</v>
      </c>
      <c r="L61" s="164"/>
      <c r="M61" s="164"/>
      <c r="N61" s="164"/>
      <c r="O61" s="342" t="str">
        <f t="shared" si="1"/>
        <v>750MeV</v>
      </c>
      <c r="P61" s="164" t="str">
        <f t="shared" si="2"/>
        <v>650MeV</v>
      </c>
      <c r="Q61" s="164">
        <f t="shared" si="12"/>
        <v>599.12</v>
      </c>
      <c r="R61" s="164">
        <f t="shared" si="14"/>
        <v>445.75</v>
      </c>
      <c r="S61" s="164">
        <f t="shared" si="15"/>
        <v>67.42</v>
      </c>
      <c r="T61" s="164"/>
      <c r="U61" s="164"/>
      <c r="V61" s="164"/>
      <c r="W61" s="164"/>
      <c r="X61" s="164"/>
      <c r="Y61" s="164"/>
      <c r="Z61" s="164"/>
      <c r="AA61" s="164"/>
      <c r="AB61" s="164"/>
      <c r="AC61" s="164"/>
      <c r="AD61" s="164"/>
      <c r="AE61" s="164"/>
      <c r="AF61" s="164"/>
      <c r="AG61" s="164"/>
      <c r="AH61" s="164"/>
    </row>
    <row r="62">
      <c r="A62" s="164"/>
      <c r="B62" s="153">
        <v>6752.0</v>
      </c>
      <c r="C62" s="153" t="s">
        <v>391</v>
      </c>
      <c r="D62" s="344">
        <v>32.304</v>
      </c>
      <c r="E62" s="153">
        <v>10.0</v>
      </c>
      <c r="F62" s="153">
        <v>17.43</v>
      </c>
      <c r="G62" s="153">
        <v>1742688.0</v>
      </c>
      <c r="H62" s="153">
        <v>29.96</v>
      </c>
      <c r="I62" s="153" t="s">
        <v>101</v>
      </c>
      <c r="J62" s="153" t="s">
        <v>53</v>
      </c>
      <c r="K62" s="153" t="s">
        <v>203</v>
      </c>
      <c r="L62" s="164"/>
      <c r="M62" s="164"/>
      <c r="N62" s="164"/>
      <c r="O62" s="342" t="str">
        <f t="shared" si="1"/>
        <v>750MeV</v>
      </c>
      <c r="P62" s="164" t="str">
        <f t="shared" si="2"/>
        <v>650MeV</v>
      </c>
      <c r="Q62" s="164">
        <f t="shared" si="12"/>
        <v>599.12</v>
      </c>
      <c r="R62" s="164">
        <f t="shared" si="14"/>
        <v>463.18</v>
      </c>
      <c r="S62" s="164">
        <f t="shared" si="15"/>
        <v>67.42</v>
      </c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</row>
    <row r="63">
      <c r="A63" s="160"/>
      <c r="B63" s="153">
        <v>6753.0</v>
      </c>
      <c r="C63" s="153" t="s">
        <v>391</v>
      </c>
      <c r="D63" s="344">
        <v>32.304</v>
      </c>
      <c r="E63" s="153">
        <v>10.0</v>
      </c>
      <c r="F63" s="153">
        <v>16.21</v>
      </c>
      <c r="G63" s="153">
        <v>1608021.0</v>
      </c>
      <c r="H63" s="153">
        <v>26.87</v>
      </c>
      <c r="I63" s="153" t="s">
        <v>101</v>
      </c>
      <c r="J63" s="153" t="s">
        <v>53</v>
      </c>
      <c r="K63" s="153" t="s">
        <v>203</v>
      </c>
      <c r="L63" s="164"/>
      <c r="M63" s="164"/>
      <c r="N63" s="164"/>
      <c r="O63" s="342" t="str">
        <f t="shared" si="1"/>
        <v>750MeV</v>
      </c>
      <c r="P63" s="164" t="str">
        <f t="shared" si="2"/>
        <v>650MeV</v>
      </c>
      <c r="Q63" s="164">
        <f t="shared" si="12"/>
        <v>599.12</v>
      </c>
      <c r="R63" s="164">
        <f t="shared" si="14"/>
        <v>479.39</v>
      </c>
      <c r="S63" s="164">
        <f t="shared" si="15"/>
        <v>67.42</v>
      </c>
      <c r="T63" s="164"/>
      <c r="U63" s="164"/>
      <c r="V63" s="164"/>
      <c r="W63" s="164"/>
      <c r="X63" s="164"/>
      <c r="Y63" s="164"/>
      <c r="Z63" s="164"/>
      <c r="AA63" s="164"/>
      <c r="AB63" s="164"/>
      <c r="AC63" s="164"/>
      <c r="AD63" s="164"/>
      <c r="AE63" s="164"/>
      <c r="AF63" s="164"/>
      <c r="AG63" s="164"/>
      <c r="AH63" s="164"/>
    </row>
    <row r="64">
      <c r="A64" s="164"/>
      <c r="B64" s="153">
        <v>6754.0</v>
      </c>
      <c r="C64" s="153" t="s">
        <v>391</v>
      </c>
      <c r="D64" s="344">
        <v>32.304</v>
      </c>
      <c r="E64" s="153">
        <v>20.0</v>
      </c>
      <c r="F64" s="153">
        <v>30.41</v>
      </c>
      <c r="G64" s="153">
        <v>1459218.0</v>
      </c>
      <c r="H64" s="153">
        <v>32.51</v>
      </c>
      <c r="I64" s="153" t="s">
        <v>65</v>
      </c>
      <c r="J64" s="153" t="s">
        <v>53</v>
      </c>
      <c r="K64" s="153" t="s">
        <v>203</v>
      </c>
      <c r="L64" s="164"/>
      <c r="M64" s="164"/>
      <c r="N64" s="164"/>
      <c r="O64" s="342" t="str">
        <f t="shared" si="1"/>
        <v>750MeV</v>
      </c>
      <c r="P64" s="164" t="str">
        <f t="shared" si="2"/>
        <v>650MeV</v>
      </c>
      <c r="Q64" s="164">
        <f t="shared" si="12"/>
        <v>629.53</v>
      </c>
      <c r="R64" s="164">
        <f t="shared" si="14"/>
        <v>479.39</v>
      </c>
      <c r="S64" s="164">
        <f t="shared" si="15"/>
        <v>67.42</v>
      </c>
      <c r="T64" s="164"/>
      <c r="U64" s="164"/>
      <c r="V64" s="164"/>
      <c r="W64" s="164"/>
      <c r="X64" s="164"/>
      <c r="Y64" s="164"/>
      <c r="Z64" s="164"/>
      <c r="AA64" s="164"/>
      <c r="AB64" s="164"/>
      <c r="AC64" s="164"/>
      <c r="AD64" s="164"/>
      <c r="AE64" s="164"/>
      <c r="AF64" s="164"/>
      <c r="AG64" s="164"/>
      <c r="AH64" s="164"/>
    </row>
    <row r="65">
      <c r="A65" s="164"/>
      <c r="B65" s="153">
        <v>6755.0</v>
      </c>
      <c r="C65" s="153" t="s">
        <v>391</v>
      </c>
      <c r="D65" s="344">
        <v>32.304</v>
      </c>
      <c r="E65" s="153">
        <v>20.0</v>
      </c>
      <c r="F65" s="153">
        <v>38.2</v>
      </c>
      <c r="G65" s="153">
        <v>1801333.0</v>
      </c>
      <c r="H65" s="153">
        <v>34.71</v>
      </c>
      <c r="I65" s="153" t="s">
        <v>65</v>
      </c>
      <c r="J65" s="153" t="s">
        <v>53</v>
      </c>
      <c r="K65" s="153" t="s">
        <v>203</v>
      </c>
      <c r="L65" s="164"/>
      <c r="M65" s="164"/>
      <c r="N65" s="164"/>
      <c r="O65" s="342" t="str">
        <f t="shared" si="1"/>
        <v>750MeV</v>
      </c>
      <c r="P65" s="164" t="str">
        <f t="shared" si="2"/>
        <v>650MeV</v>
      </c>
      <c r="Q65" s="164">
        <f t="shared" si="12"/>
        <v>667.73</v>
      </c>
      <c r="R65" s="164">
        <f t="shared" si="14"/>
        <v>479.39</v>
      </c>
      <c r="S65" s="164">
        <f t="shared" si="15"/>
        <v>67.42</v>
      </c>
      <c r="T65" s="164"/>
      <c r="U65" s="164"/>
      <c r="V65" s="164"/>
      <c r="W65" s="164"/>
      <c r="X65" s="164"/>
      <c r="Y65" s="164"/>
      <c r="Z65" s="164"/>
      <c r="AA65" s="164"/>
      <c r="AB65" s="164"/>
      <c r="AC65" s="164"/>
      <c r="AD65" s="164"/>
      <c r="AE65" s="164"/>
      <c r="AF65" s="164"/>
      <c r="AG65" s="164"/>
      <c r="AH65" s="164"/>
    </row>
    <row r="66">
      <c r="A66" s="345"/>
      <c r="B66" s="153">
        <v>6756.0</v>
      </c>
      <c r="C66" s="153" t="s">
        <v>391</v>
      </c>
      <c r="D66" s="344">
        <v>32.304</v>
      </c>
      <c r="E66" s="153">
        <v>20.0</v>
      </c>
      <c r="F66" s="153">
        <v>32.93</v>
      </c>
      <c r="G66" s="153">
        <v>1547889.0</v>
      </c>
      <c r="H66" s="153">
        <v>28.05</v>
      </c>
      <c r="I66" s="153" t="s">
        <v>65</v>
      </c>
      <c r="J66" s="153" t="s">
        <v>53</v>
      </c>
      <c r="K66" s="153" t="s">
        <v>203</v>
      </c>
      <c r="L66" s="164"/>
      <c r="M66" s="164"/>
      <c r="N66" s="164"/>
      <c r="O66" s="342" t="str">
        <f t="shared" si="1"/>
        <v>750MeV</v>
      </c>
      <c r="P66" s="164" t="str">
        <f t="shared" si="2"/>
        <v>650MeV</v>
      </c>
      <c r="Q66" s="164">
        <f t="shared" si="12"/>
        <v>700.66</v>
      </c>
      <c r="R66" s="164">
        <f t="shared" si="14"/>
        <v>479.39</v>
      </c>
      <c r="S66" s="164">
        <f t="shared" si="15"/>
        <v>67.42</v>
      </c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  <c r="AF66" s="164"/>
      <c r="AG66" s="164"/>
      <c r="AH66" s="164"/>
    </row>
    <row r="67">
      <c r="A67" s="160">
        <v>45425.0</v>
      </c>
      <c r="B67" s="153">
        <v>6844.0</v>
      </c>
      <c r="C67" s="153" t="s">
        <v>154</v>
      </c>
      <c r="D67" s="161">
        <v>32.307</v>
      </c>
      <c r="E67" s="153">
        <v>5.0</v>
      </c>
      <c r="F67" s="153">
        <v>0.5</v>
      </c>
      <c r="G67" s="153">
        <v>9533.0</v>
      </c>
      <c r="H67" s="153">
        <v>2.02</v>
      </c>
      <c r="I67" s="153" t="s">
        <v>484</v>
      </c>
      <c r="J67" s="153" t="s">
        <v>53</v>
      </c>
      <c r="K67" s="153" t="s">
        <v>203</v>
      </c>
      <c r="L67" s="152" t="s">
        <v>756</v>
      </c>
      <c r="M67" s="154"/>
      <c r="N67" s="154"/>
      <c r="O67" s="230" t="str">
        <f t="shared" si="1"/>
        <v>750MeV</v>
      </c>
      <c r="P67" s="154" t="str">
        <f t="shared" si="2"/>
        <v>650MeV</v>
      </c>
      <c r="Q67" s="154">
        <f t="shared" si="12"/>
        <v>700.66</v>
      </c>
      <c r="R67" s="154">
        <f t="shared" si="14"/>
        <v>479.39</v>
      </c>
      <c r="S67" s="154">
        <f t="shared" si="15"/>
        <v>67.42</v>
      </c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4"/>
      <c r="AE67" s="154"/>
      <c r="AF67" s="154"/>
      <c r="AG67" s="154"/>
      <c r="AH67" s="154"/>
    </row>
    <row r="68">
      <c r="A68" s="228"/>
      <c r="B68" s="153">
        <v>6845.0</v>
      </c>
      <c r="C68" s="153" t="s">
        <v>760</v>
      </c>
      <c r="D68" s="344">
        <v>32.307</v>
      </c>
      <c r="E68" s="153">
        <v>5.0</v>
      </c>
      <c r="F68" s="153">
        <v>2.81</v>
      </c>
      <c r="G68" s="153">
        <v>132169.0</v>
      </c>
      <c r="H68" s="153">
        <v>10.03</v>
      </c>
      <c r="I68" s="153" t="s">
        <v>484</v>
      </c>
      <c r="J68" s="153" t="s">
        <v>53</v>
      </c>
      <c r="K68" s="153" t="s">
        <v>203</v>
      </c>
      <c r="L68" s="154"/>
      <c r="M68" s="154"/>
      <c r="N68" s="154"/>
      <c r="O68" s="230" t="str">
        <f t="shared" si="1"/>
        <v>750MeV</v>
      </c>
      <c r="P68" s="154" t="str">
        <f t="shared" si="2"/>
        <v>650MeV</v>
      </c>
      <c r="Q68" s="154">
        <f t="shared" si="12"/>
        <v>700.66</v>
      </c>
      <c r="R68" s="154">
        <f t="shared" si="14"/>
        <v>479.39</v>
      </c>
      <c r="S68" s="154">
        <f t="shared" si="15"/>
        <v>67.42</v>
      </c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</row>
    <row r="69">
      <c r="A69" s="329"/>
      <c r="B69" s="153">
        <v>6846.0</v>
      </c>
      <c r="C69" s="153" t="s">
        <v>760</v>
      </c>
      <c r="D69" s="344">
        <v>32.307</v>
      </c>
      <c r="E69" s="153">
        <v>20.0</v>
      </c>
      <c r="F69" s="153">
        <v>11.77</v>
      </c>
      <c r="G69" s="153">
        <v>484576.0</v>
      </c>
      <c r="H69" s="153">
        <v>9.55</v>
      </c>
      <c r="I69" s="153" t="s">
        <v>484</v>
      </c>
      <c r="J69" s="153" t="s">
        <v>53</v>
      </c>
      <c r="K69" s="153" t="s">
        <v>203</v>
      </c>
      <c r="L69" s="154"/>
      <c r="M69" s="154"/>
      <c r="N69" s="154"/>
      <c r="O69" s="230" t="str">
        <f t="shared" si="1"/>
        <v>750MeV</v>
      </c>
      <c r="P69" s="154" t="str">
        <f t="shared" si="2"/>
        <v>650MeV</v>
      </c>
      <c r="Q69" s="154">
        <f t="shared" si="12"/>
        <v>700.66</v>
      </c>
      <c r="R69" s="154">
        <f t="shared" si="14"/>
        <v>479.39</v>
      </c>
      <c r="S69" s="154">
        <f t="shared" si="15"/>
        <v>67.42</v>
      </c>
      <c r="T69" s="154"/>
      <c r="U69" s="154"/>
      <c r="V69" s="154"/>
      <c r="W69" s="154"/>
      <c r="X69" s="154"/>
      <c r="Y69" s="154"/>
      <c r="Z69" s="154"/>
      <c r="AA69" s="154"/>
      <c r="AB69" s="154"/>
      <c r="AC69" s="154"/>
      <c r="AD69" s="154"/>
      <c r="AE69" s="154"/>
      <c r="AF69" s="154"/>
      <c r="AG69" s="154"/>
      <c r="AH69" s="154"/>
    </row>
    <row r="70">
      <c r="A70" s="228"/>
      <c r="B70" s="153">
        <v>6847.0</v>
      </c>
      <c r="C70" s="153" t="s">
        <v>760</v>
      </c>
      <c r="D70" s="344">
        <v>32.307</v>
      </c>
      <c r="E70" s="153">
        <v>15.0</v>
      </c>
      <c r="F70" s="153">
        <v>7.55</v>
      </c>
      <c r="G70" s="153">
        <v>327251.0</v>
      </c>
      <c r="H70" s="153">
        <v>9.78</v>
      </c>
      <c r="I70" s="153" t="s">
        <v>484</v>
      </c>
      <c r="J70" s="153" t="s">
        <v>53</v>
      </c>
      <c r="K70" s="153" t="s">
        <v>203</v>
      </c>
      <c r="L70" s="154"/>
      <c r="M70" s="154"/>
      <c r="N70" s="154"/>
      <c r="O70" s="230" t="str">
        <f t="shared" si="1"/>
        <v>750MeV</v>
      </c>
      <c r="P70" s="154" t="str">
        <f t="shared" si="2"/>
        <v>650MeV</v>
      </c>
      <c r="Q70" s="154">
        <f t="shared" si="12"/>
        <v>700.66</v>
      </c>
      <c r="R70" s="154">
        <f t="shared" si="14"/>
        <v>479.39</v>
      </c>
      <c r="S70" s="154">
        <f t="shared" si="15"/>
        <v>67.42</v>
      </c>
      <c r="T70" s="154"/>
      <c r="U70" s="154"/>
      <c r="V70" s="154"/>
      <c r="W70" s="154"/>
      <c r="X70" s="154"/>
      <c r="Y70" s="154"/>
      <c r="Z70" s="154"/>
      <c r="AA70" s="154"/>
      <c r="AB70" s="154"/>
      <c r="AC70" s="154"/>
      <c r="AD70" s="154"/>
      <c r="AE70" s="154"/>
      <c r="AF70" s="154"/>
      <c r="AG70" s="154"/>
      <c r="AH70" s="154"/>
    </row>
    <row r="71">
      <c r="A71" s="228"/>
      <c r="B71" s="153">
        <v>6848.0</v>
      </c>
      <c r="C71" s="153" t="s">
        <v>760</v>
      </c>
      <c r="D71" s="344">
        <v>32.307</v>
      </c>
      <c r="E71" s="153">
        <v>10.0</v>
      </c>
      <c r="F71" s="153">
        <v>4.91</v>
      </c>
      <c r="G71" s="153">
        <v>216007.0</v>
      </c>
      <c r="H71" s="153">
        <v>10.1</v>
      </c>
      <c r="I71" s="153" t="s">
        <v>484</v>
      </c>
      <c r="J71" s="153" t="s">
        <v>53</v>
      </c>
      <c r="K71" s="153" t="s">
        <v>203</v>
      </c>
      <c r="L71" s="154"/>
      <c r="M71" s="154"/>
      <c r="N71" s="154"/>
      <c r="O71" s="230" t="str">
        <f t="shared" si="1"/>
        <v>750MeV</v>
      </c>
      <c r="P71" s="154" t="str">
        <f t="shared" si="2"/>
        <v>650MeV</v>
      </c>
      <c r="Q71" s="154">
        <f t="shared" si="12"/>
        <v>700.66</v>
      </c>
      <c r="R71" s="154">
        <f t="shared" si="14"/>
        <v>479.39</v>
      </c>
      <c r="S71" s="154">
        <f t="shared" si="15"/>
        <v>67.42</v>
      </c>
      <c r="T71" s="154"/>
      <c r="U71" s="154"/>
      <c r="V71" s="154"/>
      <c r="W71" s="154"/>
      <c r="X71" s="154"/>
      <c r="Y71" s="154"/>
      <c r="Z71" s="154"/>
      <c r="AA71" s="154"/>
      <c r="AB71" s="154"/>
      <c r="AC71" s="154"/>
      <c r="AD71" s="154"/>
      <c r="AE71" s="154"/>
      <c r="AF71" s="154"/>
      <c r="AG71" s="154"/>
      <c r="AH71" s="154"/>
    </row>
    <row r="72">
      <c r="A72" s="228"/>
      <c r="B72" s="153">
        <v>6849.0</v>
      </c>
      <c r="C72" s="153" t="s">
        <v>760</v>
      </c>
      <c r="D72" s="344">
        <v>32.307</v>
      </c>
      <c r="E72" s="153">
        <v>5.0</v>
      </c>
      <c r="F72" s="153">
        <v>1.64</v>
      </c>
      <c r="G72" s="153">
        <v>95247.0</v>
      </c>
      <c r="H72" s="153">
        <v>14.21</v>
      </c>
      <c r="I72" s="153" t="s">
        <v>484</v>
      </c>
      <c r="J72" s="153" t="s">
        <v>53</v>
      </c>
      <c r="K72" s="153" t="s">
        <v>203</v>
      </c>
      <c r="L72" s="154"/>
      <c r="M72" s="154"/>
      <c r="N72" s="154"/>
      <c r="O72" s="230" t="str">
        <f t="shared" si="1"/>
        <v>750MeV</v>
      </c>
      <c r="P72" s="154" t="str">
        <f t="shared" si="2"/>
        <v>650MeV</v>
      </c>
      <c r="Q72" s="154">
        <f t="shared" si="12"/>
        <v>700.66</v>
      </c>
      <c r="R72" s="154">
        <f t="shared" si="14"/>
        <v>479.39</v>
      </c>
      <c r="S72" s="154">
        <f t="shared" si="15"/>
        <v>67.42</v>
      </c>
      <c r="T72" s="154"/>
      <c r="U72" s="154"/>
      <c r="V72" s="154"/>
      <c r="W72" s="154"/>
      <c r="X72" s="154"/>
      <c r="Y72" s="154"/>
      <c r="Z72" s="154"/>
      <c r="AA72" s="154"/>
      <c r="AB72" s="154"/>
      <c r="AC72" s="154"/>
      <c r="AD72" s="154"/>
      <c r="AE72" s="154"/>
      <c r="AF72" s="154"/>
      <c r="AG72" s="154"/>
      <c r="AH72" s="154"/>
    </row>
    <row r="73">
      <c r="A73" s="228"/>
      <c r="B73" s="153">
        <v>6850.0</v>
      </c>
      <c r="C73" s="153" t="s">
        <v>760</v>
      </c>
      <c r="D73" s="344">
        <v>32.307</v>
      </c>
      <c r="E73" s="153">
        <v>5.0</v>
      </c>
      <c r="F73" s="153">
        <v>3.22</v>
      </c>
      <c r="G73" s="153">
        <v>170876.0</v>
      </c>
      <c r="H73" s="153">
        <v>9.97</v>
      </c>
      <c r="I73" s="153" t="s">
        <v>65</v>
      </c>
      <c r="J73" s="153" t="s">
        <v>53</v>
      </c>
      <c r="K73" s="153" t="s">
        <v>203</v>
      </c>
      <c r="L73" s="152" t="s">
        <v>765</v>
      </c>
      <c r="M73" s="154"/>
      <c r="N73" s="154"/>
      <c r="O73" s="230" t="str">
        <f t="shared" si="1"/>
        <v>750MeV</v>
      </c>
      <c r="P73" s="154" t="str">
        <f t="shared" si="2"/>
        <v>650MeV</v>
      </c>
      <c r="Q73" s="154">
        <f t="shared" si="12"/>
        <v>703.88</v>
      </c>
      <c r="R73" s="154">
        <f t="shared" si="14"/>
        <v>479.39</v>
      </c>
      <c r="S73" s="154">
        <f t="shared" si="15"/>
        <v>67.42</v>
      </c>
      <c r="T73" s="154"/>
      <c r="U73" s="154"/>
      <c r="V73" s="154"/>
      <c r="W73" s="154"/>
      <c r="X73" s="154"/>
      <c r="Y73" s="154"/>
      <c r="Z73" s="154"/>
      <c r="AA73" s="154"/>
      <c r="AB73" s="154"/>
      <c r="AC73" s="154"/>
      <c r="AD73" s="154"/>
      <c r="AE73" s="154"/>
      <c r="AF73" s="154"/>
      <c r="AG73" s="154"/>
      <c r="AH73" s="154"/>
    </row>
    <row r="74">
      <c r="A74" s="228"/>
      <c r="B74" s="153">
        <v>6851.0</v>
      </c>
      <c r="C74" s="153" t="s">
        <v>760</v>
      </c>
      <c r="D74" s="344">
        <v>32.307</v>
      </c>
      <c r="E74" s="153">
        <v>20.0</v>
      </c>
      <c r="F74" s="153">
        <v>11.73</v>
      </c>
      <c r="G74" s="153">
        <v>559986.0</v>
      </c>
      <c r="H74" s="153">
        <v>10.99</v>
      </c>
      <c r="I74" s="153" t="s">
        <v>65</v>
      </c>
      <c r="J74" s="153" t="s">
        <v>53</v>
      </c>
      <c r="K74" s="153" t="s">
        <v>203</v>
      </c>
      <c r="L74" s="154"/>
      <c r="M74" s="154"/>
      <c r="N74" s="154"/>
      <c r="O74" s="230" t="str">
        <f t="shared" si="1"/>
        <v>750MeV</v>
      </c>
      <c r="P74" s="154" t="str">
        <f t="shared" si="2"/>
        <v>650MeV</v>
      </c>
      <c r="Q74" s="154">
        <f t="shared" si="12"/>
        <v>715.61</v>
      </c>
      <c r="R74" s="154">
        <f t="shared" si="14"/>
        <v>479.39</v>
      </c>
      <c r="S74" s="154">
        <f t="shared" si="15"/>
        <v>67.42</v>
      </c>
      <c r="T74" s="154"/>
      <c r="U74" s="154"/>
      <c r="V74" s="154"/>
      <c r="W74" s="154"/>
      <c r="X74" s="154"/>
      <c r="Y74" s="154"/>
      <c r="Z74" s="154"/>
      <c r="AA74" s="154"/>
      <c r="AB74" s="154"/>
      <c r="AC74" s="154"/>
      <c r="AD74" s="154"/>
      <c r="AE74" s="154"/>
      <c r="AF74" s="154"/>
      <c r="AG74" s="154"/>
      <c r="AH74" s="154"/>
    </row>
    <row r="75">
      <c r="A75" s="228"/>
      <c r="B75" s="153">
        <v>6852.0</v>
      </c>
      <c r="C75" s="153" t="s">
        <v>760</v>
      </c>
      <c r="D75" s="344">
        <v>32.307</v>
      </c>
      <c r="E75" s="153">
        <v>15.0</v>
      </c>
      <c r="F75" s="153">
        <v>9.1</v>
      </c>
      <c r="G75" s="153">
        <v>440747.0</v>
      </c>
      <c r="H75" s="153">
        <v>10.04</v>
      </c>
      <c r="I75" s="153" t="s">
        <v>65</v>
      </c>
      <c r="J75" s="153" t="s">
        <v>53</v>
      </c>
      <c r="K75" s="153" t="s">
        <v>203</v>
      </c>
      <c r="L75" s="154"/>
      <c r="M75" s="154"/>
      <c r="N75" s="154"/>
      <c r="O75" s="230" t="str">
        <f t="shared" si="1"/>
        <v>750MeV</v>
      </c>
      <c r="P75" s="154" t="str">
        <f t="shared" si="2"/>
        <v>650MeV</v>
      </c>
      <c r="Q75" s="154">
        <f t="shared" si="12"/>
        <v>724.71</v>
      </c>
      <c r="R75" s="154">
        <f t="shared" si="14"/>
        <v>479.39</v>
      </c>
      <c r="S75" s="154">
        <f t="shared" si="15"/>
        <v>67.42</v>
      </c>
      <c r="T75" s="154"/>
      <c r="U75" s="154"/>
      <c r="V75" s="154"/>
      <c r="W75" s="154"/>
      <c r="X75" s="154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</row>
    <row r="76">
      <c r="A76" s="291"/>
      <c r="B76" s="153">
        <v>6853.0</v>
      </c>
      <c r="C76" s="153" t="s">
        <v>760</v>
      </c>
      <c r="D76" s="344">
        <v>32.307</v>
      </c>
      <c r="E76" s="153">
        <v>10.0</v>
      </c>
      <c r="F76" s="153">
        <v>6.2</v>
      </c>
      <c r="G76" s="153">
        <v>315654.0</v>
      </c>
      <c r="H76" s="153">
        <v>9.93</v>
      </c>
      <c r="I76" s="153" t="s">
        <v>65</v>
      </c>
      <c r="J76" s="153" t="s">
        <v>53</v>
      </c>
      <c r="K76" s="153" t="s">
        <v>203</v>
      </c>
      <c r="L76" s="154"/>
      <c r="M76" s="154"/>
      <c r="N76" s="154"/>
      <c r="O76" s="230" t="str">
        <f t="shared" si="1"/>
        <v>750MeV</v>
      </c>
      <c r="P76" s="154" t="str">
        <f t="shared" si="2"/>
        <v>650MeV</v>
      </c>
      <c r="Q76" s="154">
        <f t="shared" si="12"/>
        <v>730.91</v>
      </c>
      <c r="R76" s="154">
        <f t="shared" si="14"/>
        <v>479.39</v>
      </c>
      <c r="S76" s="154">
        <f t="shared" si="15"/>
        <v>67.42</v>
      </c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  <c r="AF76" s="154"/>
      <c r="AG76" s="154"/>
      <c r="AH76" s="154"/>
    </row>
    <row r="77">
      <c r="A77" s="228"/>
      <c r="B77" s="153">
        <v>6854.0</v>
      </c>
      <c r="C77" s="153" t="s">
        <v>760</v>
      </c>
      <c r="D77" s="344">
        <v>32.307</v>
      </c>
      <c r="E77" s="153">
        <v>3.0</v>
      </c>
      <c r="F77" s="153">
        <v>2.14</v>
      </c>
      <c r="G77" s="153">
        <v>118057.0</v>
      </c>
      <c r="H77" s="153">
        <v>10.0</v>
      </c>
      <c r="I77" s="153" t="s">
        <v>65</v>
      </c>
      <c r="J77" s="153" t="s">
        <v>53</v>
      </c>
      <c r="K77" s="153" t="s">
        <v>203</v>
      </c>
      <c r="L77" s="154"/>
      <c r="M77" s="154"/>
      <c r="N77" s="154"/>
      <c r="O77" s="230" t="str">
        <f t="shared" si="1"/>
        <v>750MeV</v>
      </c>
      <c r="P77" s="154" t="str">
        <f t="shared" si="2"/>
        <v>650MeV</v>
      </c>
      <c r="Q77" s="154">
        <f t="shared" si="12"/>
        <v>733.05</v>
      </c>
      <c r="R77" s="154">
        <f t="shared" si="14"/>
        <v>479.39</v>
      </c>
      <c r="S77" s="154">
        <f t="shared" si="15"/>
        <v>67.42</v>
      </c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  <c r="AF77" s="154"/>
      <c r="AG77" s="154"/>
      <c r="AH77" s="154"/>
    </row>
    <row r="78">
      <c r="A78" s="228"/>
      <c r="B78" s="153">
        <v>6855.0</v>
      </c>
      <c r="C78" s="153" t="s">
        <v>391</v>
      </c>
      <c r="D78" s="344">
        <v>32.307</v>
      </c>
      <c r="E78" s="153">
        <v>10.0</v>
      </c>
      <c r="F78" s="153">
        <v>17.61</v>
      </c>
      <c r="G78" s="153">
        <v>685539.0</v>
      </c>
      <c r="H78" s="153">
        <v>30.48</v>
      </c>
      <c r="I78" s="153" t="s">
        <v>229</v>
      </c>
      <c r="J78" s="153" t="s">
        <v>53</v>
      </c>
      <c r="K78" s="153" t="s">
        <v>203</v>
      </c>
      <c r="L78" s="154"/>
      <c r="M78" s="154"/>
      <c r="N78" s="154"/>
      <c r="O78" s="230" t="str">
        <f t="shared" si="1"/>
        <v>750MeV</v>
      </c>
      <c r="P78" s="154" t="str">
        <f t="shared" si="2"/>
        <v>650MeV</v>
      </c>
      <c r="Q78" s="154">
        <f t="shared" si="12"/>
        <v>733.05</v>
      </c>
      <c r="R78" s="154">
        <f t="shared" si="14"/>
        <v>479.39</v>
      </c>
      <c r="S78" s="154">
        <f t="shared" si="15"/>
        <v>85.03</v>
      </c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  <c r="AF78" s="154"/>
      <c r="AG78" s="154"/>
      <c r="AH78" s="154"/>
    </row>
    <row r="79">
      <c r="A79" s="228"/>
      <c r="B79" s="153">
        <v>6856.0</v>
      </c>
      <c r="C79" s="153" t="s">
        <v>391</v>
      </c>
      <c r="D79" s="344">
        <v>32.307</v>
      </c>
      <c r="E79" s="153">
        <v>10.0</v>
      </c>
      <c r="F79" s="153">
        <v>17.77</v>
      </c>
      <c r="G79" s="153">
        <v>1765428.0</v>
      </c>
      <c r="H79" s="153">
        <v>30.97</v>
      </c>
      <c r="I79" s="153" t="s">
        <v>101</v>
      </c>
      <c r="J79" s="153" t="s">
        <v>53</v>
      </c>
      <c r="K79" s="153" t="s">
        <v>203</v>
      </c>
      <c r="L79" s="154"/>
      <c r="M79" s="154"/>
      <c r="N79" s="154"/>
      <c r="O79" s="230" t="str">
        <f t="shared" si="1"/>
        <v>750MeV</v>
      </c>
      <c r="P79" s="154" t="str">
        <f t="shared" si="2"/>
        <v>650MeV</v>
      </c>
      <c r="Q79" s="154">
        <f t="shared" si="12"/>
        <v>733.05</v>
      </c>
      <c r="R79" s="154">
        <f t="shared" si="14"/>
        <v>497.16</v>
      </c>
      <c r="S79" s="154">
        <f t="shared" si="15"/>
        <v>85.03</v>
      </c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  <c r="AF79" s="154"/>
      <c r="AG79" s="154"/>
      <c r="AH79" s="154"/>
    </row>
    <row r="80">
      <c r="A80" s="228"/>
      <c r="B80" s="153">
        <v>6857.0</v>
      </c>
      <c r="C80" s="153" t="s">
        <v>391</v>
      </c>
      <c r="D80" s="344">
        <v>32.307</v>
      </c>
      <c r="E80" s="153">
        <v>10.0</v>
      </c>
      <c r="F80" s="153">
        <v>17.53</v>
      </c>
      <c r="G80" s="153">
        <v>1766106.0</v>
      </c>
      <c r="H80" s="153">
        <v>30.1</v>
      </c>
      <c r="I80" s="153" t="s">
        <v>101</v>
      </c>
      <c r="J80" s="153" t="s">
        <v>53</v>
      </c>
      <c r="K80" s="153" t="s">
        <v>203</v>
      </c>
      <c r="L80" s="154"/>
      <c r="M80" s="154"/>
      <c r="N80" s="154"/>
      <c r="O80" s="230" t="str">
        <f t="shared" si="1"/>
        <v>750MeV</v>
      </c>
      <c r="P80" s="154" t="str">
        <f t="shared" si="2"/>
        <v>650MeV</v>
      </c>
      <c r="Q80" s="154">
        <f t="shared" si="12"/>
        <v>733.05</v>
      </c>
      <c r="R80" s="154">
        <f t="shared" si="14"/>
        <v>514.69</v>
      </c>
      <c r="S80" s="154">
        <f t="shared" si="15"/>
        <v>85.03</v>
      </c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  <c r="AG80" s="154"/>
      <c r="AH80" s="154"/>
    </row>
    <row r="81">
      <c r="A81" s="228"/>
      <c r="B81" s="153">
        <v>6858.0</v>
      </c>
      <c r="C81" s="153" t="s">
        <v>391</v>
      </c>
      <c r="D81" s="344">
        <v>32.307</v>
      </c>
      <c r="E81" s="153">
        <v>10.0</v>
      </c>
      <c r="F81" s="153">
        <v>17.42</v>
      </c>
      <c r="G81" s="153">
        <v>1744804.0</v>
      </c>
      <c r="H81" s="153">
        <v>33.25</v>
      </c>
      <c r="I81" s="153" t="s">
        <v>101</v>
      </c>
      <c r="J81" s="153" t="s">
        <v>53</v>
      </c>
      <c r="K81" s="153" t="s">
        <v>203</v>
      </c>
      <c r="L81" s="154"/>
      <c r="M81" s="154"/>
      <c r="N81" s="154"/>
      <c r="O81" s="230" t="str">
        <f t="shared" si="1"/>
        <v>750MeV</v>
      </c>
      <c r="P81" s="154" t="str">
        <f t="shared" si="2"/>
        <v>650MeV</v>
      </c>
      <c r="Q81" s="154">
        <f t="shared" si="12"/>
        <v>733.05</v>
      </c>
      <c r="R81" s="154">
        <f t="shared" si="14"/>
        <v>532.11</v>
      </c>
      <c r="S81" s="154">
        <f>if($I81="dummy",S80+#REF!,S80)</f>
        <v>85.03</v>
      </c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  <c r="AF81" s="154"/>
      <c r="AG81" s="154"/>
      <c r="AH81" s="154"/>
    </row>
    <row r="82">
      <c r="A82" s="228"/>
      <c r="B82" s="153">
        <v>6859.0</v>
      </c>
      <c r="C82" s="153" t="s">
        <v>391</v>
      </c>
      <c r="D82" s="344">
        <v>32.307</v>
      </c>
      <c r="E82" s="153">
        <v>20.0</v>
      </c>
      <c r="F82" s="153">
        <v>33.16</v>
      </c>
      <c r="G82" s="153">
        <v>1619591.0</v>
      </c>
      <c r="H82" s="153">
        <v>32.09</v>
      </c>
      <c r="I82" s="153" t="s">
        <v>65</v>
      </c>
      <c r="J82" s="153" t="s">
        <v>53</v>
      </c>
      <c r="K82" s="153" t="s">
        <v>203</v>
      </c>
      <c r="L82" s="154"/>
      <c r="M82" s="154"/>
      <c r="N82" s="154"/>
      <c r="O82" s="230" t="str">
        <f t="shared" si="1"/>
        <v>750MeV</v>
      </c>
      <c r="P82" s="154" t="str">
        <f t="shared" si="2"/>
        <v>650MeV</v>
      </c>
      <c r="Q82" s="154">
        <f t="shared" si="12"/>
        <v>766.21</v>
      </c>
      <c r="R82" s="154">
        <f t="shared" si="14"/>
        <v>532.11</v>
      </c>
      <c r="S82" s="154">
        <f t="shared" ref="S82:S89" si="16">if($I82="dummy",S81+$F82,S81)</f>
        <v>85.03</v>
      </c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</row>
    <row r="83">
      <c r="A83" s="228"/>
      <c r="B83" s="153">
        <v>6860.0</v>
      </c>
      <c r="C83" s="153" t="s">
        <v>391</v>
      </c>
      <c r="D83" s="344">
        <v>32.307</v>
      </c>
      <c r="E83" s="153">
        <v>20.0</v>
      </c>
      <c r="F83" s="153">
        <v>33.57</v>
      </c>
      <c r="G83" s="153">
        <v>1635375.0</v>
      </c>
      <c r="H83" s="153">
        <v>31.13</v>
      </c>
      <c r="I83" s="153" t="s">
        <v>65</v>
      </c>
      <c r="J83" s="153" t="s">
        <v>53</v>
      </c>
      <c r="K83" s="153" t="s">
        <v>203</v>
      </c>
      <c r="L83" s="154"/>
      <c r="M83" s="154"/>
      <c r="N83" s="154"/>
      <c r="O83" s="230" t="str">
        <f t="shared" si="1"/>
        <v>750MeV</v>
      </c>
      <c r="P83" s="154" t="str">
        <f t="shared" si="2"/>
        <v>650MeV</v>
      </c>
      <c r="Q83" s="154">
        <f t="shared" si="12"/>
        <v>799.78</v>
      </c>
      <c r="R83" s="154">
        <f t="shared" si="14"/>
        <v>532.11</v>
      </c>
      <c r="S83" s="154">
        <f t="shared" si="16"/>
        <v>85.03</v>
      </c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  <c r="AF83" s="154"/>
      <c r="AG83" s="154"/>
      <c r="AH83" s="154"/>
    </row>
    <row r="84">
      <c r="A84" s="228"/>
      <c r="B84" s="153">
        <v>6861.0</v>
      </c>
      <c r="C84" s="153" t="s">
        <v>391</v>
      </c>
      <c r="D84" s="344">
        <v>32.307</v>
      </c>
      <c r="E84" s="153">
        <v>20.0</v>
      </c>
      <c r="F84" s="153">
        <v>32.93</v>
      </c>
      <c r="G84" s="153">
        <v>1609300.0</v>
      </c>
      <c r="H84" s="153">
        <v>30.44</v>
      </c>
      <c r="I84" s="153" t="s">
        <v>65</v>
      </c>
      <c r="J84" s="153" t="s">
        <v>53</v>
      </c>
      <c r="K84" s="153" t="s">
        <v>203</v>
      </c>
      <c r="L84" s="154"/>
      <c r="M84" s="154"/>
      <c r="N84" s="154"/>
      <c r="O84" s="230" t="str">
        <f t="shared" si="1"/>
        <v>750MeV</v>
      </c>
      <c r="P84" s="154" t="str">
        <f t="shared" si="2"/>
        <v>650MeV</v>
      </c>
      <c r="Q84" s="154">
        <f t="shared" si="12"/>
        <v>832.71</v>
      </c>
      <c r="R84" s="154">
        <f t="shared" si="14"/>
        <v>532.11</v>
      </c>
      <c r="S84" s="154">
        <f t="shared" si="16"/>
        <v>85.03</v>
      </c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  <c r="AF84" s="154"/>
      <c r="AG84" s="154"/>
      <c r="AH84" s="154"/>
    </row>
    <row r="85">
      <c r="A85" s="228"/>
      <c r="B85" s="153">
        <v>6862.0</v>
      </c>
      <c r="C85" s="153" t="s">
        <v>391</v>
      </c>
      <c r="D85" s="344">
        <v>32.307</v>
      </c>
      <c r="E85" s="153">
        <v>10.0</v>
      </c>
      <c r="F85" s="153">
        <v>16.84</v>
      </c>
      <c r="G85" s="153">
        <v>663618.0</v>
      </c>
      <c r="H85" s="153">
        <v>31.41</v>
      </c>
      <c r="I85" s="153" t="s">
        <v>229</v>
      </c>
      <c r="J85" s="153" t="s">
        <v>53</v>
      </c>
      <c r="K85" s="153" t="s">
        <v>203</v>
      </c>
      <c r="L85" s="154"/>
      <c r="M85" s="154"/>
      <c r="N85" s="154"/>
      <c r="O85" s="230" t="str">
        <f t="shared" si="1"/>
        <v>750MeV</v>
      </c>
      <c r="P85" s="154" t="str">
        <f t="shared" si="2"/>
        <v>650MeV</v>
      </c>
      <c r="Q85" s="154">
        <f t="shared" si="12"/>
        <v>832.71</v>
      </c>
      <c r="R85" s="154">
        <f t="shared" si="14"/>
        <v>532.11</v>
      </c>
      <c r="S85" s="154">
        <f t="shared" si="16"/>
        <v>101.87</v>
      </c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  <c r="AF85" s="154"/>
      <c r="AG85" s="154"/>
      <c r="AH85" s="154"/>
    </row>
    <row r="86">
      <c r="A86" s="228"/>
      <c r="B86" s="153">
        <v>6863.0</v>
      </c>
      <c r="C86" s="153" t="s">
        <v>391</v>
      </c>
      <c r="D86" s="344">
        <v>32.307</v>
      </c>
      <c r="E86" s="153">
        <v>10.0</v>
      </c>
      <c r="F86" s="153">
        <v>13.1</v>
      </c>
      <c r="G86" s="153">
        <v>1332833.0</v>
      </c>
      <c r="H86" s="153">
        <v>25.26</v>
      </c>
      <c r="I86" s="153" t="s">
        <v>101</v>
      </c>
      <c r="J86" s="153" t="s">
        <v>53</v>
      </c>
      <c r="K86" s="153" t="s">
        <v>203</v>
      </c>
      <c r="L86" s="151" t="s">
        <v>773</v>
      </c>
      <c r="M86" s="154"/>
      <c r="N86" s="154"/>
      <c r="O86" s="230" t="str">
        <f t="shared" si="1"/>
        <v>750MeV</v>
      </c>
      <c r="P86" s="154" t="str">
        <f t="shared" si="2"/>
        <v>650MeV</v>
      </c>
      <c r="Q86" s="154">
        <f t="shared" si="12"/>
        <v>832.71</v>
      </c>
      <c r="R86" s="154">
        <f t="shared" si="14"/>
        <v>545.21</v>
      </c>
      <c r="S86" s="154">
        <f t="shared" si="16"/>
        <v>101.87</v>
      </c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</row>
    <row r="87">
      <c r="A87" s="73"/>
      <c r="B87" s="52"/>
      <c r="C87" s="52"/>
      <c r="D87" s="276"/>
      <c r="E87" s="52"/>
      <c r="F87" s="52"/>
      <c r="G87" s="52"/>
      <c r="H87" s="52"/>
      <c r="I87" s="52"/>
      <c r="J87" s="52"/>
      <c r="K87" s="52"/>
      <c r="O87" s="176" t="str">
        <f t="shared" si="1"/>
        <v>750MeV</v>
      </c>
      <c r="P87" s="20" t="str">
        <f t="shared" si="2"/>
        <v>650MeV</v>
      </c>
      <c r="Q87" s="20">
        <f t="shared" si="12"/>
        <v>832.71</v>
      </c>
      <c r="R87" s="20">
        <f t="shared" si="14"/>
        <v>545.21</v>
      </c>
      <c r="S87" s="20">
        <f t="shared" si="16"/>
        <v>101.87</v>
      </c>
    </row>
    <row r="88">
      <c r="A88" s="73"/>
      <c r="B88" s="52"/>
      <c r="C88" s="52"/>
      <c r="D88" s="276"/>
      <c r="E88" s="52"/>
      <c r="F88" s="52"/>
      <c r="G88" s="52"/>
      <c r="H88" s="52"/>
      <c r="I88" s="52"/>
      <c r="J88" s="52"/>
      <c r="K88" s="52"/>
      <c r="O88" s="176" t="str">
        <f t="shared" si="1"/>
        <v>750MeV</v>
      </c>
      <c r="P88" s="20" t="str">
        <f t="shared" si="2"/>
        <v>650MeV</v>
      </c>
      <c r="Q88" s="20">
        <f t="shared" si="12"/>
        <v>832.71</v>
      </c>
      <c r="R88" s="20">
        <f t="shared" si="14"/>
        <v>545.21</v>
      </c>
      <c r="S88" s="20">
        <f t="shared" si="16"/>
        <v>101.87</v>
      </c>
    </row>
    <row r="89">
      <c r="A89" s="75"/>
      <c r="B89" s="52"/>
      <c r="C89" s="52"/>
      <c r="D89" s="276"/>
      <c r="E89" s="52"/>
      <c r="F89" s="52"/>
      <c r="G89" s="52"/>
      <c r="H89" s="52"/>
      <c r="I89" s="52"/>
      <c r="J89" s="52"/>
      <c r="K89" s="52"/>
      <c r="O89" s="176" t="str">
        <f t="shared" si="1"/>
        <v>750MeV</v>
      </c>
      <c r="P89" s="20" t="str">
        <f t="shared" si="2"/>
        <v>650MeV</v>
      </c>
      <c r="Q89" s="20">
        <f t="shared" si="12"/>
        <v>832.71</v>
      </c>
      <c r="R89" s="20">
        <f t="shared" si="14"/>
        <v>545.21</v>
      </c>
      <c r="S89" s="20">
        <f t="shared" si="16"/>
        <v>101.87</v>
      </c>
    </row>
    <row r="90">
      <c r="A90" s="73"/>
      <c r="B90" s="52"/>
      <c r="C90" s="52"/>
      <c r="D90" s="276"/>
      <c r="E90" s="52"/>
      <c r="F90" s="76"/>
      <c r="G90" s="52"/>
      <c r="H90" s="52"/>
      <c r="I90" s="52"/>
      <c r="J90" s="52"/>
      <c r="K90" s="52"/>
      <c r="O90" s="176" t="str">
        <f t="shared" si="1"/>
        <v>750MeV</v>
      </c>
      <c r="P90" s="20" t="str">
        <f t="shared" si="2"/>
        <v>650MeV</v>
      </c>
      <c r="Q90" s="20">
        <f>if($I90="LH2",$Q89+$G90,$Q89+0)</f>
        <v>832.71</v>
      </c>
      <c r="R90" s="20">
        <f t="shared" si="14"/>
        <v>545.21</v>
      </c>
      <c r="S90" s="20">
        <f>if($I90="dummy",S89+$G90,S89)</f>
        <v>101.87</v>
      </c>
    </row>
    <row r="91">
      <c r="A91" s="75"/>
      <c r="B91" s="52"/>
      <c r="C91" s="52"/>
      <c r="D91" s="276"/>
      <c r="E91" s="52"/>
      <c r="F91" s="52"/>
      <c r="G91" s="52"/>
      <c r="H91" s="52"/>
      <c r="I91" s="52"/>
      <c r="J91" s="52"/>
      <c r="K91" s="52"/>
      <c r="O91" s="176" t="str">
        <f t="shared" si="1"/>
        <v>750MeV</v>
      </c>
      <c r="P91" s="20" t="str">
        <f t="shared" si="2"/>
        <v>650MeV</v>
      </c>
      <c r="Q91" s="20">
        <f t="shared" ref="Q91:Q145" si="17">if($I91="LH2",$Q90+$F91,$Q90+0)</f>
        <v>832.71</v>
      </c>
      <c r="R91" s="20">
        <f t="shared" si="14"/>
        <v>545.21</v>
      </c>
      <c r="S91" s="20">
        <f t="shared" ref="S91:S145" si="18">if($I91="dummy",S90+$F91,S90)</f>
        <v>101.87</v>
      </c>
    </row>
    <row r="92">
      <c r="A92" s="75"/>
      <c r="B92" s="52"/>
      <c r="C92" s="52"/>
      <c r="D92" s="276"/>
      <c r="E92" s="52"/>
      <c r="F92" s="52"/>
      <c r="G92" s="52"/>
      <c r="H92" s="52"/>
      <c r="I92" s="52"/>
      <c r="J92" s="52"/>
      <c r="K92" s="52"/>
      <c r="O92" s="176" t="str">
        <f t="shared" si="1"/>
        <v>750MeV</v>
      </c>
      <c r="P92" s="20" t="str">
        <f t="shared" si="2"/>
        <v>650MeV</v>
      </c>
      <c r="Q92" s="20">
        <f t="shared" si="17"/>
        <v>832.71</v>
      </c>
      <c r="R92" s="20">
        <f t="shared" si="14"/>
        <v>545.21</v>
      </c>
      <c r="S92" s="20">
        <f t="shared" si="18"/>
        <v>101.87</v>
      </c>
    </row>
    <row r="93">
      <c r="A93" s="75"/>
      <c r="B93" s="52"/>
      <c r="C93" s="52"/>
      <c r="D93" s="276"/>
      <c r="E93" s="52"/>
      <c r="F93" s="52"/>
      <c r="G93" s="52"/>
      <c r="H93" s="52"/>
      <c r="I93" s="52"/>
      <c r="J93" s="52"/>
      <c r="K93" s="52"/>
      <c r="O93" s="176" t="str">
        <f t="shared" si="1"/>
        <v>750MeV</v>
      </c>
      <c r="P93" s="20" t="str">
        <f t="shared" si="2"/>
        <v>650MeV</v>
      </c>
      <c r="Q93" s="20">
        <f t="shared" si="17"/>
        <v>832.71</v>
      </c>
      <c r="R93" s="20">
        <f t="shared" si="14"/>
        <v>545.21</v>
      </c>
      <c r="S93" s="20">
        <f t="shared" si="18"/>
        <v>101.87</v>
      </c>
    </row>
    <row r="94">
      <c r="A94" s="75"/>
      <c r="B94" s="52"/>
      <c r="C94" s="52"/>
      <c r="D94" s="276"/>
      <c r="E94" s="52"/>
      <c r="F94" s="52"/>
      <c r="G94" s="52"/>
      <c r="H94" s="52"/>
      <c r="I94" s="52"/>
      <c r="J94" s="52"/>
      <c r="K94" s="52"/>
      <c r="O94" s="176" t="str">
        <f t="shared" si="1"/>
        <v>750MeV</v>
      </c>
      <c r="P94" s="20" t="str">
        <f t="shared" si="2"/>
        <v>650MeV</v>
      </c>
      <c r="Q94" s="20">
        <f t="shared" si="17"/>
        <v>832.71</v>
      </c>
      <c r="R94" s="20">
        <f t="shared" si="14"/>
        <v>545.21</v>
      </c>
      <c r="S94" s="20">
        <f t="shared" si="18"/>
        <v>101.87</v>
      </c>
    </row>
    <row r="95">
      <c r="A95" s="75"/>
      <c r="B95" s="52"/>
      <c r="C95" s="52"/>
      <c r="D95" s="276"/>
      <c r="E95" s="52"/>
      <c r="F95" s="52"/>
      <c r="G95" s="52"/>
      <c r="H95" s="52"/>
      <c r="I95" s="52"/>
      <c r="J95" s="52"/>
      <c r="K95" s="52"/>
      <c r="O95" s="176" t="str">
        <f t="shared" si="1"/>
        <v>750MeV</v>
      </c>
      <c r="P95" s="20" t="str">
        <f t="shared" si="2"/>
        <v>650MeV</v>
      </c>
      <c r="Q95" s="20">
        <f t="shared" si="17"/>
        <v>832.71</v>
      </c>
      <c r="R95" s="20">
        <f t="shared" si="14"/>
        <v>545.21</v>
      </c>
      <c r="S95" s="20">
        <f t="shared" si="18"/>
        <v>101.87</v>
      </c>
    </row>
    <row r="96">
      <c r="A96" s="75"/>
      <c r="B96" s="52"/>
      <c r="C96" s="52"/>
      <c r="D96" s="276"/>
      <c r="E96" s="52"/>
      <c r="F96" s="52"/>
      <c r="G96" s="52"/>
      <c r="H96" s="52"/>
      <c r="I96" s="52"/>
      <c r="J96" s="52"/>
      <c r="K96" s="52"/>
      <c r="O96" s="176" t="str">
        <f t="shared" si="1"/>
        <v>750MeV</v>
      </c>
      <c r="P96" s="20" t="str">
        <f t="shared" si="2"/>
        <v>650MeV</v>
      </c>
      <c r="Q96" s="20">
        <f t="shared" si="17"/>
        <v>832.71</v>
      </c>
      <c r="R96" s="20">
        <f t="shared" si="14"/>
        <v>545.21</v>
      </c>
      <c r="S96" s="20">
        <f t="shared" si="18"/>
        <v>101.87</v>
      </c>
    </row>
    <row r="97">
      <c r="A97" s="75"/>
      <c r="B97" s="52"/>
      <c r="C97" s="52"/>
      <c r="D97" s="276"/>
      <c r="E97" s="52"/>
      <c r="F97" s="52"/>
      <c r="G97" s="52"/>
      <c r="H97" s="52"/>
      <c r="I97" s="52"/>
      <c r="J97" s="52"/>
      <c r="K97" s="52"/>
      <c r="O97" s="176" t="str">
        <f t="shared" si="1"/>
        <v>750MeV</v>
      </c>
      <c r="P97" s="20" t="str">
        <f t="shared" si="2"/>
        <v>650MeV</v>
      </c>
      <c r="Q97" s="20">
        <f t="shared" si="17"/>
        <v>832.71</v>
      </c>
      <c r="R97" s="20">
        <f t="shared" si="14"/>
        <v>545.21</v>
      </c>
      <c r="S97" s="20">
        <f t="shared" si="18"/>
        <v>101.87</v>
      </c>
    </row>
    <row r="98">
      <c r="A98" s="73"/>
      <c r="B98" s="52"/>
      <c r="C98" s="52"/>
      <c r="D98" s="276"/>
      <c r="E98" s="52"/>
      <c r="F98" s="52"/>
      <c r="G98" s="52"/>
      <c r="H98" s="52"/>
      <c r="I98" s="52"/>
      <c r="J98" s="52"/>
      <c r="K98" s="52"/>
      <c r="O98" s="176" t="str">
        <f t="shared" si="1"/>
        <v>750MeV</v>
      </c>
      <c r="P98" s="20" t="str">
        <f t="shared" si="2"/>
        <v>650MeV</v>
      </c>
      <c r="Q98" s="20">
        <f t="shared" si="17"/>
        <v>832.71</v>
      </c>
      <c r="R98" s="20">
        <f t="shared" si="14"/>
        <v>545.21</v>
      </c>
      <c r="S98" s="20">
        <f t="shared" si="18"/>
        <v>101.87</v>
      </c>
    </row>
    <row r="99">
      <c r="A99" s="75"/>
      <c r="B99" s="52"/>
      <c r="C99" s="52"/>
      <c r="D99" s="276"/>
      <c r="E99" s="52"/>
      <c r="F99" s="52"/>
      <c r="G99" s="52"/>
      <c r="H99" s="52"/>
      <c r="I99" s="52"/>
      <c r="J99" s="52"/>
      <c r="K99" s="52"/>
      <c r="O99" s="176" t="str">
        <f t="shared" si="1"/>
        <v>750MeV</v>
      </c>
      <c r="P99" s="20" t="str">
        <f t="shared" si="2"/>
        <v>650MeV</v>
      </c>
      <c r="Q99" s="20">
        <f t="shared" si="17"/>
        <v>832.71</v>
      </c>
      <c r="R99" s="20">
        <f t="shared" si="14"/>
        <v>545.21</v>
      </c>
      <c r="S99" s="20">
        <f t="shared" si="18"/>
        <v>101.87</v>
      </c>
    </row>
    <row r="100">
      <c r="A100" s="75"/>
      <c r="B100" s="52"/>
      <c r="C100" s="52"/>
      <c r="D100" s="276"/>
      <c r="E100" s="52"/>
      <c r="F100" s="52"/>
      <c r="G100" s="52"/>
      <c r="H100" s="52"/>
      <c r="I100" s="52"/>
      <c r="J100" s="52"/>
      <c r="K100" s="52"/>
      <c r="O100" s="176" t="str">
        <f t="shared" si="1"/>
        <v>750MeV</v>
      </c>
      <c r="P100" s="20" t="str">
        <f t="shared" si="2"/>
        <v>650MeV</v>
      </c>
      <c r="Q100" s="20">
        <f t="shared" si="17"/>
        <v>832.71</v>
      </c>
      <c r="R100" s="20">
        <f t="shared" si="14"/>
        <v>545.21</v>
      </c>
      <c r="S100" s="20">
        <f t="shared" si="18"/>
        <v>101.87</v>
      </c>
    </row>
    <row r="101">
      <c r="A101" s="75"/>
      <c r="B101" s="52"/>
      <c r="C101" s="52"/>
      <c r="D101" s="276"/>
      <c r="E101" s="52"/>
      <c r="F101" s="52"/>
      <c r="G101" s="52"/>
      <c r="H101" s="52"/>
      <c r="I101" s="52"/>
      <c r="J101" s="52"/>
      <c r="K101" s="52"/>
      <c r="O101" s="176" t="str">
        <f t="shared" si="1"/>
        <v>750MeV</v>
      </c>
      <c r="P101" s="20" t="str">
        <f t="shared" si="2"/>
        <v>650MeV</v>
      </c>
      <c r="Q101" s="20">
        <f t="shared" si="17"/>
        <v>832.71</v>
      </c>
      <c r="R101" s="20">
        <f t="shared" si="14"/>
        <v>545.21</v>
      </c>
      <c r="S101" s="20">
        <f t="shared" si="18"/>
        <v>101.87</v>
      </c>
    </row>
    <row r="102">
      <c r="A102" s="75"/>
      <c r="B102" s="52"/>
      <c r="C102" s="52"/>
      <c r="D102" s="276"/>
      <c r="E102" s="52"/>
      <c r="F102" s="52"/>
      <c r="G102" s="52"/>
      <c r="H102" s="52"/>
      <c r="I102" s="52"/>
      <c r="J102" s="52"/>
      <c r="K102" s="52"/>
      <c r="O102" s="176" t="str">
        <f t="shared" si="1"/>
        <v>750MeV</v>
      </c>
      <c r="P102" s="20" t="str">
        <f t="shared" si="2"/>
        <v>650MeV</v>
      </c>
      <c r="Q102" s="20">
        <f t="shared" si="17"/>
        <v>832.71</v>
      </c>
      <c r="R102" s="20">
        <f t="shared" si="14"/>
        <v>545.21</v>
      </c>
      <c r="S102" s="20">
        <f t="shared" si="18"/>
        <v>101.87</v>
      </c>
    </row>
    <row r="103">
      <c r="A103" s="252"/>
      <c r="B103" s="52"/>
      <c r="C103" s="52"/>
      <c r="D103" s="276"/>
      <c r="E103" s="52"/>
      <c r="F103" s="52"/>
      <c r="G103" s="52"/>
      <c r="H103" s="52"/>
      <c r="I103" s="52"/>
      <c r="J103" s="52"/>
      <c r="K103" s="52"/>
      <c r="O103" s="176" t="str">
        <f t="shared" si="1"/>
        <v>750MeV</v>
      </c>
      <c r="P103" s="20" t="str">
        <f t="shared" si="2"/>
        <v>650MeV</v>
      </c>
      <c r="Q103" s="20">
        <f t="shared" si="17"/>
        <v>832.71</v>
      </c>
      <c r="R103" s="20">
        <f t="shared" si="14"/>
        <v>545.21</v>
      </c>
      <c r="S103" s="20">
        <f t="shared" si="18"/>
        <v>101.87</v>
      </c>
    </row>
    <row r="104">
      <c r="A104" s="75"/>
      <c r="B104" s="52"/>
      <c r="C104" s="52"/>
      <c r="D104" s="276"/>
      <c r="E104" s="52"/>
      <c r="F104" s="52"/>
      <c r="G104" s="52"/>
      <c r="H104" s="52"/>
      <c r="I104" s="52"/>
      <c r="J104" s="52"/>
      <c r="K104" s="52"/>
      <c r="O104" s="176" t="str">
        <f t="shared" si="1"/>
        <v>750MeV</v>
      </c>
      <c r="P104" s="20" t="str">
        <f t="shared" si="2"/>
        <v>650MeV</v>
      </c>
      <c r="Q104" s="20">
        <f t="shared" si="17"/>
        <v>832.71</v>
      </c>
      <c r="R104" s="20">
        <f t="shared" si="14"/>
        <v>545.21</v>
      </c>
      <c r="S104" s="20">
        <f t="shared" si="18"/>
        <v>101.87</v>
      </c>
    </row>
    <row r="105">
      <c r="A105" s="75"/>
      <c r="B105" s="52"/>
      <c r="C105" s="52"/>
      <c r="D105" s="276"/>
      <c r="E105" s="52"/>
      <c r="F105" s="52"/>
      <c r="G105" s="52"/>
      <c r="H105" s="52"/>
      <c r="I105" s="52"/>
      <c r="J105" s="52"/>
      <c r="K105" s="52"/>
      <c r="O105" s="176" t="str">
        <f t="shared" si="1"/>
        <v>750MeV</v>
      </c>
      <c r="P105" s="20" t="str">
        <f t="shared" si="2"/>
        <v>650MeV</v>
      </c>
      <c r="Q105" s="20">
        <f t="shared" si="17"/>
        <v>832.71</v>
      </c>
      <c r="R105" s="20">
        <f t="shared" si="14"/>
        <v>545.21</v>
      </c>
      <c r="S105" s="20">
        <f t="shared" si="18"/>
        <v>101.87</v>
      </c>
    </row>
    <row r="106">
      <c r="A106" s="75"/>
      <c r="B106" s="52"/>
      <c r="C106" s="52"/>
      <c r="D106" s="276"/>
      <c r="E106" s="52"/>
      <c r="F106" s="52"/>
      <c r="G106" s="52"/>
      <c r="H106" s="52"/>
      <c r="I106" s="52"/>
      <c r="J106" s="52"/>
      <c r="K106" s="52"/>
      <c r="O106" s="176" t="str">
        <f t="shared" si="1"/>
        <v>750MeV</v>
      </c>
      <c r="P106" s="20" t="str">
        <f t="shared" si="2"/>
        <v>650MeV</v>
      </c>
      <c r="Q106" s="20">
        <f t="shared" si="17"/>
        <v>832.71</v>
      </c>
      <c r="R106" s="20">
        <f t="shared" si="14"/>
        <v>545.21</v>
      </c>
      <c r="S106" s="20">
        <f t="shared" si="18"/>
        <v>101.87</v>
      </c>
    </row>
    <row r="107">
      <c r="A107" s="75"/>
      <c r="B107" s="52"/>
      <c r="C107" s="52"/>
      <c r="D107" s="276"/>
      <c r="E107" s="52"/>
      <c r="F107" s="52"/>
      <c r="G107" s="52"/>
      <c r="H107" s="52"/>
      <c r="I107" s="52"/>
      <c r="J107" s="52"/>
      <c r="K107" s="52"/>
      <c r="O107" s="176" t="str">
        <f t="shared" si="1"/>
        <v>750MeV</v>
      </c>
      <c r="P107" s="20" t="str">
        <f t="shared" si="2"/>
        <v>650MeV</v>
      </c>
      <c r="Q107" s="20">
        <f t="shared" si="17"/>
        <v>832.71</v>
      </c>
      <c r="R107" s="20">
        <f t="shared" si="14"/>
        <v>545.21</v>
      </c>
      <c r="S107" s="20">
        <f t="shared" si="18"/>
        <v>101.87</v>
      </c>
    </row>
    <row r="108">
      <c r="A108" s="75"/>
      <c r="B108" s="52"/>
      <c r="C108" s="52"/>
      <c r="D108" s="276"/>
      <c r="E108" s="52"/>
      <c r="F108" s="52"/>
      <c r="G108" s="52"/>
      <c r="H108" s="52"/>
      <c r="I108" s="52"/>
      <c r="J108" s="52"/>
      <c r="K108" s="52"/>
      <c r="O108" s="176" t="str">
        <f t="shared" si="1"/>
        <v>750MeV</v>
      </c>
      <c r="P108" s="20" t="str">
        <f t="shared" si="2"/>
        <v>650MeV</v>
      </c>
      <c r="Q108" s="20">
        <f t="shared" si="17"/>
        <v>832.71</v>
      </c>
      <c r="R108" s="20">
        <f t="shared" si="14"/>
        <v>545.21</v>
      </c>
      <c r="S108" s="20">
        <f t="shared" si="18"/>
        <v>101.87</v>
      </c>
    </row>
    <row r="109">
      <c r="A109" s="73"/>
      <c r="B109" s="52"/>
      <c r="C109" s="52"/>
      <c r="D109" s="276"/>
      <c r="E109" s="52"/>
      <c r="F109" s="52"/>
      <c r="G109" s="52"/>
      <c r="H109" s="52"/>
      <c r="I109" s="52"/>
      <c r="J109" s="52"/>
      <c r="K109" s="52"/>
      <c r="O109" s="176" t="str">
        <f t="shared" si="1"/>
        <v>750MeV</v>
      </c>
      <c r="P109" s="20" t="str">
        <f t="shared" si="2"/>
        <v>650MeV</v>
      </c>
      <c r="Q109" s="20">
        <f t="shared" si="17"/>
        <v>832.71</v>
      </c>
      <c r="R109" s="20">
        <f t="shared" si="14"/>
        <v>545.21</v>
      </c>
      <c r="S109" s="20">
        <f t="shared" si="18"/>
        <v>101.87</v>
      </c>
    </row>
    <row r="110">
      <c r="A110" s="75"/>
      <c r="B110" s="52"/>
      <c r="C110" s="52"/>
      <c r="D110" s="362"/>
      <c r="E110" s="52"/>
      <c r="F110" s="52"/>
      <c r="G110" s="52"/>
      <c r="H110" s="52"/>
      <c r="I110" s="52"/>
      <c r="J110" s="52"/>
      <c r="K110" s="52"/>
      <c r="O110" s="176" t="str">
        <f t="shared" si="1"/>
        <v>750MeV</v>
      </c>
      <c r="P110" s="20" t="str">
        <f t="shared" si="2"/>
        <v>650MeV</v>
      </c>
      <c r="Q110" s="20">
        <f t="shared" si="17"/>
        <v>832.71</v>
      </c>
      <c r="R110" s="20">
        <f t="shared" si="14"/>
        <v>545.21</v>
      </c>
      <c r="S110" s="20">
        <f t="shared" si="18"/>
        <v>101.87</v>
      </c>
    </row>
    <row r="111">
      <c r="A111" s="75"/>
      <c r="B111" s="52"/>
      <c r="C111" s="52"/>
      <c r="D111" s="362"/>
      <c r="E111" s="52"/>
      <c r="F111" s="52"/>
      <c r="G111" s="52"/>
      <c r="H111" s="52"/>
      <c r="I111" s="52"/>
      <c r="J111" s="52"/>
      <c r="K111" s="52"/>
      <c r="O111" s="176" t="str">
        <f t="shared" si="1"/>
        <v>750MeV</v>
      </c>
      <c r="P111" s="20" t="str">
        <f t="shared" si="2"/>
        <v>650MeV</v>
      </c>
      <c r="Q111" s="20">
        <f t="shared" si="17"/>
        <v>832.71</v>
      </c>
      <c r="R111" s="20">
        <f t="shared" si="14"/>
        <v>545.21</v>
      </c>
      <c r="S111" s="20">
        <f t="shared" si="18"/>
        <v>101.87</v>
      </c>
    </row>
    <row r="112">
      <c r="A112" s="75"/>
      <c r="B112" s="52"/>
      <c r="C112" s="52"/>
      <c r="D112" s="362"/>
      <c r="E112" s="52"/>
      <c r="F112" s="52"/>
      <c r="G112" s="52"/>
      <c r="H112" s="52"/>
      <c r="I112" s="52"/>
      <c r="J112" s="52"/>
      <c r="K112" s="52"/>
      <c r="O112" s="176" t="str">
        <f t="shared" si="1"/>
        <v>750MeV</v>
      </c>
      <c r="P112" s="20" t="str">
        <f t="shared" si="2"/>
        <v>650MeV</v>
      </c>
      <c r="Q112" s="20">
        <f t="shared" si="17"/>
        <v>832.71</v>
      </c>
      <c r="R112" s="20">
        <f t="shared" si="14"/>
        <v>545.21</v>
      </c>
      <c r="S112" s="20">
        <f t="shared" si="18"/>
        <v>101.87</v>
      </c>
    </row>
    <row r="113">
      <c r="A113" s="75"/>
      <c r="B113" s="52"/>
      <c r="C113" s="52"/>
      <c r="D113" s="118"/>
      <c r="E113" s="52"/>
      <c r="F113" s="52"/>
      <c r="G113" s="52"/>
      <c r="H113" s="52"/>
      <c r="I113" s="52"/>
      <c r="J113" s="52"/>
      <c r="K113" s="52"/>
      <c r="O113" s="176" t="str">
        <f t="shared" si="1"/>
        <v>750MeV</v>
      </c>
      <c r="P113" s="20" t="str">
        <f t="shared" si="2"/>
        <v>650MeV</v>
      </c>
      <c r="Q113" s="20">
        <f t="shared" si="17"/>
        <v>832.71</v>
      </c>
      <c r="R113" s="20">
        <f t="shared" si="14"/>
        <v>545.21</v>
      </c>
      <c r="S113" s="20">
        <f t="shared" si="18"/>
        <v>101.87</v>
      </c>
    </row>
    <row r="114">
      <c r="A114" s="31"/>
      <c r="B114" s="52"/>
      <c r="C114" s="52"/>
      <c r="D114" s="118"/>
      <c r="E114" s="52"/>
      <c r="F114" s="52"/>
      <c r="G114" s="52"/>
      <c r="H114" s="52"/>
      <c r="I114" s="52"/>
      <c r="J114" s="52"/>
      <c r="K114" s="52"/>
      <c r="O114" s="176" t="str">
        <f t="shared" si="1"/>
        <v>750MeV</v>
      </c>
      <c r="P114" s="20" t="str">
        <f t="shared" si="2"/>
        <v>650MeV</v>
      </c>
      <c r="Q114" s="20">
        <f t="shared" si="17"/>
        <v>832.71</v>
      </c>
      <c r="R114" s="20">
        <f t="shared" si="14"/>
        <v>545.21</v>
      </c>
      <c r="S114" s="20">
        <f t="shared" si="18"/>
        <v>101.87</v>
      </c>
      <c r="T114" s="52"/>
      <c r="U114" s="52"/>
      <c r="V114" s="52"/>
    </row>
    <row r="115">
      <c r="A115" s="252"/>
      <c r="B115" s="52"/>
      <c r="C115" s="52"/>
      <c r="D115" s="118"/>
      <c r="E115" s="52"/>
      <c r="F115" s="52"/>
      <c r="G115" s="52"/>
      <c r="H115" s="52"/>
      <c r="I115" s="52"/>
      <c r="J115" s="52"/>
      <c r="K115" s="52"/>
      <c r="O115" s="176" t="str">
        <f t="shared" si="1"/>
        <v>750MeV</v>
      </c>
      <c r="P115" s="20" t="str">
        <f t="shared" si="2"/>
        <v>650MeV</v>
      </c>
      <c r="Q115" s="20">
        <f t="shared" si="17"/>
        <v>832.71</v>
      </c>
      <c r="R115" s="20">
        <f t="shared" si="14"/>
        <v>545.21</v>
      </c>
      <c r="S115" s="20">
        <f t="shared" si="18"/>
        <v>101.87</v>
      </c>
    </row>
    <row r="116">
      <c r="A116" s="75"/>
      <c r="B116" s="52"/>
      <c r="C116" s="52"/>
      <c r="D116" s="118"/>
      <c r="E116" s="52"/>
      <c r="F116" s="52"/>
      <c r="G116" s="52"/>
      <c r="H116" s="52"/>
      <c r="I116" s="52"/>
      <c r="J116" s="52"/>
      <c r="K116" s="52"/>
      <c r="O116" s="176" t="str">
        <f t="shared" si="1"/>
        <v>750MeV</v>
      </c>
      <c r="P116" s="20" t="str">
        <f t="shared" si="2"/>
        <v>650MeV</v>
      </c>
      <c r="Q116" s="20">
        <f t="shared" si="17"/>
        <v>832.71</v>
      </c>
      <c r="R116" s="20">
        <f t="shared" si="14"/>
        <v>545.21</v>
      </c>
      <c r="S116" s="20">
        <f t="shared" si="18"/>
        <v>101.87</v>
      </c>
      <c r="T116" s="216"/>
      <c r="U116" s="216"/>
    </row>
    <row r="117">
      <c r="A117" s="75"/>
      <c r="B117" s="52"/>
      <c r="C117" s="52"/>
      <c r="D117" s="118"/>
      <c r="E117" s="52"/>
      <c r="F117" s="52"/>
      <c r="G117" s="52"/>
      <c r="H117" s="52"/>
      <c r="I117" s="52"/>
      <c r="J117" s="52"/>
      <c r="K117" s="52"/>
      <c r="O117" s="176" t="str">
        <f t="shared" si="1"/>
        <v>750MeV</v>
      </c>
      <c r="P117" s="20" t="str">
        <f t="shared" si="2"/>
        <v>650MeV</v>
      </c>
      <c r="Q117" s="20">
        <f t="shared" si="17"/>
        <v>832.71</v>
      </c>
      <c r="R117" s="20">
        <f t="shared" si="14"/>
        <v>545.21</v>
      </c>
      <c r="S117" s="20">
        <f t="shared" si="18"/>
        <v>101.87</v>
      </c>
      <c r="T117" s="216"/>
      <c r="U117" s="216"/>
    </row>
    <row r="118">
      <c r="A118" s="75"/>
      <c r="B118" s="52"/>
      <c r="C118" s="52"/>
      <c r="D118" s="353"/>
      <c r="E118" s="52"/>
      <c r="F118" s="52"/>
      <c r="G118" s="52"/>
      <c r="H118" s="52"/>
      <c r="I118" s="52"/>
      <c r="J118" s="52"/>
      <c r="K118" s="52"/>
      <c r="O118" s="176" t="str">
        <f t="shared" si="1"/>
        <v>750MeV</v>
      </c>
      <c r="P118" s="20" t="str">
        <f t="shared" si="2"/>
        <v>650MeV</v>
      </c>
      <c r="Q118" s="20">
        <f t="shared" si="17"/>
        <v>832.71</v>
      </c>
      <c r="R118" s="20">
        <f t="shared" si="14"/>
        <v>545.21</v>
      </c>
      <c r="S118" s="20">
        <f t="shared" si="18"/>
        <v>101.87</v>
      </c>
      <c r="T118" s="216"/>
      <c r="U118" s="216"/>
    </row>
    <row r="119">
      <c r="A119" s="75"/>
      <c r="B119" s="52"/>
      <c r="C119" s="52"/>
      <c r="D119" s="353"/>
      <c r="E119" s="52"/>
      <c r="F119" s="52"/>
      <c r="G119" s="52"/>
      <c r="H119" s="52"/>
      <c r="I119" s="52"/>
      <c r="J119" s="52"/>
      <c r="K119" s="52"/>
      <c r="O119" s="176" t="str">
        <f t="shared" si="1"/>
        <v>750MeV</v>
      </c>
      <c r="P119" s="20" t="str">
        <f t="shared" si="2"/>
        <v>650MeV</v>
      </c>
      <c r="Q119" s="20">
        <f t="shared" si="17"/>
        <v>832.71</v>
      </c>
      <c r="R119" s="20">
        <f t="shared" si="14"/>
        <v>545.21</v>
      </c>
      <c r="S119" s="20">
        <f t="shared" si="18"/>
        <v>101.87</v>
      </c>
      <c r="T119" s="216"/>
      <c r="U119" s="216"/>
    </row>
    <row r="120">
      <c r="A120" s="75"/>
      <c r="B120" s="52"/>
      <c r="C120" s="52"/>
      <c r="D120" s="353"/>
      <c r="E120" s="52"/>
      <c r="F120" s="52"/>
      <c r="G120" s="52"/>
      <c r="H120" s="52"/>
      <c r="I120" s="52"/>
      <c r="J120" s="52"/>
      <c r="K120" s="52"/>
      <c r="O120" s="176" t="str">
        <f t="shared" si="1"/>
        <v>750MeV</v>
      </c>
      <c r="P120" s="20" t="str">
        <f t="shared" si="2"/>
        <v>650MeV</v>
      </c>
      <c r="Q120" s="20">
        <f t="shared" si="17"/>
        <v>832.71</v>
      </c>
      <c r="R120" s="20">
        <f t="shared" si="14"/>
        <v>545.21</v>
      </c>
      <c r="S120" s="20">
        <f t="shared" si="18"/>
        <v>101.87</v>
      </c>
      <c r="T120" s="216"/>
      <c r="U120" s="216"/>
    </row>
    <row r="121">
      <c r="A121" s="75"/>
      <c r="B121" s="52"/>
      <c r="C121" s="52"/>
      <c r="D121" s="353"/>
      <c r="E121" s="52"/>
      <c r="F121" s="52"/>
      <c r="G121" s="52"/>
      <c r="H121" s="52"/>
      <c r="I121" s="52"/>
      <c r="J121" s="52"/>
      <c r="K121" s="52"/>
      <c r="O121" s="176" t="str">
        <f t="shared" si="1"/>
        <v>750MeV</v>
      </c>
      <c r="P121" s="20" t="str">
        <f t="shared" si="2"/>
        <v>650MeV</v>
      </c>
      <c r="Q121" s="20">
        <f t="shared" si="17"/>
        <v>832.71</v>
      </c>
      <c r="R121" s="20">
        <f t="shared" si="14"/>
        <v>545.21</v>
      </c>
      <c r="S121" s="20">
        <f t="shared" si="18"/>
        <v>101.87</v>
      </c>
      <c r="T121" s="216"/>
      <c r="U121" s="216"/>
    </row>
    <row r="122">
      <c r="A122" s="75"/>
      <c r="B122" s="52"/>
      <c r="C122" s="52"/>
      <c r="D122" s="353"/>
      <c r="E122" s="52"/>
      <c r="F122" s="52"/>
      <c r="G122" s="52"/>
      <c r="H122" s="52"/>
      <c r="I122" s="52"/>
      <c r="J122" s="52"/>
      <c r="K122" s="52"/>
      <c r="O122" s="176" t="str">
        <f t="shared" si="1"/>
        <v>750MeV</v>
      </c>
      <c r="P122" s="20" t="str">
        <f t="shared" si="2"/>
        <v>650MeV</v>
      </c>
      <c r="Q122" s="20">
        <f t="shared" si="17"/>
        <v>832.71</v>
      </c>
      <c r="R122" s="20">
        <f t="shared" si="14"/>
        <v>545.21</v>
      </c>
      <c r="S122" s="20">
        <f t="shared" si="18"/>
        <v>101.87</v>
      </c>
      <c r="T122" s="216"/>
      <c r="U122" s="216"/>
    </row>
    <row r="123">
      <c r="A123" s="75"/>
      <c r="B123" s="52"/>
      <c r="C123" s="52"/>
      <c r="D123" s="353"/>
      <c r="E123" s="52"/>
      <c r="F123" s="52"/>
      <c r="G123" s="52"/>
      <c r="H123" s="52"/>
      <c r="I123" s="52"/>
      <c r="J123" s="52"/>
      <c r="K123" s="52"/>
      <c r="O123" s="176" t="str">
        <f t="shared" si="1"/>
        <v>750MeV</v>
      </c>
      <c r="P123" s="20" t="str">
        <f t="shared" si="2"/>
        <v>650MeV</v>
      </c>
      <c r="Q123" s="20">
        <f t="shared" si="17"/>
        <v>832.71</v>
      </c>
      <c r="R123" s="20">
        <f t="shared" si="14"/>
        <v>545.21</v>
      </c>
      <c r="S123" s="20">
        <f t="shared" si="18"/>
        <v>101.87</v>
      </c>
      <c r="T123" s="216"/>
      <c r="U123" s="216"/>
    </row>
    <row r="124">
      <c r="A124" s="75"/>
      <c r="B124" s="52"/>
      <c r="C124" s="52"/>
      <c r="D124" s="353"/>
      <c r="E124" s="52"/>
      <c r="F124" s="52"/>
      <c r="G124" s="52"/>
      <c r="H124" s="52"/>
      <c r="I124" s="52"/>
      <c r="J124" s="52"/>
      <c r="K124" s="52"/>
      <c r="O124" s="176" t="str">
        <f t="shared" si="1"/>
        <v>750MeV</v>
      </c>
      <c r="P124" s="20" t="str">
        <f t="shared" si="2"/>
        <v>650MeV</v>
      </c>
      <c r="Q124" s="20">
        <f t="shared" si="17"/>
        <v>832.71</v>
      </c>
      <c r="R124" s="20">
        <f t="shared" si="14"/>
        <v>545.21</v>
      </c>
      <c r="S124" s="20">
        <f t="shared" si="18"/>
        <v>101.87</v>
      </c>
      <c r="T124" s="216"/>
      <c r="U124" s="216"/>
    </row>
    <row r="125">
      <c r="A125" s="75"/>
      <c r="B125" s="52"/>
      <c r="C125" s="52"/>
      <c r="D125" s="353"/>
      <c r="E125" s="52"/>
      <c r="F125" s="52"/>
      <c r="G125" s="52"/>
      <c r="H125" s="76"/>
      <c r="I125" s="52"/>
      <c r="J125" s="52"/>
      <c r="K125" s="52"/>
      <c r="O125" s="176" t="str">
        <f t="shared" si="1"/>
        <v>750MeV</v>
      </c>
      <c r="P125" s="20" t="str">
        <f t="shared" si="2"/>
        <v>650MeV</v>
      </c>
      <c r="Q125" s="20">
        <f t="shared" si="17"/>
        <v>832.71</v>
      </c>
      <c r="R125" s="20">
        <f t="shared" si="14"/>
        <v>545.21</v>
      </c>
      <c r="S125" s="20">
        <f t="shared" si="18"/>
        <v>101.87</v>
      </c>
      <c r="T125" s="216"/>
      <c r="U125" s="216"/>
    </row>
    <row r="126">
      <c r="A126" s="73"/>
      <c r="B126" s="52"/>
      <c r="C126" s="52"/>
      <c r="D126" s="353"/>
      <c r="E126" s="52"/>
      <c r="F126" s="52"/>
      <c r="G126" s="52"/>
      <c r="H126" s="52"/>
      <c r="I126" s="52"/>
      <c r="J126" s="52"/>
      <c r="K126" s="52"/>
      <c r="O126" s="176" t="str">
        <f t="shared" si="1"/>
        <v>750MeV</v>
      </c>
      <c r="P126" s="20" t="str">
        <f t="shared" si="2"/>
        <v>650MeV</v>
      </c>
      <c r="Q126" s="20">
        <f t="shared" si="17"/>
        <v>832.71</v>
      </c>
      <c r="R126" s="20">
        <f t="shared" si="14"/>
        <v>545.21</v>
      </c>
      <c r="S126" s="20">
        <f t="shared" si="18"/>
        <v>101.87</v>
      </c>
      <c r="T126" s="216"/>
      <c r="U126" s="216"/>
    </row>
    <row r="127">
      <c r="A127" s="75"/>
      <c r="B127" s="52"/>
      <c r="C127" s="52"/>
      <c r="D127" s="353"/>
      <c r="E127" s="52"/>
      <c r="F127" s="52"/>
      <c r="G127" s="52"/>
      <c r="H127" s="52"/>
      <c r="I127" s="52"/>
      <c r="J127" s="52"/>
      <c r="K127" s="52"/>
      <c r="O127" s="176" t="str">
        <f t="shared" si="1"/>
        <v>750MeV</v>
      </c>
      <c r="P127" s="20" t="str">
        <f t="shared" si="2"/>
        <v>650MeV</v>
      </c>
      <c r="Q127" s="20">
        <f t="shared" si="17"/>
        <v>832.71</v>
      </c>
      <c r="R127" s="20">
        <f t="shared" si="14"/>
        <v>545.21</v>
      </c>
      <c r="S127" s="20">
        <f t="shared" si="18"/>
        <v>101.87</v>
      </c>
      <c r="T127" s="216"/>
      <c r="U127" s="216"/>
    </row>
    <row r="128">
      <c r="A128" s="75"/>
      <c r="B128" s="52"/>
      <c r="C128" s="52"/>
      <c r="D128" s="353"/>
      <c r="E128" s="52"/>
      <c r="F128" s="52"/>
      <c r="G128" s="52"/>
      <c r="H128" s="52"/>
      <c r="I128" s="52"/>
      <c r="J128" s="52"/>
      <c r="K128" s="52"/>
      <c r="O128" s="176" t="str">
        <f t="shared" si="1"/>
        <v>750MeV</v>
      </c>
      <c r="P128" s="20" t="str">
        <f t="shared" si="2"/>
        <v>650MeV</v>
      </c>
      <c r="Q128" s="20">
        <f t="shared" si="17"/>
        <v>832.71</v>
      </c>
      <c r="R128" s="20">
        <f t="shared" si="14"/>
        <v>545.21</v>
      </c>
      <c r="S128" s="20">
        <f t="shared" si="18"/>
        <v>101.87</v>
      </c>
      <c r="T128" s="216"/>
      <c r="U128" s="216"/>
    </row>
    <row r="129">
      <c r="A129" s="75"/>
      <c r="B129" s="52"/>
      <c r="C129" s="52"/>
      <c r="D129" s="353"/>
      <c r="E129" s="52"/>
      <c r="F129" s="52"/>
      <c r="G129" s="52"/>
      <c r="H129" s="52"/>
      <c r="I129" s="52"/>
      <c r="J129" s="52"/>
      <c r="K129" s="52"/>
      <c r="O129" s="176" t="str">
        <f t="shared" si="1"/>
        <v>750MeV</v>
      </c>
      <c r="P129" s="20" t="str">
        <f t="shared" si="2"/>
        <v>650MeV</v>
      </c>
      <c r="Q129" s="20">
        <f t="shared" si="17"/>
        <v>832.71</v>
      </c>
      <c r="R129" s="20">
        <f t="shared" si="14"/>
        <v>545.21</v>
      </c>
      <c r="S129" s="20">
        <f t="shared" si="18"/>
        <v>101.87</v>
      </c>
      <c r="T129" s="216"/>
      <c r="U129" s="216"/>
    </row>
    <row r="130">
      <c r="A130" s="75"/>
      <c r="B130" s="52"/>
      <c r="C130" s="52"/>
      <c r="D130" s="353"/>
      <c r="E130" s="52"/>
      <c r="F130" s="52"/>
      <c r="G130" s="52"/>
      <c r="H130" s="52"/>
      <c r="I130" s="52"/>
      <c r="J130" s="52"/>
      <c r="K130" s="52"/>
      <c r="O130" s="176" t="str">
        <f t="shared" si="1"/>
        <v>750MeV</v>
      </c>
      <c r="P130" s="20" t="str">
        <f t="shared" si="2"/>
        <v>650MeV</v>
      </c>
      <c r="Q130" s="20">
        <f t="shared" si="17"/>
        <v>832.71</v>
      </c>
      <c r="R130" s="20">
        <f t="shared" si="14"/>
        <v>545.21</v>
      </c>
      <c r="S130" s="20">
        <f t="shared" si="18"/>
        <v>101.87</v>
      </c>
      <c r="T130" s="216"/>
      <c r="U130" s="216"/>
    </row>
    <row r="131">
      <c r="A131" s="75"/>
      <c r="B131" s="52"/>
      <c r="C131" s="52"/>
      <c r="D131" s="353"/>
      <c r="E131" s="52"/>
      <c r="F131" s="52"/>
      <c r="G131" s="52"/>
      <c r="H131" s="52"/>
      <c r="I131" s="52"/>
      <c r="J131" s="52"/>
      <c r="K131" s="52"/>
      <c r="O131" s="176" t="str">
        <f t="shared" si="1"/>
        <v>750MeV</v>
      </c>
      <c r="P131" s="20" t="str">
        <f t="shared" si="2"/>
        <v>650MeV</v>
      </c>
      <c r="Q131" s="20">
        <f t="shared" si="17"/>
        <v>832.71</v>
      </c>
      <c r="R131" s="20">
        <f t="shared" si="14"/>
        <v>545.21</v>
      </c>
      <c r="S131" s="20">
        <f t="shared" si="18"/>
        <v>101.87</v>
      </c>
      <c r="T131" s="216"/>
      <c r="U131" s="216"/>
    </row>
    <row r="132">
      <c r="A132" s="75"/>
      <c r="B132" s="52"/>
      <c r="C132" s="52"/>
      <c r="D132" s="353"/>
      <c r="E132" s="52"/>
      <c r="F132" s="52"/>
      <c r="G132" s="52"/>
      <c r="H132" s="52"/>
      <c r="I132" s="52"/>
      <c r="J132" s="52"/>
      <c r="K132" s="52"/>
      <c r="O132" s="176" t="str">
        <f t="shared" si="1"/>
        <v>750MeV</v>
      </c>
      <c r="P132" s="20" t="str">
        <f t="shared" si="2"/>
        <v>650MeV</v>
      </c>
      <c r="Q132" s="20">
        <f t="shared" si="17"/>
        <v>832.71</v>
      </c>
      <c r="R132" s="20">
        <f t="shared" si="14"/>
        <v>545.21</v>
      </c>
      <c r="S132" s="20">
        <f t="shared" si="18"/>
        <v>101.87</v>
      </c>
      <c r="T132" s="216"/>
      <c r="U132" s="216"/>
    </row>
    <row r="133">
      <c r="A133" s="252"/>
      <c r="B133" s="52"/>
      <c r="C133" s="52"/>
      <c r="D133" s="353"/>
      <c r="E133" s="52"/>
      <c r="F133" s="52"/>
      <c r="G133" s="52"/>
      <c r="H133" s="52"/>
      <c r="I133" s="52"/>
      <c r="J133" s="52"/>
      <c r="K133" s="52"/>
      <c r="O133" s="176" t="str">
        <f t="shared" si="1"/>
        <v>750MeV</v>
      </c>
      <c r="P133" s="20" t="str">
        <f t="shared" si="2"/>
        <v>650MeV</v>
      </c>
      <c r="Q133" s="20">
        <f t="shared" si="17"/>
        <v>832.71</v>
      </c>
      <c r="R133" s="20">
        <f t="shared" si="14"/>
        <v>545.21</v>
      </c>
      <c r="S133" s="20">
        <f t="shared" si="18"/>
        <v>101.87</v>
      </c>
      <c r="T133" s="216"/>
      <c r="U133" s="216"/>
    </row>
    <row r="134">
      <c r="A134" s="75"/>
      <c r="B134" s="52"/>
      <c r="C134" s="52"/>
      <c r="D134" s="207"/>
      <c r="E134" s="52"/>
      <c r="F134" s="52"/>
      <c r="G134" s="52"/>
      <c r="H134" s="52"/>
      <c r="I134" s="52"/>
      <c r="J134" s="52"/>
      <c r="K134" s="52"/>
      <c r="O134" s="176" t="str">
        <f t="shared" si="1"/>
        <v>750MeV</v>
      </c>
      <c r="P134" s="20" t="str">
        <f t="shared" si="2"/>
        <v>650MeV</v>
      </c>
      <c r="Q134" s="20">
        <f t="shared" si="17"/>
        <v>832.71</v>
      </c>
      <c r="R134" s="20">
        <f t="shared" si="14"/>
        <v>545.21</v>
      </c>
      <c r="S134" s="20">
        <f t="shared" si="18"/>
        <v>101.87</v>
      </c>
      <c r="T134" s="216"/>
      <c r="U134" s="216"/>
    </row>
    <row r="135">
      <c r="A135" s="73"/>
      <c r="B135" s="52"/>
      <c r="C135" s="52"/>
      <c r="D135" s="353"/>
      <c r="E135" s="52"/>
      <c r="F135" s="52"/>
      <c r="G135" s="52"/>
      <c r="H135" s="52"/>
      <c r="I135" s="52"/>
      <c r="J135" s="52"/>
      <c r="K135" s="52"/>
      <c r="O135" s="176" t="str">
        <f t="shared" si="1"/>
        <v>750MeV</v>
      </c>
      <c r="P135" s="20" t="str">
        <f t="shared" si="2"/>
        <v>650MeV</v>
      </c>
      <c r="Q135" s="20">
        <f t="shared" si="17"/>
        <v>832.71</v>
      </c>
      <c r="R135" s="20">
        <f t="shared" si="14"/>
        <v>545.21</v>
      </c>
      <c r="S135" s="20">
        <f t="shared" si="18"/>
        <v>101.87</v>
      </c>
      <c r="T135" s="216"/>
      <c r="U135" s="216"/>
    </row>
    <row r="136">
      <c r="A136" s="75"/>
      <c r="B136" s="52"/>
      <c r="C136" s="52"/>
      <c r="D136" s="353"/>
      <c r="E136" s="52"/>
      <c r="F136" s="52"/>
      <c r="G136" s="52"/>
      <c r="H136" s="52"/>
      <c r="I136" s="52"/>
      <c r="J136" s="52"/>
      <c r="K136" s="52"/>
      <c r="O136" s="176" t="str">
        <f t="shared" si="1"/>
        <v>750MeV</v>
      </c>
      <c r="P136" s="20" t="str">
        <f t="shared" si="2"/>
        <v>650MeV</v>
      </c>
      <c r="Q136" s="20">
        <f t="shared" si="17"/>
        <v>832.71</v>
      </c>
      <c r="R136" s="20">
        <f t="shared" si="14"/>
        <v>545.21</v>
      </c>
      <c r="S136" s="20">
        <f t="shared" si="18"/>
        <v>101.87</v>
      </c>
      <c r="T136" s="216"/>
      <c r="U136" s="216"/>
    </row>
    <row r="137">
      <c r="A137" s="75"/>
      <c r="B137" s="52"/>
      <c r="C137" s="52"/>
      <c r="D137" s="353"/>
      <c r="E137" s="52"/>
      <c r="F137" s="52"/>
      <c r="G137" s="52"/>
      <c r="H137" s="52"/>
      <c r="I137" s="52"/>
      <c r="J137" s="52"/>
      <c r="K137" s="52"/>
      <c r="O137" s="176" t="str">
        <f t="shared" si="1"/>
        <v>750MeV</v>
      </c>
      <c r="P137" s="20" t="str">
        <f t="shared" si="2"/>
        <v>650MeV</v>
      </c>
      <c r="Q137" s="20">
        <f t="shared" si="17"/>
        <v>832.71</v>
      </c>
      <c r="R137" s="20">
        <f t="shared" si="14"/>
        <v>545.21</v>
      </c>
      <c r="S137" s="20">
        <f t="shared" si="18"/>
        <v>101.87</v>
      </c>
      <c r="T137" s="216"/>
      <c r="U137" s="216"/>
    </row>
    <row r="138">
      <c r="A138" s="252"/>
      <c r="B138" s="52"/>
      <c r="C138" s="52"/>
      <c r="D138" s="353"/>
      <c r="E138" s="52"/>
      <c r="F138" s="52"/>
      <c r="G138" s="52"/>
      <c r="H138" s="52"/>
      <c r="I138" s="52"/>
      <c r="J138" s="52"/>
      <c r="K138" s="52"/>
      <c r="O138" s="176" t="str">
        <f t="shared" si="1"/>
        <v>750MeV</v>
      </c>
      <c r="P138" s="20" t="str">
        <f t="shared" si="2"/>
        <v>650MeV</v>
      </c>
      <c r="Q138" s="20">
        <f t="shared" si="17"/>
        <v>832.71</v>
      </c>
      <c r="R138" s="20">
        <f t="shared" si="14"/>
        <v>545.21</v>
      </c>
      <c r="S138" s="20">
        <f t="shared" si="18"/>
        <v>101.87</v>
      </c>
      <c r="T138" s="216"/>
      <c r="U138" s="216"/>
    </row>
    <row r="139">
      <c r="A139" s="75"/>
      <c r="B139" s="52"/>
      <c r="C139" s="52"/>
      <c r="D139" s="353"/>
      <c r="E139" s="52"/>
      <c r="F139" s="52"/>
      <c r="G139" s="52"/>
      <c r="H139" s="52"/>
      <c r="I139" s="52"/>
      <c r="J139" s="52"/>
      <c r="K139" s="52"/>
      <c r="O139" s="176" t="str">
        <f t="shared" si="1"/>
        <v>750MeV</v>
      </c>
      <c r="P139" s="20" t="str">
        <f t="shared" si="2"/>
        <v>650MeV</v>
      </c>
      <c r="Q139" s="20">
        <f t="shared" si="17"/>
        <v>832.71</v>
      </c>
      <c r="R139" s="20">
        <f t="shared" si="14"/>
        <v>545.21</v>
      </c>
      <c r="S139" s="20">
        <f t="shared" si="18"/>
        <v>101.87</v>
      </c>
      <c r="T139" s="216"/>
      <c r="U139" s="216"/>
    </row>
    <row r="140">
      <c r="A140" s="75"/>
      <c r="B140" s="52"/>
      <c r="C140" s="52"/>
      <c r="D140" s="353"/>
      <c r="E140" s="52"/>
      <c r="F140" s="52"/>
      <c r="G140" s="52"/>
      <c r="H140" s="52"/>
      <c r="I140" s="52"/>
      <c r="J140" s="52"/>
      <c r="K140" s="52"/>
      <c r="O140" s="176" t="str">
        <f t="shared" si="1"/>
        <v>750MeV</v>
      </c>
      <c r="P140" s="20" t="str">
        <f t="shared" si="2"/>
        <v>650MeV</v>
      </c>
      <c r="Q140" s="20">
        <f t="shared" si="17"/>
        <v>832.71</v>
      </c>
      <c r="R140" s="20">
        <f t="shared" si="14"/>
        <v>545.21</v>
      </c>
      <c r="S140" s="20">
        <f t="shared" si="18"/>
        <v>101.87</v>
      </c>
      <c r="T140" s="216"/>
      <c r="U140" s="216"/>
    </row>
    <row r="141">
      <c r="A141" s="75"/>
      <c r="B141" s="52"/>
      <c r="C141" s="52"/>
      <c r="D141" s="118"/>
      <c r="E141" s="52"/>
      <c r="F141" s="52"/>
      <c r="G141" s="52"/>
      <c r="H141" s="52"/>
      <c r="I141" s="52"/>
      <c r="J141" s="52"/>
      <c r="K141" s="52"/>
      <c r="O141" s="176" t="str">
        <f t="shared" si="1"/>
        <v>750MeV</v>
      </c>
      <c r="P141" s="20" t="str">
        <f t="shared" si="2"/>
        <v>650MeV</v>
      </c>
      <c r="Q141" s="20">
        <f t="shared" si="17"/>
        <v>832.71</v>
      </c>
      <c r="R141" s="20">
        <f t="shared" si="14"/>
        <v>545.21</v>
      </c>
      <c r="S141" s="20">
        <f t="shared" si="18"/>
        <v>101.87</v>
      </c>
      <c r="T141" s="216"/>
      <c r="U141" s="216"/>
    </row>
    <row r="142">
      <c r="A142" s="75"/>
      <c r="B142" s="52"/>
      <c r="C142" s="52"/>
      <c r="D142" s="118"/>
      <c r="E142" s="52"/>
      <c r="F142" s="52"/>
      <c r="G142" s="52"/>
      <c r="H142" s="52"/>
      <c r="I142" s="52"/>
      <c r="J142" s="52"/>
      <c r="K142" s="52"/>
      <c r="O142" s="176" t="str">
        <f t="shared" si="1"/>
        <v>750MeV</v>
      </c>
      <c r="P142" s="20" t="str">
        <f t="shared" si="2"/>
        <v>650MeV</v>
      </c>
      <c r="Q142" s="20">
        <f t="shared" si="17"/>
        <v>832.71</v>
      </c>
      <c r="R142" s="20">
        <f t="shared" si="14"/>
        <v>545.21</v>
      </c>
      <c r="S142" s="20">
        <f t="shared" si="18"/>
        <v>101.87</v>
      </c>
      <c r="T142" s="216"/>
      <c r="U142" s="216"/>
    </row>
    <row r="143">
      <c r="A143" s="75"/>
      <c r="B143" s="52"/>
      <c r="C143" s="52"/>
      <c r="D143" s="118"/>
      <c r="E143" s="52"/>
      <c r="F143" s="52"/>
      <c r="G143" s="52"/>
      <c r="H143" s="52"/>
      <c r="I143" s="52"/>
      <c r="J143" s="52"/>
      <c r="K143" s="52"/>
      <c r="O143" s="176" t="str">
        <f t="shared" si="1"/>
        <v>750MeV</v>
      </c>
      <c r="P143" s="20" t="str">
        <f t="shared" si="2"/>
        <v>650MeV</v>
      </c>
      <c r="Q143" s="20">
        <f t="shared" si="17"/>
        <v>832.71</v>
      </c>
      <c r="R143" s="20">
        <f t="shared" si="14"/>
        <v>545.21</v>
      </c>
      <c r="S143" s="20">
        <f t="shared" si="18"/>
        <v>101.87</v>
      </c>
      <c r="T143" s="216"/>
      <c r="U143" s="216"/>
    </row>
    <row r="144">
      <c r="A144" s="252"/>
      <c r="B144" s="52"/>
      <c r="C144" s="52"/>
      <c r="D144" s="118"/>
      <c r="E144" s="52"/>
      <c r="F144" s="52"/>
      <c r="G144" s="52"/>
      <c r="H144" s="52"/>
      <c r="I144" s="52"/>
      <c r="J144" s="52"/>
      <c r="K144" s="52"/>
      <c r="O144" s="176" t="str">
        <f t="shared" si="1"/>
        <v>750MeV</v>
      </c>
      <c r="P144" s="20" t="str">
        <f t="shared" si="2"/>
        <v>650MeV</v>
      </c>
      <c r="Q144" s="20">
        <f t="shared" si="17"/>
        <v>832.71</v>
      </c>
      <c r="R144" s="20">
        <f t="shared" si="14"/>
        <v>545.21</v>
      </c>
      <c r="S144" s="20">
        <f t="shared" si="18"/>
        <v>101.87</v>
      </c>
      <c r="T144" s="216"/>
      <c r="U144" s="216"/>
    </row>
    <row r="145">
      <c r="A145" s="75"/>
      <c r="B145" s="52"/>
      <c r="C145" s="52"/>
      <c r="D145" s="118"/>
      <c r="E145" s="52"/>
      <c r="F145" s="52"/>
      <c r="G145" s="52"/>
      <c r="H145" s="52"/>
      <c r="I145" s="52"/>
      <c r="J145" s="52"/>
      <c r="K145" s="52"/>
      <c r="O145" s="176" t="str">
        <f t="shared" si="1"/>
        <v>750MeV</v>
      </c>
      <c r="P145" s="20" t="str">
        <f t="shared" si="2"/>
        <v>650MeV</v>
      </c>
      <c r="Q145" s="20">
        <f t="shared" si="17"/>
        <v>832.71</v>
      </c>
      <c r="R145" s="20">
        <f t="shared" si="14"/>
        <v>545.21</v>
      </c>
      <c r="S145" s="20">
        <f t="shared" si="18"/>
        <v>101.87</v>
      </c>
      <c r="T145" s="216"/>
      <c r="U145" s="216"/>
    </row>
    <row r="146">
      <c r="A146" s="75"/>
      <c r="B146" s="52"/>
      <c r="C146" s="52"/>
      <c r="D146" s="118"/>
      <c r="E146" s="52"/>
      <c r="F146" s="52"/>
      <c r="G146" s="52"/>
      <c r="H146" s="52"/>
      <c r="I146" s="52"/>
      <c r="J146" s="52"/>
      <c r="K146" s="52"/>
      <c r="O146" s="176" t="str">
        <f t="shared" si="1"/>
        <v>750MeV</v>
      </c>
      <c r="P146" s="20" t="str">
        <f t="shared" si="2"/>
        <v>650MeV</v>
      </c>
      <c r="Q146" s="20">
        <f t="shared" ref="Q146:Q150" si="19">if($I146="LH2",$Q145+$F147,$Q145+0)</f>
        <v>832.71</v>
      </c>
      <c r="R146" s="20">
        <f t="shared" ref="R146:R147" si="20">if($I146="LD2",$R145+$F147,$R145+0)</f>
        <v>545.21</v>
      </c>
      <c r="S146" s="20">
        <f t="shared" ref="S146:S147" si="21">if($I146="dummy",S145+$F147,S145)</f>
        <v>101.87</v>
      </c>
      <c r="T146" s="216"/>
      <c r="U146" s="216"/>
    </row>
    <row r="147">
      <c r="A147" s="75"/>
      <c r="B147" s="52"/>
      <c r="C147" s="52"/>
      <c r="D147" s="118"/>
      <c r="E147" s="52"/>
      <c r="F147" s="52"/>
      <c r="G147" s="52"/>
      <c r="H147" s="52"/>
      <c r="I147" s="52"/>
      <c r="J147" s="52"/>
      <c r="K147" s="52"/>
      <c r="O147" s="176" t="str">
        <f t="shared" si="1"/>
        <v>750MeV</v>
      </c>
      <c r="P147" s="20" t="str">
        <f t="shared" si="2"/>
        <v>650MeV</v>
      </c>
      <c r="Q147" s="20">
        <f t="shared" si="19"/>
        <v>832.71</v>
      </c>
      <c r="R147" s="20">
        <f t="shared" si="20"/>
        <v>545.21</v>
      </c>
      <c r="S147" s="20">
        <f t="shared" si="21"/>
        <v>101.87</v>
      </c>
      <c r="T147" s="216"/>
      <c r="U147" s="216"/>
    </row>
    <row r="148">
      <c r="A148" s="75"/>
      <c r="B148" s="52"/>
      <c r="C148" s="52"/>
      <c r="D148" s="118"/>
      <c r="E148" s="52"/>
      <c r="F148" s="52"/>
      <c r="G148" s="52"/>
      <c r="H148" s="52"/>
      <c r="I148" s="52"/>
      <c r="J148" s="52"/>
      <c r="K148" s="52"/>
      <c r="O148" s="176" t="str">
        <f t="shared" si="1"/>
        <v>750MeV</v>
      </c>
      <c r="P148" s="20" t="str">
        <f t="shared" si="2"/>
        <v>650MeV</v>
      </c>
      <c r="Q148" s="20">
        <f t="shared" si="19"/>
        <v>832.71</v>
      </c>
      <c r="R148" s="20">
        <f>if($I148="LD2",$R147+#REF!,$R147+0)</f>
        <v>545.21</v>
      </c>
      <c r="S148" s="20">
        <f>if($I148="dummy",S147+#REF!,S147)</f>
        <v>101.87</v>
      </c>
      <c r="T148" s="216"/>
      <c r="U148" s="216"/>
    </row>
    <row r="149">
      <c r="A149" s="75"/>
      <c r="B149" s="52"/>
      <c r="C149" s="52"/>
      <c r="D149" s="118"/>
      <c r="E149" s="52"/>
      <c r="F149" s="52"/>
      <c r="G149" s="52"/>
      <c r="H149" s="52"/>
      <c r="I149" s="52"/>
      <c r="J149" s="52"/>
      <c r="K149" s="52"/>
      <c r="O149" s="176" t="str">
        <f t="shared" si="1"/>
        <v>750MeV</v>
      </c>
      <c r="P149" s="20" t="str">
        <f t="shared" si="2"/>
        <v>650MeV</v>
      </c>
      <c r="Q149" s="20">
        <f t="shared" si="19"/>
        <v>832.71</v>
      </c>
      <c r="R149" s="20">
        <f t="shared" ref="R149:R156" si="22">if($I149="LD2",$R148+$F149,$R148+0)</f>
        <v>545.21</v>
      </c>
      <c r="S149" s="20">
        <f t="shared" ref="S149:S167" si="23">if($I149="dummy",S148+$F149,S148)</f>
        <v>101.87</v>
      </c>
      <c r="T149" s="216"/>
      <c r="U149" s="216"/>
    </row>
    <row r="150">
      <c r="A150" s="75"/>
      <c r="B150" s="52"/>
      <c r="C150" s="52"/>
      <c r="D150" s="118"/>
      <c r="E150" s="52"/>
      <c r="F150" s="52"/>
      <c r="G150" s="52"/>
      <c r="H150" s="52"/>
      <c r="I150" s="52"/>
      <c r="J150" s="52"/>
      <c r="K150" s="52"/>
      <c r="O150" s="176" t="str">
        <f t="shared" si="1"/>
        <v>750MeV</v>
      </c>
      <c r="P150" s="20" t="str">
        <f t="shared" si="2"/>
        <v>650MeV</v>
      </c>
      <c r="Q150" s="20">
        <f t="shared" si="19"/>
        <v>832.71</v>
      </c>
      <c r="R150" s="20">
        <f t="shared" si="22"/>
        <v>545.21</v>
      </c>
      <c r="S150" s="20">
        <f t="shared" si="23"/>
        <v>101.87</v>
      </c>
      <c r="T150" s="216"/>
      <c r="U150" s="216"/>
    </row>
    <row r="151">
      <c r="A151" s="75"/>
      <c r="B151" s="52"/>
      <c r="C151" s="52"/>
      <c r="D151" s="118"/>
      <c r="E151" s="52"/>
      <c r="F151" s="52"/>
      <c r="G151" s="52"/>
      <c r="H151" s="52"/>
      <c r="I151" s="52"/>
      <c r="J151" s="52"/>
      <c r="K151" s="52"/>
      <c r="O151" s="176" t="str">
        <f t="shared" si="1"/>
        <v>750MeV</v>
      </c>
      <c r="P151" s="20" t="str">
        <f t="shared" si="2"/>
        <v>650MeV</v>
      </c>
      <c r="Q151" s="20">
        <f t="shared" ref="Q151:Q233" si="24">if($I151="LH2",$Q150+$F151,$Q150+0)</f>
        <v>832.71</v>
      </c>
      <c r="R151" s="20">
        <f t="shared" si="22"/>
        <v>545.21</v>
      </c>
      <c r="S151" s="20">
        <f t="shared" si="23"/>
        <v>101.87</v>
      </c>
      <c r="T151" s="216"/>
      <c r="U151" s="216"/>
    </row>
    <row r="152">
      <c r="A152" s="75"/>
      <c r="B152" s="52"/>
      <c r="C152" s="52"/>
      <c r="D152" s="118"/>
      <c r="E152" s="52"/>
      <c r="F152" s="52"/>
      <c r="G152" s="52"/>
      <c r="H152" s="52"/>
      <c r="I152" s="52"/>
      <c r="J152" s="52"/>
      <c r="K152" s="52"/>
      <c r="O152" s="176" t="str">
        <f t="shared" si="1"/>
        <v>750MeV</v>
      </c>
      <c r="P152" s="20" t="str">
        <f t="shared" si="2"/>
        <v>650MeV</v>
      </c>
      <c r="Q152" s="20">
        <f t="shared" si="24"/>
        <v>832.71</v>
      </c>
      <c r="R152" s="20">
        <f t="shared" si="22"/>
        <v>545.21</v>
      </c>
      <c r="S152" s="20">
        <f t="shared" si="23"/>
        <v>101.87</v>
      </c>
      <c r="T152" s="216"/>
      <c r="U152" s="216"/>
    </row>
    <row r="153">
      <c r="A153" s="75"/>
      <c r="B153" s="52"/>
      <c r="C153" s="52"/>
      <c r="D153" s="118"/>
      <c r="E153" s="52"/>
      <c r="F153" s="52"/>
      <c r="G153" s="52"/>
      <c r="H153" s="52"/>
      <c r="I153" s="52"/>
      <c r="J153" s="52"/>
      <c r="K153" s="52"/>
      <c r="O153" s="176" t="str">
        <f t="shared" si="1"/>
        <v>750MeV</v>
      </c>
      <c r="P153" s="20" t="str">
        <f t="shared" si="2"/>
        <v>650MeV</v>
      </c>
      <c r="Q153" s="20">
        <f t="shared" si="24"/>
        <v>832.71</v>
      </c>
      <c r="R153" s="20">
        <f t="shared" si="22"/>
        <v>545.21</v>
      </c>
      <c r="S153" s="20">
        <f t="shared" si="23"/>
        <v>101.87</v>
      </c>
      <c r="T153" s="216"/>
      <c r="U153" s="216"/>
    </row>
    <row r="154">
      <c r="A154" s="75"/>
      <c r="B154" s="52"/>
      <c r="C154" s="52"/>
      <c r="D154" s="118"/>
      <c r="E154" s="52"/>
      <c r="F154" s="52"/>
      <c r="G154" s="52"/>
      <c r="H154" s="52"/>
      <c r="I154" s="52"/>
      <c r="J154" s="52"/>
      <c r="K154" s="52"/>
      <c r="O154" s="176" t="str">
        <f t="shared" si="1"/>
        <v>750MeV</v>
      </c>
      <c r="P154" s="20" t="str">
        <f t="shared" si="2"/>
        <v>650MeV</v>
      </c>
      <c r="Q154" s="20">
        <f t="shared" si="24"/>
        <v>832.71</v>
      </c>
      <c r="R154" s="20">
        <f t="shared" si="22"/>
        <v>545.21</v>
      </c>
      <c r="S154" s="20">
        <f t="shared" si="23"/>
        <v>101.87</v>
      </c>
      <c r="T154" s="216"/>
      <c r="U154" s="216"/>
    </row>
    <row r="155">
      <c r="A155" s="75"/>
      <c r="B155" s="52"/>
      <c r="C155" s="52"/>
      <c r="D155" s="118"/>
      <c r="E155" s="52"/>
      <c r="F155" s="52"/>
      <c r="G155" s="52"/>
      <c r="H155" s="52"/>
      <c r="I155" s="52"/>
      <c r="J155" s="52"/>
      <c r="K155" s="52"/>
      <c r="O155" s="176" t="str">
        <f t="shared" si="1"/>
        <v>750MeV</v>
      </c>
      <c r="P155" s="20" t="str">
        <f t="shared" si="2"/>
        <v>650MeV</v>
      </c>
      <c r="Q155" s="20">
        <f t="shared" si="24"/>
        <v>832.71</v>
      </c>
      <c r="R155" s="20">
        <f t="shared" si="22"/>
        <v>545.21</v>
      </c>
      <c r="S155" s="20">
        <f t="shared" si="23"/>
        <v>101.87</v>
      </c>
      <c r="T155" s="216"/>
      <c r="U155" s="216"/>
    </row>
    <row r="156">
      <c r="A156" s="75"/>
      <c r="B156" s="52"/>
      <c r="C156" s="52"/>
      <c r="D156" s="118"/>
      <c r="E156" s="52"/>
      <c r="F156" s="52"/>
      <c r="G156" s="52"/>
      <c r="H156" s="52"/>
      <c r="I156" s="52"/>
      <c r="J156" s="52"/>
      <c r="K156" s="52"/>
      <c r="O156" s="176" t="str">
        <f t="shared" si="1"/>
        <v>750MeV</v>
      </c>
      <c r="P156" s="20" t="str">
        <f t="shared" si="2"/>
        <v>650MeV</v>
      </c>
      <c r="Q156" s="20">
        <f t="shared" si="24"/>
        <v>832.71</v>
      </c>
      <c r="R156" s="20">
        <f t="shared" si="22"/>
        <v>545.21</v>
      </c>
      <c r="S156" s="20">
        <f t="shared" si="23"/>
        <v>101.87</v>
      </c>
      <c r="T156" s="216"/>
      <c r="U156" s="216"/>
    </row>
    <row r="157">
      <c r="A157" s="75"/>
      <c r="B157" s="52"/>
      <c r="C157" s="52"/>
      <c r="D157" s="118"/>
      <c r="E157" s="52"/>
      <c r="F157" s="52"/>
      <c r="G157" s="52"/>
      <c r="H157" s="52"/>
      <c r="I157" s="52"/>
      <c r="J157" s="52"/>
      <c r="K157" s="52"/>
      <c r="O157" s="176" t="str">
        <f t="shared" si="1"/>
        <v>750MeV</v>
      </c>
      <c r="P157" s="20" t="str">
        <f t="shared" si="2"/>
        <v>650MeV</v>
      </c>
      <c r="Q157" s="20">
        <f t="shared" si="24"/>
        <v>832.71</v>
      </c>
      <c r="R157" s="20">
        <f t="shared" ref="R157:R158" si="25">if($I157="LD2",$R156+#REF!,$R156+0)</f>
        <v>545.21</v>
      </c>
      <c r="S157" s="20">
        <f t="shared" si="23"/>
        <v>101.87</v>
      </c>
      <c r="T157" s="216"/>
      <c r="U157" s="216"/>
    </row>
    <row r="158">
      <c r="A158" s="75"/>
      <c r="B158" s="52"/>
      <c r="C158" s="52"/>
      <c r="D158" s="118"/>
      <c r="E158" s="52"/>
      <c r="F158" s="52"/>
      <c r="G158" s="52"/>
      <c r="H158" s="52"/>
      <c r="I158" s="52"/>
      <c r="J158" s="52"/>
      <c r="K158" s="52"/>
      <c r="O158" s="176" t="str">
        <f t="shared" si="1"/>
        <v>750MeV</v>
      </c>
      <c r="P158" s="20" t="str">
        <f t="shared" si="2"/>
        <v>650MeV</v>
      </c>
      <c r="Q158" s="20">
        <f t="shared" si="24"/>
        <v>832.71</v>
      </c>
      <c r="R158" s="20">
        <f t="shared" si="25"/>
        <v>545.21</v>
      </c>
      <c r="S158" s="20">
        <f t="shared" si="23"/>
        <v>101.87</v>
      </c>
      <c r="T158" s="216"/>
      <c r="U158" s="216"/>
    </row>
    <row r="159">
      <c r="A159" s="75"/>
      <c r="B159" s="52"/>
      <c r="C159" s="52"/>
      <c r="D159" s="118"/>
      <c r="E159" s="52"/>
      <c r="F159" s="52"/>
      <c r="G159" s="52"/>
      <c r="H159" s="52"/>
      <c r="I159" s="52"/>
      <c r="J159" s="52"/>
      <c r="K159" s="52"/>
      <c r="O159" s="176" t="str">
        <f t="shared" si="1"/>
        <v>750MeV</v>
      </c>
      <c r="P159" s="20" t="str">
        <f t="shared" si="2"/>
        <v>650MeV</v>
      </c>
      <c r="Q159" s="20">
        <f t="shared" si="24"/>
        <v>832.71</v>
      </c>
      <c r="R159" s="20">
        <f t="shared" ref="R159:R167" si="26">if($I159="LD2",$R158+$F159,$R158+0)</f>
        <v>545.21</v>
      </c>
      <c r="S159" s="20">
        <f t="shared" si="23"/>
        <v>101.87</v>
      </c>
      <c r="T159" s="216"/>
      <c r="U159" s="216"/>
    </row>
    <row r="160">
      <c r="A160" s="75"/>
      <c r="B160" s="52"/>
      <c r="C160" s="52"/>
      <c r="D160" s="353"/>
      <c r="E160" s="52"/>
      <c r="F160" s="52"/>
      <c r="G160" s="52"/>
      <c r="H160" s="52"/>
      <c r="I160" s="52"/>
      <c r="J160" s="52"/>
      <c r="K160" s="52"/>
      <c r="O160" s="176" t="str">
        <f t="shared" si="1"/>
        <v>750MeV</v>
      </c>
      <c r="P160" s="20" t="str">
        <f t="shared" si="2"/>
        <v>650MeV</v>
      </c>
      <c r="Q160" s="20">
        <f t="shared" si="24"/>
        <v>832.71</v>
      </c>
      <c r="R160" s="20">
        <f t="shared" si="26"/>
        <v>545.21</v>
      </c>
      <c r="S160" s="20">
        <f t="shared" si="23"/>
        <v>101.87</v>
      </c>
      <c r="T160" s="216"/>
      <c r="U160" s="216"/>
    </row>
    <row r="161">
      <c r="A161" s="75"/>
      <c r="B161" s="52"/>
      <c r="C161" s="52"/>
      <c r="D161" s="353"/>
      <c r="E161" s="52"/>
      <c r="F161" s="52"/>
      <c r="G161" s="52"/>
      <c r="H161" s="52"/>
      <c r="I161" s="52"/>
      <c r="J161" s="52"/>
      <c r="K161" s="52"/>
      <c r="O161" s="176" t="str">
        <f t="shared" si="1"/>
        <v>750MeV</v>
      </c>
      <c r="P161" s="20" t="str">
        <f t="shared" si="2"/>
        <v>650MeV</v>
      </c>
      <c r="Q161" s="20">
        <f t="shared" si="24"/>
        <v>832.71</v>
      </c>
      <c r="R161" s="20">
        <f t="shared" si="26"/>
        <v>545.21</v>
      </c>
      <c r="S161" s="20">
        <f t="shared" si="23"/>
        <v>101.87</v>
      </c>
      <c r="T161" s="216"/>
      <c r="U161" s="216"/>
    </row>
    <row r="162">
      <c r="A162" s="75"/>
      <c r="B162" s="52"/>
      <c r="C162" s="52"/>
      <c r="D162" s="353"/>
      <c r="E162" s="52"/>
      <c r="F162" s="52"/>
      <c r="G162" s="52"/>
      <c r="H162" s="52"/>
      <c r="I162" s="52"/>
      <c r="J162" s="52"/>
      <c r="K162" s="52"/>
      <c r="O162" s="176" t="str">
        <f t="shared" si="1"/>
        <v>750MeV</v>
      </c>
      <c r="P162" s="20" t="str">
        <f t="shared" si="2"/>
        <v>650MeV</v>
      </c>
      <c r="Q162" s="20">
        <f t="shared" si="24"/>
        <v>832.71</v>
      </c>
      <c r="R162" s="20">
        <f t="shared" si="26"/>
        <v>545.21</v>
      </c>
      <c r="S162" s="20">
        <f t="shared" si="23"/>
        <v>101.87</v>
      </c>
      <c r="T162" s="216"/>
      <c r="U162" s="216"/>
    </row>
    <row r="163">
      <c r="A163" s="75"/>
      <c r="B163" s="52"/>
      <c r="C163" s="52"/>
      <c r="D163" s="353"/>
      <c r="E163" s="52"/>
      <c r="F163" s="52"/>
      <c r="G163" s="52"/>
      <c r="H163" s="52"/>
      <c r="I163" s="52"/>
      <c r="J163" s="52"/>
      <c r="K163" s="52"/>
      <c r="O163" s="176" t="str">
        <f t="shared" si="1"/>
        <v>750MeV</v>
      </c>
      <c r="P163" s="20" t="str">
        <f t="shared" si="2"/>
        <v>650MeV</v>
      </c>
      <c r="Q163" s="20">
        <f t="shared" si="24"/>
        <v>832.71</v>
      </c>
      <c r="R163" s="20">
        <f t="shared" si="26"/>
        <v>545.21</v>
      </c>
      <c r="S163" s="20">
        <f t="shared" si="23"/>
        <v>101.87</v>
      </c>
      <c r="T163" s="216"/>
      <c r="U163" s="216"/>
    </row>
    <row r="164">
      <c r="A164" s="75"/>
      <c r="B164" s="52"/>
      <c r="C164" s="52"/>
      <c r="D164" s="353"/>
      <c r="E164" s="52"/>
      <c r="F164" s="52"/>
      <c r="G164" s="52"/>
      <c r="H164" s="52"/>
      <c r="I164" s="52"/>
      <c r="J164" s="52"/>
      <c r="K164" s="52"/>
      <c r="O164" s="176" t="str">
        <f t="shared" si="1"/>
        <v>750MeV</v>
      </c>
      <c r="P164" s="20" t="str">
        <f t="shared" si="2"/>
        <v>650MeV</v>
      </c>
      <c r="Q164" s="20">
        <f t="shared" si="24"/>
        <v>832.71</v>
      </c>
      <c r="R164" s="20">
        <f t="shared" si="26"/>
        <v>545.21</v>
      </c>
      <c r="S164" s="20">
        <f t="shared" si="23"/>
        <v>101.87</v>
      </c>
      <c r="T164" s="216"/>
      <c r="U164" s="216"/>
    </row>
    <row r="165">
      <c r="A165" s="75"/>
      <c r="B165" s="52"/>
      <c r="C165" s="52"/>
      <c r="D165" s="353"/>
      <c r="E165" s="52"/>
      <c r="F165" s="52"/>
      <c r="G165" s="52"/>
      <c r="H165" s="52"/>
      <c r="I165" s="52"/>
      <c r="J165" s="52"/>
      <c r="K165" s="52"/>
      <c r="O165" s="176" t="str">
        <f t="shared" si="1"/>
        <v>750MeV</v>
      </c>
      <c r="P165" s="20" t="str">
        <f t="shared" si="2"/>
        <v>650MeV</v>
      </c>
      <c r="Q165" s="20">
        <f t="shared" si="24"/>
        <v>832.71</v>
      </c>
      <c r="R165" s="20">
        <f t="shared" si="26"/>
        <v>545.21</v>
      </c>
      <c r="S165" s="20">
        <f t="shared" si="23"/>
        <v>101.87</v>
      </c>
      <c r="T165" s="216"/>
      <c r="U165" s="216"/>
    </row>
    <row r="166">
      <c r="A166" s="75"/>
      <c r="B166" s="52"/>
      <c r="C166" s="52"/>
      <c r="D166" s="353"/>
      <c r="E166" s="52"/>
      <c r="F166" s="52"/>
      <c r="G166" s="52"/>
      <c r="H166" s="52"/>
      <c r="I166" s="52"/>
      <c r="J166" s="52"/>
      <c r="K166" s="52"/>
      <c r="O166" s="176" t="str">
        <f t="shared" si="1"/>
        <v>750MeV</v>
      </c>
      <c r="P166" s="20" t="str">
        <f t="shared" si="2"/>
        <v>650MeV</v>
      </c>
      <c r="Q166" s="20">
        <f t="shared" si="24"/>
        <v>832.71</v>
      </c>
      <c r="R166" s="20">
        <f t="shared" si="26"/>
        <v>545.21</v>
      </c>
      <c r="S166" s="20">
        <f t="shared" si="23"/>
        <v>101.87</v>
      </c>
      <c r="T166" s="216"/>
      <c r="U166" s="216"/>
    </row>
    <row r="167">
      <c r="A167" s="75"/>
      <c r="B167" s="52"/>
      <c r="C167" s="52"/>
      <c r="D167" s="353"/>
      <c r="E167" s="52"/>
      <c r="F167" s="52"/>
      <c r="G167" s="52"/>
      <c r="H167" s="52"/>
      <c r="I167" s="52"/>
      <c r="J167" s="52"/>
      <c r="K167" s="52"/>
      <c r="O167" s="176" t="str">
        <f t="shared" si="1"/>
        <v>750MeV</v>
      </c>
      <c r="P167" s="20" t="str">
        <f t="shared" si="2"/>
        <v>650MeV</v>
      </c>
      <c r="Q167" s="20">
        <f t="shared" si="24"/>
        <v>832.71</v>
      </c>
      <c r="R167" s="20">
        <f t="shared" si="26"/>
        <v>545.21</v>
      </c>
      <c r="S167" s="20">
        <f t="shared" si="23"/>
        <v>101.87</v>
      </c>
      <c r="T167" s="216"/>
      <c r="U167" s="216"/>
    </row>
    <row r="168">
      <c r="A168" s="75"/>
      <c r="B168" s="52"/>
      <c r="C168" s="52"/>
      <c r="D168" s="353"/>
      <c r="E168" s="52"/>
      <c r="F168" s="52"/>
      <c r="G168" s="52"/>
      <c r="H168" s="52"/>
      <c r="I168" s="52"/>
      <c r="J168" s="52"/>
      <c r="K168" s="52"/>
      <c r="O168" s="176" t="str">
        <f t="shared" si="1"/>
        <v>750MeV</v>
      </c>
      <c r="P168" s="20" t="str">
        <f t="shared" si="2"/>
        <v>650MeV</v>
      </c>
      <c r="Q168" s="20">
        <f t="shared" si="24"/>
        <v>832.71</v>
      </c>
      <c r="R168" s="20">
        <f>if($I168="LD2",$R167+#REF!,$R167+0)</f>
        <v>545.21</v>
      </c>
      <c r="S168" s="20">
        <f>if($I168="dummy",S167+#REF!,S167)</f>
        <v>101.87</v>
      </c>
      <c r="T168" s="216"/>
      <c r="U168" s="216"/>
    </row>
    <row r="169">
      <c r="A169" s="75"/>
      <c r="B169" s="52"/>
      <c r="C169" s="52"/>
      <c r="D169" s="353"/>
      <c r="E169" s="52"/>
      <c r="F169" s="52"/>
      <c r="G169" s="52"/>
      <c r="H169" s="52"/>
      <c r="I169" s="52"/>
      <c r="J169" s="52"/>
      <c r="K169" s="52"/>
      <c r="O169" s="176" t="str">
        <f t="shared" si="1"/>
        <v>750MeV</v>
      </c>
      <c r="P169" s="20" t="str">
        <f t="shared" si="2"/>
        <v>650MeV</v>
      </c>
      <c r="Q169" s="20">
        <f t="shared" si="24"/>
        <v>832.71</v>
      </c>
      <c r="R169" s="20">
        <f t="shared" ref="R169:R233" si="27">if($I169="LD2",$R168+$F169,$R168+0)</f>
        <v>545.21</v>
      </c>
      <c r="S169" s="20">
        <f t="shared" ref="S169:S233" si="28">if($I169="dummy",S168+$F169,S168)</f>
        <v>101.87</v>
      </c>
      <c r="T169" s="216"/>
      <c r="U169" s="216"/>
    </row>
    <row r="170">
      <c r="A170" s="75"/>
      <c r="B170" s="52"/>
      <c r="C170" s="52"/>
      <c r="D170" s="353"/>
      <c r="E170" s="52"/>
      <c r="F170" s="52"/>
      <c r="G170" s="52"/>
      <c r="H170" s="52"/>
      <c r="I170" s="52"/>
      <c r="J170" s="52"/>
      <c r="K170" s="52"/>
      <c r="O170" s="176" t="str">
        <f t="shared" si="1"/>
        <v>750MeV</v>
      </c>
      <c r="P170" s="20" t="str">
        <f t="shared" si="2"/>
        <v>650MeV</v>
      </c>
      <c r="Q170" s="20">
        <f t="shared" si="24"/>
        <v>832.71</v>
      </c>
      <c r="R170" s="20">
        <f t="shared" si="27"/>
        <v>545.21</v>
      </c>
      <c r="S170" s="20">
        <f t="shared" si="28"/>
        <v>101.87</v>
      </c>
      <c r="T170" s="216"/>
      <c r="U170" s="216"/>
    </row>
    <row r="171">
      <c r="A171" s="75"/>
      <c r="B171" s="52"/>
      <c r="C171" s="52"/>
      <c r="D171" s="353"/>
      <c r="E171" s="52"/>
      <c r="F171" s="52"/>
      <c r="G171" s="52"/>
      <c r="H171" s="52"/>
      <c r="I171" s="52"/>
      <c r="J171" s="52"/>
      <c r="K171" s="52"/>
      <c r="O171" s="176" t="str">
        <f t="shared" si="1"/>
        <v>750MeV</v>
      </c>
      <c r="P171" s="20" t="str">
        <f t="shared" si="2"/>
        <v>650MeV</v>
      </c>
      <c r="Q171" s="20">
        <f t="shared" si="24"/>
        <v>832.71</v>
      </c>
      <c r="R171" s="20">
        <f t="shared" si="27"/>
        <v>545.21</v>
      </c>
      <c r="S171" s="20">
        <f t="shared" si="28"/>
        <v>101.87</v>
      </c>
      <c r="T171" s="216"/>
      <c r="U171" s="216"/>
    </row>
    <row r="172">
      <c r="A172" s="75"/>
      <c r="B172" s="52"/>
      <c r="C172" s="52"/>
      <c r="D172" s="353"/>
      <c r="E172" s="52"/>
      <c r="F172" s="52"/>
      <c r="G172" s="52"/>
      <c r="H172" s="52"/>
      <c r="I172" s="52"/>
      <c r="J172" s="52"/>
      <c r="K172" s="52"/>
      <c r="O172" s="176" t="str">
        <f t="shared" si="1"/>
        <v>750MeV</v>
      </c>
      <c r="P172" s="20" t="str">
        <f t="shared" si="2"/>
        <v>650MeV</v>
      </c>
      <c r="Q172" s="20">
        <f t="shared" si="24"/>
        <v>832.71</v>
      </c>
      <c r="R172" s="20">
        <f t="shared" si="27"/>
        <v>545.21</v>
      </c>
      <c r="S172" s="20">
        <f t="shared" si="28"/>
        <v>101.87</v>
      </c>
      <c r="T172" s="216"/>
      <c r="U172" s="216"/>
    </row>
    <row r="173">
      <c r="A173" s="75"/>
      <c r="B173" s="52"/>
      <c r="C173" s="52"/>
      <c r="D173" s="353"/>
      <c r="E173" s="52"/>
      <c r="F173" s="52"/>
      <c r="G173" s="52"/>
      <c r="H173" s="52"/>
      <c r="I173" s="52"/>
      <c r="J173" s="52"/>
      <c r="K173" s="52"/>
      <c r="O173" s="176" t="str">
        <f t="shared" si="1"/>
        <v>750MeV</v>
      </c>
      <c r="P173" s="20" t="str">
        <f t="shared" si="2"/>
        <v>650MeV</v>
      </c>
      <c r="Q173" s="20">
        <f t="shared" si="24"/>
        <v>832.71</v>
      </c>
      <c r="R173" s="20">
        <f t="shared" si="27"/>
        <v>545.21</v>
      </c>
      <c r="S173" s="20">
        <f t="shared" si="28"/>
        <v>101.87</v>
      </c>
      <c r="T173" s="216"/>
      <c r="U173" s="216"/>
    </row>
    <row r="174">
      <c r="A174" s="75"/>
      <c r="B174" s="52"/>
      <c r="C174" s="52"/>
      <c r="D174" s="353"/>
      <c r="E174" s="52"/>
      <c r="F174" s="52"/>
      <c r="G174" s="52"/>
      <c r="H174" s="52"/>
      <c r="I174" s="52"/>
      <c r="J174" s="52"/>
      <c r="K174" s="52"/>
      <c r="O174" s="176" t="str">
        <f t="shared" si="1"/>
        <v>750MeV</v>
      </c>
      <c r="P174" s="20" t="str">
        <f t="shared" si="2"/>
        <v>650MeV</v>
      </c>
      <c r="Q174" s="20">
        <f t="shared" si="24"/>
        <v>832.71</v>
      </c>
      <c r="R174" s="20">
        <f t="shared" si="27"/>
        <v>545.21</v>
      </c>
      <c r="S174" s="20">
        <f t="shared" si="28"/>
        <v>101.87</v>
      </c>
      <c r="T174" s="216"/>
      <c r="U174" s="216"/>
    </row>
    <row r="175">
      <c r="A175" s="75"/>
      <c r="B175" s="52"/>
      <c r="C175" s="52"/>
      <c r="D175" s="353"/>
      <c r="E175" s="52"/>
      <c r="F175" s="52"/>
      <c r="G175" s="52"/>
      <c r="H175" s="52"/>
      <c r="I175" s="52"/>
      <c r="J175" s="52"/>
      <c r="K175" s="52"/>
      <c r="O175" s="176" t="str">
        <f t="shared" si="1"/>
        <v>750MeV</v>
      </c>
      <c r="P175" s="20" t="str">
        <f t="shared" si="2"/>
        <v>650MeV</v>
      </c>
      <c r="Q175" s="20">
        <f t="shared" si="24"/>
        <v>832.71</v>
      </c>
      <c r="R175" s="20">
        <f t="shared" si="27"/>
        <v>545.21</v>
      </c>
      <c r="S175" s="20">
        <f t="shared" si="28"/>
        <v>101.87</v>
      </c>
      <c r="T175" s="216"/>
      <c r="U175" s="216"/>
    </row>
    <row r="176">
      <c r="A176" s="75"/>
      <c r="B176" s="52"/>
      <c r="C176" s="52"/>
      <c r="D176" s="353"/>
      <c r="E176" s="52"/>
      <c r="F176" s="52"/>
      <c r="G176" s="52"/>
      <c r="H176" s="52"/>
      <c r="I176" s="52"/>
      <c r="J176" s="52"/>
      <c r="K176" s="52"/>
      <c r="O176" s="176" t="str">
        <f t="shared" si="1"/>
        <v>750MeV</v>
      </c>
      <c r="P176" s="20" t="str">
        <f t="shared" si="2"/>
        <v>650MeV</v>
      </c>
      <c r="Q176" s="20">
        <f t="shared" si="24"/>
        <v>832.71</v>
      </c>
      <c r="R176" s="20">
        <f t="shared" si="27"/>
        <v>545.21</v>
      </c>
      <c r="S176" s="20">
        <f t="shared" si="28"/>
        <v>101.87</v>
      </c>
      <c r="T176" s="216"/>
      <c r="U176" s="216"/>
    </row>
    <row r="177">
      <c r="A177" s="75"/>
      <c r="B177" s="52"/>
      <c r="C177" s="52"/>
      <c r="D177" s="353"/>
      <c r="E177" s="52"/>
      <c r="F177" s="52"/>
      <c r="G177" s="52"/>
      <c r="H177" s="52"/>
      <c r="I177" s="52"/>
      <c r="J177" s="52"/>
      <c r="K177" s="52"/>
      <c r="O177" s="176" t="str">
        <f t="shared" si="1"/>
        <v>750MeV</v>
      </c>
      <c r="P177" s="20" t="str">
        <f t="shared" si="2"/>
        <v>650MeV</v>
      </c>
      <c r="Q177" s="20">
        <f t="shared" si="24"/>
        <v>832.71</v>
      </c>
      <c r="R177" s="20">
        <f t="shared" si="27"/>
        <v>545.21</v>
      </c>
      <c r="S177" s="20">
        <f t="shared" si="28"/>
        <v>101.87</v>
      </c>
      <c r="T177" s="216"/>
      <c r="U177" s="216"/>
    </row>
    <row r="178">
      <c r="A178" s="73"/>
      <c r="B178" s="52"/>
      <c r="C178" s="52"/>
      <c r="D178" s="353"/>
      <c r="E178" s="52"/>
      <c r="F178" s="52"/>
      <c r="G178" s="52"/>
      <c r="H178" s="52"/>
      <c r="I178" s="52"/>
      <c r="J178" s="52"/>
      <c r="K178" s="52"/>
      <c r="O178" s="176" t="str">
        <f t="shared" si="1"/>
        <v>750MeV</v>
      </c>
      <c r="P178" s="20" t="str">
        <f t="shared" si="2"/>
        <v>650MeV</v>
      </c>
      <c r="Q178" s="20">
        <f t="shared" si="24"/>
        <v>832.71</v>
      </c>
      <c r="R178" s="20">
        <f t="shared" si="27"/>
        <v>545.21</v>
      </c>
      <c r="S178" s="20">
        <f t="shared" si="28"/>
        <v>101.87</v>
      </c>
      <c r="T178" s="216"/>
      <c r="U178" s="216"/>
    </row>
    <row r="179">
      <c r="A179" s="75"/>
      <c r="B179" s="52"/>
      <c r="C179" s="52"/>
      <c r="D179" s="353"/>
      <c r="E179" s="52"/>
      <c r="F179" s="52"/>
      <c r="G179" s="52"/>
      <c r="H179" s="52"/>
      <c r="I179" s="52"/>
      <c r="J179" s="52"/>
      <c r="K179" s="52"/>
      <c r="O179" s="176" t="str">
        <f t="shared" si="1"/>
        <v>750MeV</v>
      </c>
      <c r="P179" s="20" t="str">
        <f t="shared" si="2"/>
        <v>650MeV</v>
      </c>
      <c r="Q179" s="20">
        <f t="shared" si="24"/>
        <v>832.71</v>
      </c>
      <c r="R179" s="20">
        <f t="shared" si="27"/>
        <v>545.21</v>
      </c>
      <c r="S179" s="20">
        <f t="shared" si="28"/>
        <v>101.87</v>
      </c>
      <c r="T179" s="216"/>
      <c r="U179" s="216"/>
    </row>
    <row r="180">
      <c r="A180" s="75"/>
      <c r="B180" s="52"/>
      <c r="C180" s="52"/>
      <c r="D180" s="353"/>
      <c r="E180" s="52"/>
      <c r="F180" s="52"/>
      <c r="G180" s="52"/>
      <c r="H180" s="52"/>
      <c r="I180" s="52"/>
      <c r="J180" s="52"/>
      <c r="K180" s="52"/>
      <c r="O180" s="176" t="str">
        <f t="shared" si="1"/>
        <v>750MeV</v>
      </c>
      <c r="P180" s="20" t="str">
        <f t="shared" si="2"/>
        <v>650MeV</v>
      </c>
      <c r="Q180" s="20">
        <f t="shared" si="24"/>
        <v>832.71</v>
      </c>
      <c r="R180" s="20">
        <f t="shared" si="27"/>
        <v>545.21</v>
      </c>
      <c r="S180" s="20">
        <f t="shared" si="28"/>
        <v>101.87</v>
      </c>
      <c r="T180" s="216"/>
      <c r="U180" s="216"/>
    </row>
    <row r="181">
      <c r="A181" s="75"/>
      <c r="B181" s="52"/>
      <c r="C181" s="52"/>
      <c r="D181" s="353"/>
      <c r="E181" s="52"/>
      <c r="F181" s="52"/>
      <c r="G181" s="52"/>
      <c r="H181" s="52"/>
      <c r="I181" s="52"/>
      <c r="J181" s="52"/>
      <c r="K181" s="52"/>
      <c r="O181" s="176" t="str">
        <f t="shared" si="1"/>
        <v>750MeV</v>
      </c>
      <c r="P181" s="20" t="str">
        <f t="shared" si="2"/>
        <v>650MeV</v>
      </c>
      <c r="Q181" s="20">
        <f t="shared" si="24"/>
        <v>832.71</v>
      </c>
      <c r="R181" s="20">
        <f t="shared" si="27"/>
        <v>545.21</v>
      </c>
      <c r="S181" s="20">
        <f t="shared" si="28"/>
        <v>101.87</v>
      </c>
      <c r="T181" s="216"/>
      <c r="U181" s="216"/>
    </row>
    <row r="182">
      <c r="A182" s="75"/>
      <c r="B182" s="52"/>
      <c r="C182" s="52"/>
      <c r="D182" s="353"/>
      <c r="E182" s="52"/>
      <c r="F182" s="52"/>
      <c r="G182" s="52"/>
      <c r="H182" s="52"/>
      <c r="I182" s="52"/>
      <c r="J182" s="52"/>
      <c r="K182" s="52"/>
      <c r="O182" s="176" t="str">
        <f t="shared" si="1"/>
        <v>750MeV</v>
      </c>
      <c r="P182" s="20" t="str">
        <f t="shared" si="2"/>
        <v>650MeV</v>
      </c>
      <c r="Q182" s="20">
        <f t="shared" si="24"/>
        <v>832.71</v>
      </c>
      <c r="R182" s="20">
        <f t="shared" si="27"/>
        <v>545.21</v>
      </c>
      <c r="S182" s="20">
        <f t="shared" si="28"/>
        <v>101.87</v>
      </c>
      <c r="T182" s="216"/>
      <c r="U182" s="216"/>
    </row>
    <row r="183">
      <c r="A183" s="75"/>
      <c r="B183" s="52"/>
      <c r="C183" s="52"/>
      <c r="D183" s="353"/>
      <c r="E183" s="52"/>
      <c r="F183" s="52"/>
      <c r="G183" s="52"/>
      <c r="H183" s="52"/>
      <c r="I183" s="52"/>
      <c r="J183" s="52"/>
      <c r="K183" s="52"/>
      <c r="O183" s="176" t="str">
        <f t="shared" si="1"/>
        <v>750MeV</v>
      </c>
      <c r="P183" s="20" t="str">
        <f t="shared" si="2"/>
        <v>650MeV</v>
      </c>
      <c r="Q183" s="20">
        <f t="shared" si="24"/>
        <v>832.71</v>
      </c>
      <c r="R183" s="20">
        <f t="shared" si="27"/>
        <v>545.21</v>
      </c>
      <c r="S183" s="20">
        <f t="shared" si="28"/>
        <v>101.87</v>
      </c>
      <c r="T183" s="216"/>
      <c r="U183" s="216"/>
    </row>
    <row r="184">
      <c r="A184" s="75"/>
      <c r="B184" s="52"/>
      <c r="C184" s="52"/>
      <c r="D184" s="353"/>
      <c r="E184" s="52"/>
      <c r="F184" s="52"/>
      <c r="G184" s="52"/>
      <c r="H184" s="52"/>
      <c r="I184" s="52"/>
      <c r="J184" s="52"/>
      <c r="K184" s="52"/>
      <c r="O184" s="176" t="str">
        <f t="shared" si="1"/>
        <v>750MeV</v>
      </c>
      <c r="P184" s="20" t="str">
        <f t="shared" si="2"/>
        <v>650MeV</v>
      </c>
      <c r="Q184" s="20">
        <f t="shared" si="24"/>
        <v>832.71</v>
      </c>
      <c r="R184" s="20">
        <f t="shared" si="27"/>
        <v>545.21</v>
      </c>
      <c r="S184" s="20">
        <f t="shared" si="28"/>
        <v>101.87</v>
      </c>
      <c r="T184" s="216"/>
      <c r="U184" s="216"/>
    </row>
    <row r="185">
      <c r="A185" s="75"/>
      <c r="B185" s="52"/>
      <c r="C185" s="52"/>
      <c r="D185" s="353"/>
      <c r="E185" s="52"/>
      <c r="F185" s="52"/>
      <c r="G185" s="52"/>
      <c r="H185" s="52"/>
      <c r="I185" s="52"/>
      <c r="J185" s="52"/>
      <c r="K185" s="52"/>
      <c r="O185" s="176" t="str">
        <f t="shared" si="1"/>
        <v>750MeV</v>
      </c>
      <c r="P185" s="20" t="str">
        <f t="shared" si="2"/>
        <v>650MeV</v>
      </c>
      <c r="Q185" s="20">
        <f t="shared" si="24"/>
        <v>832.71</v>
      </c>
      <c r="R185" s="20">
        <f t="shared" si="27"/>
        <v>545.21</v>
      </c>
      <c r="S185" s="20">
        <f t="shared" si="28"/>
        <v>101.87</v>
      </c>
      <c r="T185" s="216"/>
      <c r="U185" s="216"/>
    </row>
    <row r="186">
      <c r="A186" s="75"/>
      <c r="B186" s="52"/>
      <c r="C186" s="52"/>
      <c r="D186" s="353"/>
      <c r="E186" s="52"/>
      <c r="F186" s="52"/>
      <c r="G186" s="52"/>
      <c r="H186" s="52"/>
      <c r="I186" s="52"/>
      <c r="J186" s="52"/>
      <c r="K186" s="52"/>
      <c r="O186" s="176" t="str">
        <f t="shared" si="1"/>
        <v>750MeV</v>
      </c>
      <c r="P186" s="20" t="str">
        <f t="shared" si="2"/>
        <v>650MeV</v>
      </c>
      <c r="Q186" s="20">
        <f t="shared" si="24"/>
        <v>832.71</v>
      </c>
      <c r="R186" s="20">
        <f t="shared" si="27"/>
        <v>545.21</v>
      </c>
      <c r="S186" s="20">
        <f t="shared" si="28"/>
        <v>101.87</v>
      </c>
      <c r="T186" s="216"/>
      <c r="U186" s="216"/>
    </row>
    <row r="187">
      <c r="A187" s="75"/>
      <c r="B187" s="52"/>
      <c r="C187" s="52"/>
      <c r="D187" s="353"/>
      <c r="E187" s="52"/>
      <c r="F187" s="52"/>
      <c r="G187" s="52"/>
      <c r="H187" s="52"/>
      <c r="I187" s="52"/>
      <c r="J187" s="52"/>
      <c r="K187" s="52"/>
      <c r="O187" s="176" t="str">
        <f t="shared" si="1"/>
        <v>750MeV</v>
      </c>
      <c r="P187" s="20" t="str">
        <f t="shared" si="2"/>
        <v>650MeV</v>
      </c>
      <c r="Q187" s="20">
        <f t="shared" si="24"/>
        <v>832.71</v>
      </c>
      <c r="R187" s="20">
        <f t="shared" si="27"/>
        <v>545.21</v>
      </c>
      <c r="S187" s="20">
        <f t="shared" si="28"/>
        <v>101.87</v>
      </c>
      <c r="T187" s="216"/>
      <c r="U187" s="216"/>
    </row>
    <row r="188">
      <c r="A188" s="75"/>
      <c r="B188" s="52"/>
      <c r="C188" s="52"/>
      <c r="D188" s="353"/>
      <c r="E188" s="52"/>
      <c r="F188" s="52"/>
      <c r="G188" s="52"/>
      <c r="H188" s="52"/>
      <c r="I188" s="52"/>
      <c r="J188" s="52"/>
      <c r="K188" s="52"/>
      <c r="O188" s="176" t="str">
        <f t="shared" si="1"/>
        <v>750MeV</v>
      </c>
      <c r="P188" s="20" t="str">
        <f t="shared" si="2"/>
        <v>650MeV</v>
      </c>
      <c r="Q188" s="20">
        <f t="shared" si="24"/>
        <v>832.71</v>
      </c>
      <c r="R188" s="20">
        <f t="shared" si="27"/>
        <v>545.21</v>
      </c>
      <c r="S188" s="20">
        <f t="shared" si="28"/>
        <v>101.87</v>
      </c>
      <c r="T188" s="216"/>
      <c r="U188" s="216"/>
    </row>
    <row r="189">
      <c r="A189" s="75"/>
      <c r="B189" s="52"/>
      <c r="C189" s="52"/>
      <c r="D189" s="353"/>
      <c r="E189" s="52"/>
      <c r="F189" s="52"/>
      <c r="G189" s="52"/>
      <c r="H189" s="52"/>
      <c r="I189" s="52"/>
      <c r="J189" s="52"/>
      <c r="K189" s="52"/>
      <c r="O189" s="176" t="str">
        <f t="shared" si="1"/>
        <v>750MeV</v>
      </c>
      <c r="P189" s="20" t="str">
        <f t="shared" si="2"/>
        <v>650MeV</v>
      </c>
      <c r="Q189" s="20">
        <f t="shared" si="24"/>
        <v>832.71</v>
      </c>
      <c r="R189" s="20">
        <f t="shared" si="27"/>
        <v>545.21</v>
      </c>
      <c r="S189" s="20">
        <f t="shared" si="28"/>
        <v>101.87</v>
      </c>
      <c r="T189" s="216"/>
      <c r="U189" s="216"/>
    </row>
    <row r="190">
      <c r="A190" s="75"/>
      <c r="B190" s="52"/>
      <c r="C190" s="52"/>
      <c r="D190" s="353"/>
      <c r="E190" s="52"/>
      <c r="F190" s="52"/>
      <c r="G190" s="52"/>
      <c r="H190" s="52"/>
      <c r="I190" s="52"/>
      <c r="J190" s="52"/>
      <c r="K190" s="52"/>
      <c r="O190" s="176" t="str">
        <f t="shared" si="1"/>
        <v>750MeV</v>
      </c>
      <c r="P190" s="20" t="str">
        <f t="shared" si="2"/>
        <v>650MeV</v>
      </c>
      <c r="Q190" s="20">
        <f t="shared" si="24"/>
        <v>832.71</v>
      </c>
      <c r="R190" s="20">
        <f t="shared" si="27"/>
        <v>545.21</v>
      </c>
      <c r="S190" s="20">
        <f t="shared" si="28"/>
        <v>101.87</v>
      </c>
      <c r="T190" s="216"/>
      <c r="U190" s="216"/>
    </row>
    <row r="191">
      <c r="A191" s="75"/>
      <c r="B191" s="52"/>
      <c r="C191" s="52"/>
      <c r="D191" s="353"/>
      <c r="E191" s="52"/>
      <c r="F191" s="52"/>
      <c r="G191" s="52"/>
      <c r="H191" s="52"/>
      <c r="I191" s="52"/>
      <c r="J191" s="52"/>
      <c r="K191" s="52"/>
      <c r="O191" s="176" t="str">
        <f t="shared" si="1"/>
        <v>750MeV</v>
      </c>
      <c r="P191" s="20" t="str">
        <f t="shared" si="2"/>
        <v>650MeV</v>
      </c>
      <c r="Q191" s="20">
        <f t="shared" si="24"/>
        <v>832.71</v>
      </c>
      <c r="R191" s="20">
        <f t="shared" si="27"/>
        <v>545.21</v>
      </c>
      <c r="S191" s="20">
        <f t="shared" si="28"/>
        <v>101.87</v>
      </c>
      <c r="T191" s="216"/>
      <c r="U191" s="216"/>
    </row>
    <row r="192">
      <c r="A192" s="75"/>
      <c r="B192" s="52"/>
      <c r="C192" s="52"/>
      <c r="D192" s="353"/>
      <c r="E192" s="52"/>
      <c r="F192" s="52"/>
      <c r="G192" s="52"/>
      <c r="H192" s="52"/>
      <c r="I192" s="52"/>
      <c r="J192" s="52"/>
      <c r="K192" s="52"/>
      <c r="O192" s="176" t="str">
        <f t="shared" si="1"/>
        <v>750MeV</v>
      </c>
      <c r="P192" s="20" t="str">
        <f t="shared" si="2"/>
        <v>650MeV</v>
      </c>
      <c r="Q192" s="20">
        <f t="shared" si="24"/>
        <v>832.71</v>
      </c>
      <c r="R192" s="20">
        <f t="shared" si="27"/>
        <v>545.21</v>
      </c>
      <c r="S192" s="20">
        <f t="shared" si="28"/>
        <v>101.87</v>
      </c>
      <c r="T192" s="216"/>
      <c r="U192" s="216"/>
    </row>
    <row r="193">
      <c r="A193" s="75"/>
      <c r="B193" s="52"/>
      <c r="C193" s="52"/>
      <c r="D193" s="353"/>
      <c r="E193" s="52"/>
      <c r="F193" s="52"/>
      <c r="G193" s="52"/>
      <c r="H193" s="52"/>
      <c r="I193" s="52"/>
      <c r="J193" s="52"/>
      <c r="K193" s="52"/>
      <c r="O193" s="176" t="str">
        <f t="shared" si="1"/>
        <v>750MeV</v>
      </c>
      <c r="P193" s="20" t="str">
        <f t="shared" si="2"/>
        <v>650MeV</v>
      </c>
      <c r="Q193" s="20">
        <f t="shared" si="24"/>
        <v>832.71</v>
      </c>
      <c r="R193" s="20">
        <f t="shared" si="27"/>
        <v>545.21</v>
      </c>
      <c r="S193" s="20">
        <f t="shared" si="28"/>
        <v>101.87</v>
      </c>
      <c r="T193" s="216"/>
      <c r="U193" s="216"/>
    </row>
    <row r="194">
      <c r="A194" s="31"/>
      <c r="B194" s="52"/>
      <c r="C194" s="52"/>
      <c r="D194" s="353"/>
      <c r="E194" s="52"/>
      <c r="F194" s="52"/>
      <c r="G194" s="52"/>
      <c r="H194" s="52"/>
      <c r="I194" s="52"/>
      <c r="J194" s="52"/>
      <c r="K194" s="52"/>
      <c r="O194" s="176" t="str">
        <f t="shared" si="1"/>
        <v>750MeV</v>
      </c>
      <c r="P194" s="20" t="str">
        <f t="shared" si="2"/>
        <v>650MeV</v>
      </c>
      <c r="Q194" s="20">
        <f t="shared" si="24"/>
        <v>832.71</v>
      </c>
      <c r="R194" s="20">
        <f t="shared" si="27"/>
        <v>545.21</v>
      </c>
      <c r="S194" s="20">
        <f t="shared" si="28"/>
        <v>101.87</v>
      </c>
      <c r="T194" s="216"/>
      <c r="U194" s="216"/>
    </row>
    <row r="195">
      <c r="A195" s="75"/>
      <c r="B195" s="52"/>
      <c r="C195" s="52"/>
      <c r="D195" s="353"/>
      <c r="E195" s="52"/>
      <c r="F195" s="52"/>
      <c r="G195" s="52"/>
      <c r="H195" s="52"/>
      <c r="I195" s="52"/>
      <c r="J195" s="52"/>
      <c r="K195" s="52"/>
      <c r="O195" s="176" t="str">
        <f t="shared" si="1"/>
        <v>750MeV</v>
      </c>
      <c r="P195" s="20" t="str">
        <f t="shared" si="2"/>
        <v>650MeV</v>
      </c>
      <c r="Q195" s="20">
        <f t="shared" si="24"/>
        <v>832.71</v>
      </c>
      <c r="R195" s="20">
        <f t="shared" si="27"/>
        <v>545.21</v>
      </c>
      <c r="S195" s="20">
        <f t="shared" si="28"/>
        <v>101.87</v>
      </c>
      <c r="T195" s="216"/>
      <c r="U195" s="216"/>
    </row>
    <row r="196">
      <c r="A196" s="75"/>
      <c r="B196" s="52"/>
      <c r="C196" s="52"/>
      <c r="D196" s="353"/>
      <c r="E196" s="52"/>
      <c r="F196" s="52"/>
      <c r="G196" s="52"/>
      <c r="H196" s="52"/>
      <c r="I196" s="52"/>
      <c r="J196" s="52"/>
      <c r="K196" s="52"/>
      <c r="O196" s="176" t="str">
        <f t="shared" si="1"/>
        <v>750MeV</v>
      </c>
      <c r="P196" s="20" t="str">
        <f t="shared" si="2"/>
        <v>650MeV</v>
      </c>
      <c r="Q196" s="20">
        <f t="shared" si="24"/>
        <v>832.71</v>
      </c>
      <c r="R196" s="20">
        <f t="shared" si="27"/>
        <v>545.21</v>
      </c>
      <c r="S196" s="20">
        <f t="shared" si="28"/>
        <v>101.87</v>
      </c>
      <c r="T196" s="216"/>
      <c r="U196" s="216"/>
    </row>
    <row r="197">
      <c r="A197" s="75"/>
      <c r="B197" s="52"/>
      <c r="C197" s="52"/>
      <c r="D197" s="353"/>
      <c r="E197" s="52"/>
      <c r="F197" s="52"/>
      <c r="G197" s="52"/>
      <c r="H197" s="52"/>
      <c r="I197" s="52"/>
      <c r="J197" s="52"/>
      <c r="K197" s="52"/>
      <c r="O197" s="176" t="str">
        <f t="shared" si="1"/>
        <v>750MeV</v>
      </c>
      <c r="P197" s="20" t="str">
        <f t="shared" si="2"/>
        <v>650MeV</v>
      </c>
      <c r="Q197" s="20">
        <f t="shared" si="24"/>
        <v>832.71</v>
      </c>
      <c r="R197" s="20">
        <f t="shared" si="27"/>
        <v>545.21</v>
      </c>
      <c r="S197" s="20">
        <f t="shared" si="28"/>
        <v>101.87</v>
      </c>
      <c r="T197" s="216"/>
      <c r="U197" s="216"/>
    </row>
    <row r="198">
      <c r="A198" s="75"/>
      <c r="B198" s="52"/>
      <c r="C198" s="52"/>
      <c r="D198" s="353"/>
      <c r="E198" s="52"/>
      <c r="F198" s="52"/>
      <c r="G198" s="52"/>
      <c r="H198" s="52"/>
      <c r="I198" s="52"/>
      <c r="J198" s="52"/>
      <c r="K198" s="52"/>
      <c r="Q198" s="20">
        <f t="shared" si="24"/>
        <v>832.71</v>
      </c>
      <c r="R198" s="20">
        <f t="shared" si="27"/>
        <v>545.21</v>
      </c>
      <c r="S198" s="20">
        <f t="shared" si="28"/>
        <v>101.87</v>
      </c>
    </row>
    <row r="199">
      <c r="A199" s="75"/>
      <c r="B199" s="52"/>
      <c r="C199" s="52"/>
      <c r="D199" s="353"/>
      <c r="E199" s="52"/>
      <c r="F199" s="52"/>
      <c r="G199" s="52"/>
      <c r="H199" s="52"/>
      <c r="I199" s="52"/>
      <c r="J199" s="52"/>
      <c r="K199" s="52"/>
      <c r="Q199" s="20">
        <f t="shared" si="24"/>
        <v>832.71</v>
      </c>
      <c r="R199" s="20">
        <f t="shared" si="27"/>
        <v>545.21</v>
      </c>
      <c r="S199" s="20">
        <f t="shared" si="28"/>
        <v>101.87</v>
      </c>
    </row>
    <row r="200">
      <c r="A200" s="75"/>
      <c r="B200" s="52"/>
      <c r="C200" s="52"/>
      <c r="D200" s="353"/>
      <c r="E200" s="52"/>
      <c r="F200" s="52"/>
      <c r="G200" s="52"/>
      <c r="H200" s="52"/>
      <c r="I200" s="52"/>
      <c r="J200" s="52"/>
      <c r="K200" s="52"/>
      <c r="Q200" s="20">
        <f t="shared" si="24"/>
        <v>832.71</v>
      </c>
      <c r="R200" s="20">
        <f t="shared" si="27"/>
        <v>545.21</v>
      </c>
      <c r="S200" s="20">
        <f t="shared" si="28"/>
        <v>101.87</v>
      </c>
    </row>
    <row r="201">
      <c r="A201" s="75"/>
      <c r="B201" s="52"/>
      <c r="C201" s="52"/>
      <c r="D201" s="353"/>
      <c r="E201" s="52"/>
      <c r="F201" s="52"/>
      <c r="G201" s="52"/>
      <c r="H201" s="52"/>
      <c r="I201" s="198"/>
      <c r="J201" s="52"/>
      <c r="K201" s="52"/>
      <c r="Q201" s="20">
        <f t="shared" si="24"/>
        <v>832.71</v>
      </c>
      <c r="R201" s="20">
        <f t="shared" si="27"/>
        <v>545.21</v>
      </c>
      <c r="S201" s="20">
        <f t="shared" si="28"/>
        <v>101.87</v>
      </c>
    </row>
    <row r="202">
      <c r="A202" s="75"/>
      <c r="B202" s="52"/>
      <c r="C202" s="52"/>
      <c r="D202" s="353"/>
      <c r="E202" s="52"/>
      <c r="F202" s="52"/>
      <c r="G202" s="52"/>
      <c r="H202" s="52"/>
      <c r="I202" s="52"/>
      <c r="J202" s="52"/>
      <c r="K202" s="52"/>
      <c r="Q202" s="20">
        <f t="shared" si="24"/>
        <v>832.71</v>
      </c>
      <c r="R202" s="20">
        <f t="shared" si="27"/>
        <v>545.21</v>
      </c>
      <c r="S202" s="20">
        <f t="shared" si="28"/>
        <v>101.87</v>
      </c>
    </row>
    <row r="203">
      <c r="A203" s="75"/>
      <c r="B203" s="52"/>
      <c r="C203" s="52"/>
      <c r="D203" s="353"/>
      <c r="E203" s="52"/>
      <c r="F203" s="52"/>
      <c r="G203" s="52"/>
      <c r="H203" s="52"/>
      <c r="I203" s="52"/>
      <c r="J203" s="52"/>
      <c r="K203" s="52"/>
      <c r="Q203" s="20">
        <f t="shared" si="24"/>
        <v>832.71</v>
      </c>
      <c r="R203" s="20">
        <f t="shared" si="27"/>
        <v>545.21</v>
      </c>
      <c r="S203" s="20">
        <f t="shared" si="28"/>
        <v>101.87</v>
      </c>
    </row>
    <row r="204">
      <c r="A204" s="75"/>
      <c r="B204" s="52"/>
      <c r="C204" s="52"/>
      <c r="D204" s="353"/>
      <c r="E204" s="52"/>
      <c r="F204" s="52"/>
      <c r="G204" s="52"/>
      <c r="H204" s="52"/>
      <c r="I204" s="52"/>
      <c r="J204" s="52"/>
      <c r="K204" s="52"/>
      <c r="Q204" s="20">
        <f t="shared" si="24"/>
        <v>832.71</v>
      </c>
      <c r="R204" s="20">
        <f t="shared" si="27"/>
        <v>545.21</v>
      </c>
      <c r="S204" s="20">
        <f t="shared" si="28"/>
        <v>101.87</v>
      </c>
    </row>
    <row r="205">
      <c r="A205" s="75"/>
      <c r="B205" s="52"/>
      <c r="C205" s="52"/>
      <c r="D205" s="353"/>
      <c r="E205" s="52"/>
      <c r="F205" s="52"/>
      <c r="G205" s="52"/>
      <c r="H205" s="52"/>
      <c r="I205" s="52"/>
      <c r="J205" s="52"/>
      <c r="K205" s="52"/>
      <c r="Q205" s="20">
        <f t="shared" si="24"/>
        <v>832.71</v>
      </c>
      <c r="R205" s="20">
        <f t="shared" si="27"/>
        <v>545.21</v>
      </c>
      <c r="S205" s="20">
        <f t="shared" si="28"/>
        <v>101.87</v>
      </c>
    </row>
    <row r="206">
      <c r="A206" s="75"/>
      <c r="B206" s="52"/>
      <c r="C206" s="52"/>
      <c r="D206" s="353"/>
      <c r="E206" s="52"/>
      <c r="F206" s="52"/>
      <c r="G206" s="52"/>
      <c r="H206" s="52"/>
      <c r="I206" s="198"/>
      <c r="J206" s="52"/>
      <c r="K206" s="52"/>
      <c r="Q206" s="20">
        <f t="shared" si="24"/>
        <v>832.71</v>
      </c>
      <c r="R206" s="20">
        <f t="shared" si="27"/>
        <v>545.21</v>
      </c>
      <c r="S206" s="20">
        <f t="shared" si="28"/>
        <v>101.87</v>
      </c>
    </row>
    <row r="207">
      <c r="A207" s="73"/>
      <c r="B207" s="52"/>
      <c r="C207" s="52"/>
      <c r="D207" s="353"/>
      <c r="E207" s="52"/>
      <c r="F207" s="52"/>
      <c r="G207" s="52"/>
      <c r="H207" s="52"/>
      <c r="I207" s="198"/>
      <c r="J207" s="52"/>
      <c r="K207" s="52"/>
      <c r="Q207" s="20">
        <f t="shared" si="24"/>
        <v>832.71</v>
      </c>
      <c r="R207" s="20">
        <f t="shared" si="27"/>
        <v>545.21</v>
      </c>
      <c r="S207" s="20">
        <f t="shared" si="28"/>
        <v>101.87</v>
      </c>
    </row>
    <row r="208">
      <c r="A208" s="75"/>
      <c r="B208" s="52"/>
      <c r="C208" s="52"/>
      <c r="D208" s="353"/>
      <c r="E208" s="52"/>
      <c r="F208" s="52"/>
      <c r="G208" s="52"/>
      <c r="H208" s="52"/>
      <c r="I208" s="52"/>
      <c r="J208" s="52"/>
      <c r="K208" s="52"/>
      <c r="Q208" s="20">
        <f t="shared" si="24"/>
        <v>832.71</v>
      </c>
      <c r="R208" s="20">
        <f t="shared" si="27"/>
        <v>545.21</v>
      </c>
      <c r="S208" s="20">
        <f t="shared" si="28"/>
        <v>101.87</v>
      </c>
    </row>
    <row r="209">
      <c r="A209" s="75"/>
      <c r="B209" s="52"/>
      <c r="C209" s="52"/>
      <c r="D209" s="353"/>
      <c r="E209" s="52"/>
      <c r="F209" s="52"/>
      <c r="G209" s="52"/>
      <c r="H209" s="52"/>
      <c r="I209" s="52"/>
      <c r="J209" s="52"/>
      <c r="K209" s="52"/>
      <c r="Q209" s="20">
        <f t="shared" si="24"/>
        <v>832.71</v>
      </c>
      <c r="R209" s="20">
        <f t="shared" si="27"/>
        <v>545.21</v>
      </c>
      <c r="S209" s="20">
        <f t="shared" si="28"/>
        <v>101.87</v>
      </c>
    </row>
    <row r="210">
      <c r="A210" s="75"/>
      <c r="B210" s="52"/>
      <c r="C210" s="52"/>
      <c r="D210" s="353"/>
      <c r="E210" s="52"/>
      <c r="F210" s="52"/>
      <c r="G210" s="52"/>
      <c r="H210" s="52"/>
      <c r="I210" s="52"/>
      <c r="J210" s="52"/>
      <c r="K210" s="52"/>
      <c r="Q210" s="20">
        <f t="shared" si="24"/>
        <v>832.71</v>
      </c>
      <c r="R210" s="20">
        <f t="shared" si="27"/>
        <v>545.21</v>
      </c>
      <c r="S210" s="20">
        <f t="shared" si="28"/>
        <v>101.87</v>
      </c>
    </row>
    <row r="211">
      <c r="A211" s="75"/>
      <c r="B211" s="52"/>
      <c r="C211" s="52"/>
      <c r="D211" s="353"/>
      <c r="E211" s="52"/>
      <c r="F211" s="52"/>
      <c r="G211" s="52"/>
      <c r="H211" s="52"/>
      <c r="I211" s="52"/>
      <c r="J211" s="52"/>
      <c r="K211" s="52"/>
      <c r="Q211" s="20">
        <f t="shared" si="24"/>
        <v>832.71</v>
      </c>
      <c r="R211" s="20">
        <f t="shared" si="27"/>
        <v>545.21</v>
      </c>
      <c r="S211" s="20">
        <f t="shared" si="28"/>
        <v>101.87</v>
      </c>
    </row>
    <row r="212">
      <c r="A212" s="75"/>
      <c r="B212" s="52"/>
      <c r="C212" s="52"/>
      <c r="D212" s="353"/>
      <c r="E212" s="52"/>
      <c r="F212" s="52"/>
      <c r="G212" s="52"/>
      <c r="H212" s="52"/>
      <c r="I212" s="52"/>
      <c r="J212" s="52"/>
      <c r="K212" s="52"/>
      <c r="Q212" s="20">
        <f t="shared" si="24"/>
        <v>832.71</v>
      </c>
      <c r="R212" s="20">
        <f t="shared" si="27"/>
        <v>545.21</v>
      </c>
      <c r="S212" s="20">
        <f t="shared" si="28"/>
        <v>101.87</v>
      </c>
    </row>
    <row r="213">
      <c r="A213" s="75"/>
      <c r="B213" s="52"/>
      <c r="C213" s="52"/>
      <c r="D213" s="353"/>
      <c r="E213" s="52"/>
      <c r="F213" s="52"/>
      <c r="G213" s="52"/>
      <c r="H213" s="52"/>
      <c r="I213" s="198"/>
      <c r="J213" s="52"/>
      <c r="K213" s="52"/>
      <c r="Q213" s="20">
        <f t="shared" si="24"/>
        <v>832.71</v>
      </c>
      <c r="R213" s="20">
        <f t="shared" si="27"/>
        <v>545.21</v>
      </c>
      <c r="S213" s="20">
        <f t="shared" si="28"/>
        <v>101.87</v>
      </c>
    </row>
    <row r="214">
      <c r="A214" s="75"/>
      <c r="B214" s="52"/>
      <c r="C214" s="52"/>
      <c r="D214" s="353"/>
      <c r="E214" s="52"/>
      <c r="F214" s="52"/>
      <c r="G214" s="52"/>
      <c r="H214" s="52"/>
      <c r="I214" s="198"/>
      <c r="J214" s="52"/>
      <c r="K214" s="52"/>
      <c r="Q214" s="20">
        <f t="shared" si="24"/>
        <v>832.71</v>
      </c>
      <c r="R214" s="20">
        <f t="shared" si="27"/>
        <v>545.21</v>
      </c>
      <c r="S214" s="20">
        <f t="shared" si="28"/>
        <v>101.87</v>
      </c>
    </row>
    <row r="215">
      <c r="A215" s="75"/>
      <c r="B215" s="52"/>
      <c r="C215" s="52"/>
      <c r="D215" s="353"/>
      <c r="E215" s="52"/>
      <c r="F215" s="52"/>
      <c r="G215" s="52"/>
      <c r="H215" s="52"/>
      <c r="I215" s="52"/>
      <c r="J215" s="52"/>
      <c r="K215" s="52"/>
      <c r="Q215" s="20">
        <f t="shared" si="24"/>
        <v>832.71</v>
      </c>
      <c r="R215" s="20">
        <f t="shared" si="27"/>
        <v>545.21</v>
      </c>
      <c r="S215" s="20">
        <f t="shared" si="28"/>
        <v>101.87</v>
      </c>
    </row>
    <row r="216">
      <c r="A216" s="75"/>
      <c r="B216" s="52"/>
      <c r="C216" s="52"/>
      <c r="D216" s="353"/>
      <c r="E216" s="52"/>
      <c r="F216" s="52"/>
      <c r="G216" s="52"/>
      <c r="H216" s="52"/>
      <c r="I216" s="52"/>
      <c r="J216" s="52"/>
      <c r="K216" s="52"/>
      <c r="Q216" s="20">
        <f t="shared" si="24"/>
        <v>832.71</v>
      </c>
      <c r="R216" s="20">
        <f t="shared" si="27"/>
        <v>545.21</v>
      </c>
      <c r="S216" s="20">
        <f t="shared" si="28"/>
        <v>101.87</v>
      </c>
    </row>
    <row r="217">
      <c r="A217" s="75"/>
      <c r="B217" s="52"/>
      <c r="C217" s="52"/>
      <c r="D217" s="353"/>
      <c r="E217" s="52"/>
      <c r="F217" s="52"/>
      <c r="G217" s="52"/>
      <c r="H217" s="52"/>
      <c r="I217" s="52"/>
      <c r="J217" s="52"/>
      <c r="K217" s="52"/>
      <c r="Q217" s="20">
        <f t="shared" si="24"/>
        <v>832.71</v>
      </c>
      <c r="R217" s="20">
        <f t="shared" si="27"/>
        <v>545.21</v>
      </c>
      <c r="S217" s="20">
        <f t="shared" si="28"/>
        <v>101.87</v>
      </c>
    </row>
    <row r="218">
      <c r="A218" s="75"/>
      <c r="B218" s="52"/>
      <c r="C218" s="52"/>
      <c r="D218" s="353"/>
      <c r="E218" s="52"/>
      <c r="F218" s="52"/>
      <c r="G218" s="52"/>
      <c r="H218" s="52"/>
      <c r="I218" s="52"/>
      <c r="J218" s="52"/>
      <c r="K218" s="52"/>
      <c r="Q218" s="20">
        <f t="shared" si="24"/>
        <v>832.71</v>
      </c>
      <c r="R218" s="20">
        <f t="shared" si="27"/>
        <v>545.21</v>
      </c>
      <c r="S218" s="20">
        <f t="shared" si="28"/>
        <v>101.87</v>
      </c>
    </row>
    <row r="219">
      <c r="A219" s="75"/>
      <c r="B219" s="52"/>
      <c r="C219" s="52"/>
      <c r="D219" s="353"/>
      <c r="E219" s="52"/>
      <c r="F219" s="52"/>
      <c r="G219" s="52"/>
      <c r="H219" s="52"/>
      <c r="I219" s="52"/>
      <c r="J219" s="52"/>
      <c r="K219" s="52"/>
      <c r="Q219" s="20">
        <f t="shared" si="24"/>
        <v>832.71</v>
      </c>
      <c r="R219" s="20">
        <f t="shared" si="27"/>
        <v>545.21</v>
      </c>
      <c r="S219" s="20">
        <f t="shared" si="28"/>
        <v>101.87</v>
      </c>
    </row>
    <row r="220">
      <c r="A220" s="75"/>
      <c r="B220" s="52"/>
      <c r="C220" s="52"/>
      <c r="D220" s="353"/>
      <c r="E220" s="52"/>
      <c r="F220" s="52"/>
      <c r="G220" s="52"/>
      <c r="H220" s="52"/>
      <c r="I220" s="118"/>
      <c r="J220" s="118"/>
      <c r="K220" s="118"/>
      <c r="Q220" s="20">
        <f t="shared" si="24"/>
        <v>832.71</v>
      </c>
      <c r="R220" s="20">
        <f t="shared" si="27"/>
        <v>545.21</v>
      </c>
      <c r="S220" s="20">
        <f t="shared" si="28"/>
        <v>101.87</v>
      </c>
    </row>
    <row r="221">
      <c r="A221" s="75"/>
      <c r="B221" s="52"/>
      <c r="C221" s="52"/>
      <c r="D221" s="353"/>
      <c r="E221" s="52"/>
      <c r="F221" s="52"/>
      <c r="G221" s="52"/>
      <c r="H221" s="52"/>
      <c r="I221" s="118"/>
      <c r="J221" s="118"/>
      <c r="K221" s="118"/>
      <c r="Q221" s="20">
        <f t="shared" si="24"/>
        <v>832.71</v>
      </c>
      <c r="R221" s="20">
        <f t="shared" si="27"/>
        <v>545.21</v>
      </c>
      <c r="S221" s="20">
        <f t="shared" si="28"/>
        <v>101.87</v>
      </c>
    </row>
    <row r="222">
      <c r="A222" s="75"/>
      <c r="B222" s="52"/>
      <c r="C222" s="52"/>
      <c r="D222" s="353"/>
      <c r="E222" s="52"/>
      <c r="F222" s="52"/>
      <c r="G222" s="52"/>
      <c r="H222" s="52"/>
      <c r="I222" s="118"/>
      <c r="J222" s="118"/>
      <c r="K222" s="118"/>
      <c r="Q222" s="20">
        <f t="shared" si="24"/>
        <v>832.71</v>
      </c>
      <c r="R222" s="20">
        <f t="shared" si="27"/>
        <v>545.21</v>
      </c>
      <c r="S222" s="20">
        <f t="shared" si="28"/>
        <v>101.87</v>
      </c>
    </row>
    <row r="223">
      <c r="A223" s="75"/>
      <c r="B223" s="52"/>
      <c r="C223" s="76"/>
      <c r="D223" s="52"/>
      <c r="E223" s="52"/>
      <c r="F223" s="52"/>
      <c r="G223" s="52"/>
      <c r="H223" s="52"/>
      <c r="I223" s="52"/>
      <c r="J223" s="52"/>
      <c r="K223" s="52"/>
      <c r="Q223" s="20">
        <f t="shared" si="24"/>
        <v>832.71</v>
      </c>
      <c r="R223" s="20">
        <f t="shared" si="27"/>
        <v>545.21</v>
      </c>
      <c r="S223" s="20">
        <f t="shared" si="28"/>
        <v>101.87</v>
      </c>
    </row>
    <row r="224">
      <c r="A224" s="73"/>
      <c r="B224" s="52"/>
      <c r="C224" s="76"/>
      <c r="D224" s="52"/>
      <c r="E224" s="52"/>
      <c r="F224" s="52"/>
      <c r="G224" s="76"/>
      <c r="H224" s="52"/>
      <c r="I224" s="52"/>
      <c r="J224" s="52"/>
      <c r="K224" s="52"/>
      <c r="Q224" s="20">
        <f t="shared" si="24"/>
        <v>832.71</v>
      </c>
      <c r="R224" s="20">
        <f t="shared" si="27"/>
        <v>545.21</v>
      </c>
      <c r="S224" s="20">
        <f t="shared" si="28"/>
        <v>101.87</v>
      </c>
    </row>
    <row r="225">
      <c r="A225" s="75"/>
      <c r="B225" s="52"/>
      <c r="C225" s="76"/>
      <c r="D225" s="52"/>
      <c r="E225" s="52"/>
      <c r="F225" s="52"/>
      <c r="G225" s="76"/>
      <c r="H225" s="76"/>
      <c r="I225" s="52"/>
      <c r="J225" s="52"/>
      <c r="K225" s="52"/>
      <c r="Q225" s="20">
        <f t="shared" si="24"/>
        <v>832.71</v>
      </c>
      <c r="R225" s="20">
        <f t="shared" si="27"/>
        <v>545.21</v>
      </c>
      <c r="S225" s="20">
        <f t="shared" si="28"/>
        <v>101.87</v>
      </c>
    </row>
    <row r="226">
      <c r="A226" s="75"/>
      <c r="B226" s="52"/>
      <c r="C226" s="76"/>
      <c r="D226" s="52"/>
      <c r="E226" s="52"/>
      <c r="F226" s="52"/>
      <c r="G226" s="76"/>
      <c r="H226" s="52"/>
      <c r="I226" s="52"/>
      <c r="J226" s="52"/>
      <c r="K226" s="52"/>
      <c r="Q226" s="20">
        <f t="shared" si="24"/>
        <v>832.71</v>
      </c>
      <c r="R226" s="20">
        <f t="shared" si="27"/>
        <v>545.21</v>
      </c>
      <c r="S226" s="20">
        <f t="shared" si="28"/>
        <v>101.87</v>
      </c>
    </row>
    <row r="227">
      <c r="A227" s="75"/>
      <c r="B227" s="52"/>
      <c r="C227" s="76"/>
      <c r="D227" s="52"/>
      <c r="E227" s="52"/>
      <c r="F227" s="52"/>
      <c r="G227" s="76"/>
      <c r="H227" s="52"/>
      <c r="I227" s="52"/>
      <c r="J227" s="52"/>
      <c r="K227" s="52"/>
      <c r="Q227" s="20">
        <f t="shared" si="24"/>
        <v>832.71</v>
      </c>
      <c r="R227" s="20">
        <f t="shared" si="27"/>
        <v>545.21</v>
      </c>
      <c r="S227" s="20">
        <f t="shared" si="28"/>
        <v>101.87</v>
      </c>
    </row>
    <row r="228">
      <c r="A228" s="75"/>
      <c r="B228" s="52"/>
      <c r="C228" s="76"/>
      <c r="D228" s="52"/>
      <c r="E228" s="52"/>
      <c r="F228" s="52"/>
      <c r="G228" s="76"/>
      <c r="H228" s="52"/>
      <c r="I228" s="52"/>
      <c r="J228" s="52"/>
      <c r="K228" s="52"/>
      <c r="Q228" s="20">
        <f t="shared" si="24"/>
        <v>832.71</v>
      </c>
      <c r="R228" s="20">
        <f t="shared" si="27"/>
        <v>545.21</v>
      </c>
      <c r="S228" s="20">
        <f t="shared" si="28"/>
        <v>101.87</v>
      </c>
    </row>
    <row r="229">
      <c r="A229" s="75"/>
      <c r="B229" s="52"/>
      <c r="C229" s="76"/>
      <c r="D229" s="52"/>
      <c r="E229" s="52"/>
      <c r="F229" s="52"/>
      <c r="G229" s="76"/>
      <c r="H229" s="76"/>
      <c r="I229" s="52"/>
      <c r="J229" s="52"/>
      <c r="K229" s="52"/>
      <c r="Q229" s="20">
        <f t="shared" si="24"/>
        <v>832.71</v>
      </c>
      <c r="R229" s="20">
        <f t="shared" si="27"/>
        <v>545.21</v>
      </c>
      <c r="S229" s="20">
        <f t="shared" si="28"/>
        <v>101.87</v>
      </c>
    </row>
    <row r="230">
      <c r="A230" s="75"/>
      <c r="B230" s="52"/>
      <c r="C230" s="76"/>
      <c r="D230" s="52"/>
      <c r="E230" s="52"/>
      <c r="F230" s="52"/>
      <c r="G230" s="76"/>
      <c r="H230" s="52"/>
      <c r="I230" s="52"/>
      <c r="J230" s="52"/>
      <c r="K230" s="52"/>
      <c r="Q230" s="20">
        <f t="shared" si="24"/>
        <v>832.71</v>
      </c>
      <c r="R230" s="20">
        <f t="shared" si="27"/>
        <v>545.21</v>
      </c>
      <c r="S230" s="20">
        <f t="shared" si="28"/>
        <v>101.87</v>
      </c>
    </row>
    <row r="231">
      <c r="A231" s="75"/>
      <c r="B231" s="52"/>
      <c r="C231" s="52"/>
      <c r="D231" s="52"/>
      <c r="E231" s="52"/>
      <c r="F231" s="52"/>
      <c r="G231" s="52"/>
      <c r="H231" s="76"/>
      <c r="I231" s="52"/>
      <c r="J231" s="52"/>
      <c r="K231" s="52"/>
      <c r="Q231" s="20">
        <f t="shared" si="24"/>
        <v>832.71</v>
      </c>
      <c r="R231" s="20">
        <f t="shared" si="27"/>
        <v>545.21</v>
      </c>
      <c r="S231" s="20">
        <f t="shared" si="28"/>
        <v>101.87</v>
      </c>
    </row>
    <row r="232">
      <c r="A232" s="75"/>
      <c r="B232" s="52"/>
      <c r="C232" s="76"/>
      <c r="D232" s="52"/>
      <c r="E232" s="52"/>
      <c r="F232" s="52"/>
      <c r="G232" s="52"/>
      <c r="H232" s="52"/>
      <c r="I232" s="52"/>
      <c r="J232" s="52"/>
      <c r="K232" s="52"/>
      <c r="Q232" s="20">
        <f t="shared" si="24"/>
        <v>832.71</v>
      </c>
      <c r="R232" s="20">
        <f t="shared" si="27"/>
        <v>545.21</v>
      </c>
      <c r="S232" s="20">
        <f t="shared" si="28"/>
        <v>101.87</v>
      </c>
    </row>
    <row r="233">
      <c r="A233" s="75"/>
      <c r="B233" s="52"/>
      <c r="C233" s="76"/>
      <c r="D233" s="52"/>
      <c r="E233" s="52"/>
      <c r="F233" s="52"/>
      <c r="G233" s="76"/>
      <c r="H233" s="52"/>
      <c r="I233" s="52"/>
      <c r="J233" s="52"/>
      <c r="K233" s="52"/>
      <c r="Q233" s="20">
        <f t="shared" si="24"/>
        <v>832.71</v>
      </c>
      <c r="R233" s="20">
        <f t="shared" si="27"/>
        <v>545.21</v>
      </c>
      <c r="S233" s="20">
        <f t="shared" si="28"/>
        <v>101.87</v>
      </c>
    </row>
    <row r="234">
      <c r="A234" s="75"/>
      <c r="B234" s="52"/>
      <c r="C234" s="76"/>
      <c r="D234" s="52"/>
      <c r="E234" s="52"/>
      <c r="F234" s="76"/>
      <c r="G234" s="76"/>
      <c r="H234" s="76"/>
      <c r="I234" s="52"/>
      <c r="J234" s="52"/>
      <c r="K234" s="52"/>
      <c r="Q234" s="20">
        <f t="shared" ref="Q234:Q241" si="29">if($I234="LH2",$Q233+$F235,$Q233+0)</f>
        <v>832.71</v>
      </c>
      <c r="R234" s="20">
        <f>if($I234="LD2",$R233+$F235,$R233+0)</f>
        <v>545.21</v>
      </c>
      <c r="S234" s="20">
        <f>if($I234="dummy",S233+$F235,S233)</f>
        <v>101.87</v>
      </c>
    </row>
    <row r="235">
      <c r="A235" s="75"/>
      <c r="B235" s="52"/>
      <c r="C235" s="76"/>
      <c r="D235" s="52"/>
      <c r="E235" s="52"/>
      <c r="F235" s="52"/>
      <c r="G235" s="76"/>
      <c r="H235" s="52"/>
      <c r="I235" s="52"/>
      <c r="J235" s="52"/>
      <c r="K235" s="52"/>
      <c r="Q235" s="20">
        <f t="shared" si="29"/>
        <v>832.71</v>
      </c>
      <c r="R235" s="20">
        <f>if($I235="LD2",$R234+#REF!,$R234+0)</f>
        <v>545.21</v>
      </c>
      <c r="S235" s="20">
        <f>if($I235="dummy",S234+#REF!,S234)</f>
        <v>101.87</v>
      </c>
    </row>
    <row r="236">
      <c r="A236" s="75"/>
      <c r="B236" s="52"/>
      <c r="C236" s="76"/>
      <c r="D236" s="52"/>
      <c r="E236" s="52"/>
      <c r="F236" s="52"/>
      <c r="G236" s="76"/>
      <c r="H236" s="52"/>
      <c r="I236" s="52"/>
      <c r="J236" s="52"/>
      <c r="K236" s="52"/>
      <c r="Q236" s="20">
        <f t="shared" si="29"/>
        <v>832.71</v>
      </c>
      <c r="R236" s="20">
        <f t="shared" ref="R236:R296" si="30">if($I236="LD2",$R235+$F236,$R235+0)</f>
        <v>545.21</v>
      </c>
      <c r="S236" s="20">
        <f t="shared" ref="S236:S296" si="31">if($I236="dummy",S235+$F236,S235)</f>
        <v>101.87</v>
      </c>
    </row>
    <row r="237">
      <c r="A237" s="75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Q237" s="20">
        <f t="shared" si="29"/>
        <v>832.71</v>
      </c>
      <c r="R237" s="20">
        <f t="shared" si="30"/>
        <v>545.21</v>
      </c>
      <c r="S237" s="20">
        <f t="shared" si="31"/>
        <v>101.87</v>
      </c>
    </row>
    <row r="238">
      <c r="A238" s="75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Q238" s="20">
        <f t="shared" si="29"/>
        <v>832.71</v>
      </c>
      <c r="R238" s="20">
        <f t="shared" si="30"/>
        <v>545.21</v>
      </c>
      <c r="S238" s="20">
        <f t="shared" si="31"/>
        <v>101.87</v>
      </c>
    </row>
    <row r="239">
      <c r="A239" s="75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Q239" s="20">
        <f t="shared" si="29"/>
        <v>832.71</v>
      </c>
      <c r="R239" s="20">
        <f t="shared" si="30"/>
        <v>545.21</v>
      </c>
      <c r="S239" s="20">
        <f t="shared" si="31"/>
        <v>101.87</v>
      </c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0">
        <f t="shared" si="29"/>
        <v>832.71</v>
      </c>
      <c r="R240" s="20">
        <f t="shared" si="30"/>
        <v>545.21</v>
      </c>
      <c r="S240" s="20">
        <f t="shared" si="31"/>
        <v>101.87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0">
        <f t="shared" si="29"/>
        <v>832.71</v>
      </c>
      <c r="R241" s="20">
        <f t="shared" si="30"/>
        <v>545.21</v>
      </c>
      <c r="S241" s="20">
        <f t="shared" si="31"/>
        <v>101.87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0">
        <f t="shared" ref="Q242:Q296" si="32">if($I242="LH2",$Q241+$F242,$Q241+0)</f>
        <v>832.71</v>
      </c>
      <c r="R242" s="20">
        <f t="shared" si="30"/>
        <v>545.21</v>
      </c>
      <c r="S242" s="20">
        <f t="shared" si="31"/>
        <v>101.87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0">
        <f t="shared" si="32"/>
        <v>832.71</v>
      </c>
      <c r="R243" s="20">
        <f t="shared" si="30"/>
        <v>545.21</v>
      </c>
      <c r="S243" s="20">
        <f t="shared" si="31"/>
        <v>101.87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0">
        <f t="shared" si="32"/>
        <v>832.71</v>
      </c>
      <c r="R244" s="20">
        <f t="shared" si="30"/>
        <v>545.21</v>
      </c>
      <c r="S244" s="20">
        <f t="shared" si="31"/>
        <v>101.87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0">
        <f t="shared" si="32"/>
        <v>832.71</v>
      </c>
      <c r="R245" s="20">
        <f t="shared" si="30"/>
        <v>545.21</v>
      </c>
      <c r="S245" s="20">
        <f t="shared" si="31"/>
        <v>101.87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0">
        <f t="shared" si="32"/>
        <v>832.71</v>
      </c>
      <c r="R246" s="20">
        <f t="shared" si="30"/>
        <v>545.21</v>
      </c>
      <c r="S246" s="20">
        <f t="shared" si="31"/>
        <v>101.87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0">
        <f t="shared" si="32"/>
        <v>832.71</v>
      </c>
      <c r="R247" s="20">
        <f t="shared" si="30"/>
        <v>545.21</v>
      </c>
      <c r="S247" s="20">
        <f t="shared" si="31"/>
        <v>101.87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0">
        <f t="shared" si="32"/>
        <v>832.71</v>
      </c>
      <c r="R248" s="20">
        <f t="shared" si="30"/>
        <v>545.21</v>
      </c>
      <c r="S248" s="20">
        <f t="shared" si="31"/>
        <v>101.87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0">
        <f t="shared" si="32"/>
        <v>832.71</v>
      </c>
      <c r="R249" s="20">
        <f t="shared" si="30"/>
        <v>545.21</v>
      </c>
      <c r="S249" s="20">
        <f t="shared" si="31"/>
        <v>101.87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0">
        <f t="shared" si="32"/>
        <v>832.71</v>
      </c>
      <c r="R250" s="20">
        <f t="shared" si="30"/>
        <v>545.21</v>
      </c>
      <c r="S250" s="20">
        <f t="shared" si="31"/>
        <v>101.87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0">
        <f t="shared" si="32"/>
        <v>832.71</v>
      </c>
      <c r="R251" s="20">
        <f t="shared" si="30"/>
        <v>545.21</v>
      </c>
      <c r="S251" s="20">
        <f t="shared" si="31"/>
        <v>101.87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4"/>
      <c r="Q252" s="20">
        <f t="shared" si="32"/>
        <v>832.71</v>
      </c>
      <c r="R252" s="20">
        <f t="shared" si="30"/>
        <v>545.21</v>
      </c>
      <c r="S252" s="20">
        <f t="shared" si="31"/>
        <v>101.87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0">
        <f t="shared" si="32"/>
        <v>832.71</v>
      </c>
      <c r="R253" s="20">
        <f t="shared" si="30"/>
        <v>545.21</v>
      </c>
      <c r="S253" s="20">
        <f t="shared" si="31"/>
        <v>101.87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0">
        <f t="shared" si="32"/>
        <v>832.71</v>
      </c>
      <c r="R254" s="20">
        <f t="shared" si="30"/>
        <v>545.21</v>
      </c>
      <c r="S254" s="20">
        <f t="shared" si="31"/>
        <v>101.87</v>
      </c>
    </row>
    <row r="255">
      <c r="A255" s="75"/>
      <c r="B255" s="76"/>
      <c r="C255" s="76"/>
      <c r="D255" s="52"/>
      <c r="E255" s="52"/>
      <c r="F255" s="52"/>
      <c r="G255" s="76"/>
      <c r="H255" s="52"/>
      <c r="I255" s="52"/>
      <c r="J255" s="52"/>
      <c r="K255" s="52"/>
      <c r="Q255" s="20">
        <f t="shared" si="32"/>
        <v>832.71</v>
      </c>
      <c r="R255" s="20">
        <f t="shared" si="30"/>
        <v>545.21</v>
      </c>
      <c r="S255" s="20">
        <f t="shared" si="31"/>
        <v>101.87</v>
      </c>
    </row>
    <row r="256">
      <c r="A256" s="75"/>
      <c r="B256" s="76"/>
      <c r="C256" s="76"/>
      <c r="D256" s="52"/>
      <c r="E256" s="52"/>
      <c r="F256" s="52"/>
      <c r="G256" s="52"/>
      <c r="H256" s="52"/>
      <c r="I256" s="52"/>
      <c r="J256" s="52"/>
      <c r="K256" s="52"/>
      <c r="Q256" s="20">
        <f t="shared" si="32"/>
        <v>832.71</v>
      </c>
      <c r="R256" s="20">
        <f t="shared" si="30"/>
        <v>545.21</v>
      </c>
      <c r="S256" s="20">
        <f t="shared" si="31"/>
        <v>101.87</v>
      </c>
    </row>
    <row r="257">
      <c r="A257" s="75"/>
      <c r="B257" s="76"/>
      <c r="C257" s="76"/>
      <c r="D257" s="52"/>
      <c r="E257" s="52"/>
      <c r="F257" s="52"/>
      <c r="G257" s="52"/>
      <c r="H257" s="52"/>
      <c r="I257" s="52"/>
      <c r="J257" s="52"/>
      <c r="K257" s="52"/>
      <c r="Q257" s="20">
        <f t="shared" si="32"/>
        <v>832.71</v>
      </c>
      <c r="R257" s="20">
        <f t="shared" si="30"/>
        <v>545.21</v>
      </c>
      <c r="S257" s="20">
        <f t="shared" si="31"/>
        <v>101.87</v>
      </c>
    </row>
    <row r="258">
      <c r="A258" s="75"/>
      <c r="B258" s="76"/>
      <c r="C258" s="76"/>
      <c r="D258" s="52"/>
      <c r="E258" s="52"/>
      <c r="F258" s="52"/>
      <c r="G258" s="52"/>
      <c r="H258" s="52"/>
      <c r="I258" s="52"/>
      <c r="J258" s="52"/>
      <c r="K258" s="52"/>
      <c r="Q258" s="20">
        <f t="shared" si="32"/>
        <v>832.71</v>
      </c>
      <c r="R258" s="20">
        <f t="shared" si="30"/>
        <v>545.21</v>
      </c>
      <c r="S258" s="20">
        <f t="shared" si="31"/>
        <v>101.87</v>
      </c>
    </row>
    <row r="259">
      <c r="A259" s="75"/>
      <c r="B259" s="76"/>
      <c r="C259" s="76"/>
      <c r="D259" s="52"/>
      <c r="E259" s="52"/>
      <c r="F259" s="52"/>
      <c r="G259" s="52"/>
      <c r="H259" s="52"/>
      <c r="I259" s="52"/>
      <c r="J259" s="52"/>
      <c r="K259" s="52"/>
      <c r="Q259" s="20">
        <f t="shared" si="32"/>
        <v>832.71</v>
      </c>
      <c r="R259" s="20">
        <f t="shared" si="30"/>
        <v>545.21</v>
      </c>
      <c r="S259" s="20">
        <f t="shared" si="31"/>
        <v>101.87</v>
      </c>
    </row>
    <row r="260">
      <c r="A260" s="73"/>
      <c r="B260" s="76"/>
      <c r="C260" s="76"/>
      <c r="D260" s="52"/>
      <c r="E260" s="52"/>
      <c r="F260" s="52"/>
      <c r="G260" s="52"/>
      <c r="H260" s="52"/>
      <c r="I260" s="52"/>
      <c r="J260" s="52"/>
      <c r="K260" s="52"/>
      <c r="Q260" s="20">
        <f t="shared" si="32"/>
        <v>832.71</v>
      </c>
      <c r="R260" s="20">
        <f t="shared" si="30"/>
        <v>545.21</v>
      </c>
      <c r="S260" s="20">
        <f t="shared" si="31"/>
        <v>101.87</v>
      </c>
    </row>
    <row r="261">
      <c r="A261" s="75"/>
      <c r="B261" s="76"/>
      <c r="C261" s="76"/>
      <c r="D261" s="52"/>
      <c r="E261" s="52"/>
      <c r="F261" s="52"/>
      <c r="G261" s="52"/>
      <c r="H261" s="52"/>
      <c r="I261" s="52"/>
      <c r="J261" s="52"/>
      <c r="K261" s="52"/>
      <c r="Q261" s="20">
        <f t="shared" si="32"/>
        <v>832.71</v>
      </c>
      <c r="R261" s="20">
        <f t="shared" si="30"/>
        <v>545.21</v>
      </c>
      <c r="S261" s="20">
        <f t="shared" si="31"/>
        <v>101.87</v>
      </c>
    </row>
    <row r="262">
      <c r="A262" s="75"/>
      <c r="B262" s="76"/>
      <c r="C262" s="76"/>
      <c r="D262" s="52"/>
      <c r="E262" s="52"/>
      <c r="F262" s="52"/>
      <c r="G262" s="52"/>
      <c r="H262" s="52"/>
      <c r="I262" s="52"/>
      <c r="J262" s="52"/>
      <c r="K262" s="52"/>
      <c r="Q262" s="20">
        <f t="shared" si="32"/>
        <v>832.71</v>
      </c>
      <c r="R262" s="20">
        <f t="shared" si="30"/>
        <v>545.21</v>
      </c>
      <c r="S262" s="20">
        <f t="shared" si="31"/>
        <v>101.87</v>
      </c>
    </row>
    <row r="263">
      <c r="A263" s="75"/>
      <c r="B263" s="76"/>
      <c r="C263" s="76"/>
      <c r="D263" s="52"/>
      <c r="E263" s="52"/>
      <c r="F263" s="52"/>
      <c r="G263" s="52"/>
      <c r="H263" s="52"/>
      <c r="I263" s="52"/>
      <c r="J263" s="52"/>
      <c r="K263" s="52"/>
      <c r="Q263" s="20">
        <f t="shared" si="32"/>
        <v>832.71</v>
      </c>
      <c r="R263" s="20">
        <f t="shared" si="30"/>
        <v>545.21</v>
      </c>
      <c r="S263" s="20">
        <f t="shared" si="31"/>
        <v>101.87</v>
      </c>
    </row>
    <row r="264">
      <c r="A264" s="75"/>
      <c r="B264" s="76"/>
      <c r="C264" s="76"/>
      <c r="D264" s="52"/>
      <c r="E264" s="52"/>
      <c r="F264" s="52"/>
      <c r="G264" s="52"/>
      <c r="H264" s="52"/>
      <c r="I264" s="52"/>
      <c r="J264" s="52"/>
      <c r="K264" s="52"/>
      <c r="Q264" s="20">
        <f t="shared" si="32"/>
        <v>832.71</v>
      </c>
      <c r="R264" s="20">
        <f t="shared" si="30"/>
        <v>545.21</v>
      </c>
      <c r="S264" s="20">
        <f t="shared" si="31"/>
        <v>101.87</v>
      </c>
    </row>
    <row r="265">
      <c r="A265" s="75"/>
      <c r="B265" s="76"/>
      <c r="C265" s="76"/>
      <c r="D265" s="52"/>
      <c r="E265" s="52"/>
      <c r="F265" s="52"/>
      <c r="G265" s="52"/>
      <c r="H265" s="52"/>
      <c r="I265" s="52"/>
      <c r="J265" s="52"/>
      <c r="K265" s="52"/>
      <c r="Q265" s="20">
        <f t="shared" si="32"/>
        <v>832.71</v>
      </c>
      <c r="R265" s="20">
        <f t="shared" si="30"/>
        <v>545.21</v>
      </c>
      <c r="S265" s="20">
        <f t="shared" si="31"/>
        <v>101.87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0">
        <f t="shared" si="32"/>
        <v>832.71</v>
      </c>
      <c r="R266" s="20">
        <f t="shared" si="30"/>
        <v>545.21</v>
      </c>
      <c r="S266" s="20">
        <f t="shared" si="31"/>
        <v>101.87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0">
        <f t="shared" si="32"/>
        <v>832.71</v>
      </c>
      <c r="R267" s="20">
        <f t="shared" si="30"/>
        <v>545.21</v>
      </c>
      <c r="S267" s="20">
        <f t="shared" si="31"/>
        <v>101.87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0">
        <f t="shared" si="32"/>
        <v>832.71</v>
      </c>
      <c r="R268" s="20">
        <f t="shared" si="30"/>
        <v>545.21</v>
      </c>
      <c r="S268" s="20">
        <f t="shared" si="31"/>
        <v>101.87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0">
        <f t="shared" si="32"/>
        <v>832.71</v>
      </c>
      <c r="R269" s="20">
        <f t="shared" si="30"/>
        <v>545.21</v>
      </c>
      <c r="S269" s="20">
        <f t="shared" si="31"/>
        <v>101.87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0">
        <f t="shared" si="32"/>
        <v>832.71</v>
      </c>
      <c r="R270" s="20">
        <f t="shared" si="30"/>
        <v>545.21</v>
      </c>
      <c r="S270" s="20">
        <f t="shared" si="31"/>
        <v>101.87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0">
        <f t="shared" si="32"/>
        <v>832.71</v>
      </c>
      <c r="R271" s="20">
        <f t="shared" si="30"/>
        <v>545.21</v>
      </c>
      <c r="S271" s="20">
        <f t="shared" si="31"/>
        <v>101.87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0">
        <f t="shared" si="32"/>
        <v>832.71</v>
      </c>
      <c r="R272" s="20">
        <f t="shared" si="30"/>
        <v>545.21</v>
      </c>
      <c r="S272" s="20">
        <f t="shared" si="31"/>
        <v>101.87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0">
        <f t="shared" si="32"/>
        <v>832.71</v>
      </c>
      <c r="R273" s="20">
        <f t="shared" si="30"/>
        <v>545.21</v>
      </c>
      <c r="S273" s="20">
        <f t="shared" si="31"/>
        <v>101.87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0">
        <f t="shared" si="32"/>
        <v>832.71</v>
      </c>
      <c r="R274" s="20">
        <f t="shared" si="30"/>
        <v>545.21</v>
      </c>
      <c r="S274" s="20">
        <f t="shared" si="31"/>
        <v>101.87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0">
        <f t="shared" si="32"/>
        <v>832.71</v>
      </c>
      <c r="R275" s="20">
        <f t="shared" si="30"/>
        <v>545.21</v>
      </c>
      <c r="S275" s="20">
        <f t="shared" si="31"/>
        <v>101.87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0">
        <f t="shared" si="32"/>
        <v>832.71</v>
      </c>
      <c r="R276" s="20">
        <f t="shared" si="30"/>
        <v>545.21</v>
      </c>
      <c r="S276" s="20">
        <f t="shared" si="31"/>
        <v>101.87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0">
        <f t="shared" si="32"/>
        <v>832.71</v>
      </c>
      <c r="R277" s="20">
        <f t="shared" si="30"/>
        <v>545.21</v>
      </c>
      <c r="S277" s="20">
        <f t="shared" si="31"/>
        <v>101.87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0">
        <f t="shared" si="32"/>
        <v>832.71</v>
      </c>
      <c r="R278" s="20">
        <f t="shared" si="30"/>
        <v>545.21</v>
      </c>
      <c r="S278" s="20">
        <f t="shared" si="31"/>
        <v>101.87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0">
        <f t="shared" si="32"/>
        <v>832.71</v>
      </c>
      <c r="R279" s="20">
        <f t="shared" si="30"/>
        <v>545.21</v>
      </c>
      <c r="S279" s="20">
        <f t="shared" si="31"/>
        <v>101.87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0">
        <f t="shared" si="32"/>
        <v>832.71</v>
      </c>
      <c r="R280" s="20">
        <f t="shared" si="30"/>
        <v>545.21</v>
      </c>
      <c r="S280" s="20">
        <f t="shared" si="31"/>
        <v>101.87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0">
        <f t="shared" si="32"/>
        <v>832.71</v>
      </c>
      <c r="R281" s="20">
        <f t="shared" si="30"/>
        <v>545.21</v>
      </c>
      <c r="S281" s="20">
        <f t="shared" si="31"/>
        <v>101.87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4"/>
      <c r="Q282" s="20">
        <f t="shared" si="32"/>
        <v>832.71</v>
      </c>
      <c r="R282" s="20">
        <f t="shared" si="30"/>
        <v>545.21</v>
      </c>
      <c r="S282" s="20">
        <f t="shared" si="31"/>
        <v>101.87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0">
        <f t="shared" si="32"/>
        <v>832.71</v>
      </c>
      <c r="R283" s="20">
        <f t="shared" si="30"/>
        <v>545.21</v>
      </c>
      <c r="S283" s="20">
        <f t="shared" si="31"/>
        <v>101.87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0">
        <f t="shared" si="32"/>
        <v>832.71</v>
      </c>
      <c r="R284" s="20">
        <f t="shared" si="30"/>
        <v>545.21</v>
      </c>
      <c r="S284" s="20">
        <f t="shared" si="31"/>
        <v>101.87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0">
        <f t="shared" si="32"/>
        <v>832.71</v>
      </c>
      <c r="R285" s="20">
        <f t="shared" si="30"/>
        <v>545.21</v>
      </c>
      <c r="S285" s="20">
        <f t="shared" si="31"/>
        <v>101.87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0">
        <f t="shared" si="32"/>
        <v>832.71</v>
      </c>
      <c r="R286" s="20">
        <f t="shared" si="30"/>
        <v>545.21</v>
      </c>
      <c r="S286" s="20">
        <f t="shared" si="31"/>
        <v>101.87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0">
        <f t="shared" si="32"/>
        <v>832.71</v>
      </c>
      <c r="R287" s="20">
        <f t="shared" si="30"/>
        <v>545.21</v>
      </c>
      <c r="S287" s="20">
        <f t="shared" si="31"/>
        <v>101.87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0">
        <f t="shared" si="32"/>
        <v>832.71</v>
      </c>
      <c r="R288" s="20">
        <f t="shared" si="30"/>
        <v>545.21</v>
      </c>
      <c r="S288" s="20">
        <f t="shared" si="31"/>
        <v>101.87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0">
        <f t="shared" si="32"/>
        <v>832.71</v>
      </c>
      <c r="R289" s="20">
        <f t="shared" si="30"/>
        <v>545.21</v>
      </c>
      <c r="S289" s="20">
        <f t="shared" si="31"/>
        <v>101.87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0">
        <f t="shared" si="32"/>
        <v>832.71</v>
      </c>
      <c r="R290" s="20">
        <f t="shared" si="30"/>
        <v>545.21</v>
      </c>
      <c r="S290" s="20">
        <f t="shared" si="31"/>
        <v>101.87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0">
        <f t="shared" si="32"/>
        <v>832.71</v>
      </c>
      <c r="R291" s="20">
        <f t="shared" si="30"/>
        <v>545.21</v>
      </c>
      <c r="S291" s="20">
        <f t="shared" si="31"/>
        <v>101.87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0">
        <f t="shared" si="32"/>
        <v>832.71</v>
      </c>
      <c r="R292" s="20">
        <f t="shared" si="30"/>
        <v>545.21</v>
      </c>
      <c r="S292" s="20">
        <f t="shared" si="31"/>
        <v>101.87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0">
        <f t="shared" si="32"/>
        <v>832.71</v>
      </c>
      <c r="R293" s="20">
        <f t="shared" si="30"/>
        <v>545.21</v>
      </c>
      <c r="S293" s="20">
        <f t="shared" si="31"/>
        <v>101.87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0">
        <f t="shared" si="32"/>
        <v>832.71</v>
      </c>
      <c r="R294" s="20">
        <f t="shared" si="30"/>
        <v>545.21</v>
      </c>
      <c r="S294" s="20">
        <f t="shared" si="31"/>
        <v>101.87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0">
        <f t="shared" si="32"/>
        <v>832.71</v>
      </c>
      <c r="R295" s="20">
        <f t="shared" si="30"/>
        <v>545.21</v>
      </c>
      <c r="S295" s="20">
        <f t="shared" si="31"/>
        <v>101.87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0">
        <f t="shared" si="32"/>
        <v>832.71</v>
      </c>
      <c r="R296" s="20">
        <f t="shared" si="30"/>
        <v>545.21</v>
      </c>
      <c r="S296" s="20">
        <f t="shared" si="31"/>
        <v>101.87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0">
        <f>if($J297="LH2",$Q296+$F297,$Q296+0)</f>
        <v>832.71</v>
      </c>
      <c r="R297" s="20">
        <f>if($J297="LD2",$R296+$F297,$R296+0)</f>
        <v>545.21</v>
      </c>
      <c r="S297" s="20">
        <f>if($J297="dummy",S296+$F297,S296)</f>
        <v>101.87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0">
        <f t="shared" ref="Q298:Q500" si="33">if($I298="LH2",$Q297+$F298,$Q297+0)</f>
        <v>832.71</v>
      </c>
      <c r="R298" s="20">
        <f t="shared" ref="R298:R500" si="34">if($I298="LD2",$R297+$F298,$R297+0)</f>
        <v>545.21</v>
      </c>
      <c r="S298" s="20">
        <f t="shared" ref="S298:S500" si="35">if($I298="dummy",S297+$F298,S297)</f>
        <v>101.87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0">
        <f t="shared" si="33"/>
        <v>832.71</v>
      </c>
      <c r="R299" s="20">
        <f t="shared" si="34"/>
        <v>545.21</v>
      </c>
      <c r="S299" s="20">
        <f t="shared" si="35"/>
        <v>101.87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0">
        <f t="shared" si="33"/>
        <v>832.71</v>
      </c>
      <c r="R300" s="20">
        <f t="shared" si="34"/>
        <v>545.21</v>
      </c>
      <c r="S300" s="20">
        <f t="shared" si="35"/>
        <v>101.87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0">
        <f t="shared" si="33"/>
        <v>832.71</v>
      </c>
      <c r="R301" s="20">
        <f t="shared" si="34"/>
        <v>545.21</v>
      </c>
      <c r="S301" s="20">
        <f t="shared" si="35"/>
        <v>101.87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0">
        <f t="shared" si="33"/>
        <v>832.71</v>
      </c>
      <c r="R302" s="20">
        <f t="shared" si="34"/>
        <v>545.21</v>
      </c>
      <c r="S302" s="20">
        <f t="shared" si="35"/>
        <v>101.87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0">
        <f t="shared" si="33"/>
        <v>832.71</v>
      </c>
      <c r="R303" s="20">
        <f t="shared" si="34"/>
        <v>545.21</v>
      </c>
      <c r="S303" s="20">
        <f t="shared" si="35"/>
        <v>101.87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0">
        <f t="shared" si="33"/>
        <v>832.71</v>
      </c>
      <c r="R304" s="20">
        <f t="shared" si="34"/>
        <v>545.21</v>
      </c>
      <c r="S304" s="20">
        <f t="shared" si="35"/>
        <v>101.87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0">
        <f t="shared" si="33"/>
        <v>832.71</v>
      </c>
      <c r="R305" s="20">
        <f t="shared" si="34"/>
        <v>545.21</v>
      </c>
      <c r="S305" s="20">
        <f t="shared" si="35"/>
        <v>101.87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0">
        <f t="shared" si="33"/>
        <v>832.71</v>
      </c>
      <c r="R306" s="20">
        <f t="shared" si="34"/>
        <v>545.21</v>
      </c>
      <c r="S306" s="20">
        <f t="shared" si="35"/>
        <v>101.87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0">
        <f t="shared" si="33"/>
        <v>832.71</v>
      </c>
      <c r="R307" s="20">
        <f t="shared" si="34"/>
        <v>545.21</v>
      </c>
      <c r="S307" s="20">
        <f t="shared" si="35"/>
        <v>101.87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0">
        <f t="shared" si="33"/>
        <v>832.71</v>
      </c>
      <c r="R308" s="20">
        <f t="shared" si="34"/>
        <v>545.21</v>
      </c>
      <c r="S308" s="20">
        <f t="shared" si="35"/>
        <v>101.87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0">
        <f t="shared" si="33"/>
        <v>832.71</v>
      </c>
      <c r="R309" s="20">
        <f t="shared" si="34"/>
        <v>545.21</v>
      </c>
      <c r="S309" s="20">
        <f t="shared" si="35"/>
        <v>101.87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0">
        <f t="shared" si="33"/>
        <v>832.71</v>
      </c>
      <c r="R310" s="20">
        <f t="shared" si="34"/>
        <v>545.21</v>
      </c>
      <c r="S310" s="20">
        <f t="shared" si="35"/>
        <v>101.87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0">
        <f t="shared" si="33"/>
        <v>832.71</v>
      </c>
      <c r="R311" s="20">
        <f t="shared" si="34"/>
        <v>545.21</v>
      </c>
      <c r="S311" s="20">
        <f t="shared" si="35"/>
        <v>101.87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0">
        <f t="shared" si="33"/>
        <v>832.71</v>
      </c>
      <c r="R312" s="20">
        <f t="shared" si="34"/>
        <v>545.21</v>
      </c>
      <c r="S312" s="20">
        <f t="shared" si="35"/>
        <v>101.87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0">
        <f t="shared" si="33"/>
        <v>832.71</v>
      </c>
      <c r="R313" s="20">
        <f t="shared" si="34"/>
        <v>545.21</v>
      </c>
      <c r="S313" s="20">
        <f t="shared" si="35"/>
        <v>101.87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0">
        <f t="shared" si="33"/>
        <v>832.71</v>
      </c>
      <c r="R314" s="20">
        <f t="shared" si="34"/>
        <v>545.21</v>
      </c>
      <c r="S314" s="20">
        <f t="shared" si="35"/>
        <v>101.87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0">
        <f t="shared" si="33"/>
        <v>832.71</v>
      </c>
      <c r="R315" s="20">
        <f t="shared" si="34"/>
        <v>545.21</v>
      </c>
      <c r="S315" s="20">
        <f t="shared" si="35"/>
        <v>101.87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0">
        <f t="shared" si="33"/>
        <v>832.71</v>
      </c>
      <c r="R316" s="20">
        <f t="shared" si="34"/>
        <v>545.21</v>
      </c>
      <c r="S316" s="20">
        <f t="shared" si="35"/>
        <v>101.87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0">
        <f t="shared" si="33"/>
        <v>832.71</v>
      </c>
      <c r="R317" s="20">
        <f t="shared" si="34"/>
        <v>545.21</v>
      </c>
      <c r="S317" s="20">
        <f t="shared" si="35"/>
        <v>101.87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0">
        <f t="shared" si="33"/>
        <v>832.71</v>
      </c>
      <c r="R318" s="20">
        <f t="shared" si="34"/>
        <v>545.21</v>
      </c>
      <c r="S318" s="20">
        <f t="shared" si="35"/>
        <v>101.87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0">
        <f t="shared" si="33"/>
        <v>832.71</v>
      </c>
      <c r="R319" s="20">
        <f t="shared" si="34"/>
        <v>545.21</v>
      </c>
      <c r="S319" s="20">
        <f t="shared" si="35"/>
        <v>101.87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0">
        <f t="shared" si="33"/>
        <v>832.71</v>
      </c>
      <c r="R320" s="20">
        <f t="shared" si="34"/>
        <v>545.21</v>
      </c>
      <c r="S320" s="20">
        <f t="shared" si="35"/>
        <v>101.87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0">
        <f t="shared" si="33"/>
        <v>832.71</v>
      </c>
      <c r="R321" s="20">
        <f t="shared" si="34"/>
        <v>545.21</v>
      </c>
      <c r="S321" s="20">
        <f t="shared" si="35"/>
        <v>101.87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0">
        <f t="shared" si="33"/>
        <v>832.71</v>
      </c>
      <c r="R322" s="20">
        <f t="shared" si="34"/>
        <v>545.21</v>
      </c>
      <c r="S322" s="20">
        <f t="shared" si="35"/>
        <v>101.87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0">
        <f t="shared" si="33"/>
        <v>832.71</v>
      </c>
      <c r="R323" s="20">
        <f t="shared" si="34"/>
        <v>545.21</v>
      </c>
      <c r="S323" s="20">
        <f t="shared" si="35"/>
        <v>101.87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0">
        <f t="shared" si="33"/>
        <v>832.71</v>
      </c>
      <c r="R324" s="20">
        <f t="shared" si="34"/>
        <v>545.21</v>
      </c>
      <c r="S324" s="20">
        <f t="shared" si="35"/>
        <v>101.87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0">
        <f t="shared" si="33"/>
        <v>832.71</v>
      </c>
      <c r="R325" s="20">
        <f t="shared" si="34"/>
        <v>545.21</v>
      </c>
      <c r="S325" s="20">
        <f t="shared" si="35"/>
        <v>101.87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0">
        <f t="shared" si="33"/>
        <v>832.71</v>
      </c>
      <c r="R326" s="20">
        <f t="shared" si="34"/>
        <v>545.21</v>
      </c>
      <c r="S326" s="20">
        <f t="shared" si="35"/>
        <v>101.87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0">
        <f t="shared" si="33"/>
        <v>832.71</v>
      </c>
      <c r="R327" s="20">
        <f t="shared" si="34"/>
        <v>545.21</v>
      </c>
      <c r="S327" s="20">
        <f t="shared" si="35"/>
        <v>101.87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0">
        <f t="shared" si="33"/>
        <v>832.71</v>
      </c>
      <c r="R328" s="20">
        <f t="shared" si="34"/>
        <v>545.21</v>
      </c>
      <c r="S328" s="20">
        <f t="shared" si="35"/>
        <v>101.87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0">
        <f t="shared" si="33"/>
        <v>832.71</v>
      </c>
      <c r="R329" s="20">
        <f t="shared" si="34"/>
        <v>545.21</v>
      </c>
      <c r="S329" s="20">
        <f t="shared" si="35"/>
        <v>101.87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0">
        <f t="shared" si="33"/>
        <v>832.71</v>
      </c>
      <c r="R330" s="20">
        <f t="shared" si="34"/>
        <v>545.21</v>
      </c>
      <c r="S330" s="20">
        <f t="shared" si="35"/>
        <v>101.87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0">
        <f t="shared" si="33"/>
        <v>832.71</v>
      </c>
      <c r="R331" s="20">
        <f t="shared" si="34"/>
        <v>545.21</v>
      </c>
      <c r="S331" s="20">
        <f t="shared" si="35"/>
        <v>101.87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0">
        <f t="shared" si="33"/>
        <v>832.71</v>
      </c>
      <c r="R332" s="20">
        <f t="shared" si="34"/>
        <v>545.21</v>
      </c>
      <c r="S332" s="20">
        <f t="shared" si="35"/>
        <v>101.87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0">
        <f t="shared" si="33"/>
        <v>832.71</v>
      </c>
      <c r="R333" s="20">
        <f t="shared" si="34"/>
        <v>545.21</v>
      </c>
      <c r="S333" s="20">
        <f t="shared" si="35"/>
        <v>101.87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0">
        <f t="shared" si="33"/>
        <v>832.71</v>
      </c>
      <c r="R334" s="20">
        <f t="shared" si="34"/>
        <v>545.21</v>
      </c>
      <c r="S334" s="20">
        <f t="shared" si="35"/>
        <v>101.87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0">
        <f t="shared" si="33"/>
        <v>832.71</v>
      </c>
      <c r="R335" s="20">
        <f t="shared" si="34"/>
        <v>545.21</v>
      </c>
      <c r="S335" s="20">
        <f t="shared" si="35"/>
        <v>101.87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0">
        <f t="shared" si="33"/>
        <v>832.71</v>
      </c>
      <c r="R336" s="20">
        <f t="shared" si="34"/>
        <v>545.21</v>
      </c>
      <c r="S336" s="20">
        <f t="shared" si="35"/>
        <v>101.87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0">
        <f t="shared" si="33"/>
        <v>832.71</v>
      </c>
      <c r="R337" s="20">
        <f t="shared" si="34"/>
        <v>545.21</v>
      </c>
      <c r="S337" s="20">
        <f t="shared" si="35"/>
        <v>101.87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0">
        <f t="shared" si="33"/>
        <v>832.71</v>
      </c>
      <c r="R338" s="20">
        <f t="shared" si="34"/>
        <v>545.21</v>
      </c>
      <c r="S338" s="20">
        <f t="shared" si="35"/>
        <v>101.87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0">
        <f t="shared" si="33"/>
        <v>832.71</v>
      </c>
      <c r="R339" s="20">
        <f t="shared" si="34"/>
        <v>545.21</v>
      </c>
      <c r="S339" s="20">
        <f t="shared" si="35"/>
        <v>101.87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0">
        <f t="shared" si="33"/>
        <v>832.71</v>
      </c>
      <c r="R340" s="20">
        <f t="shared" si="34"/>
        <v>545.21</v>
      </c>
      <c r="S340" s="20">
        <f t="shared" si="35"/>
        <v>101.87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0">
        <f t="shared" si="33"/>
        <v>832.71</v>
      </c>
      <c r="R341" s="20">
        <f t="shared" si="34"/>
        <v>545.21</v>
      </c>
      <c r="S341" s="20">
        <f t="shared" si="35"/>
        <v>101.87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0">
        <f t="shared" si="33"/>
        <v>832.71</v>
      </c>
      <c r="R342" s="20">
        <f t="shared" si="34"/>
        <v>545.21</v>
      </c>
      <c r="S342" s="20">
        <f t="shared" si="35"/>
        <v>101.87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0">
        <f t="shared" si="33"/>
        <v>832.71</v>
      </c>
      <c r="R343" s="20">
        <f t="shared" si="34"/>
        <v>545.21</v>
      </c>
      <c r="S343" s="20">
        <f t="shared" si="35"/>
        <v>101.87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0">
        <f t="shared" si="33"/>
        <v>832.71</v>
      </c>
      <c r="R344" s="20">
        <f t="shared" si="34"/>
        <v>545.21</v>
      </c>
      <c r="S344" s="20">
        <f t="shared" si="35"/>
        <v>101.87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0">
        <f t="shared" si="33"/>
        <v>832.71</v>
      </c>
      <c r="R345" s="20">
        <f t="shared" si="34"/>
        <v>545.21</v>
      </c>
      <c r="S345" s="20">
        <f t="shared" si="35"/>
        <v>101.87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0">
        <f t="shared" si="33"/>
        <v>832.71</v>
      </c>
      <c r="R346" s="20">
        <f t="shared" si="34"/>
        <v>545.21</v>
      </c>
      <c r="S346" s="20">
        <f t="shared" si="35"/>
        <v>101.87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0">
        <f t="shared" si="33"/>
        <v>832.71</v>
      </c>
      <c r="R347" s="20">
        <f t="shared" si="34"/>
        <v>545.21</v>
      </c>
      <c r="S347" s="20">
        <f t="shared" si="35"/>
        <v>101.87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0">
        <f t="shared" si="33"/>
        <v>832.71</v>
      </c>
      <c r="R348" s="20">
        <f t="shared" si="34"/>
        <v>545.21</v>
      </c>
      <c r="S348" s="20">
        <f t="shared" si="35"/>
        <v>101.87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0">
        <f t="shared" si="33"/>
        <v>832.71</v>
      </c>
      <c r="R349" s="20">
        <f t="shared" si="34"/>
        <v>545.21</v>
      </c>
      <c r="S349" s="20">
        <f t="shared" si="35"/>
        <v>101.87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0">
        <f t="shared" si="33"/>
        <v>832.71</v>
      </c>
      <c r="R350" s="20">
        <f t="shared" si="34"/>
        <v>545.21</v>
      </c>
      <c r="S350" s="20">
        <f t="shared" si="35"/>
        <v>101.87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0">
        <f t="shared" si="33"/>
        <v>832.71</v>
      </c>
      <c r="R351" s="20">
        <f t="shared" si="34"/>
        <v>545.21</v>
      </c>
      <c r="S351" s="20">
        <f t="shared" si="35"/>
        <v>101.87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0">
        <f t="shared" si="33"/>
        <v>832.71</v>
      </c>
      <c r="R352" s="20">
        <f t="shared" si="34"/>
        <v>545.21</v>
      </c>
      <c r="S352" s="20">
        <f t="shared" si="35"/>
        <v>101.87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0">
        <f t="shared" si="33"/>
        <v>832.71</v>
      </c>
      <c r="R353" s="20">
        <f t="shared" si="34"/>
        <v>545.21</v>
      </c>
      <c r="S353" s="20">
        <f t="shared" si="35"/>
        <v>101.87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0">
        <f t="shared" si="33"/>
        <v>832.71</v>
      </c>
      <c r="R354" s="20">
        <f t="shared" si="34"/>
        <v>545.21</v>
      </c>
      <c r="S354" s="20">
        <f t="shared" si="35"/>
        <v>101.87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0">
        <f t="shared" si="33"/>
        <v>832.71</v>
      </c>
      <c r="R355" s="20">
        <f t="shared" si="34"/>
        <v>545.21</v>
      </c>
      <c r="S355" s="20">
        <f t="shared" si="35"/>
        <v>101.87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0">
        <f t="shared" si="33"/>
        <v>832.71</v>
      </c>
      <c r="R356" s="20">
        <f t="shared" si="34"/>
        <v>545.21</v>
      </c>
      <c r="S356" s="20">
        <f t="shared" si="35"/>
        <v>101.87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0">
        <f t="shared" si="33"/>
        <v>832.71</v>
      </c>
      <c r="R357" s="20">
        <f t="shared" si="34"/>
        <v>545.21</v>
      </c>
      <c r="S357" s="20">
        <f t="shared" si="35"/>
        <v>101.87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0">
        <f t="shared" si="33"/>
        <v>832.71</v>
      </c>
      <c r="R358" s="20">
        <f t="shared" si="34"/>
        <v>545.21</v>
      </c>
      <c r="S358" s="20">
        <f t="shared" si="35"/>
        <v>101.87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0">
        <f t="shared" si="33"/>
        <v>832.71</v>
      </c>
      <c r="R359" s="20">
        <f t="shared" si="34"/>
        <v>545.21</v>
      </c>
      <c r="S359" s="20">
        <f t="shared" si="35"/>
        <v>101.87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0">
        <f t="shared" si="33"/>
        <v>832.71</v>
      </c>
      <c r="R360" s="20">
        <f t="shared" si="34"/>
        <v>545.21</v>
      </c>
      <c r="S360" s="20">
        <f t="shared" si="35"/>
        <v>101.87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0">
        <f t="shared" si="33"/>
        <v>832.71</v>
      </c>
      <c r="R361" s="20">
        <f t="shared" si="34"/>
        <v>545.21</v>
      </c>
      <c r="S361" s="20">
        <f t="shared" si="35"/>
        <v>101.87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0">
        <f t="shared" si="33"/>
        <v>832.71</v>
      </c>
      <c r="R362" s="20">
        <f t="shared" si="34"/>
        <v>545.21</v>
      </c>
      <c r="S362" s="20">
        <f t="shared" si="35"/>
        <v>101.87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0">
        <f t="shared" si="33"/>
        <v>832.71</v>
      </c>
      <c r="R363" s="20">
        <f t="shared" si="34"/>
        <v>545.21</v>
      </c>
      <c r="S363" s="20">
        <f t="shared" si="35"/>
        <v>101.87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0">
        <f t="shared" si="33"/>
        <v>832.71</v>
      </c>
      <c r="R364" s="20">
        <f t="shared" si="34"/>
        <v>545.21</v>
      </c>
      <c r="S364" s="20">
        <f t="shared" si="35"/>
        <v>101.87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0">
        <f t="shared" si="33"/>
        <v>832.71</v>
      </c>
      <c r="R365" s="20">
        <f t="shared" si="34"/>
        <v>545.21</v>
      </c>
      <c r="S365" s="20">
        <f t="shared" si="35"/>
        <v>101.87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0">
        <f t="shared" si="33"/>
        <v>832.71</v>
      </c>
      <c r="R366" s="20">
        <f t="shared" si="34"/>
        <v>545.21</v>
      </c>
      <c r="S366" s="20">
        <f t="shared" si="35"/>
        <v>101.87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0">
        <f t="shared" si="33"/>
        <v>832.71</v>
      </c>
      <c r="R367" s="20">
        <f t="shared" si="34"/>
        <v>545.21</v>
      </c>
      <c r="S367" s="20">
        <f t="shared" si="35"/>
        <v>101.87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0">
        <f t="shared" si="33"/>
        <v>832.71</v>
      </c>
      <c r="R368" s="20">
        <f t="shared" si="34"/>
        <v>545.21</v>
      </c>
      <c r="S368" s="20">
        <f t="shared" si="35"/>
        <v>101.87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0">
        <f t="shared" si="33"/>
        <v>832.71</v>
      </c>
      <c r="R369" s="20">
        <f t="shared" si="34"/>
        <v>545.21</v>
      </c>
      <c r="S369" s="20">
        <f t="shared" si="35"/>
        <v>101.87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0">
        <f t="shared" si="33"/>
        <v>832.71</v>
      </c>
      <c r="R370" s="20">
        <f t="shared" si="34"/>
        <v>545.21</v>
      </c>
      <c r="S370" s="20">
        <f t="shared" si="35"/>
        <v>101.87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0">
        <f t="shared" si="33"/>
        <v>832.71</v>
      </c>
      <c r="R371" s="20">
        <f t="shared" si="34"/>
        <v>545.21</v>
      </c>
      <c r="S371" s="20">
        <f t="shared" si="35"/>
        <v>101.87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0">
        <f t="shared" si="33"/>
        <v>832.71</v>
      </c>
      <c r="R372" s="20">
        <f t="shared" si="34"/>
        <v>545.21</v>
      </c>
      <c r="S372" s="20">
        <f t="shared" si="35"/>
        <v>101.87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0">
        <f t="shared" si="33"/>
        <v>832.71</v>
      </c>
      <c r="R373" s="20">
        <f t="shared" si="34"/>
        <v>545.21</v>
      </c>
      <c r="S373" s="20">
        <f t="shared" si="35"/>
        <v>101.87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0">
        <f t="shared" si="33"/>
        <v>832.71</v>
      </c>
      <c r="R374" s="20">
        <f t="shared" si="34"/>
        <v>545.21</v>
      </c>
      <c r="S374" s="20">
        <f t="shared" si="35"/>
        <v>101.87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0">
        <f t="shared" si="33"/>
        <v>832.71</v>
      </c>
      <c r="R375" s="20">
        <f t="shared" si="34"/>
        <v>545.21</v>
      </c>
      <c r="S375" s="20">
        <f t="shared" si="35"/>
        <v>101.87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0">
        <f t="shared" si="33"/>
        <v>832.71</v>
      </c>
      <c r="R376" s="20">
        <f t="shared" si="34"/>
        <v>545.21</v>
      </c>
      <c r="S376" s="20">
        <f t="shared" si="35"/>
        <v>101.87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0">
        <f t="shared" si="33"/>
        <v>832.71</v>
      </c>
      <c r="R377" s="20">
        <f t="shared" si="34"/>
        <v>545.21</v>
      </c>
      <c r="S377" s="20">
        <f t="shared" si="35"/>
        <v>101.87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0">
        <f t="shared" si="33"/>
        <v>832.71</v>
      </c>
      <c r="R378" s="20">
        <f t="shared" si="34"/>
        <v>545.21</v>
      </c>
      <c r="S378" s="20">
        <f t="shared" si="35"/>
        <v>101.87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0">
        <f t="shared" si="33"/>
        <v>832.71</v>
      </c>
      <c r="R379" s="20">
        <f t="shared" si="34"/>
        <v>545.21</v>
      </c>
      <c r="S379" s="20">
        <f t="shared" si="35"/>
        <v>101.87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0">
        <f t="shared" si="33"/>
        <v>832.71</v>
      </c>
      <c r="R380" s="20">
        <f t="shared" si="34"/>
        <v>545.21</v>
      </c>
      <c r="S380" s="20">
        <f t="shared" si="35"/>
        <v>101.87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0">
        <f t="shared" si="33"/>
        <v>832.71</v>
      </c>
      <c r="R381" s="20">
        <f t="shared" si="34"/>
        <v>545.21</v>
      </c>
      <c r="S381" s="20">
        <f t="shared" si="35"/>
        <v>101.87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0">
        <f t="shared" si="33"/>
        <v>832.71</v>
      </c>
      <c r="R382" s="20">
        <f t="shared" si="34"/>
        <v>545.21</v>
      </c>
      <c r="S382" s="20">
        <f t="shared" si="35"/>
        <v>101.87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0">
        <f t="shared" si="33"/>
        <v>832.71</v>
      </c>
      <c r="R383" s="20">
        <f t="shared" si="34"/>
        <v>545.21</v>
      </c>
      <c r="S383" s="20">
        <f t="shared" si="35"/>
        <v>101.87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0">
        <f t="shared" si="33"/>
        <v>832.71</v>
      </c>
      <c r="R384" s="20">
        <f t="shared" si="34"/>
        <v>545.21</v>
      </c>
      <c r="S384" s="20">
        <f t="shared" si="35"/>
        <v>101.87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0">
        <f t="shared" si="33"/>
        <v>832.71</v>
      </c>
      <c r="R385" s="20">
        <f t="shared" si="34"/>
        <v>545.21</v>
      </c>
      <c r="S385" s="20">
        <f t="shared" si="35"/>
        <v>101.87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0">
        <f t="shared" si="33"/>
        <v>832.71</v>
      </c>
      <c r="R386" s="20">
        <f t="shared" si="34"/>
        <v>545.21</v>
      </c>
      <c r="S386" s="20">
        <f t="shared" si="35"/>
        <v>101.87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0">
        <f t="shared" si="33"/>
        <v>832.71</v>
      </c>
      <c r="R387" s="20">
        <f t="shared" si="34"/>
        <v>545.21</v>
      </c>
      <c r="S387" s="20">
        <f t="shared" si="35"/>
        <v>101.87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0">
        <f t="shared" si="33"/>
        <v>832.71</v>
      </c>
      <c r="R388" s="20">
        <f t="shared" si="34"/>
        <v>545.21</v>
      </c>
      <c r="S388" s="20">
        <f t="shared" si="35"/>
        <v>101.87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0">
        <f t="shared" si="33"/>
        <v>832.71</v>
      </c>
      <c r="R389" s="20">
        <f t="shared" si="34"/>
        <v>545.21</v>
      </c>
      <c r="S389" s="20">
        <f t="shared" si="35"/>
        <v>101.87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0">
        <f t="shared" si="33"/>
        <v>832.71</v>
      </c>
      <c r="R390" s="20">
        <f t="shared" si="34"/>
        <v>545.21</v>
      </c>
      <c r="S390" s="20">
        <f t="shared" si="35"/>
        <v>101.87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0">
        <f t="shared" si="33"/>
        <v>832.71</v>
      </c>
      <c r="R391" s="20">
        <f t="shared" si="34"/>
        <v>545.21</v>
      </c>
      <c r="S391" s="20">
        <f t="shared" si="35"/>
        <v>101.87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0">
        <f t="shared" si="33"/>
        <v>832.71</v>
      </c>
      <c r="R392" s="20">
        <f t="shared" si="34"/>
        <v>545.21</v>
      </c>
      <c r="S392" s="20">
        <f t="shared" si="35"/>
        <v>101.87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0">
        <f t="shared" si="33"/>
        <v>832.71</v>
      </c>
      <c r="R393" s="20">
        <f t="shared" si="34"/>
        <v>545.21</v>
      </c>
      <c r="S393" s="20">
        <f t="shared" si="35"/>
        <v>101.87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0">
        <f t="shared" si="33"/>
        <v>832.71</v>
      </c>
      <c r="R394" s="20">
        <f t="shared" si="34"/>
        <v>545.21</v>
      </c>
      <c r="S394" s="20">
        <f t="shared" si="35"/>
        <v>101.87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0">
        <f t="shared" si="33"/>
        <v>832.71</v>
      </c>
      <c r="R395" s="20">
        <f t="shared" si="34"/>
        <v>545.21</v>
      </c>
      <c r="S395" s="20">
        <f t="shared" si="35"/>
        <v>101.87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0">
        <f t="shared" si="33"/>
        <v>832.71</v>
      </c>
      <c r="R396" s="20">
        <f t="shared" si="34"/>
        <v>545.21</v>
      </c>
      <c r="S396" s="20">
        <f t="shared" si="35"/>
        <v>101.87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0">
        <f t="shared" si="33"/>
        <v>832.71</v>
      </c>
      <c r="R397" s="20">
        <f t="shared" si="34"/>
        <v>545.21</v>
      </c>
      <c r="S397" s="20">
        <f t="shared" si="35"/>
        <v>101.87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0">
        <f t="shared" si="33"/>
        <v>832.71</v>
      </c>
      <c r="R398" s="20">
        <f t="shared" si="34"/>
        <v>545.21</v>
      </c>
      <c r="S398" s="20">
        <f t="shared" si="35"/>
        <v>101.87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0">
        <f t="shared" si="33"/>
        <v>832.71</v>
      </c>
      <c r="R399" s="20">
        <f t="shared" si="34"/>
        <v>545.21</v>
      </c>
      <c r="S399" s="20">
        <f t="shared" si="35"/>
        <v>101.87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0">
        <f t="shared" si="33"/>
        <v>832.71</v>
      </c>
      <c r="R400" s="20">
        <f t="shared" si="34"/>
        <v>545.21</v>
      </c>
      <c r="S400" s="20">
        <f t="shared" si="35"/>
        <v>101.87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0">
        <f t="shared" si="33"/>
        <v>832.71</v>
      </c>
      <c r="R401" s="20">
        <f t="shared" si="34"/>
        <v>545.21</v>
      </c>
      <c r="S401" s="20">
        <f t="shared" si="35"/>
        <v>101.87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0">
        <f t="shared" si="33"/>
        <v>832.71</v>
      </c>
      <c r="R402" s="20">
        <f t="shared" si="34"/>
        <v>545.21</v>
      </c>
      <c r="S402" s="20">
        <f t="shared" si="35"/>
        <v>101.87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0">
        <f t="shared" si="33"/>
        <v>832.71</v>
      </c>
      <c r="R403" s="20">
        <f t="shared" si="34"/>
        <v>545.21</v>
      </c>
      <c r="S403" s="20">
        <f t="shared" si="35"/>
        <v>101.87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0">
        <f t="shared" si="33"/>
        <v>832.71</v>
      </c>
      <c r="R404" s="20">
        <f t="shared" si="34"/>
        <v>545.21</v>
      </c>
      <c r="S404" s="20">
        <f t="shared" si="35"/>
        <v>101.87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0">
        <f t="shared" si="33"/>
        <v>832.71</v>
      </c>
      <c r="R405" s="20">
        <f t="shared" si="34"/>
        <v>545.21</v>
      </c>
      <c r="S405" s="20">
        <f t="shared" si="35"/>
        <v>101.87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0">
        <f t="shared" si="33"/>
        <v>832.71</v>
      </c>
      <c r="R406" s="20">
        <f t="shared" si="34"/>
        <v>545.21</v>
      </c>
      <c r="S406" s="20">
        <f t="shared" si="35"/>
        <v>101.87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0">
        <f t="shared" si="33"/>
        <v>832.71</v>
      </c>
      <c r="R407" s="20">
        <f t="shared" si="34"/>
        <v>545.21</v>
      </c>
      <c r="S407" s="20">
        <f t="shared" si="35"/>
        <v>101.87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0">
        <f t="shared" si="33"/>
        <v>832.71</v>
      </c>
      <c r="R408" s="20">
        <f t="shared" si="34"/>
        <v>545.21</v>
      </c>
      <c r="S408" s="20">
        <f t="shared" si="35"/>
        <v>101.87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0">
        <f t="shared" si="33"/>
        <v>832.71</v>
      </c>
      <c r="R409" s="20">
        <f t="shared" si="34"/>
        <v>545.21</v>
      </c>
      <c r="S409" s="20">
        <f t="shared" si="35"/>
        <v>101.87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0">
        <f t="shared" si="33"/>
        <v>832.71</v>
      </c>
      <c r="R410" s="20">
        <f t="shared" si="34"/>
        <v>545.21</v>
      </c>
      <c r="S410" s="20">
        <f t="shared" si="35"/>
        <v>101.87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0">
        <f t="shared" si="33"/>
        <v>832.71</v>
      </c>
      <c r="R411" s="20">
        <f t="shared" si="34"/>
        <v>545.21</v>
      </c>
      <c r="S411" s="20">
        <f t="shared" si="35"/>
        <v>101.87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0">
        <f t="shared" si="33"/>
        <v>832.71</v>
      </c>
      <c r="R412" s="20">
        <f t="shared" si="34"/>
        <v>545.21</v>
      </c>
      <c r="S412" s="20">
        <f t="shared" si="35"/>
        <v>101.87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0">
        <f t="shared" si="33"/>
        <v>832.71</v>
      </c>
      <c r="R413" s="20">
        <f t="shared" si="34"/>
        <v>545.21</v>
      </c>
      <c r="S413" s="20">
        <f t="shared" si="35"/>
        <v>101.87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0">
        <f t="shared" si="33"/>
        <v>832.71</v>
      </c>
      <c r="R414" s="20">
        <f t="shared" si="34"/>
        <v>545.21</v>
      </c>
      <c r="S414" s="20">
        <f t="shared" si="35"/>
        <v>101.87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0">
        <f t="shared" si="33"/>
        <v>832.71</v>
      </c>
      <c r="R415" s="20">
        <f t="shared" si="34"/>
        <v>545.21</v>
      </c>
      <c r="S415" s="20">
        <f t="shared" si="35"/>
        <v>101.87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0">
        <f t="shared" si="33"/>
        <v>832.71</v>
      </c>
      <c r="R416" s="20">
        <f t="shared" si="34"/>
        <v>545.21</v>
      </c>
      <c r="S416" s="20">
        <f t="shared" si="35"/>
        <v>101.87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0">
        <f t="shared" si="33"/>
        <v>832.71</v>
      </c>
      <c r="R417" s="20">
        <f t="shared" si="34"/>
        <v>545.21</v>
      </c>
      <c r="S417" s="20">
        <f t="shared" si="35"/>
        <v>101.87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0">
        <f t="shared" si="33"/>
        <v>832.71</v>
      </c>
      <c r="R418" s="20">
        <f t="shared" si="34"/>
        <v>545.21</v>
      </c>
      <c r="S418" s="20">
        <f t="shared" si="35"/>
        <v>101.87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0">
        <f t="shared" si="33"/>
        <v>832.71</v>
      </c>
      <c r="R419" s="20">
        <f t="shared" si="34"/>
        <v>545.21</v>
      </c>
      <c r="S419" s="20">
        <f t="shared" si="35"/>
        <v>101.87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0">
        <f t="shared" si="33"/>
        <v>832.71</v>
      </c>
      <c r="R420" s="20">
        <f t="shared" si="34"/>
        <v>545.21</v>
      </c>
      <c r="S420" s="20">
        <f t="shared" si="35"/>
        <v>101.87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0">
        <f t="shared" si="33"/>
        <v>832.71</v>
      </c>
      <c r="R421" s="20">
        <f t="shared" si="34"/>
        <v>545.21</v>
      </c>
      <c r="S421" s="20">
        <f t="shared" si="35"/>
        <v>101.87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0">
        <f t="shared" si="33"/>
        <v>832.71</v>
      </c>
      <c r="R422" s="20">
        <f t="shared" si="34"/>
        <v>545.21</v>
      </c>
      <c r="S422" s="20">
        <f t="shared" si="35"/>
        <v>101.87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0">
        <f t="shared" si="33"/>
        <v>832.71</v>
      </c>
      <c r="R423" s="20">
        <f t="shared" si="34"/>
        <v>545.21</v>
      </c>
      <c r="S423" s="20">
        <f t="shared" si="35"/>
        <v>101.87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0">
        <f t="shared" si="33"/>
        <v>832.71</v>
      </c>
      <c r="R424" s="20">
        <f t="shared" si="34"/>
        <v>545.21</v>
      </c>
      <c r="S424" s="20">
        <f t="shared" si="35"/>
        <v>101.87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0">
        <f t="shared" si="33"/>
        <v>832.71</v>
      </c>
      <c r="R425" s="20">
        <f t="shared" si="34"/>
        <v>545.21</v>
      </c>
      <c r="S425" s="20">
        <f t="shared" si="35"/>
        <v>101.87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0">
        <f t="shared" si="33"/>
        <v>832.71</v>
      </c>
      <c r="R426" s="20">
        <f t="shared" si="34"/>
        <v>545.21</v>
      </c>
      <c r="S426" s="20">
        <f t="shared" si="35"/>
        <v>101.87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0">
        <f t="shared" si="33"/>
        <v>832.71</v>
      </c>
      <c r="R427" s="20">
        <f t="shared" si="34"/>
        <v>545.21</v>
      </c>
      <c r="S427" s="20">
        <f t="shared" si="35"/>
        <v>101.87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0">
        <f t="shared" si="33"/>
        <v>832.71</v>
      </c>
      <c r="R428" s="20">
        <f t="shared" si="34"/>
        <v>545.21</v>
      </c>
      <c r="S428" s="20">
        <f t="shared" si="35"/>
        <v>101.87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0">
        <f t="shared" si="33"/>
        <v>832.71</v>
      </c>
      <c r="R429" s="20">
        <f t="shared" si="34"/>
        <v>545.21</v>
      </c>
      <c r="S429" s="20">
        <f t="shared" si="35"/>
        <v>101.87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0">
        <f t="shared" si="33"/>
        <v>832.71</v>
      </c>
      <c r="R430" s="20">
        <f t="shared" si="34"/>
        <v>545.21</v>
      </c>
      <c r="S430" s="20">
        <f t="shared" si="35"/>
        <v>101.87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0">
        <f t="shared" si="33"/>
        <v>832.71</v>
      </c>
      <c r="R431" s="20">
        <f t="shared" si="34"/>
        <v>545.21</v>
      </c>
      <c r="S431" s="20">
        <f t="shared" si="35"/>
        <v>101.87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0">
        <f t="shared" si="33"/>
        <v>832.71</v>
      </c>
      <c r="R432" s="20">
        <f t="shared" si="34"/>
        <v>545.21</v>
      </c>
      <c r="S432" s="20">
        <f t="shared" si="35"/>
        <v>101.87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0">
        <f t="shared" si="33"/>
        <v>832.71</v>
      </c>
      <c r="R433" s="20">
        <f t="shared" si="34"/>
        <v>545.21</v>
      </c>
      <c r="S433" s="20">
        <f t="shared" si="35"/>
        <v>101.87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0">
        <f t="shared" si="33"/>
        <v>832.71</v>
      </c>
      <c r="R434" s="20">
        <f t="shared" si="34"/>
        <v>545.21</v>
      </c>
      <c r="S434" s="20">
        <f t="shared" si="35"/>
        <v>101.87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0">
        <f t="shared" si="33"/>
        <v>832.71</v>
      </c>
      <c r="R435" s="20">
        <f t="shared" si="34"/>
        <v>545.21</v>
      </c>
      <c r="S435" s="20">
        <f t="shared" si="35"/>
        <v>101.87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0">
        <f t="shared" si="33"/>
        <v>832.71</v>
      </c>
      <c r="R436" s="20">
        <f t="shared" si="34"/>
        <v>545.21</v>
      </c>
      <c r="S436" s="20">
        <f t="shared" si="35"/>
        <v>101.87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0">
        <f t="shared" si="33"/>
        <v>832.71</v>
      </c>
      <c r="R437" s="20">
        <f t="shared" si="34"/>
        <v>545.21</v>
      </c>
      <c r="S437" s="20">
        <f t="shared" si="35"/>
        <v>101.87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0">
        <f t="shared" si="33"/>
        <v>832.71</v>
      </c>
      <c r="R438" s="20">
        <f t="shared" si="34"/>
        <v>545.21</v>
      </c>
      <c r="S438" s="20">
        <f t="shared" si="35"/>
        <v>101.87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0">
        <f t="shared" si="33"/>
        <v>832.71</v>
      </c>
      <c r="R439" s="20">
        <f t="shared" si="34"/>
        <v>545.21</v>
      </c>
      <c r="S439" s="20">
        <f t="shared" si="35"/>
        <v>101.87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0">
        <f t="shared" si="33"/>
        <v>832.71</v>
      </c>
      <c r="R440" s="20">
        <f t="shared" si="34"/>
        <v>545.21</v>
      </c>
      <c r="S440" s="20">
        <f t="shared" si="35"/>
        <v>101.87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0">
        <f t="shared" si="33"/>
        <v>832.71</v>
      </c>
      <c r="R441" s="20">
        <f t="shared" si="34"/>
        <v>545.21</v>
      </c>
      <c r="S441" s="20">
        <f t="shared" si="35"/>
        <v>101.87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0">
        <f t="shared" si="33"/>
        <v>832.71</v>
      </c>
      <c r="R442" s="20">
        <f t="shared" si="34"/>
        <v>545.21</v>
      </c>
      <c r="S442" s="20">
        <f t="shared" si="35"/>
        <v>101.87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0">
        <f t="shared" si="33"/>
        <v>832.71</v>
      </c>
      <c r="R443" s="20">
        <f t="shared" si="34"/>
        <v>545.21</v>
      </c>
      <c r="S443" s="20">
        <f t="shared" si="35"/>
        <v>101.87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0">
        <f t="shared" si="33"/>
        <v>832.71</v>
      </c>
      <c r="R444" s="20">
        <f t="shared" si="34"/>
        <v>545.21</v>
      </c>
      <c r="S444" s="20">
        <f t="shared" si="35"/>
        <v>101.87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0">
        <f t="shared" si="33"/>
        <v>832.71</v>
      </c>
      <c r="R445" s="20">
        <f t="shared" si="34"/>
        <v>545.21</v>
      </c>
      <c r="S445" s="20">
        <f t="shared" si="35"/>
        <v>101.87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0">
        <f t="shared" si="33"/>
        <v>832.71</v>
      </c>
      <c r="R446" s="20">
        <f t="shared" si="34"/>
        <v>545.21</v>
      </c>
      <c r="S446" s="20">
        <f t="shared" si="35"/>
        <v>101.87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0">
        <f t="shared" si="33"/>
        <v>832.71</v>
      </c>
      <c r="R447" s="20">
        <f t="shared" si="34"/>
        <v>545.21</v>
      </c>
      <c r="S447" s="20">
        <f t="shared" si="35"/>
        <v>101.87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0">
        <f t="shared" si="33"/>
        <v>832.71</v>
      </c>
      <c r="R448" s="20">
        <f t="shared" si="34"/>
        <v>545.21</v>
      </c>
      <c r="S448" s="20">
        <f t="shared" si="35"/>
        <v>101.87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0">
        <f t="shared" si="33"/>
        <v>832.71</v>
      </c>
      <c r="R449" s="20">
        <f t="shared" si="34"/>
        <v>545.21</v>
      </c>
      <c r="S449" s="20">
        <f t="shared" si="35"/>
        <v>101.87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0">
        <f t="shared" si="33"/>
        <v>832.71</v>
      </c>
      <c r="R450" s="20">
        <f t="shared" si="34"/>
        <v>545.21</v>
      </c>
      <c r="S450" s="20">
        <f t="shared" si="35"/>
        <v>101.87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0">
        <f t="shared" si="33"/>
        <v>832.71</v>
      </c>
      <c r="R451" s="20">
        <f t="shared" si="34"/>
        <v>545.21</v>
      </c>
      <c r="S451" s="20">
        <f t="shared" si="35"/>
        <v>101.87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0">
        <f t="shared" si="33"/>
        <v>832.71</v>
      </c>
      <c r="R452" s="20">
        <f t="shared" si="34"/>
        <v>545.21</v>
      </c>
      <c r="S452" s="20">
        <f t="shared" si="35"/>
        <v>101.87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0">
        <f t="shared" si="33"/>
        <v>832.71</v>
      </c>
      <c r="R453" s="20">
        <f t="shared" si="34"/>
        <v>545.21</v>
      </c>
      <c r="S453" s="20">
        <f t="shared" si="35"/>
        <v>101.87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0">
        <f t="shared" si="33"/>
        <v>832.71</v>
      </c>
      <c r="R454" s="20">
        <f t="shared" si="34"/>
        <v>545.21</v>
      </c>
      <c r="S454" s="20">
        <f t="shared" si="35"/>
        <v>101.87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0">
        <f t="shared" si="33"/>
        <v>832.71</v>
      </c>
      <c r="R455" s="20">
        <f t="shared" si="34"/>
        <v>545.21</v>
      </c>
      <c r="S455" s="20">
        <f t="shared" si="35"/>
        <v>101.87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0">
        <f t="shared" si="33"/>
        <v>832.71</v>
      </c>
      <c r="R456" s="20">
        <f t="shared" si="34"/>
        <v>545.21</v>
      </c>
      <c r="S456" s="20">
        <f t="shared" si="35"/>
        <v>101.87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0">
        <f t="shared" si="33"/>
        <v>832.71</v>
      </c>
      <c r="R457" s="20">
        <f t="shared" si="34"/>
        <v>545.21</v>
      </c>
      <c r="S457" s="20">
        <f t="shared" si="35"/>
        <v>101.87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0">
        <f t="shared" si="33"/>
        <v>832.71</v>
      </c>
      <c r="R458" s="20">
        <f t="shared" si="34"/>
        <v>545.21</v>
      </c>
      <c r="S458" s="20">
        <f t="shared" si="35"/>
        <v>101.87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0">
        <f t="shared" si="33"/>
        <v>832.71</v>
      </c>
      <c r="R459" s="20">
        <f t="shared" si="34"/>
        <v>545.21</v>
      </c>
      <c r="S459" s="20">
        <f t="shared" si="35"/>
        <v>101.87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0">
        <f t="shared" si="33"/>
        <v>832.71</v>
      </c>
      <c r="R460" s="20">
        <f t="shared" si="34"/>
        <v>545.21</v>
      </c>
      <c r="S460" s="20">
        <f t="shared" si="35"/>
        <v>101.87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0">
        <f t="shared" si="33"/>
        <v>832.71</v>
      </c>
      <c r="R461" s="20">
        <f t="shared" si="34"/>
        <v>545.21</v>
      </c>
      <c r="S461" s="20">
        <f t="shared" si="35"/>
        <v>101.87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0">
        <f t="shared" si="33"/>
        <v>832.71</v>
      </c>
      <c r="R462" s="20">
        <f t="shared" si="34"/>
        <v>545.21</v>
      </c>
      <c r="S462" s="20">
        <f t="shared" si="35"/>
        <v>101.87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0">
        <f t="shared" si="33"/>
        <v>832.71</v>
      </c>
      <c r="R463" s="20">
        <f t="shared" si="34"/>
        <v>545.21</v>
      </c>
      <c r="S463" s="20">
        <f t="shared" si="35"/>
        <v>101.87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0">
        <f t="shared" si="33"/>
        <v>832.71</v>
      </c>
      <c r="R464" s="20">
        <f t="shared" si="34"/>
        <v>545.21</v>
      </c>
      <c r="S464" s="20">
        <f t="shared" si="35"/>
        <v>101.87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0">
        <f t="shared" si="33"/>
        <v>832.71</v>
      </c>
      <c r="R465" s="20">
        <f t="shared" si="34"/>
        <v>545.21</v>
      </c>
      <c r="S465" s="20">
        <f t="shared" si="35"/>
        <v>101.87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0">
        <f t="shared" si="33"/>
        <v>832.71</v>
      </c>
      <c r="R466" s="20">
        <f t="shared" si="34"/>
        <v>545.21</v>
      </c>
      <c r="S466" s="20">
        <f t="shared" si="35"/>
        <v>101.87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0">
        <f t="shared" si="33"/>
        <v>832.71</v>
      </c>
      <c r="R467" s="20">
        <f t="shared" si="34"/>
        <v>545.21</v>
      </c>
      <c r="S467" s="20">
        <f t="shared" si="35"/>
        <v>101.87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0">
        <f t="shared" si="33"/>
        <v>832.71</v>
      </c>
      <c r="R468" s="20">
        <f t="shared" si="34"/>
        <v>545.21</v>
      </c>
      <c r="S468" s="20">
        <f t="shared" si="35"/>
        <v>101.87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0">
        <f t="shared" si="33"/>
        <v>832.71</v>
      </c>
      <c r="R469" s="20">
        <f t="shared" si="34"/>
        <v>545.21</v>
      </c>
      <c r="S469" s="20">
        <f t="shared" si="35"/>
        <v>101.87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0">
        <f t="shared" si="33"/>
        <v>832.71</v>
      </c>
      <c r="R470" s="20">
        <f t="shared" si="34"/>
        <v>545.21</v>
      </c>
      <c r="S470" s="20">
        <f t="shared" si="35"/>
        <v>101.87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0">
        <f t="shared" si="33"/>
        <v>832.71</v>
      </c>
      <c r="R471" s="20">
        <f t="shared" si="34"/>
        <v>545.21</v>
      </c>
      <c r="S471" s="20">
        <f t="shared" si="35"/>
        <v>101.87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0">
        <f t="shared" si="33"/>
        <v>832.71</v>
      </c>
      <c r="R472" s="20">
        <f t="shared" si="34"/>
        <v>545.21</v>
      </c>
      <c r="S472" s="20">
        <f t="shared" si="35"/>
        <v>101.87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0">
        <f t="shared" si="33"/>
        <v>832.71</v>
      </c>
      <c r="R473" s="20">
        <f t="shared" si="34"/>
        <v>545.21</v>
      </c>
      <c r="S473" s="20">
        <f t="shared" si="35"/>
        <v>101.87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0">
        <f t="shared" si="33"/>
        <v>832.71</v>
      </c>
      <c r="R474" s="20">
        <f t="shared" si="34"/>
        <v>545.21</v>
      </c>
      <c r="S474" s="20">
        <f t="shared" si="35"/>
        <v>101.87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0">
        <f t="shared" si="33"/>
        <v>832.71</v>
      </c>
      <c r="R475" s="20">
        <f t="shared" si="34"/>
        <v>545.21</v>
      </c>
      <c r="S475" s="20">
        <f t="shared" si="35"/>
        <v>101.87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0">
        <f t="shared" si="33"/>
        <v>832.71</v>
      </c>
      <c r="R476" s="20">
        <f t="shared" si="34"/>
        <v>545.21</v>
      </c>
      <c r="S476" s="20">
        <f t="shared" si="35"/>
        <v>101.87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0">
        <f t="shared" si="33"/>
        <v>832.71</v>
      </c>
      <c r="R477" s="20">
        <f t="shared" si="34"/>
        <v>545.21</v>
      </c>
      <c r="S477" s="20">
        <f t="shared" si="35"/>
        <v>101.87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0">
        <f t="shared" si="33"/>
        <v>832.71</v>
      </c>
      <c r="R478" s="20">
        <f t="shared" si="34"/>
        <v>545.21</v>
      </c>
      <c r="S478" s="20">
        <f t="shared" si="35"/>
        <v>101.87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0">
        <f t="shared" si="33"/>
        <v>832.71</v>
      </c>
      <c r="R479" s="20">
        <f t="shared" si="34"/>
        <v>545.21</v>
      </c>
      <c r="S479" s="20">
        <f t="shared" si="35"/>
        <v>101.87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0">
        <f t="shared" si="33"/>
        <v>832.71</v>
      </c>
      <c r="R480" s="20">
        <f t="shared" si="34"/>
        <v>545.21</v>
      </c>
      <c r="S480" s="20">
        <f t="shared" si="35"/>
        <v>101.87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0">
        <f t="shared" si="33"/>
        <v>832.71</v>
      </c>
      <c r="R481" s="20">
        <f t="shared" si="34"/>
        <v>545.21</v>
      </c>
      <c r="S481" s="20">
        <f t="shared" si="35"/>
        <v>101.87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0">
        <f t="shared" si="33"/>
        <v>832.71</v>
      </c>
      <c r="R482" s="20">
        <f t="shared" si="34"/>
        <v>545.21</v>
      </c>
      <c r="S482" s="20">
        <f t="shared" si="35"/>
        <v>101.87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0">
        <f t="shared" si="33"/>
        <v>832.71</v>
      </c>
      <c r="R483" s="20">
        <f t="shared" si="34"/>
        <v>545.21</v>
      </c>
      <c r="S483" s="20">
        <f t="shared" si="35"/>
        <v>101.87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0">
        <f t="shared" si="33"/>
        <v>832.71</v>
      </c>
      <c r="R484" s="20">
        <f t="shared" si="34"/>
        <v>545.21</v>
      </c>
      <c r="S484" s="20">
        <f t="shared" si="35"/>
        <v>101.87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0">
        <f t="shared" si="33"/>
        <v>832.71</v>
      </c>
      <c r="R485" s="20">
        <f t="shared" si="34"/>
        <v>545.21</v>
      </c>
      <c r="S485" s="20">
        <f t="shared" si="35"/>
        <v>101.87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0">
        <f t="shared" si="33"/>
        <v>832.71</v>
      </c>
      <c r="R486" s="20">
        <f t="shared" si="34"/>
        <v>545.21</v>
      </c>
      <c r="S486" s="20">
        <f t="shared" si="35"/>
        <v>101.87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0">
        <f t="shared" si="33"/>
        <v>832.71</v>
      </c>
      <c r="R487" s="20">
        <f t="shared" si="34"/>
        <v>545.21</v>
      </c>
      <c r="S487" s="20">
        <f t="shared" si="35"/>
        <v>101.87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0">
        <f t="shared" si="33"/>
        <v>832.71</v>
      </c>
      <c r="R488" s="20">
        <f t="shared" si="34"/>
        <v>545.21</v>
      </c>
      <c r="S488" s="20">
        <f t="shared" si="35"/>
        <v>101.87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0">
        <f t="shared" si="33"/>
        <v>832.71</v>
      </c>
      <c r="R489" s="20">
        <f t="shared" si="34"/>
        <v>545.21</v>
      </c>
      <c r="S489" s="20">
        <f t="shared" si="35"/>
        <v>101.87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0">
        <f t="shared" si="33"/>
        <v>832.71</v>
      </c>
      <c r="R490" s="20">
        <f t="shared" si="34"/>
        <v>545.21</v>
      </c>
      <c r="S490" s="20">
        <f t="shared" si="35"/>
        <v>101.87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0">
        <f t="shared" si="33"/>
        <v>832.71</v>
      </c>
      <c r="R491" s="20">
        <f t="shared" si="34"/>
        <v>545.21</v>
      </c>
      <c r="S491" s="20">
        <f t="shared" si="35"/>
        <v>101.87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0">
        <f t="shared" si="33"/>
        <v>832.71</v>
      </c>
      <c r="R492" s="20">
        <f t="shared" si="34"/>
        <v>545.21</v>
      </c>
      <c r="S492" s="20">
        <f t="shared" si="35"/>
        <v>101.87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0">
        <f t="shared" si="33"/>
        <v>832.71</v>
      </c>
      <c r="R493" s="20">
        <f t="shared" si="34"/>
        <v>545.21</v>
      </c>
      <c r="S493" s="20">
        <f t="shared" si="35"/>
        <v>101.87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0">
        <f t="shared" si="33"/>
        <v>832.71</v>
      </c>
      <c r="R494" s="20">
        <f t="shared" si="34"/>
        <v>545.21</v>
      </c>
      <c r="S494" s="20">
        <f t="shared" si="35"/>
        <v>101.87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0">
        <f t="shared" si="33"/>
        <v>832.71</v>
      </c>
      <c r="R495" s="20">
        <f t="shared" si="34"/>
        <v>545.21</v>
      </c>
      <c r="S495" s="20">
        <f t="shared" si="35"/>
        <v>101.87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0">
        <f t="shared" si="33"/>
        <v>832.71</v>
      </c>
      <c r="R496" s="20">
        <f t="shared" si="34"/>
        <v>545.21</v>
      </c>
      <c r="S496" s="20">
        <f t="shared" si="35"/>
        <v>101.87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0">
        <f t="shared" si="33"/>
        <v>832.71</v>
      </c>
      <c r="R497" s="20">
        <f t="shared" si="34"/>
        <v>545.21</v>
      </c>
      <c r="S497" s="20">
        <f t="shared" si="35"/>
        <v>101.87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0">
        <f t="shared" si="33"/>
        <v>832.71</v>
      </c>
      <c r="R498" s="20">
        <f t="shared" si="34"/>
        <v>545.21</v>
      </c>
      <c r="S498" s="20">
        <f t="shared" si="35"/>
        <v>101.87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0">
        <f t="shared" si="33"/>
        <v>832.71</v>
      </c>
      <c r="R499" s="20">
        <f t="shared" si="34"/>
        <v>545.21</v>
      </c>
      <c r="S499" s="20">
        <f t="shared" si="35"/>
        <v>101.87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0">
        <f t="shared" si="33"/>
        <v>832.71</v>
      </c>
      <c r="R500" s="20">
        <f t="shared" si="34"/>
        <v>545.21</v>
      </c>
      <c r="S500" s="20">
        <f t="shared" si="35"/>
        <v>101.87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52"/>
      <c r="D1000" s="76"/>
      <c r="E1000" s="76"/>
      <c r="F1000" s="76"/>
      <c r="G1000" s="76"/>
      <c r="H1000" s="76"/>
      <c r="I1000" s="76"/>
      <c r="J1000" s="76"/>
      <c r="K1000" s="76"/>
    </row>
  </sheetData>
  <autoFilter ref="$A$4:$L$86"/>
  <mergeCells count="1">
    <mergeCell ref="Q3:S3"/>
  </mergeCells>
  <hyperlinks>
    <hyperlink r:id="rId1" ref="D2"/>
    <hyperlink r:id="rId2" ref="G3"/>
    <hyperlink r:id="rId3" ref="D5"/>
    <hyperlink r:id="rId4" ref="D46"/>
    <hyperlink r:id="rId5" ref="L46"/>
    <hyperlink r:id="rId6" ref="D60"/>
    <hyperlink r:id="rId7" ref="L60"/>
    <hyperlink r:id="rId8" ref="D67"/>
    <hyperlink r:id="rId9" ref="L67"/>
    <hyperlink r:id="rId10" ref="L73"/>
  </hyperlinks>
  <drawing r:id="rId1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 t="s">
        <v>707</v>
      </c>
      <c r="B1" s="76"/>
      <c r="C1" s="52" t="s">
        <v>694</v>
      </c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/>
      <c r="B2" s="52"/>
      <c r="C2" s="52"/>
      <c r="D2" s="52"/>
      <c r="E2" s="52"/>
      <c r="F2" s="52" t="s">
        <v>699</v>
      </c>
      <c r="G2" s="85">
        <v>25.94</v>
      </c>
      <c r="H2" s="85">
        <v>30.3</v>
      </c>
      <c r="I2" s="85">
        <v>14.0</v>
      </c>
      <c r="J2" s="52"/>
      <c r="K2" s="52"/>
      <c r="L2" s="52" t="s">
        <v>709</v>
      </c>
      <c r="M2" s="52"/>
      <c r="N2" s="242">
        <f>'Totals % Goal'!G11</f>
        <v>2</v>
      </c>
      <c r="O2" s="52"/>
      <c r="P2" s="52"/>
      <c r="Q2" s="198">
        <f>MAX(Q5:Q1000)/(N2*1000)</f>
        <v>0.55182</v>
      </c>
      <c r="R2" s="198">
        <f>MAX(R5:R1000)/(N2*1000)</f>
        <v>0.483475</v>
      </c>
      <c r="S2" s="198">
        <f>MAX(S5:S1000)/MAX(Q5:Q1000)</f>
        <v>0.1114584466</v>
      </c>
    </row>
    <row r="3">
      <c r="A3" s="31"/>
      <c r="B3" s="52"/>
      <c r="C3" s="52"/>
      <c r="D3" s="52"/>
      <c r="E3" s="52"/>
      <c r="F3" s="313"/>
      <c r="G3" s="77">
        <v>25.945</v>
      </c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3">
        <v>45363.0</v>
      </c>
      <c r="B5" s="52">
        <v>5237.0</v>
      </c>
      <c r="C5" s="52" t="s">
        <v>391</v>
      </c>
      <c r="D5" s="77">
        <v>30.295</v>
      </c>
      <c r="E5" s="52">
        <v>10.0</v>
      </c>
      <c r="F5" s="52">
        <v>16.51</v>
      </c>
      <c r="G5" s="52">
        <v>654091.0</v>
      </c>
      <c r="H5" s="52">
        <v>29.54</v>
      </c>
      <c r="I5" s="52" t="s">
        <v>65</v>
      </c>
      <c r="J5" s="52" t="s">
        <v>53</v>
      </c>
      <c r="K5" s="52" t="s">
        <v>203</v>
      </c>
      <c r="M5" s="52"/>
      <c r="N5" s="52"/>
      <c r="O5" s="176" t="str">
        <f t="shared" ref="O5:O197" si="1">if(K5="low","140MeV","750MeV")</f>
        <v>750MeV</v>
      </c>
      <c r="P5" s="20" t="str">
        <f t="shared" ref="P5:P197" si="2">if(K5="low","140MeV","650MeV")</f>
        <v>650MeV</v>
      </c>
      <c r="Q5" s="20">
        <f>if($I5="LH2",0+$F5,0)</f>
        <v>16.51</v>
      </c>
      <c r="R5" s="20">
        <f>if($I5="LD2",0+$F5,0)</f>
        <v>0</v>
      </c>
      <c r="S5" s="20">
        <f>if($I5="dummy",0+$F5,0)</f>
        <v>0</v>
      </c>
    </row>
    <row r="6">
      <c r="A6" s="75"/>
      <c r="B6" s="52">
        <v>5238.0</v>
      </c>
      <c r="C6" s="52" t="s">
        <v>391</v>
      </c>
      <c r="D6" s="207">
        <v>30.295</v>
      </c>
      <c r="E6" s="52">
        <v>30.0</v>
      </c>
      <c r="F6" s="52">
        <v>56.2</v>
      </c>
      <c r="G6" s="52">
        <v>2062117.0</v>
      </c>
      <c r="H6" s="52">
        <v>36.44</v>
      </c>
      <c r="I6" s="52" t="s">
        <v>65</v>
      </c>
      <c r="J6" s="52" t="s">
        <v>53</v>
      </c>
      <c r="K6" s="52" t="s">
        <v>203</v>
      </c>
      <c r="O6" s="176" t="str">
        <f t="shared" si="1"/>
        <v>750MeV</v>
      </c>
      <c r="P6" s="20" t="str">
        <f t="shared" si="2"/>
        <v>650MeV</v>
      </c>
      <c r="Q6" s="20">
        <f t="shared" ref="Q6:Q145" si="3">if($I6="LH2",$Q5+$F6,$Q5+0)</f>
        <v>72.71</v>
      </c>
      <c r="R6" s="20">
        <f t="shared" ref="R6:R145" si="4">if($I6="LD2",$R5+$F6,$R5+0)</f>
        <v>0</v>
      </c>
      <c r="S6" s="20">
        <f t="shared" ref="S6:S113" si="5">if($I6="dummy",$S5+$F6,$S5+0)</f>
        <v>0</v>
      </c>
    </row>
    <row r="7">
      <c r="A7" s="75"/>
      <c r="B7" s="52">
        <v>5239.0</v>
      </c>
      <c r="C7" s="52" t="s">
        <v>391</v>
      </c>
      <c r="D7" s="207">
        <v>30.295</v>
      </c>
      <c r="E7" s="52">
        <v>30.0</v>
      </c>
      <c r="F7" s="52">
        <v>47.33</v>
      </c>
      <c r="G7" s="52">
        <v>1728697.0</v>
      </c>
      <c r="H7" s="52">
        <v>29.56</v>
      </c>
      <c r="I7" s="52" t="s">
        <v>65</v>
      </c>
      <c r="J7" s="52" t="s">
        <v>53</v>
      </c>
      <c r="K7" s="52" t="s">
        <v>203</v>
      </c>
      <c r="O7" s="176" t="str">
        <f t="shared" si="1"/>
        <v>750MeV</v>
      </c>
      <c r="P7" s="20" t="str">
        <f t="shared" si="2"/>
        <v>650MeV</v>
      </c>
      <c r="Q7" s="20">
        <f t="shared" si="3"/>
        <v>120.04</v>
      </c>
      <c r="R7" s="20">
        <f t="shared" si="4"/>
        <v>0</v>
      </c>
      <c r="S7" s="20">
        <f t="shared" si="5"/>
        <v>0</v>
      </c>
    </row>
    <row r="8">
      <c r="A8" s="75"/>
      <c r="B8" s="52">
        <v>5240.0</v>
      </c>
      <c r="C8" s="52" t="s">
        <v>391</v>
      </c>
      <c r="D8" s="207">
        <v>30.295</v>
      </c>
      <c r="E8" s="52">
        <v>30.0</v>
      </c>
      <c r="F8" s="52">
        <v>47.21</v>
      </c>
      <c r="G8" s="52">
        <v>1727534.0</v>
      </c>
      <c r="H8" s="52">
        <v>29.58</v>
      </c>
      <c r="I8" s="52" t="s">
        <v>65</v>
      </c>
      <c r="J8" s="52" t="s">
        <v>53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0">
        <f t="shared" si="3"/>
        <v>167.25</v>
      </c>
      <c r="R8" s="20">
        <f t="shared" si="4"/>
        <v>0</v>
      </c>
      <c r="S8" s="20">
        <f t="shared" si="5"/>
        <v>0</v>
      </c>
    </row>
    <row r="9">
      <c r="A9" s="75"/>
      <c r="B9" s="52">
        <v>5241.0</v>
      </c>
      <c r="C9" s="52" t="s">
        <v>391</v>
      </c>
      <c r="D9" s="207">
        <v>30.295</v>
      </c>
      <c r="E9" s="52">
        <v>30.0</v>
      </c>
      <c r="F9" s="52">
        <v>49.22</v>
      </c>
      <c r="G9" s="52">
        <v>1790650.0</v>
      </c>
      <c r="H9" s="52">
        <v>29.03</v>
      </c>
      <c r="I9" s="52" t="s">
        <v>65</v>
      </c>
      <c r="J9" s="52" t="s">
        <v>53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0">
        <f t="shared" si="3"/>
        <v>216.47</v>
      </c>
      <c r="R9" s="20">
        <f t="shared" si="4"/>
        <v>0</v>
      </c>
      <c r="S9" s="20">
        <f t="shared" si="5"/>
        <v>0</v>
      </c>
    </row>
    <row r="10">
      <c r="A10" s="75"/>
      <c r="B10" s="52">
        <v>5242.0</v>
      </c>
      <c r="C10" s="52" t="s">
        <v>391</v>
      </c>
      <c r="D10" s="207">
        <v>30.295</v>
      </c>
      <c r="E10" s="52">
        <v>30.0</v>
      </c>
      <c r="F10" s="52">
        <v>47.81</v>
      </c>
      <c r="G10" s="52">
        <v>1761430.0</v>
      </c>
      <c r="H10" s="52">
        <v>28.56</v>
      </c>
      <c r="I10" s="52" t="s">
        <v>65</v>
      </c>
      <c r="J10" s="52" t="s">
        <v>53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0">
        <f t="shared" si="3"/>
        <v>264.28</v>
      </c>
      <c r="R10" s="20">
        <f t="shared" si="4"/>
        <v>0</v>
      </c>
      <c r="S10" s="20">
        <f t="shared" si="5"/>
        <v>0</v>
      </c>
    </row>
    <row r="11">
      <c r="A11" s="73"/>
      <c r="B11" s="52">
        <v>5243.0</v>
      </c>
      <c r="C11" s="52" t="s">
        <v>391</v>
      </c>
      <c r="D11" s="207">
        <v>30.295</v>
      </c>
      <c r="E11" s="52">
        <v>30.0</v>
      </c>
      <c r="F11" s="52">
        <v>49.29</v>
      </c>
      <c r="G11" s="52">
        <v>1814539.0</v>
      </c>
      <c r="H11" s="52">
        <v>29.15</v>
      </c>
      <c r="I11" s="52" t="s">
        <v>65</v>
      </c>
      <c r="J11" s="52" t="s">
        <v>53</v>
      </c>
      <c r="K11" s="52" t="s">
        <v>203</v>
      </c>
      <c r="O11" s="176" t="str">
        <f t="shared" si="1"/>
        <v>750MeV</v>
      </c>
      <c r="P11" s="20" t="str">
        <f t="shared" si="2"/>
        <v>650MeV</v>
      </c>
      <c r="Q11" s="20">
        <f t="shared" si="3"/>
        <v>313.57</v>
      </c>
      <c r="R11" s="20">
        <f t="shared" si="4"/>
        <v>0</v>
      </c>
      <c r="S11" s="20">
        <f t="shared" si="5"/>
        <v>0</v>
      </c>
    </row>
    <row r="12">
      <c r="A12" s="75"/>
      <c r="B12" s="52">
        <v>5244.0</v>
      </c>
      <c r="C12" s="52" t="s">
        <v>391</v>
      </c>
      <c r="D12" s="207">
        <v>30.295</v>
      </c>
      <c r="E12" s="52">
        <v>30.0</v>
      </c>
      <c r="F12" s="52">
        <v>49.93</v>
      </c>
      <c r="G12" s="52">
        <v>1823902.0</v>
      </c>
      <c r="H12" s="52">
        <v>29.05</v>
      </c>
      <c r="I12" s="52" t="s">
        <v>65</v>
      </c>
      <c r="J12" s="52" t="s">
        <v>53</v>
      </c>
      <c r="K12" s="52" t="s">
        <v>203</v>
      </c>
      <c r="O12" s="176" t="str">
        <f t="shared" si="1"/>
        <v>750MeV</v>
      </c>
      <c r="P12" s="20" t="str">
        <f t="shared" si="2"/>
        <v>650MeV</v>
      </c>
      <c r="Q12" s="20">
        <f t="shared" si="3"/>
        <v>363.5</v>
      </c>
      <c r="R12" s="20">
        <f t="shared" si="4"/>
        <v>0</v>
      </c>
      <c r="S12" s="20">
        <f t="shared" si="5"/>
        <v>0</v>
      </c>
    </row>
    <row r="13">
      <c r="A13" s="75"/>
      <c r="B13" s="52">
        <v>5245.0</v>
      </c>
      <c r="C13" s="52" t="s">
        <v>391</v>
      </c>
      <c r="D13" s="207">
        <v>30.295</v>
      </c>
      <c r="E13" s="52">
        <v>30.0</v>
      </c>
      <c r="F13" s="52">
        <v>41.83</v>
      </c>
      <c r="G13" s="52">
        <v>1568383.0</v>
      </c>
      <c r="H13" s="52">
        <v>27.86</v>
      </c>
      <c r="I13" s="52" t="s">
        <v>65</v>
      </c>
      <c r="J13" s="52" t="s">
        <v>53</v>
      </c>
      <c r="K13" s="52" t="s">
        <v>203</v>
      </c>
      <c r="O13" s="176" t="str">
        <f t="shared" si="1"/>
        <v>750MeV</v>
      </c>
      <c r="P13" s="20" t="str">
        <f t="shared" si="2"/>
        <v>650MeV</v>
      </c>
      <c r="Q13" s="20">
        <f t="shared" si="3"/>
        <v>405.33</v>
      </c>
      <c r="R13" s="20">
        <f t="shared" si="4"/>
        <v>0</v>
      </c>
      <c r="S13" s="20">
        <f t="shared" si="5"/>
        <v>0</v>
      </c>
    </row>
    <row r="14">
      <c r="A14" s="75"/>
      <c r="B14" s="52">
        <v>5246.0</v>
      </c>
      <c r="C14" s="52" t="s">
        <v>391</v>
      </c>
      <c r="D14" s="207">
        <v>30.295</v>
      </c>
      <c r="E14" s="52">
        <v>20.0</v>
      </c>
      <c r="F14" s="52">
        <v>21.48</v>
      </c>
      <c r="G14" s="52">
        <v>809613.0</v>
      </c>
      <c r="H14" s="52">
        <v>19.4</v>
      </c>
      <c r="I14" s="52" t="s">
        <v>65</v>
      </c>
      <c r="J14" s="52" t="s">
        <v>53</v>
      </c>
      <c r="K14" s="52" t="s">
        <v>203</v>
      </c>
      <c r="O14" s="176" t="str">
        <f t="shared" si="1"/>
        <v>750MeV</v>
      </c>
      <c r="P14" s="20" t="str">
        <f t="shared" si="2"/>
        <v>650MeV</v>
      </c>
      <c r="Q14" s="20">
        <f t="shared" si="3"/>
        <v>426.81</v>
      </c>
      <c r="R14" s="20">
        <f t="shared" si="4"/>
        <v>0</v>
      </c>
      <c r="S14" s="20">
        <f t="shared" si="5"/>
        <v>0</v>
      </c>
    </row>
    <row r="15">
      <c r="A15" s="75"/>
      <c r="B15" s="52">
        <v>5247.0</v>
      </c>
      <c r="C15" s="52" t="s">
        <v>391</v>
      </c>
      <c r="D15" s="207">
        <v>30.295</v>
      </c>
      <c r="E15" s="52">
        <v>30.0</v>
      </c>
      <c r="F15" s="52">
        <v>23.62</v>
      </c>
      <c r="G15" s="52">
        <v>865195.0</v>
      </c>
      <c r="H15" s="52">
        <v>14.01</v>
      </c>
      <c r="I15" s="52" t="s">
        <v>65</v>
      </c>
      <c r="J15" s="52" t="s">
        <v>53</v>
      </c>
      <c r="K15" s="52" t="s">
        <v>223</v>
      </c>
      <c r="O15" s="176" t="str">
        <f t="shared" si="1"/>
        <v>750MeV</v>
      </c>
      <c r="P15" s="20" t="str">
        <f t="shared" si="2"/>
        <v>650MeV</v>
      </c>
      <c r="Q15" s="20">
        <f t="shared" si="3"/>
        <v>450.43</v>
      </c>
      <c r="R15" s="20">
        <f t="shared" si="4"/>
        <v>0</v>
      </c>
      <c r="S15" s="20">
        <f t="shared" si="5"/>
        <v>0</v>
      </c>
    </row>
    <row r="16">
      <c r="A16" s="295"/>
      <c r="B16" s="298">
        <v>5248.0</v>
      </c>
      <c r="C16" s="298" t="s">
        <v>713</v>
      </c>
      <c r="D16" s="297">
        <v>30.295</v>
      </c>
      <c r="E16" s="315">
        <v>45321.0</v>
      </c>
      <c r="F16" s="298">
        <v>11.19</v>
      </c>
      <c r="G16" s="298">
        <v>441982.0</v>
      </c>
      <c r="H16" s="298">
        <v>20.23</v>
      </c>
      <c r="I16" s="298" t="s">
        <v>715</v>
      </c>
      <c r="J16" s="298" t="s">
        <v>53</v>
      </c>
      <c r="K16" s="298" t="s">
        <v>203</v>
      </c>
      <c r="L16" s="296" t="s">
        <v>716</v>
      </c>
      <c r="M16" s="299"/>
      <c r="N16" s="299"/>
      <c r="O16" s="300" t="str">
        <f t="shared" si="1"/>
        <v>750MeV</v>
      </c>
      <c r="P16" s="299" t="str">
        <f t="shared" si="2"/>
        <v>650MeV</v>
      </c>
      <c r="Q16" s="20">
        <f t="shared" si="3"/>
        <v>450.43</v>
      </c>
      <c r="R16" s="20">
        <f t="shared" si="4"/>
        <v>0</v>
      </c>
      <c r="S16" s="20">
        <f t="shared" si="5"/>
        <v>0</v>
      </c>
      <c r="T16" s="299"/>
      <c r="U16" s="299"/>
      <c r="V16" s="299"/>
      <c r="W16" s="299"/>
      <c r="X16" s="299"/>
      <c r="Y16" s="299"/>
      <c r="Z16" s="299"/>
      <c r="AA16" s="299"/>
      <c r="AB16" s="299"/>
      <c r="AC16" s="299"/>
      <c r="AD16" s="299"/>
      <c r="AE16" s="299"/>
      <c r="AF16" s="299"/>
      <c r="AG16" s="299"/>
      <c r="AH16" s="299"/>
    </row>
    <row r="17">
      <c r="A17" s="75"/>
      <c r="B17" s="52">
        <v>5249.0</v>
      </c>
      <c r="C17" s="52" t="s">
        <v>391</v>
      </c>
      <c r="D17" s="207">
        <v>30.295</v>
      </c>
      <c r="E17" s="52">
        <v>30.0</v>
      </c>
      <c r="F17" s="52">
        <v>46.25</v>
      </c>
      <c r="G17" s="52">
        <v>1726631.0</v>
      </c>
      <c r="H17" s="52">
        <v>28.38</v>
      </c>
      <c r="I17" s="52" t="s">
        <v>229</v>
      </c>
      <c r="J17" s="52" t="s">
        <v>53</v>
      </c>
      <c r="K17" s="52" t="s">
        <v>203</v>
      </c>
      <c r="O17" s="176" t="str">
        <f t="shared" si="1"/>
        <v>750MeV</v>
      </c>
      <c r="P17" s="20" t="str">
        <f t="shared" si="2"/>
        <v>650MeV</v>
      </c>
      <c r="Q17" s="20">
        <f t="shared" si="3"/>
        <v>450.43</v>
      </c>
      <c r="R17" s="20">
        <f t="shared" si="4"/>
        <v>0</v>
      </c>
      <c r="S17" s="20">
        <f t="shared" si="5"/>
        <v>46.25</v>
      </c>
    </row>
    <row r="18">
      <c r="A18" s="75"/>
      <c r="B18" s="52">
        <v>5250.0</v>
      </c>
      <c r="C18" s="52" t="s">
        <v>391</v>
      </c>
      <c r="D18" s="207">
        <v>30.295</v>
      </c>
      <c r="E18" s="52">
        <v>15.0</v>
      </c>
      <c r="F18" s="52">
        <v>15.24</v>
      </c>
      <c r="G18" s="52">
        <v>585883.0</v>
      </c>
      <c r="H18" s="52">
        <v>19.03</v>
      </c>
      <c r="I18" s="52" t="s">
        <v>229</v>
      </c>
      <c r="J18" s="52" t="s">
        <v>53</v>
      </c>
      <c r="K18" s="52" t="s">
        <v>203</v>
      </c>
      <c r="O18" s="176" t="str">
        <f t="shared" si="1"/>
        <v>750MeV</v>
      </c>
      <c r="P18" s="20" t="str">
        <f t="shared" si="2"/>
        <v>650MeV</v>
      </c>
      <c r="Q18" s="20">
        <f t="shared" si="3"/>
        <v>450.43</v>
      </c>
      <c r="R18" s="20">
        <f t="shared" si="4"/>
        <v>0</v>
      </c>
      <c r="S18" s="20">
        <f t="shared" si="5"/>
        <v>61.49</v>
      </c>
    </row>
    <row r="19">
      <c r="A19" s="295"/>
      <c r="B19" s="298">
        <v>5251.0</v>
      </c>
      <c r="C19" s="298" t="s">
        <v>713</v>
      </c>
      <c r="D19" s="297">
        <v>30.295</v>
      </c>
      <c r="E19" s="315">
        <v>45306.0</v>
      </c>
      <c r="F19" s="298">
        <v>8.52</v>
      </c>
      <c r="G19" s="298">
        <v>869523.0</v>
      </c>
      <c r="H19" s="298">
        <v>17.57</v>
      </c>
      <c r="I19" s="298" t="s">
        <v>719</v>
      </c>
      <c r="J19" s="298" t="s">
        <v>53</v>
      </c>
      <c r="K19" s="298" t="s">
        <v>203</v>
      </c>
      <c r="L19" s="296" t="s">
        <v>716</v>
      </c>
      <c r="M19" s="299"/>
      <c r="N19" s="299"/>
      <c r="O19" s="300" t="str">
        <f t="shared" si="1"/>
        <v>750MeV</v>
      </c>
      <c r="P19" s="299" t="str">
        <f t="shared" si="2"/>
        <v>650MeV</v>
      </c>
      <c r="Q19" s="20">
        <f t="shared" si="3"/>
        <v>450.43</v>
      </c>
      <c r="R19" s="20">
        <f t="shared" si="4"/>
        <v>0</v>
      </c>
      <c r="S19" s="20">
        <f t="shared" si="5"/>
        <v>61.49</v>
      </c>
      <c r="T19" s="299"/>
      <c r="U19" s="299"/>
      <c r="V19" s="299"/>
      <c r="W19" s="299"/>
      <c r="X19" s="299"/>
      <c r="Y19" s="299"/>
      <c r="Z19" s="299"/>
      <c r="AA19" s="299"/>
      <c r="AB19" s="299"/>
      <c r="AC19" s="299"/>
      <c r="AD19" s="299"/>
      <c r="AE19" s="299"/>
      <c r="AF19" s="299"/>
      <c r="AG19" s="299"/>
      <c r="AH19" s="299"/>
    </row>
    <row r="20">
      <c r="A20" s="114"/>
      <c r="B20" s="83">
        <v>5252.0</v>
      </c>
      <c r="C20" s="83" t="s">
        <v>391</v>
      </c>
      <c r="D20" s="275">
        <v>30.295</v>
      </c>
      <c r="E20" s="83">
        <v>15.0</v>
      </c>
      <c r="F20" s="83">
        <v>24.97</v>
      </c>
      <c r="G20" s="83">
        <v>2495718.0</v>
      </c>
      <c r="H20" s="83">
        <v>28.47</v>
      </c>
      <c r="I20" s="83" t="s">
        <v>101</v>
      </c>
      <c r="J20" s="83" t="s">
        <v>164</v>
      </c>
      <c r="K20" s="83" t="s">
        <v>203</v>
      </c>
      <c r="L20" s="23"/>
      <c r="M20" s="23"/>
      <c r="N20" s="23"/>
      <c r="O20" s="204" t="str">
        <f t="shared" si="1"/>
        <v>750MeV</v>
      </c>
      <c r="P20" s="23" t="str">
        <f t="shared" si="2"/>
        <v>650MeV</v>
      </c>
      <c r="Q20" s="20">
        <f t="shared" si="3"/>
        <v>450.43</v>
      </c>
      <c r="R20" s="20">
        <f t="shared" si="4"/>
        <v>24.97</v>
      </c>
      <c r="S20" s="20">
        <f t="shared" si="5"/>
        <v>61.49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180"/>
      <c r="B21" s="83">
        <v>5253.0</v>
      </c>
      <c r="C21" s="83" t="s">
        <v>391</v>
      </c>
      <c r="D21" s="275">
        <v>30.295</v>
      </c>
      <c r="E21" s="83">
        <v>15.0</v>
      </c>
      <c r="F21" s="83">
        <v>20.02</v>
      </c>
      <c r="G21" s="83">
        <v>2007815.0</v>
      </c>
      <c r="H21" s="83">
        <v>28.74</v>
      </c>
      <c r="I21" s="83" t="s">
        <v>101</v>
      </c>
      <c r="J21" s="83" t="s">
        <v>164</v>
      </c>
      <c r="K21" s="83" t="s">
        <v>203</v>
      </c>
      <c r="L21" s="23"/>
      <c r="M21" s="23"/>
      <c r="N21" s="23"/>
      <c r="O21" s="204" t="str">
        <f t="shared" si="1"/>
        <v>750MeV</v>
      </c>
      <c r="P21" s="23" t="str">
        <f t="shared" si="2"/>
        <v>650MeV</v>
      </c>
      <c r="Q21" s="20">
        <f t="shared" si="3"/>
        <v>450.43</v>
      </c>
      <c r="R21" s="20">
        <f t="shared" si="4"/>
        <v>44.99</v>
      </c>
      <c r="S21" s="20">
        <f t="shared" si="5"/>
        <v>61.49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83">
        <v>5254.0</v>
      </c>
      <c r="C22" s="83" t="s">
        <v>391</v>
      </c>
      <c r="D22" s="275">
        <v>30.295</v>
      </c>
      <c r="E22" s="83">
        <v>15.0</v>
      </c>
      <c r="F22" s="83">
        <v>23.97</v>
      </c>
      <c r="G22" s="83">
        <v>2417075.0</v>
      </c>
      <c r="H22" s="83">
        <v>28.89</v>
      </c>
      <c r="I22" s="83" t="s">
        <v>101</v>
      </c>
      <c r="J22" s="83" t="s">
        <v>164</v>
      </c>
      <c r="K22" s="83" t="s">
        <v>203</v>
      </c>
      <c r="L22" s="23"/>
      <c r="M22" s="23"/>
      <c r="N22" s="23"/>
      <c r="O22" s="204" t="str">
        <f t="shared" si="1"/>
        <v>750MeV</v>
      </c>
      <c r="P22" s="23" t="str">
        <f t="shared" si="2"/>
        <v>650MeV</v>
      </c>
      <c r="Q22" s="20">
        <f t="shared" si="3"/>
        <v>450.43</v>
      </c>
      <c r="R22" s="20">
        <f t="shared" si="4"/>
        <v>68.96</v>
      </c>
      <c r="S22" s="20">
        <f t="shared" si="5"/>
        <v>61.49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83">
        <v>5255.0</v>
      </c>
      <c r="C23" s="83" t="s">
        <v>391</v>
      </c>
      <c r="D23" s="275">
        <v>30.295</v>
      </c>
      <c r="E23" s="83">
        <v>15.0</v>
      </c>
      <c r="F23" s="83">
        <v>25.17</v>
      </c>
      <c r="G23" s="83">
        <v>2501266.0</v>
      </c>
      <c r="H23" s="83">
        <v>29.36</v>
      </c>
      <c r="I23" s="83" t="s">
        <v>101</v>
      </c>
      <c r="J23" s="83" t="s">
        <v>164</v>
      </c>
      <c r="K23" s="83" t="s">
        <v>203</v>
      </c>
      <c r="L23" s="23"/>
      <c r="M23" s="23"/>
      <c r="N23" s="23"/>
      <c r="O23" s="204" t="str">
        <f t="shared" si="1"/>
        <v>750MeV</v>
      </c>
      <c r="P23" s="23" t="str">
        <f t="shared" si="2"/>
        <v>650MeV</v>
      </c>
      <c r="Q23" s="20">
        <f t="shared" si="3"/>
        <v>450.43</v>
      </c>
      <c r="R23" s="20">
        <f t="shared" si="4"/>
        <v>94.13</v>
      </c>
      <c r="S23" s="20">
        <f t="shared" si="5"/>
        <v>61.49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83">
        <v>5256.0</v>
      </c>
      <c r="C24" s="83" t="s">
        <v>154</v>
      </c>
      <c r="D24" s="275">
        <v>30.295</v>
      </c>
      <c r="E24" s="83">
        <v>0.0</v>
      </c>
      <c r="F24" s="83">
        <v>0.0</v>
      </c>
      <c r="G24" s="83">
        <v>718.0</v>
      </c>
      <c r="H24" s="83">
        <v>0.3</v>
      </c>
      <c r="I24" s="83" t="s">
        <v>101</v>
      </c>
      <c r="J24" s="83" t="s">
        <v>53</v>
      </c>
      <c r="K24" s="83" t="s">
        <v>203</v>
      </c>
      <c r="L24" s="23"/>
      <c r="M24" s="23"/>
      <c r="N24" s="23"/>
      <c r="O24" s="204" t="str">
        <f t="shared" si="1"/>
        <v>750MeV</v>
      </c>
      <c r="P24" s="23" t="str">
        <f t="shared" si="2"/>
        <v>650MeV</v>
      </c>
      <c r="Q24" s="20">
        <f t="shared" si="3"/>
        <v>450.43</v>
      </c>
      <c r="R24" s="20">
        <f t="shared" si="4"/>
        <v>94.13</v>
      </c>
      <c r="S24" s="20">
        <f t="shared" si="5"/>
        <v>61.49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295"/>
      <c r="B25" s="298">
        <v>5257.0</v>
      </c>
      <c r="C25" s="298" t="s">
        <v>154</v>
      </c>
      <c r="D25" s="297">
        <v>30.295</v>
      </c>
      <c r="E25" s="298">
        <v>0.0</v>
      </c>
      <c r="F25" s="298">
        <v>0.0</v>
      </c>
      <c r="G25" s="298">
        <v>8054957.0</v>
      </c>
      <c r="H25" s="298">
        <v>15.06</v>
      </c>
      <c r="I25" s="298" t="s">
        <v>74</v>
      </c>
      <c r="J25" s="298" t="s">
        <v>414</v>
      </c>
      <c r="K25" s="298" t="s">
        <v>689</v>
      </c>
      <c r="L25" s="296" t="s">
        <v>720</v>
      </c>
      <c r="M25" s="299"/>
      <c r="N25" s="299"/>
      <c r="O25" s="300" t="str">
        <f t="shared" si="1"/>
        <v>750MeV</v>
      </c>
      <c r="P25" s="299" t="str">
        <f t="shared" si="2"/>
        <v>650MeV</v>
      </c>
      <c r="Q25" s="20">
        <f t="shared" si="3"/>
        <v>450.43</v>
      </c>
      <c r="R25" s="20">
        <f t="shared" si="4"/>
        <v>94.13</v>
      </c>
      <c r="S25" s="20">
        <f t="shared" si="5"/>
        <v>61.49</v>
      </c>
      <c r="T25" s="299"/>
      <c r="U25" s="299"/>
      <c r="V25" s="299"/>
      <c r="W25" s="299"/>
      <c r="X25" s="299"/>
      <c r="Y25" s="299"/>
      <c r="Z25" s="299"/>
      <c r="AA25" s="299"/>
      <c r="AB25" s="299"/>
      <c r="AC25" s="299"/>
      <c r="AD25" s="299"/>
      <c r="AE25" s="299"/>
      <c r="AF25" s="299"/>
      <c r="AG25" s="299"/>
      <c r="AH25" s="299"/>
    </row>
    <row r="26">
      <c r="A26" s="302"/>
      <c r="B26" s="298">
        <v>5258.0</v>
      </c>
      <c r="C26" s="298" t="s">
        <v>154</v>
      </c>
      <c r="D26" s="297">
        <v>30.295</v>
      </c>
      <c r="E26" s="298">
        <v>0.0</v>
      </c>
      <c r="F26" s="298">
        <v>0.0</v>
      </c>
      <c r="G26" s="298">
        <v>8968852.0</v>
      </c>
      <c r="H26" s="298">
        <v>17.95</v>
      </c>
      <c r="I26" s="298" t="s">
        <v>74</v>
      </c>
      <c r="J26" s="298" t="s">
        <v>414</v>
      </c>
      <c r="K26" s="298" t="s">
        <v>689</v>
      </c>
      <c r="L26" s="299"/>
      <c r="M26" s="299"/>
      <c r="N26" s="299"/>
      <c r="O26" s="300" t="str">
        <f t="shared" si="1"/>
        <v>750MeV</v>
      </c>
      <c r="P26" s="299" t="str">
        <f t="shared" si="2"/>
        <v>650MeV</v>
      </c>
      <c r="Q26" s="20">
        <f t="shared" si="3"/>
        <v>450.43</v>
      </c>
      <c r="R26" s="20">
        <f t="shared" si="4"/>
        <v>94.13</v>
      </c>
      <c r="S26" s="20">
        <f t="shared" si="5"/>
        <v>61.49</v>
      </c>
      <c r="T26" s="299"/>
      <c r="U26" s="299"/>
      <c r="V26" s="299"/>
      <c r="W26" s="299"/>
      <c r="X26" s="299"/>
      <c r="Y26" s="299"/>
      <c r="Z26" s="299"/>
      <c r="AA26" s="299"/>
      <c r="AB26" s="299"/>
      <c r="AC26" s="299"/>
      <c r="AD26" s="299"/>
      <c r="AE26" s="299"/>
      <c r="AF26" s="299"/>
      <c r="AG26" s="299"/>
      <c r="AH26" s="299"/>
    </row>
    <row r="27">
      <c r="A27" s="295"/>
      <c r="B27" s="298">
        <v>5259.0</v>
      </c>
      <c r="C27" s="298" t="s">
        <v>154</v>
      </c>
      <c r="D27" s="297">
        <v>30.295</v>
      </c>
      <c r="E27" s="298">
        <v>0.0</v>
      </c>
      <c r="F27" s="298">
        <v>0.0</v>
      </c>
      <c r="G27" s="298">
        <v>49338.0</v>
      </c>
      <c r="H27" s="298">
        <v>5.57</v>
      </c>
      <c r="I27" s="298" t="s">
        <v>74</v>
      </c>
      <c r="J27" s="298" t="s">
        <v>414</v>
      </c>
      <c r="K27" s="298" t="s">
        <v>689</v>
      </c>
      <c r="L27" s="299"/>
      <c r="M27" s="299"/>
      <c r="N27" s="299"/>
      <c r="O27" s="300" t="str">
        <f t="shared" si="1"/>
        <v>750MeV</v>
      </c>
      <c r="P27" s="299" t="str">
        <f t="shared" si="2"/>
        <v>650MeV</v>
      </c>
      <c r="Q27" s="20">
        <f t="shared" si="3"/>
        <v>450.43</v>
      </c>
      <c r="R27" s="20">
        <f t="shared" si="4"/>
        <v>94.13</v>
      </c>
      <c r="S27" s="20">
        <f t="shared" si="5"/>
        <v>61.49</v>
      </c>
      <c r="T27" s="299"/>
      <c r="U27" s="299"/>
      <c r="V27" s="299"/>
      <c r="W27" s="299"/>
      <c r="X27" s="299"/>
      <c r="Y27" s="299"/>
      <c r="Z27" s="299"/>
      <c r="AA27" s="299"/>
      <c r="AB27" s="299"/>
      <c r="AC27" s="299"/>
      <c r="AD27" s="299"/>
      <c r="AE27" s="299"/>
      <c r="AF27" s="299"/>
      <c r="AG27" s="299"/>
      <c r="AH27" s="299"/>
    </row>
    <row r="28">
      <c r="A28" s="295"/>
      <c r="B28" s="298">
        <v>5260.0</v>
      </c>
      <c r="C28" s="298" t="s">
        <v>74</v>
      </c>
      <c r="D28" s="297">
        <v>30.295</v>
      </c>
      <c r="E28" s="298">
        <v>0.0</v>
      </c>
      <c r="F28" s="298">
        <v>0.0</v>
      </c>
      <c r="G28" s="298">
        <v>1.8553992E7</v>
      </c>
      <c r="H28" s="298">
        <v>41.38</v>
      </c>
      <c r="I28" s="298" t="s">
        <v>74</v>
      </c>
      <c r="J28" s="298" t="s">
        <v>414</v>
      </c>
      <c r="K28" s="298" t="s">
        <v>689</v>
      </c>
      <c r="L28" s="299"/>
      <c r="M28" s="299"/>
      <c r="N28" s="299"/>
      <c r="O28" s="300" t="str">
        <f t="shared" si="1"/>
        <v>750MeV</v>
      </c>
      <c r="P28" s="299" t="str">
        <f t="shared" si="2"/>
        <v>650MeV</v>
      </c>
      <c r="Q28" s="20">
        <f t="shared" si="3"/>
        <v>450.43</v>
      </c>
      <c r="R28" s="20">
        <f t="shared" si="4"/>
        <v>94.13</v>
      </c>
      <c r="S28" s="20">
        <f t="shared" si="5"/>
        <v>61.49</v>
      </c>
      <c r="T28" s="299"/>
      <c r="U28" s="299"/>
      <c r="V28" s="299"/>
      <c r="W28" s="299"/>
      <c r="X28" s="299"/>
      <c r="Y28" s="299"/>
      <c r="Z28" s="299"/>
      <c r="AA28" s="299"/>
      <c r="AB28" s="299"/>
      <c r="AC28" s="299"/>
      <c r="AD28" s="299"/>
      <c r="AE28" s="299"/>
      <c r="AF28" s="299"/>
      <c r="AG28" s="299"/>
      <c r="AH28" s="299"/>
    </row>
    <row r="29">
      <c r="A29" s="295"/>
      <c r="B29" s="298">
        <v>5261.0</v>
      </c>
      <c r="C29" s="298" t="s">
        <v>74</v>
      </c>
      <c r="D29" s="297">
        <v>30.295</v>
      </c>
      <c r="E29" s="298">
        <v>0.0</v>
      </c>
      <c r="F29" s="298">
        <v>0.0</v>
      </c>
      <c r="G29" s="298">
        <v>1.9006857E7</v>
      </c>
      <c r="H29" s="298">
        <v>37.44</v>
      </c>
      <c r="I29" s="298" t="s">
        <v>74</v>
      </c>
      <c r="J29" s="298" t="s">
        <v>414</v>
      </c>
      <c r="K29" s="298" t="s">
        <v>689</v>
      </c>
      <c r="L29" s="299"/>
      <c r="M29" s="299"/>
      <c r="N29" s="299"/>
      <c r="O29" s="300" t="str">
        <f t="shared" si="1"/>
        <v>750MeV</v>
      </c>
      <c r="P29" s="299" t="str">
        <f t="shared" si="2"/>
        <v>650MeV</v>
      </c>
      <c r="Q29" s="20">
        <f t="shared" si="3"/>
        <v>450.43</v>
      </c>
      <c r="R29" s="20">
        <f t="shared" si="4"/>
        <v>94.13</v>
      </c>
      <c r="S29" s="20">
        <f t="shared" si="5"/>
        <v>61.49</v>
      </c>
      <c r="T29" s="299"/>
      <c r="U29" s="299"/>
      <c r="V29" s="299"/>
      <c r="W29" s="299"/>
      <c r="X29" s="299"/>
      <c r="Y29" s="299"/>
      <c r="Z29" s="299"/>
      <c r="AA29" s="299"/>
      <c r="AB29" s="299"/>
      <c r="AC29" s="299"/>
      <c r="AD29" s="299"/>
      <c r="AE29" s="299"/>
      <c r="AF29" s="299"/>
      <c r="AG29" s="299"/>
      <c r="AH29" s="299"/>
    </row>
    <row r="30">
      <c r="A30" s="295"/>
      <c r="B30" s="298">
        <v>5262.0</v>
      </c>
      <c r="C30" s="318" t="s">
        <v>721</v>
      </c>
      <c r="D30" s="319">
        <v>30.295</v>
      </c>
      <c r="E30" s="320">
        <v>45427.0</v>
      </c>
      <c r="F30" s="319">
        <v>0.0</v>
      </c>
      <c r="G30" s="298">
        <v>234387.0</v>
      </c>
      <c r="H30" s="298">
        <v>7.35</v>
      </c>
      <c r="I30" s="298" t="s">
        <v>719</v>
      </c>
      <c r="J30" s="298" t="s">
        <v>414</v>
      </c>
      <c r="K30" s="298" t="s">
        <v>203</v>
      </c>
      <c r="L30" s="299"/>
      <c r="M30" s="299"/>
      <c r="N30" s="299"/>
      <c r="O30" s="300" t="str">
        <f t="shared" si="1"/>
        <v>750MeV</v>
      </c>
      <c r="P30" s="299" t="str">
        <f t="shared" si="2"/>
        <v>650MeV</v>
      </c>
      <c r="Q30" s="20">
        <f t="shared" si="3"/>
        <v>450.43</v>
      </c>
      <c r="R30" s="20">
        <f t="shared" si="4"/>
        <v>94.13</v>
      </c>
      <c r="S30" s="20">
        <f t="shared" si="5"/>
        <v>61.49</v>
      </c>
      <c r="T30" s="299"/>
      <c r="U30" s="299"/>
      <c r="V30" s="299"/>
      <c r="W30" s="299"/>
      <c r="X30" s="299"/>
      <c r="Y30" s="299"/>
      <c r="Z30" s="299"/>
      <c r="AA30" s="299"/>
      <c r="AB30" s="299"/>
      <c r="AC30" s="299"/>
      <c r="AD30" s="299"/>
      <c r="AE30" s="299"/>
      <c r="AF30" s="299"/>
      <c r="AG30" s="299"/>
      <c r="AH30" s="299"/>
    </row>
    <row r="31">
      <c r="A31" s="114"/>
      <c r="B31" s="83">
        <v>5263.0</v>
      </c>
      <c r="C31" s="83" t="s">
        <v>391</v>
      </c>
      <c r="D31" s="275">
        <v>30.295</v>
      </c>
      <c r="E31" s="83">
        <v>15.0</v>
      </c>
      <c r="F31" s="83">
        <v>9.8</v>
      </c>
      <c r="G31" s="83">
        <v>983343.0</v>
      </c>
      <c r="H31" s="83">
        <v>17.41</v>
      </c>
      <c r="I31" s="83" t="s">
        <v>101</v>
      </c>
      <c r="J31" s="83" t="s">
        <v>53</v>
      </c>
      <c r="K31" s="83" t="s">
        <v>203</v>
      </c>
      <c r="L31" s="131" t="s">
        <v>723</v>
      </c>
      <c r="M31" s="23"/>
      <c r="N31" s="23"/>
      <c r="O31" s="204" t="str">
        <f t="shared" si="1"/>
        <v>750MeV</v>
      </c>
      <c r="P31" s="23" t="str">
        <f t="shared" si="2"/>
        <v>650MeV</v>
      </c>
      <c r="Q31" s="20">
        <f t="shared" si="3"/>
        <v>450.43</v>
      </c>
      <c r="R31" s="20">
        <f t="shared" si="4"/>
        <v>103.93</v>
      </c>
      <c r="S31" s="20">
        <f t="shared" si="5"/>
        <v>61.49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83">
        <v>5264.0</v>
      </c>
      <c r="C32" s="83" t="s">
        <v>391</v>
      </c>
      <c r="D32" s="275">
        <v>30.295</v>
      </c>
      <c r="E32" s="83">
        <v>15.0</v>
      </c>
      <c r="F32" s="83">
        <v>24.49</v>
      </c>
      <c r="G32" s="83">
        <v>2547130.0</v>
      </c>
      <c r="H32" s="83">
        <v>46.84</v>
      </c>
      <c r="I32" s="83" t="s">
        <v>101</v>
      </c>
      <c r="J32" s="83" t="s">
        <v>53</v>
      </c>
      <c r="K32" s="83" t="s">
        <v>203</v>
      </c>
      <c r="L32" s="45" t="s">
        <v>724</v>
      </c>
      <c r="M32" s="23"/>
      <c r="N32" s="23"/>
      <c r="O32" s="204" t="str">
        <f t="shared" si="1"/>
        <v>750MeV</v>
      </c>
      <c r="P32" s="23" t="str">
        <f t="shared" si="2"/>
        <v>650MeV</v>
      </c>
      <c r="Q32" s="20">
        <f t="shared" si="3"/>
        <v>450.43</v>
      </c>
      <c r="R32" s="20">
        <f t="shared" si="4"/>
        <v>128.42</v>
      </c>
      <c r="S32" s="20">
        <f t="shared" si="5"/>
        <v>61.49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83">
        <v>5265.0</v>
      </c>
      <c r="C33" s="83" t="s">
        <v>391</v>
      </c>
      <c r="D33" s="275">
        <v>30.295</v>
      </c>
      <c r="E33" s="83">
        <v>15.0</v>
      </c>
      <c r="F33" s="83">
        <v>22.08</v>
      </c>
      <c r="G33" s="83">
        <v>2280936.0</v>
      </c>
      <c r="H33" s="83">
        <v>28.26</v>
      </c>
      <c r="I33" s="83" t="s">
        <v>101</v>
      </c>
      <c r="J33" s="83" t="s">
        <v>53</v>
      </c>
      <c r="K33" s="83" t="s">
        <v>203</v>
      </c>
      <c r="L33" s="23"/>
      <c r="M33" s="23"/>
      <c r="N33" s="23"/>
      <c r="O33" s="204" t="str">
        <f t="shared" si="1"/>
        <v>750MeV</v>
      </c>
      <c r="P33" s="23" t="str">
        <f t="shared" si="2"/>
        <v>650MeV</v>
      </c>
      <c r="Q33" s="20">
        <f t="shared" si="3"/>
        <v>450.43</v>
      </c>
      <c r="R33" s="20">
        <f t="shared" si="4"/>
        <v>150.5</v>
      </c>
      <c r="S33" s="20">
        <f t="shared" si="5"/>
        <v>61.49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180"/>
      <c r="B34" s="83">
        <v>5266.0</v>
      </c>
      <c r="C34" s="83" t="s">
        <v>391</v>
      </c>
      <c r="D34" s="275">
        <v>30.295</v>
      </c>
      <c r="E34" s="83">
        <v>15.0</v>
      </c>
      <c r="F34" s="83">
        <v>7.67</v>
      </c>
      <c r="G34" s="83">
        <v>813650.0</v>
      </c>
      <c r="H34" s="83">
        <v>27.96</v>
      </c>
      <c r="I34" s="83" t="s">
        <v>101</v>
      </c>
      <c r="J34" s="83" t="s">
        <v>53</v>
      </c>
      <c r="K34" s="83" t="s">
        <v>203</v>
      </c>
      <c r="L34" s="23"/>
      <c r="M34" s="23"/>
      <c r="N34" s="23"/>
      <c r="O34" s="204" t="str">
        <f t="shared" si="1"/>
        <v>750MeV</v>
      </c>
      <c r="P34" s="23" t="str">
        <f t="shared" si="2"/>
        <v>650MeV</v>
      </c>
      <c r="Q34" s="20">
        <f t="shared" si="3"/>
        <v>450.43</v>
      </c>
      <c r="R34" s="20">
        <f t="shared" si="4"/>
        <v>158.17</v>
      </c>
      <c r="S34" s="20">
        <f t="shared" si="5"/>
        <v>61.49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180">
        <v>45364.0</v>
      </c>
      <c r="B35" s="83">
        <v>5267.0</v>
      </c>
      <c r="C35" s="83" t="s">
        <v>391</v>
      </c>
      <c r="D35" s="275">
        <v>30.295</v>
      </c>
      <c r="E35" s="83">
        <v>15.0</v>
      </c>
      <c r="F35" s="83">
        <v>9.95</v>
      </c>
      <c r="G35" s="83">
        <v>1035720.0</v>
      </c>
      <c r="H35" s="83">
        <v>29.82</v>
      </c>
      <c r="I35" s="83" t="s">
        <v>101</v>
      </c>
      <c r="J35" s="83" t="s">
        <v>53</v>
      </c>
      <c r="K35" s="83" t="s">
        <v>203</v>
      </c>
      <c r="L35" s="23"/>
      <c r="M35" s="23"/>
      <c r="N35" s="23"/>
      <c r="O35" s="204" t="str">
        <f t="shared" si="1"/>
        <v>750MeV</v>
      </c>
      <c r="P35" s="23" t="str">
        <f t="shared" si="2"/>
        <v>650MeV</v>
      </c>
      <c r="Q35" s="20">
        <f t="shared" si="3"/>
        <v>450.43</v>
      </c>
      <c r="R35" s="20">
        <f t="shared" si="4"/>
        <v>168.12</v>
      </c>
      <c r="S35" s="20">
        <f t="shared" si="5"/>
        <v>61.49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/>
      <c r="B36" s="83">
        <v>5268.0</v>
      </c>
      <c r="C36" s="83" t="s">
        <v>391</v>
      </c>
      <c r="D36" s="275">
        <v>30.295</v>
      </c>
      <c r="E36" s="83">
        <v>15.0</v>
      </c>
      <c r="F36" s="83">
        <v>24.17</v>
      </c>
      <c r="G36" s="83">
        <v>2449920.0</v>
      </c>
      <c r="H36" s="83">
        <v>37.62</v>
      </c>
      <c r="I36" s="83" t="s">
        <v>101</v>
      </c>
      <c r="J36" s="83" t="s">
        <v>53</v>
      </c>
      <c r="K36" s="83" t="s">
        <v>203</v>
      </c>
      <c r="L36" s="23"/>
      <c r="M36" s="23"/>
      <c r="N36" s="23"/>
      <c r="O36" s="204" t="str">
        <f t="shared" si="1"/>
        <v>750MeV</v>
      </c>
      <c r="P36" s="23" t="str">
        <f t="shared" si="2"/>
        <v>650MeV</v>
      </c>
      <c r="Q36" s="20">
        <f t="shared" si="3"/>
        <v>450.43</v>
      </c>
      <c r="R36" s="20">
        <f t="shared" si="4"/>
        <v>192.29</v>
      </c>
      <c r="S36" s="20">
        <f t="shared" si="5"/>
        <v>61.49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83">
        <v>5269.0</v>
      </c>
      <c r="C37" s="83" t="s">
        <v>391</v>
      </c>
      <c r="D37" s="275">
        <v>30.295</v>
      </c>
      <c r="E37" s="83">
        <v>15.0</v>
      </c>
      <c r="F37" s="83">
        <v>26.11</v>
      </c>
      <c r="G37" s="83">
        <v>2640061.0</v>
      </c>
      <c r="H37" s="83">
        <v>38.09</v>
      </c>
      <c r="I37" s="83" t="s">
        <v>101</v>
      </c>
      <c r="J37" s="83" t="s">
        <v>53</v>
      </c>
      <c r="K37" s="83" t="s">
        <v>203</v>
      </c>
      <c r="L37" s="23"/>
      <c r="M37" s="23"/>
      <c r="N37" s="23"/>
      <c r="O37" s="204" t="str">
        <f t="shared" si="1"/>
        <v>750MeV</v>
      </c>
      <c r="P37" s="23" t="str">
        <f t="shared" si="2"/>
        <v>650MeV</v>
      </c>
      <c r="Q37" s="20">
        <f t="shared" si="3"/>
        <v>450.43</v>
      </c>
      <c r="R37" s="20">
        <f t="shared" si="4"/>
        <v>218.4</v>
      </c>
      <c r="S37" s="20">
        <f t="shared" si="5"/>
        <v>61.49</v>
      </c>
      <c r="T37" s="23"/>
      <c r="U37" s="23"/>
      <c r="V37" s="23">
        <f>SUM(H31:H47)</f>
        <v>471.97</v>
      </c>
      <c r="W37" s="23">
        <f>V37/60</f>
        <v>7.866166667</v>
      </c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83">
        <v>5270.0</v>
      </c>
      <c r="C38" s="83" t="s">
        <v>391</v>
      </c>
      <c r="D38" s="275">
        <v>30.295</v>
      </c>
      <c r="E38" s="83">
        <v>15.0</v>
      </c>
      <c r="F38" s="83">
        <v>32.0</v>
      </c>
      <c r="G38" s="83">
        <v>3269452.0</v>
      </c>
      <c r="H38" s="83">
        <v>38.05</v>
      </c>
      <c r="I38" s="83" t="s">
        <v>101</v>
      </c>
      <c r="J38" s="83" t="s">
        <v>53</v>
      </c>
      <c r="K38" s="83" t="s">
        <v>203</v>
      </c>
      <c r="L38" s="23"/>
      <c r="M38" s="23"/>
      <c r="N38" s="23"/>
      <c r="O38" s="204" t="str">
        <f t="shared" si="1"/>
        <v>750MeV</v>
      </c>
      <c r="P38" s="23" t="str">
        <f t="shared" si="2"/>
        <v>650MeV</v>
      </c>
      <c r="Q38" s="20">
        <f t="shared" si="3"/>
        <v>450.43</v>
      </c>
      <c r="R38" s="20">
        <f t="shared" si="4"/>
        <v>250.4</v>
      </c>
      <c r="S38" s="20">
        <f t="shared" si="5"/>
        <v>61.49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83">
        <v>5271.0</v>
      </c>
      <c r="C39" s="83" t="s">
        <v>391</v>
      </c>
      <c r="D39" s="275">
        <v>30.295</v>
      </c>
      <c r="E39" s="83">
        <v>15.0</v>
      </c>
      <c r="F39" s="83">
        <v>23.38</v>
      </c>
      <c r="G39" s="83">
        <v>2346655.0</v>
      </c>
      <c r="H39" s="83">
        <v>28.82</v>
      </c>
      <c r="I39" s="83" t="s">
        <v>101</v>
      </c>
      <c r="J39" s="83" t="s">
        <v>53</v>
      </c>
      <c r="K39" s="83" t="s">
        <v>203</v>
      </c>
      <c r="L39" s="23"/>
      <c r="M39" s="23"/>
      <c r="N39" s="23"/>
      <c r="O39" s="204" t="str">
        <f t="shared" si="1"/>
        <v>750MeV</v>
      </c>
      <c r="P39" s="23" t="str">
        <f t="shared" si="2"/>
        <v>650MeV</v>
      </c>
      <c r="Q39" s="20">
        <f t="shared" si="3"/>
        <v>450.43</v>
      </c>
      <c r="R39" s="20">
        <f t="shared" si="4"/>
        <v>273.78</v>
      </c>
      <c r="S39" s="20">
        <f t="shared" si="5"/>
        <v>61.49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83">
        <v>5272.0</v>
      </c>
      <c r="C40" s="83" t="s">
        <v>391</v>
      </c>
      <c r="D40" s="275">
        <v>30.295</v>
      </c>
      <c r="E40" s="83">
        <v>15.0</v>
      </c>
      <c r="F40" s="83">
        <v>24.47</v>
      </c>
      <c r="G40" s="83">
        <v>2462968.0</v>
      </c>
      <c r="H40" s="83">
        <v>29.34</v>
      </c>
      <c r="I40" s="83" t="s">
        <v>101</v>
      </c>
      <c r="J40" s="83" t="s">
        <v>53</v>
      </c>
      <c r="K40" s="83" t="s">
        <v>203</v>
      </c>
      <c r="L40" s="23"/>
      <c r="M40" s="23"/>
      <c r="N40" s="23"/>
      <c r="O40" s="204" t="str">
        <f t="shared" si="1"/>
        <v>750MeV</v>
      </c>
      <c r="P40" s="23" t="str">
        <f t="shared" si="2"/>
        <v>650MeV</v>
      </c>
      <c r="Q40" s="20">
        <f t="shared" si="3"/>
        <v>450.43</v>
      </c>
      <c r="R40" s="20">
        <f t="shared" si="4"/>
        <v>298.25</v>
      </c>
      <c r="S40" s="20">
        <f t="shared" si="5"/>
        <v>61.49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14"/>
      <c r="B41" s="83">
        <v>5273.0</v>
      </c>
      <c r="C41" s="83" t="s">
        <v>391</v>
      </c>
      <c r="D41" s="275">
        <v>30.295</v>
      </c>
      <c r="E41" s="83">
        <v>15.0</v>
      </c>
      <c r="F41" s="83">
        <v>18.51</v>
      </c>
      <c r="G41" s="83">
        <v>1916089.0</v>
      </c>
      <c r="H41" s="83">
        <v>28.6</v>
      </c>
      <c r="I41" s="83" t="s">
        <v>101</v>
      </c>
      <c r="J41" s="83" t="s">
        <v>53</v>
      </c>
      <c r="K41" s="83" t="s">
        <v>203</v>
      </c>
      <c r="L41" s="23"/>
      <c r="M41" s="23"/>
      <c r="N41" s="23"/>
      <c r="O41" s="204" t="str">
        <f t="shared" si="1"/>
        <v>750MeV</v>
      </c>
      <c r="P41" s="23" t="str">
        <f t="shared" si="2"/>
        <v>650MeV</v>
      </c>
      <c r="Q41" s="20">
        <f t="shared" si="3"/>
        <v>450.43</v>
      </c>
      <c r="R41" s="20">
        <f t="shared" si="4"/>
        <v>316.76</v>
      </c>
      <c r="S41" s="20">
        <f t="shared" si="5"/>
        <v>61.49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114"/>
      <c r="B42" s="83">
        <v>5274.0</v>
      </c>
      <c r="C42" s="83" t="s">
        <v>391</v>
      </c>
      <c r="D42" s="275">
        <v>30.295</v>
      </c>
      <c r="E42" s="83">
        <v>15.0</v>
      </c>
      <c r="F42" s="83">
        <v>24.03</v>
      </c>
      <c r="G42" s="83">
        <v>2422301.0</v>
      </c>
      <c r="H42" s="83">
        <v>30.48</v>
      </c>
      <c r="I42" s="83" t="s">
        <v>101</v>
      </c>
      <c r="J42" s="83" t="s">
        <v>53</v>
      </c>
      <c r="K42" s="83" t="s">
        <v>203</v>
      </c>
      <c r="L42" s="23"/>
      <c r="M42" s="23"/>
      <c r="N42" s="23"/>
      <c r="O42" s="204" t="str">
        <f t="shared" si="1"/>
        <v>750MeV</v>
      </c>
      <c r="P42" s="23" t="str">
        <f t="shared" si="2"/>
        <v>650MeV</v>
      </c>
      <c r="Q42" s="20">
        <f t="shared" si="3"/>
        <v>450.43</v>
      </c>
      <c r="R42" s="20">
        <f t="shared" si="4"/>
        <v>340.79</v>
      </c>
      <c r="S42" s="20">
        <f t="shared" si="5"/>
        <v>61.49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114"/>
      <c r="B43" s="83">
        <v>5275.0</v>
      </c>
      <c r="C43" s="83" t="s">
        <v>391</v>
      </c>
      <c r="D43" s="275">
        <v>30.295</v>
      </c>
      <c r="E43" s="83">
        <v>15.0</v>
      </c>
      <c r="F43" s="83">
        <v>24.13</v>
      </c>
      <c r="G43" s="83">
        <v>2448377.0</v>
      </c>
      <c r="H43" s="83">
        <v>28.32</v>
      </c>
      <c r="I43" s="83" t="s">
        <v>101</v>
      </c>
      <c r="J43" s="83" t="s">
        <v>53</v>
      </c>
      <c r="K43" s="83" t="s">
        <v>203</v>
      </c>
      <c r="L43" s="23"/>
      <c r="M43" s="23"/>
      <c r="N43" s="23"/>
      <c r="O43" s="204" t="str">
        <f t="shared" si="1"/>
        <v>750MeV</v>
      </c>
      <c r="P43" s="23" t="str">
        <f t="shared" si="2"/>
        <v>650MeV</v>
      </c>
      <c r="Q43" s="20">
        <f t="shared" si="3"/>
        <v>450.43</v>
      </c>
      <c r="R43" s="20">
        <f t="shared" si="4"/>
        <v>364.92</v>
      </c>
      <c r="S43" s="20">
        <f t="shared" si="5"/>
        <v>61.49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>
      <c r="A44" s="114"/>
      <c r="B44" s="83">
        <v>5276.0</v>
      </c>
      <c r="C44" s="83" t="s">
        <v>391</v>
      </c>
      <c r="D44" s="275">
        <v>30.295</v>
      </c>
      <c r="E44" s="83">
        <v>15.0</v>
      </c>
      <c r="F44" s="83">
        <v>10.06</v>
      </c>
      <c r="G44" s="83">
        <v>1005154.0</v>
      </c>
      <c r="H44" s="83">
        <v>18.84</v>
      </c>
      <c r="I44" s="83" t="s">
        <v>101</v>
      </c>
      <c r="J44" s="83" t="s">
        <v>53</v>
      </c>
      <c r="K44" s="83" t="s">
        <v>203</v>
      </c>
      <c r="L44" s="23"/>
      <c r="M44" s="23"/>
      <c r="N44" s="23"/>
      <c r="O44" s="204" t="str">
        <f t="shared" si="1"/>
        <v>750MeV</v>
      </c>
      <c r="P44" s="23" t="str">
        <f t="shared" si="2"/>
        <v>650MeV</v>
      </c>
      <c r="Q44" s="20">
        <f t="shared" si="3"/>
        <v>450.43</v>
      </c>
      <c r="R44" s="20">
        <f t="shared" si="4"/>
        <v>374.98</v>
      </c>
      <c r="S44" s="20">
        <f t="shared" si="5"/>
        <v>61.49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>
      <c r="A45" s="114"/>
      <c r="B45" s="83">
        <v>5277.0</v>
      </c>
      <c r="C45" s="83" t="s">
        <v>391</v>
      </c>
      <c r="D45" s="275">
        <v>30.295</v>
      </c>
      <c r="E45" s="83">
        <v>15.0</v>
      </c>
      <c r="F45" s="83">
        <v>8.51</v>
      </c>
      <c r="G45" s="83">
        <v>880616.0</v>
      </c>
      <c r="H45" s="83">
        <v>28.69</v>
      </c>
      <c r="I45" s="83" t="s">
        <v>101</v>
      </c>
      <c r="J45" s="83" t="s">
        <v>53</v>
      </c>
      <c r="K45" s="83" t="s">
        <v>203</v>
      </c>
      <c r="L45" s="23"/>
      <c r="M45" s="23"/>
      <c r="N45" s="23"/>
      <c r="O45" s="204" t="str">
        <f t="shared" si="1"/>
        <v>750MeV</v>
      </c>
      <c r="P45" s="23" t="str">
        <f t="shared" si="2"/>
        <v>650MeV</v>
      </c>
      <c r="Q45" s="20">
        <f t="shared" si="3"/>
        <v>450.43</v>
      </c>
      <c r="R45" s="20">
        <f t="shared" si="4"/>
        <v>383.49</v>
      </c>
      <c r="S45" s="20">
        <f t="shared" si="5"/>
        <v>61.49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114"/>
      <c r="B46" s="83">
        <v>5278.0</v>
      </c>
      <c r="C46" s="83" t="s">
        <v>154</v>
      </c>
      <c r="D46" s="275">
        <v>30.295</v>
      </c>
      <c r="E46" s="83">
        <v>15.0</v>
      </c>
      <c r="F46" s="83">
        <v>0.0</v>
      </c>
      <c r="G46" s="83">
        <v>45866.0</v>
      </c>
      <c r="H46" s="83">
        <v>0.46</v>
      </c>
      <c r="I46" s="128" t="s">
        <v>101</v>
      </c>
      <c r="J46" s="128" t="s">
        <v>53</v>
      </c>
      <c r="K46" s="128" t="s">
        <v>203</v>
      </c>
      <c r="L46" s="45" t="s">
        <v>547</v>
      </c>
      <c r="M46" s="23"/>
      <c r="N46" s="23"/>
      <c r="O46" s="204" t="str">
        <f t="shared" si="1"/>
        <v>750MeV</v>
      </c>
      <c r="P46" s="23" t="str">
        <f t="shared" si="2"/>
        <v>650MeV</v>
      </c>
      <c r="Q46" s="20">
        <f t="shared" si="3"/>
        <v>450.43</v>
      </c>
      <c r="R46" s="20">
        <f t="shared" si="4"/>
        <v>383.49</v>
      </c>
      <c r="S46" s="20">
        <f t="shared" si="5"/>
        <v>61.49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>
      <c r="A47" s="114"/>
      <c r="B47" s="83">
        <v>5279.0</v>
      </c>
      <c r="C47" s="83" t="s">
        <v>391</v>
      </c>
      <c r="D47" s="275">
        <v>30.295</v>
      </c>
      <c r="E47" s="83">
        <v>15.0</v>
      </c>
      <c r="F47" s="83">
        <v>12.76</v>
      </c>
      <c r="G47" s="83">
        <v>1270850.0</v>
      </c>
      <c r="H47" s="83">
        <v>14.37</v>
      </c>
      <c r="I47" s="128" t="s">
        <v>101</v>
      </c>
      <c r="J47" s="149" t="s">
        <v>469</v>
      </c>
      <c r="K47" s="128" t="s">
        <v>203</v>
      </c>
      <c r="L47" s="23"/>
      <c r="M47" s="23"/>
      <c r="N47" s="23"/>
      <c r="O47" s="204" t="str">
        <f t="shared" si="1"/>
        <v>750MeV</v>
      </c>
      <c r="P47" s="23" t="str">
        <f t="shared" si="2"/>
        <v>650MeV</v>
      </c>
      <c r="Q47" s="20">
        <f t="shared" si="3"/>
        <v>450.43</v>
      </c>
      <c r="R47" s="20">
        <f t="shared" si="4"/>
        <v>396.25</v>
      </c>
      <c r="S47" s="20">
        <f t="shared" si="5"/>
        <v>61.49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75"/>
      <c r="B48" s="52">
        <v>5316.0</v>
      </c>
      <c r="C48" s="52" t="s">
        <v>391</v>
      </c>
      <c r="D48" s="79">
        <v>30.3</v>
      </c>
      <c r="E48" s="52">
        <v>30.0</v>
      </c>
      <c r="F48" s="52">
        <v>44.91</v>
      </c>
      <c r="G48" s="52">
        <v>1687969.0</v>
      </c>
      <c r="H48" s="52">
        <v>29.48</v>
      </c>
      <c r="I48" s="52" t="s">
        <v>65</v>
      </c>
      <c r="J48" s="52" t="s">
        <v>53</v>
      </c>
      <c r="K48" s="52" t="s">
        <v>203</v>
      </c>
      <c r="O48" s="176" t="str">
        <f t="shared" si="1"/>
        <v>750MeV</v>
      </c>
      <c r="P48" s="20" t="str">
        <f t="shared" si="2"/>
        <v>650MeV</v>
      </c>
      <c r="Q48" s="20">
        <f t="shared" si="3"/>
        <v>495.34</v>
      </c>
      <c r="R48" s="20">
        <f t="shared" si="4"/>
        <v>396.25</v>
      </c>
      <c r="S48" s="20">
        <f t="shared" si="5"/>
        <v>61.49</v>
      </c>
    </row>
    <row r="49">
      <c r="A49" s="252"/>
      <c r="B49" s="52">
        <v>5317.0</v>
      </c>
      <c r="C49" s="52" t="s">
        <v>391</v>
      </c>
      <c r="D49" s="276">
        <v>30.3</v>
      </c>
      <c r="E49" s="52">
        <v>30.0</v>
      </c>
      <c r="F49" s="52">
        <v>48.67</v>
      </c>
      <c r="G49" s="52">
        <v>1808858.0</v>
      </c>
      <c r="H49" s="52">
        <v>29.16</v>
      </c>
      <c r="I49" s="52" t="s">
        <v>65</v>
      </c>
      <c r="J49" s="52" t="s">
        <v>53</v>
      </c>
      <c r="K49" s="52" t="s">
        <v>203</v>
      </c>
      <c r="O49" s="176" t="str">
        <f t="shared" si="1"/>
        <v>750MeV</v>
      </c>
      <c r="P49" s="20" t="str">
        <f t="shared" si="2"/>
        <v>650MeV</v>
      </c>
      <c r="Q49" s="20">
        <f t="shared" si="3"/>
        <v>544.01</v>
      </c>
      <c r="R49" s="20">
        <f t="shared" si="4"/>
        <v>396.25</v>
      </c>
      <c r="S49" s="20">
        <f t="shared" si="5"/>
        <v>61.49</v>
      </c>
    </row>
    <row r="50">
      <c r="A50" s="75"/>
      <c r="B50" s="52">
        <v>5318.0</v>
      </c>
      <c r="C50" s="52" t="s">
        <v>391</v>
      </c>
      <c r="D50" s="276">
        <v>30.3</v>
      </c>
      <c r="E50" s="52">
        <v>30.0</v>
      </c>
      <c r="F50" s="52">
        <v>38.98</v>
      </c>
      <c r="G50" s="52">
        <v>1473223.0</v>
      </c>
      <c r="H50" s="52">
        <v>28.4</v>
      </c>
      <c r="I50" s="52" t="s">
        <v>65</v>
      </c>
      <c r="J50" s="52" t="s">
        <v>53</v>
      </c>
      <c r="K50" s="52" t="s">
        <v>203</v>
      </c>
      <c r="O50" s="176" t="str">
        <f t="shared" si="1"/>
        <v>750MeV</v>
      </c>
      <c r="P50" s="20" t="str">
        <f t="shared" si="2"/>
        <v>650MeV</v>
      </c>
      <c r="Q50" s="20">
        <f t="shared" si="3"/>
        <v>582.99</v>
      </c>
      <c r="R50" s="20">
        <f t="shared" si="4"/>
        <v>396.25</v>
      </c>
      <c r="S50" s="20">
        <f t="shared" si="5"/>
        <v>61.49</v>
      </c>
    </row>
    <row r="51">
      <c r="A51" s="75"/>
      <c r="B51" s="52">
        <v>5319.0</v>
      </c>
      <c r="C51" s="52" t="s">
        <v>391</v>
      </c>
      <c r="D51" s="276">
        <v>30.3</v>
      </c>
      <c r="E51" s="52">
        <v>30.0</v>
      </c>
      <c r="F51" s="52">
        <v>47.26</v>
      </c>
      <c r="G51" s="52">
        <v>1751912.0</v>
      </c>
      <c r="H51" s="52">
        <v>27.74</v>
      </c>
      <c r="I51" s="52" t="s">
        <v>65</v>
      </c>
      <c r="J51" s="52" t="s">
        <v>53</v>
      </c>
      <c r="K51" s="52" t="s">
        <v>203</v>
      </c>
      <c r="O51" s="176" t="str">
        <f t="shared" si="1"/>
        <v>750MeV</v>
      </c>
      <c r="P51" s="20" t="str">
        <f t="shared" si="2"/>
        <v>650MeV</v>
      </c>
      <c r="Q51" s="20">
        <f t="shared" si="3"/>
        <v>630.25</v>
      </c>
      <c r="R51" s="20">
        <f t="shared" si="4"/>
        <v>396.25</v>
      </c>
      <c r="S51" s="20">
        <f t="shared" si="5"/>
        <v>61.49</v>
      </c>
    </row>
    <row r="52">
      <c r="A52" s="75"/>
      <c r="B52" s="52">
        <v>5320.0</v>
      </c>
      <c r="C52" s="52" t="s">
        <v>391</v>
      </c>
      <c r="D52" s="276">
        <v>30.3</v>
      </c>
      <c r="E52" s="52">
        <v>30.0</v>
      </c>
      <c r="F52" s="52">
        <v>46.99</v>
      </c>
      <c r="G52" s="52">
        <v>1759242.0</v>
      </c>
      <c r="H52" s="52">
        <v>28.42</v>
      </c>
      <c r="I52" s="52" t="s">
        <v>65</v>
      </c>
      <c r="J52" s="52" t="s">
        <v>53</v>
      </c>
      <c r="K52" s="52" t="s">
        <v>203</v>
      </c>
      <c r="O52" s="176" t="str">
        <f t="shared" si="1"/>
        <v>750MeV</v>
      </c>
      <c r="P52" s="20" t="str">
        <f t="shared" si="2"/>
        <v>650MeV</v>
      </c>
      <c r="Q52" s="20">
        <f t="shared" si="3"/>
        <v>677.24</v>
      </c>
      <c r="R52" s="20">
        <f t="shared" si="4"/>
        <v>396.25</v>
      </c>
      <c r="S52" s="20">
        <f t="shared" si="5"/>
        <v>61.49</v>
      </c>
    </row>
    <row r="53">
      <c r="A53" s="75"/>
      <c r="B53" s="52">
        <v>5321.0</v>
      </c>
      <c r="C53" s="52" t="s">
        <v>391</v>
      </c>
      <c r="D53" s="276">
        <v>30.3</v>
      </c>
      <c r="E53" s="52">
        <v>30.0</v>
      </c>
      <c r="F53" s="52">
        <v>43.95</v>
      </c>
      <c r="G53" s="52">
        <v>1652777.0</v>
      </c>
      <c r="H53" s="52">
        <v>28.73</v>
      </c>
      <c r="I53" s="52" t="s">
        <v>65</v>
      </c>
      <c r="J53" s="52" t="s">
        <v>53</v>
      </c>
      <c r="K53" s="52" t="s">
        <v>203</v>
      </c>
      <c r="O53" s="176" t="str">
        <f t="shared" si="1"/>
        <v>750MeV</v>
      </c>
      <c r="P53" s="20" t="str">
        <f t="shared" si="2"/>
        <v>650MeV</v>
      </c>
      <c r="Q53" s="20">
        <f t="shared" si="3"/>
        <v>721.19</v>
      </c>
      <c r="R53" s="20">
        <f t="shared" si="4"/>
        <v>396.25</v>
      </c>
      <c r="S53" s="20">
        <f t="shared" si="5"/>
        <v>61.49</v>
      </c>
    </row>
    <row r="54">
      <c r="A54" s="75"/>
      <c r="B54" s="52">
        <v>5322.0</v>
      </c>
      <c r="C54" s="52" t="s">
        <v>391</v>
      </c>
      <c r="D54" s="276">
        <v>30.3</v>
      </c>
      <c r="E54" s="52">
        <v>30.0</v>
      </c>
      <c r="F54" s="52">
        <v>48.29</v>
      </c>
      <c r="G54" s="52">
        <v>1806831.0</v>
      </c>
      <c r="H54" s="52">
        <v>28.38</v>
      </c>
      <c r="I54" s="52" t="s">
        <v>65</v>
      </c>
      <c r="J54" s="52" t="s">
        <v>53</v>
      </c>
      <c r="K54" s="52" t="s">
        <v>203</v>
      </c>
      <c r="O54" s="176" t="str">
        <f t="shared" si="1"/>
        <v>750MeV</v>
      </c>
      <c r="P54" s="20" t="str">
        <f t="shared" si="2"/>
        <v>650MeV</v>
      </c>
      <c r="Q54" s="20">
        <f t="shared" si="3"/>
        <v>769.48</v>
      </c>
      <c r="R54" s="20">
        <f t="shared" si="4"/>
        <v>396.25</v>
      </c>
      <c r="S54" s="20">
        <f t="shared" si="5"/>
        <v>61.49</v>
      </c>
    </row>
    <row r="55">
      <c r="A55" s="73"/>
      <c r="B55" s="52">
        <v>5323.0</v>
      </c>
      <c r="C55" s="52" t="s">
        <v>154</v>
      </c>
      <c r="D55" s="276">
        <v>30.3</v>
      </c>
      <c r="E55" s="52">
        <v>30.0</v>
      </c>
      <c r="F55" s="52">
        <v>0.0</v>
      </c>
      <c r="G55" s="52">
        <v>0.0</v>
      </c>
      <c r="H55" s="52">
        <v>10.0</v>
      </c>
      <c r="I55" s="52" t="s">
        <v>65</v>
      </c>
      <c r="J55" s="52" t="s">
        <v>53</v>
      </c>
      <c r="K55" s="52" t="s">
        <v>203</v>
      </c>
      <c r="L55" s="4" t="s">
        <v>729</v>
      </c>
      <c r="O55" s="176" t="str">
        <f t="shared" si="1"/>
        <v>750MeV</v>
      </c>
      <c r="P55" s="20" t="str">
        <f t="shared" si="2"/>
        <v>650MeV</v>
      </c>
      <c r="Q55" s="20">
        <f t="shared" si="3"/>
        <v>769.48</v>
      </c>
      <c r="R55" s="20">
        <f t="shared" si="4"/>
        <v>396.25</v>
      </c>
      <c r="S55" s="20">
        <f t="shared" si="5"/>
        <v>61.49</v>
      </c>
    </row>
    <row r="56">
      <c r="A56" s="75"/>
      <c r="B56" s="52">
        <v>5324.0</v>
      </c>
      <c r="C56" s="52" t="s">
        <v>391</v>
      </c>
      <c r="D56" s="276">
        <v>30.3</v>
      </c>
      <c r="E56" s="52">
        <v>30.0</v>
      </c>
      <c r="F56" s="52">
        <v>47.35</v>
      </c>
      <c r="G56" s="52">
        <v>1760328.0</v>
      </c>
      <c r="H56" s="52">
        <v>28.69</v>
      </c>
      <c r="I56" s="52" t="s">
        <v>65</v>
      </c>
      <c r="J56" s="52" t="s">
        <v>53</v>
      </c>
      <c r="K56" s="52" t="s">
        <v>203</v>
      </c>
      <c r="O56" s="176" t="str">
        <f t="shared" si="1"/>
        <v>750MeV</v>
      </c>
      <c r="P56" s="20" t="str">
        <f t="shared" si="2"/>
        <v>650MeV</v>
      </c>
      <c r="Q56" s="20">
        <f t="shared" si="3"/>
        <v>816.83</v>
      </c>
      <c r="R56" s="20">
        <f t="shared" si="4"/>
        <v>396.25</v>
      </c>
      <c r="S56" s="20">
        <f t="shared" si="5"/>
        <v>61.49</v>
      </c>
    </row>
    <row r="57">
      <c r="A57" s="75"/>
      <c r="B57" s="52">
        <v>5325.0</v>
      </c>
      <c r="C57" s="52" t="s">
        <v>391</v>
      </c>
      <c r="D57" s="276">
        <v>30.3</v>
      </c>
      <c r="E57" s="52">
        <v>20.0</v>
      </c>
      <c r="F57" s="52">
        <v>19.82</v>
      </c>
      <c r="G57" s="52">
        <v>755529.0</v>
      </c>
      <c r="H57" s="52">
        <v>19.39</v>
      </c>
      <c r="I57" s="52" t="s">
        <v>65</v>
      </c>
      <c r="J57" s="52" t="s">
        <v>53</v>
      </c>
      <c r="K57" s="52" t="s">
        <v>203</v>
      </c>
      <c r="O57" s="176" t="str">
        <f t="shared" si="1"/>
        <v>750MeV</v>
      </c>
      <c r="P57" s="20" t="str">
        <f t="shared" si="2"/>
        <v>650MeV</v>
      </c>
      <c r="Q57" s="20">
        <f t="shared" si="3"/>
        <v>836.65</v>
      </c>
      <c r="R57" s="20">
        <f t="shared" si="4"/>
        <v>396.25</v>
      </c>
      <c r="S57" s="20">
        <f t="shared" si="5"/>
        <v>61.49</v>
      </c>
    </row>
    <row r="58">
      <c r="A58" s="75"/>
      <c r="B58" s="52">
        <v>5326.0</v>
      </c>
      <c r="C58" s="52" t="s">
        <v>391</v>
      </c>
      <c r="D58" s="276">
        <v>30.3</v>
      </c>
      <c r="E58" s="52">
        <v>10.0</v>
      </c>
      <c r="F58" s="52">
        <v>16.71</v>
      </c>
      <c r="G58" s="52">
        <v>668947.0</v>
      </c>
      <c r="H58" s="52">
        <v>30.47</v>
      </c>
      <c r="I58" s="52" t="s">
        <v>65</v>
      </c>
      <c r="J58" s="52" t="s">
        <v>53</v>
      </c>
      <c r="K58" s="52" t="s">
        <v>203</v>
      </c>
      <c r="O58" s="176" t="str">
        <f t="shared" si="1"/>
        <v>750MeV</v>
      </c>
      <c r="P58" s="20" t="str">
        <f t="shared" si="2"/>
        <v>650MeV</v>
      </c>
      <c r="Q58" s="20">
        <f t="shared" si="3"/>
        <v>853.36</v>
      </c>
      <c r="R58" s="20">
        <f t="shared" si="4"/>
        <v>396.25</v>
      </c>
      <c r="S58" s="20">
        <f t="shared" si="5"/>
        <v>61.49</v>
      </c>
    </row>
    <row r="59">
      <c r="A59" s="75"/>
      <c r="B59" s="52">
        <v>5327.0</v>
      </c>
      <c r="C59" s="52" t="s">
        <v>391</v>
      </c>
      <c r="D59" s="276">
        <v>30.3</v>
      </c>
      <c r="E59" s="52">
        <v>30.0</v>
      </c>
      <c r="F59" s="52">
        <v>23.07</v>
      </c>
      <c r="G59" s="52">
        <v>843982.0</v>
      </c>
      <c r="H59" s="52">
        <v>15.25</v>
      </c>
      <c r="I59" s="52" t="s">
        <v>65</v>
      </c>
      <c r="J59" s="52" t="s">
        <v>53</v>
      </c>
      <c r="K59" s="52" t="s">
        <v>223</v>
      </c>
      <c r="O59" s="176" t="str">
        <f t="shared" si="1"/>
        <v>750MeV</v>
      </c>
      <c r="P59" s="20" t="str">
        <f t="shared" si="2"/>
        <v>650MeV</v>
      </c>
      <c r="Q59" s="20">
        <f t="shared" si="3"/>
        <v>876.43</v>
      </c>
      <c r="R59" s="20">
        <f t="shared" si="4"/>
        <v>396.25</v>
      </c>
      <c r="S59" s="20">
        <f t="shared" si="5"/>
        <v>61.49</v>
      </c>
    </row>
    <row r="60">
      <c r="A60" s="111"/>
      <c r="B60" s="43">
        <v>5328.0</v>
      </c>
      <c r="C60" s="43" t="s">
        <v>391</v>
      </c>
      <c r="D60" s="277">
        <v>30.3</v>
      </c>
      <c r="E60" s="43">
        <v>30.0</v>
      </c>
      <c r="F60" s="43">
        <v>21.78</v>
      </c>
      <c r="G60" s="43">
        <v>808089.0</v>
      </c>
      <c r="H60" s="43">
        <v>14.89</v>
      </c>
      <c r="I60" s="43" t="s">
        <v>229</v>
      </c>
      <c r="J60" s="43" t="s">
        <v>53</v>
      </c>
      <c r="K60" s="43" t="s">
        <v>203</v>
      </c>
      <c r="L60" s="44" t="s">
        <v>731</v>
      </c>
      <c r="M60" s="27"/>
      <c r="N60" s="27"/>
      <c r="O60" s="200" t="str">
        <f t="shared" si="1"/>
        <v>750MeV</v>
      </c>
      <c r="P60" s="27" t="str">
        <f t="shared" si="2"/>
        <v>650MeV</v>
      </c>
      <c r="Q60" s="20">
        <f t="shared" si="3"/>
        <v>876.43</v>
      </c>
      <c r="R60" s="20">
        <f t="shared" si="4"/>
        <v>396.25</v>
      </c>
      <c r="S60" s="20">
        <f t="shared" si="5"/>
        <v>83.27</v>
      </c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</row>
    <row r="61">
      <c r="A61" s="111"/>
      <c r="B61" s="43">
        <v>5329.0</v>
      </c>
      <c r="C61" s="43" t="s">
        <v>391</v>
      </c>
      <c r="D61" s="277">
        <v>30.3</v>
      </c>
      <c r="E61" s="43">
        <v>15.0</v>
      </c>
      <c r="F61" s="43">
        <v>15.48</v>
      </c>
      <c r="G61" s="43">
        <v>594622.0</v>
      </c>
      <c r="H61" s="43">
        <v>19.85</v>
      </c>
      <c r="I61" s="43" t="s">
        <v>229</v>
      </c>
      <c r="J61" s="43" t="s">
        <v>53</v>
      </c>
      <c r="K61" s="43" t="s">
        <v>203</v>
      </c>
      <c r="L61" s="27"/>
      <c r="M61" s="27"/>
      <c r="N61" s="27"/>
      <c r="O61" s="200" t="str">
        <f t="shared" si="1"/>
        <v>750MeV</v>
      </c>
      <c r="P61" s="27" t="str">
        <f t="shared" si="2"/>
        <v>650MeV</v>
      </c>
      <c r="Q61" s="20">
        <f t="shared" si="3"/>
        <v>876.43</v>
      </c>
      <c r="R61" s="20">
        <f t="shared" si="4"/>
        <v>396.25</v>
      </c>
      <c r="S61" s="20">
        <f t="shared" si="5"/>
        <v>98.75</v>
      </c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</row>
    <row r="62">
      <c r="A62" s="114"/>
      <c r="B62" s="83">
        <v>5330.0</v>
      </c>
      <c r="C62" s="83" t="s">
        <v>391</v>
      </c>
      <c r="D62" s="278">
        <v>30.3</v>
      </c>
      <c r="E62" s="83">
        <v>15.0</v>
      </c>
      <c r="F62" s="83">
        <v>24.64</v>
      </c>
      <c r="G62" s="83">
        <v>2511887.0</v>
      </c>
      <c r="H62" s="83">
        <v>28.91</v>
      </c>
      <c r="I62" s="83" t="s">
        <v>101</v>
      </c>
      <c r="J62" s="83" t="s">
        <v>53</v>
      </c>
      <c r="K62" s="83" t="s">
        <v>203</v>
      </c>
      <c r="L62" s="131" t="s">
        <v>734</v>
      </c>
      <c r="M62" s="23"/>
      <c r="N62" s="23"/>
      <c r="O62" s="204" t="str">
        <f t="shared" si="1"/>
        <v>750MeV</v>
      </c>
      <c r="P62" s="23" t="str">
        <f t="shared" si="2"/>
        <v>650MeV</v>
      </c>
      <c r="Q62" s="20">
        <f t="shared" si="3"/>
        <v>876.43</v>
      </c>
      <c r="R62" s="20">
        <f t="shared" si="4"/>
        <v>420.89</v>
      </c>
      <c r="S62" s="20">
        <f t="shared" si="5"/>
        <v>98.75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180"/>
      <c r="B63" s="83">
        <v>5331.0</v>
      </c>
      <c r="C63" s="83" t="s">
        <v>391</v>
      </c>
      <c r="D63" s="278">
        <v>30.3</v>
      </c>
      <c r="E63" s="83">
        <v>15.0</v>
      </c>
      <c r="F63" s="83">
        <v>25.05</v>
      </c>
      <c r="G63" s="83">
        <v>2518838.0</v>
      </c>
      <c r="H63" s="83">
        <v>29.3</v>
      </c>
      <c r="I63" s="83" t="s">
        <v>101</v>
      </c>
      <c r="J63" s="83" t="s">
        <v>53</v>
      </c>
      <c r="K63" s="83" t="s">
        <v>203</v>
      </c>
      <c r="L63" s="23"/>
      <c r="M63" s="23"/>
      <c r="N63" s="23"/>
      <c r="O63" s="204" t="str">
        <f t="shared" si="1"/>
        <v>750MeV</v>
      </c>
      <c r="P63" s="23" t="str">
        <f t="shared" si="2"/>
        <v>650MeV</v>
      </c>
      <c r="Q63" s="20">
        <f t="shared" si="3"/>
        <v>876.43</v>
      </c>
      <c r="R63" s="20">
        <f t="shared" si="4"/>
        <v>445.94</v>
      </c>
      <c r="S63" s="20">
        <f t="shared" si="5"/>
        <v>98.75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114"/>
      <c r="B64" s="83">
        <v>5332.0</v>
      </c>
      <c r="C64" s="83" t="s">
        <v>391</v>
      </c>
      <c r="D64" s="278">
        <v>30.3</v>
      </c>
      <c r="E64" s="83">
        <v>15.0</v>
      </c>
      <c r="F64" s="83">
        <v>24.19</v>
      </c>
      <c r="G64" s="83">
        <v>2443079.0</v>
      </c>
      <c r="H64" s="83">
        <v>28.53</v>
      </c>
      <c r="I64" s="83" t="s">
        <v>101</v>
      </c>
      <c r="J64" s="83" t="s">
        <v>53</v>
      </c>
      <c r="K64" s="83" t="s">
        <v>203</v>
      </c>
      <c r="L64" s="23"/>
      <c r="M64" s="23"/>
      <c r="N64" s="23"/>
      <c r="O64" s="204" t="str">
        <f t="shared" si="1"/>
        <v>750MeV</v>
      </c>
      <c r="P64" s="23" t="str">
        <f t="shared" si="2"/>
        <v>650MeV</v>
      </c>
      <c r="Q64" s="20">
        <f t="shared" si="3"/>
        <v>876.43</v>
      </c>
      <c r="R64" s="20">
        <f t="shared" si="4"/>
        <v>470.13</v>
      </c>
      <c r="S64" s="20">
        <f t="shared" si="5"/>
        <v>98.75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>
      <c r="A65" s="114"/>
      <c r="B65" s="83">
        <v>5333.0</v>
      </c>
      <c r="C65" s="83" t="s">
        <v>391</v>
      </c>
      <c r="D65" s="278">
        <v>30.3</v>
      </c>
      <c r="E65" s="83">
        <v>15.0</v>
      </c>
      <c r="F65" s="83">
        <v>22.07</v>
      </c>
      <c r="G65" s="83">
        <v>2301648.0</v>
      </c>
      <c r="H65" s="83">
        <v>37.47</v>
      </c>
      <c r="I65" s="83" t="s">
        <v>101</v>
      </c>
      <c r="J65" s="83" t="s">
        <v>53</v>
      </c>
      <c r="K65" s="83" t="s">
        <v>203</v>
      </c>
      <c r="L65" s="23"/>
      <c r="M65" s="23"/>
      <c r="N65" s="23"/>
      <c r="O65" s="204" t="str">
        <f t="shared" si="1"/>
        <v>750MeV</v>
      </c>
      <c r="P65" s="23" t="str">
        <f t="shared" si="2"/>
        <v>650MeV</v>
      </c>
      <c r="Q65" s="20">
        <f t="shared" si="3"/>
        <v>876.43</v>
      </c>
      <c r="R65" s="20">
        <f t="shared" si="4"/>
        <v>492.2</v>
      </c>
      <c r="S65" s="20">
        <f t="shared" si="5"/>
        <v>98.75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/>
      <c r="B66" s="83">
        <v>5334.0</v>
      </c>
      <c r="C66" s="83" t="s">
        <v>391</v>
      </c>
      <c r="D66" s="278">
        <v>30.3</v>
      </c>
      <c r="E66" s="83">
        <v>15.0</v>
      </c>
      <c r="F66" s="83">
        <v>24.59</v>
      </c>
      <c r="G66" s="83">
        <v>2481289.0</v>
      </c>
      <c r="H66" s="83">
        <v>29.83</v>
      </c>
      <c r="I66" s="83" t="s">
        <v>101</v>
      </c>
      <c r="J66" s="83" t="s">
        <v>53</v>
      </c>
      <c r="K66" s="83" t="s">
        <v>203</v>
      </c>
      <c r="L66" s="23"/>
      <c r="M66" s="23"/>
      <c r="N66" s="23"/>
      <c r="O66" s="204" t="str">
        <f t="shared" si="1"/>
        <v>750MeV</v>
      </c>
      <c r="P66" s="23" t="str">
        <f t="shared" si="2"/>
        <v>650MeV</v>
      </c>
      <c r="Q66" s="20">
        <f t="shared" si="3"/>
        <v>876.43</v>
      </c>
      <c r="R66" s="20">
        <f t="shared" si="4"/>
        <v>516.79</v>
      </c>
      <c r="S66" s="20">
        <f t="shared" si="5"/>
        <v>98.75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83">
        <v>5335.0</v>
      </c>
      <c r="C67" s="83" t="s">
        <v>391</v>
      </c>
      <c r="D67" s="278">
        <v>30.3</v>
      </c>
      <c r="E67" s="83">
        <v>15.0</v>
      </c>
      <c r="F67" s="83">
        <v>24.42</v>
      </c>
      <c r="G67" s="83">
        <v>2455133.0</v>
      </c>
      <c r="H67" s="83">
        <v>29.12</v>
      </c>
      <c r="I67" s="83" t="s">
        <v>101</v>
      </c>
      <c r="J67" s="83" t="s">
        <v>53</v>
      </c>
      <c r="K67" s="83" t="s">
        <v>203</v>
      </c>
      <c r="L67" s="23"/>
      <c r="M67" s="23"/>
      <c r="N67" s="23"/>
      <c r="O67" s="204" t="str">
        <f t="shared" si="1"/>
        <v>750MeV</v>
      </c>
      <c r="P67" s="23" t="str">
        <f t="shared" si="2"/>
        <v>650MeV</v>
      </c>
      <c r="Q67" s="20">
        <f t="shared" si="3"/>
        <v>876.43</v>
      </c>
      <c r="R67" s="20">
        <f t="shared" si="4"/>
        <v>541.21</v>
      </c>
      <c r="S67" s="20">
        <f t="shared" si="5"/>
        <v>98.75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114"/>
      <c r="B68" s="83">
        <v>5336.0</v>
      </c>
      <c r="C68" s="83" t="s">
        <v>391</v>
      </c>
      <c r="D68" s="278">
        <v>30.3</v>
      </c>
      <c r="E68" s="83">
        <v>15.0</v>
      </c>
      <c r="F68" s="83">
        <v>28.16</v>
      </c>
      <c r="G68" s="83">
        <v>2417301.0</v>
      </c>
      <c r="H68" s="83">
        <v>30.68</v>
      </c>
      <c r="I68" s="83" t="s">
        <v>101</v>
      </c>
      <c r="J68" s="83" t="s">
        <v>53</v>
      </c>
      <c r="K68" s="83" t="s">
        <v>203</v>
      </c>
      <c r="L68" s="23"/>
      <c r="M68" s="23"/>
      <c r="N68" s="23"/>
      <c r="O68" s="204" t="str">
        <f t="shared" si="1"/>
        <v>750MeV</v>
      </c>
      <c r="P68" s="23" t="str">
        <f t="shared" si="2"/>
        <v>650MeV</v>
      </c>
      <c r="Q68" s="20">
        <f t="shared" si="3"/>
        <v>876.43</v>
      </c>
      <c r="R68" s="20">
        <f t="shared" si="4"/>
        <v>569.37</v>
      </c>
      <c r="S68" s="20">
        <f t="shared" si="5"/>
        <v>98.75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80"/>
      <c r="B69" s="83">
        <v>5337.0</v>
      </c>
      <c r="C69" s="83" t="s">
        <v>391</v>
      </c>
      <c r="D69" s="278">
        <v>30.3</v>
      </c>
      <c r="E69" s="83">
        <v>15.0</v>
      </c>
      <c r="F69" s="83">
        <v>23.48</v>
      </c>
      <c r="G69" s="83">
        <v>2418374.0</v>
      </c>
      <c r="H69" s="83">
        <v>29.89</v>
      </c>
      <c r="I69" s="83" t="s">
        <v>101</v>
      </c>
      <c r="J69" s="83" t="s">
        <v>53</v>
      </c>
      <c r="K69" s="83" t="s">
        <v>203</v>
      </c>
      <c r="L69" s="23"/>
      <c r="M69" s="23"/>
      <c r="N69" s="23"/>
      <c r="O69" s="204" t="str">
        <f t="shared" si="1"/>
        <v>750MeV</v>
      </c>
      <c r="P69" s="23" t="str">
        <f t="shared" si="2"/>
        <v>650MeV</v>
      </c>
      <c r="Q69" s="20">
        <f t="shared" si="3"/>
        <v>876.43</v>
      </c>
      <c r="R69" s="20">
        <f t="shared" si="4"/>
        <v>592.85</v>
      </c>
      <c r="S69" s="20">
        <f t="shared" si="5"/>
        <v>98.75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114"/>
      <c r="B70" s="83">
        <v>5338.0</v>
      </c>
      <c r="C70" s="83" t="s">
        <v>391</v>
      </c>
      <c r="D70" s="278">
        <v>30.3</v>
      </c>
      <c r="E70" s="83">
        <v>15.0</v>
      </c>
      <c r="F70" s="83">
        <v>24.06</v>
      </c>
      <c r="G70" s="83">
        <v>2447520.0</v>
      </c>
      <c r="H70" s="83">
        <v>32.83</v>
      </c>
      <c r="I70" s="83" t="s">
        <v>101</v>
      </c>
      <c r="J70" s="83" t="s">
        <v>53</v>
      </c>
      <c r="K70" s="83" t="s">
        <v>203</v>
      </c>
      <c r="L70" s="23"/>
      <c r="M70" s="23"/>
      <c r="N70" s="23"/>
      <c r="O70" s="204" t="str">
        <f t="shared" si="1"/>
        <v>750MeV</v>
      </c>
      <c r="P70" s="23" t="str">
        <f t="shared" si="2"/>
        <v>650MeV</v>
      </c>
      <c r="Q70" s="20">
        <f t="shared" si="3"/>
        <v>876.43</v>
      </c>
      <c r="R70" s="20">
        <f t="shared" si="4"/>
        <v>616.91</v>
      </c>
      <c r="S70" s="20">
        <f t="shared" si="5"/>
        <v>98.75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>
      <c r="A71" s="114"/>
      <c r="B71" s="83">
        <v>5339.0</v>
      </c>
      <c r="C71" s="83" t="s">
        <v>391</v>
      </c>
      <c r="D71" s="278">
        <v>30.3</v>
      </c>
      <c r="E71" s="83">
        <v>15.0</v>
      </c>
      <c r="F71" s="83">
        <v>24.3</v>
      </c>
      <c r="G71" s="83">
        <v>2453111.0</v>
      </c>
      <c r="H71" s="83">
        <v>29.55</v>
      </c>
      <c r="I71" s="83" t="s">
        <v>101</v>
      </c>
      <c r="J71" s="83" t="s">
        <v>53</v>
      </c>
      <c r="K71" s="83" t="s">
        <v>203</v>
      </c>
      <c r="L71" s="23"/>
      <c r="M71" s="23"/>
      <c r="N71" s="23"/>
      <c r="O71" s="204" t="str">
        <f t="shared" si="1"/>
        <v>750MeV</v>
      </c>
      <c r="P71" s="23" t="str">
        <f t="shared" si="2"/>
        <v>650MeV</v>
      </c>
      <c r="Q71" s="20">
        <f t="shared" si="3"/>
        <v>876.43</v>
      </c>
      <c r="R71" s="20">
        <f t="shared" si="4"/>
        <v>641.21</v>
      </c>
      <c r="S71" s="20">
        <f t="shared" si="5"/>
        <v>98.75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>
      <c r="A72" s="114"/>
      <c r="B72" s="83">
        <v>5340.0</v>
      </c>
      <c r="C72" s="83" t="s">
        <v>391</v>
      </c>
      <c r="D72" s="278">
        <v>30.3</v>
      </c>
      <c r="E72" s="83">
        <v>15.0</v>
      </c>
      <c r="F72" s="83">
        <v>24.1</v>
      </c>
      <c r="G72" s="83">
        <v>2435288.0</v>
      </c>
      <c r="H72" s="83">
        <v>28.24</v>
      </c>
      <c r="I72" s="83" t="s">
        <v>101</v>
      </c>
      <c r="J72" s="83" t="s">
        <v>53</v>
      </c>
      <c r="K72" s="83" t="s">
        <v>203</v>
      </c>
      <c r="L72" s="23"/>
      <c r="M72" s="23"/>
      <c r="N72" s="23"/>
      <c r="O72" s="204" t="str">
        <f t="shared" si="1"/>
        <v>750MeV</v>
      </c>
      <c r="P72" s="23" t="str">
        <f t="shared" si="2"/>
        <v>650MeV</v>
      </c>
      <c r="Q72" s="20">
        <f t="shared" si="3"/>
        <v>876.43</v>
      </c>
      <c r="R72" s="20">
        <f t="shared" si="4"/>
        <v>665.31</v>
      </c>
      <c r="S72" s="20">
        <f t="shared" si="5"/>
        <v>98.75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>
      <c r="A73" s="114"/>
      <c r="B73" s="83">
        <v>5341.0</v>
      </c>
      <c r="C73" s="83" t="s">
        <v>391</v>
      </c>
      <c r="D73" s="278">
        <v>30.3</v>
      </c>
      <c r="E73" s="83">
        <v>15.0</v>
      </c>
      <c r="F73" s="83">
        <v>26.05</v>
      </c>
      <c r="G73" s="83">
        <v>2594587.0</v>
      </c>
      <c r="H73" s="83">
        <v>32.7</v>
      </c>
      <c r="I73" s="83" t="s">
        <v>101</v>
      </c>
      <c r="J73" s="83" t="s">
        <v>53</v>
      </c>
      <c r="K73" s="83" t="s">
        <v>203</v>
      </c>
      <c r="L73" s="23"/>
      <c r="M73" s="23"/>
      <c r="N73" s="23"/>
      <c r="O73" s="204" t="str">
        <f t="shared" si="1"/>
        <v>750MeV</v>
      </c>
      <c r="P73" s="23" t="str">
        <f t="shared" si="2"/>
        <v>650MeV</v>
      </c>
      <c r="Q73" s="20">
        <f t="shared" si="3"/>
        <v>876.43</v>
      </c>
      <c r="R73" s="20">
        <f t="shared" si="4"/>
        <v>691.36</v>
      </c>
      <c r="S73" s="20">
        <f t="shared" si="5"/>
        <v>98.75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>
      <c r="A74" s="114"/>
      <c r="B74" s="83">
        <v>5342.0</v>
      </c>
      <c r="C74" s="83" t="s">
        <v>391</v>
      </c>
      <c r="D74" s="278">
        <v>30.3</v>
      </c>
      <c r="E74" s="83">
        <v>15.0</v>
      </c>
      <c r="F74" s="83">
        <v>23.2</v>
      </c>
      <c r="G74" s="83">
        <v>2338455.0</v>
      </c>
      <c r="H74" s="83">
        <v>30.79</v>
      </c>
      <c r="I74" s="83" t="s">
        <v>101</v>
      </c>
      <c r="J74" s="83" t="s">
        <v>53</v>
      </c>
      <c r="K74" s="83" t="s">
        <v>203</v>
      </c>
      <c r="L74" s="23"/>
      <c r="M74" s="23"/>
      <c r="N74" s="23"/>
      <c r="O74" s="204" t="str">
        <f t="shared" si="1"/>
        <v>750MeV</v>
      </c>
      <c r="P74" s="23" t="str">
        <f t="shared" si="2"/>
        <v>650MeV</v>
      </c>
      <c r="Q74" s="20">
        <f t="shared" si="3"/>
        <v>876.43</v>
      </c>
      <c r="R74" s="20">
        <f t="shared" si="4"/>
        <v>714.56</v>
      </c>
      <c r="S74" s="20">
        <f t="shared" si="5"/>
        <v>98.75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>
      <c r="A75" s="114"/>
      <c r="B75" s="83">
        <v>5343.0</v>
      </c>
      <c r="C75" s="83" t="s">
        <v>391</v>
      </c>
      <c r="D75" s="278">
        <v>30.3</v>
      </c>
      <c r="E75" s="83">
        <v>15.0</v>
      </c>
      <c r="F75" s="83">
        <v>7.72</v>
      </c>
      <c r="G75" s="83">
        <v>764141.0</v>
      </c>
      <c r="H75" s="83">
        <v>9.54</v>
      </c>
      <c r="I75" s="83" t="s">
        <v>101</v>
      </c>
      <c r="J75" s="83" t="s">
        <v>53</v>
      </c>
      <c r="K75" s="83" t="s">
        <v>203</v>
      </c>
      <c r="L75" s="45" t="s">
        <v>738</v>
      </c>
      <c r="M75" s="23"/>
      <c r="N75" s="23"/>
      <c r="O75" s="204" t="str">
        <f t="shared" si="1"/>
        <v>750MeV</v>
      </c>
      <c r="P75" s="23" t="str">
        <f t="shared" si="2"/>
        <v>650MeV</v>
      </c>
      <c r="Q75" s="20">
        <f t="shared" si="3"/>
        <v>876.43</v>
      </c>
      <c r="R75" s="20">
        <f t="shared" si="4"/>
        <v>722.28</v>
      </c>
      <c r="S75" s="20">
        <f t="shared" si="5"/>
        <v>98.75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>
      <c r="A76" s="252">
        <v>45370.0</v>
      </c>
      <c r="B76" s="52">
        <v>5384.0</v>
      </c>
      <c r="C76" s="52" t="s">
        <v>391</v>
      </c>
      <c r="D76" s="79">
        <v>30.292</v>
      </c>
      <c r="E76" s="52">
        <v>16.0</v>
      </c>
      <c r="F76" s="52">
        <v>5.59</v>
      </c>
      <c r="G76" s="52">
        <v>216273.0</v>
      </c>
      <c r="H76" s="52">
        <v>6.44</v>
      </c>
      <c r="I76" s="52" t="s">
        <v>65</v>
      </c>
      <c r="J76" s="52" t="s">
        <v>53</v>
      </c>
      <c r="K76" s="52" t="s">
        <v>203</v>
      </c>
      <c r="L76" s="4"/>
      <c r="O76" s="176" t="str">
        <f t="shared" si="1"/>
        <v>750MeV</v>
      </c>
      <c r="P76" s="20" t="str">
        <f t="shared" si="2"/>
        <v>650MeV</v>
      </c>
      <c r="Q76" s="20">
        <f t="shared" si="3"/>
        <v>882.02</v>
      </c>
      <c r="R76" s="20">
        <f t="shared" si="4"/>
        <v>722.28</v>
      </c>
      <c r="S76" s="20">
        <f t="shared" si="5"/>
        <v>98.75</v>
      </c>
    </row>
    <row r="77">
      <c r="A77" s="114"/>
      <c r="B77" s="83">
        <v>5385.0</v>
      </c>
      <c r="C77" s="83" t="s">
        <v>391</v>
      </c>
      <c r="D77" s="278">
        <v>30.292</v>
      </c>
      <c r="E77" s="83">
        <v>8.0</v>
      </c>
      <c r="F77" s="83">
        <v>15.24</v>
      </c>
      <c r="G77" s="83">
        <v>1516314.0</v>
      </c>
      <c r="H77" s="83">
        <v>32.84</v>
      </c>
      <c r="I77" s="83" t="s">
        <v>101</v>
      </c>
      <c r="J77" s="83" t="s">
        <v>53</v>
      </c>
      <c r="K77" s="83" t="s">
        <v>203</v>
      </c>
      <c r="L77" s="45" t="s">
        <v>740</v>
      </c>
      <c r="M77" s="23"/>
      <c r="N77" s="23"/>
      <c r="O77" s="204" t="str">
        <f t="shared" si="1"/>
        <v>750MeV</v>
      </c>
      <c r="P77" s="23" t="str">
        <f t="shared" si="2"/>
        <v>650MeV</v>
      </c>
      <c r="Q77" s="20">
        <f t="shared" si="3"/>
        <v>882.02</v>
      </c>
      <c r="R77" s="20">
        <f t="shared" si="4"/>
        <v>737.52</v>
      </c>
      <c r="S77" s="20">
        <f t="shared" si="5"/>
        <v>98.75</v>
      </c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>
      <c r="A78" s="75"/>
      <c r="B78" s="52">
        <v>5386.0</v>
      </c>
      <c r="C78" s="52" t="s">
        <v>391</v>
      </c>
      <c r="D78" s="276">
        <v>30.292</v>
      </c>
      <c r="E78" s="52">
        <v>16.0</v>
      </c>
      <c r="F78" s="52">
        <v>28.01</v>
      </c>
      <c r="G78" s="52">
        <v>1059581.0</v>
      </c>
      <c r="H78" s="52">
        <v>29.52</v>
      </c>
      <c r="I78" s="52" t="s">
        <v>65</v>
      </c>
      <c r="J78" s="52" t="s">
        <v>53</v>
      </c>
      <c r="K78" s="52" t="s">
        <v>203</v>
      </c>
      <c r="L78" s="4" t="s">
        <v>740</v>
      </c>
      <c r="O78" s="176" t="str">
        <f t="shared" si="1"/>
        <v>750MeV</v>
      </c>
      <c r="P78" s="20" t="str">
        <f t="shared" si="2"/>
        <v>650MeV</v>
      </c>
      <c r="Q78" s="20">
        <f t="shared" si="3"/>
        <v>910.03</v>
      </c>
      <c r="R78" s="20">
        <f t="shared" si="4"/>
        <v>737.52</v>
      </c>
      <c r="S78" s="20">
        <f t="shared" si="5"/>
        <v>98.75</v>
      </c>
    </row>
    <row r="79">
      <c r="A79" s="75"/>
      <c r="B79" s="52">
        <v>5387.0</v>
      </c>
      <c r="C79" s="52" t="s">
        <v>391</v>
      </c>
      <c r="D79" s="276">
        <v>30.292</v>
      </c>
      <c r="E79" s="52">
        <v>16.0</v>
      </c>
      <c r="F79" s="52">
        <v>21.69</v>
      </c>
      <c r="G79" s="52">
        <v>849630.0</v>
      </c>
      <c r="H79" s="52">
        <v>29.56</v>
      </c>
      <c r="I79" s="52" t="s">
        <v>65</v>
      </c>
      <c r="J79" s="52" t="s">
        <v>53</v>
      </c>
      <c r="K79" s="52" t="s">
        <v>203</v>
      </c>
      <c r="L79" s="4" t="s">
        <v>740</v>
      </c>
      <c r="O79" s="176" t="str">
        <f t="shared" si="1"/>
        <v>750MeV</v>
      </c>
      <c r="P79" s="20" t="str">
        <f t="shared" si="2"/>
        <v>650MeV</v>
      </c>
      <c r="Q79" s="20">
        <f t="shared" si="3"/>
        <v>931.72</v>
      </c>
      <c r="R79" s="20">
        <f t="shared" si="4"/>
        <v>737.52</v>
      </c>
      <c r="S79" s="20">
        <f t="shared" si="5"/>
        <v>98.75</v>
      </c>
    </row>
    <row r="80">
      <c r="A80" s="75"/>
      <c r="B80" s="52">
        <v>5388.0</v>
      </c>
      <c r="C80" s="52" t="s">
        <v>391</v>
      </c>
      <c r="D80" s="276">
        <v>30.292</v>
      </c>
      <c r="E80" s="52">
        <v>16.0</v>
      </c>
      <c r="F80" s="52">
        <v>25.37</v>
      </c>
      <c r="G80" s="52">
        <v>981482.0</v>
      </c>
      <c r="H80" s="52">
        <v>29.58</v>
      </c>
      <c r="I80" s="52" t="s">
        <v>65</v>
      </c>
      <c r="J80" s="52" t="s">
        <v>53</v>
      </c>
      <c r="K80" s="52" t="s">
        <v>203</v>
      </c>
      <c r="L80" s="4" t="s">
        <v>740</v>
      </c>
      <c r="O80" s="176" t="str">
        <f t="shared" si="1"/>
        <v>750MeV</v>
      </c>
      <c r="P80" s="20" t="str">
        <f t="shared" si="2"/>
        <v>650MeV</v>
      </c>
      <c r="Q80" s="20">
        <f t="shared" si="3"/>
        <v>957.09</v>
      </c>
      <c r="R80" s="20">
        <f t="shared" si="4"/>
        <v>737.52</v>
      </c>
      <c r="S80" s="20">
        <f t="shared" si="5"/>
        <v>98.75</v>
      </c>
    </row>
    <row r="81">
      <c r="A81" s="75"/>
      <c r="B81" s="52">
        <v>5389.0</v>
      </c>
      <c r="C81" s="52" t="s">
        <v>391</v>
      </c>
      <c r="D81" s="276">
        <v>30.292</v>
      </c>
      <c r="E81" s="52">
        <v>16.0</v>
      </c>
      <c r="F81" s="52">
        <v>25.41</v>
      </c>
      <c r="G81" s="52">
        <v>979751.0</v>
      </c>
      <c r="H81" s="52">
        <v>28.76</v>
      </c>
      <c r="I81" s="52" t="s">
        <v>65</v>
      </c>
      <c r="J81" s="52" t="s">
        <v>53</v>
      </c>
      <c r="K81" s="52" t="s">
        <v>203</v>
      </c>
      <c r="L81" s="4" t="s">
        <v>740</v>
      </c>
      <c r="O81" s="176" t="str">
        <f t="shared" si="1"/>
        <v>750MeV</v>
      </c>
      <c r="P81" s="20" t="str">
        <f t="shared" si="2"/>
        <v>650MeV</v>
      </c>
      <c r="Q81" s="20">
        <f t="shared" si="3"/>
        <v>982.5</v>
      </c>
      <c r="R81" s="20">
        <f t="shared" si="4"/>
        <v>737.52</v>
      </c>
      <c r="S81" s="20">
        <f t="shared" si="5"/>
        <v>98.75</v>
      </c>
    </row>
    <row r="82">
      <c r="A82" s="75"/>
      <c r="B82" s="52">
        <v>5390.0</v>
      </c>
      <c r="C82" s="52" t="s">
        <v>391</v>
      </c>
      <c r="D82" s="276">
        <v>30.292</v>
      </c>
      <c r="E82" s="52">
        <v>16.0</v>
      </c>
      <c r="F82" s="52">
        <v>26.63</v>
      </c>
      <c r="G82" s="52">
        <v>1018887.0</v>
      </c>
      <c r="H82" s="52">
        <v>29.83</v>
      </c>
      <c r="I82" s="52" t="s">
        <v>65</v>
      </c>
      <c r="J82" s="52" t="s">
        <v>53</v>
      </c>
      <c r="K82" s="52" t="s">
        <v>203</v>
      </c>
      <c r="L82" s="4" t="s">
        <v>740</v>
      </c>
      <c r="O82" s="176" t="str">
        <f t="shared" si="1"/>
        <v>750MeV</v>
      </c>
      <c r="P82" s="20" t="str">
        <f t="shared" si="2"/>
        <v>650MeV</v>
      </c>
      <c r="Q82" s="20">
        <f t="shared" si="3"/>
        <v>1009.13</v>
      </c>
      <c r="R82" s="20">
        <f t="shared" si="4"/>
        <v>737.52</v>
      </c>
      <c r="S82" s="20">
        <f t="shared" si="5"/>
        <v>98.75</v>
      </c>
    </row>
    <row r="83">
      <c r="A83" s="75"/>
      <c r="B83" s="52">
        <v>5391.0</v>
      </c>
      <c r="C83" s="52" t="s">
        <v>391</v>
      </c>
      <c r="D83" s="276">
        <v>30.292</v>
      </c>
      <c r="E83" s="52">
        <v>16.0</v>
      </c>
      <c r="F83" s="52">
        <v>22.15</v>
      </c>
      <c r="G83" s="52">
        <v>861175.0</v>
      </c>
      <c r="H83" s="52">
        <v>33.38</v>
      </c>
      <c r="I83" s="52" t="s">
        <v>65</v>
      </c>
      <c r="J83" s="52" t="s">
        <v>53</v>
      </c>
      <c r="K83" s="52" t="s">
        <v>203</v>
      </c>
      <c r="L83" s="4" t="s">
        <v>740</v>
      </c>
      <c r="O83" s="176" t="str">
        <f t="shared" si="1"/>
        <v>750MeV</v>
      </c>
      <c r="P83" s="20" t="str">
        <f t="shared" si="2"/>
        <v>650MeV</v>
      </c>
      <c r="Q83" s="20">
        <f t="shared" si="3"/>
        <v>1031.28</v>
      </c>
      <c r="R83" s="20">
        <f t="shared" si="4"/>
        <v>737.52</v>
      </c>
      <c r="S83" s="20">
        <f t="shared" si="5"/>
        <v>98.75</v>
      </c>
    </row>
    <row r="84">
      <c r="A84" s="75"/>
      <c r="B84" s="52">
        <v>5392.0</v>
      </c>
      <c r="C84" s="52" t="s">
        <v>391</v>
      </c>
      <c r="D84" s="276">
        <v>30.292</v>
      </c>
      <c r="E84" s="52">
        <v>16.0</v>
      </c>
      <c r="F84" s="52">
        <v>25.72</v>
      </c>
      <c r="G84" s="52">
        <v>992466.0</v>
      </c>
      <c r="H84" s="52">
        <v>30.98</v>
      </c>
      <c r="I84" s="52" t="s">
        <v>65</v>
      </c>
      <c r="J84" s="52" t="s">
        <v>53</v>
      </c>
      <c r="K84" s="52" t="s">
        <v>203</v>
      </c>
      <c r="L84" s="4" t="s">
        <v>740</v>
      </c>
      <c r="O84" s="176" t="str">
        <f t="shared" si="1"/>
        <v>750MeV</v>
      </c>
      <c r="P84" s="20" t="str">
        <f t="shared" si="2"/>
        <v>650MeV</v>
      </c>
      <c r="Q84" s="20">
        <f t="shared" si="3"/>
        <v>1057</v>
      </c>
      <c r="R84" s="20">
        <f t="shared" si="4"/>
        <v>737.52</v>
      </c>
      <c r="S84" s="20">
        <f t="shared" si="5"/>
        <v>98.75</v>
      </c>
    </row>
    <row r="85">
      <c r="A85" s="75"/>
      <c r="B85" s="52">
        <v>5393.0</v>
      </c>
      <c r="C85" s="52" t="s">
        <v>391</v>
      </c>
      <c r="D85" s="276">
        <v>30.292</v>
      </c>
      <c r="E85" s="52">
        <v>16.0</v>
      </c>
      <c r="F85" s="52">
        <v>24.13</v>
      </c>
      <c r="G85" s="52">
        <v>941286.0</v>
      </c>
      <c r="H85" s="52">
        <v>28.57</v>
      </c>
      <c r="I85" s="52" t="s">
        <v>65</v>
      </c>
      <c r="J85" s="52" t="s">
        <v>53</v>
      </c>
      <c r="K85" s="52" t="s">
        <v>203</v>
      </c>
      <c r="L85" s="4" t="s">
        <v>740</v>
      </c>
      <c r="O85" s="176" t="str">
        <f t="shared" si="1"/>
        <v>750MeV</v>
      </c>
      <c r="P85" s="20" t="str">
        <f t="shared" si="2"/>
        <v>650MeV</v>
      </c>
      <c r="Q85" s="20">
        <f t="shared" si="3"/>
        <v>1081.13</v>
      </c>
      <c r="R85" s="20">
        <f t="shared" si="4"/>
        <v>737.52</v>
      </c>
      <c r="S85" s="20">
        <f t="shared" si="5"/>
        <v>98.75</v>
      </c>
    </row>
    <row r="86">
      <c r="A86" s="75"/>
      <c r="B86" s="52">
        <v>5394.0</v>
      </c>
      <c r="C86" s="52" t="s">
        <v>391</v>
      </c>
      <c r="D86" s="276">
        <v>30.292</v>
      </c>
      <c r="E86" s="52">
        <v>8.0</v>
      </c>
      <c r="F86" s="52">
        <v>12.83</v>
      </c>
      <c r="G86" s="52">
        <v>528703.0</v>
      </c>
      <c r="H86" s="52">
        <v>29.25</v>
      </c>
      <c r="I86" s="52" t="s">
        <v>65</v>
      </c>
      <c r="J86" s="52" t="s">
        <v>53</v>
      </c>
      <c r="K86" s="52" t="s">
        <v>203</v>
      </c>
      <c r="L86" s="4" t="s">
        <v>740</v>
      </c>
      <c r="O86" s="176" t="str">
        <f t="shared" si="1"/>
        <v>750MeV</v>
      </c>
      <c r="P86" s="20" t="str">
        <f t="shared" si="2"/>
        <v>650MeV</v>
      </c>
      <c r="Q86" s="20">
        <f t="shared" si="3"/>
        <v>1093.96</v>
      </c>
      <c r="R86" s="20">
        <f t="shared" si="4"/>
        <v>737.52</v>
      </c>
      <c r="S86" s="20">
        <f t="shared" si="5"/>
        <v>98.75</v>
      </c>
    </row>
    <row r="87">
      <c r="A87" s="73"/>
      <c r="B87" s="52">
        <v>5395.0</v>
      </c>
      <c r="C87" s="52" t="s">
        <v>391</v>
      </c>
      <c r="D87" s="276">
        <v>30.292</v>
      </c>
      <c r="E87" s="52">
        <v>16.0</v>
      </c>
      <c r="F87" s="52">
        <v>9.68</v>
      </c>
      <c r="G87" s="52">
        <v>377785.0</v>
      </c>
      <c r="H87" s="52">
        <v>15.76</v>
      </c>
      <c r="I87" s="52" t="s">
        <v>65</v>
      </c>
      <c r="J87" s="52" t="s">
        <v>53</v>
      </c>
      <c r="K87" s="52" t="s">
        <v>223</v>
      </c>
      <c r="L87" s="4" t="s">
        <v>740</v>
      </c>
      <c r="O87" s="176" t="str">
        <f t="shared" si="1"/>
        <v>750MeV</v>
      </c>
      <c r="P87" s="20" t="str">
        <f t="shared" si="2"/>
        <v>650MeV</v>
      </c>
      <c r="Q87" s="20">
        <f t="shared" si="3"/>
        <v>1103.64</v>
      </c>
      <c r="R87" s="20">
        <f t="shared" si="4"/>
        <v>737.52</v>
      </c>
      <c r="S87" s="20">
        <f t="shared" si="5"/>
        <v>98.75</v>
      </c>
    </row>
    <row r="88">
      <c r="A88" s="263"/>
      <c r="B88" s="43">
        <v>5396.0</v>
      </c>
      <c r="C88" s="43" t="s">
        <v>391</v>
      </c>
      <c r="D88" s="277">
        <v>30.292</v>
      </c>
      <c r="E88" s="43">
        <v>16.0</v>
      </c>
      <c r="F88" s="43">
        <v>24.26</v>
      </c>
      <c r="G88" s="43">
        <v>948290.0</v>
      </c>
      <c r="H88" s="43">
        <v>34.39</v>
      </c>
      <c r="I88" s="43" t="s">
        <v>229</v>
      </c>
      <c r="J88" s="43" t="s">
        <v>53</v>
      </c>
      <c r="K88" s="43" t="s">
        <v>203</v>
      </c>
      <c r="L88" s="42" t="s">
        <v>740</v>
      </c>
      <c r="M88" s="27"/>
      <c r="N88" s="27"/>
      <c r="O88" s="200" t="str">
        <f t="shared" si="1"/>
        <v>750MeV</v>
      </c>
      <c r="P88" s="27" t="str">
        <f t="shared" si="2"/>
        <v>650MeV</v>
      </c>
      <c r="Q88" s="20">
        <f t="shared" si="3"/>
        <v>1103.64</v>
      </c>
      <c r="R88" s="20">
        <f t="shared" si="4"/>
        <v>737.52</v>
      </c>
      <c r="S88" s="20">
        <f t="shared" si="5"/>
        <v>123.01</v>
      </c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</row>
    <row r="89">
      <c r="A89" s="114"/>
      <c r="B89" s="83">
        <v>5397.0</v>
      </c>
      <c r="C89" s="83" t="s">
        <v>391</v>
      </c>
      <c r="D89" s="278">
        <v>30.292</v>
      </c>
      <c r="E89" s="83">
        <v>8.0</v>
      </c>
      <c r="F89" s="83">
        <v>10.72</v>
      </c>
      <c r="G89" s="83">
        <v>1122905.0</v>
      </c>
      <c r="H89" s="83">
        <v>27.96</v>
      </c>
      <c r="I89" s="83" t="s">
        <v>101</v>
      </c>
      <c r="J89" s="83" t="s">
        <v>53</v>
      </c>
      <c r="K89" s="83" t="s">
        <v>203</v>
      </c>
      <c r="L89" s="45" t="s">
        <v>740</v>
      </c>
      <c r="M89" s="23"/>
      <c r="N89" s="23"/>
      <c r="O89" s="204" t="str">
        <f t="shared" si="1"/>
        <v>750MeV</v>
      </c>
      <c r="P89" s="23" t="str">
        <f t="shared" si="2"/>
        <v>650MeV</v>
      </c>
      <c r="Q89" s="20">
        <f t="shared" si="3"/>
        <v>1103.64</v>
      </c>
      <c r="R89" s="20">
        <f t="shared" si="4"/>
        <v>748.24</v>
      </c>
      <c r="S89" s="20">
        <f t="shared" si="5"/>
        <v>123.01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180"/>
      <c r="B90" s="83">
        <v>5398.0</v>
      </c>
      <c r="C90" s="83" t="s">
        <v>391</v>
      </c>
      <c r="D90" s="278">
        <v>30.292</v>
      </c>
      <c r="E90" s="83">
        <v>8.0</v>
      </c>
      <c r="F90" s="45">
        <v>13.82</v>
      </c>
      <c r="G90" s="83">
        <v>1410077.0</v>
      </c>
      <c r="H90" s="83">
        <v>29.77</v>
      </c>
      <c r="I90" s="83" t="s">
        <v>101</v>
      </c>
      <c r="J90" s="83" t="s">
        <v>53</v>
      </c>
      <c r="K90" s="83" t="s">
        <v>203</v>
      </c>
      <c r="L90" s="45" t="s">
        <v>740</v>
      </c>
      <c r="M90" s="23"/>
      <c r="N90" s="23"/>
      <c r="O90" s="204" t="str">
        <f t="shared" si="1"/>
        <v>750MeV</v>
      </c>
      <c r="P90" s="23" t="str">
        <f t="shared" si="2"/>
        <v>650MeV</v>
      </c>
      <c r="Q90" s="20">
        <f t="shared" si="3"/>
        <v>1103.64</v>
      </c>
      <c r="R90" s="20">
        <f t="shared" si="4"/>
        <v>762.06</v>
      </c>
      <c r="S90" s="20">
        <f t="shared" si="5"/>
        <v>123.01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114"/>
      <c r="B91" s="83">
        <v>5399.0</v>
      </c>
      <c r="C91" s="83" t="s">
        <v>391</v>
      </c>
      <c r="D91" s="278">
        <v>30.292</v>
      </c>
      <c r="E91" s="83">
        <v>8.0</v>
      </c>
      <c r="F91" s="83">
        <v>12.84</v>
      </c>
      <c r="G91" s="83">
        <v>1327821.0</v>
      </c>
      <c r="H91" s="83">
        <v>29.35</v>
      </c>
      <c r="I91" s="83" t="s">
        <v>101</v>
      </c>
      <c r="J91" s="83" t="s">
        <v>53</v>
      </c>
      <c r="K91" s="83" t="s">
        <v>203</v>
      </c>
      <c r="L91" s="45" t="s">
        <v>740</v>
      </c>
      <c r="M91" s="23"/>
      <c r="N91" s="23"/>
      <c r="O91" s="204" t="str">
        <f t="shared" si="1"/>
        <v>750MeV</v>
      </c>
      <c r="P91" s="23" t="str">
        <f t="shared" si="2"/>
        <v>650MeV</v>
      </c>
      <c r="Q91" s="20">
        <f t="shared" si="3"/>
        <v>1103.64</v>
      </c>
      <c r="R91" s="20">
        <f t="shared" si="4"/>
        <v>774.9</v>
      </c>
      <c r="S91" s="20">
        <f t="shared" si="5"/>
        <v>123.01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114"/>
      <c r="B92" s="83">
        <v>5400.0</v>
      </c>
      <c r="C92" s="83" t="s">
        <v>391</v>
      </c>
      <c r="D92" s="278">
        <v>30.292</v>
      </c>
      <c r="E92" s="83">
        <v>8.0</v>
      </c>
      <c r="F92" s="83">
        <v>14.75</v>
      </c>
      <c r="G92" s="83">
        <v>1505394.0</v>
      </c>
      <c r="H92" s="83">
        <v>32.58</v>
      </c>
      <c r="I92" s="83" t="s">
        <v>101</v>
      </c>
      <c r="J92" s="83" t="s">
        <v>53</v>
      </c>
      <c r="K92" s="83" t="s">
        <v>203</v>
      </c>
      <c r="L92" s="45" t="s">
        <v>740</v>
      </c>
      <c r="M92" s="23"/>
      <c r="N92" s="23"/>
      <c r="O92" s="204" t="str">
        <f t="shared" si="1"/>
        <v>750MeV</v>
      </c>
      <c r="P92" s="23" t="str">
        <f t="shared" si="2"/>
        <v>650MeV</v>
      </c>
      <c r="Q92" s="20">
        <f t="shared" si="3"/>
        <v>1103.64</v>
      </c>
      <c r="R92" s="20">
        <f t="shared" si="4"/>
        <v>789.65</v>
      </c>
      <c r="S92" s="20">
        <f t="shared" si="5"/>
        <v>123.01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114"/>
      <c r="B93" s="83">
        <v>5401.0</v>
      </c>
      <c r="C93" s="83" t="s">
        <v>391</v>
      </c>
      <c r="D93" s="278">
        <v>30.292</v>
      </c>
      <c r="E93" s="83">
        <v>8.0</v>
      </c>
      <c r="F93" s="83">
        <v>13.77</v>
      </c>
      <c r="G93" s="83">
        <v>1400107.0</v>
      </c>
      <c r="H93" s="83">
        <v>30.23</v>
      </c>
      <c r="I93" s="83" t="s">
        <v>101</v>
      </c>
      <c r="J93" s="83" t="s">
        <v>53</v>
      </c>
      <c r="K93" s="83" t="s">
        <v>203</v>
      </c>
      <c r="L93" s="45" t="s">
        <v>740</v>
      </c>
      <c r="M93" s="23"/>
      <c r="N93" s="23"/>
      <c r="O93" s="204" t="str">
        <f t="shared" si="1"/>
        <v>750MeV</v>
      </c>
      <c r="P93" s="23" t="str">
        <f t="shared" si="2"/>
        <v>650MeV</v>
      </c>
      <c r="Q93" s="20">
        <f t="shared" si="3"/>
        <v>1103.64</v>
      </c>
      <c r="R93" s="20">
        <f t="shared" si="4"/>
        <v>803.42</v>
      </c>
      <c r="S93" s="20">
        <f t="shared" si="5"/>
        <v>123.01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114"/>
      <c r="B94" s="83">
        <v>5402.0</v>
      </c>
      <c r="C94" s="83" t="s">
        <v>391</v>
      </c>
      <c r="D94" s="278">
        <v>30.292</v>
      </c>
      <c r="E94" s="83">
        <v>8.0</v>
      </c>
      <c r="F94" s="83">
        <v>13.62</v>
      </c>
      <c r="G94" s="83">
        <v>1399296.0</v>
      </c>
      <c r="H94" s="83">
        <v>28.84</v>
      </c>
      <c r="I94" s="83" t="s">
        <v>101</v>
      </c>
      <c r="J94" s="83" t="s">
        <v>53</v>
      </c>
      <c r="K94" s="83" t="s">
        <v>203</v>
      </c>
      <c r="L94" s="45" t="s">
        <v>740</v>
      </c>
      <c r="M94" s="23"/>
      <c r="N94" s="23"/>
      <c r="O94" s="204" t="str">
        <f t="shared" si="1"/>
        <v>750MeV</v>
      </c>
      <c r="P94" s="23" t="str">
        <f t="shared" si="2"/>
        <v>650MeV</v>
      </c>
      <c r="Q94" s="20">
        <f t="shared" si="3"/>
        <v>1103.64</v>
      </c>
      <c r="R94" s="20">
        <f t="shared" si="4"/>
        <v>817.04</v>
      </c>
      <c r="S94" s="20">
        <f t="shared" si="5"/>
        <v>123.01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>
      <c r="A95" s="114"/>
      <c r="B95" s="83">
        <v>5403.0</v>
      </c>
      <c r="C95" s="83" t="s">
        <v>391</v>
      </c>
      <c r="D95" s="278">
        <v>30.292</v>
      </c>
      <c r="E95" s="83">
        <v>8.0</v>
      </c>
      <c r="F95" s="83">
        <v>9.63</v>
      </c>
      <c r="G95" s="83">
        <v>1011813.0</v>
      </c>
      <c r="H95" s="83">
        <v>29.65</v>
      </c>
      <c r="I95" s="83" t="s">
        <v>101</v>
      </c>
      <c r="J95" s="83" t="s">
        <v>53</v>
      </c>
      <c r="K95" s="83" t="s">
        <v>203</v>
      </c>
      <c r="L95" s="45" t="s">
        <v>740</v>
      </c>
      <c r="M95" s="23"/>
      <c r="N95" s="23"/>
      <c r="O95" s="204" t="str">
        <f t="shared" si="1"/>
        <v>750MeV</v>
      </c>
      <c r="P95" s="23" t="str">
        <f t="shared" si="2"/>
        <v>650MeV</v>
      </c>
      <c r="Q95" s="20">
        <f t="shared" si="3"/>
        <v>1103.64</v>
      </c>
      <c r="R95" s="20">
        <f t="shared" si="4"/>
        <v>826.67</v>
      </c>
      <c r="S95" s="20">
        <f t="shared" si="5"/>
        <v>123.01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>
      <c r="A96" s="114"/>
      <c r="B96" s="83">
        <v>5404.0</v>
      </c>
      <c r="C96" s="83" t="s">
        <v>154</v>
      </c>
      <c r="D96" s="278">
        <v>30.292</v>
      </c>
      <c r="E96" s="83">
        <v>8.0</v>
      </c>
      <c r="F96" s="83">
        <v>0.0</v>
      </c>
      <c r="G96" s="83">
        <v>6585.0</v>
      </c>
      <c r="H96" s="83">
        <v>2.7</v>
      </c>
      <c r="I96" s="83" t="s">
        <v>101</v>
      </c>
      <c r="J96" s="83" t="s">
        <v>53</v>
      </c>
      <c r="K96" s="83" t="s">
        <v>203</v>
      </c>
      <c r="L96" s="45" t="s">
        <v>740</v>
      </c>
      <c r="M96" s="45" t="s">
        <v>748</v>
      </c>
      <c r="N96" s="23"/>
      <c r="O96" s="204" t="str">
        <f t="shared" si="1"/>
        <v>750MeV</v>
      </c>
      <c r="P96" s="23" t="str">
        <f t="shared" si="2"/>
        <v>650MeV</v>
      </c>
      <c r="Q96" s="20">
        <f t="shared" si="3"/>
        <v>1103.64</v>
      </c>
      <c r="R96" s="20">
        <f t="shared" si="4"/>
        <v>826.67</v>
      </c>
      <c r="S96" s="20">
        <f t="shared" si="5"/>
        <v>123.01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>
      <c r="A97" s="295"/>
      <c r="B97" s="298">
        <v>5405.0</v>
      </c>
      <c r="C97" s="298" t="s">
        <v>74</v>
      </c>
      <c r="D97" s="343">
        <v>30.292</v>
      </c>
      <c r="E97" s="298" t="s">
        <v>232</v>
      </c>
      <c r="F97" s="298">
        <v>0.0</v>
      </c>
      <c r="G97" s="298">
        <v>1.1881452E7</v>
      </c>
      <c r="H97" s="298">
        <v>23.39</v>
      </c>
      <c r="I97" s="298" t="s">
        <v>74</v>
      </c>
      <c r="J97" s="298" t="s">
        <v>414</v>
      </c>
      <c r="K97" s="298" t="s">
        <v>689</v>
      </c>
      <c r="L97" s="296" t="s">
        <v>740</v>
      </c>
      <c r="M97" s="296" t="s">
        <v>749</v>
      </c>
      <c r="N97" s="299"/>
      <c r="O97" s="300" t="str">
        <f t="shared" si="1"/>
        <v>750MeV</v>
      </c>
      <c r="P97" s="299" t="str">
        <f t="shared" si="2"/>
        <v>650MeV</v>
      </c>
      <c r="Q97" s="20">
        <f t="shared" si="3"/>
        <v>1103.64</v>
      </c>
      <c r="R97" s="20">
        <f t="shared" si="4"/>
        <v>826.67</v>
      </c>
      <c r="S97" s="20">
        <f t="shared" si="5"/>
        <v>123.01</v>
      </c>
      <c r="T97" s="299"/>
      <c r="U97" s="299"/>
      <c r="V97" s="299"/>
      <c r="W97" s="299"/>
      <c r="X97" s="299"/>
      <c r="Y97" s="299"/>
      <c r="Z97" s="299"/>
      <c r="AA97" s="299"/>
      <c r="AB97" s="299"/>
      <c r="AC97" s="299"/>
      <c r="AD97" s="299"/>
      <c r="AE97" s="299"/>
      <c r="AF97" s="299"/>
      <c r="AG97" s="299"/>
      <c r="AH97" s="299"/>
    </row>
    <row r="98">
      <c r="A98" s="322">
        <v>45371.0</v>
      </c>
      <c r="B98" s="298">
        <v>5406.0</v>
      </c>
      <c r="C98" s="298" t="s">
        <v>74</v>
      </c>
      <c r="D98" s="343">
        <v>30.292</v>
      </c>
      <c r="E98" s="298" t="s">
        <v>232</v>
      </c>
      <c r="F98" s="298">
        <v>0.0</v>
      </c>
      <c r="G98" s="298">
        <v>1.6904173E7</v>
      </c>
      <c r="H98" s="298">
        <v>34.0</v>
      </c>
      <c r="I98" s="298" t="s">
        <v>74</v>
      </c>
      <c r="J98" s="298" t="s">
        <v>414</v>
      </c>
      <c r="K98" s="298" t="s">
        <v>689</v>
      </c>
      <c r="L98" s="296" t="s">
        <v>740</v>
      </c>
      <c r="M98" s="296" t="s">
        <v>749</v>
      </c>
      <c r="N98" s="299"/>
      <c r="O98" s="300" t="str">
        <f t="shared" si="1"/>
        <v>750MeV</v>
      </c>
      <c r="P98" s="299" t="str">
        <f t="shared" si="2"/>
        <v>650MeV</v>
      </c>
      <c r="Q98" s="20">
        <f t="shared" si="3"/>
        <v>1103.64</v>
      </c>
      <c r="R98" s="20">
        <f t="shared" si="4"/>
        <v>826.67</v>
      </c>
      <c r="S98" s="20">
        <f t="shared" si="5"/>
        <v>123.01</v>
      </c>
      <c r="T98" s="299"/>
      <c r="U98" s="299"/>
      <c r="V98" s="299"/>
      <c r="W98" s="299"/>
      <c r="X98" s="299"/>
      <c r="Y98" s="299"/>
      <c r="Z98" s="299"/>
      <c r="AA98" s="299"/>
      <c r="AB98" s="299"/>
      <c r="AC98" s="299"/>
      <c r="AD98" s="299"/>
      <c r="AE98" s="299"/>
      <c r="AF98" s="299"/>
      <c r="AG98" s="299"/>
      <c r="AH98" s="299"/>
    </row>
    <row r="99">
      <c r="A99" s="114"/>
      <c r="B99" s="83">
        <v>5407.0</v>
      </c>
      <c r="C99" s="83" t="s">
        <v>391</v>
      </c>
      <c r="D99" s="278">
        <v>30.292</v>
      </c>
      <c r="E99" s="83">
        <v>8.0</v>
      </c>
      <c r="F99" s="83">
        <v>12.66</v>
      </c>
      <c r="G99" s="83">
        <v>1313371.0</v>
      </c>
      <c r="H99" s="83">
        <v>29.89</v>
      </c>
      <c r="I99" s="83" t="s">
        <v>101</v>
      </c>
      <c r="J99" s="83" t="s">
        <v>53</v>
      </c>
      <c r="K99" s="83" t="s">
        <v>203</v>
      </c>
      <c r="L99" s="45" t="s">
        <v>740</v>
      </c>
      <c r="M99" s="23"/>
      <c r="N99" s="23"/>
      <c r="O99" s="204" t="str">
        <f t="shared" si="1"/>
        <v>750MeV</v>
      </c>
      <c r="P99" s="23" t="str">
        <f t="shared" si="2"/>
        <v>650MeV</v>
      </c>
      <c r="Q99" s="20">
        <f t="shared" si="3"/>
        <v>1103.64</v>
      </c>
      <c r="R99" s="20">
        <f t="shared" si="4"/>
        <v>839.33</v>
      </c>
      <c r="S99" s="20">
        <f t="shared" si="5"/>
        <v>123.01</v>
      </c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>
      <c r="A100" s="114"/>
      <c r="B100" s="83">
        <v>5408.0</v>
      </c>
      <c r="C100" s="83" t="s">
        <v>391</v>
      </c>
      <c r="D100" s="278">
        <v>30.292</v>
      </c>
      <c r="E100" s="83">
        <v>8.0</v>
      </c>
      <c r="F100" s="83">
        <v>12.2</v>
      </c>
      <c r="G100" s="83">
        <v>1247025.0</v>
      </c>
      <c r="H100" s="83">
        <v>28.8</v>
      </c>
      <c r="I100" s="83" t="s">
        <v>101</v>
      </c>
      <c r="J100" s="83" t="s">
        <v>53</v>
      </c>
      <c r="K100" s="83" t="s">
        <v>203</v>
      </c>
      <c r="L100" s="45" t="s">
        <v>740</v>
      </c>
      <c r="M100" s="23"/>
      <c r="N100" s="23"/>
      <c r="O100" s="204" t="str">
        <f t="shared" si="1"/>
        <v>750MeV</v>
      </c>
      <c r="P100" s="23" t="str">
        <f t="shared" si="2"/>
        <v>650MeV</v>
      </c>
      <c r="Q100" s="20">
        <f t="shared" si="3"/>
        <v>1103.64</v>
      </c>
      <c r="R100" s="20">
        <f t="shared" si="4"/>
        <v>851.53</v>
      </c>
      <c r="S100" s="20">
        <f t="shared" si="5"/>
        <v>123.01</v>
      </c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>
      <c r="A101" s="114"/>
      <c r="B101" s="83">
        <v>5409.0</v>
      </c>
      <c r="C101" s="83" t="s">
        <v>391</v>
      </c>
      <c r="D101" s="278">
        <v>30.292</v>
      </c>
      <c r="E101" s="83">
        <v>8.0</v>
      </c>
      <c r="F101" s="83">
        <v>13.49</v>
      </c>
      <c r="G101" s="83">
        <v>1367529.0</v>
      </c>
      <c r="H101" s="83">
        <v>28.85</v>
      </c>
      <c r="I101" s="83" t="s">
        <v>101</v>
      </c>
      <c r="J101" s="83" t="s">
        <v>53</v>
      </c>
      <c r="K101" s="83" t="s">
        <v>203</v>
      </c>
      <c r="L101" s="45" t="s">
        <v>740</v>
      </c>
      <c r="M101" s="23"/>
      <c r="N101" s="23"/>
      <c r="O101" s="204" t="str">
        <f t="shared" si="1"/>
        <v>750MeV</v>
      </c>
      <c r="P101" s="23" t="str">
        <f t="shared" si="2"/>
        <v>650MeV</v>
      </c>
      <c r="Q101" s="20">
        <f t="shared" si="3"/>
        <v>1103.64</v>
      </c>
      <c r="R101" s="20">
        <f t="shared" si="4"/>
        <v>865.02</v>
      </c>
      <c r="S101" s="20">
        <f t="shared" si="5"/>
        <v>123.01</v>
      </c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>
      <c r="A102" s="114"/>
      <c r="B102" s="83">
        <v>5410.0</v>
      </c>
      <c r="C102" s="83" t="s">
        <v>391</v>
      </c>
      <c r="D102" s="278">
        <v>30.292</v>
      </c>
      <c r="E102" s="83">
        <v>8.0</v>
      </c>
      <c r="F102" s="83">
        <v>13.3</v>
      </c>
      <c r="G102" s="83">
        <v>1346716.0</v>
      </c>
      <c r="H102" s="83">
        <v>28.96</v>
      </c>
      <c r="I102" s="83" t="s">
        <v>101</v>
      </c>
      <c r="J102" s="83" t="s">
        <v>53</v>
      </c>
      <c r="K102" s="83" t="s">
        <v>203</v>
      </c>
      <c r="L102" s="45" t="s">
        <v>740</v>
      </c>
      <c r="M102" s="23"/>
      <c r="N102" s="23"/>
      <c r="O102" s="204" t="str">
        <f t="shared" si="1"/>
        <v>750MeV</v>
      </c>
      <c r="P102" s="23" t="str">
        <f t="shared" si="2"/>
        <v>650MeV</v>
      </c>
      <c r="Q102" s="20">
        <f t="shared" si="3"/>
        <v>1103.64</v>
      </c>
      <c r="R102" s="20">
        <f t="shared" si="4"/>
        <v>878.32</v>
      </c>
      <c r="S102" s="20">
        <f t="shared" si="5"/>
        <v>123.01</v>
      </c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>
      <c r="A103" s="188"/>
      <c r="B103" s="83">
        <v>5411.0</v>
      </c>
      <c r="C103" s="83" t="s">
        <v>391</v>
      </c>
      <c r="D103" s="278">
        <v>30.292</v>
      </c>
      <c r="E103" s="83">
        <v>8.0</v>
      </c>
      <c r="F103" s="83">
        <v>13.25</v>
      </c>
      <c r="G103" s="83">
        <v>1372165.0</v>
      </c>
      <c r="H103" s="83">
        <v>28.01</v>
      </c>
      <c r="I103" s="83" t="s">
        <v>101</v>
      </c>
      <c r="J103" s="83" t="s">
        <v>53</v>
      </c>
      <c r="K103" s="83" t="s">
        <v>203</v>
      </c>
      <c r="L103" s="45" t="s">
        <v>740</v>
      </c>
      <c r="M103" s="23"/>
      <c r="N103" s="23"/>
      <c r="O103" s="204" t="str">
        <f t="shared" si="1"/>
        <v>750MeV</v>
      </c>
      <c r="P103" s="23" t="str">
        <f t="shared" si="2"/>
        <v>650MeV</v>
      </c>
      <c r="Q103" s="20">
        <f t="shared" si="3"/>
        <v>1103.64</v>
      </c>
      <c r="R103" s="20">
        <f t="shared" si="4"/>
        <v>891.57</v>
      </c>
      <c r="S103" s="20">
        <f t="shared" si="5"/>
        <v>123.01</v>
      </c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>
      <c r="A104" s="114"/>
      <c r="B104" s="83">
        <v>5412.0</v>
      </c>
      <c r="C104" s="83" t="s">
        <v>391</v>
      </c>
      <c r="D104" s="278">
        <v>30.292</v>
      </c>
      <c r="E104" s="83">
        <v>8.0</v>
      </c>
      <c r="F104" s="83">
        <v>12.58</v>
      </c>
      <c r="G104" s="83">
        <v>1317568.0</v>
      </c>
      <c r="H104" s="83">
        <v>30.79</v>
      </c>
      <c r="I104" s="83" t="s">
        <v>101</v>
      </c>
      <c r="J104" s="83" t="s">
        <v>53</v>
      </c>
      <c r="K104" s="83" t="s">
        <v>203</v>
      </c>
      <c r="L104" s="45" t="s">
        <v>740</v>
      </c>
      <c r="M104" s="23"/>
      <c r="N104" s="23"/>
      <c r="O104" s="204" t="str">
        <f t="shared" si="1"/>
        <v>750MeV</v>
      </c>
      <c r="P104" s="23" t="str">
        <f t="shared" si="2"/>
        <v>650MeV</v>
      </c>
      <c r="Q104" s="20">
        <f t="shared" si="3"/>
        <v>1103.64</v>
      </c>
      <c r="R104" s="20">
        <f t="shared" si="4"/>
        <v>904.15</v>
      </c>
      <c r="S104" s="20">
        <f t="shared" si="5"/>
        <v>123.01</v>
      </c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>
      <c r="A105" s="114"/>
      <c r="B105" s="83">
        <v>5413.0</v>
      </c>
      <c r="C105" s="83" t="s">
        <v>391</v>
      </c>
      <c r="D105" s="278">
        <v>30.292</v>
      </c>
      <c r="E105" s="83">
        <v>8.0</v>
      </c>
      <c r="F105" s="83">
        <v>11.69</v>
      </c>
      <c r="G105" s="83">
        <v>1235965.0</v>
      </c>
      <c r="H105" s="83">
        <v>27.96</v>
      </c>
      <c r="I105" s="83" t="s">
        <v>101</v>
      </c>
      <c r="J105" s="83" t="s">
        <v>53</v>
      </c>
      <c r="K105" s="83" t="s">
        <v>203</v>
      </c>
      <c r="L105" s="45" t="s">
        <v>740</v>
      </c>
      <c r="M105" s="23"/>
      <c r="N105" s="23"/>
      <c r="O105" s="204" t="str">
        <f t="shared" si="1"/>
        <v>750MeV</v>
      </c>
      <c r="P105" s="23" t="str">
        <f t="shared" si="2"/>
        <v>650MeV</v>
      </c>
      <c r="Q105" s="20">
        <f t="shared" si="3"/>
        <v>1103.64</v>
      </c>
      <c r="R105" s="20">
        <f t="shared" si="4"/>
        <v>915.84</v>
      </c>
      <c r="S105" s="20">
        <f t="shared" si="5"/>
        <v>123.01</v>
      </c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>
      <c r="A106" s="114"/>
      <c r="B106" s="83">
        <v>5414.0</v>
      </c>
      <c r="C106" s="83" t="s">
        <v>391</v>
      </c>
      <c r="D106" s="278">
        <v>30.292</v>
      </c>
      <c r="E106" s="83">
        <v>8.0</v>
      </c>
      <c r="F106" s="83">
        <v>12.64</v>
      </c>
      <c r="G106" s="83">
        <v>1306415.0</v>
      </c>
      <c r="H106" s="83">
        <v>32.16</v>
      </c>
      <c r="I106" s="83" t="s">
        <v>101</v>
      </c>
      <c r="J106" s="83" t="s">
        <v>53</v>
      </c>
      <c r="K106" s="83" t="s">
        <v>203</v>
      </c>
      <c r="L106" s="45" t="s">
        <v>740</v>
      </c>
      <c r="M106" s="23"/>
      <c r="N106" s="23"/>
      <c r="O106" s="204" t="str">
        <f t="shared" si="1"/>
        <v>750MeV</v>
      </c>
      <c r="P106" s="23" t="str">
        <f t="shared" si="2"/>
        <v>650MeV</v>
      </c>
      <c r="Q106" s="20">
        <f t="shared" si="3"/>
        <v>1103.64</v>
      </c>
      <c r="R106" s="20">
        <f t="shared" si="4"/>
        <v>928.48</v>
      </c>
      <c r="S106" s="20">
        <f t="shared" si="5"/>
        <v>123.01</v>
      </c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>
      <c r="A107" s="114"/>
      <c r="B107" s="83">
        <v>5415.0</v>
      </c>
      <c r="C107" s="83" t="s">
        <v>391</v>
      </c>
      <c r="D107" s="278">
        <v>30.292</v>
      </c>
      <c r="E107" s="83">
        <v>8.0</v>
      </c>
      <c r="F107" s="83">
        <v>13.52</v>
      </c>
      <c r="G107" s="83">
        <v>1363641.0</v>
      </c>
      <c r="H107" s="83">
        <v>28.62</v>
      </c>
      <c r="I107" s="83" t="s">
        <v>101</v>
      </c>
      <c r="J107" s="83" t="s">
        <v>53</v>
      </c>
      <c r="K107" s="83" t="s">
        <v>203</v>
      </c>
      <c r="L107" s="45" t="s">
        <v>740</v>
      </c>
      <c r="M107" s="23"/>
      <c r="N107" s="23"/>
      <c r="O107" s="204" t="str">
        <f t="shared" si="1"/>
        <v>750MeV</v>
      </c>
      <c r="P107" s="23" t="str">
        <f t="shared" si="2"/>
        <v>650MeV</v>
      </c>
      <c r="Q107" s="20">
        <f t="shared" si="3"/>
        <v>1103.64</v>
      </c>
      <c r="R107" s="20">
        <f t="shared" si="4"/>
        <v>942</v>
      </c>
      <c r="S107" s="20">
        <f t="shared" si="5"/>
        <v>123.01</v>
      </c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>
      <c r="A108" s="114"/>
      <c r="B108" s="83">
        <v>5416.0</v>
      </c>
      <c r="C108" s="83" t="s">
        <v>391</v>
      </c>
      <c r="D108" s="278">
        <v>30.292</v>
      </c>
      <c r="E108" s="83">
        <v>6.0</v>
      </c>
      <c r="F108" s="83">
        <v>6.91</v>
      </c>
      <c r="G108" s="83">
        <v>709591.0</v>
      </c>
      <c r="H108" s="83">
        <v>19.11</v>
      </c>
      <c r="I108" s="83" t="s">
        <v>101</v>
      </c>
      <c r="J108" s="83" t="s">
        <v>53</v>
      </c>
      <c r="K108" s="83" t="s">
        <v>203</v>
      </c>
      <c r="L108" s="45" t="s">
        <v>740</v>
      </c>
      <c r="M108" s="23"/>
      <c r="N108" s="23"/>
      <c r="O108" s="204" t="str">
        <f t="shared" si="1"/>
        <v>750MeV</v>
      </c>
      <c r="P108" s="23" t="str">
        <f t="shared" si="2"/>
        <v>650MeV</v>
      </c>
      <c r="Q108" s="20">
        <f t="shared" si="3"/>
        <v>1103.64</v>
      </c>
      <c r="R108" s="20">
        <f t="shared" si="4"/>
        <v>948.91</v>
      </c>
      <c r="S108" s="20">
        <f t="shared" si="5"/>
        <v>123.01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>
      <c r="A109" s="180"/>
      <c r="B109" s="83">
        <v>5417.0</v>
      </c>
      <c r="C109" s="83" t="s">
        <v>391</v>
      </c>
      <c r="D109" s="278">
        <v>30.292</v>
      </c>
      <c r="E109" s="83">
        <v>4.0</v>
      </c>
      <c r="F109" s="83">
        <v>3.37</v>
      </c>
      <c r="G109" s="83">
        <v>384161.0</v>
      </c>
      <c r="H109" s="83">
        <v>24.7</v>
      </c>
      <c r="I109" s="83" t="s">
        <v>101</v>
      </c>
      <c r="J109" s="83" t="s">
        <v>53</v>
      </c>
      <c r="K109" s="83" t="s">
        <v>203</v>
      </c>
      <c r="L109" s="45" t="s">
        <v>740</v>
      </c>
      <c r="M109" s="23"/>
      <c r="N109" s="23"/>
      <c r="O109" s="204" t="str">
        <f t="shared" si="1"/>
        <v>750MeV</v>
      </c>
      <c r="P109" s="23" t="str">
        <f t="shared" si="2"/>
        <v>650MeV</v>
      </c>
      <c r="Q109" s="20">
        <f t="shared" si="3"/>
        <v>1103.64</v>
      </c>
      <c r="R109" s="20">
        <f t="shared" si="4"/>
        <v>952.28</v>
      </c>
      <c r="S109" s="20">
        <f t="shared" si="5"/>
        <v>123.01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>
      <c r="A110" s="295"/>
      <c r="B110" s="298">
        <v>5418.0</v>
      </c>
      <c r="C110" s="298" t="s">
        <v>74</v>
      </c>
      <c r="D110" s="350">
        <v>30.292</v>
      </c>
      <c r="E110" s="298" t="s">
        <v>232</v>
      </c>
      <c r="F110" s="298">
        <v>0.0</v>
      </c>
      <c r="G110" s="298">
        <v>1.6917257E7</v>
      </c>
      <c r="H110" s="298">
        <v>40.86</v>
      </c>
      <c r="I110" s="298" t="s">
        <v>74</v>
      </c>
      <c r="J110" s="298" t="s">
        <v>414</v>
      </c>
      <c r="K110" s="298" t="s">
        <v>689</v>
      </c>
      <c r="L110" s="296" t="s">
        <v>740</v>
      </c>
      <c r="M110" s="296" t="s">
        <v>754</v>
      </c>
      <c r="N110" s="296" t="s">
        <v>755</v>
      </c>
      <c r="O110" s="300" t="str">
        <f t="shared" si="1"/>
        <v>750MeV</v>
      </c>
      <c r="P110" s="299" t="str">
        <f t="shared" si="2"/>
        <v>650MeV</v>
      </c>
      <c r="Q110" s="20">
        <f t="shared" si="3"/>
        <v>1103.64</v>
      </c>
      <c r="R110" s="20">
        <f t="shared" si="4"/>
        <v>952.28</v>
      </c>
      <c r="S110" s="20">
        <f t="shared" si="5"/>
        <v>123.01</v>
      </c>
      <c r="T110" s="299"/>
      <c r="U110" s="299"/>
      <c r="V110" s="299"/>
      <c r="W110" s="299"/>
      <c r="X110" s="299"/>
      <c r="Y110" s="299"/>
      <c r="Z110" s="299"/>
      <c r="AA110" s="299"/>
      <c r="AB110" s="299"/>
      <c r="AC110" s="299"/>
      <c r="AD110" s="299"/>
      <c r="AE110" s="299"/>
      <c r="AF110" s="299"/>
      <c r="AG110" s="299"/>
      <c r="AH110" s="299"/>
    </row>
    <row r="111">
      <c r="A111" s="295"/>
      <c r="B111" s="298">
        <v>5419.0</v>
      </c>
      <c r="C111" s="298" t="s">
        <v>74</v>
      </c>
      <c r="D111" s="350">
        <v>30.292</v>
      </c>
      <c r="E111" s="298" t="s">
        <v>232</v>
      </c>
      <c r="F111" s="298">
        <v>0.0</v>
      </c>
      <c r="G111" s="298">
        <v>1.6560387E7</v>
      </c>
      <c r="H111" s="298">
        <v>39.58</v>
      </c>
      <c r="I111" s="298" t="s">
        <v>74</v>
      </c>
      <c r="J111" s="298" t="s">
        <v>414</v>
      </c>
      <c r="K111" s="298" t="s">
        <v>689</v>
      </c>
      <c r="L111" s="296" t="s">
        <v>740</v>
      </c>
      <c r="M111" s="296" t="s">
        <v>749</v>
      </c>
      <c r="N111" s="296" t="s">
        <v>755</v>
      </c>
      <c r="O111" s="300" t="str">
        <f t="shared" si="1"/>
        <v>750MeV</v>
      </c>
      <c r="P111" s="299" t="str">
        <f t="shared" si="2"/>
        <v>650MeV</v>
      </c>
      <c r="Q111" s="20">
        <f t="shared" si="3"/>
        <v>1103.64</v>
      </c>
      <c r="R111" s="20">
        <f t="shared" si="4"/>
        <v>952.28</v>
      </c>
      <c r="S111" s="20">
        <f t="shared" si="5"/>
        <v>123.01</v>
      </c>
      <c r="T111" s="299"/>
      <c r="U111" s="299"/>
      <c r="V111" s="299"/>
      <c r="W111" s="299"/>
      <c r="X111" s="299"/>
      <c r="Y111" s="299"/>
      <c r="Z111" s="299"/>
      <c r="AA111" s="299"/>
      <c r="AB111" s="299"/>
      <c r="AC111" s="299"/>
      <c r="AD111" s="299"/>
      <c r="AE111" s="299"/>
      <c r="AF111" s="299"/>
      <c r="AG111" s="299"/>
      <c r="AH111" s="299"/>
    </row>
    <row r="112">
      <c r="A112" s="295"/>
      <c r="B112" s="298">
        <v>5420.0</v>
      </c>
      <c r="C112" s="298" t="s">
        <v>74</v>
      </c>
      <c r="D112" s="350">
        <v>30.292</v>
      </c>
      <c r="E112" s="298" t="s">
        <v>232</v>
      </c>
      <c r="F112" s="298">
        <v>0.0</v>
      </c>
      <c r="G112" s="298">
        <v>1.6687211E7</v>
      </c>
      <c r="H112" s="298">
        <v>38.64</v>
      </c>
      <c r="I112" s="298" t="s">
        <v>74</v>
      </c>
      <c r="J112" s="298" t="s">
        <v>414</v>
      </c>
      <c r="K112" s="298" t="s">
        <v>689</v>
      </c>
      <c r="L112" s="296" t="s">
        <v>740</v>
      </c>
      <c r="M112" s="296" t="s">
        <v>754</v>
      </c>
      <c r="N112" s="296" t="s">
        <v>755</v>
      </c>
      <c r="O112" s="300" t="str">
        <f t="shared" si="1"/>
        <v>750MeV</v>
      </c>
      <c r="P112" s="299" t="str">
        <f t="shared" si="2"/>
        <v>650MeV</v>
      </c>
      <c r="Q112" s="20">
        <f t="shared" si="3"/>
        <v>1103.64</v>
      </c>
      <c r="R112" s="20">
        <f t="shared" si="4"/>
        <v>952.28</v>
      </c>
      <c r="S112" s="20">
        <f t="shared" si="5"/>
        <v>123.01</v>
      </c>
      <c r="T112" s="299"/>
      <c r="U112" s="299"/>
      <c r="V112" s="299"/>
      <c r="W112" s="299"/>
      <c r="X112" s="299"/>
      <c r="Y112" s="299"/>
      <c r="Z112" s="299"/>
      <c r="AA112" s="299"/>
      <c r="AB112" s="299"/>
      <c r="AC112" s="299"/>
      <c r="AD112" s="299"/>
      <c r="AE112" s="299"/>
      <c r="AF112" s="299"/>
      <c r="AG112" s="299"/>
      <c r="AH112" s="299"/>
    </row>
    <row r="113">
      <c r="A113" s="114"/>
      <c r="B113" s="83">
        <v>5422.0</v>
      </c>
      <c r="C113" s="83" t="s">
        <v>517</v>
      </c>
      <c r="D113" s="351">
        <v>30.292</v>
      </c>
      <c r="E113" s="83">
        <v>6.0</v>
      </c>
      <c r="F113" s="83">
        <v>14.67</v>
      </c>
      <c r="G113" s="83">
        <v>1528357.0</v>
      </c>
      <c r="H113" s="83">
        <v>45.44</v>
      </c>
      <c r="I113" s="83" t="s">
        <v>101</v>
      </c>
      <c r="J113" s="83" t="s">
        <v>53</v>
      </c>
      <c r="K113" s="83" t="s">
        <v>203</v>
      </c>
      <c r="L113" s="45" t="s">
        <v>740</v>
      </c>
      <c r="M113" s="45" t="s">
        <v>759</v>
      </c>
      <c r="N113" s="23"/>
      <c r="O113" s="204" t="str">
        <f t="shared" si="1"/>
        <v>750MeV</v>
      </c>
      <c r="P113" s="23" t="str">
        <f t="shared" si="2"/>
        <v>650MeV</v>
      </c>
      <c r="Q113" s="20">
        <f t="shared" si="3"/>
        <v>1103.64</v>
      </c>
      <c r="R113" s="20">
        <f t="shared" si="4"/>
        <v>966.95</v>
      </c>
      <c r="S113" s="20">
        <f t="shared" si="5"/>
        <v>123.01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>
      <c r="A114" s="31"/>
      <c r="B114" s="52"/>
      <c r="C114" s="52"/>
      <c r="D114" s="118"/>
      <c r="E114" s="52"/>
      <c r="F114" s="52"/>
      <c r="G114" s="52"/>
      <c r="H114" s="52"/>
      <c r="I114" s="52"/>
      <c r="J114" s="52"/>
      <c r="K114" s="52"/>
      <c r="O114" s="176" t="str">
        <f t="shared" si="1"/>
        <v>750MeV</v>
      </c>
      <c r="P114" s="20" t="str">
        <f t="shared" si="2"/>
        <v>650MeV</v>
      </c>
      <c r="Q114" s="20">
        <f t="shared" si="3"/>
        <v>1103.64</v>
      </c>
      <c r="R114" s="20">
        <f t="shared" si="4"/>
        <v>966.95</v>
      </c>
      <c r="S114" s="20">
        <f t="shared" ref="S114:S145" si="6">if($I114="dummy",S113+$F114,S113)</f>
        <v>123.01</v>
      </c>
      <c r="T114" s="52"/>
      <c r="U114" s="52"/>
      <c r="V114" s="52"/>
    </row>
    <row r="115">
      <c r="A115" s="252"/>
      <c r="B115" s="52"/>
      <c r="C115" s="52"/>
      <c r="D115" s="118"/>
      <c r="E115" s="52"/>
      <c r="F115" s="52"/>
      <c r="G115" s="52"/>
      <c r="H115" s="52"/>
      <c r="I115" s="52"/>
      <c r="J115" s="52"/>
      <c r="K115" s="52"/>
      <c r="O115" s="176" t="str">
        <f t="shared" si="1"/>
        <v>750MeV</v>
      </c>
      <c r="P115" s="20" t="str">
        <f t="shared" si="2"/>
        <v>650MeV</v>
      </c>
      <c r="Q115" s="20">
        <f t="shared" si="3"/>
        <v>1103.64</v>
      </c>
      <c r="R115" s="20">
        <f t="shared" si="4"/>
        <v>966.95</v>
      </c>
      <c r="S115" s="20">
        <f t="shared" si="6"/>
        <v>123.01</v>
      </c>
    </row>
    <row r="116">
      <c r="A116" s="75"/>
      <c r="B116" s="52"/>
      <c r="C116" s="52"/>
      <c r="D116" s="118"/>
      <c r="E116" s="52"/>
      <c r="F116" s="52"/>
      <c r="G116" s="52"/>
      <c r="H116" s="52"/>
      <c r="I116" s="52"/>
      <c r="J116" s="52"/>
      <c r="K116" s="52"/>
      <c r="O116" s="176" t="str">
        <f t="shared" si="1"/>
        <v>750MeV</v>
      </c>
      <c r="P116" s="20" t="str">
        <f t="shared" si="2"/>
        <v>650MeV</v>
      </c>
      <c r="Q116" s="20">
        <f t="shared" si="3"/>
        <v>1103.64</v>
      </c>
      <c r="R116" s="20">
        <f t="shared" si="4"/>
        <v>966.95</v>
      </c>
      <c r="S116" s="20">
        <f t="shared" si="6"/>
        <v>123.01</v>
      </c>
      <c r="T116" s="216"/>
      <c r="U116" s="216"/>
    </row>
    <row r="117">
      <c r="A117" s="75"/>
      <c r="B117" s="52"/>
      <c r="C117" s="52"/>
      <c r="D117" s="118"/>
      <c r="E117" s="52"/>
      <c r="F117" s="52"/>
      <c r="G117" s="52"/>
      <c r="H117" s="52"/>
      <c r="I117" s="52"/>
      <c r="J117" s="52"/>
      <c r="K117" s="52"/>
      <c r="O117" s="176" t="str">
        <f t="shared" si="1"/>
        <v>750MeV</v>
      </c>
      <c r="P117" s="20" t="str">
        <f t="shared" si="2"/>
        <v>650MeV</v>
      </c>
      <c r="Q117" s="20">
        <f t="shared" si="3"/>
        <v>1103.64</v>
      </c>
      <c r="R117" s="20">
        <f t="shared" si="4"/>
        <v>966.95</v>
      </c>
      <c r="S117" s="20">
        <f t="shared" si="6"/>
        <v>123.01</v>
      </c>
      <c r="T117" s="216"/>
      <c r="U117" s="216"/>
    </row>
    <row r="118">
      <c r="A118" s="75"/>
      <c r="B118" s="52"/>
      <c r="C118" s="52"/>
      <c r="D118" s="353"/>
      <c r="E118" s="52"/>
      <c r="F118" s="52"/>
      <c r="G118" s="52"/>
      <c r="H118" s="52"/>
      <c r="I118" s="52"/>
      <c r="J118" s="52"/>
      <c r="K118" s="52"/>
      <c r="O118" s="176" t="str">
        <f t="shared" si="1"/>
        <v>750MeV</v>
      </c>
      <c r="P118" s="20" t="str">
        <f t="shared" si="2"/>
        <v>650MeV</v>
      </c>
      <c r="Q118" s="20">
        <f t="shared" si="3"/>
        <v>1103.64</v>
      </c>
      <c r="R118" s="20">
        <f t="shared" si="4"/>
        <v>966.95</v>
      </c>
      <c r="S118" s="20">
        <f t="shared" si="6"/>
        <v>123.01</v>
      </c>
      <c r="T118" s="216"/>
      <c r="U118" s="216"/>
    </row>
    <row r="119">
      <c r="A119" s="75"/>
      <c r="B119" s="52"/>
      <c r="C119" s="52"/>
      <c r="D119" s="353"/>
      <c r="E119" s="52"/>
      <c r="F119" s="52"/>
      <c r="G119" s="52"/>
      <c r="H119" s="52"/>
      <c r="I119" s="52"/>
      <c r="J119" s="52"/>
      <c r="K119" s="52"/>
      <c r="O119" s="176" t="str">
        <f t="shared" si="1"/>
        <v>750MeV</v>
      </c>
      <c r="P119" s="20" t="str">
        <f t="shared" si="2"/>
        <v>650MeV</v>
      </c>
      <c r="Q119" s="20">
        <f t="shared" si="3"/>
        <v>1103.64</v>
      </c>
      <c r="R119" s="20">
        <f t="shared" si="4"/>
        <v>966.95</v>
      </c>
      <c r="S119" s="20">
        <f t="shared" si="6"/>
        <v>123.01</v>
      </c>
      <c r="T119" s="216"/>
      <c r="U119" s="216"/>
    </row>
    <row r="120">
      <c r="A120" s="75"/>
      <c r="B120" s="52"/>
      <c r="C120" s="52"/>
      <c r="D120" s="353"/>
      <c r="E120" s="52"/>
      <c r="F120" s="52"/>
      <c r="G120" s="52"/>
      <c r="H120" s="52"/>
      <c r="I120" s="52"/>
      <c r="J120" s="52"/>
      <c r="K120" s="52"/>
      <c r="O120" s="176" t="str">
        <f t="shared" si="1"/>
        <v>750MeV</v>
      </c>
      <c r="P120" s="20" t="str">
        <f t="shared" si="2"/>
        <v>650MeV</v>
      </c>
      <c r="Q120" s="20">
        <f t="shared" si="3"/>
        <v>1103.64</v>
      </c>
      <c r="R120" s="20">
        <f t="shared" si="4"/>
        <v>966.95</v>
      </c>
      <c r="S120" s="20">
        <f t="shared" si="6"/>
        <v>123.01</v>
      </c>
      <c r="T120" s="216"/>
      <c r="U120" s="216"/>
    </row>
    <row r="121">
      <c r="A121" s="75"/>
      <c r="B121" s="52"/>
      <c r="C121" s="52"/>
      <c r="D121" s="353"/>
      <c r="E121" s="52"/>
      <c r="F121" s="52"/>
      <c r="G121" s="52"/>
      <c r="H121" s="52"/>
      <c r="I121" s="52"/>
      <c r="J121" s="52"/>
      <c r="K121" s="52"/>
      <c r="O121" s="176" t="str">
        <f t="shared" si="1"/>
        <v>750MeV</v>
      </c>
      <c r="P121" s="20" t="str">
        <f t="shared" si="2"/>
        <v>650MeV</v>
      </c>
      <c r="Q121" s="20">
        <f t="shared" si="3"/>
        <v>1103.64</v>
      </c>
      <c r="R121" s="20">
        <f t="shared" si="4"/>
        <v>966.95</v>
      </c>
      <c r="S121" s="20">
        <f t="shared" si="6"/>
        <v>123.01</v>
      </c>
      <c r="T121" s="216"/>
      <c r="U121" s="216"/>
    </row>
    <row r="122">
      <c r="A122" s="75"/>
      <c r="B122" s="52"/>
      <c r="C122" s="52"/>
      <c r="D122" s="353"/>
      <c r="E122" s="52"/>
      <c r="F122" s="52"/>
      <c r="G122" s="52"/>
      <c r="H122" s="52"/>
      <c r="I122" s="52"/>
      <c r="J122" s="52"/>
      <c r="K122" s="52"/>
      <c r="O122" s="176" t="str">
        <f t="shared" si="1"/>
        <v>750MeV</v>
      </c>
      <c r="P122" s="20" t="str">
        <f t="shared" si="2"/>
        <v>650MeV</v>
      </c>
      <c r="Q122" s="20">
        <f t="shared" si="3"/>
        <v>1103.64</v>
      </c>
      <c r="R122" s="20">
        <f t="shared" si="4"/>
        <v>966.95</v>
      </c>
      <c r="S122" s="20">
        <f t="shared" si="6"/>
        <v>123.01</v>
      </c>
      <c r="T122" s="216"/>
      <c r="U122" s="216"/>
    </row>
    <row r="123">
      <c r="A123" s="75"/>
      <c r="B123" s="52"/>
      <c r="C123" s="52"/>
      <c r="D123" s="353"/>
      <c r="E123" s="52"/>
      <c r="F123" s="52"/>
      <c r="G123" s="52"/>
      <c r="H123" s="52"/>
      <c r="I123" s="52"/>
      <c r="J123" s="52"/>
      <c r="K123" s="52"/>
      <c r="O123" s="176" t="str">
        <f t="shared" si="1"/>
        <v>750MeV</v>
      </c>
      <c r="P123" s="20" t="str">
        <f t="shared" si="2"/>
        <v>650MeV</v>
      </c>
      <c r="Q123" s="20">
        <f t="shared" si="3"/>
        <v>1103.64</v>
      </c>
      <c r="R123" s="20">
        <f t="shared" si="4"/>
        <v>966.95</v>
      </c>
      <c r="S123" s="20">
        <f t="shared" si="6"/>
        <v>123.01</v>
      </c>
      <c r="T123" s="216"/>
      <c r="U123" s="216"/>
    </row>
    <row r="124">
      <c r="A124" s="75"/>
      <c r="B124" s="52"/>
      <c r="C124" s="52"/>
      <c r="D124" s="353"/>
      <c r="E124" s="52"/>
      <c r="F124" s="52"/>
      <c r="G124" s="52"/>
      <c r="H124" s="52"/>
      <c r="I124" s="52"/>
      <c r="J124" s="52"/>
      <c r="K124" s="52"/>
      <c r="O124" s="176" t="str">
        <f t="shared" si="1"/>
        <v>750MeV</v>
      </c>
      <c r="P124" s="20" t="str">
        <f t="shared" si="2"/>
        <v>650MeV</v>
      </c>
      <c r="Q124" s="20">
        <f t="shared" si="3"/>
        <v>1103.64</v>
      </c>
      <c r="R124" s="20">
        <f t="shared" si="4"/>
        <v>966.95</v>
      </c>
      <c r="S124" s="20">
        <f t="shared" si="6"/>
        <v>123.01</v>
      </c>
      <c r="T124" s="216"/>
      <c r="U124" s="216"/>
    </row>
    <row r="125">
      <c r="A125" s="75"/>
      <c r="B125" s="52"/>
      <c r="C125" s="52"/>
      <c r="D125" s="353"/>
      <c r="E125" s="52"/>
      <c r="F125" s="52"/>
      <c r="G125" s="52"/>
      <c r="H125" s="76"/>
      <c r="I125" s="52"/>
      <c r="J125" s="52"/>
      <c r="K125" s="52"/>
      <c r="O125" s="176" t="str">
        <f t="shared" si="1"/>
        <v>750MeV</v>
      </c>
      <c r="P125" s="20" t="str">
        <f t="shared" si="2"/>
        <v>650MeV</v>
      </c>
      <c r="Q125" s="20">
        <f t="shared" si="3"/>
        <v>1103.64</v>
      </c>
      <c r="R125" s="20">
        <f t="shared" si="4"/>
        <v>966.95</v>
      </c>
      <c r="S125" s="20">
        <f t="shared" si="6"/>
        <v>123.01</v>
      </c>
      <c r="T125" s="216"/>
      <c r="U125" s="216"/>
    </row>
    <row r="126">
      <c r="A126" s="73"/>
      <c r="B126" s="52"/>
      <c r="C126" s="52"/>
      <c r="D126" s="353"/>
      <c r="E126" s="52"/>
      <c r="F126" s="52"/>
      <c r="G126" s="52"/>
      <c r="H126" s="52"/>
      <c r="I126" s="52"/>
      <c r="J126" s="52"/>
      <c r="K126" s="52"/>
      <c r="O126" s="176" t="str">
        <f t="shared" si="1"/>
        <v>750MeV</v>
      </c>
      <c r="P126" s="20" t="str">
        <f t="shared" si="2"/>
        <v>650MeV</v>
      </c>
      <c r="Q126" s="20">
        <f t="shared" si="3"/>
        <v>1103.64</v>
      </c>
      <c r="R126" s="20">
        <f t="shared" si="4"/>
        <v>966.95</v>
      </c>
      <c r="S126" s="20">
        <f t="shared" si="6"/>
        <v>123.01</v>
      </c>
      <c r="T126" s="216"/>
      <c r="U126" s="216"/>
    </row>
    <row r="127">
      <c r="A127" s="75"/>
      <c r="B127" s="52"/>
      <c r="C127" s="52"/>
      <c r="D127" s="353"/>
      <c r="E127" s="52"/>
      <c r="F127" s="52"/>
      <c r="G127" s="52"/>
      <c r="H127" s="52"/>
      <c r="I127" s="52"/>
      <c r="J127" s="52"/>
      <c r="K127" s="52"/>
      <c r="O127" s="176" t="str">
        <f t="shared" si="1"/>
        <v>750MeV</v>
      </c>
      <c r="P127" s="20" t="str">
        <f t="shared" si="2"/>
        <v>650MeV</v>
      </c>
      <c r="Q127" s="20">
        <f t="shared" si="3"/>
        <v>1103.64</v>
      </c>
      <c r="R127" s="20">
        <f t="shared" si="4"/>
        <v>966.95</v>
      </c>
      <c r="S127" s="20">
        <f t="shared" si="6"/>
        <v>123.01</v>
      </c>
      <c r="T127" s="216"/>
      <c r="U127" s="216"/>
    </row>
    <row r="128">
      <c r="A128" s="75"/>
      <c r="B128" s="52"/>
      <c r="C128" s="52"/>
      <c r="D128" s="353"/>
      <c r="E128" s="52"/>
      <c r="F128" s="52"/>
      <c r="G128" s="52"/>
      <c r="H128" s="52"/>
      <c r="I128" s="52"/>
      <c r="J128" s="52"/>
      <c r="K128" s="52"/>
      <c r="O128" s="176" t="str">
        <f t="shared" si="1"/>
        <v>750MeV</v>
      </c>
      <c r="P128" s="20" t="str">
        <f t="shared" si="2"/>
        <v>650MeV</v>
      </c>
      <c r="Q128" s="20">
        <f t="shared" si="3"/>
        <v>1103.64</v>
      </c>
      <c r="R128" s="20">
        <f t="shared" si="4"/>
        <v>966.95</v>
      </c>
      <c r="S128" s="20">
        <f t="shared" si="6"/>
        <v>123.01</v>
      </c>
      <c r="T128" s="216"/>
      <c r="U128" s="216"/>
    </row>
    <row r="129">
      <c r="A129" s="75"/>
      <c r="B129" s="52"/>
      <c r="C129" s="52"/>
      <c r="D129" s="353"/>
      <c r="E129" s="52"/>
      <c r="F129" s="52"/>
      <c r="G129" s="52"/>
      <c r="H129" s="52"/>
      <c r="I129" s="52"/>
      <c r="J129" s="52"/>
      <c r="K129" s="52"/>
      <c r="O129" s="176" t="str">
        <f t="shared" si="1"/>
        <v>750MeV</v>
      </c>
      <c r="P129" s="20" t="str">
        <f t="shared" si="2"/>
        <v>650MeV</v>
      </c>
      <c r="Q129" s="20">
        <f t="shared" si="3"/>
        <v>1103.64</v>
      </c>
      <c r="R129" s="20">
        <f t="shared" si="4"/>
        <v>966.95</v>
      </c>
      <c r="S129" s="20">
        <f t="shared" si="6"/>
        <v>123.01</v>
      </c>
      <c r="T129" s="216"/>
      <c r="U129" s="216"/>
    </row>
    <row r="130">
      <c r="A130" s="75"/>
      <c r="B130" s="52"/>
      <c r="C130" s="52"/>
      <c r="D130" s="353"/>
      <c r="E130" s="52"/>
      <c r="F130" s="52"/>
      <c r="G130" s="52"/>
      <c r="H130" s="52"/>
      <c r="I130" s="52"/>
      <c r="J130" s="52"/>
      <c r="K130" s="52"/>
      <c r="O130" s="176" t="str">
        <f t="shared" si="1"/>
        <v>750MeV</v>
      </c>
      <c r="P130" s="20" t="str">
        <f t="shared" si="2"/>
        <v>650MeV</v>
      </c>
      <c r="Q130" s="20">
        <f t="shared" si="3"/>
        <v>1103.64</v>
      </c>
      <c r="R130" s="20">
        <f t="shared" si="4"/>
        <v>966.95</v>
      </c>
      <c r="S130" s="20">
        <f t="shared" si="6"/>
        <v>123.01</v>
      </c>
      <c r="T130" s="216"/>
      <c r="U130" s="216"/>
    </row>
    <row r="131">
      <c r="A131" s="75"/>
      <c r="B131" s="52"/>
      <c r="C131" s="52"/>
      <c r="D131" s="353"/>
      <c r="E131" s="52"/>
      <c r="F131" s="52"/>
      <c r="G131" s="52"/>
      <c r="H131" s="52"/>
      <c r="I131" s="52"/>
      <c r="J131" s="52"/>
      <c r="K131" s="52"/>
      <c r="O131" s="176" t="str">
        <f t="shared" si="1"/>
        <v>750MeV</v>
      </c>
      <c r="P131" s="20" t="str">
        <f t="shared" si="2"/>
        <v>650MeV</v>
      </c>
      <c r="Q131" s="20">
        <f t="shared" si="3"/>
        <v>1103.64</v>
      </c>
      <c r="R131" s="20">
        <f t="shared" si="4"/>
        <v>966.95</v>
      </c>
      <c r="S131" s="20">
        <f t="shared" si="6"/>
        <v>123.01</v>
      </c>
      <c r="T131" s="216"/>
      <c r="U131" s="216"/>
    </row>
    <row r="132">
      <c r="A132" s="75"/>
      <c r="B132" s="52"/>
      <c r="C132" s="52"/>
      <c r="D132" s="353"/>
      <c r="E132" s="52"/>
      <c r="F132" s="52"/>
      <c r="G132" s="52"/>
      <c r="H132" s="52"/>
      <c r="I132" s="52"/>
      <c r="J132" s="52"/>
      <c r="K132" s="52"/>
      <c r="O132" s="176" t="str">
        <f t="shared" si="1"/>
        <v>750MeV</v>
      </c>
      <c r="P132" s="20" t="str">
        <f t="shared" si="2"/>
        <v>650MeV</v>
      </c>
      <c r="Q132" s="20">
        <f t="shared" si="3"/>
        <v>1103.64</v>
      </c>
      <c r="R132" s="20">
        <f t="shared" si="4"/>
        <v>966.95</v>
      </c>
      <c r="S132" s="20">
        <f t="shared" si="6"/>
        <v>123.01</v>
      </c>
      <c r="T132" s="216"/>
      <c r="U132" s="216"/>
    </row>
    <row r="133">
      <c r="A133" s="252"/>
      <c r="B133" s="52"/>
      <c r="C133" s="52"/>
      <c r="D133" s="353"/>
      <c r="E133" s="52"/>
      <c r="F133" s="52"/>
      <c r="G133" s="52"/>
      <c r="H133" s="52"/>
      <c r="I133" s="52"/>
      <c r="J133" s="52"/>
      <c r="K133" s="52"/>
      <c r="O133" s="176" t="str">
        <f t="shared" si="1"/>
        <v>750MeV</v>
      </c>
      <c r="P133" s="20" t="str">
        <f t="shared" si="2"/>
        <v>650MeV</v>
      </c>
      <c r="Q133" s="20">
        <f t="shared" si="3"/>
        <v>1103.64</v>
      </c>
      <c r="R133" s="20">
        <f t="shared" si="4"/>
        <v>966.95</v>
      </c>
      <c r="S133" s="20">
        <f t="shared" si="6"/>
        <v>123.01</v>
      </c>
      <c r="T133" s="216"/>
      <c r="U133" s="216"/>
    </row>
    <row r="134">
      <c r="A134" s="75"/>
      <c r="B134" s="52"/>
      <c r="C134" s="52"/>
      <c r="D134" s="207"/>
      <c r="E134" s="52"/>
      <c r="F134" s="52"/>
      <c r="G134" s="52"/>
      <c r="H134" s="52"/>
      <c r="I134" s="52"/>
      <c r="J134" s="52"/>
      <c r="K134" s="52"/>
      <c r="O134" s="176" t="str">
        <f t="shared" si="1"/>
        <v>750MeV</v>
      </c>
      <c r="P134" s="20" t="str">
        <f t="shared" si="2"/>
        <v>650MeV</v>
      </c>
      <c r="Q134" s="20">
        <f t="shared" si="3"/>
        <v>1103.64</v>
      </c>
      <c r="R134" s="20">
        <f t="shared" si="4"/>
        <v>966.95</v>
      </c>
      <c r="S134" s="20">
        <f t="shared" si="6"/>
        <v>123.01</v>
      </c>
      <c r="T134" s="216"/>
      <c r="U134" s="216"/>
    </row>
    <row r="135">
      <c r="A135" s="73"/>
      <c r="B135" s="52"/>
      <c r="C135" s="52"/>
      <c r="D135" s="353"/>
      <c r="E135" s="52"/>
      <c r="F135" s="52"/>
      <c r="G135" s="52"/>
      <c r="H135" s="52"/>
      <c r="I135" s="52"/>
      <c r="J135" s="52"/>
      <c r="K135" s="52"/>
      <c r="O135" s="176" t="str">
        <f t="shared" si="1"/>
        <v>750MeV</v>
      </c>
      <c r="P135" s="20" t="str">
        <f t="shared" si="2"/>
        <v>650MeV</v>
      </c>
      <c r="Q135" s="20">
        <f t="shared" si="3"/>
        <v>1103.64</v>
      </c>
      <c r="R135" s="20">
        <f t="shared" si="4"/>
        <v>966.95</v>
      </c>
      <c r="S135" s="20">
        <f t="shared" si="6"/>
        <v>123.01</v>
      </c>
      <c r="T135" s="216"/>
      <c r="U135" s="216"/>
    </row>
    <row r="136">
      <c r="A136" s="75"/>
      <c r="B136" s="52"/>
      <c r="C136" s="52"/>
      <c r="D136" s="353"/>
      <c r="E136" s="52"/>
      <c r="F136" s="52"/>
      <c r="G136" s="52"/>
      <c r="H136" s="52"/>
      <c r="I136" s="52"/>
      <c r="J136" s="52"/>
      <c r="K136" s="52"/>
      <c r="O136" s="176" t="str">
        <f t="shared" si="1"/>
        <v>750MeV</v>
      </c>
      <c r="P136" s="20" t="str">
        <f t="shared" si="2"/>
        <v>650MeV</v>
      </c>
      <c r="Q136" s="20">
        <f t="shared" si="3"/>
        <v>1103.64</v>
      </c>
      <c r="R136" s="20">
        <f t="shared" si="4"/>
        <v>966.95</v>
      </c>
      <c r="S136" s="20">
        <f t="shared" si="6"/>
        <v>123.01</v>
      </c>
      <c r="T136" s="216"/>
      <c r="U136" s="216"/>
    </row>
    <row r="137">
      <c r="A137" s="75"/>
      <c r="B137" s="52"/>
      <c r="C137" s="52"/>
      <c r="D137" s="353"/>
      <c r="E137" s="52"/>
      <c r="F137" s="52"/>
      <c r="G137" s="52"/>
      <c r="H137" s="52"/>
      <c r="I137" s="52"/>
      <c r="J137" s="52"/>
      <c r="K137" s="52"/>
      <c r="O137" s="176" t="str">
        <f t="shared" si="1"/>
        <v>750MeV</v>
      </c>
      <c r="P137" s="20" t="str">
        <f t="shared" si="2"/>
        <v>650MeV</v>
      </c>
      <c r="Q137" s="20">
        <f t="shared" si="3"/>
        <v>1103.64</v>
      </c>
      <c r="R137" s="20">
        <f t="shared" si="4"/>
        <v>966.95</v>
      </c>
      <c r="S137" s="20">
        <f t="shared" si="6"/>
        <v>123.01</v>
      </c>
      <c r="T137" s="216"/>
      <c r="U137" s="216"/>
    </row>
    <row r="138">
      <c r="A138" s="252"/>
      <c r="B138" s="52"/>
      <c r="C138" s="52"/>
      <c r="D138" s="353"/>
      <c r="E138" s="52"/>
      <c r="F138" s="52"/>
      <c r="G138" s="52"/>
      <c r="H138" s="52"/>
      <c r="I138" s="52"/>
      <c r="J138" s="52"/>
      <c r="K138" s="52"/>
      <c r="O138" s="176" t="str">
        <f t="shared" si="1"/>
        <v>750MeV</v>
      </c>
      <c r="P138" s="20" t="str">
        <f t="shared" si="2"/>
        <v>650MeV</v>
      </c>
      <c r="Q138" s="20">
        <f t="shared" si="3"/>
        <v>1103.64</v>
      </c>
      <c r="R138" s="20">
        <f t="shared" si="4"/>
        <v>966.95</v>
      </c>
      <c r="S138" s="20">
        <f t="shared" si="6"/>
        <v>123.01</v>
      </c>
      <c r="T138" s="216"/>
      <c r="U138" s="216"/>
    </row>
    <row r="139">
      <c r="A139" s="75"/>
      <c r="B139" s="52"/>
      <c r="C139" s="52"/>
      <c r="D139" s="353"/>
      <c r="E139" s="52"/>
      <c r="F139" s="52"/>
      <c r="G139" s="52"/>
      <c r="H139" s="52"/>
      <c r="I139" s="52"/>
      <c r="J139" s="52"/>
      <c r="K139" s="52"/>
      <c r="O139" s="176" t="str">
        <f t="shared" si="1"/>
        <v>750MeV</v>
      </c>
      <c r="P139" s="20" t="str">
        <f t="shared" si="2"/>
        <v>650MeV</v>
      </c>
      <c r="Q139" s="20">
        <f t="shared" si="3"/>
        <v>1103.64</v>
      </c>
      <c r="R139" s="20">
        <f t="shared" si="4"/>
        <v>966.95</v>
      </c>
      <c r="S139" s="20">
        <f t="shared" si="6"/>
        <v>123.01</v>
      </c>
      <c r="T139" s="216"/>
      <c r="U139" s="216"/>
    </row>
    <row r="140">
      <c r="A140" s="75"/>
      <c r="B140" s="52"/>
      <c r="C140" s="52"/>
      <c r="D140" s="353"/>
      <c r="E140" s="52"/>
      <c r="F140" s="52"/>
      <c r="G140" s="52"/>
      <c r="H140" s="52"/>
      <c r="I140" s="52"/>
      <c r="J140" s="52"/>
      <c r="K140" s="52"/>
      <c r="O140" s="176" t="str">
        <f t="shared" si="1"/>
        <v>750MeV</v>
      </c>
      <c r="P140" s="20" t="str">
        <f t="shared" si="2"/>
        <v>650MeV</v>
      </c>
      <c r="Q140" s="20">
        <f t="shared" si="3"/>
        <v>1103.64</v>
      </c>
      <c r="R140" s="20">
        <f t="shared" si="4"/>
        <v>966.95</v>
      </c>
      <c r="S140" s="20">
        <f t="shared" si="6"/>
        <v>123.01</v>
      </c>
      <c r="T140" s="216"/>
      <c r="U140" s="216"/>
    </row>
    <row r="141">
      <c r="A141" s="75"/>
      <c r="B141" s="52"/>
      <c r="C141" s="52"/>
      <c r="D141" s="118"/>
      <c r="E141" s="52"/>
      <c r="F141" s="52"/>
      <c r="G141" s="52"/>
      <c r="H141" s="52"/>
      <c r="I141" s="52"/>
      <c r="J141" s="52"/>
      <c r="K141" s="52"/>
      <c r="O141" s="176" t="str">
        <f t="shared" si="1"/>
        <v>750MeV</v>
      </c>
      <c r="P141" s="20" t="str">
        <f t="shared" si="2"/>
        <v>650MeV</v>
      </c>
      <c r="Q141" s="20">
        <f t="shared" si="3"/>
        <v>1103.64</v>
      </c>
      <c r="R141" s="20">
        <f t="shared" si="4"/>
        <v>966.95</v>
      </c>
      <c r="S141" s="20">
        <f t="shared" si="6"/>
        <v>123.01</v>
      </c>
      <c r="T141" s="216"/>
      <c r="U141" s="216"/>
    </row>
    <row r="142">
      <c r="A142" s="75"/>
      <c r="B142" s="52"/>
      <c r="C142" s="52"/>
      <c r="D142" s="118"/>
      <c r="E142" s="52"/>
      <c r="F142" s="52"/>
      <c r="G142" s="52"/>
      <c r="H142" s="52"/>
      <c r="I142" s="52"/>
      <c r="J142" s="52"/>
      <c r="K142" s="52"/>
      <c r="O142" s="176" t="str">
        <f t="shared" si="1"/>
        <v>750MeV</v>
      </c>
      <c r="P142" s="20" t="str">
        <f t="shared" si="2"/>
        <v>650MeV</v>
      </c>
      <c r="Q142" s="20">
        <f t="shared" si="3"/>
        <v>1103.64</v>
      </c>
      <c r="R142" s="20">
        <f t="shared" si="4"/>
        <v>966.95</v>
      </c>
      <c r="S142" s="20">
        <f t="shared" si="6"/>
        <v>123.01</v>
      </c>
      <c r="T142" s="216"/>
      <c r="U142" s="216"/>
    </row>
    <row r="143">
      <c r="A143" s="75"/>
      <c r="B143" s="52"/>
      <c r="C143" s="52"/>
      <c r="D143" s="118"/>
      <c r="E143" s="52"/>
      <c r="F143" s="52"/>
      <c r="G143" s="52"/>
      <c r="H143" s="52"/>
      <c r="I143" s="52"/>
      <c r="J143" s="52"/>
      <c r="K143" s="52"/>
      <c r="O143" s="176" t="str">
        <f t="shared" si="1"/>
        <v>750MeV</v>
      </c>
      <c r="P143" s="20" t="str">
        <f t="shared" si="2"/>
        <v>650MeV</v>
      </c>
      <c r="Q143" s="20">
        <f t="shared" si="3"/>
        <v>1103.64</v>
      </c>
      <c r="R143" s="20">
        <f t="shared" si="4"/>
        <v>966.95</v>
      </c>
      <c r="S143" s="20">
        <f t="shared" si="6"/>
        <v>123.01</v>
      </c>
      <c r="T143" s="216"/>
      <c r="U143" s="216"/>
    </row>
    <row r="144">
      <c r="A144" s="252"/>
      <c r="B144" s="52"/>
      <c r="C144" s="52"/>
      <c r="D144" s="118"/>
      <c r="E144" s="52"/>
      <c r="F144" s="52"/>
      <c r="G144" s="52"/>
      <c r="H144" s="52"/>
      <c r="I144" s="52"/>
      <c r="J144" s="52"/>
      <c r="K144" s="52"/>
      <c r="O144" s="176" t="str">
        <f t="shared" si="1"/>
        <v>750MeV</v>
      </c>
      <c r="P144" s="20" t="str">
        <f t="shared" si="2"/>
        <v>650MeV</v>
      </c>
      <c r="Q144" s="20">
        <f t="shared" si="3"/>
        <v>1103.64</v>
      </c>
      <c r="R144" s="20">
        <f t="shared" si="4"/>
        <v>966.95</v>
      </c>
      <c r="S144" s="20">
        <f t="shared" si="6"/>
        <v>123.01</v>
      </c>
      <c r="T144" s="216"/>
      <c r="U144" s="216"/>
    </row>
    <row r="145">
      <c r="A145" s="75"/>
      <c r="B145" s="52"/>
      <c r="C145" s="52"/>
      <c r="D145" s="118"/>
      <c r="E145" s="52"/>
      <c r="F145" s="52"/>
      <c r="G145" s="52"/>
      <c r="H145" s="52"/>
      <c r="I145" s="52"/>
      <c r="J145" s="52"/>
      <c r="K145" s="52"/>
      <c r="O145" s="176" t="str">
        <f t="shared" si="1"/>
        <v>750MeV</v>
      </c>
      <c r="P145" s="20" t="str">
        <f t="shared" si="2"/>
        <v>650MeV</v>
      </c>
      <c r="Q145" s="20">
        <f t="shared" si="3"/>
        <v>1103.64</v>
      </c>
      <c r="R145" s="20">
        <f t="shared" si="4"/>
        <v>966.95</v>
      </c>
      <c r="S145" s="20">
        <f t="shared" si="6"/>
        <v>123.01</v>
      </c>
      <c r="T145" s="216"/>
      <c r="U145" s="216"/>
    </row>
    <row r="146">
      <c r="A146" s="75"/>
      <c r="B146" s="52"/>
      <c r="C146" s="52"/>
      <c r="D146" s="118"/>
      <c r="E146" s="52"/>
      <c r="F146" s="52"/>
      <c r="G146" s="52"/>
      <c r="H146" s="52"/>
      <c r="I146" s="52"/>
      <c r="J146" s="52"/>
      <c r="K146" s="52"/>
      <c r="O146" s="176" t="str">
        <f t="shared" si="1"/>
        <v>750MeV</v>
      </c>
      <c r="P146" s="20" t="str">
        <f t="shared" si="2"/>
        <v>650MeV</v>
      </c>
      <c r="Q146" s="20">
        <f t="shared" ref="Q146:Q150" si="7">if($I146="LH2",$Q145+$F147,$Q145+0)</f>
        <v>1103.64</v>
      </c>
      <c r="R146" s="20">
        <f t="shared" ref="R146:R147" si="8">if($I146="LD2",$R145+$F147,$R145+0)</f>
        <v>966.95</v>
      </c>
      <c r="S146" s="20">
        <f t="shared" ref="S146:S147" si="9">if($I146="dummy",S145+$F147,S145)</f>
        <v>123.01</v>
      </c>
      <c r="T146" s="216"/>
      <c r="U146" s="216"/>
    </row>
    <row r="147">
      <c r="A147" s="75"/>
      <c r="B147" s="52"/>
      <c r="C147" s="52"/>
      <c r="D147" s="118"/>
      <c r="E147" s="52"/>
      <c r="F147" s="52"/>
      <c r="G147" s="52"/>
      <c r="H147" s="52"/>
      <c r="I147" s="52"/>
      <c r="J147" s="52"/>
      <c r="K147" s="52"/>
      <c r="O147" s="176" t="str">
        <f t="shared" si="1"/>
        <v>750MeV</v>
      </c>
      <c r="P147" s="20" t="str">
        <f t="shared" si="2"/>
        <v>650MeV</v>
      </c>
      <c r="Q147" s="20">
        <f t="shared" si="7"/>
        <v>1103.64</v>
      </c>
      <c r="R147" s="20">
        <f t="shared" si="8"/>
        <v>966.95</v>
      </c>
      <c r="S147" s="20">
        <f t="shared" si="9"/>
        <v>123.01</v>
      </c>
      <c r="T147" s="216"/>
      <c r="U147" s="216"/>
    </row>
    <row r="148">
      <c r="A148" s="75"/>
      <c r="B148" s="52"/>
      <c r="C148" s="52"/>
      <c r="D148" s="118"/>
      <c r="E148" s="52"/>
      <c r="F148" s="52"/>
      <c r="G148" s="52"/>
      <c r="H148" s="52"/>
      <c r="I148" s="52"/>
      <c r="J148" s="52"/>
      <c r="K148" s="52"/>
      <c r="O148" s="176" t="str">
        <f t="shared" si="1"/>
        <v>750MeV</v>
      </c>
      <c r="P148" s="20" t="str">
        <f t="shared" si="2"/>
        <v>650MeV</v>
      </c>
      <c r="Q148" s="20">
        <f t="shared" si="7"/>
        <v>1103.64</v>
      </c>
      <c r="R148" s="20">
        <f>if($I148="LD2",$R147+#REF!,$R147+0)</f>
        <v>966.95</v>
      </c>
      <c r="S148" s="20">
        <f>if($I148="dummy",S147+#REF!,S147)</f>
        <v>123.01</v>
      </c>
      <c r="T148" s="216"/>
      <c r="U148" s="216"/>
    </row>
    <row r="149">
      <c r="A149" s="75"/>
      <c r="B149" s="52"/>
      <c r="C149" s="52"/>
      <c r="D149" s="118"/>
      <c r="E149" s="52"/>
      <c r="F149" s="52"/>
      <c r="G149" s="52"/>
      <c r="H149" s="52"/>
      <c r="I149" s="52"/>
      <c r="J149" s="52"/>
      <c r="K149" s="52"/>
      <c r="O149" s="176" t="str">
        <f t="shared" si="1"/>
        <v>750MeV</v>
      </c>
      <c r="P149" s="20" t="str">
        <f t="shared" si="2"/>
        <v>650MeV</v>
      </c>
      <c r="Q149" s="20">
        <f t="shared" si="7"/>
        <v>1103.64</v>
      </c>
      <c r="R149" s="20">
        <f t="shared" ref="R149:R156" si="10">if($I149="LD2",$R148+$F149,$R148+0)</f>
        <v>966.95</v>
      </c>
      <c r="S149" s="20">
        <f t="shared" ref="S149:S167" si="11">if($I149="dummy",S148+$F149,S148)</f>
        <v>123.01</v>
      </c>
      <c r="T149" s="216"/>
      <c r="U149" s="216"/>
    </row>
    <row r="150">
      <c r="A150" s="75"/>
      <c r="B150" s="52"/>
      <c r="C150" s="52"/>
      <c r="D150" s="118"/>
      <c r="E150" s="52"/>
      <c r="F150" s="52"/>
      <c r="G150" s="52"/>
      <c r="H150" s="52"/>
      <c r="I150" s="52"/>
      <c r="J150" s="52"/>
      <c r="K150" s="52"/>
      <c r="O150" s="176" t="str">
        <f t="shared" si="1"/>
        <v>750MeV</v>
      </c>
      <c r="P150" s="20" t="str">
        <f t="shared" si="2"/>
        <v>650MeV</v>
      </c>
      <c r="Q150" s="20">
        <f t="shared" si="7"/>
        <v>1103.64</v>
      </c>
      <c r="R150" s="20">
        <f t="shared" si="10"/>
        <v>966.95</v>
      </c>
      <c r="S150" s="20">
        <f t="shared" si="11"/>
        <v>123.01</v>
      </c>
      <c r="T150" s="216"/>
      <c r="U150" s="216"/>
    </row>
    <row r="151">
      <c r="A151" s="75"/>
      <c r="B151" s="52"/>
      <c r="C151" s="52"/>
      <c r="D151" s="118"/>
      <c r="E151" s="52"/>
      <c r="F151" s="52"/>
      <c r="G151" s="52"/>
      <c r="H151" s="52"/>
      <c r="I151" s="52"/>
      <c r="J151" s="52"/>
      <c r="K151" s="52"/>
      <c r="O151" s="176" t="str">
        <f t="shared" si="1"/>
        <v>750MeV</v>
      </c>
      <c r="P151" s="20" t="str">
        <f t="shared" si="2"/>
        <v>650MeV</v>
      </c>
      <c r="Q151" s="20">
        <f t="shared" ref="Q151:Q233" si="12">if($I151="LH2",$Q150+$F151,$Q150+0)</f>
        <v>1103.64</v>
      </c>
      <c r="R151" s="20">
        <f t="shared" si="10"/>
        <v>966.95</v>
      </c>
      <c r="S151" s="20">
        <f t="shared" si="11"/>
        <v>123.01</v>
      </c>
      <c r="T151" s="216"/>
      <c r="U151" s="216"/>
    </row>
    <row r="152">
      <c r="A152" s="75"/>
      <c r="B152" s="52"/>
      <c r="C152" s="52"/>
      <c r="D152" s="118"/>
      <c r="E152" s="52"/>
      <c r="F152" s="52"/>
      <c r="G152" s="52"/>
      <c r="H152" s="52"/>
      <c r="I152" s="52"/>
      <c r="J152" s="52"/>
      <c r="K152" s="52"/>
      <c r="O152" s="176" t="str">
        <f t="shared" si="1"/>
        <v>750MeV</v>
      </c>
      <c r="P152" s="20" t="str">
        <f t="shared" si="2"/>
        <v>650MeV</v>
      </c>
      <c r="Q152" s="20">
        <f t="shared" si="12"/>
        <v>1103.64</v>
      </c>
      <c r="R152" s="20">
        <f t="shared" si="10"/>
        <v>966.95</v>
      </c>
      <c r="S152" s="20">
        <f t="shared" si="11"/>
        <v>123.01</v>
      </c>
      <c r="T152" s="216"/>
      <c r="U152" s="216"/>
    </row>
    <row r="153">
      <c r="A153" s="75"/>
      <c r="B153" s="52"/>
      <c r="C153" s="52"/>
      <c r="D153" s="118"/>
      <c r="E153" s="52"/>
      <c r="F153" s="52"/>
      <c r="G153" s="52"/>
      <c r="H153" s="52"/>
      <c r="I153" s="52"/>
      <c r="J153" s="52"/>
      <c r="K153" s="52"/>
      <c r="O153" s="176" t="str">
        <f t="shared" si="1"/>
        <v>750MeV</v>
      </c>
      <c r="P153" s="20" t="str">
        <f t="shared" si="2"/>
        <v>650MeV</v>
      </c>
      <c r="Q153" s="20">
        <f t="shared" si="12"/>
        <v>1103.64</v>
      </c>
      <c r="R153" s="20">
        <f t="shared" si="10"/>
        <v>966.95</v>
      </c>
      <c r="S153" s="20">
        <f t="shared" si="11"/>
        <v>123.01</v>
      </c>
      <c r="T153" s="216"/>
      <c r="U153" s="216"/>
    </row>
    <row r="154">
      <c r="A154" s="75"/>
      <c r="B154" s="52"/>
      <c r="C154" s="52"/>
      <c r="D154" s="118"/>
      <c r="E154" s="52"/>
      <c r="F154" s="52"/>
      <c r="G154" s="52"/>
      <c r="H154" s="52"/>
      <c r="I154" s="52"/>
      <c r="J154" s="52"/>
      <c r="K154" s="52"/>
      <c r="O154" s="176" t="str">
        <f t="shared" si="1"/>
        <v>750MeV</v>
      </c>
      <c r="P154" s="20" t="str">
        <f t="shared" si="2"/>
        <v>650MeV</v>
      </c>
      <c r="Q154" s="20">
        <f t="shared" si="12"/>
        <v>1103.64</v>
      </c>
      <c r="R154" s="20">
        <f t="shared" si="10"/>
        <v>966.95</v>
      </c>
      <c r="S154" s="20">
        <f t="shared" si="11"/>
        <v>123.01</v>
      </c>
      <c r="T154" s="216"/>
      <c r="U154" s="216"/>
    </row>
    <row r="155">
      <c r="A155" s="75"/>
      <c r="B155" s="52"/>
      <c r="C155" s="52"/>
      <c r="D155" s="118"/>
      <c r="E155" s="52"/>
      <c r="F155" s="52"/>
      <c r="G155" s="52"/>
      <c r="H155" s="52"/>
      <c r="I155" s="52"/>
      <c r="J155" s="52"/>
      <c r="K155" s="52"/>
      <c r="O155" s="176" t="str">
        <f t="shared" si="1"/>
        <v>750MeV</v>
      </c>
      <c r="P155" s="20" t="str">
        <f t="shared" si="2"/>
        <v>650MeV</v>
      </c>
      <c r="Q155" s="20">
        <f t="shared" si="12"/>
        <v>1103.64</v>
      </c>
      <c r="R155" s="20">
        <f t="shared" si="10"/>
        <v>966.95</v>
      </c>
      <c r="S155" s="20">
        <f t="shared" si="11"/>
        <v>123.01</v>
      </c>
      <c r="T155" s="216"/>
      <c r="U155" s="216"/>
    </row>
    <row r="156">
      <c r="A156" s="75"/>
      <c r="B156" s="52"/>
      <c r="C156" s="52"/>
      <c r="D156" s="118"/>
      <c r="E156" s="52"/>
      <c r="F156" s="52"/>
      <c r="G156" s="52"/>
      <c r="H156" s="52"/>
      <c r="I156" s="52"/>
      <c r="J156" s="52"/>
      <c r="K156" s="52"/>
      <c r="O156" s="176" t="str">
        <f t="shared" si="1"/>
        <v>750MeV</v>
      </c>
      <c r="P156" s="20" t="str">
        <f t="shared" si="2"/>
        <v>650MeV</v>
      </c>
      <c r="Q156" s="20">
        <f t="shared" si="12"/>
        <v>1103.64</v>
      </c>
      <c r="R156" s="20">
        <f t="shared" si="10"/>
        <v>966.95</v>
      </c>
      <c r="S156" s="20">
        <f t="shared" si="11"/>
        <v>123.01</v>
      </c>
      <c r="T156" s="216"/>
      <c r="U156" s="216"/>
    </row>
    <row r="157">
      <c r="A157" s="75"/>
      <c r="B157" s="52"/>
      <c r="C157" s="52"/>
      <c r="D157" s="118"/>
      <c r="E157" s="52"/>
      <c r="F157" s="52"/>
      <c r="G157" s="52"/>
      <c r="H157" s="52"/>
      <c r="I157" s="52"/>
      <c r="J157" s="52"/>
      <c r="K157" s="52"/>
      <c r="O157" s="176" t="str">
        <f t="shared" si="1"/>
        <v>750MeV</v>
      </c>
      <c r="P157" s="20" t="str">
        <f t="shared" si="2"/>
        <v>650MeV</v>
      </c>
      <c r="Q157" s="20">
        <f t="shared" si="12"/>
        <v>1103.64</v>
      </c>
      <c r="R157" s="20">
        <f t="shared" ref="R157:R158" si="13">if($I157="LD2",$R156+#REF!,$R156+0)</f>
        <v>966.95</v>
      </c>
      <c r="S157" s="20">
        <f t="shared" si="11"/>
        <v>123.01</v>
      </c>
      <c r="T157" s="216"/>
      <c r="U157" s="216"/>
    </row>
    <row r="158">
      <c r="A158" s="75"/>
      <c r="B158" s="52"/>
      <c r="C158" s="52"/>
      <c r="D158" s="118"/>
      <c r="E158" s="52"/>
      <c r="F158" s="52"/>
      <c r="G158" s="52"/>
      <c r="H158" s="52"/>
      <c r="I158" s="52"/>
      <c r="J158" s="52"/>
      <c r="K158" s="52"/>
      <c r="O158" s="176" t="str">
        <f t="shared" si="1"/>
        <v>750MeV</v>
      </c>
      <c r="P158" s="20" t="str">
        <f t="shared" si="2"/>
        <v>650MeV</v>
      </c>
      <c r="Q158" s="20">
        <f t="shared" si="12"/>
        <v>1103.64</v>
      </c>
      <c r="R158" s="20">
        <f t="shared" si="13"/>
        <v>966.95</v>
      </c>
      <c r="S158" s="20">
        <f t="shared" si="11"/>
        <v>123.01</v>
      </c>
      <c r="T158" s="216"/>
      <c r="U158" s="216"/>
    </row>
    <row r="159">
      <c r="A159" s="75"/>
      <c r="B159" s="52"/>
      <c r="C159" s="52"/>
      <c r="D159" s="118"/>
      <c r="E159" s="52"/>
      <c r="F159" s="52"/>
      <c r="G159" s="52"/>
      <c r="H159" s="52"/>
      <c r="I159" s="52"/>
      <c r="J159" s="52"/>
      <c r="K159" s="52"/>
      <c r="O159" s="176" t="str">
        <f t="shared" si="1"/>
        <v>750MeV</v>
      </c>
      <c r="P159" s="20" t="str">
        <f t="shared" si="2"/>
        <v>650MeV</v>
      </c>
      <c r="Q159" s="20">
        <f t="shared" si="12"/>
        <v>1103.64</v>
      </c>
      <c r="R159" s="20">
        <f t="shared" ref="R159:R167" si="14">if($I159="LD2",$R158+$F159,$R158+0)</f>
        <v>966.95</v>
      </c>
      <c r="S159" s="20">
        <f t="shared" si="11"/>
        <v>123.01</v>
      </c>
      <c r="T159" s="216"/>
      <c r="U159" s="216"/>
    </row>
    <row r="160">
      <c r="A160" s="75"/>
      <c r="B160" s="52"/>
      <c r="C160" s="52"/>
      <c r="D160" s="353"/>
      <c r="E160" s="52"/>
      <c r="F160" s="52"/>
      <c r="G160" s="52"/>
      <c r="H160" s="52"/>
      <c r="I160" s="52"/>
      <c r="J160" s="52"/>
      <c r="K160" s="52"/>
      <c r="O160" s="176" t="str">
        <f t="shared" si="1"/>
        <v>750MeV</v>
      </c>
      <c r="P160" s="20" t="str">
        <f t="shared" si="2"/>
        <v>650MeV</v>
      </c>
      <c r="Q160" s="20">
        <f t="shared" si="12"/>
        <v>1103.64</v>
      </c>
      <c r="R160" s="20">
        <f t="shared" si="14"/>
        <v>966.95</v>
      </c>
      <c r="S160" s="20">
        <f t="shared" si="11"/>
        <v>123.01</v>
      </c>
      <c r="T160" s="216"/>
      <c r="U160" s="216"/>
    </row>
    <row r="161">
      <c r="A161" s="75"/>
      <c r="B161" s="52"/>
      <c r="C161" s="52"/>
      <c r="D161" s="353"/>
      <c r="E161" s="52"/>
      <c r="F161" s="52"/>
      <c r="G161" s="52"/>
      <c r="H161" s="52"/>
      <c r="I161" s="52"/>
      <c r="J161" s="52"/>
      <c r="K161" s="52"/>
      <c r="O161" s="176" t="str">
        <f t="shared" si="1"/>
        <v>750MeV</v>
      </c>
      <c r="P161" s="20" t="str">
        <f t="shared" si="2"/>
        <v>650MeV</v>
      </c>
      <c r="Q161" s="20">
        <f t="shared" si="12"/>
        <v>1103.64</v>
      </c>
      <c r="R161" s="20">
        <f t="shared" si="14"/>
        <v>966.95</v>
      </c>
      <c r="S161" s="20">
        <f t="shared" si="11"/>
        <v>123.01</v>
      </c>
      <c r="T161" s="216"/>
      <c r="U161" s="216"/>
    </row>
    <row r="162">
      <c r="A162" s="75"/>
      <c r="B162" s="52"/>
      <c r="C162" s="52"/>
      <c r="D162" s="353"/>
      <c r="E162" s="52"/>
      <c r="F162" s="52"/>
      <c r="G162" s="52"/>
      <c r="H162" s="52"/>
      <c r="I162" s="52"/>
      <c r="J162" s="52"/>
      <c r="K162" s="52"/>
      <c r="O162" s="176" t="str">
        <f t="shared" si="1"/>
        <v>750MeV</v>
      </c>
      <c r="P162" s="20" t="str">
        <f t="shared" si="2"/>
        <v>650MeV</v>
      </c>
      <c r="Q162" s="20">
        <f t="shared" si="12"/>
        <v>1103.64</v>
      </c>
      <c r="R162" s="20">
        <f t="shared" si="14"/>
        <v>966.95</v>
      </c>
      <c r="S162" s="20">
        <f t="shared" si="11"/>
        <v>123.01</v>
      </c>
      <c r="T162" s="216"/>
      <c r="U162" s="216"/>
    </row>
    <row r="163">
      <c r="A163" s="75"/>
      <c r="B163" s="52"/>
      <c r="C163" s="52"/>
      <c r="D163" s="353"/>
      <c r="E163" s="52"/>
      <c r="F163" s="52"/>
      <c r="G163" s="52"/>
      <c r="H163" s="52"/>
      <c r="I163" s="52"/>
      <c r="J163" s="52"/>
      <c r="K163" s="52"/>
      <c r="O163" s="176" t="str">
        <f t="shared" si="1"/>
        <v>750MeV</v>
      </c>
      <c r="P163" s="20" t="str">
        <f t="shared" si="2"/>
        <v>650MeV</v>
      </c>
      <c r="Q163" s="20">
        <f t="shared" si="12"/>
        <v>1103.64</v>
      </c>
      <c r="R163" s="20">
        <f t="shared" si="14"/>
        <v>966.95</v>
      </c>
      <c r="S163" s="20">
        <f t="shared" si="11"/>
        <v>123.01</v>
      </c>
      <c r="T163" s="216"/>
      <c r="U163" s="216"/>
    </row>
    <row r="164">
      <c r="A164" s="75"/>
      <c r="B164" s="52"/>
      <c r="C164" s="52"/>
      <c r="D164" s="353"/>
      <c r="E164" s="52"/>
      <c r="F164" s="52"/>
      <c r="G164" s="52"/>
      <c r="H164" s="52"/>
      <c r="I164" s="52"/>
      <c r="J164" s="52"/>
      <c r="K164" s="52"/>
      <c r="O164" s="176" t="str">
        <f t="shared" si="1"/>
        <v>750MeV</v>
      </c>
      <c r="P164" s="20" t="str">
        <f t="shared" si="2"/>
        <v>650MeV</v>
      </c>
      <c r="Q164" s="20">
        <f t="shared" si="12"/>
        <v>1103.64</v>
      </c>
      <c r="R164" s="20">
        <f t="shared" si="14"/>
        <v>966.95</v>
      </c>
      <c r="S164" s="20">
        <f t="shared" si="11"/>
        <v>123.01</v>
      </c>
      <c r="T164" s="216"/>
      <c r="U164" s="216"/>
    </row>
    <row r="165">
      <c r="A165" s="75"/>
      <c r="B165" s="52"/>
      <c r="C165" s="52"/>
      <c r="D165" s="353"/>
      <c r="E165" s="52"/>
      <c r="F165" s="52"/>
      <c r="G165" s="52"/>
      <c r="H165" s="52"/>
      <c r="I165" s="52"/>
      <c r="J165" s="52"/>
      <c r="K165" s="52"/>
      <c r="O165" s="176" t="str">
        <f t="shared" si="1"/>
        <v>750MeV</v>
      </c>
      <c r="P165" s="20" t="str">
        <f t="shared" si="2"/>
        <v>650MeV</v>
      </c>
      <c r="Q165" s="20">
        <f t="shared" si="12"/>
        <v>1103.64</v>
      </c>
      <c r="R165" s="20">
        <f t="shared" si="14"/>
        <v>966.95</v>
      </c>
      <c r="S165" s="20">
        <f t="shared" si="11"/>
        <v>123.01</v>
      </c>
      <c r="T165" s="216"/>
      <c r="U165" s="216"/>
    </row>
    <row r="166">
      <c r="A166" s="75"/>
      <c r="B166" s="52"/>
      <c r="C166" s="52"/>
      <c r="D166" s="353"/>
      <c r="E166" s="52"/>
      <c r="F166" s="52"/>
      <c r="G166" s="52"/>
      <c r="H166" s="52"/>
      <c r="I166" s="52"/>
      <c r="J166" s="52"/>
      <c r="K166" s="52"/>
      <c r="O166" s="176" t="str">
        <f t="shared" si="1"/>
        <v>750MeV</v>
      </c>
      <c r="P166" s="20" t="str">
        <f t="shared" si="2"/>
        <v>650MeV</v>
      </c>
      <c r="Q166" s="20">
        <f t="shared" si="12"/>
        <v>1103.64</v>
      </c>
      <c r="R166" s="20">
        <f t="shared" si="14"/>
        <v>966.95</v>
      </c>
      <c r="S166" s="20">
        <f t="shared" si="11"/>
        <v>123.01</v>
      </c>
      <c r="T166" s="216"/>
      <c r="U166" s="216"/>
    </row>
    <row r="167">
      <c r="A167" s="75"/>
      <c r="B167" s="52"/>
      <c r="C167" s="52"/>
      <c r="D167" s="353"/>
      <c r="E167" s="52"/>
      <c r="F167" s="52"/>
      <c r="G167" s="52"/>
      <c r="H167" s="52"/>
      <c r="I167" s="52"/>
      <c r="J167" s="52"/>
      <c r="K167" s="52"/>
      <c r="O167" s="176" t="str">
        <f t="shared" si="1"/>
        <v>750MeV</v>
      </c>
      <c r="P167" s="20" t="str">
        <f t="shared" si="2"/>
        <v>650MeV</v>
      </c>
      <c r="Q167" s="20">
        <f t="shared" si="12"/>
        <v>1103.64</v>
      </c>
      <c r="R167" s="20">
        <f t="shared" si="14"/>
        <v>966.95</v>
      </c>
      <c r="S167" s="20">
        <f t="shared" si="11"/>
        <v>123.01</v>
      </c>
      <c r="T167" s="216"/>
      <c r="U167" s="216"/>
    </row>
    <row r="168">
      <c r="A168" s="75"/>
      <c r="B168" s="52"/>
      <c r="C168" s="52"/>
      <c r="D168" s="353"/>
      <c r="E168" s="52"/>
      <c r="F168" s="52"/>
      <c r="G168" s="52"/>
      <c r="H168" s="52"/>
      <c r="I168" s="52"/>
      <c r="J168" s="52"/>
      <c r="K168" s="52"/>
      <c r="O168" s="176" t="str">
        <f t="shared" si="1"/>
        <v>750MeV</v>
      </c>
      <c r="P168" s="20" t="str">
        <f t="shared" si="2"/>
        <v>650MeV</v>
      </c>
      <c r="Q168" s="20">
        <f t="shared" si="12"/>
        <v>1103.64</v>
      </c>
      <c r="R168" s="20">
        <f>if($I168="LD2",$R167+#REF!,$R167+0)</f>
        <v>966.95</v>
      </c>
      <c r="S168" s="20">
        <f>if($I168="dummy",S167+#REF!,S167)</f>
        <v>123.01</v>
      </c>
      <c r="T168" s="216"/>
      <c r="U168" s="216"/>
    </row>
    <row r="169">
      <c r="A169" s="75"/>
      <c r="B169" s="52"/>
      <c r="C169" s="52"/>
      <c r="D169" s="353"/>
      <c r="E169" s="52"/>
      <c r="F169" s="52"/>
      <c r="G169" s="52"/>
      <c r="H169" s="52"/>
      <c r="I169" s="52"/>
      <c r="J169" s="52"/>
      <c r="K169" s="52"/>
      <c r="O169" s="176" t="str">
        <f t="shared" si="1"/>
        <v>750MeV</v>
      </c>
      <c r="P169" s="20" t="str">
        <f t="shared" si="2"/>
        <v>650MeV</v>
      </c>
      <c r="Q169" s="20">
        <f t="shared" si="12"/>
        <v>1103.64</v>
      </c>
      <c r="R169" s="20">
        <f t="shared" ref="R169:R233" si="15">if($I169="LD2",$R168+$F169,$R168+0)</f>
        <v>966.95</v>
      </c>
      <c r="S169" s="20">
        <f t="shared" ref="S169:S233" si="16">if($I169="dummy",S168+$F169,S168)</f>
        <v>123.01</v>
      </c>
      <c r="T169" s="216"/>
      <c r="U169" s="216"/>
    </row>
    <row r="170">
      <c r="A170" s="75"/>
      <c r="B170" s="52"/>
      <c r="C170" s="52"/>
      <c r="D170" s="353"/>
      <c r="E170" s="52"/>
      <c r="F170" s="52"/>
      <c r="G170" s="52"/>
      <c r="H170" s="52"/>
      <c r="I170" s="52"/>
      <c r="J170" s="52"/>
      <c r="K170" s="52"/>
      <c r="O170" s="176" t="str">
        <f t="shared" si="1"/>
        <v>750MeV</v>
      </c>
      <c r="P170" s="20" t="str">
        <f t="shared" si="2"/>
        <v>650MeV</v>
      </c>
      <c r="Q170" s="20">
        <f t="shared" si="12"/>
        <v>1103.64</v>
      </c>
      <c r="R170" s="20">
        <f t="shared" si="15"/>
        <v>966.95</v>
      </c>
      <c r="S170" s="20">
        <f t="shared" si="16"/>
        <v>123.01</v>
      </c>
      <c r="T170" s="216"/>
      <c r="U170" s="216"/>
    </row>
    <row r="171">
      <c r="A171" s="75"/>
      <c r="B171" s="52"/>
      <c r="C171" s="52"/>
      <c r="D171" s="353"/>
      <c r="E171" s="52"/>
      <c r="F171" s="52"/>
      <c r="G171" s="52"/>
      <c r="H171" s="52"/>
      <c r="I171" s="52"/>
      <c r="J171" s="52"/>
      <c r="K171" s="52"/>
      <c r="O171" s="176" t="str">
        <f t="shared" si="1"/>
        <v>750MeV</v>
      </c>
      <c r="P171" s="20" t="str">
        <f t="shared" si="2"/>
        <v>650MeV</v>
      </c>
      <c r="Q171" s="20">
        <f t="shared" si="12"/>
        <v>1103.64</v>
      </c>
      <c r="R171" s="20">
        <f t="shared" si="15"/>
        <v>966.95</v>
      </c>
      <c r="S171" s="20">
        <f t="shared" si="16"/>
        <v>123.01</v>
      </c>
      <c r="T171" s="216"/>
      <c r="U171" s="216"/>
    </row>
    <row r="172">
      <c r="A172" s="75"/>
      <c r="B172" s="52"/>
      <c r="C172" s="52"/>
      <c r="D172" s="353"/>
      <c r="E172" s="52"/>
      <c r="F172" s="52"/>
      <c r="G172" s="52"/>
      <c r="H172" s="52"/>
      <c r="I172" s="52"/>
      <c r="J172" s="52"/>
      <c r="K172" s="52"/>
      <c r="O172" s="176" t="str">
        <f t="shared" si="1"/>
        <v>750MeV</v>
      </c>
      <c r="P172" s="20" t="str">
        <f t="shared" si="2"/>
        <v>650MeV</v>
      </c>
      <c r="Q172" s="20">
        <f t="shared" si="12"/>
        <v>1103.64</v>
      </c>
      <c r="R172" s="20">
        <f t="shared" si="15"/>
        <v>966.95</v>
      </c>
      <c r="S172" s="20">
        <f t="shared" si="16"/>
        <v>123.01</v>
      </c>
      <c r="T172" s="216"/>
      <c r="U172" s="216"/>
    </row>
    <row r="173">
      <c r="A173" s="75"/>
      <c r="B173" s="52"/>
      <c r="C173" s="52"/>
      <c r="D173" s="353"/>
      <c r="E173" s="52"/>
      <c r="F173" s="52"/>
      <c r="G173" s="52"/>
      <c r="H173" s="52"/>
      <c r="I173" s="52"/>
      <c r="J173" s="52"/>
      <c r="K173" s="52"/>
      <c r="O173" s="176" t="str">
        <f t="shared" si="1"/>
        <v>750MeV</v>
      </c>
      <c r="P173" s="20" t="str">
        <f t="shared" si="2"/>
        <v>650MeV</v>
      </c>
      <c r="Q173" s="20">
        <f t="shared" si="12"/>
        <v>1103.64</v>
      </c>
      <c r="R173" s="20">
        <f t="shared" si="15"/>
        <v>966.95</v>
      </c>
      <c r="S173" s="20">
        <f t="shared" si="16"/>
        <v>123.01</v>
      </c>
      <c r="T173" s="216"/>
      <c r="U173" s="216"/>
    </row>
    <row r="174">
      <c r="A174" s="75"/>
      <c r="B174" s="52"/>
      <c r="C174" s="52"/>
      <c r="D174" s="353"/>
      <c r="E174" s="52"/>
      <c r="F174" s="52"/>
      <c r="G174" s="52"/>
      <c r="H174" s="52"/>
      <c r="I174" s="52"/>
      <c r="J174" s="52"/>
      <c r="K174" s="52"/>
      <c r="O174" s="176" t="str">
        <f t="shared" si="1"/>
        <v>750MeV</v>
      </c>
      <c r="P174" s="20" t="str">
        <f t="shared" si="2"/>
        <v>650MeV</v>
      </c>
      <c r="Q174" s="20">
        <f t="shared" si="12"/>
        <v>1103.64</v>
      </c>
      <c r="R174" s="20">
        <f t="shared" si="15"/>
        <v>966.95</v>
      </c>
      <c r="S174" s="20">
        <f t="shared" si="16"/>
        <v>123.01</v>
      </c>
      <c r="T174" s="216"/>
      <c r="U174" s="216"/>
    </row>
    <row r="175">
      <c r="A175" s="75"/>
      <c r="B175" s="52"/>
      <c r="C175" s="52"/>
      <c r="D175" s="353"/>
      <c r="E175" s="52"/>
      <c r="F175" s="52"/>
      <c r="G175" s="52"/>
      <c r="H175" s="52"/>
      <c r="I175" s="52"/>
      <c r="J175" s="52"/>
      <c r="K175" s="52"/>
      <c r="O175" s="176" t="str">
        <f t="shared" si="1"/>
        <v>750MeV</v>
      </c>
      <c r="P175" s="20" t="str">
        <f t="shared" si="2"/>
        <v>650MeV</v>
      </c>
      <c r="Q175" s="20">
        <f t="shared" si="12"/>
        <v>1103.64</v>
      </c>
      <c r="R175" s="20">
        <f t="shared" si="15"/>
        <v>966.95</v>
      </c>
      <c r="S175" s="20">
        <f t="shared" si="16"/>
        <v>123.01</v>
      </c>
      <c r="T175" s="216"/>
      <c r="U175" s="216"/>
    </row>
    <row r="176">
      <c r="A176" s="75"/>
      <c r="B176" s="52"/>
      <c r="C176" s="52"/>
      <c r="D176" s="353"/>
      <c r="E176" s="52"/>
      <c r="F176" s="52"/>
      <c r="G176" s="52"/>
      <c r="H176" s="52"/>
      <c r="I176" s="52"/>
      <c r="J176" s="52"/>
      <c r="K176" s="52"/>
      <c r="O176" s="176" t="str">
        <f t="shared" si="1"/>
        <v>750MeV</v>
      </c>
      <c r="P176" s="20" t="str">
        <f t="shared" si="2"/>
        <v>650MeV</v>
      </c>
      <c r="Q176" s="20">
        <f t="shared" si="12"/>
        <v>1103.64</v>
      </c>
      <c r="R176" s="20">
        <f t="shared" si="15"/>
        <v>966.95</v>
      </c>
      <c r="S176" s="20">
        <f t="shared" si="16"/>
        <v>123.01</v>
      </c>
      <c r="T176" s="216"/>
      <c r="U176" s="216"/>
    </row>
    <row r="177">
      <c r="A177" s="75"/>
      <c r="B177" s="52"/>
      <c r="C177" s="52"/>
      <c r="D177" s="353"/>
      <c r="E177" s="52"/>
      <c r="F177" s="52"/>
      <c r="G177" s="52"/>
      <c r="H177" s="52"/>
      <c r="I177" s="52"/>
      <c r="J177" s="52"/>
      <c r="K177" s="52"/>
      <c r="O177" s="176" t="str">
        <f t="shared" si="1"/>
        <v>750MeV</v>
      </c>
      <c r="P177" s="20" t="str">
        <f t="shared" si="2"/>
        <v>650MeV</v>
      </c>
      <c r="Q177" s="20">
        <f t="shared" si="12"/>
        <v>1103.64</v>
      </c>
      <c r="R177" s="20">
        <f t="shared" si="15"/>
        <v>966.95</v>
      </c>
      <c r="S177" s="20">
        <f t="shared" si="16"/>
        <v>123.01</v>
      </c>
      <c r="T177" s="216"/>
      <c r="U177" s="216"/>
    </row>
    <row r="178">
      <c r="A178" s="73"/>
      <c r="B178" s="52"/>
      <c r="C178" s="52"/>
      <c r="D178" s="353"/>
      <c r="E178" s="52"/>
      <c r="F178" s="52"/>
      <c r="G178" s="52"/>
      <c r="H178" s="52"/>
      <c r="I178" s="52"/>
      <c r="J178" s="52"/>
      <c r="K178" s="52"/>
      <c r="O178" s="176" t="str">
        <f t="shared" si="1"/>
        <v>750MeV</v>
      </c>
      <c r="P178" s="20" t="str">
        <f t="shared" si="2"/>
        <v>650MeV</v>
      </c>
      <c r="Q178" s="20">
        <f t="shared" si="12"/>
        <v>1103.64</v>
      </c>
      <c r="R178" s="20">
        <f t="shared" si="15"/>
        <v>966.95</v>
      </c>
      <c r="S178" s="20">
        <f t="shared" si="16"/>
        <v>123.01</v>
      </c>
      <c r="T178" s="216"/>
      <c r="U178" s="216"/>
    </row>
    <row r="179">
      <c r="A179" s="75"/>
      <c r="B179" s="52"/>
      <c r="C179" s="52"/>
      <c r="D179" s="353"/>
      <c r="E179" s="52"/>
      <c r="F179" s="52"/>
      <c r="G179" s="52"/>
      <c r="H179" s="52"/>
      <c r="I179" s="52"/>
      <c r="J179" s="52"/>
      <c r="K179" s="52"/>
      <c r="O179" s="176" t="str">
        <f t="shared" si="1"/>
        <v>750MeV</v>
      </c>
      <c r="P179" s="20" t="str">
        <f t="shared" si="2"/>
        <v>650MeV</v>
      </c>
      <c r="Q179" s="20">
        <f t="shared" si="12"/>
        <v>1103.64</v>
      </c>
      <c r="R179" s="20">
        <f t="shared" si="15"/>
        <v>966.95</v>
      </c>
      <c r="S179" s="20">
        <f t="shared" si="16"/>
        <v>123.01</v>
      </c>
      <c r="T179" s="216"/>
      <c r="U179" s="216"/>
    </row>
    <row r="180">
      <c r="A180" s="75"/>
      <c r="B180" s="52"/>
      <c r="C180" s="52"/>
      <c r="D180" s="353"/>
      <c r="E180" s="52"/>
      <c r="F180" s="52"/>
      <c r="G180" s="52"/>
      <c r="H180" s="52"/>
      <c r="I180" s="52"/>
      <c r="J180" s="52"/>
      <c r="K180" s="52"/>
      <c r="O180" s="176" t="str">
        <f t="shared" si="1"/>
        <v>750MeV</v>
      </c>
      <c r="P180" s="20" t="str">
        <f t="shared" si="2"/>
        <v>650MeV</v>
      </c>
      <c r="Q180" s="20">
        <f t="shared" si="12"/>
        <v>1103.64</v>
      </c>
      <c r="R180" s="20">
        <f t="shared" si="15"/>
        <v>966.95</v>
      </c>
      <c r="S180" s="20">
        <f t="shared" si="16"/>
        <v>123.01</v>
      </c>
      <c r="T180" s="216"/>
      <c r="U180" s="216"/>
    </row>
    <row r="181">
      <c r="A181" s="75"/>
      <c r="B181" s="52"/>
      <c r="C181" s="52"/>
      <c r="D181" s="353"/>
      <c r="E181" s="52"/>
      <c r="F181" s="52"/>
      <c r="G181" s="52"/>
      <c r="H181" s="52"/>
      <c r="I181" s="52"/>
      <c r="J181" s="52"/>
      <c r="K181" s="52"/>
      <c r="O181" s="176" t="str">
        <f t="shared" si="1"/>
        <v>750MeV</v>
      </c>
      <c r="P181" s="20" t="str">
        <f t="shared" si="2"/>
        <v>650MeV</v>
      </c>
      <c r="Q181" s="20">
        <f t="shared" si="12"/>
        <v>1103.64</v>
      </c>
      <c r="R181" s="20">
        <f t="shared" si="15"/>
        <v>966.95</v>
      </c>
      <c r="S181" s="20">
        <f t="shared" si="16"/>
        <v>123.01</v>
      </c>
      <c r="T181" s="216"/>
      <c r="U181" s="216"/>
    </row>
    <row r="182">
      <c r="A182" s="75"/>
      <c r="B182" s="52"/>
      <c r="C182" s="52"/>
      <c r="D182" s="353"/>
      <c r="E182" s="52"/>
      <c r="F182" s="52"/>
      <c r="G182" s="52"/>
      <c r="H182" s="52"/>
      <c r="I182" s="52"/>
      <c r="J182" s="52"/>
      <c r="K182" s="52"/>
      <c r="O182" s="176" t="str">
        <f t="shared" si="1"/>
        <v>750MeV</v>
      </c>
      <c r="P182" s="20" t="str">
        <f t="shared" si="2"/>
        <v>650MeV</v>
      </c>
      <c r="Q182" s="20">
        <f t="shared" si="12"/>
        <v>1103.64</v>
      </c>
      <c r="R182" s="20">
        <f t="shared" si="15"/>
        <v>966.95</v>
      </c>
      <c r="S182" s="20">
        <f t="shared" si="16"/>
        <v>123.01</v>
      </c>
      <c r="T182" s="216"/>
      <c r="U182" s="216"/>
    </row>
    <row r="183">
      <c r="A183" s="75"/>
      <c r="B183" s="52"/>
      <c r="C183" s="52"/>
      <c r="D183" s="353"/>
      <c r="E183" s="52"/>
      <c r="F183" s="52"/>
      <c r="G183" s="52"/>
      <c r="H183" s="52"/>
      <c r="I183" s="52"/>
      <c r="J183" s="52"/>
      <c r="K183" s="52"/>
      <c r="O183" s="176" t="str">
        <f t="shared" si="1"/>
        <v>750MeV</v>
      </c>
      <c r="P183" s="20" t="str">
        <f t="shared" si="2"/>
        <v>650MeV</v>
      </c>
      <c r="Q183" s="20">
        <f t="shared" si="12"/>
        <v>1103.64</v>
      </c>
      <c r="R183" s="20">
        <f t="shared" si="15"/>
        <v>966.95</v>
      </c>
      <c r="S183" s="20">
        <f t="shared" si="16"/>
        <v>123.01</v>
      </c>
      <c r="T183" s="216"/>
      <c r="U183" s="216"/>
    </row>
    <row r="184">
      <c r="A184" s="75"/>
      <c r="B184" s="52"/>
      <c r="C184" s="52"/>
      <c r="D184" s="353"/>
      <c r="E184" s="52"/>
      <c r="F184" s="52"/>
      <c r="G184" s="52"/>
      <c r="H184" s="52"/>
      <c r="I184" s="52"/>
      <c r="J184" s="52"/>
      <c r="K184" s="52"/>
      <c r="O184" s="176" t="str">
        <f t="shared" si="1"/>
        <v>750MeV</v>
      </c>
      <c r="P184" s="20" t="str">
        <f t="shared" si="2"/>
        <v>650MeV</v>
      </c>
      <c r="Q184" s="20">
        <f t="shared" si="12"/>
        <v>1103.64</v>
      </c>
      <c r="R184" s="20">
        <f t="shared" si="15"/>
        <v>966.95</v>
      </c>
      <c r="S184" s="20">
        <f t="shared" si="16"/>
        <v>123.01</v>
      </c>
      <c r="T184" s="216"/>
      <c r="U184" s="216"/>
    </row>
    <row r="185">
      <c r="A185" s="75"/>
      <c r="B185" s="52"/>
      <c r="C185" s="52"/>
      <c r="D185" s="353"/>
      <c r="E185" s="52"/>
      <c r="F185" s="52"/>
      <c r="G185" s="52"/>
      <c r="H185" s="52"/>
      <c r="I185" s="52"/>
      <c r="J185" s="52"/>
      <c r="K185" s="52"/>
      <c r="O185" s="176" t="str">
        <f t="shared" si="1"/>
        <v>750MeV</v>
      </c>
      <c r="P185" s="20" t="str">
        <f t="shared" si="2"/>
        <v>650MeV</v>
      </c>
      <c r="Q185" s="20">
        <f t="shared" si="12"/>
        <v>1103.64</v>
      </c>
      <c r="R185" s="20">
        <f t="shared" si="15"/>
        <v>966.95</v>
      </c>
      <c r="S185" s="20">
        <f t="shared" si="16"/>
        <v>123.01</v>
      </c>
      <c r="T185" s="216"/>
      <c r="U185" s="216"/>
    </row>
    <row r="186">
      <c r="A186" s="75"/>
      <c r="B186" s="52"/>
      <c r="C186" s="52"/>
      <c r="D186" s="353"/>
      <c r="E186" s="52"/>
      <c r="F186" s="52"/>
      <c r="G186" s="52"/>
      <c r="H186" s="52"/>
      <c r="I186" s="52"/>
      <c r="J186" s="52"/>
      <c r="K186" s="52"/>
      <c r="O186" s="176" t="str">
        <f t="shared" si="1"/>
        <v>750MeV</v>
      </c>
      <c r="P186" s="20" t="str">
        <f t="shared" si="2"/>
        <v>650MeV</v>
      </c>
      <c r="Q186" s="20">
        <f t="shared" si="12"/>
        <v>1103.64</v>
      </c>
      <c r="R186" s="20">
        <f t="shared" si="15"/>
        <v>966.95</v>
      </c>
      <c r="S186" s="20">
        <f t="shared" si="16"/>
        <v>123.01</v>
      </c>
      <c r="T186" s="216"/>
      <c r="U186" s="216"/>
    </row>
    <row r="187">
      <c r="A187" s="75"/>
      <c r="B187" s="52"/>
      <c r="C187" s="52"/>
      <c r="D187" s="353"/>
      <c r="E187" s="52"/>
      <c r="F187" s="52"/>
      <c r="G187" s="52"/>
      <c r="H187" s="52"/>
      <c r="I187" s="52"/>
      <c r="J187" s="52"/>
      <c r="K187" s="52"/>
      <c r="O187" s="176" t="str">
        <f t="shared" si="1"/>
        <v>750MeV</v>
      </c>
      <c r="P187" s="20" t="str">
        <f t="shared" si="2"/>
        <v>650MeV</v>
      </c>
      <c r="Q187" s="20">
        <f t="shared" si="12"/>
        <v>1103.64</v>
      </c>
      <c r="R187" s="20">
        <f t="shared" si="15"/>
        <v>966.95</v>
      </c>
      <c r="S187" s="20">
        <f t="shared" si="16"/>
        <v>123.01</v>
      </c>
      <c r="T187" s="216"/>
      <c r="U187" s="216"/>
    </row>
    <row r="188">
      <c r="A188" s="75"/>
      <c r="B188" s="52"/>
      <c r="C188" s="52"/>
      <c r="D188" s="353"/>
      <c r="E188" s="52"/>
      <c r="F188" s="52"/>
      <c r="G188" s="52"/>
      <c r="H188" s="52"/>
      <c r="I188" s="52"/>
      <c r="J188" s="52"/>
      <c r="K188" s="52"/>
      <c r="O188" s="176" t="str">
        <f t="shared" si="1"/>
        <v>750MeV</v>
      </c>
      <c r="P188" s="20" t="str">
        <f t="shared" si="2"/>
        <v>650MeV</v>
      </c>
      <c r="Q188" s="20">
        <f t="shared" si="12"/>
        <v>1103.64</v>
      </c>
      <c r="R188" s="20">
        <f t="shared" si="15"/>
        <v>966.95</v>
      </c>
      <c r="S188" s="20">
        <f t="shared" si="16"/>
        <v>123.01</v>
      </c>
      <c r="T188" s="216"/>
      <c r="U188" s="216"/>
    </row>
    <row r="189">
      <c r="A189" s="75"/>
      <c r="B189" s="52"/>
      <c r="C189" s="52"/>
      <c r="D189" s="353"/>
      <c r="E189" s="52"/>
      <c r="F189" s="52"/>
      <c r="G189" s="52"/>
      <c r="H189" s="52"/>
      <c r="I189" s="52"/>
      <c r="J189" s="52"/>
      <c r="K189" s="52"/>
      <c r="O189" s="176" t="str">
        <f t="shared" si="1"/>
        <v>750MeV</v>
      </c>
      <c r="P189" s="20" t="str">
        <f t="shared" si="2"/>
        <v>650MeV</v>
      </c>
      <c r="Q189" s="20">
        <f t="shared" si="12"/>
        <v>1103.64</v>
      </c>
      <c r="R189" s="20">
        <f t="shared" si="15"/>
        <v>966.95</v>
      </c>
      <c r="S189" s="20">
        <f t="shared" si="16"/>
        <v>123.01</v>
      </c>
      <c r="T189" s="216"/>
      <c r="U189" s="216"/>
    </row>
    <row r="190">
      <c r="A190" s="75"/>
      <c r="B190" s="52"/>
      <c r="C190" s="52"/>
      <c r="D190" s="353"/>
      <c r="E190" s="52"/>
      <c r="F190" s="52"/>
      <c r="G190" s="52"/>
      <c r="H190" s="52"/>
      <c r="I190" s="52"/>
      <c r="J190" s="52"/>
      <c r="K190" s="52"/>
      <c r="O190" s="176" t="str">
        <f t="shared" si="1"/>
        <v>750MeV</v>
      </c>
      <c r="P190" s="20" t="str">
        <f t="shared" si="2"/>
        <v>650MeV</v>
      </c>
      <c r="Q190" s="20">
        <f t="shared" si="12"/>
        <v>1103.64</v>
      </c>
      <c r="R190" s="20">
        <f t="shared" si="15"/>
        <v>966.95</v>
      </c>
      <c r="S190" s="20">
        <f t="shared" si="16"/>
        <v>123.01</v>
      </c>
      <c r="T190" s="216"/>
      <c r="U190" s="216"/>
    </row>
    <row r="191">
      <c r="A191" s="75"/>
      <c r="B191" s="52"/>
      <c r="C191" s="52"/>
      <c r="D191" s="353"/>
      <c r="E191" s="52"/>
      <c r="F191" s="52"/>
      <c r="G191" s="52"/>
      <c r="H191" s="52"/>
      <c r="I191" s="52"/>
      <c r="J191" s="52"/>
      <c r="K191" s="52"/>
      <c r="O191" s="176" t="str">
        <f t="shared" si="1"/>
        <v>750MeV</v>
      </c>
      <c r="P191" s="20" t="str">
        <f t="shared" si="2"/>
        <v>650MeV</v>
      </c>
      <c r="Q191" s="20">
        <f t="shared" si="12"/>
        <v>1103.64</v>
      </c>
      <c r="R191" s="20">
        <f t="shared" si="15"/>
        <v>966.95</v>
      </c>
      <c r="S191" s="20">
        <f t="shared" si="16"/>
        <v>123.01</v>
      </c>
      <c r="T191" s="216"/>
      <c r="U191" s="216"/>
    </row>
    <row r="192">
      <c r="A192" s="75"/>
      <c r="B192" s="52"/>
      <c r="C192" s="52"/>
      <c r="D192" s="353"/>
      <c r="E192" s="52"/>
      <c r="F192" s="52"/>
      <c r="G192" s="52"/>
      <c r="H192" s="52"/>
      <c r="I192" s="52"/>
      <c r="J192" s="52"/>
      <c r="K192" s="52"/>
      <c r="O192" s="176" t="str">
        <f t="shared" si="1"/>
        <v>750MeV</v>
      </c>
      <c r="P192" s="20" t="str">
        <f t="shared" si="2"/>
        <v>650MeV</v>
      </c>
      <c r="Q192" s="20">
        <f t="shared" si="12"/>
        <v>1103.64</v>
      </c>
      <c r="R192" s="20">
        <f t="shared" si="15"/>
        <v>966.95</v>
      </c>
      <c r="S192" s="20">
        <f t="shared" si="16"/>
        <v>123.01</v>
      </c>
      <c r="T192" s="216"/>
      <c r="U192" s="216"/>
    </row>
    <row r="193">
      <c r="A193" s="75"/>
      <c r="B193" s="52"/>
      <c r="C193" s="52"/>
      <c r="D193" s="353"/>
      <c r="E193" s="52"/>
      <c r="F193" s="52"/>
      <c r="G193" s="52"/>
      <c r="H193" s="52"/>
      <c r="I193" s="52"/>
      <c r="J193" s="52"/>
      <c r="K193" s="52"/>
      <c r="O193" s="176" t="str">
        <f t="shared" si="1"/>
        <v>750MeV</v>
      </c>
      <c r="P193" s="20" t="str">
        <f t="shared" si="2"/>
        <v>650MeV</v>
      </c>
      <c r="Q193" s="20">
        <f t="shared" si="12"/>
        <v>1103.64</v>
      </c>
      <c r="R193" s="20">
        <f t="shared" si="15"/>
        <v>966.95</v>
      </c>
      <c r="S193" s="20">
        <f t="shared" si="16"/>
        <v>123.01</v>
      </c>
      <c r="T193" s="216"/>
      <c r="U193" s="216"/>
    </row>
    <row r="194">
      <c r="A194" s="31"/>
      <c r="B194" s="52"/>
      <c r="C194" s="52"/>
      <c r="D194" s="353"/>
      <c r="E194" s="52"/>
      <c r="F194" s="52"/>
      <c r="G194" s="52"/>
      <c r="H194" s="52"/>
      <c r="I194" s="52"/>
      <c r="J194" s="52"/>
      <c r="K194" s="52"/>
      <c r="O194" s="176" t="str">
        <f t="shared" si="1"/>
        <v>750MeV</v>
      </c>
      <c r="P194" s="20" t="str">
        <f t="shared" si="2"/>
        <v>650MeV</v>
      </c>
      <c r="Q194" s="20">
        <f t="shared" si="12"/>
        <v>1103.64</v>
      </c>
      <c r="R194" s="20">
        <f t="shared" si="15"/>
        <v>966.95</v>
      </c>
      <c r="S194" s="20">
        <f t="shared" si="16"/>
        <v>123.01</v>
      </c>
      <c r="T194" s="216"/>
      <c r="U194" s="216"/>
    </row>
    <row r="195">
      <c r="A195" s="75"/>
      <c r="B195" s="52"/>
      <c r="C195" s="52"/>
      <c r="D195" s="353"/>
      <c r="E195" s="52"/>
      <c r="F195" s="52"/>
      <c r="G195" s="52"/>
      <c r="H195" s="52"/>
      <c r="I195" s="52"/>
      <c r="J195" s="52"/>
      <c r="K195" s="52"/>
      <c r="O195" s="176" t="str">
        <f t="shared" si="1"/>
        <v>750MeV</v>
      </c>
      <c r="P195" s="20" t="str">
        <f t="shared" si="2"/>
        <v>650MeV</v>
      </c>
      <c r="Q195" s="20">
        <f t="shared" si="12"/>
        <v>1103.64</v>
      </c>
      <c r="R195" s="20">
        <f t="shared" si="15"/>
        <v>966.95</v>
      </c>
      <c r="S195" s="20">
        <f t="shared" si="16"/>
        <v>123.01</v>
      </c>
      <c r="T195" s="216"/>
      <c r="U195" s="216"/>
    </row>
    <row r="196">
      <c r="A196" s="75"/>
      <c r="B196" s="52"/>
      <c r="C196" s="52"/>
      <c r="D196" s="353"/>
      <c r="E196" s="52"/>
      <c r="F196" s="52"/>
      <c r="G196" s="52"/>
      <c r="H196" s="52"/>
      <c r="I196" s="52"/>
      <c r="J196" s="52"/>
      <c r="K196" s="52"/>
      <c r="O196" s="176" t="str">
        <f t="shared" si="1"/>
        <v>750MeV</v>
      </c>
      <c r="P196" s="20" t="str">
        <f t="shared" si="2"/>
        <v>650MeV</v>
      </c>
      <c r="Q196" s="20">
        <f t="shared" si="12"/>
        <v>1103.64</v>
      </c>
      <c r="R196" s="20">
        <f t="shared" si="15"/>
        <v>966.95</v>
      </c>
      <c r="S196" s="20">
        <f t="shared" si="16"/>
        <v>123.01</v>
      </c>
      <c r="T196" s="216"/>
      <c r="U196" s="216"/>
    </row>
    <row r="197">
      <c r="A197" s="75"/>
      <c r="B197" s="52"/>
      <c r="C197" s="52"/>
      <c r="D197" s="353"/>
      <c r="E197" s="52"/>
      <c r="F197" s="52"/>
      <c r="G197" s="52"/>
      <c r="H197" s="52"/>
      <c r="I197" s="52"/>
      <c r="J197" s="52"/>
      <c r="K197" s="52"/>
      <c r="O197" s="176" t="str">
        <f t="shared" si="1"/>
        <v>750MeV</v>
      </c>
      <c r="P197" s="20" t="str">
        <f t="shared" si="2"/>
        <v>650MeV</v>
      </c>
      <c r="Q197" s="20">
        <f t="shared" si="12"/>
        <v>1103.64</v>
      </c>
      <c r="R197" s="20">
        <f t="shared" si="15"/>
        <v>966.95</v>
      </c>
      <c r="S197" s="20">
        <f t="shared" si="16"/>
        <v>123.01</v>
      </c>
      <c r="T197" s="216"/>
      <c r="U197" s="216"/>
    </row>
    <row r="198">
      <c r="A198" s="75"/>
      <c r="B198" s="52"/>
      <c r="C198" s="52"/>
      <c r="D198" s="353"/>
      <c r="E198" s="52"/>
      <c r="F198" s="52"/>
      <c r="G198" s="52"/>
      <c r="H198" s="52"/>
      <c r="I198" s="52"/>
      <c r="J198" s="52"/>
      <c r="K198" s="52"/>
      <c r="Q198" s="20">
        <f t="shared" si="12"/>
        <v>1103.64</v>
      </c>
      <c r="R198" s="20">
        <f t="shared" si="15"/>
        <v>966.95</v>
      </c>
      <c r="S198" s="20">
        <f t="shared" si="16"/>
        <v>123.01</v>
      </c>
    </row>
    <row r="199">
      <c r="A199" s="75"/>
      <c r="B199" s="52"/>
      <c r="C199" s="52"/>
      <c r="D199" s="353"/>
      <c r="E199" s="52"/>
      <c r="F199" s="52"/>
      <c r="G199" s="52"/>
      <c r="H199" s="52"/>
      <c r="I199" s="52"/>
      <c r="J199" s="52"/>
      <c r="K199" s="52"/>
      <c r="Q199" s="20">
        <f t="shared" si="12"/>
        <v>1103.64</v>
      </c>
      <c r="R199" s="20">
        <f t="shared" si="15"/>
        <v>966.95</v>
      </c>
      <c r="S199" s="20">
        <f t="shared" si="16"/>
        <v>123.01</v>
      </c>
    </row>
    <row r="200">
      <c r="A200" s="75"/>
      <c r="B200" s="52"/>
      <c r="C200" s="52"/>
      <c r="D200" s="353"/>
      <c r="E200" s="52"/>
      <c r="F200" s="52"/>
      <c r="G200" s="52"/>
      <c r="H200" s="52"/>
      <c r="I200" s="52"/>
      <c r="J200" s="52"/>
      <c r="K200" s="52"/>
      <c r="Q200" s="20">
        <f t="shared" si="12"/>
        <v>1103.64</v>
      </c>
      <c r="R200" s="20">
        <f t="shared" si="15"/>
        <v>966.95</v>
      </c>
      <c r="S200" s="20">
        <f t="shared" si="16"/>
        <v>123.01</v>
      </c>
    </row>
    <row r="201">
      <c r="A201" s="75"/>
      <c r="B201" s="52"/>
      <c r="C201" s="52"/>
      <c r="D201" s="353"/>
      <c r="E201" s="52"/>
      <c r="F201" s="52"/>
      <c r="G201" s="52"/>
      <c r="H201" s="52"/>
      <c r="I201" s="198"/>
      <c r="J201" s="52"/>
      <c r="K201" s="52"/>
      <c r="Q201" s="20">
        <f t="shared" si="12"/>
        <v>1103.64</v>
      </c>
      <c r="R201" s="20">
        <f t="shared" si="15"/>
        <v>966.95</v>
      </c>
      <c r="S201" s="20">
        <f t="shared" si="16"/>
        <v>123.01</v>
      </c>
    </row>
    <row r="202">
      <c r="A202" s="75"/>
      <c r="B202" s="52"/>
      <c r="C202" s="52"/>
      <c r="D202" s="353"/>
      <c r="E202" s="52"/>
      <c r="F202" s="52"/>
      <c r="G202" s="52"/>
      <c r="H202" s="52"/>
      <c r="I202" s="52"/>
      <c r="J202" s="52"/>
      <c r="K202" s="52"/>
      <c r="Q202" s="20">
        <f t="shared" si="12"/>
        <v>1103.64</v>
      </c>
      <c r="R202" s="20">
        <f t="shared" si="15"/>
        <v>966.95</v>
      </c>
      <c r="S202" s="20">
        <f t="shared" si="16"/>
        <v>123.01</v>
      </c>
    </row>
    <row r="203">
      <c r="A203" s="75"/>
      <c r="B203" s="52"/>
      <c r="C203" s="52"/>
      <c r="D203" s="353"/>
      <c r="E203" s="52"/>
      <c r="F203" s="52"/>
      <c r="G203" s="52"/>
      <c r="H203" s="52"/>
      <c r="I203" s="52"/>
      <c r="J203" s="52"/>
      <c r="K203" s="52"/>
      <c r="Q203" s="20">
        <f t="shared" si="12"/>
        <v>1103.64</v>
      </c>
      <c r="R203" s="20">
        <f t="shared" si="15"/>
        <v>966.95</v>
      </c>
      <c r="S203" s="20">
        <f t="shared" si="16"/>
        <v>123.01</v>
      </c>
    </row>
    <row r="204">
      <c r="A204" s="75"/>
      <c r="B204" s="52"/>
      <c r="C204" s="52"/>
      <c r="D204" s="353"/>
      <c r="E204" s="52"/>
      <c r="F204" s="52"/>
      <c r="G204" s="52"/>
      <c r="H204" s="52"/>
      <c r="I204" s="52"/>
      <c r="J204" s="52"/>
      <c r="K204" s="52"/>
      <c r="Q204" s="20">
        <f t="shared" si="12"/>
        <v>1103.64</v>
      </c>
      <c r="R204" s="20">
        <f t="shared" si="15"/>
        <v>966.95</v>
      </c>
      <c r="S204" s="20">
        <f t="shared" si="16"/>
        <v>123.01</v>
      </c>
    </row>
    <row r="205">
      <c r="A205" s="75"/>
      <c r="B205" s="52"/>
      <c r="C205" s="52"/>
      <c r="D205" s="353"/>
      <c r="E205" s="52"/>
      <c r="F205" s="52"/>
      <c r="G205" s="52"/>
      <c r="H205" s="52"/>
      <c r="I205" s="52"/>
      <c r="J205" s="52"/>
      <c r="K205" s="52"/>
      <c r="Q205" s="20">
        <f t="shared" si="12"/>
        <v>1103.64</v>
      </c>
      <c r="R205" s="20">
        <f t="shared" si="15"/>
        <v>966.95</v>
      </c>
      <c r="S205" s="20">
        <f t="shared" si="16"/>
        <v>123.01</v>
      </c>
    </row>
    <row r="206">
      <c r="A206" s="75"/>
      <c r="B206" s="52"/>
      <c r="C206" s="52"/>
      <c r="D206" s="353"/>
      <c r="E206" s="52"/>
      <c r="F206" s="52"/>
      <c r="G206" s="52"/>
      <c r="H206" s="52"/>
      <c r="I206" s="198"/>
      <c r="J206" s="52"/>
      <c r="K206" s="52"/>
      <c r="Q206" s="20">
        <f t="shared" si="12"/>
        <v>1103.64</v>
      </c>
      <c r="R206" s="20">
        <f t="shared" si="15"/>
        <v>966.95</v>
      </c>
      <c r="S206" s="20">
        <f t="shared" si="16"/>
        <v>123.01</v>
      </c>
    </row>
    <row r="207">
      <c r="A207" s="73"/>
      <c r="B207" s="52"/>
      <c r="C207" s="52"/>
      <c r="D207" s="353"/>
      <c r="E207" s="52"/>
      <c r="F207" s="52"/>
      <c r="G207" s="52"/>
      <c r="H207" s="52"/>
      <c r="I207" s="198"/>
      <c r="J207" s="52"/>
      <c r="K207" s="52"/>
      <c r="Q207" s="20">
        <f t="shared" si="12"/>
        <v>1103.64</v>
      </c>
      <c r="R207" s="20">
        <f t="shared" si="15"/>
        <v>966.95</v>
      </c>
      <c r="S207" s="20">
        <f t="shared" si="16"/>
        <v>123.01</v>
      </c>
    </row>
    <row r="208">
      <c r="A208" s="75"/>
      <c r="B208" s="52"/>
      <c r="C208" s="52"/>
      <c r="D208" s="353"/>
      <c r="E208" s="52"/>
      <c r="F208" s="52"/>
      <c r="G208" s="52"/>
      <c r="H208" s="52"/>
      <c r="I208" s="52"/>
      <c r="J208" s="52"/>
      <c r="K208" s="52"/>
      <c r="Q208" s="20">
        <f t="shared" si="12"/>
        <v>1103.64</v>
      </c>
      <c r="R208" s="20">
        <f t="shared" si="15"/>
        <v>966.95</v>
      </c>
      <c r="S208" s="20">
        <f t="shared" si="16"/>
        <v>123.01</v>
      </c>
    </row>
    <row r="209">
      <c r="A209" s="75"/>
      <c r="B209" s="52"/>
      <c r="C209" s="52"/>
      <c r="D209" s="353"/>
      <c r="E209" s="52"/>
      <c r="F209" s="52"/>
      <c r="G209" s="52"/>
      <c r="H209" s="52"/>
      <c r="I209" s="52"/>
      <c r="J209" s="52"/>
      <c r="K209" s="52"/>
      <c r="Q209" s="20">
        <f t="shared" si="12"/>
        <v>1103.64</v>
      </c>
      <c r="R209" s="20">
        <f t="shared" si="15"/>
        <v>966.95</v>
      </c>
      <c r="S209" s="20">
        <f t="shared" si="16"/>
        <v>123.01</v>
      </c>
    </row>
    <row r="210">
      <c r="A210" s="75"/>
      <c r="B210" s="52"/>
      <c r="C210" s="52"/>
      <c r="D210" s="353"/>
      <c r="E210" s="52"/>
      <c r="F210" s="52"/>
      <c r="G210" s="52"/>
      <c r="H210" s="52"/>
      <c r="I210" s="52"/>
      <c r="J210" s="52"/>
      <c r="K210" s="52"/>
      <c r="Q210" s="20">
        <f t="shared" si="12"/>
        <v>1103.64</v>
      </c>
      <c r="R210" s="20">
        <f t="shared" si="15"/>
        <v>966.95</v>
      </c>
      <c r="S210" s="20">
        <f t="shared" si="16"/>
        <v>123.01</v>
      </c>
    </row>
    <row r="211">
      <c r="A211" s="75"/>
      <c r="B211" s="52"/>
      <c r="C211" s="52"/>
      <c r="D211" s="353"/>
      <c r="E211" s="52"/>
      <c r="F211" s="52"/>
      <c r="G211" s="52"/>
      <c r="H211" s="52"/>
      <c r="I211" s="52"/>
      <c r="J211" s="52"/>
      <c r="K211" s="52"/>
      <c r="Q211" s="20">
        <f t="shared" si="12"/>
        <v>1103.64</v>
      </c>
      <c r="R211" s="20">
        <f t="shared" si="15"/>
        <v>966.95</v>
      </c>
      <c r="S211" s="20">
        <f t="shared" si="16"/>
        <v>123.01</v>
      </c>
    </row>
    <row r="212">
      <c r="A212" s="75"/>
      <c r="B212" s="52"/>
      <c r="C212" s="52"/>
      <c r="D212" s="353"/>
      <c r="E212" s="52"/>
      <c r="F212" s="52"/>
      <c r="G212" s="52"/>
      <c r="H212" s="52"/>
      <c r="I212" s="52"/>
      <c r="J212" s="52"/>
      <c r="K212" s="52"/>
      <c r="Q212" s="20">
        <f t="shared" si="12"/>
        <v>1103.64</v>
      </c>
      <c r="R212" s="20">
        <f t="shared" si="15"/>
        <v>966.95</v>
      </c>
      <c r="S212" s="20">
        <f t="shared" si="16"/>
        <v>123.01</v>
      </c>
    </row>
    <row r="213">
      <c r="A213" s="75"/>
      <c r="B213" s="52"/>
      <c r="C213" s="52"/>
      <c r="D213" s="353"/>
      <c r="E213" s="52"/>
      <c r="F213" s="52"/>
      <c r="G213" s="52"/>
      <c r="H213" s="52"/>
      <c r="I213" s="198"/>
      <c r="J213" s="52"/>
      <c r="K213" s="52"/>
      <c r="Q213" s="20">
        <f t="shared" si="12"/>
        <v>1103.64</v>
      </c>
      <c r="R213" s="20">
        <f t="shared" si="15"/>
        <v>966.95</v>
      </c>
      <c r="S213" s="20">
        <f t="shared" si="16"/>
        <v>123.01</v>
      </c>
    </row>
    <row r="214">
      <c r="A214" s="75"/>
      <c r="B214" s="52"/>
      <c r="C214" s="52"/>
      <c r="D214" s="353"/>
      <c r="E214" s="52"/>
      <c r="F214" s="52"/>
      <c r="G214" s="52"/>
      <c r="H214" s="52"/>
      <c r="I214" s="198"/>
      <c r="J214" s="52"/>
      <c r="K214" s="52"/>
      <c r="Q214" s="20">
        <f t="shared" si="12"/>
        <v>1103.64</v>
      </c>
      <c r="R214" s="20">
        <f t="shared" si="15"/>
        <v>966.95</v>
      </c>
      <c r="S214" s="20">
        <f t="shared" si="16"/>
        <v>123.01</v>
      </c>
    </row>
    <row r="215">
      <c r="A215" s="75"/>
      <c r="B215" s="52"/>
      <c r="C215" s="52"/>
      <c r="D215" s="353"/>
      <c r="E215" s="52"/>
      <c r="F215" s="52"/>
      <c r="G215" s="52"/>
      <c r="H215" s="52"/>
      <c r="I215" s="52"/>
      <c r="J215" s="52"/>
      <c r="K215" s="52"/>
      <c r="Q215" s="20">
        <f t="shared" si="12"/>
        <v>1103.64</v>
      </c>
      <c r="R215" s="20">
        <f t="shared" si="15"/>
        <v>966.95</v>
      </c>
      <c r="S215" s="20">
        <f t="shared" si="16"/>
        <v>123.01</v>
      </c>
    </row>
    <row r="216">
      <c r="A216" s="75"/>
      <c r="B216" s="52"/>
      <c r="C216" s="52"/>
      <c r="D216" s="353"/>
      <c r="E216" s="52"/>
      <c r="F216" s="52"/>
      <c r="G216" s="52"/>
      <c r="H216" s="52"/>
      <c r="I216" s="52"/>
      <c r="J216" s="52"/>
      <c r="K216" s="52"/>
      <c r="Q216" s="20">
        <f t="shared" si="12"/>
        <v>1103.64</v>
      </c>
      <c r="R216" s="20">
        <f t="shared" si="15"/>
        <v>966.95</v>
      </c>
      <c r="S216" s="20">
        <f t="shared" si="16"/>
        <v>123.01</v>
      </c>
    </row>
    <row r="217">
      <c r="A217" s="75"/>
      <c r="B217" s="52"/>
      <c r="C217" s="52"/>
      <c r="D217" s="353"/>
      <c r="E217" s="52"/>
      <c r="F217" s="52"/>
      <c r="G217" s="52"/>
      <c r="H217" s="52"/>
      <c r="I217" s="52"/>
      <c r="J217" s="52"/>
      <c r="K217" s="52"/>
      <c r="Q217" s="20">
        <f t="shared" si="12"/>
        <v>1103.64</v>
      </c>
      <c r="R217" s="20">
        <f t="shared" si="15"/>
        <v>966.95</v>
      </c>
      <c r="S217" s="20">
        <f t="shared" si="16"/>
        <v>123.01</v>
      </c>
    </row>
    <row r="218">
      <c r="A218" s="75"/>
      <c r="B218" s="52"/>
      <c r="C218" s="52"/>
      <c r="D218" s="353"/>
      <c r="E218" s="52"/>
      <c r="F218" s="52"/>
      <c r="G218" s="52"/>
      <c r="H218" s="52"/>
      <c r="I218" s="52"/>
      <c r="J218" s="52"/>
      <c r="K218" s="52"/>
      <c r="Q218" s="20">
        <f t="shared" si="12"/>
        <v>1103.64</v>
      </c>
      <c r="R218" s="20">
        <f t="shared" si="15"/>
        <v>966.95</v>
      </c>
      <c r="S218" s="20">
        <f t="shared" si="16"/>
        <v>123.01</v>
      </c>
    </row>
    <row r="219">
      <c r="A219" s="75"/>
      <c r="B219" s="52"/>
      <c r="C219" s="52"/>
      <c r="D219" s="353"/>
      <c r="E219" s="52"/>
      <c r="F219" s="52"/>
      <c r="G219" s="52"/>
      <c r="H219" s="52"/>
      <c r="I219" s="52"/>
      <c r="J219" s="52"/>
      <c r="K219" s="52"/>
      <c r="Q219" s="20">
        <f t="shared" si="12"/>
        <v>1103.64</v>
      </c>
      <c r="R219" s="20">
        <f t="shared" si="15"/>
        <v>966.95</v>
      </c>
      <c r="S219" s="20">
        <f t="shared" si="16"/>
        <v>123.01</v>
      </c>
    </row>
    <row r="220">
      <c r="A220" s="75"/>
      <c r="B220" s="52"/>
      <c r="C220" s="52"/>
      <c r="D220" s="353"/>
      <c r="E220" s="52"/>
      <c r="F220" s="52"/>
      <c r="G220" s="52"/>
      <c r="H220" s="52"/>
      <c r="I220" s="118"/>
      <c r="J220" s="118"/>
      <c r="K220" s="118"/>
      <c r="Q220" s="20">
        <f t="shared" si="12"/>
        <v>1103.64</v>
      </c>
      <c r="R220" s="20">
        <f t="shared" si="15"/>
        <v>966.95</v>
      </c>
      <c r="S220" s="20">
        <f t="shared" si="16"/>
        <v>123.01</v>
      </c>
    </row>
    <row r="221">
      <c r="A221" s="75"/>
      <c r="B221" s="52"/>
      <c r="C221" s="52"/>
      <c r="D221" s="353"/>
      <c r="E221" s="52"/>
      <c r="F221" s="52"/>
      <c r="G221" s="52"/>
      <c r="H221" s="52"/>
      <c r="I221" s="118"/>
      <c r="J221" s="118"/>
      <c r="K221" s="118"/>
      <c r="Q221" s="20">
        <f t="shared" si="12"/>
        <v>1103.64</v>
      </c>
      <c r="R221" s="20">
        <f t="shared" si="15"/>
        <v>966.95</v>
      </c>
      <c r="S221" s="20">
        <f t="shared" si="16"/>
        <v>123.01</v>
      </c>
    </row>
    <row r="222">
      <c r="A222" s="75"/>
      <c r="B222" s="52"/>
      <c r="C222" s="52"/>
      <c r="D222" s="353"/>
      <c r="E222" s="52"/>
      <c r="F222" s="52"/>
      <c r="G222" s="52"/>
      <c r="H222" s="52"/>
      <c r="I222" s="118"/>
      <c r="J222" s="118"/>
      <c r="K222" s="118"/>
      <c r="Q222" s="20">
        <f t="shared" si="12"/>
        <v>1103.64</v>
      </c>
      <c r="R222" s="20">
        <f t="shared" si="15"/>
        <v>966.95</v>
      </c>
      <c r="S222" s="20">
        <f t="shared" si="16"/>
        <v>123.01</v>
      </c>
    </row>
    <row r="223">
      <c r="A223" s="75"/>
      <c r="B223" s="52"/>
      <c r="C223" s="76"/>
      <c r="D223" s="52"/>
      <c r="E223" s="52"/>
      <c r="F223" s="52"/>
      <c r="G223" s="52"/>
      <c r="H223" s="52"/>
      <c r="I223" s="52"/>
      <c r="J223" s="52"/>
      <c r="K223" s="52"/>
      <c r="Q223" s="20">
        <f t="shared" si="12"/>
        <v>1103.64</v>
      </c>
      <c r="R223" s="20">
        <f t="shared" si="15"/>
        <v>966.95</v>
      </c>
      <c r="S223" s="20">
        <f t="shared" si="16"/>
        <v>123.01</v>
      </c>
    </row>
    <row r="224">
      <c r="A224" s="73"/>
      <c r="B224" s="52"/>
      <c r="C224" s="76"/>
      <c r="D224" s="52"/>
      <c r="E224" s="52"/>
      <c r="F224" s="52"/>
      <c r="G224" s="76"/>
      <c r="H224" s="52"/>
      <c r="I224" s="52"/>
      <c r="J224" s="52"/>
      <c r="K224" s="52"/>
      <c r="Q224" s="20">
        <f t="shared" si="12"/>
        <v>1103.64</v>
      </c>
      <c r="R224" s="20">
        <f t="shared" si="15"/>
        <v>966.95</v>
      </c>
      <c r="S224" s="20">
        <f t="shared" si="16"/>
        <v>123.01</v>
      </c>
    </row>
    <row r="225">
      <c r="A225" s="75"/>
      <c r="B225" s="52"/>
      <c r="C225" s="76"/>
      <c r="D225" s="52"/>
      <c r="E225" s="52"/>
      <c r="F225" s="52"/>
      <c r="G225" s="76"/>
      <c r="H225" s="76"/>
      <c r="I225" s="52"/>
      <c r="J225" s="52"/>
      <c r="K225" s="52"/>
      <c r="Q225" s="20">
        <f t="shared" si="12"/>
        <v>1103.64</v>
      </c>
      <c r="R225" s="20">
        <f t="shared" si="15"/>
        <v>966.95</v>
      </c>
      <c r="S225" s="20">
        <f t="shared" si="16"/>
        <v>123.01</v>
      </c>
    </row>
    <row r="226">
      <c r="A226" s="75"/>
      <c r="B226" s="52"/>
      <c r="C226" s="76"/>
      <c r="D226" s="52"/>
      <c r="E226" s="52"/>
      <c r="F226" s="52"/>
      <c r="G226" s="76"/>
      <c r="H226" s="52"/>
      <c r="I226" s="52"/>
      <c r="J226" s="52"/>
      <c r="K226" s="52"/>
      <c r="Q226" s="20">
        <f t="shared" si="12"/>
        <v>1103.64</v>
      </c>
      <c r="R226" s="20">
        <f t="shared" si="15"/>
        <v>966.95</v>
      </c>
      <c r="S226" s="20">
        <f t="shared" si="16"/>
        <v>123.01</v>
      </c>
    </row>
    <row r="227">
      <c r="A227" s="75"/>
      <c r="B227" s="52"/>
      <c r="C227" s="76"/>
      <c r="D227" s="52"/>
      <c r="E227" s="52"/>
      <c r="F227" s="52"/>
      <c r="G227" s="76"/>
      <c r="H227" s="52"/>
      <c r="I227" s="52"/>
      <c r="J227" s="52"/>
      <c r="K227" s="52"/>
      <c r="Q227" s="20">
        <f t="shared" si="12"/>
        <v>1103.64</v>
      </c>
      <c r="R227" s="20">
        <f t="shared" si="15"/>
        <v>966.95</v>
      </c>
      <c r="S227" s="20">
        <f t="shared" si="16"/>
        <v>123.01</v>
      </c>
    </row>
    <row r="228">
      <c r="A228" s="75"/>
      <c r="B228" s="52"/>
      <c r="C228" s="76"/>
      <c r="D228" s="52"/>
      <c r="E228" s="52"/>
      <c r="F228" s="52"/>
      <c r="G228" s="76"/>
      <c r="H228" s="52"/>
      <c r="I228" s="52"/>
      <c r="J228" s="52"/>
      <c r="K228" s="52"/>
      <c r="Q228" s="20">
        <f t="shared" si="12"/>
        <v>1103.64</v>
      </c>
      <c r="R228" s="20">
        <f t="shared" si="15"/>
        <v>966.95</v>
      </c>
      <c r="S228" s="20">
        <f t="shared" si="16"/>
        <v>123.01</v>
      </c>
    </row>
    <row r="229">
      <c r="A229" s="75"/>
      <c r="B229" s="52"/>
      <c r="C229" s="76"/>
      <c r="D229" s="52"/>
      <c r="E229" s="52"/>
      <c r="F229" s="52"/>
      <c r="G229" s="76"/>
      <c r="H229" s="76"/>
      <c r="I229" s="52"/>
      <c r="J229" s="52"/>
      <c r="K229" s="52"/>
      <c r="Q229" s="20">
        <f t="shared" si="12"/>
        <v>1103.64</v>
      </c>
      <c r="R229" s="20">
        <f t="shared" si="15"/>
        <v>966.95</v>
      </c>
      <c r="S229" s="20">
        <f t="shared" si="16"/>
        <v>123.01</v>
      </c>
    </row>
    <row r="230">
      <c r="A230" s="75"/>
      <c r="B230" s="52"/>
      <c r="C230" s="76"/>
      <c r="D230" s="52"/>
      <c r="E230" s="52"/>
      <c r="F230" s="52"/>
      <c r="G230" s="76"/>
      <c r="H230" s="52"/>
      <c r="I230" s="52"/>
      <c r="J230" s="52"/>
      <c r="K230" s="52"/>
      <c r="Q230" s="20">
        <f t="shared" si="12"/>
        <v>1103.64</v>
      </c>
      <c r="R230" s="20">
        <f t="shared" si="15"/>
        <v>966.95</v>
      </c>
      <c r="S230" s="20">
        <f t="shared" si="16"/>
        <v>123.01</v>
      </c>
    </row>
    <row r="231">
      <c r="A231" s="75"/>
      <c r="B231" s="52"/>
      <c r="C231" s="52"/>
      <c r="D231" s="52"/>
      <c r="E231" s="52"/>
      <c r="F231" s="52"/>
      <c r="G231" s="52"/>
      <c r="H231" s="76"/>
      <c r="I231" s="52"/>
      <c r="J231" s="52"/>
      <c r="K231" s="52"/>
      <c r="Q231" s="20">
        <f t="shared" si="12"/>
        <v>1103.64</v>
      </c>
      <c r="R231" s="20">
        <f t="shared" si="15"/>
        <v>966.95</v>
      </c>
      <c r="S231" s="20">
        <f t="shared" si="16"/>
        <v>123.01</v>
      </c>
    </row>
    <row r="232">
      <c r="A232" s="75"/>
      <c r="B232" s="52"/>
      <c r="C232" s="76"/>
      <c r="D232" s="52"/>
      <c r="E232" s="52"/>
      <c r="F232" s="52"/>
      <c r="G232" s="52"/>
      <c r="H232" s="52"/>
      <c r="I232" s="52"/>
      <c r="J232" s="52"/>
      <c r="K232" s="52"/>
      <c r="Q232" s="20">
        <f t="shared" si="12"/>
        <v>1103.64</v>
      </c>
      <c r="R232" s="20">
        <f t="shared" si="15"/>
        <v>966.95</v>
      </c>
      <c r="S232" s="20">
        <f t="shared" si="16"/>
        <v>123.01</v>
      </c>
    </row>
    <row r="233">
      <c r="A233" s="75"/>
      <c r="B233" s="52"/>
      <c r="C233" s="76"/>
      <c r="D233" s="52"/>
      <c r="E233" s="52"/>
      <c r="F233" s="52"/>
      <c r="G233" s="76"/>
      <c r="H233" s="52"/>
      <c r="I233" s="52"/>
      <c r="J233" s="52"/>
      <c r="K233" s="52"/>
      <c r="Q233" s="20">
        <f t="shared" si="12"/>
        <v>1103.64</v>
      </c>
      <c r="R233" s="20">
        <f t="shared" si="15"/>
        <v>966.95</v>
      </c>
      <c r="S233" s="20">
        <f t="shared" si="16"/>
        <v>123.01</v>
      </c>
    </row>
    <row r="234">
      <c r="A234" s="75"/>
      <c r="B234" s="52"/>
      <c r="C234" s="76"/>
      <c r="D234" s="52"/>
      <c r="E234" s="52"/>
      <c r="F234" s="76"/>
      <c r="G234" s="76"/>
      <c r="H234" s="76"/>
      <c r="I234" s="52"/>
      <c r="J234" s="52"/>
      <c r="K234" s="52"/>
      <c r="Q234" s="20">
        <f t="shared" ref="Q234:Q241" si="17">if($I234="LH2",$Q233+$F235,$Q233+0)</f>
        <v>1103.64</v>
      </c>
      <c r="R234" s="20">
        <f>if($I234="LD2",$R233+$F235,$R233+0)</f>
        <v>966.95</v>
      </c>
      <c r="S234" s="20">
        <f>if($I234="dummy",S233+$F235,S233)</f>
        <v>123.01</v>
      </c>
    </row>
    <row r="235">
      <c r="A235" s="75"/>
      <c r="B235" s="52"/>
      <c r="C235" s="76"/>
      <c r="D235" s="52"/>
      <c r="E235" s="52"/>
      <c r="F235" s="52"/>
      <c r="G235" s="76"/>
      <c r="H235" s="52"/>
      <c r="I235" s="52"/>
      <c r="J235" s="52"/>
      <c r="K235" s="52"/>
      <c r="Q235" s="20">
        <f t="shared" si="17"/>
        <v>1103.64</v>
      </c>
      <c r="R235" s="20">
        <f>if($I235="LD2",$R234+#REF!,$R234+0)</f>
        <v>966.95</v>
      </c>
      <c r="S235" s="20">
        <f>if($I235="dummy",S234+#REF!,S234)</f>
        <v>123.01</v>
      </c>
    </row>
    <row r="236">
      <c r="A236" s="75"/>
      <c r="B236" s="52"/>
      <c r="C236" s="76"/>
      <c r="D236" s="52"/>
      <c r="E236" s="52"/>
      <c r="F236" s="52"/>
      <c r="G236" s="76"/>
      <c r="H236" s="52"/>
      <c r="I236" s="52"/>
      <c r="J236" s="52"/>
      <c r="K236" s="52"/>
      <c r="Q236" s="20">
        <f t="shared" si="17"/>
        <v>1103.64</v>
      </c>
      <c r="R236" s="20">
        <f t="shared" ref="R236:R296" si="18">if($I236="LD2",$R235+$F236,$R235+0)</f>
        <v>966.95</v>
      </c>
      <c r="S236" s="20">
        <f t="shared" ref="S236:S296" si="19">if($I236="dummy",S235+$F236,S235)</f>
        <v>123.01</v>
      </c>
    </row>
    <row r="237">
      <c r="A237" s="75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Q237" s="20">
        <f t="shared" si="17"/>
        <v>1103.64</v>
      </c>
      <c r="R237" s="20">
        <f t="shared" si="18"/>
        <v>966.95</v>
      </c>
      <c r="S237" s="20">
        <f t="shared" si="19"/>
        <v>123.01</v>
      </c>
    </row>
    <row r="238">
      <c r="A238" s="75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Q238" s="20">
        <f t="shared" si="17"/>
        <v>1103.64</v>
      </c>
      <c r="R238" s="20">
        <f t="shared" si="18"/>
        <v>966.95</v>
      </c>
      <c r="S238" s="20">
        <f t="shared" si="19"/>
        <v>123.01</v>
      </c>
    </row>
    <row r="239">
      <c r="A239" s="75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Q239" s="20">
        <f t="shared" si="17"/>
        <v>1103.64</v>
      </c>
      <c r="R239" s="20">
        <f t="shared" si="18"/>
        <v>966.95</v>
      </c>
      <c r="S239" s="20">
        <f t="shared" si="19"/>
        <v>123.01</v>
      </c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0">
        <f t="shared" si="17"/>
        <v>1103.64</v>
      </c>
      <c r="R240" s="20">
        <f t="shared" si="18"/>
        <v>966.95</v>
      </c>
      <c r="S240" s="20">
        <f t="shared" si="19"/>
        <v>123.01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0">
        <f t="shared" si="17"/>
        <v>1103.64</v>
      </c>
      <c r="R241" s="20">
        <f t="shared" si="18"/>
        <v>966.95</v>
      </c>
      <c r="S241" s="20">
        <f t="shared" si="19"/>
        <v>123.01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0">
        <f t="shared" ref="Q242:Q296" si="20">if($I242="LH2",$Q241+$F242,$Q241+0)</f>
        <v>1103.64</v>
      </c>
      <c r="R242" s="20">
        <f t="shared" si="18"/>
        <v>966.95</v>
      </c>
      <c r="S242" s="20">
        <f t="shared" si="19"/>
        <v>123.01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0">
        <f t="shared" si="20"/>
        <v>1103.64</v>
      </c>
      <c r="R243" s="20">
        <f t="shared" si="18"/>
        <v>966.95</v>
      </c>
      <c r="S243" s="20">
        <f t="shared" si="19"/>
        <v>123.01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0">
        <f t="shared" si="20"/>
        <v>1103.64</v>
      </c>
      <c r="R244" s="20">
        <f t="shared" si="18"/>
        <v>966.95</v>
      </c>
      <c r="S244" s="20">
        <f t="shared" si="19"/>
        <v>123.01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0">
        <f t="shared" si="20"/>
        <v>1103.64</v>
      </c>
      <c r="R245" s="20">
        <f t="shared" si="18"/>
        <v>966.95</v>
      </c>
      <c r="S245" s="20">
        <f t="shared" si="19"/>
        <v>123.01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0">
        <f t="shared" si="20"/>
        <v>1103.64</v>
      </c>
      <c r="R246" s="20">
        <f t="shared" si="18"/>
        <v>966.95</v>
      </c>
      <c r="S246" s="20">
        <f t="shared" si="19"/>
        <v>123.01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0">
        <f t="shared" si="20"/>
        <v>1103.64</v>
      </c>
      <c r="R247" s="20">
        <f t="shared" si="18"/>
        <v>966.95</v>
      </c>
      <c r="S247" s="20">
        <f t="shared" si="19"/>
        <v>123.01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0">
        <f t="shared" si="20"/>
        <v>1103.64</v>
      </c>
      <c r="R248" s="20">
        <f t="shared" si="18"/>
        <v>966.95</v>
      </c>
      <c r="S248" s="20">
        <f t="shared" si="19"/>
        <v>123.01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0">
        <f t="shared" si="20"/>
        <v>1103.64</v>
      </c>
      <c r="R249" s="20">
        <f t="shared" si="18"/>
        <v>966.95</v>
      </c>
      <c r="S249" s="20">
        <f t="shared" si="19"/>
        <v>123.01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0">
        <f t="shared" si="20"/>
        <v>1103.64</v>
      </c>
      <c r="R250" s="20">
        <f t="shared" si="18"/>
        <v>966.95</v>
      </c>
      <c r="S250" s="20">
        <f t="shared" si="19"/>
        <v>123.01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0">
        <f t="shared" si="20"/>
        <v>1103.64</v>
      </c>
      <c r="R251" s="20">
        <f t="shared" si="18"/>
        <v>966.95</v>
      </c>
      <c r="S251" s="20">
        <f t="shared" si="19"/>
        <v>123.01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4"/>
      <c r="Q252" s="20">
        <f t="shared" si="20"/>
        <v>1103.64</v>
      </c>
      <c r="R252" s="20">
        <f t="shared" si="18"/>
        <v>966.95</v>
      </c>
      <c r="S252" s="20">
        <f t="shared" si="19"/>
        <v>123.01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0">
        <f t="shared" si="20"/>
        <v>1103.64</v>
      </c>
      <c r="R253" s="20">
        <f t="shared" si="18"/>
        <v>966.95</v>
      </c>
      <c r="S253" s="20">
        <f t="shared" si="19"/>
        <v>123.01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0">
        <f t="shared" si="20"/>
        <v>1103.64</v>
      </c>
      <c r="R254" s="20">
        <f t="shared" si="18"/>
        <v>966.95</v>
      </c>
      <c r="S254" s="20">
        <f t="shared" si="19"/>
        <v>123.01</v>
      </c>
    </row>
    <row r="255">
      <c r="A255" s="75"/>
      <c r="B255" s="76"/>
      <c r="C255" s="76"/>
      <c r="D255" s="52"/>
      <c r="E255" s="52"/>
      <c r="F255" s="52"/>
      <c r="G255" s="76"/>
      <c r="H255" s="52"/>
      <c r="I255" s="52"/>
      <c r="J255" s="52"/>
      <c r="K255" s="52"/>
      <c r="Q255" s="20">
        <f t="shared" si="20"/>
        <v>1103.64</v>
      </c>
      <c r="R255" s="20">
        <f t="shared" si="18"/>
        <v>966.95</v>
      </c>
      <c r="S255" s="20">
        <f t="shared" si="19"/>
        <v>123.01</v>
      </c>
    </row>
    <row r="256">
      <c r="A256" s="75"/>
      <c r="B256" s="76"/>
      <c r="C256" s="76"/>
      <c r="D256" s="52"/>
      <c r="E256" s="52"/>
      <c r="F256" s="52"/>
      <c r="G256" s="52"/>
      <c r="H256" s="52"/>
      <c r="I256" s="52"/>
      <c r="J256" s="52"/>
      <c r="K256" s="52"/>
      <c r="Q256" s="20">
        <f t="shared" si="20"/>
        <v>1103.64</v>
      </c>
      <c r="R256" s="20">
        <f t="shared" si="18"/>
        <v>966.95</v>
      </c>
      <c r="S256" s="20">
        <f t="shared" si="19"/>
        <v>123.01</v>
      </c>
    </row>
    <row r="257">
      <c r="A257" s="75"/>
      <c r="B257" s="76"/>
      <c r="C257" s="76"/>
      <c r="D257" s="52"/>
      <c r="E257" s="52"/>
      <c r="F257" s="52"/>
      <c r="G257" s="52"/>
      <c r="H257" s="52"/>
      <c r="I257" s="52"/>
      <c r="J257" s="52"/>
      <c r="K257" s="52"/>
      <c r="Q257" s="20">
        <f t="shared" si="20"/>
        <v>1103.64</v>
      </c>
      <c r="R257" s="20">
        <f t="shared" si="18"/>
        <v>966.95</v>
      </c>
      <c r="S257" s="20">
        <f t="shared" si="19"/>
        <v>123.01</v>
      </c>
    </row>
    <row r="258">
      <c r="A258" s="75"/>
      <c r="B258" s="76"/>
      <c r="C258" s="76"/>
      <c r="D258" s="52"/>
      <c r="E258" s="52"/>
      <c r="F258" s="52"/>
      <c r="G258" s="52"/>
      <c r="H258" s="52"/>
      <c r="I258" s="52"/>
      <c r="J258" s="52"/>
      <c r="K258" s="52"/>
      <c r="Q258" s="20">
        <f t="shared" si="20"/>
        <v>1103.64</v>
      </c>
      <c r="R258" s="20">
        <f t="shared" si="18"/>
        <v>966.95</v>
      </c>
      <c r="S258" s="20">
        <f t="shared" si="19"/>
        <v>123.01</v>
      </c>
    </row>
    <row r="259">
      <c r="A259" s="75"/>
      <c r="B259" s="76"/>
      <c r="C259" s="76"/>
      <c r="D259" s="52"/>
      <c r="E259" s="52"/>
      <c r="F259" s="52"/>
      <c r="G259" s="52"/>
      <c r="H259" s="52"/>
      <c r="I259" s="52"/>
      <c r="J259" s="52"/>
      <c r="K259" s="52"/>
      <c r="Q259" s="20">
        <f t="shared" si="20"/>
        <v>1103.64</v>
      </c>
      <c r="R259" s="20">
        <f t="shared" si="18"/>
        <v>966.95</v>
      </c>
      <c r="S259" s="20">
        <f t="shared" si="19"/>
        <v>123.01</v>
      </c>
    </row>
    <row r="260">
      <c r="A260" s="73"/>
      <c r="B260" s="76"/>
      <c r="C260" s="76"/>
      <c r="D260" s="52"/>
      <c r="E260" s="52"/>
      <c r="F260" s="52"/>
      <c r="G260" s="52"/>
      <c r="H260" s="52"/>
      <c r="I260" s="52"/>
      <c r="J260" s="52"/>
      <c r="K260" s="52"/>
      <c r="Q260" s="20">
        <f t="shared" si="20"/>
        <v>1103.64</v>
      </c>
      <c r="R260" s="20">
        <f t="shared" si="18"/>
        <v>966.95</v>
      </c>
      <c r="S260" s="20">
        <f t="shared" si="19"/>
        <v>123.01</v>
      </c>
    </row>
    <row r="261">
      <c r="A261" s="75"/>
      <c r="B261" s="76"/>
      <c r="C261" s="76"/>
      <c r="D261" s="52"/>
      <c r="E261" s="52"/>
      <c r="F261" s="52"/>
      <c r="G261" s="52"/>
      <c r="H261" s="52"/>
      <c r="I261" s="52"/>
      <c r="J261" s="52"/>
      <c r="K261" s="52"/>
      <c r="Q261" s="20">
        <f t="shared" si="20"/>
        <v>1103.64</v>
      </c>
      <c r="R261" s="20">
        <f t="shared" si="18"/>
        <v>966.95</v>
      </c>
      <c r="S261" s="20">
        <f t="shared" si="19"/>
        <v>123.01</v>
      </c>
    </row>
    <row r="262">
      <c r="A262" s="75"/>
      <c r="B262" s="76"/>
      <c r="C262" s="76"/>
      <c r="D262" s="52"/>
      <c r="E262" s="52"/>
      <c r="F262" s="52"/>
      <c r="G262" s="52"/>
      <c r="H262" s="52"/>
      <c r="I262" s="52"/>
      <c r="J262" s="52"/>
      <c r="K262" s="52"/>
      <c r="Q262" s="20">
        <f t="shared" si="20"/>
        <v>1103.64</v>
      </c>
      <c r="R262" s="20">
        <f t="shared" si="18"/>
        <v>966.95</v>
      </c>
      <c r="S262" s="20">
        <f t="shared" si="19"/>
        <v>123.01</v>
      </c>
    </row>
    <row r="263">
      <c r="A263" s="75"/>
      <c r="B263" s="76"/>
      <c r="C263" s="76"/>
      <c r="D263" s="52"/>
      <c r="E263" s="52"/>
      <c r="F263" s="52"/>
      <c r="G263" s="52"/>
      <c r="H263" s="52"/>
      <c r="I263" s="52"/>
      <c r="J263" s="52"/>
      <c r="K263" s="52"/>
      <c r="Q263" s="20">
        <f t="shared" si="20"/>
        <v>1103.64</v>
      </c>
      <c r="R263" s="20">
        <f t="shared" si="18"/>
        <v>966.95</v>
      </c>
      <c r="S263" s="20">
        <f t="shared" si="19"/>
        <v>123.01</v>
      </c>
    </row>
    <row r="264">
      <c r="A264" s="75"/>
      <c r="B264" s="76"/>
      <c r="C264" s="76"/>
      <c r="D264" s="52"/>
      <c r="E264" s="52"/>
      <c r="F264" s="52"/>
      <c r="G264" s="52"/>
      <c r="H264" s="52"/>
      <c r="I264" s="52"/>
      <c r="J264" s="52"/>
      <c r="K264" s="52"/>
      <c r="Q264" s="20">
        <f t="shared" si="20"/>
        <v>1103.64</v>
      </c>
      <c r="R264" s="20">
        <f t="shared" si="18"/>
        <v>966.95</v>
      </c>
      <c r="S264" s="20">
        <f t="shared" si="19"/>
        <v>123.01</v>
      </c>
    </row>
    <row r="265">
      <c r="A265" s="75"/>
      <c r="B265" s="76"/>
      <c r="C265" s="76"/>
      <c r="D265" s="52"/>
      <c r="E265" s="52"/>
      <c r="F265" s="52"/>
      <c r="G265" s="52"/>
      <c r="H265" s="52"/>
      <c r="I265" s="52"/>
      <c r="J265" s="52"/>
      <c r="K265" s="52"/>
      <c r="Q265" s="20">
        <f t="shared" si="20"/>
        <v>1103.64</v>
      </c>
      <c r="R265" s="20">
        <f t="shared" si="18"/>
        <v>966.95</v>
      </c>
      <c r="S265" s="20">
        <f t="shared" si="19"/>
        <v>123.01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0">
        <f t="shared" si="20"/>
        <v>1103.64</v>
      </c>
      <c r="R266" s="20">
        <f t="shared" si="18"/>
        <v>966.95</v>
      </c>
      <c r="S266" s="20">
        <f t="shared" si="19"/>
        <v>123.01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0">
        <f t="shared" si="20"/>
        <v>1103.64</v>
      </c>
      <c r="R267" s="20">
        <f t="shared" si="18"/>
        <v>966.95</v>
      </c>
      <c r="S267" s="20">
        <f t="shared" si="19"/>
        <v>123.01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0">
        <f t="shared" si="20"/>
        <v>1103.64</v>
      </c>
      <c r="R268" s="20">
        <f t="shared" si="18"/>
        <v>966.95</v>
      </c>
      <c r="S268" s="20">
        <f t="shared" si="19"/>
        <v>123.01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0">
        <f t="shared" si="20"/>
        <v>1103.64</v>
      </c>
      <c r="R269" s="20">
        <f t="shared" si="18"/>
        <v>966.95</v>
      </c>
      <c r="S269" s="20">
        <f t="shared" si="19"/>
        <v>123.01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0">
        <f t="shared" si="20"/>
        <v>1103.64</v>
      </c>
      <c r="R270" s="20">
        <f t="shared" si="18"/>
        <v>966.95</v>
      </c>
      <c r="S270" s="20">
        <f t="shared" si="19"/>
        <v>123.01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0">
        <f t="shared" si="20"/>
        <v>1103.64</v>
      </c>
      <c r="R271" s="20">
        <f t="shared" si="18"/>
        <v>966.95</v>
      </c>
      <c r="S271" s="20">
        <f t="shared" si="19"/>
        <v>123.01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0">
        <f t="shared" si="20"/>
        <v>1103.64</v>
      </c>
      <c r="R272" s="20">
        <f t="shared" si="18"/>
        <v>966.95</v>
      </c>
      <c r="S272" s="20">
        <f t="shared" si="19"/>
        <v>123.01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0">
        <f t="shared" si="20"/>
        <v>1103.64</v>
      </c>
      <c r="R273" s="20">
        <f t="shared" si="18"/>
        <v>966.95</v>
      </c>
      <c r="S273" s="20">
        <f t="shared" si="19"/>
        <v>123.01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0">
        <f t="shared" si="20"/>
        <v>1103.64</v>
      </c>
      <c r="R274" s="20">
        <f t="shared" si="18"/>
        <v>966.95</v>
      </c>
      <c r="S274" s="20">
        <f t="shared" si="19"/>
        <v>123.01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0">
        <f t="shared" si="20"/>
        <v>1103.64</v>
      </c>
      <c r="R275" s="20">
        <f t="shared" si="18"/>
        <v>966.95</v>
      </c>
      <c r="S275" s="20">
        <f t="shared" si="19"/>
        <v>123.01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0">
        <f t="shared" si="20"/>
        <v>1103.64</v>
      </c>
      <c r="R276" s="20">
        <f t="shared" si="18"/>
        <v>966.95</v>
      </c>
      <c r="S276" s="20">
        <f t="shared" si="19"/>
        <v>123.01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0">
        <f t="shared" si="20"/>
        <v>1103.64</v>
      </c>
      <c r="R277" s="20">
        <f t="shared" si="18"/>
        <v>966.95</v>
      </c>
      <c r="S277" s="20">
        <f t="shared" si="19"/>
        <v>123.01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0">
        <f t="shared" si="20"/>
        <v>1103.64</v>
      </c>
      <c r="R278" s="20">
        <f t="shared" si="18"/>
        <v>966.95</v>
      </c>
      <c r="S278" s="20">
        <f t="shared" si="19"/>
        <v>123.01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0">
        <f t="shared" si="20"/>
        <v>1103.64</v>
      </c>
      <c r="R279" s="20">
        <f t="shared" si="18"/>
        <v>966.95</v>
      </c>
      <c r="S279" s="20">
        <f t="shared" si="19"/>
        <v>123.01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0">
        <f t="shared" si="20"/>
        <v>1103.64</v>
      </c>
      <c r="R280" s="20">
        <f t="shared" si="18"/>
        <v>966.95</v>
      </c>
      <c r="S280" s="20">
        <f t="shared" si="19"/>
        <v>123.01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0">
        <f t="shared" si="20"/>
        <v>1103.64</v>
      </c>
      <c r="R281" s="20">
        <f t="shared" si="18"/>
        <v>966.95</v>
      </c>
      <c r="S281" s="20">
        <f t="shared" si="19"/>
        <v>123.01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4"/>
      <c r="Q282" s="20">
        <f t="shared" si="20"/>
        <v>1103.64</v>
      </c>
      <c r="R282" s="20">
        <f t="shared" si="18"/>
        <v>966.95</v>
      </c>
      <c r="S282" s="20">
        <f t="shared" si="19"/>
        <v>123.01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0">
        <f t="shared" si="20"/>
        <v>1103.64</v>
      </c>
      <c r="R283" s="20">
        <f t="shared" si="18"/>
        <v>966.95</v>
      </c>
      <c r="S283" s="20">
        <f t="shared" si="19"/>
        <v>123.01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0">
        <f t="shared" si="20"/>
        <v>1103.64</v>
      </c>
      <c r="R284" s="20">
        <f t="shared" si="18"/>
        <v>966.95</v>
      </c>
      <c r="S284" s="20">
        <f t="shared" si="19"/>
        <v>123.01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0">
        <f t="shared" si="20"/>
        <v>1103.64</v>
      </c>
      <c r="R285" s="20">
        <f t="shared" si="18"/>
        <v>966.95</v>
      </c>
      <c r="S285" s="20">
        <f t="shared" si="19"/>
        <v>123.01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0">
        <f t="shared" si="20"/>
        <v>1103.64</v>
      </c>
      <c r="R286" s="20">
        <f t="shared" si="18"/>
        <v>966.95</v>
      </c>
      <c r="S286" s="20">
        <f t="shared" si="19"/>
        <v>123.01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0">
        <f t="shared" si="20"/>
        <v>1103.64</v>
      </c>
      <c r="R287" s="20">
        <f t="shared" si="18"/>
        <v>966.95</v>
      </c>
      <c r="S287" s="20">
        <f t="shared" si="19"/>
        <v>123.01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0">
        <f t="shared" si="20"/>
        <v>1103.64</v>
      </c>
      <c r="R288" s="20">
        <f t="shared" si="18"/>
        <v>966.95</v>
      </c>
      <c r="S288" s="20">
        <f t="shared" si="19"/>
        <v>123.01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0">
        <f t="shared" si="20"/>
        <v>1103.64</v>
      </c>
      <c r="R289" s="20">
        <f t="shared" si="18"/>
        <v>966.95</v>
      </c>
      <c r="S289" s="20">
        <f t="shared" si="19"/>
        <v>123.01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0">
        <f t="shared" si="20"/>
        <v>1103.64</v>
      </c>
      <c r="R290" s="20">
        <f t="shared" si="18"/>
        <v>966.95</v>
      </c>
      <c r="S290" s="20">
        <f t="shared" si="19"/>
        <v>123.01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0">
        <f t="shared" si="20"/>
        <v>1103.64</v>
      </c>
      <c r="R291" s="20">
        <f t="shared" si="18"/>
        <v>966.95</v>
      </c>
      <c r="S291" s="20">
        <f t="shared" si="19"/>
        <v>123.01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0">
        <f t="shared" si="20"/>
        <v>1103.64</v>
      </c>
      <c r="R292" s="20">
        <f t="shared" si="18"/>
        <v>966.95</v>
      </c>
      <c r="S292" s="20">
        <f t="shared" si="19"/>
        <v>123.01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0">
        <f t="shared" si="20"/>
        <v>1103.64</v>
      </c>
      <c r="R293" s="20">
        <f t="shared" si="18"/>
        <v>966.95</v>
      </c>
      <c r="S293" s="20">
        <f t="shared" si="19"/>
        <v>123.01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0">
        <f t="shared" si="20"/>
        <v>1103.64</v>
      </c>
      <c r="R294" s="20">
        <f t="shared" si="18"/>
        <v>966.95</v>
      </c>
      <c r="S294" s="20">
        <f t="shared" si="19"/>
        <v>123.01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0">
        <f t="shared" si="20"/>
        <v>1103.64</v>
      </c>
      <c r="R295" s="20">
        <f t="shared" si="18"/>
        <v>966.95</v>
      </c>
      <c r="S295" s="20">
        <f t="shared" si="19"/>
        <v>123.01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0">
        <f t="shared" si="20"/>
        <v>1103.64</v>
      </c>
      <c r="R296" s="20">
        <f t="shared" si="18"/>
        <v>966.95</v>
      </c>
      <c r="S296" s="20">
        <f t="shared" si="19"/>
        <v>123.01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0">
        <f>if($J297="LH2",$Q296+$F297,$Q296+0)</f>
        <v>1103.64</v>
      </c>
      <c r="R297" s="20">
        <f>if($J297="LD2",$R296+$F297,$R296+0)</f>
        <v>966.95</v>
      </c>
      <c r="S297" s="20">
        <f>if($J297="dummy",S296+$F297,S296)</f>
        <v>123.01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0">
        <f t="shared" ref="Q298:Q500" si="21">if($I298="LH2",$Q297+$F298,$Q297+0)</f>
        <v>1103.64</v>
      </c>
      <c r="R298" s="20">
        <f t="shared" ref="R298:R500" si="22">if($I298="LD2",$R297+$F298,$R297+0)</f>
        <v>966.95</v>
      </c>
      <c r="S298" s="20">
        <f t="shared" ref="S298:S500" si="23">if($I298="dummy",S297+$F298,S297)</f>
        <v>123.01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0">
        <f t="shared" si="21"/>
        <v>1103.64</v>
      </c>
      <c r="R299" s="20">
        <f t="shared" si="22"/>
        <v>966.95</v>
      </c>
      <c r="S299" s="20">
        <f t="shared" si="23"/>
        <v>123.01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0">
        <f t="shared" si="21"/>
        <v>1103.64</v>
      </c>
      <c r="R300" s="20">
        <f t="shared" si="22"/>
        <v>966.95</v>
      </c>
      <c r="S300" s="20">
        <f t="shared" si="23"/>
        <v>123.01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0">
        <f t="shared" si="21"/>
        <v>1103.64</v>
      </c>
      <c r="R301" s="20">
        <f t="shared" si="22"/>
        <v>966.95</v>
      </c>
      <c r="S301" s="20">
        <f t="shared" si="23"/>
        <v>123.01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0">
        <f t="shared" si="21"/>
        <v>1103.64</v>
      </c>
      <c r="R302" s="20">
        <f t="shared" si="22"/>
        <v>966.95</v>
      </c>
      <c r="S302" s="20">
        <f t="shared" si="23"/>
        <v>123.01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0">
        <f t="shared" si="21"/>
        <v>1103.64</v>
      </c>
      <c r="R303" s="20">
        <f t="shared" si="22"/>
        <v>966.95</v>
      </c>
      <c r="S303" s="20">
        <f t="shared" si="23"/>
        <v>123.01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0">
        <f t="shared" si="21"/>
        <v>1103.64</v>
      </c>
      <c r="R304" s="20">
        <f t="shared" si="22"/>
        <v>966.95</v>
      </c>
      <c r="S304" s="20">
        <f t="shared" si="23"/>
        <v>123.01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0">
        <f t="shared" si="21"/>
        <v>1103.64</v>
      </c>
      <c r="R305" s="20">
        <f t="shared" si="22"/>
        <v>966.95</v>
      </c>
      <c r="S305" s="20">
        <f t="shared" si="23"/>
        <v>123.01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0">
        <f t="shared" si="21"/>
        <v>1103.64</v>
      </c>
      <c r="R306" s="20">
        <f t="shared" si="22"/>
        <v>966.95</v>
      </c>
      <c r="S306" s="20">
        <f t="shared" si="23"/>
        <v>123.01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0">
        <f t="shared" si="21"/>
        <v>1103.64</v>
      </c>
      <c r="R307" s="20">
        <f t="shared" si="22"/>
        <v>966.95</v>
      </c>
      <c r="S307" s="20">
        <f t="shared" si="23"/>
        <v>123.01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0">
        <f t="shared" si="21"/>
        <v>1103.64</v>
      </c>
      <c r="R308" s="20">
        <f t="shared" si="22"/>
        <v>966.95</v>
      </c>
      <c r="S308" s="20">
        <f t="shared" si="23"/>
        <v>123.01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0">
        <f t="shared" si="21"/>
        <v>1103.64</v>
      </c>
      <c r="R309" s="20">
        <f t="shared" si="22"/>
        <v>966.95</v>
      </c>
      <c r="S309" s="20">
        <f t="shared" si="23"/>
        <v>123.01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0">
        <f t="shared" si="21"/>
        <v>1103.64</v>
      </c>
      <c r="R310" s="20">
        <f t="shared" si="22"/>
        <v>966.95</v>
      </c>
      <c r="S310" s="20">
        <f t="shared" si="23"/>
        <v>123.01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0">
        <f t="shared" si="21"/>
        <v>1103.64</v>
      </c>
      <c r="R311" s="20">
        <f t="shared" si="22"/>
        <v>966.95</v>
      </c>
      <c r="S311" s="20">
        <f t="shared" si="23"/>
        <v>123.01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0">
        <f t="shared" si="21"/>
        <v>1103.64</v>
      </c>
      <c r="R312" s="20">
        <f t="shared" si="22"/>
        <v>966.95</v>
      </c>
      <c r="S312" s="20">
        <f t="shared" si="23"/>
        <v>123.01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0">
        <f t="shared" si="21"/>
        <v>1103.64</v>
      </c>
      <c r="R313" s="20">
        <f t="shared" si="22"/>
        <v>966.95</v>
      </c>
      <c r="S313" s="20">
        <f t="shared" si="23"/>
        <v>123.01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0">
        <f t="shared" si="21"/>
        <v>1103.64</v>
      </c>
      <c r="R314" s="20">
        <f t="shared" si="22"/>
        <v>966.95</v>
      </c>
      <c r="S314" s="20">
        <f t="shared" si="23"/>
        <v>123.01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0">
        <f t="shared" si="21"/>
        <v>1103.64</v>
      </c>
      <c r="R315" s="20">
        <f t="shared" si="22"/>
        <v>966.95</v>
      </c>
      <c r="S315" s="20">
        <f t="shared" si="23"/>
        <v>123.01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0">
        <f t="shared" si="21"/>
        <v>1103.64</v>
      </c>
      <c r="R316" s="20">
        <f t="shared" si="22"/>
        <v>966.95</v>
      </c>
      <c r="S316" s="20">
        <f t="shared" si="23"/>
        <v>123.01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0">
        <f t="shared" si="21"/>
        <v>1103.64</v>
      </c>
      <c r="R317" s="20">
        <f t="shared" si="22"/>
        <v>966.95</v>
      </c>
      <c r="S317" s="20">
        <f t="shared" si="23"/>
        <v>123.01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0">
        <f t="shared" si="21"/>
        <v>1103.64</v>
      </c>
      <c r="R318" s="20">
        <f t="shared" si="22"/>
        <v>966.95</v>
      </c>
      <c r="S318" s="20">
        <f t="shared" si="23"/>
        <v>123.01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0">
        <f t="shared" si="21"/>
        <v>1103.64</v>
      </c>
      <c r="R319" s="20">
        <f t="shared" si="22"/>
        <v>966.95</v>
      </c>
      <c r="S319" s="20">
        <f t="shared" si="23"/>
        <v>123.01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0">
        <f t="shared" si="21"/>
        <v>1103.64</v>
      </c>
      <c r="R320" s="20">
        <f t="shared" si="22"/>
        <v>966.95</v>
      </c>
      <c r="S320" s="20">
        <f t="shared" si="23"/>
        <v>123.01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0">
        <f t="shared" si="21"/>
        <v>1103.64</v>
      </c>
      <c r="R321" s="20">
        <f t="shared" si="22"/>
        <v>966.95</v>
      </c>
      <c r="S321" s="20">
        <f t="shared" si="23"/>
        <v>123.01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0">
        <f t="shared" si="21"/>
        <v>1103.64</v>
      </c>
      <c r="R322" s="20">
        <f t="shared" si="22"/>
        <v>966.95</v>
      </c>
      <c r="S322" s="20">
        <f t="shared" si="23"/>
        <v>123.01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0">
        <f t="shared" si="21"/>
        <v>1103.64</v>
      </c>
      <c r="R323" s="20">
        <f t="shared" si="22"/>
        <v>966.95</v>
      </c>
      <c r="S323" s="20">
        <f t="shared" si="23"/>
        <v>123.01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0">
        <f t="shared" si="21"/>
        <v>1103.64</v>
      </c>
      <c r="R324" s="20">
        <f t="shared" si="22"/>
        <v>966.95</v>
      </c>
      <c r="S324" s="20">
        <f t="shared" si="23"/>
        <v>123.01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0">
        <f t="shared" si="21"/>
        <v>1103.64</v>
      </c>
      <c r="R325" s="20">
        <f t="shared" si="22"/>
        <v>966.95</v>
      </c>
      <c r="S325" s="20">
        <f t="shared" si="23"/>
        <v>123.01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0">
        <f t="shared" si="21"/>
        <v>1103.64</v>
      </c>
      <c r="R326" s="20">
        <f t="shared" si="22"/>
        <v>966.95</v>
      </c>
      <c r="S326" s="20">
        <f t="shared" si="23"/>
        <v>123.01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0">
        <f t="shared" si="21"/>
        <v>1103.64</v>
      </c>
      <c r="R327" s="20">
        <f t="shared" si="22"/>
        <v>966.95</v>
      </c>
      <c r="S327" s="20">
        <f t="shared" si="23"/>
        <v>123.01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0">
        <f t="shared" si="21"/>
        <v>1103.64</v>
      </c>
      <c r="R328" s="20">
        <f t="shared" si="22"/>
        <v>966.95</v>
      </c>
      <c r="S328" s="20">
        <f t="shared" si="23"/>
        <v>123.01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0">
        <f t="shared" si="21"/>
        <v>1103.64</v>
      </c>
      <c r="R329" s="20">
        <f t="shared" si="22"/>
        <v>966.95</v>
      </c>
      <c r="S329" s="20">
        <f t="shared" si="23"/>
        <v>123.01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0">
        <f t="shared" si="21"/>
        <v>1103.64</v>
      </c>
      <c r="R330" s="20">
        <f t="shared" si="22"/>
        <v>966.95</v>
      </c>
      <c r="S330" s="20">
        <f t="shared" si="23"/>
        <v>123.01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0">
        <f t="shared" si="21"/>
        <v>1103.64</v>
      </c>
      <c r="R331" s="20">
        <f t="shared" si="22"/>
        <v>966.95</v>
      </c>
      <c r="S331" s="20">
        <f t="shared" si="23"/>
        <v>123.01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0">
        <f t="shared" si="21"/>
        <v>1103.64</v>
      </c>
      <c r="R332" s="20">
        <f t="shared" si="22"/>
        <v>966.95</v>
      </c>
      <c r="S332" s="20">
        <f t="shared" si="23"/>
        <v>123.01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0">
        <f t="shared" si="21"/>
        <v>1103.64</v>
      </c>
      <c r="R333" s="20">
        <f t="shared" si="22"/>
        <v>966.95</v>
      </c>
      <c r="S333" s="20">
        <f t="shared" si="23"/>
        <v>123.01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0">
        <f t="shared" si="21"/>
        <v>1103.64</v>
      </c>
      <c r="R334" s="20">
        <f t="shared" si="22"/>
        <v>966.95</v>
      </c>
      <c r="S334" s="20">
        <f t="shared" si="23"/>
        <v>123.01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0">
        <f t="shared" si="21"/>
        <v>1103.64</v>
      </c>
      <c r="R335" s="20">
        <f t="shared" si="22"/>
        <v>966.95</v>
      </c>
      <c r="S335" s="20">
        <f t="shared" si="23"/>
        <v>123.01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0">
        <f t="shared" si="21"/>
        <v>1103.64</v>
      </c>
      <c r="R336" s="20">
        <f t="shared" si="22"/>
        <v>966.95</v>
      </c>
      <c r="S336" s="20">
        <f t="shared" si="23"/>
        <v>123.01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0">
        <f t="shared" si="21"/>
        <v>1103.64</v>
      </c>
      <c r="R337" s="20">
        <f t="shared" si="22"/>
        <v>966.95</v>
      </c>
      <c r="S337" s="20">
        <f t="shared" si="23"/>
        <v>123.01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0">
        <f t="shared" si="21"/>
        <v>1103.64</v>
      </c>
      <c r="R338" s="20">
        <f t="shared" si="22"/>
        <v>966.95</v>
      </c>
      <c r="S338" s="20">
        <f t="shared" si="23"/>
        <v>123.01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0">
        <f t="shared" si="21"/>
        <v>1103.64</v>
      </c>
      <c r="R339" s="20">
        <f t="shared" si="22"/>
        <v>966.95</v>
      </c>
      <c r="S339" s="20">
        <f t="shared" si="23"/>
        <v>123.01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0">
        <f t="shared" si="21"/>
        <v>1103.64</v>
      </c>
      <c r="R340" s="20">
        <f t="shared" si="22"/>
        <v>966.95</v>
      </c>
      <c r="S340" s="20">
        <f t="shared" si="23"/>
        <v>123.01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0">
        <f t="shared" si="21"/>
        <v>1103.64</v>
      </c>
      <c r="R341" s="20">
        <f t="shared" si="22"/>
        <v>966.95</v>
      </c>
      <c r="S341" s="20">
        <f t="shared" si="23"/>
        <v>123.01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0">
        <f t="shared" si="21"/>
        <v>1103.64</v>
      </c>
      <c r="R342" s="20">
        <f t="shared" si="22"/>
        <v>966.95</v>
      </c>
      <c r="S342" s="20">
        <f t="shared" si="23"/>
        <v>123.01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0">
        <f t="shared" si="21"/>
        <v>1103.64</v>
      </c>
      <c r="R343" s="20">
        <f t="shared" si="22"/>
        <v>966.95</v>
      </c>
      <c r="S343" s="20">
        <f t="shared" si="23"/>
        <v>123.01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0">
        <f t="shared" si="21"/>
        <v>1103.64</v>
      </c>
      <c r="R344" s="20">
        <f t="shared" si="22"/>
        <v>966.95</v>
      </c>
      <c r="S344" s="20">
        <f t="shared" si="23"/>
        <v>123.01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0">
        <f t="shared" si="21"/>
        <v>1103.64</v>
      </c>
      <c r="R345" s="20">
        <f t="shared" si="22"/>
        <v>966.95</v>
      </c>
      <c r="S345" s="20">
        <f t="shared" si="23"/>
        <v>123.01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0">
        <f t="shared" si="21"/>
        <v>1103.64</v>
      </c>
      <c r="R346" s="20">
        <f t="shared" si="22"/>
        <v>966.95</v>
      </c>
      <c r="S346" s="20">
        <f t="shared" si="23"/>
        <v>123.01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0">
        <f t="shared" si="21"/>
        <v>1103.64</v>
      </c>
      <c r="R347" s="20">
        <f t="shared" si="22"/>
        <v>966.95</v>
      </c>
      <c r="S347" s="20">
        <f t="shared" si="23"/>
        <v>123.01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0">
        <f t="shared" si="21"/>
        <v>1103.64</v>
      </c>
      <c r="R348" s="20">
        <f t="shared" si="22"/>
        <v>966.95</v>
      </c>
      <c r="S348" s="20">
        <f t="shared" si="23"/>
        <v>123.01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0">
        <f t="shared" si="21"/>
        <v>1103.64</v>
      </c>
      <c r="R349" s="20">
        <f t="shared" si="22"/>
        <v>966.95</v>
      </c>
      <c r="S349" s="20">
        <f t="shared" si="23"/>
        <v>123.01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0">
        <f t="shared" si="21"/>
        <v>1103.64</v>
      </c>
      <c r="R350" s="20">
        <f t="shared" si="22"/>
        <v>966.95</v>
      </c>
      <c r="S350" s="20">
        <f t="shared" si="23"/>
        <v>123.01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0">
        <f t="shared" si="21"/>
        <v>1103.64</v>
      </c>
      <c r="R351" s="20">
        <f t="shared" si="22"/>
        <v>966.95</v>
      </c>
      <c r="S351" s="20">
        <f t="shared" si="23"/>
        <v>123.01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0">
        <f t="shared" si="21"/>
        <v>1103.64</v>
      </c>
      <c r="R352" s="20">
        <f t="shared" si="22"/>
        <v>966.95</v>
      </c>
      <c r="S352" s="20">
        <f t="shared" si="23"/>
        <v>123.01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0">
        <f t="shared" si="21"/>
        <v>1103.64</v>
      </c>
      <c r="R353" s="20">
        <f t="shared" si="22"/>
        <v>966.95</v>
      </c>
      <c r="S353" s="20">
        <f t="shared" si="23"/>
        <v>123.01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0">
        <f t="shared" si="21"/>
        <v>1103.64</v>
      </c>
      <c r="R354" s="20">
        <f t="shared" si="22"/>
        <v>966.95</v>
      </c>
      <c r="S354" s="20">
        <f t="shared" si="23"/>
        <v>123.01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0">
        <f t="shared" si="21"/>
        <v>1103.64</v>
      </c>
      <c r="R355" s="20">
        <f t="shared" si="22"/>
        <v>966.95</v>
      </c>
      <c r="S355" s="20">
        <f t="shared" si="23"/>
        <v>123.01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0">
        <f t="shared" si="21"/>
        <v>1103.64</v>
      </c>
      <c r="R356" s="20">
        <f t="shared" si="22"/>
        <v>966.95</v>
      </c>
      <c r="S356" s="20">
        <f t="shared" si="23"/>
        <v>123.01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0">
        <f t="shared" si="21"/>
        <v>1103.64</v>
      </c>
      <c r="R357" s="20">
        <f t="shared" si="22"/>
        <v>966.95</v>
      </c>
      <c r="S357" s="20">
        <f t="shared" si="23"/>
        <v>123.01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0">
        <f t="shared" si="21"/>
        <v>1103.64</v>
      </c>
      <c r="R358" s="20">
        <f t="shared" si="22"/>
        <v>966.95</v>
      </c>
      <c r="S358" s="20">
        <f t="shared" si="23"/>
        <v>123.01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0">
        <f t="shared" si="21"/>
        <v>1103.64</v>
      </c>
      <c r="R359" s="20">
        <f t="shared" si="22"/>
        <v>966.95</v>
      </c>
      <c r="S359" s="20">
        <f t="shared" si="23"/>
        <v>123.01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0">
        <f t="shared" si="21"/>
        <v>1103.64</v>
      </c>
      <c r="R360" s="20">
        <f t="shared" si="22"/>
        <v>966.95</v>
      </c>
      <c r="S360" s="20">
        <f t="shared" si="23"/>
        <v>123.01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0">
        <f t="shared" si="21"/>
        <v>1103.64</v>
      </c>
      <c r="R361" s="20">
        <f t="shared" si="22"/>
        <v>966.95</v>
      </c>
      <c r="S361" s="20">
        <f t="shared" si="23"/>
        <v>123.01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0">
        <f t="shared" si="21"/>
        <v>1103.64</v>
      </c>
      <c r="R362" s="20">
        <f t="shared" si="22"/>
        <v>966.95</v>
      </c>
      <c r="S362" s="20">
        <f t="shared" si="23"/>
        <v>123.01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0">
        <f t="shared" si="21"/>
        <v>1103.64</v>
      </c>
      <c r="R363" s="20">
        <f t="shared" si="22"/>
        <v>966.95</v>
      </c>
      <c r="S363" s="20">
        <f t="shared" si="23"/>
        <v>123.01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0">
        <f t="shared" si="21"/>
        <v>1103.64</v>
      </c>
      <c r="R364" s="20">
        <f t="shared" si="22"/>
        <v>966.95</v>
      </c>
      <c r="S364" s="20">
        <f t="shared" si="23"/>
        <v>123.01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0">
        <f t="shared" si="21"/>
        <v>1103.64</v>
      </c>
      <c r="R365" s="20">
        <f t="shared" si="22"/>
        <v>966.95</v>
      </c>
      <c r="S365" s="20">
        <f t="shared" si="23"/>
        <v>123.01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0">
        <f t="shared" si="21"/>
        <v>1103.64</v>
      </c>
      <c r="R366" s="20">
        <f t="shared" si="22"/>
        <v>966.95</v>
      </c>
      <c r="S366" s="20">
        <f t="shared" si="23"/>
        <v>123.01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0">
        <f t="shared" si="21"/>
        <v>1103.64</v>
      </c>
      <c r="R367" s="20">
        <f t="shared" si="22"/>
        <v>966.95</v>
      </c>
      <c r="S367" s="20">
        <f t="shared" si="23"/>
        <v>123.01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0">
        <f t="shared" si="21"/>
        <v>1103.64</v>
      </c>
      <c r="R368" s="20">
        <f t="shared" si="22"/>
        <v>966.95</v>
      </c>
      <c r="S368" s="20">
        <f t="shared" si="23"/>
        <v>123.01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0">
        <f t="shared" si="21"/>
        <v>1103.64</v>
      </c>
      <c r="R369" s="20">
        <f t="shared" si="22"/>
        <v>966.95</v>
      </c>
      <c r="S369" s="20">
        <f t="shared" si="23"/>
        <v>123.01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0">
        <f t="shared" si="21"/>
        <v>1103.64</v>
      </c>
      <c r="R370" s="20">
        <f t="shared" si="22"/>
        <v>966.95</v>
      </c>
      <c r="S370" s="20">
        <f t="shared" si="23"/>
        <v>123.01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0">
        <f t="shared" si="21"/>
        <v>1103.64</v>
      </c>
      <c r="R371" s="20">
        <f t="shared" si="22"/>
        <v>966.95</v>
      </c>
      <c r="S371" s="20">
        <f t="shared" si="23"/>
        <v>123.01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0">
        <f t="shared" si="21"/>
        <v>1103.64</v>
      </c>
      <c r="R372" s="20">
        <f t="shared" si="22"/>
        <v>966.95</v>
      </c>
      <c r="S372" s="20">
        <f t="shared" si="23"/>
        <v>123.01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0">
        <f t="shared" si="21"/>
        <v>1103.64</v>
      </c>
      <c r="R373" s="20">
        <f t="shared" si="22"/>
        <v>966.95</v>
      </c>
      <c r="S373" s="20">
        <f t="shared" si="23"/>
        <v>123.01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0">
        <f t="shared" si="21"/>
        <v>1103.64</v>
      </c>
      <c r="R374" s="20">
        <f t="shared" si="22"/>
        <v>966.95</v>
      </c>
      <c r="S374" s="20">
        <f t="shared" si="23"/>
        <v>123.01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0">
        <f t="shared" si="21"/>
        <v>1103.64</v>
      </c>
      <c r="R375" s="20">
        <f t="shared" si="22"/>
        <v>966.95</v>
      </c>
      <c r="S375" s="20">
        <f t="shared" si="23"/>
        <v>123.01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0">
        <f t="shared" si="21"/>
        <v>1103.64</v>
      </c>
      <c r="R376" s="20">
        <f t="shared" si="22"/>
        <v>966.95</v>
      </c>
      <c r="S376" s="20">
        <f t="shared" si="23"/>
        <v>123.01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0">
        <f t="shared" si="21"/>
        <v>1103.64</v>
      </c>
      <c r="R377" s="20">
        <f t="shared" si="22"/>
        <v>966.95</v>
      </c>
      <c r="S377" s="20">
        <f t="shared" si="23"/>
        <v>123.01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0">
        <f t="shared" si="21"/>
        <v>1103.64</v>
      </c>
      <c r="R378" s="20">
        <f t="shared" si="22"/>
        <v>966.95</v>
      </c>
      <c r="S378" s="20">
        <f t="shared" si="23"/>
        <v>123.01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0">
        <f t="shared" si="21"/>
        <v>1103.64</v>
      </c>
      <c r="R379" s="20">
        <f t="shared" si="22"/>
        <v>966.95</v>
      </c>
      <c r="S379" s="20">
        <f t="shared" si="23"/>
        <v>123.01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0">
        <f t="shared" si="21"/>
        <v>1103.64</v>
      </c>
      <c r="R380" s="20">
        <f t="shared" si="22"/>
        <v>966.95</v>
      </c>
      <c r="S380" s="20">
        <f t="shared" si="23"/>
        <v>123.01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0">
        <f t="shared" si="21"/>
        <v>1103.64</v>
      </c>
      <c r="R381" s="20">
        <f t="shared" si="22"/>
        <v>966.95</v>
      </c>
      <c r="S381" s="20">
        <f t="shared" si="23"/>
        <v>123.01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0">
        <f t="shared" si="21"/>
        <v>1103.64</v>
      </c>
      <c r="R382" s="20">
        <f t="shared" si="22"/>
        <v>966.95</v>
      </c>
      <c r="S382" s="20">
        <f t="shared" si="23"/>
        <v>123.01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0">
        <f t="shared" si="21"/>
        <v>1103.64</v>
      </c>
      <c r="R383" s="20">
        <f t="shared" si="22"/>
        <v>966.95</v>
      </c>
      <c r="S383" s="20">
        <f t="shared" si="23"/>
        <v>123.01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0">
        <f t="shared" si="21"/>
        <v>1103.64</v>
      </c>
      <c r="R384" s="20">
        <f t="shared" si="22"/>
        <v>966.95</v>
      </c>
      <c r="S384" s="20">
        <f t="shared" si="23"/>
        <v>123.01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0">
        <f t="shared" si="21"/>
        <v>1103.64</v>
      </c>
      <c r="R385" s="20">
        <f t="shared" si="22"/>
        <v>966.95</v>
      </c>
      <c r="S385" s="20">
        <f t="shared" si="23"/>
        <v>123.01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0">
        <f t="shared" si="21"/>
        <v>1103.64</v>
      </c>
      <c r="R386" s="20">
        <f t="shared" si="22"/>
        <v>966.95</v>
      </c>
      <c r="S386" s="20">
        <f t="shared" si="23"/>
        <v>123.01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0">
        <f t="shared" si="21"/>
        <v>1103.64</v>
      </c>
      <c r="R387" s="20">
        <f t="shared" si="22"/>
        <v>966.95</v>
      </c>
      <c r="S387" s="20">
        <f t="shared" si="23"/>
        <v>123.01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0">
        <f t="shared" si="21"/>
        <v>1103.64</v>
      </c>
      <c r="R388" s="20">
        <f t="shared" si="22"/>
        <v>966.95</v>
      </c>
      <c r="S388" s="20">
        <f t="shared" si="23"/>
        <v>123.01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0">
        <f t="shared" si="21"/>
        <v>1103.64</v>
      </c>
      <c r="R389" s="20">
        <f t="shared" si="22"/>
        <v>966.95</v>
      </c>
      <c r="S389" s="20">
        <f t="shared" si="23"/>
        <v>123.01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0">
        <f t="shared" si="21"/>
        <v>1103.64</v>
      </c>
      <c r="R390" s="20">
        <f t="shared" si="22"/>
        <v>966.95</v>
      </c>
      <c r="S390" s="20">
        <f t="shared" si="23"/>
        <v>123.01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0">
        <f t="shared" si="21"/>
        <v>1103.64</v>
      </c>
      <c r="R391" s="20">
        <f t="shared" si="22"/>
        <v>966.95</v>
      </c>
      <c r="S391" s="20">
        <f t="shared" si="23"/>
        <v>123.01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0">
        <f t="shared" si="21"/>
        <v>1103.64</v>
      </c>
      <c r="R392" s="20">
        <f t="shared" si="22"/>
        <v>966.95</v>
      </c>
      <c r="S392" s="20">
        <f t="shared" si="23"/>
        <v>123.01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0">
        <f t="shared" si="21"/>
        <v>1103.64</v>
      </c>
      <c r="R393" s="20">
        <f t="shared" si="22"/>
        <v>966.95</v>
      </c>
      <c r="S393" s="20">
        <f t="shared" si="23"/>
        <v>123.01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0">
        <f t="shared" si="21"/>
        <v>1103.64</v>
      </c>
      <c r="R394" s="20">
        <f t="shared" si="22"/>
        <v>966.95</v>
      </c>
      <c r="S394" s="20">
        <f t="shared" si="23"/>
        <v>123.01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0">
        <f t="shared" si="21"/>
        <v>1103.64</v>
      </c>
      <c r="R395" s="20">
        <f t="shared" si="22"/>
        <v>966.95</v>
      </c>
      <c r="S395" s="20">
        <f t="shared" si="23"/>
        <v>123.01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0">
        <f t="shared" si="21"/>
        <v>1103.64</v>
      </c>
      <c r="R396" s="20">
        <f t="shared" si="22"/>
        <v>966.95</v>
      </c>
      <c r="S396" s="20">
        <f t="shared" si="23"/>
        <v>123.01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0">
        <f t="shared" si="21"/>
        <v>1103.64</v>
      </c>
      <c r="R397" s="20">
        <f t="shared" si="22"/>
        <v>966.95</v>
      </c>
      <c r="S397" s="20">
        <f t="shared" si="23"/>
        <v>123.01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0">
        <f t="shared" si="21"/>
        <v>1103.64</v>
      </c>
      <c r="R398" s="20">
        <f t="shared" si="22"/>
        <v>966.95</v>
      </c>
      <c r="S398" s="20">
        <f t="shared" si="23"/>
        <v>123.01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0">
        <f t="shared" si="21"/>
        <v>1103.64</v>
      </c>
      <c r="R399" s="20">
        <f t="shared" si="22"/>
        <v>966.95</v>
      </c>
      <c r="S399" s="20">
        <f t="shared" si="23"/>
        <v>123.01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0">
        <f t="shared" si="21"/>
        <v>1103.64</v>
      </c>
      <c r="R400" s="20">
        <f t="shared" si="22"/>
        <v>966.95</v>
      </c>
      <c r="S400" s="20">
        <f t="shared" si="23"/>
        <v>123.01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0">
        <f t="shared" si="21"/>
        <v>1103.64</v>
      </c>
      <c r="R401" s="20">
        <f t="shared" si="22"/>
        <v>966.95</v>
      </c>
      <c r="S401" s="20">
        <f t="shared" si="23"/>
        <v>123.01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0">
        <f t="shared" si="21"/>
        <v>1103.64</v>
      </c>
      <c r="R402" s="20">
        <f t="shared" si="22"/>
        <v>966.95</v>
      </c>
      <c r="S402" s="20">
        <f t="shared" si="23"/>
        <v>123.01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0">
        <f t="shared" si="21"/>
        <v>1103.64</v>
      </c>
      <c r="R403" s="20">
        <f t="shared" si="22"/>
        <v>966.95</v>
      </c>
      <c r="S403" s="20">
        <f t="shared" si="23"/>
        <v>123.01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0">
        <f t="shared" si="21"/>
        <v>1103.64</v>
      </c>
      <c r="R404" s="20">
        <f t="shared" si="22"/>
        <v>966.95</v>
      </c>
      <c r="S404" s="20">
        <f t="shared" si="23"/>
        <v>123.01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0">
        <f t="shared" si="21"/>
        <v>1103.64</v>
      </c>
      <c r="R405" s="20">
        <f t="shared" si="22"/>
        <v>966.95</v>
      </c>
      <c r="S405" s="20">
        <f t="shared" si="23"/>
        <v>123.01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0">
        <f t="shared" si="21"/>
        <v>1103.64</v>
      </c>
      <c r="R406" s="20">
        <f t="shared" si="22"/>
        <v>966.95</v>
      </c>
      <c r="S406" s="20">
        <f t="shared" si="23"/>
        <v>123.01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0">
        <f t="shared" si="21"/>
        <v>1103.64</v>
      </c>
      <c r="R407" s="20">
        <f t="shared" si="22"/>
        <v>966.95</v>
      </c>
      <c r="S407" s="20">
        <f t="shared" si="23"/>
        <v>123.01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0">
        <f t="shared" si="21"/>
        <v>1103.64</v>
      </c>
      <c r="R408" s="20">
        <f t="shared" si="22"/>
        <v>966.95</v>
      </c>
      <c r="S408" s="20">
        <f t="shared" si="23"/>
        <v>123.01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0">
        <f t="shared" si="21"/>
        <v>1103.64</v>
      </c>
      <c r="R409" s="20">
        <f t="shared" si="22"/>
        <v>966.95</v>
      </c>
      <c r="S409" s="20">
        <f t="shared" si="23"/>
        <v>123.01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0">
        <f t="shared" si="21"/>
        <v>1103.64</v>
      </c>
      <c r="R410" s="20">
        <f t="shared" si="22"/>
        <v>966.95</v>
      </c>
      <c r="S410" s="20">
        <f t="shared" si="23"/>
        <v>123.01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0">
        <f t="shared" si="21"/>
        <v>1103.64</v>
      </c>
      <c r="R411" s="20">
        <f t="shared" si="22"/>
        <v>966.95</v>
      </c>
      <c r="S411" s="20">
        <f t="shared" si="23"/>
        <v>123.01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0">
        <f t="shared" si="21"/>
        <v>1103.64</v>
      </c>
      <c r="R412" s="20">
        <f t="shared" si="22"/>
        <v>966.95</v>
      </c>
      <c r="S412" s="20">
        <f t="shared" si="23"/>
        <v>123.01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0">
        <f t="shared" si="21"/>
        <v>1103.64</v>
      </c>
      <c r="R413" s="20">
        <f t="shared" si="22"/>
        <v>966.95</v>
      </c>
      <c r="S413" s="20">
        <f t="shared" si="23"/>
        <v>123.01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0">
        <f t="shared" si="21"/>
        <v>1103.64</v>
      </c>
      <c r="R414" s="20">
        <f t="shared" si="22"/>
        <v>966.95</v>
      </c>
      <c r="S414" s="20">
        <f t="shared" si="23"/>
        <v>123.01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0">
        <f t="shared" si="21"/>
        <v>1103.64</v>
      </c>
      <c r="R415" s="20">
        <f t="shared" si="22"/>
        <v>966.95</v>
      </c>
      <c r="S415" s="20">
        <f t="shared" si="23"/>
        <v>123.01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0">
        <f t="shared" si="21"/>
        <v>1103.64</v>
      </c>
      <c r="R416" s="20">
        <f t="shared" si="22"/>
        <v>966.95</v>
      </c>
      <c r="S416" s="20">
        <f t="shared" si="23"/>
        <v>123.01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0">
        <f t="shared" si="21"/>
        <v>1103.64</v>
      </c>
      <c r="R417" s="20">
        <f t="shared" si="22"/>
        <v>966.95</v>
      </c>
      <c r="S417" s="20">
        <f t="shared" si="23"/>
        <v>123.01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0">
        <f t="shared" si="21"/>
        <v>1103.64</v>
      </c>
      <c r="R418" s="20">
        <f t="shared" si="22"/>
        <v>966.95</v>
      </c>
      <c r="S418" s="20">
        <f t="shared" si="23"/>
        <v>123.01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0">
        <f t="shared" si="21"/>
        <v>1103.64</v>
      </c>
      <c r="R419" s="20">
        <f t="shared" si="22"/>
        <v>966.95</v>
      </c>
      <c r="S419" s="20">
        <f t="shared" si="23"/>
        <v>123.01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0">
        <f t="shared" si="21"/>
        <v>1103.64</v>
      </c>
      <c r="R420" s="20">
        <f t="shared" si="22"/>
        <v>966.95</v>
      </c>
      <c r="S420" s="20">
        <f t="shared" si="23"/>
        <v>123.01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0">
        <f t="shared" si="21"/>
        <v>1103.64</v>
      </c>
      <c r="R421" s="20">
        <f t="shared" si="22"/>
        <v>966.95</v>
      </c>
      <c r="S421" s="20">
        <f t="shared" si="23"/>
        <v>123.01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0">
        <f t="shared" si="21"/>
        <v>1103.64</v>
      </c>
      <c r="R422" s="20">
        <f t="shared" si="22"/>
        <v>966.95</v>
      </c>
      <c r="S422" s="20">
        <f t="shared" si="23"/>
        <v>123.01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0">
        <f t="shared" si="21"/>
        <v>1103.64</v>
      </c>
      <c r="R423" s="20">
        <f t="shared" si="22"/>
        <v>966.95</v>
      </c>
      <c r="S423" s="20">
        <f t="shared" si="23"/>
        <v>123.01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0">
        <f t="shared" si="21"/>
        <v>1103.64</v>
      </c>
      <c r="R424" s="20">
        <f t="shared" si="22"/>
        <v>966.95</v>
      </c>
      <c r="S424" s="20">
        <f t="shared" si="23"/>
        <v>123.01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0">
        <f t="shared" si="21"/>
        <v>1103.64</v>
      </c>
      <c r="R425" s="20">
        <f t="shared" si="22"/>
        <v>966.95</v>
      </c>
      <c r="S425" s="20">
        <f t="shared" si="23"/>
        <v>123.01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0">
        <f t="shared" si="21"/>
        <v>1103.64</v>
      </c>
      <c r="R426" s="20">
        <f t="shared" si="22"/>
        <v>966.95</v>
      </c>
      <c r="S426" s="20">
        <f t="shared" si="23"/>
        <v>123.01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0">
        <f t="shared" si="21"/>
        <v>1103.64</v>
      </c>
      <c r="R427" s="20">
        <f t="shared" si="22"/>
        <v>966.95</v>
      </c>
      <c r="S427" s="20">
        <f t="shared" si="23"/>
        <v>123.01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0">
        <f t="shared" si="21"/>
        <v>1103.64</v>
      </c>
      <c r="R428" s="20">
        <f t="shared" si="22"/>
        <v>966.95</v>
      </c>
      <c r="S428" s="20">
        <f t="shared" si="23"/>
        <v>123.01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0">
        <f t="shared" si="21"/>
        <v>1103.64</v>
      </c>
      <c r="R429" s="20">
        <f t="shared" si="22"/>
        <v>966.95</v>
      </c>
      <c r="S429" s="20">
        <f t="shared" si="23"/>
        <v>123.01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0">
        <f t="shared" si="21"/>
        <v>1103.64</v>
      </c>
      <c r="R430" s="20">
        <f t="shared" si="22"/>
        <v>966.95</v>
      </c>
      <c r="S430" s="20">
        <f t="shared" si="23"/>
        <v>123.01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0">
        <f t="shared" si="21"/>
        <v>1103.64</v>
      </c>
      <c r="R431" s="20">
        <f t="shared" si="22"/>
        <v>966.95</v>
      </c>
      <c r="S431" s="20">
        <f t="shared" si="23"/>
        <v>123.01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0">
        <f t="shared" si="21"/>
        <v>1103.64</v>
      </c>
      <c r="R432" s="20">
        <f t="shared" si="22"/>
        <v>966.95</v>
      </c>
      <c r="S432" s="20">
        <f t="shared" si="23"/>
        <v>123.01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0">
        <f t="shared" si="21"/>
        <v>1103.64</v>
      </c>
      <c r="R433" s="20">
        <f t="shared" si="22"/>
        <v>966.95</v>
      </c>
      <c r="S433" s="20">
        <f t="shared" si="23"/>
        <v>123.01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0">
        <f t="shared" si="21"/>
        <v>1103.64</v>
      </c>
      <c r="R434" s="20">
        <f t="shared" si="22"/>
        <v>966.95</v>
      </c>
      <c r="S434" s="20">
        <f t="shared" si="23"/>
        <v>123.01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0">
        <f t="shared" si="21"/>
        <v>1103.64</v>
      </c>
      <c r="R435" s="20">
        <f t="shared" si="22"/>
        <v>966.95</v>
      </c>
      <c r="S435" s="20">
        <f t="shared" si="23"/>
        <v>123.01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0">
        <f t="shared" si="21"/>
        <v>1103.64</v>
      </c>
      <c r="R436" s="20">
        <f t="shared" si="22"/>
        <v>966.95</v>
      </c>
      <c r="S436" s="20">
        <f t="shared" si="23"/>
        <v>123.01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0">
        <f t="shared" si="21"/>
        <v>1103.64</v>
      </c>
      <c r="R437" s="20">
        <f t="shared" si="22"/>
        <v>966.95</v>
      </c>
      <c r="S437" s="20">
        <f t="shared" si="23"/>
        <v>123.01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0">
        <f t="shared" si="21"/>
        <v>1103.64</v>
      </c>
      <c r="R438" s="20">
        <f t="shared" si="22"/>
        <v>966.95</v>
      </c>
      <c r="S438" s="20">
        <f t="shared" si="23"/>
        <v>123.01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0">
        <f t="shared" si="21"/>
        <v>1103.64</v>
      </c>
      <c r="R439" s="20">
        <f t="shared" si="22"/>
        <v>966.95</v>
      </c>
      <c r="S439" s="20">
        <f t="shared" si="23"/>
        <v>123.01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0">
        <f t="shared" si="21"/>
        <v>1103.64</v>
      </c>
      <c r="R440" s="20">
        <f t="shared" si="22"/>
        <v>966.95</v>
      </c>
      <c r="S440" s="20">
        <f t="shared" si="23"/>
        <v>123.01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0">
        <f t="shared" si="21"/>
        <v>1103.64</v>
      </c>
      <c r="R441" s="20">
        <f t="shared" si="22"/>
        <v>966.95</v>
      </c>
      <c r="S441" s="20">
        <f t="shared" si="23"/>
        <v>123.01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0">
        <f t="shared" si="21"/>
        <v>1103.64</v>
      </c>
      <c r="R442" s="20">
        <f t="shared" si="22"/>
        <v>966.95</v>
      </c>
      <c r="S442" s="20">
        <f t="shared" si="23"/>
        <v>123.01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0">
        <f t="shared" si="21"/>
        <v>1103.64</v>
      </c>
      <c r="R443" s="20">
        <f t="shared" si="22"/>
        <v>966.95</v>
      </c>
      <c r="S443" s="20">
        <f t="shared" si="23"/>
        <v>123.01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0">
        <f t="shared" si="21"/>
        <v>1103.64</v>
      </c>
      <c r="R444" s="20">
        <f t="shared" si="22"/>
        <v>966.95</v>
      </c>
      <c r="S444" s="20">
        <f t="shared" si="23"/>
        <v>123.01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0">
        <f t="shared" si="21"/>
        <v>1103.64</v>
      </c>
      <c r="R445" s="20">
        <f t="shared" si="22"/>
        <v>966.95</v>
      </c>
      <c r="S445" s="20">
        <f t="shared" si="23"/>
        <v>123.01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0">
        <f t="shared" si="21"/>
        <v>1103.64</v>
      </c>
      <c r="R446" s="20">
        <f t="shared" si="22"/>
        <v>966.95</v>
      </c>
      <c r="S446" s="20">
        <f t="shared" si="23"/>
        <v>123.01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0">
        <f t="shared" si="21"/>
        <v>1103.64</v>
      </c>
      <c r="R447" s="20">
        <f t="shared" si="22"/>
        <v>966.95</v>
      </c>
      <c r="S447" s="20">
        <f t="shared" si="23"/>
        <v>123.01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0">
        <f t="shared" si="21"/>
        <v>1103.64</v>
      </c>
      <c r="R448" s="20">
        <f t="shared" si="22"/>
        <v>966.95</v>
      </c>
      <c r="S448" s="20">
        <f t="shared" si="23"/>
        <v>123.01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0">
        <f t="shared" si="21"/>
        <v>1103.64</v>
      </c>
      <c r="R449" s="20">
        <f t="shared" si="22"/>
        <v>966.95</v>
      </c>
      <c r="S449" s="20">
        <f t="shared" si="23"/>
        <v>123.01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0">
        <f t="shared" si="21"/>
        <v>1103.64</v>
      </c>
      <c r="R450" s="20">
        <f t="shared" si="22"/>
        <v>966.95</v>
      </c>
      <c r="S450" s="20">
        <f t="shared" si="23"/>
        <v>123.01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0">
        <f t="shared" si="21"/>
        <v>1103.64</v>
      </c>
      <c r="R451" s="20">
        <f t="shared" si="22"/>
        <v>966.95</v>
      </c>
      <c r="S451" s="20">
        <f t="shared" si="23"/>
        <v>123.01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0">
        <f t="shared" si="21"/>
        <v>1103.64</v>
      </c>
      <c r="R452" s="20">
        <f t="shared" si="22"/>
        <v>966.95</v>
      </c>
      <c r="S452" s="20">
        <f t="shared" si="23"/>
        <v>123.01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0">
        <f t="shared" si="21"/>
        <v>1103.64</v>
      </c>
      <c r="R453" s="20">
        <f t="shared" si="22"/>
        <v>966.95</v>
      </c>
      <c r="S453" s="20">
        <f t="shared" si="23"/>
        <v>123.01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0">
        <f t="shared" si="21"/>
        <v>1103.64</v>
      </c>
      <c r="R454" s="20">
        <f t="shared" si="22"/>
        <v>966.95</v>
      </c>
      <c r="S454" s="20">
        <f t="shared" si="23"/>
        <v>123.01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0">
        <f t="shared" si="21"/>
        <v>1103.64</v>
      </c>
      <c r="R455" s="20">
        <f t="shared" si="22"/>
        <v>966.95</v>
      </c>
      <c r="S455" s="20">
        <f t="shared" si="23"/>
        <v>123.01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0">
        <f t="shared" si="21"/>
        <v>1103.64</v>
      </c>
      <c r="R456" s="20">
        <f t="shared" si="22"/>
        <v>966.95</v>
      </c>
      <c r="S456" s="20">
        <f t="shared" si="23"/>
        <v>123.01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0">
        <f t="shared" si="21"/>
        <v>1103.64</v>
      </c>
      <c r="R457" s="20">
        <f t="shared" si="22"/>
        <v>966.95</v>
      </c>
      <c r="S457" s="20">
        <f t="shared" si="23"/>
        <v>123.01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0">
        <f t="shared" si="21"/>
        <v>1103.64</v>
      </c>
      <c r="R458" s="20">
        <f t="shared" si="22"/>
        <v>966.95</v>
      </c>
      <c r="S458" s="20">
        <f t="shared" si="23"/>
        <v>123.01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0">
        <f t="shared" si="21"/>
        <v>1103.64</v>
      </c>
      <c r="R459" s="20">
        <f t="shared" si="22"/>
        <v>966.95</v>
      </c>
      <c r="S459" s="20">
        <f t="shared" si="23"/>
        <v>123.01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0">
        <f t="shared" si="21"/>
        <v>1103.64</v>
      </c>
      <c r="R460" s="20">
        <f t="shared" si="22"/>
        <v>966.95</v>
      </c>
      <c r="S460" s="20">
        <f t="shared" si="23"/>
        <v>123.01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0">
        <f t="shared" si="21"/>
        <v>1103.64</v>
      </c>
      <c r="R461" s="20">
        <f t="shared" si="22"/>
        <v>966.95</v>
      </c>
      <c r="S461" s="20">
        <f t="shared" si="23"/>
        <v>123.01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0">
        <f t="shared" si="21"/>
        <v>1103.64</v>
      </c>
      <c r="R462" s="20">
        <f t="shared" si="22"/>
        <v>966.95</v>
      </c>
      <c r="S462" s="20">
        <f t="shared" si="23"/>
        <v>123.01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0">
        <f t="shared" si="21"/>
        <v>1103.64</v>
      </c>
      <c r="R463" s="20">
        <f t="shared" si="22"/>
        <v>966.95</v>
      </c>
      <c r="S463" s="20">
        <f t="shared" si="23"/>
        <v>123.01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0">
        <f t="shared" si="21"/>
        <v>1103.64</v>
      </c>
      <c r="R464" s="20">
        <f t="shared" si="22"/>
        <v>966.95</v>
      </c>
      <c r="S464" s="20">
        <f t="shared" si="23"/>
        <v>123.01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0">
        <f t="shared" si="21"/>
        <v>1103.64</v>
      </c>
      <c r="R465" s="20">
        <f t="shared" si="22"/>
        <v>966.95</v>
      </c>
      <c r="S465" s="20">
        <f t="shared" si="23"/>
        <v>123.01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0">
        <f t="shared" si="21"/>
        <v>1103.64</v>
      </c>
      <c r="R466" s="20">
        <f t="shared" si="22"/>
        <v>966.95</v>
      </c>
      <c r="S466" s="20">
        <f t="shared" si="23"/>
        <v>123.01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0">
        <f t="shared" si="21"/>
        <v>1103.64</v>
      </c>
      <c r="R467" s="20">
        <f t="shared" si="22"/>
        <v>966.95</v>
      </c>
      <c r="S467" s="20">
        <f t="shared" si="23"/>
        <v>123.01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0">
        <f t="shared" si="21"/>
        <v>1103.64</v>
      </c>
      <c r="R468" s="20">
        <f t="shared" si="22"/>
        <v>966.95</v>
      </c>
      <c r="S468" s="20">
        <f t="shared" si="23"/>
        <v>123.01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0">
        <f t="shared" si="21"/>
        <v>1103.64</v>
      </c>
      <c r="R469" s="20">
        <f t="shared" si="22"/>
        <v>966.95</v>
      </c>
      <c r="S469" s="20">
        <f t="shared" si="23"/>
        <v>123.01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0">
        <f t="shared" si="21"/>
        <v>1103.64</v>
      </c>
      <c r="R470" s="20">
        <f t="shared" si="22"/>
        <v>966.95</v>
      </c>
      <c r="S470" s="20">
        <f t="shared" si="23"/>
        <v>123.01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0">
        <f t="shared" si="21"/>
        <v>1103.64</v>
      </c>
      <c r="R471" s="20">
        <f t="shared" si="22"/>
        <v>966.95</v>
      </c>
      <c r="S471" s="20">
        <f t="shared" si="23"/>
        <v>123.01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0">
        <f t="shared" si="21"/>
        <v>1103.64</v>
      </c>
      <c r="R472" s="20">
        <f t="shared" si="22"/>
        <v>966.95</v>
      </c>
      <c r="S472" s="20">
        <f t="shared" si="23"/>
        <v>123.01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0">
        <f t="shared" si="21"/>
        <v>1103.64</v>
      </c>
      <c r="R473" s="20">
        <f t="shared" si="22"/>
        <v>966.95</v>
      </c>
      <c r="S473" s="20">
        <f t="shared" si="23"/>
        <v>123.01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0">
        <f t="shared" si="21"/>
        <v>1103.64</v>
      </c>
      <c r="R474" s="20">
        <f t="shared" si="22"/>
        <v>966.95</v>
      </c>
      <c r="S474" s="20">
        <f t="shared" si="23"/>
        <v>123.01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0">
        <f t="shared" si="21"/>
        <v>1103.64</v>
      </c>
      <c r="R475" s="20">
        <f t="shared" si="22"/>
        <v>966.95</v>
      </c>
      <c r="S475" s="20">
        <f t="shared" si="23"/>
        <v>123.01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0">
        <f t="shared" si="21"/>
        <v>1103.64</v>
      </c>
      <c r="R476" s="20">
        <f t="shared" si="22"/>
        <v>966.95</v>
      </c>
      <c r="S476" s="20">
        <f t="shared" si="23"/>
        <v>123.01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0">
        <f t="shared" si="21"/>
        <v>1103.64</v>
      </c>
      <c r="R477" s="20">
        <f t="shared" si="22"/>
        <v>966.95</v>
      </c>
      <c r="S477" s="20">
        <f t="shared" si="23"/>
        <v>123.01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0">
        <f t="shared" si="21"/>
        <v>1103.64</v>
      </c>
      <c r="R478" s="20">
        <f t="shared" si="22"/>
        <v>966.95</v>
      </c>
      <c r="S478" s="20">
        <f t="shared" si="23"/>
        <v>123.01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0">
        <f t="shared" si="21"/>
        <v>1103.64</v>
      </c>
      <c r="R479" s="20">
        <f t="shared" si="22"/>
        <v>966.95</v>
      </c>
      <c r="S479" s="20">
        <f t="shared" si="23"/>
        <v>123.01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0">
        <f t="shared" si="21"/>
        <v>1103.64</v>
      </c>
      <c r="R480" s="20">
        <f t="shared" si="22"/>
        <v>966.95</v>
      </c>
      <c r="S480" s="20">
        <f t="shared" si="23"/>
        <v>123.01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0">
        <f t="shared" si="21"/>
        <v>1103.64</v>
      </c>
      <c r="R481" s="20">
        <f t="shared" si="22"/>
        <v>966.95</v>
      </c>
      <c r="S481" s="20">
        <f t="shared" si="23"/>
        <v>123.01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0">
        <f t="shared" si="21"/>
        <v>1103.64</v>
      </c>
      <c r="R482" s="20">
        <f t="shared" si="22"/>
        <v>966.95</v>
      </c>
      <c r="S482" s="20">
        <f t="shared" si="23"/>
        <v>123.01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0">
        <f t="shared" si="21"/>
        <v>1103.64</v>
      </c>
      <c r="R483" s="20">
        <f t="shared" si="22"/>
        <v>966.95</v>
      </c>
      <c r="S483" s="20">
        <f t="shared" si="23"/>
        <v>123.01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0">
        <f t="shared" si="21"/>
        <v>1103.64</v>
      </c>
      <c r="R484" s="20">
        <f t="shared" si="22"/>
        <v>966.95</v>
      </c>
      <c r="S484" s="20">
        <f t="shared" si="23"/>
        <v>123.01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0">
        <f t="shared" si="21"/>
        <v>1103.64</v>
      </c>
      <c r="R485" s="20">
        <f t="shared" si="22"/>
        <v>966.95</v>
      </c>
      <c r="S485" s="20">
        <f t="shared" si="23"/>
        <v>123.01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0">
        <f t="shared" si="21"/>
        <v>1103.64</v>
      </c>
      <c r="R486" s="20">
        <f t="shared" si="22"/>
        <v>966.95</v>
      </c>
      <c r="S486" s="20">
        <f t="shared" si="23"/>
        <v>123.01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0">
        <f t="shared" si="21"/>
        <v>1103.64</v>
      </c>
      <c r="R487" s="20">
        <f t="shared" si="22"/>
        <v>966.95</v>
      </c>
      <c r="S487" s="20">
        <f t="shared" si="23"/>
        <v>123.01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0">
        <f t="shared" si="21"/>
        <v>1103.64</v>
      </c>
      <c r="R488" s="20">
        <f t="shared" si="22"/>
        <v>966.95</v>
      </c>
      <c r="S488" s="20">
        <f t="shared" si="23"/>
        <v>123.01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0">
        <f t="shared" si="21"/>
        <v>1103.64</v>
      </c>
      <c r="R489" s="20">
        <f t="shared" si="22"/>
        <v>966.95</v>
      </c>
      <c r="S489" s="20">
        <f t="shared" si="23"/>
        <v>123.01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0">
        <f t="shared" si="21"/>
        <v>1103.64</v>
      </c>
      <c r="R490" s="20">
        <f t="shared" si="22"/>
        <v>966.95</v>
      </c>
      <c r="S490" s="20">
        <f t="shared" si="23"/>
        <v>123.01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0">
        <f t="shared" si="21"/>
        <v>1103.64</v>
      </c>
      <c r="R491" s="20">
        <f t="shared" si="22"/>
        <v>966.95</v>
      </c>
      <c r="S491" s="20">
        <f t="shared" si="23"/>
        <v>123.01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0">
        <f t="shared" si="21"/>
        <v>1103.64</v>
      </c>
      <c r="R492" s="20">
        <f t="shared" si="22"/>
        <v>966.95</v>
      </c>
      <c r="S492" s="20">
        <f t="shared" si="23"/>
        <v>123.01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0">
        <f t="shared" si="21"/>
        <v>1103.64</v>
      </c>
      <c r="R493" s="20">
        <f t="shared" si="22"/>
        <v>966.95</v>
      </c>
      <c r="S493" s="20">
        <f t="shared" si="23"/>
        <v>123.01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0">
        <f t="shared" si="21"/>
        <v>1103.64</v>
      </c>
      <c r="R494" s="20">
        <f t="shared" si="22"/>
        <v>966.95</v>
      </c>
      <c r="S494" s="20">
        <f t="shared" si="23"/>
        <v>123.01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0">
        <f t="shared" si="21"/>
        <v>1103.64</v>
      </c>
      <c r="R495" s="20">
        <f t="shared" si="22"/>
        <v>966.95</v>
      </c>
      <c r="S495" s="20">
        <f t="shared" si="23"/>
        <v>123.01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0">
        <f t="shared" si="21"/>
        <v>1103.64</v>
      </c>
      <c r="R496" s="20">
        <f t="shared" si="22"/>
        <v>966.95</v>
      </c>
      <c r="S496" s="20">
        <f t="shared" si="23"/>
        <v>123.01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0">
        <f t="shared" si="21"/>
        <v>1103.64</v>
      </c>
      <c r="R497" s="20">
        <f t="shared" si="22"/>
        <v>966.95</v>
      </c>
      <c r="S497" s="20">
        <f t="shared" si="23"/>
        <v>123.01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0">
        <f t="shared" si="21"/>
        <v>1103.64</v>
      </c>
      <c r="R498" s="20">
        <f t="shared" si="22"/>
        <v>966.95</v>
      </c>
      <c r="S498" s="20">
        <f t="shared" si="23"/>
        <v>123.01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0">
        <f t="shared" si="21"/>
        <v>1103.64</v>
      </c>
      <c r="R499" s="20">
        <f t="shared" si="22"/>
        <v>966.95</v>
      </c>
      <c r="S499" s="20">
        <f t="shared" si="23"/>
        <v>123.01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0">
        <f t="shared" si="21"/>
        <v>1103.64</v>
      </c>
      <c r="R500" s="20">
        <f t="shared" si="22"/>
        <v>966.95</v>
      </c>
      <c r="S500" s="20">
        <f t="shared" si="23"/>
        <v>123.01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</row>
  </sheetData>
  <autoFilter ref="$A$4:$K$113"/>
  <mergeCells count="1">
    <mergeCell ref="Q3:S3"/>
  </mergeCells>
  <hyperlinks>
    <hyperlink r:id="rId1" ref="G3"/>
    <hyperlink r:id="rId2" ref="D5"/>
    <hyperlink r:id="rId3" ref="L31"/>
    <hyperlink r:id="rId4" ref="D48"/>
    <hyperlink r:id="rId5" ref="L60"/>
    <hyperlink r:id="rId6" ref="L62"/>
    <hyperlink r:id="rId7" ref="D76"/>
  </hyperlinks>
  <drawing r:id="rId8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>
        <v>1.0</v>
      </c>
      <c r="B1" s="52" t="s">
        <v>779</v>
      </c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/>
      <c r="B2" s="52"/>
      <c r="C2" s="52"/>
      <c r="D2" s="52"/>
      <c r="E2" s="52"/>
      <c r="F2" s="52" t="s">
        <v>699</v>
      </c>
      <c r="G2" s="52">
        <v>25.939</v>
      </c>
      <c r="H2" s="85">
        <v>33.91</v>
      </c>
      <c r="I2" s="85">
        <f>H2-16.3</f>
        <v>17.61</v>
      </c>
      <c r="J2" s="52"/>
      <c r="K2" s="52"/>
      <c r="L2" s="52" t="s">
        <v>780</v>
      </c>
      <c r="M2" s="52"/>
      <c r="N2" s="242">
        <f>'Totals % Goal'!G12</f>
        <v>2</v>
      </c>
      <c r="O2" s="52"/>
      <c r="P2" s="52"/>
      <c r="Q2" s="198">
        <f>MAX(Q5:Q1000)/(N2*1000)</f>
        <v>0.40731</v>
      </c>
      <c r="R2" s="198">
        <f>MAX(R5:R1000)/(N2*1000)</f>
        <v>0.473905</v>
      </c>
      <c r="S2" s="198">
        <f>MAX(S5:S1000)/MAX(Q5:Q1000)</f>
        <v>0.1445090963</v>
      </c>
    </row>
    <row r="3">
      <c r="A3" s="31"/>
      <c r="B3" s="52"/>
      <c r="C3" s="52"/>
      <c r="D3" s="52"/>
      <c r="E3" s="52"/>
      <c r="F3" s="313"/>
      <c r="G3" s="77">
        <v>25.945</v>
      </c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3">
        <v>45365.0</v>
      </c>
      <c r="B5" s="52">
        <v>5280.0</v>
      </c>
      <c r="C5" s="52" t="s">
        <v>391</v>
      </c>
      <c r="D5" s="77">
        <v>33.905</v>
      </c>
      <c r="E5" s="52">
        <v>30.0</v>
      </c>
      <c r="F5" s="52">
        <v>40.99</v>
      </c>
      <c r="G5" s="52">
        <v>1538493.0</v>
      </c>
      <c r="H5" s="52">
        <v>29.02</v>
      </c>
      <c r="I5" s="52" t="s">
        <v>65</v>
      </c>
      <c r="J5" s="52" t="s">
        <v>53</v>
      </c>
      <c r="K5" s="52" t="s">
        <v>203</v>
      </c>
      <c r="L5" s="46" t="s">
        <v>781</v>
      </c>
      <c r="M5" s="52"/>
      <c r="N5" s="52"/>
      <c r="O5" s="176" t="str">
        <f t="shared" ref="O5:O197" si="1">if(K5="low","140MeV","750MeV")</f>
        <v>750MeV</v>
      </c>
      <c r="P5" s="20" t="str">
        <f t="shared" ref="P5:P197" si="2">if(K5="low","140MeV","650MeV")</f>
        <v>650MeV</v>
      </c>
      <c r="Q5" s="20">
        <f>if($I5="LH2",0+$F5,0)</f>
        <v>40.99</v>
      </c>
      <c r="R5" s="20">
        <f>if($I5="LD2",0+$F5,0)</f>
        <v>0</v>
      </c>
      <c r="S5" s="20">
        <f>if($I5="dummy",0+$F5,0)</f>
        <v>0</v>
      </c>
    </row>
    <row r="6">
      <c r="A6" s="75"/>
      <c r="B6" s="52">
        <v>5281.0</v>
      </c>
      <c r="C6" s="52" t="s">
        <v>391</v>
      </c>
      <c r="D6" s="207">
        <v>33.905</v>
      </c>
      <c r="E6" s="52">
        <v>30.0</v>
      </c>
      <c r="F6" s="52">
        <v>44.74</v>
      </c>
      <c r="G6" s="52">
        <v>1674372.0</v>
      </c>
      <c r="H6" s="52">
        <v>28.74</v>
      </c>
      <c r="I6" s="52" t="s">
        <v>65</v>
      </c>
      <c r="J6" s="52" t="s">
        <v>53</v>
      </c>
      <c r="K6" s="52" t="s">
        <v>203</v>
      </c>
      <c r="O6" s="176" t="str">
        <f t="shared" si="1"/>
        <v>750MeV</v>
      </c>
      <c r="P6" s="20" t="str">
        <f t="shared" si="2"/>
        <v>650MeV</v>
      </c>
      <c r="Q6" s="20">
        <f t="shared" ref="Q6:Q80" si="3">if($I6="LH2",$Q5+$F6,$Q5+0)</f>
        <v>85.73</v>
      </c>
      <c r="R6" s="20">
        <f t="shared" ref="R6:R145" si="4">if($I6="LD2",$R5+$F6,$R5+0)</f>
        <v>0</v>
      </c>
      <c r="S6" s="20">
        <f t="shared" ref="S6:S72" si="5">if($I6="dummy",$S5+$F6,$S5+0)</f>
        <v>0</v>
      </c>
    </row>
    <row r="7">
      <c r="A7" s="75"/>
      <c r="B7" s="52">
        <v>5282.0</v>
      </c>
      <c r="C7" s="52" t="s">
        <v>391</v>
      </c>
      <c r="D7" s="207">
        <v>33.905</v>
      </c>
      <c r="E7" s="52">
        <v>30.0</v>
      </c>
      <c r="F7" s="52">
        <v>48.33</v>
      </c>
      <c r="G7" s="52">
        <v>1796091.0</v>
      </c>
      <c r="H7" s="52">
        <v>28.78</v>
      </c>
      <c r="I7" s="52" t="s">
        <v>65</v>
      </c>
      <c r="J7" s="52" t="s">
        <v>53</v>
      </c>
      <c r="K7" s="52" t="s">
        <v>203</v>
      </c>
      <c r="O7" s="176" t="str">
        <f t="shared" si="1"/>
        <v>750MeV</v>
      </c>
      <c r="P7" s="20" t="str">
        <f t="shared" si="2"/>
        <v>650MeV</v>
      </c>
      <c r="Q7" s="20">
        <f t="shared" si="3"/>
        <v>134.06</v>
      </c>
      <c r="R7" s="20">
        <f t="shared" si="4"/>
        <v>0</v>
      </c>
      <c r="S7" s="20">
        <f t="shared" si="5"/>
        <v>0</v>
      </c>
    </row>
    <row r="8">
      <c r="A8" s="75"/>
      <c r="B8" s="52">
        <v>5283.0</v>
      </c>
      <c r="C8" s="52" t="s">
        <v>391</v>
      </c>
      <c r="D8" s="207">
        <v>33.905</v>
      </c>
      <c r="E8" s="52">
        <v>30.0</v>
      </c>
      <c r="F8" s="52">
        <v>46.31</v>
      </c>
      <c r="G8" s="52">
        <v>1743717.0</v>
      </c>
      <c r="H8" s="52">
        <v>31.1</v>
      </c>
      <c r="I8" s="52" t="s">
        <v>65</v>
      </c>
      <c r="J8" s="52" t="s">
        <v>53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0">
        <f t="shared" si="3"/>
        <v>180.37</v>
      </c>
      <c r="R8" s="20">
        <f t="shared" si="4"/>
        <v>0</v>
      </c>
      <c r="S8" s="20">
        <f t="shared" si="5"/>
        <v>0</v>
      </c>
    </row>
    <row r="9">
      <c r="A9" s="75"/>
      <c r="B9" s="52">
        <v>5284.0</v>
      </c>
      <c r="C9" s="52" t="s">
        <v>391</v>
      </c>
      <c r="D9" s="207">
        <v>33.905</v>
      </c>
      <c r="E9" s="52">
        <v>30.0</v>
      </c>
      <c r="F9" s="52">
        <v>50.92</v>
      </c>
      <c r="G9" s="52">
        <v>1876933.0</v>
      </c>
      <c r="H9" s="52">
        <v>29.54</v>
      </c>
      <c r="I9" s="52" t="s">
        <v>65</v>
      </c>
      <c r="J9" s="52" t="s">
        <v>53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0">
        <f t="shared" si="3"/>
        <v>231.29</v>
      </c>
      <c r="R9" s="20">
        <f t="shared" si="4"/>
        <v>0</v>
      </c>
      <c r="S9" s="20">
        <f t="shared" si="5"/>
        <v>0</v>
      </c>
    </row>
    <row r="10">
      <c r="A10" s="75"/>
      <c r="B10" s="52">
        <v>5285.0</v>
      </c>
      <c r="C10" s="52" t="s">
        <v>391</v>
      </c>
      <c r="D10" s="207">
        <v>33.905</v>
      </c>
      <c r="E10" s="52">
        <v>30.0</v>
      </c>
      <c r="F10" s="52">
        <v>49.1</v>
      </c>
      <c r="G10" s="52">
        <v>1820854.0</v>
      </c>
      <c r="H10" s="52">
        <v>29.06</v>
      </c>
      <c r="I10" s="52" t="s">
        <v>65</v>
      </c>
      <c r="J10" s="52" t="s">
        <v>53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0">
        <f t="shared" si="3"/>
        <v>280.39</v>
      </c>
      <c r="R10" s="20">
        <f t="shared" si="4"/>
        <v>0</v>
      </c>
      <c r="S10" s="20">
        <f t="shared" si="5"/>
        <v>0</v>
      </c>
    </row>
    <row r="11">
      <c r="A11" s="73"/>
      <c r="B11" s="52">
        <v>5286.0</v>
      </c>
      <c r="C11" s="52" t="s">
        <v>391</v>
      </c>
      <c r="D11" s="207">
        <v>33.905</v>
      </c>
      <c r="E11" s="52">
        <v>40.0</v>
      </c>
      <c r="F11" s="52">
        <v>54.22</v>
      </c>
      <c r="G11" s="52">
        <v>2005259.0</v>
      </c>
      <c r="H11" s="52">
        <v>28.75</v>
      </c>
      <c r="I11" s="52" t="s">
        <v>65</v>
      </c>
      <c r="J11" s="52" t="s">
        <v>53</v>
      </c>
      <c r="K11" s="52" t="s">
        <v>203</v>
      </c>
      <c r="O11" s="176" t="str">
        <f t="shared" si="1"/>
        <v>750MeV</v>
      </c>
      <c r="P11" s="20" t="str">
        <f t="shared" si="2"/>
        <v>650MeV</v>
      </c>
      <c r="Q11" s="20">
        <f t="shared" si="3"/>
        <v>334.61</v>
      </c>
      <c r="R11" s="20">
        <f t="shared" si="4"/>
        <v>0</v>
      </c>
      <c r="S11" s="20">
        <f t="shared" si="5"/>
        <v>0</v>
      </c>
    </row>
    <row r="12">
      <c r="A12" s="75"/>
      <c r="B12" s="52">
        <v>5287.0</v>
      </c>
      <c r="C12" s="52" t="s">
        <v>391</v>
      </c>
      <c r="D12" s="207">
        <v>33.905</v>
      </c>
      <c r="E12" s="52">
        <v>40.0</v>
      </c>
      <c r="F12" s="52">
        <v>61.69</v>
      </c>
      <c r="G12" s="52">
        <v>2281087.0</v>
      </c>
      <c r="H12" s="52">
        <v>28.83</v>
      </c>
      <c r="I12" s="52" t="s">
        <v>65</v>
      </c>
      <c r="J12" s="52" t="s">
        <v>53</v>
      </c>
      <c r="K12" s="52" t="s">
        <v>203</v>
      </c>
      <c r="O12" s="176" t="str">
        <f t="shared" si="1"/>
        <v>750MeV</v>
      </c>
      <c r="P12" s="20" t="str">
        <f t="shared" si="2"/>
        <v>650MeV</v>
      </c>
      <c r="Q12" s="20">
        <f t="shared" si="3"/>
        <v>396.3</v>
      </c>
      <c r="R12" s="20">
        <f t="shared" si="4"/>
        <v>0</v>
      </c>
      <c r="S12" s="20">
        <f t="shared" si="5"/>
        <v>0</v>
      </c>
    </row>
    <row r="13">
      <c r="A13" s="75"/>
      <c r="B13" s="52">
        <v>5288.0</v>
      </c>
      <c r="C13" s="52" t="s">
        <v>391</v>
      </c>
      <c r="D13" s="207">
        <v>33.905</v>
      </c>
      <c r="E13" s="52">
        <v>20.0</v>
      </c>
      <c r="F13" s="52">
        <v>20.74</v>
      </c>
      <c r="G13" s="52">
        <v>790856.0</v>
      </c>
      <c r="H13" s="52">
        <v>19.97</v>
      </c>
      <c r="I13" s="52" t="s">
        <v>65</v>
      </c>
      <c r="J13" s="52" t="s">
        <v>53</v>
      </c>
      <c r="K13" s="52" t="s">
        <v>203</v>
      </c>
      <c r="O13" s="176" t="str">
        <f t="shared" si="1"/>
        <v>750MeV</v>
      </c>
      <c r="P13" s="20" t="str">
        <f t="shared" si="2"/>
        <v>650MeV</v>
      </c>
      <c r="Q13" s="20">
        <f t="shared" si="3"/>
        <v>417.04</v>
      </c>
      <c r="R13" s="20">
        <f t="shared" si="4"/>
        <v>0</v>
      </c>
      <c r="S13" s="20">
        <f t="shared" si="5"/>
        <v>0</v>
      </c>
    </row>
    <row r="14">
      <c r="A14" s="75"/>
      <c r="B14" s="52">
        <v>5289.0</v>
      </c>
      <c r="C14" s="52" t="s">
        <v>391</v>
      </c>
      <c r="D14" s="207">
        <v>33.905</v>
      </c>
      <c r="E14" s="52">
        <v>10.0</v>
      </c>
      <c r="F14" s="52">
        <v>17.1</v>
      </c>
      <c r="G14" s="52">
        <v>680028.0</v>
      </c>
      <c r="H14" s="52">
        <v>30.0</v>
      </c>
      <c r="I14" s="52" t="s">
        <v>65</v>
      </c>
      <c r="J14" s="52" t="s">
        <v>53</v>
      </c>
      <c r="K14" s="52" t="s">
        <v>203</v>
      </c>
      <c r="O14" s="176" t="str">
        <f t="shared" si="1"/>
        <v>750MeV</v>
      </c>
      <c r="P14" s="20" t="str">
        <f t="shared" si="2"/>
        <v>650MeV</v>
      </c>
      <c r="Q14" s="20">
        <f t="shared" si="3"/>
        <v>434.14</v>
      </c>
      <c r="R14" s="20">
        <f t="shared" si="4"/>
        <v>0</v>
      </c>
      <c r="S14" s="20">
        <f t="shared" si="5"/>
        <v>0</v>
      </c>
    </row>
    <row r="15">
      <c r="A15" s="75"/>
      <c r="B15" s="52">
        <v>5290.0</v>
      </c>
      <c r="C15" s="52" t="s">
        <v>154</v>
      </c>
      <c r="D15" s="207">
        <v>33.905</v>
      </c>
      <c r="E15" s="52">
        <v>30.0</v>
      </c>
      <c r="F15" s="52">
        <v>0.0</v>
      </c>
      <c r="G15" s="52">
        <v>0.0</v>
      </c>
      <c r="H15" s="52">
        <v>0.0</v>
      </c>
      <c r="I15" s="52" t="s">
        <v>65</v>
      </c>
      <c r="J15" s="52" t="s">
        <v>53</v>
      </c>
      <c r="K15" s="52" t="s">
        <v>203</v>
      </c>
      <c r="O15" s="176" t="str">
        <f t="shared" si="1"/>
        <v>750MeV</v>
      </c>
      <c r="P15" s="20" t="str">
        <f t="shared" si="2"/>
        <v>650MeV</v>
      </c>
      <c r="Q15" s="20">
        <f t="shared" si="3"/>
        <v>434.14</v>
      </c>
      <c r="R15" s="20">
        <f t="shared" si="4"/>
        <v>0</v>
      </c>
      <c r="S15" s="20">
        <f t="shared" si="5"/>
        <v>0</v>
      </c>
    </row>
    <row r="16">
      <c r="A16" s="75"/>
      <c r="B16" s="52">
        <v>5291.0</v>
      </c>
      <c r="C16" s="52" t="s">
        <v>154</v>
      </c>
      <c r="D16" s="207">
        <v>33.905</v>
      </c>
      <c r="E16" s="52">
        <v>30.0</v>
      </c>
      <c r="F16" s="52">
        <v>0.0</v>
      </c>
      <c r="G16" s="52">
        <v>0.0</v>
      </c>
      <c r="H16" s="52">
        <v>0.0</v>
      </c>
      <c r="I16" s="52" t="s">
        <v>65</v>
      </c>
      <c r="J16" s="52" t="s">
        <v>53</v>
      </c>
      <c r="K16" s="52" t="s">
        <v>223</v>
      </c>
      <c r="O16" s="176" t="str">
        <f t="shared" si="1"/>
        <v>750MeV</v>
      </c>
      <c r="P16" s="20" t="str">
        <f t="shared" si="2"/>
        <v>650MeV</v>
      </c>
      <c r="Q16" s="20">
        <f t="shared" si="3"/>
        <v>434.14</v>
      </c>
      <c r="R16" s="20">
        <f t="shared" si="4"/>
        <v>0</v>
      </c>
      <c r="S16" s="20">
        <f t="shared" si="5"/>
        <v>0</v>
      </c>
    </row>
    <row r="17">
      <c r="A17" s="75"/>
      <c r="B17" s="52">
        <v>5292.0</v>
      </c>
      <c r="C17" s="4" t="s">
        <v>391</v>
      </c>
      <c r="D17" s="207">
        <v>33.905</v>
      </c>
      <c r="E17" s="52">
        <v>30.0</v>
      </c>
      <c r="F17" s="52">
        <v>22.36</v>
      </c>
      <c r="G17" s="52">
        <v>837829.0</v>
      </c>
      <c r="H17" s="52">
        <v>14.55</v>
      </c>
      <c r="I17" s="52" t="s">
        <v>65</v>
      </c>
      <c r="J17" s="52" t="s">
        <v>469</v>
      </c>
      <c r="K17" s="52" t="s">
        <v>223</v>
      </c>
      <c r="O17" s="176" t="str">
        <f t="shared" si="1"/>
        <v>750MeV</v>
      </c>
      <c r="P17" s="20" t="str">
        <f t="shared" si="2"/>
        <v>650MeV</v>
      </c>
      <c r="Q17" s="20">
        <f t="shared" si="3"/>
        <v>456.5</v>
      </c>
      <c r="R17" s="20">
        <f t="shared" si="4"/>
        <v>0</v>
      </c>
      <c r="S17" s="20">
        <f t="shared" si="5"/>
        <v>0</v>
      </c>
    </row>
    <row r="18">
      <c r="A18" s="111"/>
      <c r="B18" s="43">
        <v>5293.0</v>
      </c>
      <c r="C18" s="43" t="s">
        <v>391</v>
      </c>
      <c r="D18" s="274">
        <v>33.905</v>
      </c>
      <c r="E18" s="43">
        <v>30.0</v>
      </c>
      <c r="F18" s="43">
        <v>48.56</v>
      </c>
      <c r="G18" s="43">
        <v>1808677.0</v>
      </c>
      <c r="H18" s="43">
        <v>28.64</v>
      </c>
      <c r="I18" s="43" t="s">
        <v>229</v>
      </c>
      <c r="J18" s="43" t="s">
        <v>53</v>
      </c>
      <c r="K18" s="43" t="s">
        <v>203</v>
      </c>
      <c r="L18" s="27"/>
      <c r="M18" s="27"/>
      <c r="N18" s="27"/>
      <c r="O18" s="200" t="str">
        <f t="shared" si="1"/>
        <v>750MeV</v>
      </c>
      <c r="P18" s="27" t="str">
        <f t="shared" si="2"/>
        <v>650MeV</v>
      </c>
      <c r="Q18" s="20">
        <f t="shared" si="3"/>
        <v>456.5</v>
      </c>
      <c r="R18" s="20">
        <f t="shared" si="4"/>
        <v>0</v>
      </c>
      <c r="S18" s="20">
        <f t="shared" si="5"/>
        <v>48.56</v>
      </c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>
      <c r="A19" s="111"/>
      <c r="B19" s="43">
        <v>5294.0</v>
      </c>
      <c r="C19" s="43" t="s">
        <v>391</v>
      </c>
      <c r="D19" s="274">
        <v>33.905</v>
      </c>
      <c r="E19" s="43">
        <v>15.0</v>
      </c>
      <c r="F19" s="43">
        <v>14.75</v>
      </c>
      <c r="G19" s="43">
        <v>564640.0</v>
      </c>
      <c r="H19" s="43">
        <v>19.47</v>
      </c>
      <c r="I19" s="43" t="s">
        <v>229</v>
      </c>
      <c r="J19" s="43" t="s">
        <v>53</v>
      </c>
      <c r="K19" s="43" t="s">
        <v>203</v>
      </c>
      <c r="L19" s="27"/>
      <c r="M19" s="27"/>
      <c r="N19" s="27"/>
      <c r="O19" s="200" t="str">
        <f t="shared" si="1"/>
        <v>750MeV</v>
      </c>
      <c r="P19" s="27" t="str">
        <f t="shared" si="2"/>
        <v>650MeV</v>
      </c>
      <c r="Q19" s="20">
        <f t="shared" si="3"/>
        <v>456.5</v>
      </c>
      <c r="R19" s="20">
        <f t="shared" si="4"/>
        <v>0</v>
      </c>
      <c r="S19" s="20">
        <f t="shared" si="5"/>
        <v>63.31</v>
      </c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>
      <c r="A20" s="114"/>
      <c r="B20" s="83">
        <v>5295.0</v>
      </c>
      <c r="C20" s="83" t="s">
        <v>391</v>
      </c>
      <c r="D20" s="275">
        <v>33.905</v>
      </c>
      <c r="E20" s="83">
        <v>20.0</v>
      </c>
      <c r="F20" s="83">
        <v>28.84</v>
      </c>
      <c r="G20" s="83">
        <v>2967802.0</v>
      </c>
      <c r="H20" s="83">
        <v>27.5</v>
      </c>
      <c r="I20" s="83" t="s">
        <v>101</v>
      </c>
      <c r="J20" s="83" t="s">
        <v>53</v>
      </c>
      <c r="K20" s="83" t="s">
        <v>203</v>
      </c>
      <c r="L20" s="131" t="s">
        <v>782</v>
      </c>
      <c r="M20" s="23"/>
      <c r="N20" s="23"/>
      <c r="O20" s="204" t="str">
        <f t="shared" si="1"/>
        <v>750MeV</v>
      </c>
      <c r="P20" s="23" t="str">
        <f t="shared" si="2"/>
        <v>650MeV</v>
      </c>
      <c r="Q20" s="20">
        <f t="shared" si="3"/>
        <v>456.5</v>
      </c>
      <c r="R20" s="20">
        <f t="shared" si="4"/>
        <v>28.84</v>
      </c>
      <c r="S20" s="20">
        <f t="shared" si="5"/>
        <v>63.31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180"/>
      <c r="B21" s="83">
        <v>5296.0</v>
      </c>
      <c r="C21" s="83" t="s">
        <v>391</v>
      </c>
      <c r="D21" s="275">
        <v>33.905</v>
      </c>
      <c r="E21" s="83">
        <v>20.0</v>
      </c>
      <c r="F21" s="83">
        <v>31.67</v>
      </c>
      <c r="G21" s="83">
        <v>3206540.0</v>
      </c>
      <c r="H21" s="83">
        <v>29.8</v>
      </c>
      <c r="I21" s="83" t="s">
        <v>101</v>
      </c>
      <c r="J21" s="83" t="s">
        <v>53</v>
      </c>
      <c r="K21" s="83" t="s">
        <v>203</v>
      </c>
      <c r="L21" s="23"/>
      <c r="M21" s="23"/>
      <c r="N21" s="23"/>
      <c r="O21" s="204" t="str">
        <f t="shared" si="1"/>
        <v>750MeV</v>
      </c>
      <c r="P21" s="23" t="str">
        <f t="shared" si="2"/>
        <v>650MeV</v>
      </c>
      <c r="Q21" s="20">
        <f t="shared" si="3"/>
        <v>456.5</v>
      </c>
      <c r="R21" s="20">
        <f t="shared" si="4"/>
        <v>60.51</v>
      </c>
      <c r="S21" s="20">
        <f t="shared" si="5"/>
        <v>63.31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83">
        <v>5297.0</v>
      </c>
      <c r="C22" s="83" t="s">
        <v>391</v>
      </c>
      <c r="D22" s="275">
        <v>33.905</v>
      </c>
      <c r="E22" s="83">
        <v>20.0</v>
      </c>
      <c r="F22" s="83">
        <v>28.99</v>
      </c>
      <c r="G22" s="83">
        <v>2953886.0</v>
      </c>
      <c r="H22" s="83">
        <v>28.95</v>
      </c>
      <c r="I22" s="83" t="s">
        <v>101</v>
      </c>
      <c r="J22" s="83" t="s">
        <v>53</v>
      </c>
      <c r="K22" s="83" t="s">
        <v>203</v>
      </c>
      <c r="L22" s="23"/>
      <c r="M22" s="23"/>
      <c r="N22" s="23"/>
      <c r="O22" s="204" t="str">
        <f t="shared" si="1"/>
        <v>750MeV</v>
      </c>
      <c r="P22" s="23" t="str">
        <f t="shared" si="2"/>
        <v>650MeV</v>
      </c>
      <c r="Q22" s="20">
        <f t="shared" si="3"/>
        <v>456.5</v>
      </c>
      <c r="R22" s="20">
        <f t="shared" si="4"/>
        <v>89.5</v>
      </c>
      <c r="S22" s="20">
        <f t="shared" si="5"/>
        <v>63.31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83">
        <v>5298.0</v>
      </c>
      <c r="C23" s="83" t="s">
        <v>391</v>
      </c>
      <c r="D23" s="275">
        <v>33.905</v>
      </c>
      <c r="E23" s="83">
        <v>20.0</v>
      </c>
      <c r="F23" s="83">
        <v>30.06</v>
      </c>
      <c r="G23" s="45">
        <v>3045101.0</v>
      </c>
      <c r="H23" s="83">
        <v>28.56</v>
      </c>
      <c r="I23" s="83" t="s">
        <v>101</v>
      </c>
      <c r="J23" s="83" t="s">
        <v>53</v>
      </c>
      <c r="K23" s="83" t="s">
        <v>203</v>
      </c>
      <c r="L23" s="23"/>
      <c r="M23" s="23"/>
      <c r="N23" s="23"/>
      <c r="O23" s="204" t="str">
        <f t="shared" si="1"/>
        <v>750MeV</v>
      </c>
      <c r="P23" s="23" t="str">
        <f t="shared" si="2"/>
        <v>650MeV</v>
      </c>
      <c r="Q23" s="20">
        <f t="shared" si="3"/>
        <v>456.5</v>
      </c>
      <c r="R23" s="20">
        <f t="shared" si="4"/>
        <v>119.56</v>
      </c>
      <c r="S23" s="20">
        <f t="shared" si="5"/>
        <v>63.31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83">
        <v>5299.0</v>
      </c>
      <c r="C24" s="83" t="s">
        <v>391</v>
      </c>
      <c r="D24" s="275">
        <v>33.905</v>
      </c>
      <c r="E24" s="83">
        <v>20.0</v>
      </c>
      <c r="F24" s="83">
        <v>27.4</v>
      </c>
      <c r="G24" s="45">
        <v>2795718.0</v>
      </c>
      <c r="H24" s="83">
        <v>32.98</v>
      </c>
      <c r="I24" s="83" t="s">
        <v>101</v>
      </c>
      <c r="J24" s="83" t="s">
        <v>53</v>
      </c>
      <c r="K24" s="83" t="s">
        <v>203</v>
      </c>
      <c r="L24" s="23"/>
      <c r="M24" s="23"/>
      <c r="N24" s="23"/>
      <c r="O24" s="204" t="str">
        <f t="shared" si="1"/>
        <v>750MeV</v>
      </c>
      <c r="P24" s="23" t="str">
        <f t="shared" si="2"/>
        <v>650MeV</v>
      </c>
      <c r="Q24" s="20">
        <f t="shared" si="3"/>
        <v>456.5</v>
      </c>
      <c r="R24" s="20">
        <f t="shared" si="4"/>
        <v>146.96</v>
      </c>
      <c r="S24" s="20">
        <f t="shared" si="5"/>
        <v>63.31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83">
        <v>5300.0</v>
      </c>
      <c r="C25" s="83" t="s">
        <v>391</v>
      </c>
      <c r="D25" s="275">
        <v>33.905</v>
      </c>
      <c r="E25" s="83">
        <v>20.0</v>
      </c>
      <c r="F25" s="328">
        <v>30.0</v>
      </c>
      <c r="G25" s="45">
        <v>2770949.0</v>
      </c>
      <c r="H25" s="83">
        <v>17.0</v>
      </c>
      <c r="I25" s="83" t="s">
        <v>101</v>
      </c>
      <c r="J25" s="83" t="s">
        <v>53</v>
      </c>
      <c r="K25" s="83" t="s">
        <v>203</v>
      </c>
      <c r="L25" s="45" t="s">
        <v>766</v>
      </c>
      <c r="M25" s="23"/>
      <c r="N25" s="23"/>
      <c r="O25" s="204" t="str">
        <f t="shared" si="1"/>
        <v>750MeV</v>
      </c>
      <c r="P25" s="23" t="str">
        <f t="shared" si="2"/>
        <v>650MeV</v>
      </c>
      <c r="Q25" s="20">
        <f t="shared" si="3"/>
        <v>456.5</v>
      </c>
      <c r="R25" s="20">
        <f t="shared" si="4"/>
        <v>176.96</v>
      </c>
      <c r="S25" s="20">
        <f t="shared" si="5"/>
        <v>63.31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83">
        <v>5301.0</v>
      </c>
      <c r="C26" s="83" t="s">
        <v>391</v>
      </c>
      <c r="D26" s="275">
        <v>33.905</v>
      </c>
      <c r="E26" s="83">
        <v>20.0</v>
      </c>
      <c r="F26" s="83">
        <v>37.68</v>
      </c>
      <c r="G26" s="45">
        <v>3790477.0</v>
      </c>
      <c r="H26" s="83">
        <v>34.44</v>
      </c>
      <c r="I26" s="83" t="s">
        <v>101</v>
      </c>
      <c r="J26" s="83" t="s">
        <v>53</v>
      </c>
      <c r="K26" s="83" t="s">
        <v>203</v>
      </c>
      <c r="L26" s="23"/>
      <c r="M26" s="23"/>
      <c r="N26" s="23"/>
      <c r="O26" s="204" t="str">
        <f t="shared" si="1"/>
        <v>750MeV</v>
      </c>
      <c r="P26" s="23" t="str">
        <f t="shared" si="2"/>
        <v>650MeV</v>
      </c>
      <c r="Q26" s="20">
        <f t="shared" si="3"/>
        <v>456.5</v>
      </c>
      <c r="R26" s="20">
        <f t="shared" si="4"/>
        <v>214.64</v>
      </c>
      <c r="S26" s="20">
        <f t="shared" si="5"/>
        <v>63.31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14"/>
      <c r="B27" s="83">
        <v>5302.0</v>
      </c>
      <c r="C27" s="83" t="s">
        <v>391</v>
      </c>
      <c r="D27" s="275">
        <v>33.905</v>
      </c>
      <c r="E27" s="83">
        <v>20.0</v>
      </c>
      <c r="F27" s="83">
        <v>34.87</v>
      </c>
      <c r="G27" s="45">
        <v>3498337.0</v>
      </c>
      <c r="H27" s="83">
        <v>30.83</v>
      </c>
      <c r="I27" s="83" t="s">
        <v>101</v>
      </c>
      <c r="J27" s="83" t="s">
        <v>53</v>
      </c>
      <c r="K27" s="83" t="s">
        <v>203</v>
      </c>
      <c r="L27" s="23"/>
      <c r="M27" s="23"/>
      <c r="N27" s="23"/>
      <c r="O27" s="204" t="str">
        <f t="shared" si="1"/>
        <v>750MeV</v>
      </c>
      <c r="P27" s="23" t="str">
        <f t="shared" si="2"/>
        <v>650MeV</v>
      </c>
      <c r="Q27" s="20">
        <f t="shared" si="3"/>
        <v>456.5</v>
      </c>
      <c r="R27" s="20">
        <f t="shared" si="4"/>
        <v>249.51</v>
      </c>
      <c r="S27" s="20">
        <f t="shared" si="5"/>
        <v>63.31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83">
        <v>5303.0</v>
      </c>
      <c r="C28" s="83" t="s">
        <v>391</v>
      </c>
      <c r="D28" s="275">
        <v>33.905</v>
      </c>
      <c r="E28" s="83">
        <v>20.0</v>
      </c>
      <c r="F28" s="83">
        <v>15.05</v>
      </c>
      <c r="G28" s="45">
        <v>1579593.0</v>
      </c>
      <c r="H28" s="83">
        <v>27.83</v>
      </c>
      <c r="I28" s="83" t="s">
        <v>101</v>
      </c>
      <c r="J28" s="83" t="s">
        <v>53</v>
      </c>
      <c r="K28" s="83" t="s">
        <v>203</v>
      </c>
      <c r="L28" s="23"/>
      <c r="M28" s="23"/>
      <c r="N28" s="23"/>
      <c r="O28" s="204" t="str">
        <f t="shared" si="1"/>
        <v>750MeV</v>
      </c>
      <c r="P28" s="23" t="str">
        <f t="shared" si="2"/>
        <v>650MeV</v>
      </c>
      <c r="Q28" s="20">
        <f t="shared" si="3"/>
        <v>456.5</v>
      </c>
      <c r="R28" s="20">
        <f t="shared" si="4"/>
        <v>264.56</v>
      </c>
      <c r="S28" s="20">
        <f t="shared" si="5"/>
        <v>63.31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83">
        <v>5304.0</v>
      </c>
      <c r="C29" s="83" t="s">
        <v>391</v>
      </c>
      <c r="D29" s="275">
        <v>33.905</v>
      </c>
      <c r="E29" s="83">
        <v>20.0</v>
      </c>
      <c r="F29" s="83">
        <v>11.7</v>
      </c>
      <c r="G29" s="45">
        <v>1163517.0</v>
      </c>
      <c r="H29" s="83">
        <v>12.18</v>
      </c>
      <c r="I29" s="83" t="s">
        <v>101</v>
      </c>
      <c r="J29" s="83" t="s">
        <v>53</v>
      </c>
      <c r="K29" s="83" t="s">
        <v>203</v>
      </c>
      <c r="L29" s="45" t="s">
        <v>783</v>
      </c>
      <c r="M29" s="23"/>
      <c r="N29" s="23"/>
      <c r="O29" s="204" t="str">
        <f t="shared" si="1"/>
        <v>750MeV</v>
      </c>
      <c r="P29" s="23" t="str">
        <f t="shared" si="2"/>
        <v>650MeV</v>
      </c>
      <c r="Q29" s="20">
        <f t="shared" si="3"/>
        <v>456.5</v>
      </c>
      <c r="R29" s="20">
        <f t="shared" si="4"/>
        <v>276.26</v>
      </c>
      <c r="S29" s="20">
        <f t="shared" si="5"/>
        <v>63.31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83">
        <v>5305.0</v>
      </c>
      <c r="C30" s="83" t="s">
        <v>391</v>
      </c>
      <c r="D30" s="275">
        <v>33.905</v>
      </c>
      <c r="E30" s="83">
        <v>20.0</v>
      </c>
      <c r="F30" s="83">
        <v>45.39</v>
      </c>
      <c r="G30" s="45">
        <v>4602292.0</v>
      </c>
      <c r="H30" s="83">
        <v>41.1</v>
      </c>
      <c r="I30" s="83" t="s">
        <v>101</v>
      </c>
      <c r="J30" s="83" t="s">
        <v>53</v>
      </c>
      <c r="K30" s="83" t="s">
        <v>203</v>
      </c>
      <c r="L30" s="23"/>
      <c r="M30" s="23"/>
      <c r="N30" s="23"/>
      <c r="O30" s="204" t="str">
        <f t="shared" si="1"/>
        <v>750MeV</v>
      </c>
      <c r="P30" s="23" t="str">
        <f t="shared" si="2"/>
        <v>650MeV</v>
      </c>
      <c r="Q30" s="20">
        <f t="shared" si="3"/>
        <v>456.5</v>
      </c>
      <c r="R30" s="20">
        <f t="shared" si="4"/>
        <v>321.65</v>
      </c>
      <c r="S30" s="20">
        <f t="shared" si="5"/>
        <v>63.31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83">
        <v>5306.0</v>
      </c>
      <c r="C31" s="83" t="s">
        <v>391</v>
      </c>
      <c r="D31" s="275">
        <v>33.905</v>
      </c>
      <c r="E31" s="83">
        <v>20.0</v>
      </c>
      <c r="F31" s="83">
        <v>31.62</v>
      </c>
      <c r="G31" s="45">
        <v>3208690.0</v>
      </c>
      <c r="H31" s="45">
        <v>28.55</v>
      </c>
      <c r="I31" s="83" t="s">
        <v>101</v>
      </c>
      <c r="J31" s="83" t="s">
        <v>53</v>
      </c>
      <c r="K31" s="83" t="s">
        <v>203</v>
      </c>
      <c r="L31" s="23"/>
      <c r="M31" s="23"/>
      <c r="N31" s="23"/>
      <c r="O31" s="204" t="str">
        <f t="shared" si="1"/>
        <v>750MeV</v>
      </c>
      <c r="P31" s="23" t="str">
        <f t="shared" si="2"/>
        <v>650MeV</v>
      </c>
      <c r="Q31" s="20">
        <f t="shared" si="3"/>
        <v>456.5</v>
      </c>
      <c r="R31" s="20">
        <f t="shared" si="4"/>
        <v>353.27</v>
      </c>
      <c r="S31" s="20">
        <f t="shared" si="5"/>
        <v>63.31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83">
        <v>5307.0</v>
      </c>
      <c r="C32" s="83" t="s">
        <v>391</v>
      </c>
      <c r="D32" s="275">
        <v>33.905</v>
      </c>
      <c r="E32" s="83">
        <v>20.0</v>
      </c>
      <c r="F32" s="83">
        <v>27.78</v>
      </c>
      <c r="G32" s="45">
        <v>2820493.0</v>
      </c>
      <c r="H32" s="83">
        <v>31.41</v>
      </c>
      <c r="I32" s="83" t="s">
        <v>101</v>
      </c>
      <c r="J32" s="83" t="s">
        <v>53</v>
      </c>
      <c r="K32" s="83" t="s">
        <v>203</v>
      </c>
      <c r="L32" s="23"/>
      <c r="M32" s="23"/>
      <c r="N32" s="23"/>
      <c r="O32" s="204" t="str">
        <f t="shared" si="1"/>
        <v>750MeV</v>
      </c>
      <c r="P32" s="23" t="str">
        <f t="shared" si="2"/>
        <v>650MeV</v>
      </c>
      <c r="Q32" s="20">
        <f t="shared" si="3"/>
        <v>456.5</v>
      </c>
      <c r="R32" s="20">
        <f t="shared" si="4"/>
        <v>381.05</v>
      </c>
      <c r="S32" s="20">
        <f t="shared" si="5"/>
        <v>63.31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83">
        <v>5308.0</v>
      </c>
      <c r="C33" s="83" t="s">
        <v>391</v>
      </c>
      <c r="D33" s="275">
        <v>33.905</v>
      </c>
      <c r="E33" s="83">
        <v>20.0</v>
      </c>
      <c r="F33" s="83">
        <v>30.31</v>
      </c>
      <c r="G33" s="45">
        <v>3074590.0</v>
      </c>
      <c r="H33" s="83">
        <v>29.86</v>
      </c>
      <c r="I33" s="83" t="s">
        <v>101</v>
      </c>
      <c r="J33" s="83" t="s">
        <v>53</v>
      </c>
      <c r="K33" s="83" t="s">
        <v>203</v>
      </c>
      <c r="L33" s="23"/>
      <c r="M33" s="23"/>
      <c r="N33" s="23"/>
      <c r="O33" s="204" t="str">
        <f t="shared" si="1"/>
        <v>750MeV</v>
      </c>
      <c r="P33" s="23" t="str">
        <f t="shared" si="2"/>
        <v>650MeV</v>
      </c>
      <c r="Q33" s="20">
        <f t="shared" si="3"/>
        <v>456.5</v>
      </c>
      <c r="R33" s="20">
        <f t="shared" si="4"/>
        <v>411.36</v>
      </c>
      <c r="S33" s="20">
        <f t="shared" si="5"/>
        <v>63.31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180">
        <v>45366.0</v>
      </c>
      <c r="B34" s="83">
        <v>5309.0</v>
      </c>
      <c r="C34" s="83" t="s">
        <v>391</v>
      </c>
      <c r="D34" s="275">
        <v>33.905</v>
      </c>
      <c r="E34" s="83">
        <v>20.0</v>
      </c>
      <c r="F34" s="83">
        <v>27.24</v>
      </c>
      <c r="G34" s="45">
        <v>2811692.0</v>
      </c>
      <c r="H34" s="83">
        <v>28.62</v>
      </c>
      <c r="I34" s="83" t="s">
        <v>101</v>
      </c>
      <c r="J34" s="83" t="s">
        <v>53</v>
      </c>
      <c r="K34" s="83" t="s">
        <v>203</v>
      </c>
      <c r="L34" s="23"/>
      <c r="M34" s="23"/>
      <c r="N34" s="23"/>
      <c r="O34" s="204" t="str">
        <f t="shared" si="1"/>
        <v>750MeV</v>
      </c>
      <c r="P34" s="23" t="str">
        <f t="shared" si="2"/>
        <v>650MeV</v>
      </c>
      <c r="Q34" s="20">
        <f t="shared" si="3"/>
        <v>456.5</v>
      </c>
      <c r="R34" s="20">
        <f t="shared" si="4"/>
        <v>438.6</v>
      </c>
      <c r="S34" s="20">
        <f t="shared" si="5"/>
        <v>63.31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114"/>
      <c r="B35" s="83">
        <v>5310.0</v>
      </c>
      <c r="C35" s="83" t="s">
        <v>391</v>
      </c>
      <c r="D35" s="275">
        <v>33.905</v>
      </c>
      <c r="E35" s="83">
        <v>20.0</v>
      </c>
      <c r="F35" s="83">
        <v>30.74</v>
      </c>
      <c r="G35" s="45">
        <v>3126824.0</v>
      </c>
      <c r="H35" s="83">
        <v>28.11</v>
      </c>
      <c r="I35" s="83" t="s">
        <v>101</v>
      </c>
      <c r="J35" s="83" t="s">
        <v>53</v>
      </c>
      <c r="K35" s="83" t="s">
        <v>203</v>
      </c>
      <c r="L35" s="23"/>
      <c r="M35" s="23"/>
      <c r="N35" s="23"/>
      <c r="O35" s="204" t="str">
        <f t="shared" si="1"/>
        <v>750MeV</v>
      </c>
      <c r="P35" s="23" t="str">
        <f t="shared" si="2"/>
        <v>650MeV</v>
      </c>
      <c r="Q35" s="20">
        <f t="shared" si="3"/>
        <v>456.5</v>
      </c>
      <c r="R35" s="20">
        <f t="shared" si="4"/>
        <v>469.34</v>
      </c>
      <c r="S35" s="20">
        <f t="shared" si="5"/>
        <v>63.31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/>
      <c r="B36" s="83">
        <v>5311.0</v>
      </c>
      <c r="C36" s="83" t="s">
        <v>391</v>
      </c>
      <c r="D36" s="275">
        <v>33.905</v>
      </c>
      <c r="E36" s="83">
        <v>20.0</v>
      </c>
      <c r="F36" s="83">
        <v>30.69</v>
      </c>
      <c r="G36" s="45">
        <v>3067927.0</v>
      </c>
      <c r="H36" s="83">
        <v>28.65</v>
      </c>
      <c r="I36" s="83" t="s">
        <v>101</v>
      </c>
      <c r="J36" s="83" t="s">
        <v>53</v>
      </c>
      <c r="K36" s="83" t="s">
        <v>203</v>
      </c>
      <c r="L36" s="23"/>
      <c r="M36" s="23"/>
      <c r="N36" s="23"/>
      <c r="O36" s="204" t="str">
        <f t="shared" si="1"/>
        <v>750MeV</v>
      </c>
      <c r="P36" s="23" t="str">
        <f t="shared" si="2"/>
        <v>650MeV</v>
      </c>
      <c r="Q36" s="20">
        <f t="shared" si="3"/>
        <v>456.5</v>
      </c>
      <c r="R36" s="20">
        <f t="shared" si="4"/>
        <v>500.03</v>
      </c>
      <c r="S36" s="20">
        <f t="shared" si="5"/>
        <v>63.31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83">
        <v>5312.0</v>
      </c>
      <c r="C37" s="83" t="s">
        <v>391</v>
      </c>
      <c r="D37" s="275">
        <v>33.905</v>
      </c>
      <c r="E37" s="83">
        <v>20.0</v>
      </c>
      <c r="F37" s="83">
        <v>31.86</v>
      </c>
      <c r="G37" s="45">
        <v>3237923.0</v>
      </c>
      <c r="H37" s="83">
        <v>27.79</v>
      </c>
      <c r="I37" s="83" t="s">
        <v>101</v>
      </c>
      <c r="J37" s="83" t="s">
        <v>53</v>
      </c>
      <c r="K37" s="83" t="s">
        <v>203</v>
      </c>
      <c r="L37" s="23"/>
      <c r="M37" s="23"/>
      <c r="N37" s="23"/>
      <c r="O37" s="204" t="str">
        <f t="shared" si="1"/>
        <v>750MeV</v>
      </c>
      <c r="P37" s="23" t="str">
        <f t="shared" si="2"/>
        <v>650MeV</v>
      </c>
      <c r="Q37" s="20">
        <f t="shared" si="3"/>
        <v>456.5</v>
      </c>
      <c r="R37" s="20">
        <f t="shared" si="4"/>
        <v>531.89</v>
      </c>
      <c r="S37" s="20">
        <f t="shared" si="5"/>
        <v>63.31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83">
        <v>5313.0</v>
      </c>
      <c r="C38" s="83" t="s">
        <v>391</v>
      </c>
      <c r="D38" s="275">
        <v>33.905</v>
      </c>
      <c r="E38" s="83">
        <v>15.0</v>
      </c>
      <c r="F38" s="83">
        <v>16.13</v>
      </c>
      <c r="G38" s="45">
        <v>1624387.0</v>
      </c>
      <c r="H38" s="83">
        <v>19.2</v>
      </c>
      <c r="I38" s="83" t="s">
        <v>101</v>
      </c>
      <c r="J38" s="83" t="s">
        <v>53</v>
      </c>
      <c r="K38" s="83" t="s">
        <v>203</v>
      </c>
      <c r="L38" s="23"/>
      <c r="M38" s="23"/>
      <c r="N38" s="23"/>
      <c r="O38" s="204" t="str">
        <f t="shared" si="1"/>
        <v>750MeV</v>
      </c>
      <c r="P38" s="23" t="str">
        <f t="shared" si="2"/>
        <v>650MeV</v>
      </c>
      <c r="Q38" s="20">
        <f t="shared" si="3"/>
        <v>456.5</v>
      </c>
      <c r="R38" s="20">
        <f t="shared" si="4"/>
        <v>548.02</v>
      </c>
      <c r="S38" s="20">
        <f t="shared" si="5"/>
        <v>63.31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83">
        <v>5314.0</v>
      </c>
      <c r="C39" s="83" t="s">
        <v>391</v>
      </c>
      <c r="D39" s="275">
        <v>33.905</v>
      </c>
      <c r="E39" s="83">
        <v>10.0</v>
      </c>
      <c r="F39" s="83">
        <v>16.7</v>
      </c>
      <c r="G39" s="45">
        <v>1672438.0</v>
      </c>
      <c r="H39" s="83">
        <v>28.77</v>
      </c>
      <c r="I39" s="83" t="s">
        <v>101</v>
      </c>
      <c r="J39" s="83" t="s">
        <v>53</v>
      </c>
      <c r="K39" s="83" t="s">
        <v>203</v>
      </c>
      <c r="L39" s="23"/>
      <c r="M39" s="23"/>
      <c r="N39" s="23"/>
      <c r="O39" s="204" t="str">
        <f t="shared" si="1"/>
        <v>750MeV</v>
      </c>
      <c r="P39" s="23" t="str">
        <f t="shared" si="2"/>
        <v>650MeV</v>
      </c>
      <c r="Q39" s="20">
        <f t="shared" si="3"/>
        <v>456.5</v>
      </c>
      <c r="R39" s="20">
        <f t="shared" si="4"/>
        <v>564.72</v>
      </c>
      <c r="S39" s="20">
        <f t="shared" si="5"/>
        <v>63.31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83">
        <v>5315.0</v>
      </c>
      <c r="C40" s="83" t="s">
        <v>391</v>
      </c>
      <c r="D40" s="275">
        <v>33.905</v>
      </c>
      <c r="E40" s="83">
        <v>20.0</v>
      </c>
      <c r="F40" s="83">
        <v>14.01</v>
      </c>
      <c r="G40" s="45">
        <v>1405746.0</v>
      </c>
      <c r="H40" s="83">
        <v>13.97</v>
      </c>
      <c r="I40" s="83" t="s">
        <v>101</v>
      </c>
      <c r="J40" s="83" t="s">
        <v>53</v>
      </c>
      <c r="K40" s="83" t="s">
        <v>223</v>
      </c>
      <c r="L40" s="23"/>
      <c r="M40" s="23"/>
      <c r="N40" s="23"/>
      <c r="O40" s="204" t="str">
        <f t="shared" si="1"/>
        <v>750MeV</v>
      </c>
      <c r="P40" s="23" t="str">
        <f t="shared" si="2"/>
        <v>650MeV</v>
      </c>
      <c r="Q40" s="20">
        <f t="shared" si="3"/>
        <v>456.5</v>
      </c>
      <c r="R40" s="20">
        <f t="shared" si="4"/>
        <v>578.73</v>
      </c>
      <c r="S40" s="20">
        <f t="shared" si="5"/>
        <v>63.31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80">
        <v>45369.0</v>
      </c>
      <c r="B41" s="83">
        <v>5355.0</v>
      </c>
      <c r="C41" s="83" t="s">
        <v>391</v>
      </c>
      <c r="D41" s="363">
        <v>33.91</v>
      </c>
      <c r="E41" s="83">
        <v>10.0</v>
      </c>
      <c r="F41" s="83">
        <v>5.59</v>
      </c>
      <c r="G41" s="45">
        <v>543270.0</v>
      </c>
      <c r="H41" s="83">
        <v>9.34</v>
      </c>
      <c r="I41" s="83" t="s">
        <v>101</v>
      </c>
      <c r="J41" s="83" t="s">
        <v>53</v>
      </c>
      <c r="K41" s="83" t="s">
        <v>203</v>
      </c>
      <c r="L41" s="45" t="s">
        <v>784</v>
      </c>
      <c r="M41" s="23"/>
      <c r="N41" s="23"/>
      <c r="O41" s="204" t="str">
        <f t="shared" si="1"/>
        <v>750MeV</v>
      </c>
      <c r="P41" s="23" t="str">
        <f t="shared" si="2"/>
        <v>650MeV</v>
      </c>
      <c r="Q41" s="20">
        <f t="shared" si="3"/>
        <v>456.5</v>
      </c>
      <c r="R41" s="20">
        <f t="shared" si="4"/>
        <v>584.32</v>
      </c>
      <c r="S41" s="20">
        <f t="shared" si="5"/>
        <v>63.31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75"/>
      <c r="B42" s="52">
        <v>5356.0</v>
      </c>
      <c r="C42" s="52" t="s">
        <v>391</v>
      </c>
      <c r="D42" s="276">
        <v>33.91</v>
      </c>
      <c r="E42" s="52">
        <v>20.0</v>
      </c>
      <c r="F42" s="52">
        <v>30.27</v>
      </c>
      <c r="G42" s="52">
        <v>1134880.0</v>
      </c>
      <c r="H42" s="52">
        <v>31.24</v>
      </c>
      <c r="I42" s="52" t="s">
        <v>65</v>
      </c>
      <c r="J42" s="52" t="s">
        <v>53</v>
      </c>
      <c r="K42" s="52" t="s">
        <v>203</v>
      </c>
      <c r="L42" s="4" t="s">
        <v>784</v>
      </c>
      <c r="O42" s="176" t="str">
        <f t="shared" si="1"/>
        <v>750MeV</v>
      </c>
      <c r="P42" s="20" t="str">
        <f t="shared" si="2"/>
        <v>650MeV</v>
      </c>
      <c r="Q42" s="20">
        <f t="shared" si="3"/>
        <v>486.77</v>
      </c>
      <c r="R42" s="20">
        <f t="shared" si="4"/>
        <v>584.32</v>
      </c>
      <c r="S42" s="20">
        <f t="shared" si="5"/>
        <v>63.31</v>
      </c>
    </row>
    <row r="43">
      <c r="A43" s="75"/>
      <c r="B43" s="52">
        <v>5357.0</v>
      </c>
      <c r="C43" s="52" t="s">
        <v>391</v>
      </c>
      <c r="D43" s="276">
        <v>33.91</v>
      </c>
      <c r="E43" s="52">
        <v>20.0</v>
      </c>
      <c r="F43" s="52">
        <v>35.89</v>
      </c>
      <c r="G43" s="52">
        <v>1355941.0</v>
      </c>
      <c r="H43" s="52">
        <v>3028.0</v>
      </c>
      <c r="I43" s="52" t="s">
        <v>65</v>
      </c>
      <c r="J43" s="52" t="s">
        <v>53</v>
      </c>
      <c r="K43" s="52" t="s">
        <v>203</v>
      </c>
      <c r="L43" s="4" t="s">
        <v>784</v>
      </c>
      <c r="O43" s="176" t="str">
        <f t="shared" si="1"/>
        <v>750MeV</v>
      </c>
      <c r="P43" s="20" t="str">
        <f t="shared" si="2"/>
        <v>650MeV</v>
      </c>
      <c r="Q43" s="20">
        <f t="shared" si="3"/>
        <v>522.66</v>
      </c>
      <c r="R43" s="20">
        <f t="shared" si="4"/>
        <v>584.32</v>
      </c>
      <c r="S43" s="20">
        <f t="shared" si="5"/>
        <v>63.31</v>
      </c>
    </row>
    <row r="44">
      <c r="A44" s="75"/>
      <c r="B44" s="52">
        <v>5358.0</v>
      </c>
      <c r="C44" s="52" t="s">
        <v>391</v>
      </c>
      <c r="D44" s="276">
        <v>33.91</v>
      </c>
      <c r="E44" s="52">
        <v>20.0</v>
      </c>
      <c r="F44" s="52">
        <v>34.56</v>
      </c>
      <c r="G44" s="52">
        <v>1322294.0</v>
      </c>
      <c r="H44" s="52">
        <v>30.11</v>
      </c>
      <c r="I44" s="52" t="s">
        <v>65</v>
      </c>
      <c r="J44" s="52" t="s">
        <v>53</v>
      </c>
      <c r="K44" s="52" t="s">
        <v>203</v>
      </c>
      <c r="L44" s="4" t="s">
        <v>784</v>
      </c>
      <c r="O44" s="176" t="str">
        <f t="shared" si="1"/>
        <v>750MeV</v>
      </c>
      <c r="P44" s="20" t="str">
        <f t="shared" si="2"/>
        <v>650MeV</v>
      </c>
      <c r="Q44" s="20">
        <f t="shared" si="3"/>
        <v>557.22</v>
      </c>
      <c r="R44" s="20">
        <f t="shared" si="4"/>
        <v>584.32</v>
      </c>
      <c r="S44" s="20">
        <f t="shared" si="5"/>
        <v>63.31</v>
      </c>
    </row>
    <row r="45">
      <c r="A45" s="75"/>
      <c r="B45" s="52">
        <v>5359.0</v>
      </c>
      <c r="C45" s="52" t="s">
        <v>391</v>
      </c>
      <c r="D45" s="276">
        <v>33.91</v>
      </c>
      <c r="E45" s="52">
        <v>20.0</v>
      </c>
      <c r="F45" s="52">
        <v>39.33</v>
      </c>
      <c r="G45" s="52">
        <v>1480717.0</v>
      </c>
      <c r="H45" s="52">
        <v>29.52</v>
      </c>
      <c r="I45" s="52" t="s">
        <v>65</v>
      </c>
      <c r="J45" s="52" t="s">
        <v>53</v>
      </c>
      <c r="K45" s="52" t="s">
        <v>203</v>
      </c>
      <c r="L45" s="4" t="s">
        <v>784</v>
      </c>
      <c r="O45" s="176" t="str">
        <f t="shared" si="1"/>
        <v>750MeV</v>
      </c>
      <c r="P45" s="20" t="str">
        <f t="shared" si="2"/>
        <v>650MeV</v>
      </c>
      <c r="Q45" s="20">
        <f t="shared" si="3"/>
        <v>596.55</v>
      </c>
      <c r="R45" s="20">
        <f t="shared" si="4"/>
        <v>584.32</v>
      </c>
      <c r="S45" s="20">
        <f t="shared" si="5"/>
        <v>63.31</v>
      </c>
    </row>
    <row r="46">
      <c r="A46" s="75"/>
      <c r="B46" s="52">
        <v>5360.0</v>
      </c>
      <c r="C46" s="52" t="s">
        <v>391</v>
      </c>
      <c r="D46" s="276">
        <v>33.91</v>
      </c>
      <c r="E46" s="52">
        <v>20.0</v>
      </c>
      <c r="F46" s="52">
        <v>34.45</v>
      </c>
      <c r="G46" s="52">
        <v>1311238.0</v>
      </c>
      <c r="H46" s="52">
        <v>29.15</v>
      </c>
      <c r="I46" s="52" t="s">
        <v>65</v>
      </c>
      <c r="J46" s="52" t="s">
        <v>53</v>
      </c>
      <c r="K46" s="52" t="s">
        <v>203</v>
      </c>
      <c r="L46" s="4" t="s">
        <v>784</v>
      </c>
      <c r="O46" s="176" t="str">
        <f t="shared" si="1"/>
        <v>750MeV</v>
      </c>
      <c r="P46" s="20" t="str">
        <f t="shared" si="2"/>
        <v>650MeV</v>
      </c>
      <c r="Q46" s="20">
        <f t="shared" si="3"/>
        <v>631</v>
      </c>
      <c r="R46" s="20">
        <f t="shared" si="4"/>
        <v>584.32</v>
      </c>
      <c r="S46" s="20">
        <f t="shared" si="5"/>
        <v>63.31</v>
      </c>
    </row>
    <row r="47">
      <c r="A47" s="75"/>
      <c r="B47" s="52">
        <v>5361.0</v>
      </c>
      <c r="C47" s="52" t="s">
        <v>391</v>
      </c>
      <c r="D47" s="276">
        <v>33.91</v>
      </c>
      <c r="E47" s="52">
        <v>20.0</v>
      </c>
      <c r="F47" s="52">
        <v>39.48</v>
      </c>
      <c r="G47" s="52">
        <v>1474066.0</v>
      </c>
      <c r="H47" s="52">
        <v>29.6</v>
      </c>
      <c r="I47" s="52" t="s">
        <v>65</v>
      </c>
      <c r="J47" s="52" t="s">
        <v>53</v>
      </c>
      <c r="K47" s="52" t="s">
        <v>203</v>
      </c>
      <c r="L47" s="4" t="s">
        <v>784</v>
      </c>
      <c r="O47" s="176" t="str">
        <f t="shared" si="1"/>
        <v>750MeV</v>
      </c>
      <c r="P47" s="20" t="str">
        <f t="shared" si="2"/>
        <v>650MeV</v>
      </c>
      <c r="Q47" s="20">
        <f t="shared" si="3"/>
        <v>670.48</v>
      </c>
      <c r="R47" s="20">
        <f t="shared" si="4"/>
        <v>584.32</v>
      </c>
      <c r="S47" s="20">
        <f t="shared" si="5"/>
        <v>63.31</v>
      </c>
    </row>
    <row r="48">
      <c r="A48" s="75"/>
      <c r="B48" s="52">
        <v>5362.0</v>
      </c>
      <c r="C48" s="52" t="s">
        <v>391</v>
      </c>
      <c r="D48" s="276">
        <v>33.91</v>
      </c>
      <c r="E48" s="52">
        <v>20.0</v>
      </c>
      <c r="F48" s="52">
        <v>36.86</v>
      </c>
      <c r="G48" s="52">
        <v>1402140.0</v>
      </c>
      <c r="H48" s="52">
        <v>28.88</v>
      </c>
      <c r="I48" s="52" t="s">
        <v>65</v>
      </c>
      <c r="J48" s="52" t="s">
        <v>53</v>
      </c>
      <c r="K48" s="52" t="s">
        <v>203</v>
      </c>
      <c r="L48" s="4" t="s">
        <v>784</v>
      </c>
      <c r="O48" s="176" t="str">
        <f t="shared" si="1"/>
        <v>750MeV</v>
      </c>
      <c r="P48" s="20" t="str">
        <f t="shared" si="2"/>
        <v>650MeV</v>
      </c>
      <c r="Q48" s="20">
        <f t="shared" si="3"/>
        <v>707.34</v>
      </c>
      <c r="R48" s="20">
        <f t="shared" si="4"/>
        <v>584.32</v>
      </c>
      <c r="S48" s="20">
        <f t="shared" si="5"/>
        <v>63.31</v>
      </c>
    </row>
    <row r="49">
      <c r="A49" s="252">
        <v>45370.0</v>
      </c>
      <c r="B49" s="52">
        <v>5363.0</v>
      </c>
      <c r="C49" s="52" t="s">
        <v>391</v>
      </c>
      <c r="D49" s="276">
        <v>33.91</v>
      </c>
      <c r="E49" s="52">
        <v>20.0</v>
      </c>
      <c r="F49" s="52">
        <v>43.46</v>
      </c>
      <c r="G49" s="52">
        <v>1644093.0</v>
      </c>
      <c r="H49" s="52">
        <v>33.61</v>
      </c>
      <c r="I49" s="52" t="s">
        <v>65</v>
      </c>
      <c r="J49" s="52" t="s">
        <v>53</v>
      </c>
      <c r="K49" s="52" t="s">
        <v>203</v>
      </c>
      <c r="L49" s="4" t="s">
        <v>784</v>
      </c>
      <c r="O49" s="176" t="str">
        <f t="shared" si="1"/>
        <v>750MeV</v>
      </c>
      <c r="P49" s="20" t="str">
        <f t="shared" si="2"/>
        <v>650MeV</v>
      </c>
      <c r="Q49" s="20">
        <f t="shared" si="3"/>
        <v>750.8</v>
      </c>
      <c r="R49" s="20">
        <f t="shared" si="4"/>
        <v>584.32</v>
      </c>
      <c r="S49" s="20">
        <f t="shared" si="5"/>
        <v>63.31</v>
      </c>
    </row>
    <row r="50">
      <c r="A50" s="75"/>
      <c r="B50" s="52">
        <v>5364.0</v>
      </c>
      <c r="C50" s="52" t="s">
        <v>391</v>
      </c>
      <c r="D50" s="276">
        <v>33.91</v>
      </c>
      <c r="E50" s="52">
        <v>15.0</v>
      </c>
      <c r="F50" s="52">
        <v>17.88</v>
      </c>
      <c r="G50" s="52">
        <v>694493.0</v>
      </c>
      <c r="H50" s="52">
        <v>21.38</v>
      </c>
      <c r="I50" s="52" t="s">
        <v>65</v>
      </c>
      <c r="J50" s="52" t="s">
        <v>53</v>
      </c>
      <c r="K50" s="52" t="s">
        <v>203</v>
      </c>
      <c r="L50" s="4" t="s">
        <v>784</v>
      </c>
      <c r="O50" s="176" t="str">
        <f t="shared" si="1"/>
        <v>750MeV</v>
      </c>
      <c r="P50" s="20" t="str">
        <f t="shared" si="2"/>
        <v>650MeV</v>
      </c>
      <c r="Q50" s="20">
        <f t="shared" si="3"/>
        <v>768.68</v>
      </c>
      <c r="R50" s="20">
        <f t="shared" si="4"/>
        <v>584.32</v>
      </c>
      <c r="S50" s="20">
        <f t="shared" si="5"/>
        <v>63.31</v>
      </c>
    </row>
    <row r="51">
      <c r="A51" s="75"/>
      <c r="B51" s="52">
        <v>5365.0</v>
      </c>
      <c r="C51" s="52" t="s">
        <v>391</v>
      </c>
      <c r="D51" s="276">
        <v>33.91</v>
      </c>
      <c r="E51" s="52">
        <v>10.0</v>
      </c>
      <c r="F51" s="52">
        <v>15.75</v>
      </c>
      <c r="G51" s="52">
        <v>638512.0</v>
      </c>
      <c r="H51" s="52">
        <v>29.72</v>
      </c>
      <c r="I51" s="52" t="s">
        <v>65</v>
      </c>
      <c r="J51" s="52" t="s">
        <v>53</v>
      </c>
      <c r="K51" s="52" t="s">
        <v>203</v>
      </c>
      <c r="L51" s="4" t="s">
        <v>784</v>
      </c>
      <c r="O51" s="176" t="str">
        <f t="shared" si="1"/>
        <v>750MeV</v>
      </c>
      <c r="P51" s="20" t="str">
        <f t="shared" si="2"/>
        <v>650MeV</v>
      </c>
      <c r="Q51" s="20">
        <f t="shared" si="3"/>
        <v>784.43</v>
      </c>
      <c r="R51" s="20">
        <f t="shared" si="4"/>
        <v>584.32</v>
      </c>
      <c r="S51" s="20">
        <f t="shared" si="5"/>
        <v>63.31</v>
      </c>
    </row>
    <row r="52">
      <c r="A52" s="75"/>
      <c r="B52" s="52">
        <v>5366.0</v>
      </c>
      <c r="C52" s="52" t="s">
        <v>391</v>
      </c>
      <c r="D52" s="276">
        <v>33.91</v>
      </c>
      <c r="E52" s="52">
        <v>20.0</v>
      </c>
      <c r="F52" s="52">
        <v>10.33</v>
      </c>
      <c r="G52" s="52">
        <v>390742.0</v>
      </c>
      <c r="H52" s="52">
        <v>10.13</v>
      </c>
      <c r="I52" s="52" t="s">
        <v>65</v>
      </c>
      <c r="J52" s="52" t="s">
        <v>453</v>
      </c>
      <c r="K52" s="52" t="s">
        <v>223</v>
      </c>
      <c r="L52" s="4" t="s">
        <v>784</v>
      </c>
      <c r="O52" s="176" t="str">
        <f t="shared" si="1"/>
        <v>750MeV</v>
      </c>
      <c r="P52" s="20" t="str">
        <f t="shared" si="2"/>
        <v>650MeV</v>
      </c>
      <c r="Q52" s="20">
        <f t="shared" si="3"/>
        <v>794.76</v>
      </c>
      <c r="R52" s="20">
        <f t="shared" si="4"/>
        <v>584.32</v>
      </c>
      <c r="S52" s="20">
        <f t="shared" si="5"/>
        <v>63.31</v>
      </c>
    </row>
    <row r="53">
      <c r="A53" s="75"/>
      <c r="B53" s="52">
        <v>5367.0</v>
      </c>
      <c r="C53" s="52" t="s">
        <v>391</v>
      </c>
      <c r="D53" s="276">
        <v>33.91</v>
      </c>
      <c r="E53" s="52">
        <v>24.0</v>
      </c>
      <c r="F53" s="52">
        <v>19.86</v>
      </c>
      <c r="G53" s="52">
        <v>740056.0</v>
      </c>
      <c r="H53" s="52">
        <v>15.0</v>
      </c>
      <c r="I53" s="52" t="s">
        <v>65</v>
      </c>
      <c r="J53" s="52" t="s">
        <v>53</v>
      </c>
      <c r="K53" s="52" t="s">
        <v>203</v>
      </c>
      <c r="L53" s="4" t="s">
        <v>784</v>
      </c>
      <c r="O53" s="176" t="str">
        <f t="shared" si="1"/>
        <v>750MeV</v>
      </c>
      <c r="P53" s="20" t="str">
        <f t="shared" si="2"/>
        <v>650MeV</v>
      </c>
      <c r="Q53" s="20">
        <f t="shared" si="3"/>
        <v>814.62</v>
      </c>
      <c r="R53" s="20">
        <f t="shared" si="4"/>
        <v>584.32</v>
      </c>
      <c r="S53" s="20">
        <f t="shared" si="5"/>
        <v>63.31</v>
      </c>
    </row>
    <row r="54">
      <c r="A54" s="111"/>
      <c r="B54" s="43">
        <v>5368.0</v>
      </c>
      <c r="C54" s="43" t="s">
        <v>391</v>
      </c>
      <c r="D54" s="277">
        <v>33.91</v>
      </c>
      <c r="E54" s="43">
        <v>24.0</v>
      </c>
      <c r="F54" s="43">
        <v>39.97</v>
      </c>
      <c r="G54" s="43">
        <v>1501852.0</v>
      </c>
      <c r="H54" s="43">
        <v>29.56</v>
      </c>
      <c r="I54" s="43" t="s">
        <v>229</v>
      </c>
      <c r="J54" s="43" t="s">
        <v>53</v>
      </c>
      <c r="K54" s="43" t="s">
        <v>203</v>
      </c>
      <c r="L54" s="42" t="s">
        <v>784</v>
      </c>
      <c r="M54" s="27"/>
      <c r="N54" s="27"/>
      <c r="O54" s="200" t="str">
        <f t="shared" si="1"/>
        <v>750MeV</v>
      </c>
      <c r="P54" s="27" t="str">
        <f t="shared" si="2"/>
        <v>650MeV</v>
      </c>
      <c r="Q54" s="20">
        <f t="shared" si="3"/>
        <v>814.62</v>
      </c>
      <c r="R54" s="20">
        <f t="shared" si="4"/>
        <v>584.32</v>
      </c>
      <c r="S54" s="20">
        <f t="shared" si="5"/>
        <v>103.28</v>
      </c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</row>
    <row r="55">
      <c r="A55" s="263"/>
      <c r="B55" s="43">
        <v>5369.0</v>
      </c>
      <c r="C55" s="43" t="s">
        <v>391</v>
      </c>
      <c r="D55" s="277">
        <v>33.91</v>
      </c>
      <c r="E55" s="124">
        <v>12.0</v>
      </c>
      <c r="F55" s="43">
        <v>14.44</v>
      </c>
      <c r="G55" s="43">
        <v>558017.0</v>
      </c>
      <c r="H55" s="43">
        <v>20.87</v>
      </c>
      <c r="I55" s="43" t="s">
        <v>229</v>
      </c>
      <c r="J55" s="43" t="s">
        <v>53</v>
      </c>
      <c r="K55" s="43" t="s">
        <v>203</v>
      </c>
      <c r="L55" s="42" t="s">
        <v>784</v>
      </c>
      <c r="M55" s="27"/>
      <c r="N55" s="27"/>
      <c r="O55" s="200" t="str">
        <f t="shared" si="1"/>
        <v>750MeV</v>
      </c>
      <c r="P55" s="27" t="str">
        <f t="shared" si="2"/>
        <v>650MeV</v>
      </c>
      <c r="Q55" s="20">
        <f t="shared" si="3"/>
        <v>814.62</v>
      </c>
      <c r="R55" s="20">
        <f t="shared" si="4"/>
        <v>584.32</v>
      </c>
      <c r="S55" s="20">
        <f t="shared" si="5"/>
        <v>117.72</v>
      </c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>
      <c r="A56" s="114"/>
      <c r="B56" s="83">
        <v>5370.0</v>
      </c>
      <c r="C56" s="83" t="s">
        <v>391</v>
      </c>
      <c r="D56" s="278">
        <v>33.91</v>
      </c>
      <c r="E56" s="149">
        <v>20.0</v>
      </c>
      <c r="F56" s="83">
        <v>30.4</v>
      </c>
      <c r="G56" s="83">
        <v>3108323.0</v>
      </c>
      <c r="H56" s="83">
        <v>30.93</v>
      </c>
      <c r="I56" s="83" t="s">
        <v>101</v>
      </c>
      <c r="J56" s="83" t="s">
        <v>53</v>
      </c>
      <c r="K56" s="83" t="s">
        <v>203</v>
      </c>
      <c r="L56" s="45" t="s">
        <v>784</v>
      </c>
      <c r="M56" s="23"/>
      <c r="N56" s="23"/>
      <c r="O56" s="204" t="str">
        <f t="shared" si="1"/>
        <v>750MeV</v>
      </c>
      <c r="P56" s="23" t="str">
        <f t="shared" si="2"/>
        <v>650MeV</v>
      </c>
      <c r="Q56" s="20">
        <f t="shared" si="3"/>
        <v>814.62</v>
      </c>
      <c r="R56" s="20">
        <f t="shared" si="4"/>
        <v>614.72</v>
      </c>
      <c r="S56" s="20">
        <f t="shared" si="5"/>
        <v>117.72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>
      <c r="A57" s="114"/>
      <c r="B57" s="83">
        <v>5371.0</v>
      </c>
      <c r="C57" s="83" t="s">
        <v>391</v>
      </c>
      <c r="D57" s="278">
        <v>33.91</v>
      </c>
      <c r="E57" s="149">
        <v>20.0</v>
      </c>
      <c r="F57" s="83">
        <v>30.67</v>
      </c>
      <c r="G57" s="83">
        <v>3123881.0</v>
      </c>
      <c r="H57" s="83">
        <v>27.65</v>
      </c>
      <c r="I57" s="83" t="s">
        <v>101</v>
      </c>
      <c r="J57" s="83" t="s">
        <v>53</v>
      </c>
      <c r="K57" s="83" t="s">
        <v>203</v>
      </c>
      <c r="L57" s="45" t="s">
        <v>784</v>
      </c>
      <c r="M57" s="23"/>
      <c r="N57" s="23"/>
      <c r="O57" s="204" t="str">
        <f t="shared" si="1"/>
        <v>750MeV</v>
      </c>
      <c r="P57" s="23" t="str">
        <f t="shared" si="2"/>
        <v>650MeV</v>
      </c>
      <c r="Q57" s="20">
        <f t="shared" si="3"/>
        <v>814.62</v>
      </c>
      <c r="R57" s="20">
        <f t="shared" si="4"/>
        <v>645.39</v>
      </c>
      <c r="S57" s="20">
        <f t="shared" si="5"/>
        <v>117.72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>
      <c r="A58" s="114"/>
      <c r="B58" s="83">
        <v>5372.0</v>
      </c>
      <c r="C58" s="83" t="s">
        <v>391</v>
      </c>
      <c r="D58" s="278">
        <v>33.91</v>
      </c>
      <c r="E58" s="149">
        <v>20.0</v>
      </c>
      <c r="F58" s="83">
        <v>30.74</v>
      </c>
      <c r="G58" s="83">
        <v>3141777.0</v>
      </c>
      <c r="H58" s="83">
        <v>29.23</v>
      </c>
      <c r="I58" s="83" t="s">
        <v>101</v>
      </c>
      <c r="J58" s="83" t="s">
        <v>53</v>
      </c>
      <c r="K58" s="83" t="s">
        <v>203</v>
      </c>
      <c r="L58" s="45" t="s">
        <v>784</v>
      </c>
      <c r="M58" s="23"/>
      <c r="N58" s="23"/>
      <c r="O58" s="204" t="str">
        <f t="shared" si="1"/>
        <v>750MeV</v>
      </c>
      <c r="P58" s="23" t="str">
        <f t="shared" si="2"/>
        <v>650MeV</v>
      </c>
      <c r="Q58" s="20">
        <f t="shared" si="3"/>
        <v>814.62</v>
      </c>
      <c r="R58" s="20">
        <f t="shared" si="4"/>
        <v>676.13</v>
      </c>
      <c r="S58" s="20">
        <f t="shared" si="5"/>
        <v>117.72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>
      <c r="A59" s="114"/>
      <c r="B59" s="83">
        <v>5373.0</v>
      </c>
      <c r="C59" s="83" t="s">
        <v>391</v>
      </c>
      <c r="D59" s="278">
        <v>33.91</v>
      </c>
      <c r="E59" s="83">
        <v>20.0</v>
      </c>
      <c r="F59" s="83">
        <v>32.66</v>
      </c>
      <c r="G59" s="83">
        <v>3322792.0</v>
      </c>
      <c r="H59" s="83">
        <v>28.19</v>
      </c>
      <c r="I59" s="83" t="s">
        <v>101</v>
      </c>
      <c r="J59" s="83" t="s">
        <v>53</v>
      </c>
      <c r="K59" s="83" t="s">
        <v>203</v>
      </c>
      <c r="L59" s="45" t="s">
        <v>784</v>
      </c>
      <c r="M59" s="23"/>
      <c r="N59" s="23"/>
      <c r="O59" s="204" t="str">
        <f t="shared" si="1"/>
        <v>750MeV</v>
      </c>
      <c r="P59" s="23" t="str">
        <f t="shared" si="2"/>
        <v>650MeV</v>
      </c>
      <c r="Q59" s="20">
        <f t="shared" si="3"/>
        <v>814.62</v>
      </c>
      <c r="R59" s="20">
        <f t="shared" si="4"/>
        <v>708.79</v>
      </c>
      <c r="S59" s="20">
        <f t="shared" si="5"/>
        <v>117.72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83">
        <v>5374.0</v>
      </c>
      <c r="C60" s="83" t="s">
        <v>391</v>
      </c>
      <c r="D60" s="278">
        <v>33.91</v>
      </c>
      <c r="E60" s="83">
        <v>20.0</v>
      </c>
      <c r="F60" s="328">
        <v>30.0</v>
      </c>
      <c r="G60" s="83">
        <v>3350000.0</v>
      </c>
      <c r="H60" s="83">
        <v>35.0</v>
      </c>
      <c r="I60" s="83" t="s">
        <v>101</v>
      </c>
      <c r="J60" s="83" t="s">
        <v>53</v>
      </c>
      <c r="K60" s="83" t="s">
        <v>203</v>
      </c>
      <c r="L60" s="45" t="s">
        <v>784</v>
      </c>
      <c r="M60" s="45" t="s">
        <v>785</v>
      </c>
      <c r="N60" s="23"/>
      <c r="O60" s="204" t="str">
        <f t="shared" si="1"/>
        <v>750MeV</v>
      </c>
      <c r="P60" s="23" t="str">
        <f t="shared" si="2"/>
        <v>650MeV</v>
      </c>
      <c r="Q60" s="20">
        <f t="shared" si="3"/>
        <v>814.62</v>
      </c>
      <c r="R60" s="20">
        <f t="shared" si="4"/>
        <v>738.79</v>
      </c>
      <c r="S60" s="20">
        <f t="shared" si="5"/>
        <v>117.72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14"/>
      <c r="B61" s="83">
        <v>5375.0</v>
      </c>
      <c r="C61" s="83" t="s">
        <v>391</v>
      </c>
      <c r="D61" s="278">
        <v>33.91</v>
      </c>
      <c r="E61" s="83">
        <v>20.0</v>
      </c>
      <c r="F61" s="83">
        <v>28.87</v>
      </c>
      <c r="G61" s="83">
        <v>3028112.0</v>
      </c>
      <c r="H61" s="83">
        <v>34.46</v>
      </c>
      <c r="I61" s="83" t="s">
        <v>101</v>
      </c>
      <c r="J61" s="83" t="s">
        <v>53</v>
      </c>
      <c r="K61" s="83" t="s">
        <v>203</v>
      </c>
      <c r="L61" s="45" t="s">
        <v>784</v>
      </c>
      <c r="M61" s="23"/>
      <c r="N61" s="23"/>
      <c r="O61" s="204" t="str">
        <f t="shared" si="1"/>
        <v>750MeV</v>
      </c>
      <c r="P61" s="23" t="str">
        <f t="shared" si="2"/>
        <v>650MeV</v>
      </c>
      <c r="Q61" s="20">
        <f t="shared" si="3"/>
        <v>814.62</v>
      </c>
      <c r="R61" s="20">
        <f t="shared" si="4"/>
        <v>767.66</v>
      </c>
      <c r="S61" s="20">
        <f t="shared" si="5"/>
        <v>117.72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83">
        <v>5376.0</v>
      </c>
      <c r="C62" s="83" t="s">
        <v>391</v>
      </c>
      <c r="D62" s="278">
        <v>33.91</v>
      </c>
      <c r="E62" s="83">
        <v>20.0</v>
      </c>
      <c r="F62" s="83">
        <v>30.81</v>
      </c>
      <c r="G62" s="83">
        <v>3170836.0</v>
      </c>
      <c r="H62" s="83">
        <v>28.01</v>
      </c>
      <c r="I62" s="83" t="s">
        <v>101</v>
      </c>
      <c r="J62" s="83" t="s">
        <v>53</v>
      </c>
      <c r="K62" s="83" t="s">
        <v>203</v>
      </c>
      <c r="L62" s="45" t="s">
        <v>784</v>
      </c>
      <c r="M62" s="23"/>
      <c r="N62" s="23"/>
      <c r="O62" s="204" t="str">
        <f t="shared" si="1"/>
        <v>750MeV</v>
      </c>
      <c r="P62" s="23" t="str">
        <f t="shared" si="2"/>
        <v>650MeV</v>
      </c>
      <c r="Q62" s="20">
        <f t="shared" si="3"/>
        <v>814.62</v>
      </c>
      <c r="R62" s="20">
        <f t="shared" si="4"/>
        <v>798.47</v>
      </c>
      <c r="S62" s="20">
        <f t="shared" si="5"/>
        <v>117.72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180"/>
      <c r="B63" s="83">
        <v>5377.0</v>
      </c>
      <c r="C63" s="83" t="s">
        <v>391</v>
      </c>
      <c r="D63" s="278">
        <v>33.91</v>
      </c>
      <c r="E63" s="83">
        <v>20.0</v>
      </c>
      <c r="F63" s="17">
        <v>30.0</v>
      </c>
      <c r="G63" s="83">
        <v>2320000.0</v>
      </c>
      <c r="H63" s="364">
        <v>30.0</v>
      </c>
      <c r="I63" s="83" t="s">
        <v>101</v>
      </c>
      <c r="J63" s="83" t="s">
        <v>53</v>
      </c>
      <c r="K63" s="83" t="s">
        <v>203</v>
      </c>
      <c r="L63" s="45" t="s">
        <v>784</v>
      </c>
      <c r="M63" s="45" t="s">
        <v>785</v>
      </c>
      <c r="N63" s="23"/>
      <c r="O63" s="204" t="str">
        <f t="shared" si="1"/>
        <v>750MeV</v>
      </c>
      <c r="P63" s="23" t="str">
        <f t="shared" si="2"/>
        <v>650MeV</v>
      </c>
      <c r="Q63" s="20">
        <f t="shared" si="3"/>
        <v>814.62</v>
      </c>
      <c r="R63" s="20">
        <f t="shared" si="4"/>
        <v>828.47</v>
      </c>
      <c r="S63" s="20">
        <f t="shared" si="5"/>
        <v>117.72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114"/>
      <c r="B64" s="83">
        <v>5378.0</v>
      </c>
      <c r="C64" s="83" t="s">
        <v>391</v>
      </c>
      <c r="D64" s="278">
        <v>33.91</v>
      </c>
      <c r="E64" s="83">
        <v>20.0</v>
      </c>
      <c r="F64" s="83">
        <v>30.29</v>
      </c>
      <c r="G64" s="83">
        <v>3117825.0</v>
      </c>
      <c r="H64" s="83">
        <v>30.9</v>
      </c>
      <c r="I64" s="83" t="s">
        <v>101</v>
      </c>
      <c r="J64" s="83" t="s">
        <v>53</v>
      </c>
      <c r="K64" s="83" t="s">
        <v>203</v>
      </c>
      <c r="L64" s="45" t="s">
        <v>784</v>
      </c>
      <c r="M64" s="23"/>
      <c r="N64" s="23"/>
      <c r="O64" s="204" t="str">
        <f t="shared" si="1"/>
        <v>750MeV</v>
      </c>
      <c r="P64" s="23" t="str">
        <f t="shared" si="2"/>
        <v>650MeV</v>
      </c>
      <c r="Q64" s="20">
        <f t="shared" si="3"/>
        <v>814.62</v>
      </c>
      <c r="R64" s="20">
        <f t="shared" si="4"/>
        <v>858.76</v>
      </c>
      <c r="S64" s="20">
        <f t="shared" si="5"/>
        <v>117.72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>
      <c r="A65" s="114"/>
      <c r="B65" s="83">
        <v>5379.0</v>
      </c>
      <c r="C65" s="83" t="s">
        <v>391</v>
      </c>
      <c r="D65" s="278">
        <v>33.91</v>
      </c>
      <c r="E65" s="83">
        <v>20.0</v>
      </c>
      <c r="F65" s="83">
        <v>30.82</v>
      </c>
      <c r="G65" s="83">
        <v>3169714.0</v>
      </c>
      <c r="H65" s="83">
        <v>27.53</v>
      </c>
      <c r="I65" s="83" t="s">
        <v>101</v>
      </c>
      <c r="J65" s="83" t="s">
        <v>53</v>
      </c>
      <c r="K65" s="83" t="s">
        <v>203</v>
      </c>
      <c r="L65" s="45" t="s">
        <v>784</v>
      </c>
      <c r="M65" s="23"/>
      <c r="N65" s="23"/>
      <c r="O65" s="204" t="str">
        <f t="shared" si="1"/>
        <v>750MeV</v>
      </c>
      <c r="P65" s="23" t="str">
        <f t="shared" si="2"/>
        <v>650MeV</v>
      </c>
      <c r="Q65" s="20">
        <f t="shared" si="3"/>
        <v>814.62</v>
      </c>
      <c r="R65" s="20">
        <f t="shared" si="4"/>
        <v>889.58</v>
      </c>
      <c r="S65" s="20">
        <f t="shared" si="5"/>
        <v>117.72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/>
      <c r="B66" s="83">
        <v>5380.0</v>
      </c>
      <c r="C66" s="83" t="s">
        <v>391</v>
      </c>
      <c r="D66" s="278">
        <v>33.91</v>
      </c>
      <c r="E66" s="83">
        <v>15.0</v>
      </c>
      <c r="F66" s="83">
        <v>12.81</v>
      </c>
      <c r="G66" s="83">
        <v>1308907.0</v>
      </c>
      <c r="H66" s="83">
        <v>27.3</v>
      </c>
      <c r="I66" s="83" t="s">
        <v>101</v>
      </c>
      <c r="J66" s="83" t="s">
        <v>53</v>
      </c>
      <c r="K66" s="83" t="s">
        <v>203</v>
      </c>
      <c r="L66" s="45" t="s">
        <v>784</v>
      </c>
      <c r="M66" s="23"/>
      <c r="N66" s="23"/>
      <c r="O66" s="204" t="str">
        <f t="shared" si="1"/>
        <v>750MeV</v>
      </c>
      <c r="P66" s="23" t="str">
        <f t="shared" si="2"/>
        <v>650MeV</v>
      </c>
      <c r="Q66" s="20">
        <f t="shared" si="3"/>
        <v>814.62</v>
      </c>
      <c r="R66" s="20">
        <f t="shared" si="4"/>
        <v>902.39</v>
      </c>
      <c r="S66" s="20">
        <f t="shared" si="5"/>
        <v>117.72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83">
        <v>5381.0</v>
      </c>
      <c r="C67" s="83" t="s">
        <v>391</v>
      </c>
      <c r="D67" s="278">
        <v>33.91</v>
      </c>
      <c r="E67" s="83">
        <v>10.0</v>
      </c>
      <c r="F67" s="83">
        <v>16.45</v>
      </c>
      <c r="G67" s="83">
        <v>1646018.0</v>
      </c>
      <c r="H67" s="83">
        <v>29.24</v>
      </c>
      <c r="I67" s="83" t="s">
        <v>101</v>
      </c>
      <c r="J67" s="83" t="s">
        <v>53</v>
      </c>
      <c r="K67" s="83" t="s">
        <v>203</v>
      </c>
      <c r="L67" s="45" t="s">
        <v>784</v>
      </c>
      <c r="M67" s="23"/>
      <c r="N67" s="23"/>
      <c r="O67" s="204" t="str">
        <f t="shared" si="1"/>
        <v>750MeV</v>
      </c>
      <c r="P67" s="23" t="str">
        <f t="shared" si="2"/>
        <v>650MeV</v>
      </c>
      <c r="Q67" s="20">
        <f t="shared" si="3"/>
        <v>814.62</v>
      </c>
      <c r="R67" s="20">
        <f t="shared" si="4"/>
        <v>918.84</v>
      </c>
      <c r="S67" s="20">
        <f t="shared" si="5"/>
        <v>117.72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114"/>
      <c r="B68" s="83">
        <v>5382.0</v>
      </c>
      <c r="C68" s="83" t="s">
        <v>154</v>
      </c>
      <c r="D68" s="278">
        <v>33.91</v>
      </c>
      <c r="E68" s="83">
        <v>20.0</v>
      </c>
      <c r="F68" s="83">
        <v>0.0</v>
      </c>
      <c r="G68" s="83">
        <v>105206.0</v>
      </c>
      <c r="H68" s="83">
        <v>0.9</v>
      </c>
      <c r="I68" s="83" t="s">
        <v>101</v>
      </c>
      <c r="J68" s="83" t="s">
        <v>53</v>
      </c>
      <c r="K68" s="83" t="s">
        <v>203</v>
      </c>
      <c r="L68" s="45" t="s">
        <v>784</v>
      </c>
      <c r="M68" s="23"/>
      <c r="N68" s="23"/>
      <c r="O68" s="204" t="str">
        <f t="shared" si="1"/>
        <v>750MeV</v>
      </c>
      <c r="P68" s="23" t="str">
        <f t="shared" si="2"/>
        <v>650MeV</v>
      </c>
      <c r="Q68" s="20">
        <f t="shared" si="3"/>
        <v>814.62</v>
      </c>
      <c r="R68" s="20">
        <f t="shared" si="4"/>
        <v>918.84</v>
      </c>
      <c r="S68" s="20">
        <f t="shared" si="5"/>
        <v>117.72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80"/>
      <c r="B69" s="83">
        <v>5383.0</v>
      </c>
      <c r="C69" s="83" t="s">
        <v>391</v>
      </c>
      <c r="D69" s="278">
        <v>33.91</v>
      </c>
      <c r="E69" s="83">
        <v>20.0</v>
      </c>
      <c r="F69" s="83">
        <v>28.97</v>
      </c>
      <c r="G69" s="83">
        <v>1861112.0</v>
      </c>
      <c r="H69" s="83">
        <v>16.62</v>
      </c>
      <c r="I69" s="83" t="s">
        <v>101</v>
      </c>
      <c r="J69" s="83" t="s">
        <v>53</v>
      </c>
      <c r="K69" s="83" t="s">
        <v>223</v>
      </c>
      <c r="L69" s="45" t="s">
        <v>784</v>
      </c>
      <c r="M69" s="23"/>
      <c r="N69" s="23"/>
      <c r="O69" s="204" t="str">
        <f t="shared" si="1"/>
        <v>750MeV</v>
      </c>
      <c r="P69" s="23" t="str">
        <f t="shared" si="2"/>
        <v>650MeV</v>
      </c>
      <c r="Q69" s="20">
        <f t="shared" si="3"/>
        <v>814.62</v>
      </c>
      <c r="R69" s="20">
        <f t="shared" si="4"/>
        <v>947.81</v>
      </c>
      <c r="S69" s="20">
        <f t="shared" si="5"/>
        <v>117.72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295"/>
      <c r="B70" s="298">
        <v>5464.0</v>
      </c>
      <c r="C70" s="298" t="s">
        <v>190</v>
      </c>
      <c r="D70" s="365">
        <v>33.91</v>
      </c>
      <c r="E70" s="298" t="s">
        <v>232</v>
      </c>
      <c r="F70" s="298">
        <v>0.0</v>
      </c>
      <c r="G70" s="298">
        <v>0.0</v>
      </c>
      <c r="H70" s="298">
        <v>0.0</v>
      </c>
      <c r="I70" s="298" t="s">
        <v>74</v>
      </c>
      <c r="J70" s="298" t="s">
        <v>414</v>
      </c>
      <c r="K70" s="298" t="s">
        <v>689</v>
      </c>
      <c r="L70" s="296" t="s">
        <v>788</v>
      </c>
      <c r="M70" s="299"/>
      <c r="N70" s="299"/>
      <c r="O70" s="300" t="str">
        <f t="shared" si="1"/>
        <v>750MeV</v>
      </c>
      <c r="P70" s="299" t="str">
        <f t="shared" si="2"/>
        <v>650MeV</v>
      </c>
      <c r="Q70" s="20">
        <f t="shared" si="3"/>
        <v>814.62</v>
      </c>
      <c r="R70" s="20">
        <f t="shared" si="4"/>
        <v>947.81</v>
      </c>
      <c r="S70" s="20">
        <f t="shared" si="5"/>
        <v>117.72</v>
      </c>
      <c r="T70" s="299"/>
      <c r="U70" s="299"/>
      <c r="V70" s="299"/>
      <c r="W70" s="299"/>
      <c r="X70" s="299"/>
      <c r="Y70" s="299"/>
      <c r="Z70" s="299"/>
      <c r="AA70" s="299"/>
      <c r="AB70" s="299"/>
      <c r="AC70" s="299"/>
      <c r="AD70" s="299"/>
      <c r="AE70" s="299"/>
      <c r="AF70" s="299"/>
      <c r="AG70" s="299"/>
      <c r="AH70" s="299"/>
    </row>
    <row r="71">
      <c r="A71" s="295"/>
      <c r="B71" s="298">
        <v>5465.0</v>
      </c>
      <c r="C71" s="298" t="s">
        <v>74</v>
      </c>
      <c r="D71" s="343">
        <v>33.91</v>
      </c>
      <c r="E71" s="298" t="s">
        <v>232</v>
      </c>
      <c r="F71" s="298">
        <v>0.0</v>
      </c>
      <c r="G71" s="298">
        <v>1.8397708E7</v>
      </c>
      <c r="H71" s="298">
        <v>38.25</v>
      </c>
      <c r="I71" s="298" t="s">
        <v>74</v>
      </c>
      <c r="J71" s="298" t="s">
        <v>414</v>
      </c>
      <c r="K71" s="298" t="s">
        <v>689</v>
      </c>
      <c r="L71" s="296" t="s">
        <v>562</v>
      </c>
      <c r="M71" s="299"/>
      <c r="N71" s="299"/>
      <c r="O71" s="300" t="str">
        <f t="shared" si="1"/>
        <v>750MeV</v>
      </c>
      <c r="P71" s="299" t="str">
        <f t="shared" si="2"/>
        <v>650MeV</v>
      </c>
      <c r="Q71" s="20">
        <f t="shared" si="3"/>
        <v>814.62</v>
      </c>
      <c r="R71" s="20">
        <f t="shared" si="4"/>
        <v>947.81</v>
      </c>
      <c r="S71" s="20">
        <f t="shared" si="5"/>
        <v>117.72</v>
      </c>
      <c r="T71" s="299"/>
      <c r="U71" s="299"/>
      <c r="V71" s="299"/>
      <c r="W71" s="299"/>
      <c r="X71" s="299"/>
      <c r="Y71" s="299"/>
      <c r="Z71" s="299"/>
      <c r="AA71" s="299"/>
      <c r="AB71" s="299"/>
      <c r="AC71" s="299"/>
      <c r="AD71" s="299"/>
      <c r="AE71" s="299"/>
      <c r="AF71" s="299"/>
      <c r="AG71" s="299"/>
      <c r="AH71" s="299"/>
    </row>
    <row r="72">
      <c r="A72" s="295"/>
      <c r="B72" s="298">
        <v>5466.0</v>
      </c>
      <c r="C72" s="298" t="s">
        <v>74</v>
      </c>
      <c r="D72" s="343">
        <v>33.91</v>
      </c>
      <c r="E72" s="298" t="s">
        <v>232</v>
      </c>
      <c r="F72" s="298">
        <v>0.0</v>
      </c>
      <c r="G72" s="298">
        <v>1.8958258E7</v>
      </c>
      <c r="H72" s="296">
        <v>36.24</v>
      </c>
      <c r="I72" s="298" t="s">
        <v>74</v>
      </c>
      <c r="J72" s="298" t="s">
        <v>414</v>
      </c>
      <c r="K72" s="298" t="s">
        <v>689</v>
      </c>
      <c r="L72" s="296" t="s">
        <v>566</v>
      </c>
      <c r="M72" s="299"/>
      <c r="N72" s="299"/>
      <c r="O72" s="300" t="str">
        <f t="shared" si="1"/>
        <v>750MeV</v>
      </c>
      <c r="P72" s="299" t="str">
        <f t="shared" si="2"/>
        <v>650MeV</v>
      </c>
      <c r="Q72" s="20">
        <f t="shared" si="3"/>
        <v>814.62</v>
      </c>
      <c r="R72" s="20">
        <f t="shared" si="4"/>
        <v>947.81</v>
      </c>
      <c r="S72" s="20">
        <f t="shared" si="5"/>
        <v>117.72</v>
      </c>
      <c r="T72" s="299"/>
      <c r="U72" s="299"/>
      <c r="V72" s="299"/>
      <c r="W72" s="299"/>
      <c r="X72" s="299"/>
      <c r="Y72" s="299"/>
      <c r="Z72" s="299"/>
      <c r="AA72" s="299"/>
      <c r="AB72" s="299"/>
      <c r="AC72" s="299"/>
      <c r="AD72" s="299"/>
      <c r="AE72" s="299"/>
      <c r="AF72" s="299"/>
      <c r="AG72" s="299"/>
      <c r="AH72" s="299"/>
    </row>
    <row r="73">
      <c r="A73" s="75"/>
      <c r="B73" s="52"/>
      <c r="C73" s="52"/>
      <c r="D73" s="353"/>
      <c r="E73" s="52"/>
      <c r="F73" s="52"/>
      <c r="G73" s="76"/>
      <c r="H73" s="52"/>
      <c r="I73" s="52"/>
      <c r="J73" s="52"/>
      <c r="K73" s="52"/>
      <c r="L73" s="4"/>
      <c r="O73" s="176" t="str">
        <f t="shared" si="1"/>
        <v>750MeV</v>
      </c>
      <c r="P73" s="20" t="str">
        <f t="shared" si="2"/>
        <v>650MeV</v>
      </c>
      <c r="Q73" s="20">
        <f t="shared" si="3"/>
        <v>814.62</v>
      </c>
      <c r="R73" s="20">
        <f t="shared" si="4"/>
        <v>947.81</v>
      </c>
      <c r="S73" s="20">
        <f t="shared" ref="S73:S80" si="6">if($I73="dummy",S72+$F73,S72)</f>
        <v>117.72</v>
      </c>
    </row>
    <row r="74">
      <c r="A74" s="75"/>
      <c r="B74" s="52"/>
      <c r="C74" s="52"/>
      <c r="D74" s="353"/>
      <c r="E74" s="52"/>
      <c r="F74" s="52"/>
      <c r="G74" s="76"/>
      <c r="H74" s="52"/>
      <c r="I74" s="52"/>
      <c r="J74" s="52"/>
      <c r="K74" s="52"/>
      <c r="O74" s="176" t="str">
        <f t="shared" si="1"/>
        <v>750MeV</v>
      </c>
      <c r="P74" s="20" t="str">
        <f t="shared" si="2"/>
        <v>650MeV</v>
      </c>
      <c r="Q74" s="20">
        <f t="shared" si="3"/>
        <v>814.62</v>
      </c>
      <c r="R74" s="20">
        <f t="shared" si="4"/>
        <v>947.81</v>
      </c>
      <c r="S74" s="20">
        <f t="shared" si="6"/>
        <v>117.72</v>
      </c>
    </row>
    <row r="75">
      <c r="A75" s="75"/>
      <c r="B75" s="52"/>
      <c r="C75" s="52"/>
      <c r="D75" s="353"/>
      <c r="E75" s="52"/>
      <c r="F75" s="52"/>
      <c r="G75" s="76"/>
      <c r="H75" s="52"/>
      <c r="I75" s="52"/>
      <c r="J75" s="52"/>
      <c r="K75" s="52"/>
      <c r="O75" s="176" t="str">
        <f t="shared" si="1"/>
        <v>750MeV</v>
      </c>
      <c r="P75" s="20" t="str">
        <f t="shared" si="2"/>
        <v>650MeV</v>
      </c>
      <c r="Q75" s="20">
        <f t="shared" si="3"/>
        <v>814.62</v>
      </c>
      <c r="R75" s="20">
        <f t="shared" si="4"/>
        <v>947.81</v>
      </c>
      <c r="S75" s="20">
        <f t="shared" si="6"/>
        <v>117.72</v>
      </c>
    </row>
    <row r="76">
      <c r="A76" s="75"/>
      <c r="B76" s="52"/>
      <c r="C76" s="52"/>
      <c r="D76" s="353"/>
      <c r="E76" s="52"/>
      <c r="F76" s="52"/>
      <c r="G76" s="76"/>
      <c r="H76" s="52"/>
      <c r="I76" s="52"/>
      <c r="J76" s="52"/>
      <c r="K76" s="52"/>
      <c r="O76" s="176" t="str">
        <f t="shared" si="1"/>
        <v>750MeV</v>
      </c>
      <c r="P76" s="20" t="str">
        <f t="shared" si="2"/>
        <v>650MeV</v>
      </c>
      <c r="Q76" s="20">
        <f t="shared" si="3"/>
        <v>814.62</v>
      </c>
      <c r="R76" s="20">
        <f t="shared" si="4"/>
        <v>947.81</v>
      </c>
      <c r="S76" s="20">
        <f t="shared" si="6"/>
        <v>117.72</v>
      </c>
    </row>
    <row r="77">
      <c r="A77" s="75"/>
      <c r="B77" s="52"/>
      <c r="C77" s="52"/>
      <c r="D77" s="353"/>
      <c r="E77" s="52"/>
      <c r="F77" s="52"/>
      <c r="G77" s="76"/>
      <c r="H77" s="52"/>
      <c r="I77" s="52"/>
      <c r="J77" s="52"/>
      <c r="K77" s="52"/>
      <c r="O77" s="176" t="str">
        <f t="shared" si="1"/>
        <v>750MeV</v>
      </c>
      <c r="P77" s="20" t="str">
        <f t="shared" si="2"/>
        <v>650MeV</v>
      </c>
      <c r="Q77" s="20">
        <f t="shared" si="3"/>
        <v>814.62</v>
      </c>
      <c r="R77" s="20">
        <f t="shared" si="4"/>
        <v>947.81</v>
      </c>
      <c r="S77" s="20">
        <f t="shared" si="6"/>
        <v>117.72</v>
      </c>
    </row>
    <row r="78">
      <c r="A78" s="75"/>
      <c r="B78" s="52"/>
      <c r="C78" s="52"/>
      <c r="D78" s="353"/>
      <c r="E78" s="52"/>
      <c r="F78" s="52"/>
      <c r="G78" s="76"/>
      <c r="H78" s="76"/>
      <c r="I78" s="52"/>
      <c r="J78" s="52"/>
      <c r="K78" s="52"/>
      <c r="O78" s="176" t="str">
        <f t="shared" si="1"/>
        <v>750MeV</v>
      </c>
      <c r="P78" s="20" t="str">
        <f t="shared" si="2"/>
        <v>650MeV</v>
      </c>
      <c r="Q78" s="20">
        <f t="shared" si="3"/>
        <v>814.62</v>
      </c>
      <c r="R78" s="20">
        <f t="shared" si="4"/>
        <v>947.81</v>
      </c>
      <c r="S78" s="20">
        <f t="shared" si="6"/>
        <v>117.72</v>
      </c>
    </row>
    <row r="79">
      <c r="A79" s="75"/>
      <c r="B79" s="52"/>
      <c r="C79" s="52"/>
      <c r="D79" s="353"/>
      <c r="E79" s="52"/>
      <c r="F79" s="52"/>
      <c r="G79" s="76"/>
      <c r="H79" s="52"/>
      <c r="I79" s="52"/>
      <c r="J79" s="52"/>
      <c r="K79" s="52"/>
      <c r="O79" s="176" t="str">
        <f t="shared" si="1"/>
        <v>750MeV</v>
      </c>
      <c r="P79" s="20" t="str">
        <f t="shared" si="2"/>
        <v>650MeV</v>
      </c>
      <c r="Q79" s="20">
        <f t="shared" si="3"/>
        <v>814.62</v>
      </c>
      <c r="R79" s="20">
        <f t="shared" si="4"/>
        <v>947.81</v>
      </c>
      <c r="S79" s="20">
        <f t="shared" si="6"/>
        <v>117.72</v>
      </c>
    </row>
    <row r="80">
      <c r="A80" s="75"/>
      <c r="B80" s="52"/>
      <c r="C80" s="52"/>
      <c r="D80" s="353"/>
      <c r="E80" s="52"/>
      <c r="F80" s="52"/>
      <c r="G80" s="76"/>
      <c r="H80" s="52"/>
      <c r="I80" s="52"/>
      <c r="J80" s="52"/>
      <c r="K80" s="52"/>
      <c r="O80" s="176" t="str">
        <f t="shared" si="1"/>
        <v>750MeV</v>
      </c>
      <c r="P80" s="20" t="str">
        <f t="shared" si="2"/>
        <v>650MeV</v>
      </c>
      <c r="Q80" s="20">
        <f t="shared" si="3"/>
        <v>814.62</v>
      </c>
      <c r="R80" s="20">
        <f t="shared" si="4"/>
        <v>947.81</v>
      </c>
      <c r="S80" s="20">
        <f t="shared" si="6"/>
        <v>117.72</v>
      </c>
    </row>
    <row r="81">
      <c r="A81" s="75"/>
      <c r="B81" s="52"/>
      <c r="C81" s="52"/>
      <c r="D81" s="353"/>
      <c r="F81" s="52"/>
      <c r="G81" s="76"/>
      <c r="H81" s="52"/>
      <c r="I81" s="52"/>
      <c r="J81" s="52"/>
      <c r="K81" s="52"/>
      <c r="O81" s="176" t="str">
        <f t="shared" si="1"/>
        <v>750MeV</v>
      </c>
      <c r="P81" s="20" t="str">
        <f t="shared" si="2"/>
        <v>650MeV</v>
      </c>
      <c r="Q81" s="20">
        <f>if($I81="LH2",$Q80+#REF!,$Q80+0)</f>
        <v>814.62</v>
      </c>
      <c r="R81" s="20">
        <f t="shared" si="4"/>
        <v>947.81</v>
      </c>
      <c r="S81" s="20">
        <f>if($I81="dummy",S80+#REF!,S80)</f>
        <v>117.72</v>
      </c>
    </row>
    <row r="82">
      <c r="A82" s="75"/>
      <c r="B82" s="52"/>
      <c r="C82" s="52"/>
      <c r="D82" s="353"/>
      <c r="F82" s="52"/>
      <c r="G82" s="76"/>
      <c r="H82" s="52"/>
      <c r="I82" s="52"/>
      <c r="J82" s="52"/>
      <c r="K82" s="52"/>
      <c r="O82" s="176" t="str">
        <f t="shared" si="1"/>
        <v>750MeV</v>
      </c>
      <c r="P82" s="20" t="str">
        <f t="shared" si="2"/>
        <v>650MeV</v>
      </c>
      <c r="Q82" s="20">
        <f t="shared" ref="Q82:Q145" si="7">if($I82="LH2",$Q81+$F82,$Q81+0)</f>
        <v>814.62</v>
      </c>
      <c r="R82" s="20">
        <f t="shared" si="4"/>
        <v>947.81</v>
      </c>
      <c r="S82" s="20">
        <f t="shared" ref="S82:S145" si="8">if($I82="dummy",S81+$F82,S81)</f>
        <v>117.72</v>
      </c>
    </row>
    <row r="83">
      <c r="A83" s="75"/>
      <c r="B83" s="52"/>
      <c r="C83" s="52"/>
      <c r="D83" s="353"/>
      <c r="E83" s="52"/>
      <c r="F83" s="52"/>
      <c r="G83" s="76"/>
      <c r="H83" s="52"/>
      <c r="I83" s="52"/>
      <c r="J83" s="52"/>
      <c r="K83" s="52"/>
      <c r="O83" s="176" t="str">
        <f t="shared" si="1"/>
        <v>750MeV</v>
      </c>
      <c r="P83" s="20" t="str">
        <f t="shared" si="2"/>
        <v>650MeV</v>
      </c>
      <c r="Q83" s="20">
        <f t="shared" si="7"/>
        <v>814.62</v>
      </c>
      <c r="R83" s="20">
        <f t="shared" si="4"/>
        <v>947.81</v>
      </c>
      <c r="S83" s="20">
        <f t="shared" si="8"/>
        <v>117.72</v>
      </c>
    </row>
    <row r="84">
      <c r="A84" s="75"/>
      <c r="B84" s="52"/>
      <c r="C84" s="52"/>
      <c r="D84" s="353"/>
      <c r="E84" s="52"/>
      <c r="F84" s="52"/>
      <c r="G84" s="76"/>
      <c r="H84" s="52"/>
      <c r="I84" s="52"/>
      <c r="J84" s="52"/>
      <c r="K84" s="52"/>
      <c r="O84" s="176" t="str">
        <f t="shared" si="1"/>
        <v>750MeV</v>
      </c>
      <c r="P84" s="20" t="str">
        <f t="shared" si="2"/>
        <v>650MeV</v>
      </c>
      <c r="Q84" s="20">
        <f t="shared" si="7"/>
        <v>814.62</v>
      </c>
      <c r="R84" s="20">
        <f t="shared" si="4"/>
        <v>947.81</v>
      </c>
      <c r="S84" s="20">
        <f t="shared" si="8"/>
        <v>117.72</v>
      </c>
    </row>
    <row r="85">
      <c r="A85" s="75"/>
      <c r="B85" s="52"/>
      <c r="C85" s="52"/>
      <c r="D85" s="353"/>
      <c r="E85" s="52"/>
      <c r="F85" s="52"/>
      <c r="G85" s="52"/>
      <c r="H85" s="52"/>
      <c r="I85" s="52"/>
      <c r="J85" s="52"/>
      <c r="K85" s="52"/>
      <c r="O85" s="176" t="str">
        <f t="shared" si="1"/>
        <v>750MeV</v>
      </c>
      <c r="P85" s="20" t="str">
        <f t="shared" si="2"/>
        <v>650MeV</v>
      </c>
      <c r="Q85" s="20">
        <f t="shared" si="7"/>
        <v>814.62</v>
      </c>
      <c r="R85" s="20">
        <f t="shared" si="4"/>
        <v>947.81</v>
      </c>
      <c r="S85" s="20">
        <f t="shared" si="8"/>
        <v>117.72</v>
      </c>
    </row>
    <row r="86">
      <c r="A86" s="75"/>
      <c r="B86" s="52"/>
      <c r="C86" s="52"/>
      <c r="D86" s="353"/>
      <c r="E86" s="52"/>
      <c r="F86" s="52"/>
      <c r="G86" s="76"/>
      <c r="H86" s="76"/>
      <c r="I86" s="52"/>
      <c r="J86" s="52"/>
      <c r="K86" s="52"/>
      <c r="O86" s="176" t="str">
        <f t="shared" si="1"/>
        <v>750MeV</v>
      </c>
      <c r="P86" s="20" t="str">
        <f t="shared" si="2"/>
        <v>650MeV</v>
      </c>
      <c r="Q86" s="20">
        <f t="shared" si="7"/>
        <v>814.62</v>
      </c>
      <c r="R86" s="20">
        <f t="shared" si="4"/>
        <v>947.81</v>
      </c>
      <c r="S86" s="20">
        <f t="shared" si="8"/>
        <v>117.72</v>
      </c>
    </row>
    <row r="87">
      <c r="A87" s="73"/>
      <c r="B87" s="52"/>
      <c r="C87" s="52"/>
      <c r="D87" s="353"/>
      <c r="E87" s="52"/>
      <c r="F87" s="52"/>
      <c r="G87" s="76"/>
      <c r="H87" s="52"/>
      <c r="I87" s="52"/>
      <c r="J87" s="52"/>
      <c r="K87" s="52"/>
      <c r="O87" s="176" t="str">
        <f t="shared" si="1"/>
        <v>750MeV</v>
      </c>
      <c r="P87" s="20" t="str">
        <f t="shared" si="2"/>
        <v>650MeV</v>
      </c>
      <c r="Q87" s="20">
        <f t="shared" si="7"/>
        <v>814.62</v>
      </c>
      <c r="R87" s="20">
        <f t="shared" si="4"/>
        <v>947.81</v>
      </c>
      <c r="S87" s="20">
        <f t="shared" si="8"/>
        <v>117.72</v>
      </c>
    </row>
    <row r="88">
      <c r="A88" s="73"/>
      <c r="B88" s="52"/>
      <c r="C88" s="52"/>
      <c r="D88" s="353"/>
      <c r="E88" s="52"/>
      <c r="F88" s="52"/>
      <c r="G88" s="76"/>
      <c r="H88" s="52"/>
      <c r="I88" s="52"/>
      <c r="J88" s="52"/>
      <c r="K88" s="52"/>
      <c r="O88" s="176" t="str">
        <f t="shared" si="1"/>
        <v>750MeV</v>
      </c>
      <c r="P88" s="20" t="str">
        <f t="shared" si="2"/>
        <v>650MeV</v>
      </c>
      <c r="Q88" s="20">
        <f t="shared" si="7"/>
        <v>814.62</v>
      </c>
      <c r="R88" s="20">
        <f t="shared" si="4"/>
        <v>947.81</v>
      </c>
      <c r="S88" s="20">
        <f t="shared" si="8"/>
        <v>117.72</v>
      </c>
    </row>
    <row r="89">
      <c r="A89" s="75"/>
      <c r="B89" s="52"/>
      <c r="C89" s="52"/>
      <c r="D89" s="353"/>
      <c r="E89" s="52"/>
      <c r="F89" s="52"/>
      <c r="G89" s="52"/>
      <c r="H89" s="52"/>
      <c r="I89" s="52"/>
      <c r="J89" s="52"/>
      <c r="K89" s="52"/>
      <c r="O89" s="176" t="str">
        <f t="shared" si="1"/>
        <v>750MeV</v>
      </c>
      <c r="P89" s="20" t="str">
        <f t="shared" si="2"/>
        <v>650MeV</v>
      </c>
      <c r="Q89" s="20">
        <f t="shared" si="7"/>
        <v>814.62</v>
      </c>
      <c r="R89" s="20">
        <f t="shared" si="4"/>
        <v>947.81</v>
      </c>
      <c r="S89" s="20">
        <f t="shared" si="8"/>
        <v>117.72</v>
      </c>
    </row>
    <row r="90">
      <c r="A90" s="73"/>
      <c r="B90" s="52"/>
      <c r="C90" s="52"/>
      <c r="D90" s="293"/>
      <c r="E90" s="52"/>
      <c r="F90" s="52"/>
      <c r="G90" s="52"/>
      <c r="H90" s="52"/>
      <c r="I90" s="52"/>
      <c r="J90" s="52"/>
      <c r="K90" s="52"/>
      <c r="O90" s="176" t="str">
        <f t="shared" si="1"/>
        <v>750MeV</v>
      </c>
      <c r="P90" s="20" t="str">
        <f t="shared" si="2"/>
        <v>650MeV</v>
      </c>
      <c r="Q90" s="20">
        <f t="shared" si="7"/>
        <v>814.62</v>
      </c>
      <c r="R90" s="20">
        <f t="shared" si="4"/>
        <v>947.81</v>
      </c>
      <c r="S90" s="20">
        <f t="shared" si="8"/>
        <v>117.72</v>
      </c>
    </row>
    <row r="91">
      <c r="A91" s="75"/>
      <c r="B91" s="52"/>
      <c r="C91" s="52"/>
      <c r="D91" s="353"/>
      <c r="E91" s="52"/>
      <c r="F91" s="52"/>
      <c r="G91" s="52"/>
      <c r="H91" s="52"/>
      <c r="I91" s="52"/>
      <c r="J91" s="52"/>
      <c r="K91" s="52"/>
      <c r="O91" s="176" t="str">
        <f t="shared" si="1"/>
        <v>750MeV</v>
      </c>
      <c r="P91" s="20" t="str">
        <f t="shared" si="2"/>
        <v>650MeV</v>
      </c>
      <c r="Q91" s="20">
        <f t="shared" si="7"/>
        <v>814.62</v>
      </c>
      <c r="R91" s="20">
        <f t="shared" si="4"/>
        <v>947.81</v>
      </c>
      <c r="S91" s="20">
        <f t="shared" si="8"/>
        <v>117.72</v>
      </c>
    </row>
    <row r="92">
      <c r="A92" s="75"/>
      <c r="B92" s="52"/>
      <c r="C92" s="52"/>
      <c r="D92" s="353"/>
      <c r="E92" s="52"/>
      <c r="F92" s="52"/>
      <c r="G92" s="52"/>
      <c r="H92" s="52"/>
      <c r="I92" s="52"/>
      <c r="J92" s="52"/>
      <c r="K92" s="52"/>
      <c r="O92" s="176" t="str">
        <f t="shared" si="1"/>
        <v>750MeV</v>
      </c>
      <c r="P92" s="20" t="str">
        <f t="shared" si="2"/>
        <v>650MeV</v>
      </c>
      <c r="Q92" s="20">
        <f t="shared" si="7"/>
        <v>814.62</v>
      </c>
      <c r="R92" s="20">
        <f t="shared" si="4"/>
        <v>947.81</v>
      </c>
      <c r="S92" s="20">
        <f t="shared" si="8"/>
        <v>117.72</v>
      </c>
    </row>
    <row r="93">
      <c r="A93" s="75"/>
      <c r="B93" s="52"/>
      <c r="C93" s="52"/>
      <c r="D93" s="353"/>
      <c r="E93" s="52"/>
      <c r="F93" s="52"/>
      <c r="G93" s="52"/>
      <c r="H93" s="52"/>
      <c r="I93" s="52"/>
      <c r="J93" s="52"/>
      <c r="K93" s="52"/>
      <c r="O93" s="176" t="str">
        <f t="shared" si="1"/>
        <v>750MeV</v>
      </c>
      <c r="P93" s="20" t="str">
        <f t="shared" si="2"/>
        <v>650MeV</v>
      </c>
      <c r="Q93" s="20">
        <f t="shared" si="7"/>
        <v>814.62</v>
      </c>
      <c r="R93" s="20">
        <f t="shared" si="4"/>
        <v>947.81</v>
      </c>
      <c r="S93" s="20">
        <f t="shared" si="8"/>
        <v>117.72</v>
      </c>
    </row>
    <row r="94">
      <c r="A94" s="75"/>
      <c r="B94" s="52"/>
      <c r="C94" s="52"/>
      <c r="D94" s="353"/>
      <c r="E94" s="52"/>
      <c r="F94" s="52"/>
      <c r="G94" s="52"/>
      <c r="H94" s="52"/>
      <c r="I94" s="52"/>
      <c r="J94" s="52"/>
      <c r="K94" s="52"/>
      <c r="O94" s="176" t="str">
        <f t="shared" si="1"/>
        <v>750MeV</v>
      </c>
      <c r="P94" s="20" t="str">
        <f t="shared" si="2"/>
        <v>650MeV</v>
      </c>
      <c r="Q94" s="20">
        <f t="shared" si="7"/>
        <v>814.62</v>
      </c>
      <c r="R94" s="20">
        <f t="shared" si="4"/>
        <v>947.81</v>
      </c>
      <c r="S94" s="20">
        <f t="shared" si="8"/>
        <v>117.72</v>
      </c>
    </row>
    <row r="95">
      <c r="A95" s="75"/>
      <c r="B95" s="52"/>
      <c r="C95" s="52"/>
      <c r="D95" s="353"/>
      <c r="E95" s="52"/>
      <c r="F95" s="52"/>
      <c r="G95" s="52"/>
      <c r="H95" s="52"/>
      <c r="I95" s="52"/>
      <c r="J95" s="52"/>
      <c r="K95" s="52"/>
      <c r="O95" s="176" t="str">
        <f t="shared" si="1"/>
        <v>750MeV</v>
      </c>
      <c r="P95" s="20" t="str">
        <f t="shared" si="2"/>
        <v>650MeV</v>
      </c>
      <c r="Q95" s="20">
        <f t="shared" si="7"/>
        <v>814.62</v>
      </c>
      <c r="R95" s="20">
        <f t="shared" si="4"/>
        <v>947.81</v>
      </c>
      <c r="S95" s="20">
        <f t="shared" si="8"/>
        <v>117.72</v>
      </c>
    </row>
    <row r="96">
      <c r="A96" s="75"/>
      <c r="B96" s="52"/>
      <c r="C96" s="52"/>
      <c r="D96" s="353"/>
      <c r="E96" s="52"/>
      <c r="F96" s="52"/>
      <c r="G96" s="52"/>
      <c r="H96" s="52"/>
      <c r="I96" s="52"/>
      <c r="K96" s="52"/>
      <c r="O96" s="176" t="str">
        <f t="shared" si="1"/>
        <v>750MeV</v>
      </c>
      <c r="P96" s="20" t="str">
        <f t="shared" si="2"/>
        <v>650MeV</v>
      </c>
      <c r="Q96" s="20">
        <f t="shared" si="7"/>
        <v>814.62</v>
      </c>
      <c r="R96" s="20">
        <f t="shared" si="4"/>
        <v>947.81</v>
      </c>
      <c r="S96" s="20">
        <f t="shared" si="8"/>
        <v>117.72</v>
      </c>
    </row>
    <row r="97">
      <c r="A97" s="75"/>
      <c r="B97" s="52"/>
      <c r="C97" s="52"/>
      <c r="D97" s="353"/>
      <c r="E97" s="52"/>
      <c r="F97" s="52"/>
      <c r="G97" s="52"/>
      <c r="H97" s="52"/>
      <c r="I97" s="52"/>
      <c r="J97" s="52"/>
      <c r="K97" s="52"/>
      <c r="O97" s="176" t="str">
        <f t="shared" si="1"/>
        <v>750MeV</v>
      </c>
      <c r="P97" s="20" t="str">
        <f t="shared" si="2"/>
        <v>650MeV</v>
      </c>
      <c r="Q97" s="20">
        <f t="shared" si="7"/>
        <v>814.62</v>
      </c>
      <c r="R97" s="20">
        <f t="shared" si="4"/>
        <v>947.81</v>
      </c>
      <c r="S97" s="20">
        <f t="shared" si="8"/>
        <v>117.72</v>
      </c>
    </row>
    <row r="98">
      <c r="A98" s="75"/>
      <c r="B98" s="52"/>
      <c r="C98" s="52"/>
      <c r="D98" s="118"/>
      <c r="E98" s="52"/>
      <c r="F98" s="52"/>
      <c r="G98" s="52"/>
      <c r="H98" s="52"/>
      <c r="I98" s="52"/>
      <c r="J98" s="52"/>
      <c r="K98" s="52"/>
      <c r="O98" s="176" t="str">
        <f t="shared" si="1"/>
        <v>750MeV</v>
      </c>
      <c r="P98" s="20" t="str">
        <f t="shared" si="2"/>
        <v>650MeV</v>
      </c>
      <c r="Q98" s="20">
        <f t="shared" si="7"/>
        <v>814.62</v>
      </c>
      <c r="R98" s="20">
        <f t="shared" si="4"/>
        <v>947.81</v>
      </c>
      <c r="S98" s="20">
        <f t="shared" si="8"/>
        <v>117.72</v>
      </c>
    </row>
    <row r="99">
      <c r="A99" s="75"/>
      <c r="B99" s="52"/>
      <c r="C99" s="52"/>
      <c r="D99" s="118"/>
      <c r="E99" s="52"/>
      <c r="F99" s="52"/>
      <c r="G99" s="52"/>
      <c r="H99" s="52"/>
      <c r="I99" s="52"/>
      <c r="J99" s="52"/>
      <c r="K99" s="52"/>
      <c r="O99" s="176" t="str">
        <f t="shared" si="1"/>
        <v>750MeV</v>
      </c>
      <c r="P99" s="20" t="str">
        <f t="shared" si="2"/>
        <v>650MeV</v>
      </c>
      <c r="Q99" s="20">
        <f t="shared" si="7"/>
        <v>814.62</v>
      </c>
      <c r="R99" s="20">
        <f t="shared" si="4"/>
        <v>947.81</v>
      </c>
      <c r="S99" s="20">
        <f t="shared" si="8"/>
        <v>117.72</v>
      </c>
    </row>
    <row r="100">
      <c r="A100" s="75"/>
      <c r="B100" s="52"/>
      <c r="C100" s="52"/>
      <c r="D100" s="118"/>
      <c r="E100" s="52"/>
      <c r="F100" s="52"/>
      <c r="G100" s="52"/>
      <c r="H100" s="52"/>
      <c r="I100" s="52"/>
      <c r="J100" s="52"/>
      <c r="K100" s="52"/>
      <c r="O100" s="176" t="str">
        <f t="shared" si="1"/>
        <v>750MeV</v>
      </c>
      <c r="P100" s="20" t="str">
        <f t="shared" si="2"/>
        <v>650MeV</v>
      </c>
      <c r="Q100" s="20">
        <f t="shared" si="7"/>
        <v>814.62</v>
      </c>
      <c r="R100" s="20">
        <f t="shared" si="4"/>
        <v>947.81</v>
      </c>
      <c r="S100" s="20">
        <f t="shared" si="8"/>
        <v>117.72</v>
      </c>
    </row>
    <row r="101">
      <c r="A101" s="75"/>
      <c r="B101" s="52"/>
      <c r="C101" s="52"/>
      <c r="D101" s="118"/>
      <c r="E101" s="52"/>
      <c r="F101" s="52"/>
      <c r="G101" s="52"/>
      <c r="H101" s="52"/>
      <c r="I101" s="52"/>
      <c r="J101" s="52"/>
      <c r="K101" s="52"/>
      <c r="O101" s="176" t="str">
        <f t="shared" si="1"/>
        <v>750MeV</v>
      </c>
      <c r="P101" s="20" t="str">
        <f t="shared" si="2"/>
        <v>650MeV</v>
      </c>
      <c r="Q101" s="20">
        <f t="shared" si="7"/>
        <v>814.62</v>
      </c>
      <c r="R101" s="20">
        <f t="shared" si="4"/>
        <v>947.81</v>
      </c>
      <c r="S101" s="20">
        <f t="shared" si="8"/>
        <v>117.72</v>
      </c>
    </row>
    <row r="102">
      <c r="A102" s="75"/>
      <c r="B102" s="52"/>
      <c r="C102" s="52"/>
      <c r="D102" s="118"/>
      <c r="E102" s="52"/>
      <c r="F102" s="52"/>
      <c r="G102" s="52"/>
      <c r="H102" s="52"/>
      <c r="I102" s="52"/>
      <c r="J102" s="52"/>
      <c r="K102" s="52"/>
      <c r="O102" s="176" t="str">
        <f t="shared" si="1"/>
        <v>750MeV</v>
      </c>
      <c r="P102" s="20" t="str">
        <f t="shared" si="2"/>
        <v>650MeV</v>
      </c>
      <c r="Q102" s="20">
        <f t="shared" si="7"/>
        <v>814.62</v>
      </c>
      <c r="R102" s="20">
        <f t="shared" si="4"/>
        <v>947.81</v>
      </c>
      <c r="S102" s="20">
        <f t="shared" si="8"/>
        <v>117.72</v>
      </c>
    </row>
    <row r="103">
      <c r="A103" s="252"/>
      <c r="B103" s="52"/>
      <c r="C103" s="52"/>
      <c r="D103" s="118"/>
      <c r="E103" s="52"/>
      <c r="F103" s="52"/>
      <c r="G103" s="52"/>
      <c r="H103" s="52"/>
      <c r="I103" s="52"/>
      <c r="J103" s="52"/>
      <c r="K103" s="52"/>
      <c r="O103" s="176" t="str">
        <f t="shared" si="1"/>
        <v>750MeV</v>
      </c>
      <c r="P103" s="20" t="str">
        <f t="shared" si="2"/>
        <v>650MeV</v>
      </c>
      <c r="Q103" s="20">
        <f t="shared" si="7"/>
        <v>814.62</v>
      </c>
      <c r="R103" s="20">
        <f t="shared" si="4"/>
        <v>947.81</v>
      </c>
      <c r="S103" s="20">
        <f t="shared" si="8"/>
        <v>117.72</v>
      </c>
    </row>
    <row r="104">
      <c r="A104" s="75"/>
      <c r="B104" s="52"/>
      <c r="C104" s="52"/>
      <c r="D104" s="118"/>
      <c r="E104" s="52"/>
      <c r="F104" s="52"/>
      <c r="G104" s="52"/>
      <c r="H104" s="52"/>
      <c r="I104" s="52"/>
      <c r="J104" s="52"/>
      <c r="K104" s="52"/>
      <c r="O104" s="176" t="str">
        <f t="shared" si="1"/>
        <v>750MeV</v>
      </c>
      <c r="P104" s="20" t="str">
        <f t="shared" si="2"/>
        <v>650MeV</v>
      </c>
      <c r="Q104" s="20">
        <f t="shared" si="7"/>
        <v>814.62</v>
      </c>
      <c r="R104" s="20">
        <f t="shared" si="4"/>
        <v>947.81</v>
      </c>
      <c r="S104" s="20">
        <f t="shared" si="8"/>
        <v>117.72</v>
      </c>
    </row>
    <row r="105">
      <c r="A105" s="75"/>
      <c r="B105" s="52"/>
      <c r="C105" s="52"/>
      <c r="D105" s="118"/>
      <c r="E105" s="52"/>
      <c r="F105" s="52"/>
      <c r="G105" s="52"/>
      <c r="H105" s="52"/>
      <c r="I105" s="52"/>
      <c r="J105" s="52"/>
      <c r="K105" s="52"/>
      <c r="O105" s="176" t="str">
        <f t="shared" si="1"/>
        <v>750MeV</v>
      </c>
      <c r="P105" s="20" t="str">
        <f t="shared" si="2"/>
        <v>650MeV</v>
      </c>
      <c r="Q105" s="20">
        <f t="shared" si="7"/>
        <v>814.62</v>
      </c>
      <c r="R105" s="20">
        <f t="shared" si="4"/>
        <v>947.81</v>
      </c>
      <c r="S105" s="20">
        <f t="shared" si="8"/>
        <v>117.72</v>
      </c>
    </row>
    <row r="106">
      <c r="A106" s="75"/>
      <c r="B106" s="52"/>
      <c r="C106" s="52"/>
      <c r="D106" s="118"/>
      <c r="E106" s="52"/>
      <c r="F106" s="52"/>
      <c r="G106" s="76"/>
      <c r="H106" s="52"/>
      <c r="I106" s="52"/>
      <c r="J106" s="52"/>
      <c r="K106" s="52"/>
      <c r="O106" s="176" t="str">
        <f t="shared" si="1"/>
        <v>750MeV</v>
      </c>
      <c r="P106" s="20" t="str">
        <f t="shared" si="2"/>
        <v>650MeV</v>
      </c>
      <c r="Q106" s="20">
        <f t="shared" si="7"/>
        <v>814.62</v>
      </c>
      <c r="R106" s="20">
        <f t="shared" si="4"/>
        <v>947.81</v>
      </c>
      <c r="S106" s="20">
        <f t="shared" si="8"/>
        <v>117.72</v>
      </c>
    </row>
    <row r="107">
      <c r="A107" s="75"/>
      <c r="B107" s="52"/>
      <c r="C107" s="52"/>
      <c r="D107" s="118"/>
      <c r="E107" s="52"/>
      <c r="F107" s="52"/>
      <c r="G107" s="76"/>
      <c r="H107" s="52"/>
      <c r="I107" s="52"/>
      <c r="J107" s="52"/>
      <c r="K107" s="52"/>
      <c r="O107" s="176" t="str">
        <f t="shared" si="1"/>
        <v>750MeV</v>
      </c>
      <c r="P107" s="20" t="str">
        <f t="shared" si="2"/>
        <v>650MeV</v>
      </c>
      <c r="Q107" s="20">
        <f t="shared" si="7"/>
        <v>814.62</v>
      </c>
      <c r="R107" s="20">
        <f t="shared" si="4"/>
        <v>947.81</v>
      </c>
      <c r="S107" s="20">
        <f t="shared" si="8"/>
        <v>117.72</v>
      </c>
    </row>
    <row r="108">
      <c r="A108" s="75"/>
      <c r="B108" s="52"/>
      <c r="C108" s="52"/>
      <c r="D108" s="118"/>
      <c r="E108" s="52"/>
      <c r="F108" s="52"/>
      <c r="G108" s="76"/>
      <c r="H108" s="76"/>
      <c r="I108" s="52"/>
      <c r="J108" s="52"/>
      <c r="K108" s="52"/>
      <c r="O108" s="176" t="str">
        <f t="shared" si="1"/>
        <v>750MeV</v>
      </c>
      <c r="P108" s="20" t="str">
        <f t="shared" si="2"/>
        <v>650MeV</v>
      </c>
      <c r="Q108" s="20">
        <f t="shared" si="7"/>
        <v>814.62</v>
      </c>
      <c r="R108" s="20">
        <f t="shared" si="4"/>
        <v>947.81</v>
      </c>
      <c r="S108" s="20">
        <f t="shared" si="8"/>
        <v>117.72</v>
      </c>
    </row>
    <row r="109">
      <c r="A109" s="73"/>
      <c r="B109" s="52"/>
      <c r="C109" s="52"/>
      <c r="D109" s="118"/>
      <c r="E109" s="52"/>
      <c r="F109" s="52"/>
      <c r="G109" s="52"/>
      <c r="H109" s="52"/>
      <c r="I109" s="52"/>
      <c r="J109" s="52"/>
      <c r="K109" s="52"/>
      <c r="O109" s="176" t="str">
        <f t="shared" si="1"/>
        <v>750MeV</v>
      </c>
      <c r="P109" s="20" t="str">
        <f t="shared" si="2"/>
        <v>650MeV</v>
      </c>
      <c r="Q109" s="20">
        <f t="shared" si="7"/>
        <v>814.62</v>
      </c>
      <c r="R109" s="20">
        <f t="shared" si="4"/>
        <v>947.81</v>
      </c>
      <c r="S109" s="20">
        <f t="shared" si="8"/>
        <v>117.72</v>
      </c>
    </row>
    <row r="110">
      <c r="A110" s="75"/>
      <c r="B110" s="52"/>
      <c r="C110" s="52"/>
      <c r="D110" s="118"/>
      <c r="E110" s="52"/>
      <c r="F110" s="52"/>
      <c r="G110" s="52"/>
      <c r="H110" s="52"/>
      <c r="I110" s="52"/>
      <c r="J110" s="52"/>
      <c r="K110" s="52"/>
      <c r="O110" s="176" t="str">
        <f t="shared" si="1"/>
        <v>750MeV</v>
      </c>
      <c r="P110" s="20" t="str">
        <f t="shared" si="2"/>
        <v>650MeV</v>
      </c>
      <c r="Q110" s="20">
        <f t="shared" si="7"/>
        <v>814.62</v>
      </c>
      <c r="R110" s="20">
        <f t="shared" si="4"/>
        <v>947.81</v>
      </c>
      <c r="S110" s="20">
        <f t="shared" si="8"/>
        <v>117.72</v>
      </c>
    </row>
    <row r="111">
      <c r="A111" s="75"/>
      <c r="B111" s="52"/>
      <c r="C111" s="52"/>
      <c r="D111" s="118"/>
      <c r="E111" s="52"/>
      <c r="F111" s="52"/>
      <c r="G111" s="52"/>
      <c r="H111" s="52"/>
      <c r="I111" s="52"/>
      <c r="J111" s="52"/>
      <c r="K111" s="52"/>
      <c r="O111" s="176" t="str">
        <f t="shared" si="1"/>
        <v>750MeV</v>
      </c>
      <c r="P111" s="20" t="str">
        <f t="shared" si="2"/>
        <v>650MeV</v>
      </c>
      <c r="Q111" s="20">
        <f t="shared" si="7"/>
        <v>814.62</v>
      </c>
      <c r="R111" s="20">
        <f t="shared" si="4"/>
        <v>947.81</v>
      </c>
      <c r="S111" s="20">
        <f t="shared" si="8"/>
        <v>117.72</v>
      </c>
    </row>
    <row r="112">
      <c r="A112" s="75"/>
      <c r="B112" s="52"/>
      <c r="C112" s="52"/>
      <c r="D112" s="118"/>
      <c r="E112" s="52"/>
      <c r="F112" s="52"/>
      <c r="G112" s="52"/>
      <c r="H112" s="52"/>
      <c r="I112" s="52"/>
      <c r="J112" s="52"/>
      <c r="K112" s="52"/>
      <c r="O112" s="176" t="str">
        <f t="shared" si="1"/>
        <v>750MeV</v>
      </c>
      <c r="P112" s="20" t="str">
        <f t="shared" si="2"/>
        <v>650MeV</v>
      </c>
      <c r="Q112" s="20">
        <f t="shared" si="7"/>
        <v>814.62</v>
      </c>
      <c r="R112" s="20">
        <f t="shared" si="4"/>
        <v>947.81</v>
      </c>
      <c r="S112" s="20">
        <f t="shared" si="8"/>
        <v>117.72</v>
      </c>
    </row>
    <row r="113">
      <c r="A113" s="75"/>
      <c r="B113" s="52"/>
      <c r="C113" s="52"/>
      <c r="D113" s="118"/>
      <c r="E113" s="52"/>
      <c r="F113" s="52"/>
      <c r="G113" s="52"/>
      <c r="H113" s="52"/>
      <c r="I113" s="52"/>
      <c r="J113" s="52"/>
      <c r="K113" s="52"/>
      <c r="O113" s="176" t="str">
        <f t="shared" si="1"/>
        <v>750MeV</v>
      </c>
      <c r="P113" s="20" t="str">
        <f t="shared" si="2"/>
        <v>650MeV</v>
      </c>
      <c r="Q113" s="20">
        <f t="shared" si="7"/>
        <v>814.62</v>
      </c>
      <c r="R113" s="20">
        <f t="shared" si="4"/>
        <v>947.81</v>
      </c>
      <c r="S113" s="20">
        <f t="shared" si="8"/>
        <v>117.72</v>
      </c>
    </row>
    <row r="114">
      <c r="A114" s="31"/>
      <c r="B114" s="52"/>
      <c r="C114" s="52"/>
      <c r="D114" s="118"/>
      <c r="E114" s="52"/>
      <c r="F114" s="52"/>
      <c r="G114" s="52"/>
      <c r="H114" s="52"/>
      <c r="I114" s="52"/>
      <c r="J114" s="52"/>
      <c r="K114" s="52"/>
      <c r="O114" s="176" t="str">
        <f t="shared" si="1"/>
        <v>750MeV</v>
      </c>
      <c r="P114" s="20" t="str">
        <f t="shared" si="2"/>
        <v>650MeV</v>
      </c>
      <c r="Q114" s="20">
        <f t="shared" si="7"/>
        <v>814.62</v>
      </c>
      <c r="R114" s="20">
        <f t="shared" si="4"/>
        <v>947.81</v>
      </c>
      <c r="S114" s="20">
        <f t="shared" si="8"/>
        <v>117.72</v>
      </c>
      <c r="T114" s="52"/>
      <c r="U114" s="52"/>
      <c r="V114" s="52"/>
    </row>
    <row r="115">
      <c r="A115" s="252"/>
      <c r="B115" s="52"/>
      <c r="C115" s="52"/>
      <c r="D115" s="118"/>
      <c r="E115" s="52"/>
      <c r="F115" s="52"/>
      <c r="G115" s="52"/>
      <c r="H115" s="52"/>
      <c r="I115" s="52"/>
      <c r="J115" s="52"/>
      <c r="K115" s="52"/>
      <c r="O115" s="176" t="str">
        <f t="shared" si="1"/>
        <v>750MeV</v>
      </c>
      <c r="P115" s="20" t="str">
        <f t="shared" si="2"/>
        <v>650MeV</v>
      </c>
      <c r="Q115" s="20">
        <f t="shared" si="7"/>
        <v>814.62</v>
      </c>
      <c r="R115" s="20">
        <f t="shared" si="4"/>
        <v>947.81</v>
      </c>
      <c r="S115" s="20">
        <f t="shared" si="8"/>
        <v>117.72</v>
      </c>
    </row>
    <row r="116">
      <c r="A116" s="75"/>
      <c r="B116" s="52"/>
      <c r="C116" s="52"/>
      <c r="D116" s="118"/>
      <c r="E116" s="52"/>
      <c r="F116" s="52"/>
      <c r="G116" s="52"/>
      <c r="H116" s="52"/>
      <c r="I116" s="52"/>
      <c r="J116" s="52"/>
      <c r="K116" s="52"/>
      <c r="O116" s="176" t="str">
        <f t="shared" si="1"/>
        <v>750MeV</v>
      </c>
      <c r="P116" s="20" t="str">
        <f t="shared" si="2"/>
        <v>650MeV</v>
      </c>
      <c r="Q116" s="20">
        <f t="shared" si="7"/>
        <v>814.62</v>
      </c>
      <c r="R116" s="20">
        <f t="shared" si="4"/>
        <v>947.81</v>
      </c>
      <c r="S116" s="20">
        <f t="shared" si="8"/>
        <v>117.72</v>
      </c>
      <c r="T116" s="216"/>
      <c r="U116" s="216"/>
    </row>
    <row r="117">
      <c r="A117" s="75"/>
      <c r="B117" s="52"/>
      <c r="C117" s="52"/>
      <c r="D117" s="118"/>
      <c r="E117" s="52"/>
      <c r="F117" s="52"/>
      <c r="G117" s="52"/>
      <c r="H117" s="52"/>
      <c r="I117" s="52"/>
      <c r="J117" s="52"/>
      <c r="K117" s="52"/>
      <c r="O117" s="176" t="str">
        <f t="shared" si="1"/>
        <v>750MeV</v>
      </c>
      <c r="P117" s="20" t="str">
        <f t="shared" si="2"/>
        <v>650MeV</v>
      </c>
      <c r="Q117" s="20">
        <f t="shared" si="7"/>
        <v>814.62</v>
      </c>
      <c r="R117" s="20">
        <f t="shared" si="4"/>
        <v>947.81</v>
      </c>
      <c r="S117" s="20">
        <f t="shared" si="8"/>
        <v>117.72</v>
      </c>
      <c r="T117" s="216"/>
      <c r="U117" s="216"/>
    </row>
    <row r="118">
      <c r="A118" s="75"/>
      <c r="B118" s="52"/>
      <c r="C118" s="52"/>
      <c r="D118" s="353"/>
      <c r="E118" s="52"/>
      <c r="F118" s="52"/>
      <c r="G118" s="52"/>
      <c r="H118" s="52"/>
      <c r="I118" s="52"/>
      <c r="J118" s="52"/>
      <c r="K118" s="52"/>
      <c r="O118" s="176" t="str">
        <f t="shared" si="1"/>
        <v>750MeV</v>
      </c>
      <c r="P118" s="20" t="str">
        <f t="shared" si="2"/>
        <v>650MeV</v>
      </c>
      <c r="Q118" s="20">
        <f t="shared" si="7"/>
        <v>814.62</v>
      </c>
      <c r="R118" s="20">
        <f t="shared" si="4"/>
        <v>947.81</v>
      </c>
      <c r="S118" s="20">
        <f t="shared" si="8"/>
        <v>117.72</v>
      </c>
      <c r="T118" s="216"/>
      <c r="U118" s="216"/>
    </row>
    <row r="119">
      <c r="A119" s="75"/>
      <c r="B119" s="52"/>
      <c r="C119" s="52"/>
      <c r="D119" s="353"/>
      <c r="E119" s="52"/>
      <c r="F119" s="52"/>
      <c r="G119" s="52"/>
      <c r="H119" s="52"/>
      <c r="I119" s="52"/>
      <c r="J119" s="52"/>
      <c r="K119" s="52"/>
      <c r="O119" s="176" t="str">
        <f t="shared" si="1"/>
        <v>750MeV</v>
      </c>
      <c r="P119" s="20" t="str">
        <f t="shared" si="2"/>
        <v>650MeV</v>
      </c>
      <c r="Q119" s="20">
        <f t="shared" si="7"/>
        <v>814.62</v>
      </c>
      <c r="R119" s="20">
        <f t="shared" si="4"/>
        <v>947.81</v>
      </c>
      <c r="S119" s="20">
        <f t="shared" si="8"/>
        <v>117.72</v>
      </c>
      <c r="T119" s="216"/>
      <c r="U119" s="216"/>
    </row>
    <row r="120">
      <c r="A120" s="75"/>
      <c r="B120" s="52"/>
      <c r="C120" s="52"/>
      <c r="D120" s="353"/>
      <c r="E120" s="52"/>
      <c r="F120" s="52"/>
      <c r="G120" s="52"/>
      <c r="H120" s="52"/>
      <c r="I120" s="52"/>
      <c r="J120" s="52"/>
      <c r="K120" s="52"/>
      <c r="O120" s="176" t="str">
        <f t="shared" si="1"/>
        <v>750MeV</v>
      </c>
      <c r="P120" s="20" t="str">
        <f t="shared" si="2"/>
        <v>650MeV</v>
      </c>
      <c r="Q120" s="20">
        <f t="shared" si="7"/>
        <v>814.62</v>
      </c>
      <c r="R120" s="20">
        <f t="shared" si="4"/>
        <v>947.81</v>
      </c>
      <c r="S120" s="20">
        <f t="shared" si="8"/>
        <v>117.72</v>
      </c>
      <c r="T120" s="216"/>
      <c r="U120" s="216"/>
    </row>
    <row r="121">
      <c r="A121" s="75"/>
      <c r="B121" s="52"/>
      <c r="C121" s="52"/>
      <c r="D121" s="353"/>
      <c r="E121" s="52"/>
      <c r="F121" s="52"/>
      <c r="G121" s="52"/>
      <c r="H121" s="52"/>
      <c r="I121" s="52"/>
      <c r="J121" s="52"/>
      <c r="K121" s="52"/>
      <c r="O121" s="176" t="str">
        <f t="shared" si="1"/>
        <v>750MeV</v>
      </c>
      <c r="P121" s="20" t="str">
        <f t="shared" si="2"/>
        <v>650MeV</v>
      </c>
      <c r="Q121" s="20">
        <f t="shared" si="7"/>
        <v>814.62</v>
      </c>
      <c r="R121" s="20">
        <f t="shared" si="4"/>
        <v>947.81</v>
      </c>
      <c r="S121" s="20">
        <f t="shared" si="8"/>
        <v>117.72</v>
      </c>
      <c r="T121" s="216"/>
      <c r="U121" s="216"/>
    </row>
    <row r="122">
      <c r="A122" s="75"/>
      <c r="B122" s="52"/>
      <c r="C122" s="52"/>
      <c r="D122" s="353"/>
      <c r="E122" s="52"/>
      <c r="F122" s="52"/>
      <c r="G122" s="52"/>
      <c r="H122" s="52"/>
      <c r="I122" s="52"/>
      <c r="J122" s="52"/>
      <c r="K122" s="52"/>
      <c r="O122" s="176" t="str">
        <f t="shared" si="1"/>
        <v>750MeV</v>
      </c>
      <c r="P122" s="20" t="str">
        <f t="shared" si="2"/>
        <v>650MeV</v>
      </c>
      <c r="Q122" s="20">
        <f t="shared" si="7"/>
        <v>814.62</v>
      </c>
      <c r="R122" s="20">
        <f t="shared" si="4"/>
        <v>947.81</v>
      </c>
      <c r="S122" s="20">
        <f t="shared" si="8"/>
        <v>117.72</v>
      </c>
      <c r="T122" s="216"/>
      <c r="U122" s="216"/>
    </row>
    <row r="123">
      <c r="A123" s="75"/>
      <c r="B123" s="52"/>
      <c r="C123" s="52"/>
      <c r="D123" s="353"/>
      <c r="E123" s="52"/>
      <c r="F123" s="52"/>
      <c r="G123" s="52"/>
      <c r="H123" s="52"/>
      <c r="I123" s="52"/>
      <c r="J123" s="52"/>
      <c r="K123" s="52"/>
      <c r="O123" s="176" t="str">
        <f t="shared" si="1"/>
        <v>750MeV</v>
      </c>
      <c r="P123" s="20" t="str">
        <f t="shared" si="2"/>
        <v>650MeV</v>
      </c>
      <c r="Q123" s="20">
        <f t="shared" si="7"/>
        <v>814.62</v>
      </c>
      <c r="R123" s="20">
        <f t="shared" si="4"/>
        <v>947.81</v>
      </c>
      <c r="S123" s="20">
        <f t="shared" si="8"/>
        <v>117.72</v>
      </c>
      <c r="T123" s="216"/>
      <c r="U123" s="216"/>
    </row>
    <row r="124">
      <c r="A124" s="75"/>
      <c r="B124" s="52"/>
      <c r="C124" s="52"/>
      <c r="D124" s="353"/>
      <c r="E124" s="52"/>
      <c r="F124" s="52"/>
      <c r="G124" s="52"/>
      <c r="H124" s="52"/>
      <c r="I124" s="52"/>
      <c r="J124" s="52"/>
      <c r="K124" s="52"/>
      <c r="O124" s="176" t="str">
        <f t="shared" si="1"/>
        <v>750MeV</v>
      </c>
      <c r="P124" s="20" t="str">
        <f t="shared" si="2"/>
        <v>650MeV</v>
      </c>
      <c r="Q124" s="20">
        <f t="shared" si="7"/>
        <v>814.62</v>
      </c>
      <c r="R124" s="20">
        <f t="shared" si="4"/>
        <v>947.81</v>
      </c>
      <c r="S124" s="20">
        <f t="shared" si="8"/>
        <v>117.72</v>
      </c>
      <c r="T124" s="216"/>
      <c r="U124" s="216"/>
    </row>
    <row r="125">
      <c r="A125" s="75"/>
      <c r="B125" s="52"/>
      <c r="C125" s="52"/>
      <c r="D125" s="353"/>
      <c r="E125" s="52"/>
      <c r="F125" s="52"/>
      <c r="G125" s="52"/>
      <c r="H125" s="76"/>
      <c r="I125" s="52"/>
      <c r="J125" s="52"/>
      <c r="K125" s="52"/>
      <c r="O125" s="176" t="str">
        <f t="shared" si="1"/>
        <v>750MeV</v>
      </c>
      <c r="P125" s="20" t="str">
        <f t="shared" si="2"/>
        <v>650MeV</v>
      </c>
      <c r="Q125" s="20">
        <f t="shared" si="7"/>
        <v>814.62</v>
      </c>
      <c r="R125" s="20">
        <f t="shared" si="4"/>
        <v>947.81</v>
      </c>
      <c r="S125" s="20">
        <f t="shared" si="8"/>
        <v>117.72</v>
      </c>
      <c r="T125" s="216"/>
      <c r="U125" s="216"/>
    </row>
    <row r="126">
      <c r="A126" s="73"/>
      <c r="B126" s="52"/>
      <c r="C126" s="52"/>
      <c r="D126" s="353"/>
      <c r="E126" s="52"/>
      <c r="F126" s="52"/>
      <c r="G126" s="52"/>
      <c r="H126" s="52"/>
      <c r="I126" s="52"/>
      <c r="J126" s="52"/>
      <c r="K126" s="52"/>
      <c r="O126" s="176" t="str">
        <f t="shared" si="1"/>
        <v>750MeV</v>
      </c>
      <c r="P126" s="20" t="str">
        <f t="shared" si="2"/>
        <v>650MeV</v>
      </c>
      <c r="Q126" s="20">
        <f t="shared" si="7"/>
        <v>814.62</v>
      </c>
      <c r="R126" s="20">
        <f t="shared" si="4"/>
        <v>947.81</v>
      </c>
      <c r="S126" s="20">
        <f t="shared" si="8"/>
        <v>117.72</v>
      </c>
      <c r="T126" s="216"/>
      <c r="U126" s="216"/>
    </row>
    <row r="127">
      <c r="A127" s="75"/>
      <c r="B127" s="52"/>
      <c r="C127" s="52"/>
      <c r="D127" s="353"/>
      <c r="E127" s="52"/>
      <c r="F127" s="52"/>
      <c r="G127" s="52"/>
      <c r="H127" s="52"/>
      <c r="I127" s="52"/>
      <c r="J127" s="52"/>
      <c r="K127" s="52"/>
      <c r="O127" s="176" t="str">
        <f t="shared" si="1"/>
        <v>750MeV</v>
      </c>
      <c r="P127" s="20" t="str">
        <f t="shared" si="2"/>
        <v>650MeV</v>
      </c>
      <c r="Q127" s="20">
        <f t="shared" si="7"/>
        <v>814.62</v>
      </c>
      <c r="R127" s="20">
        <f t="shared" si="4"/>
        <v>947.81</v>
      </c>
      <c r="S127" s="20">
        <f t="shared" si="8"/>
        <v>117.72</v>
      </c>
      <c r="T127" s="216"/>
      <c r="U127" s="216"/>
    </row>
    <row r="128">
      <c r="A128" s="75"/>
      <c r="B128" s="52"/>
      <c r="C128" s="52"/>
      <c r="D128" s="353"/>
      <c r="E128" s="52"/>
      <c r="F128" s="52"/>
      <c r="G128" s="52"/>
      <c r="H128" s="52"/>
      <c r="I128" s="52"/>
      <c r="J128" s="52"/>
      <c r="K128" s="52"/>
      <c r="O128" s="176" t="str">
        <f t="shared" si="1"/>
        <v>750MeV</v>
      </c>
      <c r="P128" s="20" t="str">
        <f t="shared" si="2"/>
        <v>650MeV</v>
      </c>
      <c r="Q128" s="20">
        <f t="shared" si="7"/>
        <v>814.62</v>
      </c>
      <c r="R128" s="20">
        <f t="shared" si="4"/>
        <v>947.81</v>
      </c>
      <c r="S128" s="20">
        <f t="shared" si="8"/>
        <v>117.72</v>
      </c>
      <c r="T128" s="216"/>
      <c r="U128" s="216"/>
    </row>
    <row r="129">
      <c r="A129" s="75"/>
      <c r="B129" s="52"/>
      <c r="C129" s="52"/>
      <c r="D129" s="353"/>
      <c r="E129" s="52"/>
      <c r="F129" s="52"/>
      <c r="G129" s="52"/>
      <c r="H129" s="52"/>
      <c r="I129" s="52"/>
      <c r="J129" s="52"/>
      <c r="K129" s="52"/>
      <c r="O129" s="176" t="str">
        <f t="shared" si="1"/>
        <v>750MeV</v>
      </c>
      <c r="P129" s="20" t="str">
        <f t="shared" si="2"/>
        <v>650MeV</v>
      </c>
      <c r="Q129" s="20">
        <f t="shared" si="7"/>
        <v>814.62</v>
      </c>
      <c r="R129" s="20">
        <f t="shared" si="4"/>
        <v>947.81</v>
      </c>
      <c r="S129" s="20">
        <f t="shared" si="8"/>
        <v>117.72</v>
      </c>
      <c r="T129" s="216"/>
      <c r="U129" s="216"/>
    </row>
    <row r="130">
      <c r="A130" s="75"/>
      <c r="B130" s="52"/>
      <c r="C130" s="52"/>
      <c r="D130" s="353"/>
      <c r="E130" s="52"/>
      <c r="F130" s="52"/>
      <c r="G130" s="52"/>
      <c r="H130" s="52"/>
      <c r="I130" s="52"/>
      <c r="J130" s="52"/>
      <c r="K130" s="52"/>
      <c r="O130" s="176" t="str">
        <f t="shared" si="1"/>
        <v>750MeV</v>
      </c>
      <c r="P130" s="20" t="str">
        <f t="shared" si="2"/>
        <v>650MeV</v>
      </c>
      <c r="Q130" s="20">
        <f t="shared" si="7"/>
        <v>814.62</v>
      </c>
      <c r="R130" s="20">
        <f t="shared" si="4"/>
        <v>947.81</v>
      </c>
      <c r="S130" s="20">
        <f t="shared" si="8"/>
        <v>117.72</v>
      </c>
      <c r="T130" s="216"/>
      <c r="U130" s="216"/>
    </row>
    <row r="131">
      <c r="A131" s="75"/>
      <c r="B131" s="52"/>
      <c r="C131" s="52"/>
      <c r="D131" s="353"/>
      <c r="E131" s="52"/>
      <c r="F131" s="52"/>
      <c r="G131" s="52"/>
      <c r="H131" s="52"/>
      <c r="I131" s="52"/>
      <c r="J131" s="52"/>
      <c r="K131" s="52"/>
      <c r="O131" s="176" t="str">
        <f t="shared" si="1"/>
        <v>750MeV</v>
      </c>
      <c r="P131" s="20" t="str">
        <f t="shared" si="2"/>
        <v>650MeV</v>
      </c>
      <c r="Q131" s="20">
        <f t="shared" si="7"/>
        <v>814.62</v>
      </c>
      <c r="R131" s="20">
        <f t="shared" si="4"/>
        <v>947.81</v>
      </c>
      <c r="S131" s="20">
        <f t="shared" si="8"/>
        <v>117.72</v>
      </c>
      <c r="T131" s="216"/>
      <c r="U131" s="216"/>
    </row>
    <row r="132">
      <c r="A132" s="75"/>
      <c r="B132" s="52"/>
      <c r="C132" s="52"/>
      <c r="D132" s="353"/>
      <c r="E132" s="52"/>
      <c r="F132" s="52"/>
      <c r="G132" s="52"/>
      <c r="H132" s="52"/>
      <c r="I132" s="52"/>
      <c r="J132" s="52"/>
      <c r="K132" s="52"/>
      <c r="O132" s="176" t="str">
        <f t="shared" si="1"/>
        <v>750MeV</v>
      </c>
      <c r="P132" s="20" t="str">
        <f t="shared" si="2"/>
        <v>650MeV</v>
      </c>
      <c r="Q132" s="20">
        <f t="shared" si="7"/>
        <v>814.62</v>
      </c>
      <c r="R132" s="20">
        <f t="shared" si="4"/>
        <v>947.81</v>
      </c>
      <c r="S132" s="20">
        <f t="shared" si="8"/>
        <v>117.72</v>
      </c>
      <c r="T132" s="216"/>
      <c r="U132" s="216"/>
    </row>
    <row r="133">
      <c r="A133" s="252"/>
      <c r="B133" s="52"/>
      <c r="C133" s="52"/>
      <c r="D133" s="353"/>
      <c r="E133" s="52"/>
      <c r="F133" s="52"/>
      <c r="G133" s="52"/>
      <c r="H133" s="52"/>
      <c r="I133" s="52"/>
      <c r="J133" s="52"/>
      <c r="K133" s="52"/>
      <c r="O133" s="176" t="str">
        <f t="shared" si="1"/>
        <v>750MeV</v>
      </c>
      <c r="P133" s="20" t="str">
        <f t="shared" si="2"/>
        <v>650MeV</v>
      </c>
      <c r="Q133" s="20">
        <f t="shared" si="7"/>
        <v>814.62</v>
      </c>
      <c r="R133" s="20">
        <f t="shared" si="4"/>
        <v>947.81</v>
      </c>
      <c r="S133" s="20">
        <f t="shared" si="8"/>
        <v>117.72</v>
      </c>
      <c r="T133" s="216"/>
      <c r="U133" s="216"/>
    </row>
    <row r="134">
      <c r="A134" s="75"/>
      <c r="B134" s="52"/>
      <c r="C134" s="52"/>
      <c r="D134" s="207"/>
      <c r="E134" s="52"/>
      <c r="F134" s="52"/>
      <c r="G134" s="52"/>
      <c r="H134" s="52"/>
      <c r="I134" s="52"/>
      <c r="J134" s="52"/>
      <c r="K134" s="52"/>
      <c r="O134" s="176" t="str">
        <f t="shared" si="1"/>
        <v>750MeV</v>
      </c>
      <c r="P134" s="20" t="str">
        <f t="shared" si="2"/>
        <v>650MeV</v>
      </c>
      <c r="Q134" s="20">
        <f t="shared" si="7"/>
        <v>814.62</v>
      </c>
      <c r="R134" s="20">
        <f t="shared" si="4"/>
        <v>947.81</v>
      </c>
      <c r="S134" s="20">
        <f t="shared" si="8"/>
        <v>117.72</v>
      </c>
      <c r="T134" s="216"/>
      <c r="U134" s="216"/>
    </row>
    <row r="135">
      <c r="A135" s="73"/>
      <c r="B135" s="52"/>
      <c r="C135" s="52"/>
      <c r="D135" s="353"/>
      <c r="E135" s="52"/>
      <c r="F135" s="52"/>
      <c r="G135" s="52"/>
      <c r="H135" s="52"/>
      <c r="I135" s="52"/>
      <c r="J135" s="52"/>
      <c r="K135" s="52"/>
      <c r="O135" s="176" t="str">
        <f t="shared" si="1"/>
        <v>750MeV</v>
      </c>
      <c r="P135" s="20" t="str">
        <f t="shared" si="2"/>
        <v>650MeV</v>
      </c>
      <c r="Q135" s="20">
        <f t="shared" si="7"/>
        <v>814.62</v>
      </c>
      <c r="R135" s="20">
        <f t="shared" si="4"/>
        <v>947.81</v>
      </c>
      <c r="S135" s="20">
        <f t="shared" si="8"/>
        <v>117.72</v>
      </c>
      <c r="T135" s="216"/>
      <c r="U135" s="216"/>
    </row>
    <row r="136">
      <c r="A136" s="75"/>
      <c r="B136" s="52"/>
      <c r="C136" s="52"/>
      <c r="D136" s="353"/>
      <c r="E136" s="52"/>
      <c r="F136" s="52"/>
      <c r="G136" s="52"/>
      <c r="H136" s="52"/>
      <c r="I136" s="52"/>
      <c r="J136" s="52"/>
      <c r="K136" s="52"/>
      <c r="O136" s="176" t="str">
        <f t="shared" si="1"/>
        <v>750MeV</v>
      </c>
      <c r="P136" s="20" t="str">
        <f t="shared" si="2"/>
        <v>650MeV</v>
      </c>
      <c r="Q136" s="20">
        <f t="shared" si="7"/>
        <v>814.62</v>
      </c>
      <c r="R136" s="20">
        <f t="shared" si="4"/>
        <v>947.81</v>
      </c>
      <c r="S136" s="20">
        <f t="shared" si="8"/>
        <v>117.72</v>
      </c>
      <c r="T136" s="216"/>
      <c r="U136" s="216"/>
    </row>
    <row r="137">
      <c r="A137" s="75"/>
      <c r="B137" s="52"/>
      <c r="C137" s="52"/>
      <c r="D137" s="353"/>
      <c r="E137" s="52"/>
      <c r="F137" s="52"/>
      <c r="G137" s="52"/>
      <c r="H137" s="52"/>
      <c r="I137" s="52"/>
      <c r="J137" s="52"/>
      <c r="K137" s="52"/>
      <c r="O137" s="176" t="str">
        <f t="shared" si="1"/>
        <v>750MeV</v>
      </c>
      <c r="P137" s="20" t="str">
        <f t="shared" si="2"/>
        <v>650MeV</v>
      </c>
      <c r="Q137" s="20">
        <f t="shared" si="7"/>
        <v>814.62</v>
      </c>
      <c r="R137" s="20">
        <f t="shared" si="4"/>
        <v>947.81</v>
      </c>
      <c r="S137" s="20">
        <f t="shared" si="8"/>
        <v>117.72</v>
      </c>
      <c r="T137" s="216"/>
      <c r="U137" s="216"/>
    </row>
    <row r="138">
      <c r="A138" s="252"/>
      <c r="B138" s="52"/>
      <c r="C138" s="52"/>
      <c r="D138" s="353"/>
      <c r="E138" s="52"/>
      <c r="F138" s="52"/>
      <c r="G138" s="52"/>
      <c r="H138" s="52"/>
      <c r="I138" s="52"/>
      <c r="J138" s="52"/>
      <c r="K138" s="52"/>
      <c r="O138" s="176" t="str">
        <f t="shared" si="1"/>
        <v>750MeV</v>
      </c>
      <c r="P138" s="20" t="str">
        <f t="shared" si="2"/>
        <v>650MeV</v>
      </c>
      <c r="Q138" s="20">
        <f t="shared" si="7"/>
        <v>814.62</v>
      </c>
      <c r="R138" s="20">
        <f t="shared" si="4"/>
        <v>947.81</v>
      </c>
      <c r="S138" s="20">
        <f t="shared" si="8"/>
        <v>117.72</v>
      </c>
      <c r="T138" s="216"/>
      <c r="U138" s="216"/>
    </row>
    <row r="139">
      <c r="A139" s="75"/>
      <c r="B139" s="52"/>
      <c r="C139" s="52"/>
      <c r="D139" s="353"/>
      <c r="E139" s="52"/>
      <c r="F139" s="52"/>
      <c r="G139" s="52"/>
      <c r="H139" s="52"/>
      <c r="I139" s="52"/>
      <c r="J139" s="52"/>
      <c r="K139" s="52"/>
      <c r="O139" s="176" t="str">
        <f t="shared" si="1"/>
        <v>750MeV</v>
      </c>
      <c r="P139" s="20" t="str">
        <f t="shared" si="2"/>
        <v>650MeV</v>
      </c>
      <c r="Q139" s="20">
        <f t="shared" si="7"/>
        <v>814.62</v>
      </c>
      <c r="R139" s="20">
        <f t="shared" si="4"/>
        <v>947.81</v>
      </c>
      <c r="S139" s="20">
        <f t="shared" si="8"/>
        <v>117.72</v>
      </c>
      <c r="T139" s="216"/>
      <c r="U139" s="216"/>
    </row>
    <row r="140">
      <c r="A140" s="75"/>
      <c r="B140" s="52"/>
      <c r="C140" s="52"/>
      <c r="D140" s="353"/>
      <c r="E140" s="52"/>
      <c r="F140" s="52"/>
      <c r="G140" s="52"/>
      <c r="H140" s="52"/>
      <c r="I140" s="52"/>
      <c r="J140" s="52"/>
      <c r="K140" s="52"/>
      <c r="O140" s="176" t="str">
        <f t="shared" si="1"/>
        <v>750MeV</v>
      </c>
      <c r="P140" s="20" t="str">
        <f t="shared" si="2"/>
        <v>650MeV</v>
      </c>
      <c r="Q140" s="20">
        <f t="shared" si="7"/>
        <v>814.62</v>
      </c>
      <c r="R140" s="20">
        <f t="shared" si="4"/>
        <v>947.81</v>
      </c>
      <c r="S140" s="20">
        <f t="shared" si="8"/>
        <v>117.72</v>
      </c>
      <c r="T140" s="216"/>
      <c r="U140" s="216"/>
    </row>
    <row r="141">
      <c r="A141" s="75"/>
      <c r="B141" s="52"/>
      <c r="C141" s="52"/>
      <c r="D141" s="118"/>
      <c r="E141" s="52"/>
      <c r="F141" s="52"/>
      <c r="G141" s="52"/>
      <c r="H141" s="52"/>
      <c r="I141" s="52"/>
      <c r="J141" s="52"/>
      <c r="K141" s="52"/>
      <c r="O141" s="176" t="str">
        <f t="shared" si="1"/>
        <v>750MeV</v>
      </c>
      <c r="P141" s="20" t="str">
        <f t="shared" si="2"/>
        <v>650MeV</v>
      </c>
      <c r="Q141" s="20">
        <f t="shared" si="7"/>
        <v>814.62</v>
      </c>
      <c r="R141" s="20">
        <f t="shared" si="4"/>
        <v>947.81</v>
      </c>
      <c r="S141" s="20">
        <f t="shared" si="8"/>
        <v>117.72</v>
      </c>
      <c r="T141" s="216"/>
      <c r="U141" s="216"/>
    </row>
    <row r="142">
      <c r="A142" s="75"/>
      <c r="B142" s="52"/>
      <c r="C142" s="52"/>
      <c r="D142" s="118"/>
      <c r="E142" s="52"/>
      <c r="F142" s="52"/>
      <c r="G142" s="52"/>
      <c r="H142" s="52"/>
      <c r="I142" s="52"/>
      <c r="J142" s="52"/>
      <c r="K142" s="52"/>
      <c r="O142" s="176" t="str">
        <f t="shared" si="1"/>
        <v>750MeV</v>
      </c>
      <c r="P142" s="20" t="str">
        <f t="shared" si="2"/>
        <v>650MeV</v>
      </c>
      <c r="Q142" s="20">
        <f t="shared" si="7"/>
        <v>814.62</v>
      </c>
      <c r="R142" s="20">
        <f t="shared" si="4"/>
        <v>947.81</v>
      </c>
      <c r="S142" s="20">
        <f t="shared" si="8"/>
        <v>117.72</v>
      </c>
      <c r="T142" s="216"/>
      <c r="U142" s="216"/>
    </row>
    <row r="143">
      <c r="A143" s="75"/>
      <c r="B143" s="52"/>
      <c r="C143" s="52"/>
      <c r="D143" s="118"/>
      <c r="E143" s="52"/>
      <c r="F143" s="52"/>
      <c r="G143" s="52"/>
      <c r="H143" s="52"/>
      <c r="I143" s="52"/>
      <c r="J143" s="52"/>
      <c r="K143" s="52"/>
      <c r="O143" s="176" t="str">
        <f t="shared" si="1"/>
        <v>750MeV</v>
      </c>
      <c r="P143" s="20" t="str">
        <f t="shared" si="2"/>
        <v>650MeV</v>
      </c>
      <c r="Q143" s="20">
        <f t="shared" si="7"/>
        <v>814.62</v>
      </c>
      <c r="R143" s="20">
        <f t="shared" si="4"/>
        <v>947.81</v>
      </c>
      <c r="S143" s="20">
        <f t="shared" si="8"/>
        <v>117.72</v>
      </c>
      <c r="T143" s="216"/>
      <c r="U143" s="216"/>
    </row>
    <row r="144">
      <c r="A144" s="252"/>
      <c r="B144" s="52"/>
      <c r="C144" s="52"/>
      <c r="D144" s="118"/>
      <c r="E144" s="52"/>
      <c r="F144" s="52"/>
      <c r="G144" s="52"/>
      <c r="H144" s="52"/>
      <c r="I144" s="52"/>
      <c r="J144" s="52"/>
      <c r="K144" s="52"/>
      <c r="O144" s="176" t="str">
        <f t="shared" si="1"/>
        <v>750MeV</v>
      </c>
      <c r="P144" s="20" t="str">
        <f t="shared" si="2"/>
        <v>650MeV</v>
      </c>
      <c r="Q144" s="20">
        <f t="shared" si="7"/>
        <v>814.62</v>
      </c>
      <c r="R144" s="20">
        <f t="shared" si="4"/>
        <v>947.81</v>
      </c>
      <c r="S144" s="20">
        <f t="shared" si="8"/>
        <v>117.72</v>
      </c>
      <c r="T144" s="216"/>
      <c r="U144" s="216"/>
    </row>
    <row r="145">
      <c r="A145" s="75"/>
      <c r="B145" s="52"/>
      <c r="C145" s="52"/>
      <c r="D145" s="118"/>
      <c r="E145" s="52"/>
      <c r="F145" s="52"/>
      <c r="G145" s="52"/>
      <c r="H145" s="52"/>
      <c r="I145" s="52"/>
      <c r="J145" s="52"/>
      <c r="K145" s="52"/>
      <c r="O145" s="176" t="str">
        <f t="shared" si="1"/>
        <v>750MeV</v>
      </c>
      <c r="P145" s="20" t="str">
        <f t="shared" si="2"/>
        <v>650MeV</v>
      </c>
      <c r="Q145" s="20">
        <f t="shared" si="7"/>
        <v>814.62</v>
      </c>
      <c r="R145" s="20">
        <f t="shared" si="4"/>
        <v>947.81</v>
      </c>
      <c r="S145" s="20">
        <f t="shared" si="8"/>
        <v>117.72</v>
      </c>
      <c r="T145" s="216"/>
      <c r="U145" s="216"/>
    </row>
    <row r="146">
      <c r="A146" s="75"/>
      <c r="B146" s="52"/>
      <c r="C146" s="52"/>
      <c r="D146" s="118"/>
      <c r="E146" s="52"/>
      <c r="F146" s="52"/>
      <c r="G146" s="52"/>
      <c r="H146" s="52"/>
      <c r="I146" s="52"/>
      <c r="J146" s="52"/>
      <c r="K146" s="52"/>
      <c r="O146" s="176" t="str">
        <f t="shared" si="1"/>
        <v>750MeV</v>
      </c>
      <c r="P146" s="20" t="str">
        <f t="shared" si="2"/>
        <v>650MeV</v>
      </c>
      <c r="Q146" s="20">
        <f t="shared" ref="Q146:Q150" si="9">if($I146="LH2",$Q145+$F147,$Q145+0)</f>
        <v>814.62</v>
      </c>
      <c r="R146" s="20">
        <f t="shared" ref="R146:R147" si="10">if($I146="LD2",$R145+$F147,$R145+0)</f>
        <v>947.81</v>
      </c>
      <c r="S146" s="20">
        <f t="shared" ref="S146:S147" si="11">if($I146="dummy",S145+$F147,S145)</f>
        <v>117.72</v>
      </c>
      <c r="T146" s="216"/>
      <c r="U146" s="216"/>
    </row>
    <row r="147">
      <c r="A147" s="75"/>
      <c r="B147" s="52"/>
      <c r="C147" s="52"/>
      <c r="D147" s="118"/>
      <c r="E147" s="52"/>
      <c r="F147" s="52"/>
      <c r="G147" s="52"/>
      <c r="H147" s="52"/>
      <c r="I147" s="52"/>
      <c r="J147" s="52"/>
      <c r="K147" s="52"/>
      <c r="O147" s="176" t="str">
        <f t="shared" si="1"/>
        <v>750MeV</v>
      </c>
      <c r="P147" s="20" t="str">
        <f t="shared" si="2"/>
        <v>650MeV</v>
      </c>
      <c r="Q147" s="20">
        <f t="shared" si="9"/>
        <v>814.62</v>
      </c>
      <c r="R147" s="20">
        <f t="shared" si="10"/>
        <v>947.81</v>
      </c>
      <c r="S147" s="20">
        <f t="shared" si="11"/>
        <v>117.72</v>
      </c>
      <c r="T147" s="216"/>
      <c r="U147" s="216"/>
    </row>
    <row r="148">
      <c r="A148" s="75"/>
      <c r="B148" s="52"/>
      <c r="C148" s="52"/>
      <c r="D148" s="118"/>
      <c r="E148" s="52"/>
      <c r="F148" s="52"/>
      <c r="G148" s="52"/>
      <c r="H148" s="52"/>
      <c r="I148" s="52"/>
      <c r="J148" s="52"/>
      <c r="K148" s="52"/>
      <c r="O148" s="176" t="str">
        <f t="shared" si="1"/>
        <v>750MeV</v>
      </c>
      <c r="P148" s="20" t="str">
        <f t="shared" si="2"/>
        <v>650MeV</v>
      </c>
      <c r="Q148" s="20">
        <f t="shared" si="9"/>
        <v>814.62</v>
      </c>
      <c r="R148" s="20">
        <f>if($I148="LD2",$R147+#REF!,$R147+0)</f>
        <v>947.81</v>
      </c>
      <c r="S148" s="20">
        <f>if($I148="dummy",S147+#REF!,S147)</f>
        <v>117.72</v>
      </c>
      <c r="T148" s="216"/>
      <c r="U148" s="216"/>
    </row>
    <row r="149">
      <c r="A149" s="75"/>
      <c r="B149" s="52"/>
      <c r="C149" s="52"/>
      <c r="D149" s="118"/>
      <c r="E149" s="52"/>
      <c r="F149" s="52"/>
      <c r="G149" s="52"/>
      <c r="H149" s="52"/>
      <c r="I149" s="52"/>
      <c r="J149" s="52"/>
      <c r="K149" s="52"/>
      <c r="O149" s="176" t="str">
        <f t="shared" si="1"/>
        <v>750MeV</v>
      </c>
      <c r="P149" s="20" t="str">
        <f t="shared" si="2"/>
        <v>650MeV</v>
      </c>
      <c r="Q149" s="20">
        <f t="shared" si="9"/>
        <v>814.62</v>
      </c>
      <c r="R149" s="20">
        <f t="shared" ref="R149:R156" si="12">if($I149="LD2",$R148+$F149,$R148+0)</f>
        <v>947.81</v>
      </c>
      <c r="S149" s="20">
        <f t="shared" ref="S149:S167" si="13">if($I149="dummy",S148+$F149,S148)</f>
        <v>117.72</v>
      </c>
      <c r="T149" s="216"/>
      <c r="U149" s="216"/>
    </row>
    <row r="150">
      <c r="A150" s="75"/>
      <c r="B150" s="52"/>
      <c r="C150" s="52"/>
      <c r="D150" s="118"/>
      <c r="E150" s="52"/>
      <c r="F150" s="52"/>
      <c r="G150" s="52"/>
      <c r="H150" s="52"/>
      <c r="I150" s="52"/>
      <c r="J150" s="52"/>
      <c r="K150" s="52"/>
      <c r="O150" s="176" t="str">
        <f t="shared" si="1"/>
        <v>750MeV</v>
      </c>
      <c r="P150" s="20" t="str">
        <f t="shared" si="2"/>
        <v>650MeV</v>
      </c>
      <c r="Q150" s="20">
        <f t="shared" si="9"/>
        <v>814.62</v>
      </c>
      <c r="R150" s="20">
        <f t="shared" si="12"/>
        <v>947.81</v>
      </c>
      <c r="S150" s="20">
        <f t="shared" si="13"/>
        <v>117.72</v>
      </c>
      <c r="T150" s="216"/>
      <c r="U150" s="216"/>
    </row>
    <row r="151">
      <c r="A151" s="75"/>
      <c r="B151" s="52"/>
      <c r="C151" s="52"/>
      <c r="D151" s="118"/>
      <c r="E151" s="52"/>
      <c r="F151" s="52"/>
      <c r="G151" s="52"/>
      <c r="H151" s="52"/>
      <c r="I151" s="52"/>
      <c r="J151" s="52"/>
      <c r="K151" s="52"/>
      <c r="O151" s="176" t="str">
        <f t="shared" si="1"/>
        <v>750MeV</v>
      </c>
      <c r="P151" s="20" t="str">
        <f t="shared" si="2"/>
        <v>650MeV</v>
      </c>
      <c r="Q151" s="20">
        <f t="shared" ref="Q151:Q233" si="14">if($I151="LH2",$Q150+$F151,$Q150+0)</f>
        <v>814.62</v>
      </c>
      <c r="R151" s="20">
        <f t="shared" si="12"/>
        <v>947.81</v>
      </c>
      <c r="S151" s="20">
        <f t="shared" si="13"/>
        <v>117.72</v>
      </c>
      <c r="T151" s="216"/>
      <c r="U151" s="216"/>
    </row>
    <row r="152">
      <c r="A152" s="75"/>
      <c r="B152" s="52"/>
      <c r="C152" s="52"/>
      <c r="D152" s="118"/>
      <c r="E152" s="52"/>
      <c r="F152" s="52"/>
      <c r="G152" s="52"/>
      <c r="H152" s="52"/>
      <c r="I152" s="52"/>
      <c r="J152" s="52"/>
      <c r="K152" s="52"/>
      <c r="O152" s="176" t="str">
        <f t="shared" si="1"/>
        <v>750MeV</v>
      </c>
      <c r="P152" s="20" t="str">
        <f t="shared" si="2"/>
        <v>650MeV</v>
      </c>
      <c r="Q152" s="20">
        <f t="shared" si="14"/>
        <v>814.62</v>
      </c>
      <c r="R152" s="20">
        <f t="shared" si="12"/>
        <v>947.81</v>
      </c>
      <c r="S152" s="20">
        <f t="shared" si="13"/>
        <v>117.72</v>
      </c>
      <c r="T152" s="216"/>
      <c r="U152" s="216"/>
    </row>
    <row r="153">
      <c r="A153" s="75"/>
      <c r="B153" s="52"/>
      <c r="C153" s="52"/>
      <c r="D153" s="118"/>
      <c r="E153" s="52"/>
      <c r="F153" s="52"/>
      <c r="G153" s="52"/>
      <c r="H153" s="52"/>
      <c r="I153" s="52"/>
      <c r="J153" s="52"/>
      <c r="K153" s="52"/>
      <c r="O153" s="176" t="str">
        <f t="shared" si="1"/>
        <v>750MeV</v>
      </c>
      <c r="P153" s="20" t="str">
        <f t="shared" si="2"/>
        <v>650MeV</v>
      </c>
      <c r="Q153" s="20">
        <f t="shared" si="14"/>
        <v>814.62</v>
      </c>
      <c r="R153" s="20">
        <f t="shared" si="12"/>
        <v>947.81</v>
      </c>
      <c r="S153" s="20">
        <f t="shared" si="13"/>
        <v>117.72</v>
      </c>
      <c r="T153" s="216"/>
      <c r="U153" s="216"/>
    </row>
    <row r="154">
      <c r="A154" s="75"/>
      <c r="B154" s="52"/>
      <c r="C154" s="52"/>
      <c r="D154" s="118"/>
      <c r="E154" s="52"/>
      <c r="F154" s="52"/>
      <c r="G154" s="52"/>
      <c r="H154" s="52"/>
      <c r="I154" s="52"/>
      <c r="J154" s="52"/>
      <c r="K154" s="52"/>
      <c r="O154" s="176" t="str">
        <f t="shared" si="1"/>
        <v>750MeV</v>
      </c>
      <c r="P154" s="20" t="str">
        <f t="shared" si="2"/>
        <v>650MeV</v>
      </c>
      <c r="Q154" s="20">
        <f t="shared" si="14"/>
        <v>814.62</v>
      </c>
      <c r="R154" s="20">
        <f t="shared" si="12"/>
        <v>947.81</v>
      </c>
      <c r="S154" s="20">
        <f t="shared" si="13"/>
        <v>117.72</v>
      </c>
      <c r="T154" s="216"/>
      <c r="U154" s="216"/>
    </row>
    <row r="155">
      <c r="A155" s="75"/>
      <c r="B155" s="52"/>
      <c r="C155" s="52"/>
      <c r="D155" s="118"/>
      <c r="E155" s="52"/>
      <c r="F155" s="52"/>
      <c r="G155" s="52"/>
      <c r="H155" s="52"/>
      <c r="I155" s="52"/>
      <c r="J155" s="52"/>
      <c r="K155" s="52"/>
      <c r="O155" s="176" t="str">
        <f t="shared" si="1"/>
        <v>750MeV</v>
      </c>
      <c r="P155" s="20" t="str">
        <f t="shared" si="2"/>
        <v>650MeV</v>
      </c>
      <c r="Q155" s="20">
        <f t="shared" si="14"/>
        <v>814.62</v>
      </c>
      <c r="R155" s="20">
        <f t="shared" si="12"/>
        <v>947.81</v>
      </c>
      <c r="S155" s="20">
        <f t="shared" si="13"/>
        <v>117.72</v>
      </c>
      <c r="T155" s="216"/>
      <c r="U155" s="216"/>
    </row>
    <row r="156">
      <c r="A156" s="75"/>
      <c r="B156" s="52"/>
      <c r="C156" s="52"/>
      <c r="D156" s="118"/>
      <c r="E156" s="52"/>
      <c r="F156" s="52"/>
      <c r="G156" s="52"/>
      <c r="H156" s="52"/>
      <c r="I156" s="52"/>
      <c r="J156" s="52"/>
      <c r="K156" s="52"/>
      <c r="O156" s="176" t="str">
        <f t="shared" si="1"/>
        <v>750MeV</v>
      </c>
      <c r="P156" s="20" t="str">
        <f t="shared" si="2"/>
        <v>650MeV</v>
      </c>
      <c r="Q156" s="20">
        <f t="shared" si="14"/>
        <v>814.62</v>
      </c>
      <c r="R156" s="20">
        <f t="shared" si="12"/>
        <v>947.81</v>
      </c>
      <c r="S156" s="20">
        <f t="shared" si="13"/>
        <v>117.72</v>
      </c>
      <c r="T156" s="216"/>
      <c r="U156" s="216"/>
    </row>
    <row r="157">
      <c r="A157" s="75"/>
      <c r="B157" s="52"/>
      <c r="C157" s="52"/>
      <c r="D157" s="118"/>
      <c r="E157" s="52"/>
      <c r="F157" s="52"/>
      <c r="G157" s="52"/>
      <c r="H157" s="52"/>
      <c r="I157" s="52"/>
      <c r="J157" s="52"/>
      <c r="K157" s="52"/>
      <c r="O157" s="176" t="str">
        <f t="shared" si="1"/>
        <v>750MeV</v>
      </c>
      <c r="P157" s="20" t="str">
        <f t="shared" si="2"/>
        <v>650MeV</v>
      </c>
      <c r="Q157" s="20">
        <f t="shared" si="14"/>
        <v>814.62</v>
      </c>
      <c r="R157" s="20">
        <f t="shared" ref="R157:R158" si="15">if($I157="LD2",$R156+#REF!,$R156+0)</f>
        <v>947.81</v>
      </c>
      <c r="S157" s="20">
        <f t="shared" si="13"/>
        <v>117.72</v>
      </c>
      <c r="T157" s="216"/>
      <c r="U157" s="216"/>
    </row>
    <row r="158">
      <c r="A158" s="75"/>
      <c r="B158" s="52"/>
      <c r="C158" s="52"/>
      <c r="D158" s="118"/>
      <c r="E158" s="52"/>
      <c r="F158" s="52"/>
      <c r="G158" s="52"/>
      <c r="H158" s="52"/>
      <c r="I158" s="52"/>
      <c r="J158" s="52"/>
      <c r="K158" s="52"/>
      <c r="O158" s="176" t="str">
        <f t="shared" si="1"/>
        <v>750MeV</v>
      </c>
      <c r="P158" s="20" t="str">
        <f t="shared" si="2"/>
        <v>650MeV</v>
      </c>
      <c r="Q158" s="20">
        <f t="shared" si="14"/>
        <v>814.62</v>
      </c>
      <c r="R158" s="20">
        <f t="shared" si="15"/>
        <v>947.81</v>
      </c>
      <c r="S158" s="20">
        <f t="shared" si="13"/>
        <v>117.72</v>
      </c>
      <c r="T158" s="216"/>
      <c r="U158" s="216"/>
    </row>
    <row r="159">
      <c r="A159" s="75"/>
      <c r="B159" s="52"/>
      <c r="C159" s="52"/>
      <c r="D159" s="118"/>
      <c r="E159" s="52"/>
      <c r="F159" s="52"/>
      <c r="G159" s="52"/>
      <c r="H159" s="52"/>
      <c r="I159" s="52"/>
      <c r="J159" s="52"/>
      <c r="K159" s="52"/>
      <c r="O159" s="176" t="str">
        <f t="shared" si="1"/>
        <v>750MeV</v>
      </c>
      <c r="P159" s="20" t="str">
        <f t="shared" si="2"/>
        <v>650MeV</v>
      </c>
      <c r="Q159" s="20">
        <f t="shared" si="14"/>
        <v>814.62</v>
      </c>
      <c r="R159" s="20">
        <f t="shared" ref="R159:R167" si="16">if($I159="LD2",$R158+$F159,$R158+0)</f>
        <v>947.81</v>
      </c>
      <c r="S159" s="20">
        <f t="shared" si="13"/>
        <v>117.72</v>
      </c>
      <c r="T159" s="216"/>
      <c r="U159" s="216"/>
    </row>
    <row r="160">
      <c r="A160" s="75"/>
      <c r="B160" s="52"/>
      <c r="C160" s="52"/>
      <c r="D160" s="353"/>
      <c r="E160" s="52"/>
      <c r="F160" s="52"/>
      <c r="G160" s="52"/>
      <c r="H160" s="52"/>
      <c r="I160" s="52"/>
      <c r="J160" s="52"/>
      <c r="K160" s="52"/>
      <c r="O160" s="176" t="str">
        <f t="shared" si="1"/>
        <v>750MeV</v>
      </c>
      <c r="P160" s="20" t="str">
        <f t="shared" si="2"/>
        <v>650MeV</v>
      </c>
      <c r="Q160" s="20">
        <f t="shared" si="14"/>
        <v>814.62</v>
      </c>
      <c r="R160" s="20">
        <f t="shared" si="16"/>
        <v>947.81</v>
      </c>
      <c r="S160" s="20">
        <f t="shared" si="13"/>
        <v>117.72</v>
      </c>
      <c r="T160" s="216"/>
      <c r="U160" s="216"/>
    </row>
    <row r="161">
      <c r="A161" s="75"/>
      <c r="B161" s="52"/>
      <c r="C161" s="52"/>
      <c r="D161" s="353"/>
      <c r="E161" s="52"/>
      <c r="F161" s="52"/>
      <c r="G161" s="52"/>
      <c r="H161" s="52"/>
      <c r="I161" s="52"/>
      <c r="J161" s="52"/>
      <c r="K161" s="52"/>
      <c r="O161" s="176" t="str">
        <f t="shared" si="1"/>
        <v>750MeV</v>
      </c>
      <c r="P161" s="20" t="str">
        <f t="shared" si="2"/>
        <v>650MeV</v>
      </c>
      <c r="Q161" s="20">
        <f t="shared" si="14"/>
        <v>814.62</v>
      </c>
      <c r="R161" s="20">
        <f t="shared" si="16"/>
        <v>947.81</v>
      </c>
      <c r="S161" s="20">
        <f t="shared" si="13"/>
        <v>117.72</v>
      </c>
      <c r="T161" s="216"/>
      <c r="U161" s="216"/>
    </row>
    <row r="162">
      <c r="A162" s="75"/>
      <c r="B162" s="52"/>
      <c r="C162" s="52"/>
      <c r="D162" s="353"/>
      <c r="E162" s="52"/>
      <c r="F162" s="52"/>
      <c r="G162" s="52"/>
      <c r="H162" s="52"/>
      <c r="I162" s="52"/>
      <c r="J162" s="52"/>
      <c r="K162" s="52"/>
      <c r="O162" s="176" t="str">
        <f t="shared" si="1"/>
        <v>750MeV</v>
      </c>
      <c r="P162" s="20" t="str">
        <f t="shared" si="2"/>
        <v>650MeV</v>
      </c>
      <c r="Q162" s="20">
        <f t="shared" si="14"/>
        <v>814.62</v>
      </c>
      <c r="R162" s="20">
        <f t="shared" si="16"/>
        <v>947.81</v>
      </c>
      <c r="S162" s="20">
        <f t="shared" si="13"/>
        <v>117.72</v>
      </c>
      <c r="T162" s="216"/>
      <c r="U162" s="216"/>
    </row>
    <row r="163">
      <c r="A163" s="75"/>
      <c r="B163" s="52"/>
      <c r="C163" s="52"/>
      <c r="D163" s="353"/>
      <c r="E163" s="52"/>
      <c r="F163" s="52"/>
      <c r="G163" s="52"/>
      <c r="H163" s="52"/>
      <c r="I163" s="52"/>
      <c r="J163" s="52"/>
      <c r="K163" s="52"/>
      <c r="O163" s="176" t="str">
        <f t="shared" si="1"/>
        <v>750MeV</v>
      </c>
      <c r="P163" s="20" t="str">
        <f t="shared" si="2"/>
        <v>650MeV</v>
      </c>
      <c r="Q163" s="20">
        <f t="shared" si="14"/>
        <v>814.62</v>
      </c>
      <c r="R163" s="20">
        <f t="shared" si="16"/>
        <v>947.81</v>
      </c>
      <c r="S163" s="20">
        <f t="shared" si="13"/>
        <v>117.72</v>
      </c>
      <c r="T163" s="216"/>
      <c r="U163" s="216"/>
    </row>
    <row r="164">
      <c r="A164" s="75"/>
      <c r="B164" s="52"/>
      <c r="C164" s="52"/>
      <c r="D164" s="353"/>
      <c r="E164" s="52"/>
      <c r="F164" s="52"/>
      <c r="G164" s="52"/>
      <c r="H164" s="52"/>
      <c r="I164" s="52"/>
      <c r="J164" s="52"/>
      <c r="K164" s="52"/>
      <c r="O164" s="176" t="str">
        <f t="shared" si="1"/>
        <v>750MeV</v>
      </c>
      <c r="P164" s="20" t="str">
        <f t="shared" si="2"/>
        <v>650MeV</v>
      </c>
      <c r="Q164" s="20">
        <f t="shared" si="14"/>
        <v>814.62</v>
      </c>
      <c r="R164" s="20">
        <f t="shared" si="16"/>
        <v>947.81</v>
      </c>
      <c r="S164" s="20">
        <f t="shared" si="13"/>
        <v>117.72</v>
      </c>
      <c r="T164" s="216"/>
      <c r="U164" s="216"/>
    </row>
    <row r="165">
      <c r="A165" s="75"/>
      <c r="B165" s="52"/>
      <c r="C165" s="52"/>
      <c r="D165" s="353"/>
      <c r="E165" s="52"/>
      <c r="F165" s="52"/>
      <c r="G165" s="52"/>
      <c r="H165" s="52"/>
      <c r="I165" s="52"/>
      <c r="J165" s="52"/>
      <c r="K165" s="52"/>
      <c r="O165" s="176" t="str">
        <f t="shared" si="1"/>
        <v>750MeV</v>
      </c>
      <c r="P165" s="20" t="str">
        <f t="shared" si="2"/>
        <v>650MeV</v>
      </c>
      <c r="Q165" s="20">
        <f t="shared" si="14"/>
        <v>814.62</v>
      </c>
      <c r="R165" s="20">
        <f t="shared" si="16"/>
        <v>947.81</v>
      </c>
      <c r="S165" s="20">
        <f t="shared" si="13"/>
        <v>117.72</v>
      </c>
      <c r="T165" s="216"/>
      <c r="U165" s="216"/>
    </row>
    <row r="166">
      <c r="A166" s="75"/>
      <c r="B166" s="52"/>
      <c r="C166" s="52"/>
      <c r="D166" s="353"/>
      <c r="E166" s="52"/>
      <c r="F166" s="52"/>
      <c r="G166" s="52"/>
      <c r="H166" s="52"/>
      <c r="I166" s="52"/>
      <c r="J166" s="52"/>
      <c r="K166" s="52"/>
      <c r="O166" s="176" t="str">
        <f t="shared" si="1"/>
        <v>750MeV</v>
      </c>
      <c r="P166" s="20" t="str">
        <f t="shared" si="2"/>
        <v>650MeV</v>
      </c>
      <c r="Q166" s="20">
        <f t="shared" si="14"/>
        <v>814.62</v>
      </c>
      <c r="R166" s="20">
        <f t="shared" si="16"/>
        <v>947.81</v>
      </c>
      <c r="S166" s="20">
        <f t="shared" si="13"/>
        <v>117.72</v>
      </c>
      <c r="T166" s="216"/>
      <c r="U166" s="216"/>
    </row>
    <row r="167">
      <c r="A167" s="75"/>
      <c r="B167" s="52"/>
      <c r="C167" s="52"/>
      <c r="D167" s="353"/>
      <c r="E167" s="52"/>
      <c r="F167" s="52"/>
      <c r="G167" s="52"/>
      <c r="H167" s="52"/>
      <c r="I167" s="52"/>
      <c r="J167" s="52"/>
      <c r="K167" s="52"/>
      <c r="O167" s="176" t="str">
        <f t="shared" si="1"/>
        <v>750MeV</v>
      </c>
      <c r="P167" s="20" t="str">
        <f t="shared" si="2"/>
        <v>650MeV</v>
      </c>
      <c r="Q167" s="20">
        <f t="shared" si="14"/>
        <v>814.62</v>
      </c>
      <c r="R167" s="20">
        <f t="shared" si="16"/>
        <v>947.81</v>
      </c>
      <c r="S167" s="20">
        <f t="shared" si="13"/>
        <v>117.72</v>
      </c>
      <c r="T167" s="216"/>
      <c r="U167" s="216"/>
    </row>
    <row r="168">
      <c r="A168" s="75"/>
      <c r="B168" s="52"/>
      <c r="C168" s="52"/>
      <c r="D168" s="353"/>
      <c r="E168" s="52"/>
      <c r="F168" s="52"/>
      <c r="G168" s="52"/>
      <c r="H168" s="52"/>
      <c r="I168" s="52"/>
      <c r="J168" s="52"/>
      <c r="K168" s="52"/>
      <c r="O168" s="176" t="str">
        <f t="shared" si="1"/>
        <v>750MeV</v>
      </c>
      <c r="P168" s="20" t="str">
        <f t="shared" si="2"/>
        <v>650MeV</v>
      </c>
      <c r="Q168" s="20">
        <f t="shared" si="14"/>
        <v>814.62</v>
      </c>
      <c r="R168" s="20">
        <f>if($I168="LD2",$R167+#REF!,$R167+0)</f>
        <v>947.81</v>
      </c>
      <c r="S168" s="20">
        <f>if($I168="dummy",S167+#REF!,S167)</f>
        <v>117.72</v>
      </c>
      <c r="T168" s="216"/>
      <c r="U168" s="216"/>
    </row>
    <row r="169">
      <c r="A169" s="75"/>
      <c r="B169" s="52"/>
      <c r="C169" s="52"/>
      <c r="D169" s="353"/>
      <c r="E169" s="52"/>
      <c r="F169" s="52"/>
      <c r="G169" s="52"/>
      <c r="H169" s="52"/>
      <c r="I169" s="52"/>
      <c r="J169" s="52"/>
      <c r="K169" s="52"/>
      <c r="O169" s="176" t="str">
        <f t="shared" si="1"/>
        <v>750MeV</v>
      </c>
      <c r="P169" s="20" t="str">
        <f t="shared" si="2"/>
        <v>650MeV</v>
      </c>
      <c r="Q169" s="20">
        <f t="shared" si="14"/>
        <v>814.62</v>
      </c>
      <c r="R169" s="20">
        <f t="shared" ref="R169:R233" si="17">if($I169="LD2",$R168+$F169,$R168+0)</f>
        <v>947.81</v>
      </c>
      <c r="S169" s="20">
        <f t="shared" ref="S169:S233" si="18">if($I169="dummy",S168+$F169,S168)</f>
        <v>117.72</v>
      </c>
      <c r="T169" s="216"/>
      <c r="U169" s="216"/>
    </row>
    <row r="170">
      <c r="A170" s="75"/>
      <c r="B170" s="52"/>
      <c r="C170" s="52"/>
      <c r="D170" s="353"/>
      <c r="E170" s="52"/>
      <c r="F170" s="52"/>
      <c r="G170" s="52"/>
      <c r="H170" s="52"/>
      <c r="I170" s="52"/>
      <c r="J170" s="52"/>
      <c r="K170" s="52"/>
      <c r="O170" s="176" t="str">
        <f t="shared" si="1"/>
        <v>750MeV</v>
      </c>
      <c r="P170" s="20" t="str">
        <f t="shared" si="2"/>
        <v>650MeV</v>
      </c>
      <c r="Q170" s="20">
        <f t="shared" si="14"/>
        <v>814.62</v>
      </c>
      <c r="R170" s="20">
        <f t="shared" si="17"/>
        <v>947.81</v>
      </c>
      <c r="S170" s="20">
        <f t="shared" si="18"/>
        <v>117.72</v>
      </c>
      <c r="T170" s="216"/>
      <c r="U170" s="216"/>
    </row>
    <row r="171">
      <c r="A171" s="75"/>
      <c r="B171" s="52"/>
      <c r="C171" s="52"/>
      <c r="D171" s="353"/>
      <c r="E171" s="52"/>
      <c r="F171" s="52"/>
      <c r="G171" s="52"/>
      <c r="H171" s="52"/>
      <c r="I171" s="52"/>
      <c r="J171" s="52"/>
      <c r="K171" s="52"/>
      <c r="O171" s="176" t="str">
        <f t="shared" si="1"/>
        <v>750MeV</v>
      </c>
      <c r="P171" s="20" t="str">
        <f t="shared" si="2"/>
        <v>650MeV</v>
      </c>
      <c r="Q171" s="20">
        <f t="shared" si="14"/>
        <v>814.62</v>
      </c>
      <c r="R171" s="20">
        <f t="shared" si="17"/>
        <v>947.81</v>
      </c>
      <c r="S171" s="20">
        <f t="shared" si="18"/>
        <v>117.72</v>
      </c>
      <c r="T171" s="216"/>
      <c r="U171" s="216"/>
    </row>
    <row r="172">
      <c r="A172" s="75"/>
      <c r="B172" s="52"/>
      <c r="C172" s="52"/>
      <c r="D172" s="353"/>
      <c r="E172" s="52"/>
      <c r="F172" s="52"/>
      <c r="G172" s="52"/>
      <c r="H172" s="52"/>
      <c r="I172" s="52"/>
      <c r="J172" s="52"/>
      <c r="K172" s="52"/>
      <c r="O172" s="176" t="str">
        <f t="shared" si="1"/>
        <v>750MeV</v>
      </c>
      <c r="P172" s="20" t="str">
        <f t="shared" si="2"/>
        <v>650MeV</v>
      </c>
      <c r="Q172" s="20">
        <f t="shared" si="14"/>
        <v>814.62</v>
      </c>
      <c r="R172" s="20">
        <f t="shared" si="17"/>
        <v>947.81</v>
      </c>
      <c r="S172" s="20">
        <f t="shared" si="18"/>
        <v>117.72</v>
      </c>
      <c r="T172" s="216"/>
      <c r="U172" s="216"/>
    </row>
    <row r="173">
      <c r="A173" s="75"/>
      <c r="B173" s="52"/>
      <c r="C173" s="52"/>
      <c r="D173" s="353"/>
      <c r="E173" s="52"/>
      <c r="F173" s="52"/>
      <c r="G173" s="52"/>
      <c r="H173" s="52"/>
      <c r="I173" s="52"/>
      <c r="J173" s="52"/>
      <c r="K173" s="52"/>
      <c r="O173" s="176" t="str">
        <f t="shared" si="1"/>
        <v>750MeV</v>
      </c>
      <c r="P173" s="20" t="str">
        <f t="shared" si="2"/>
        <v>650MeV</v>
      </c>
      <c r="Q173" s="20">
        <f t="shared" si="14"/>
        <v>814.62</v>
      </c>
      <c r="R173" s="20">
        <f t="shared" si="17"/>
        <v>947.81</v>
      </c>
      <c r="S173" s="20">
        <f t="shared" si="18"/>
        <v>117.72</v>
      </c>
      <c r="T173" s="216"/>
      <c r="U173" s="216"/>
    </row>
    <row r="174">
      <c r="A174" s="75"/>
      <c r="B174" s="52"/>
      <c r="C174" s="52"/>
      <c r="D174" s="353"/>
      <c r="E174" s="52"/>
      <c r="F174" s="52"/>
      <c r="G174" s="52"/>
      <c r="H174" s="52"/>
      <c r="I174" s="52"/>
      <c r="J174" s="52"/>
      <c r="K174" s="52"/>
      <c r="O174" s="176" t="str">
        <f t="shared" si="1"/>
        <v>750MeV</v>
      </c>
      <c r="P174" s="20" t="str">
        <f t="shared" si="2"/>
        <v>650MeV</v>
      </c>
      <c r="Q174" s="20">
        <f t="shared" si="14"/>
        <v>814.62</v>
      </c>
      <c r="R174" s="20">
        <f t="shared" si="17"/>
        <v>947.81</v>
      </c>
      <c r="S174" s="20">
        <f t="shared" si="18"/>
        <v>117.72</v>
      </c>
      <c r="T174" s="216"/>
      <c r="U174" s="216"/>
    </row>
    <row r="175">
      <c r="A175" s="75"/>
      <c r="B175" s="52"/>
      <c r="C175" s="52"/>
      <c r="D175" s="353"/>
      <c r="E175" s="52"/>
      <c r="F175" s="52"/>
      <c r="G175" s="52"/>
      <c r="H175" s="52"/>
      <c r="I175" s="52"/>
      <c r="J175" s="52"/>
      <c r="K175" s="52"/>
      <c r="O175" s="176" t="str">
        <f t="shared" si="1"/>
        <v>750MeV</v>
      </c>
      <c r="P175" s="20" t="str">
        <f t="shared" si="2"/>
        <v>650MeV</v>
      </c>
      <c r="Q175" s="20">
        <f t="shared" si="14"/>
        <v>814.62</v>
      </c>
      <c r="R175" s="20">
        <f t="shared" si="17"/>
        <v>947.81</v>
      </c>
      <c r="S175" s="20">
        <f t="shared" si="18"/>
        <v>117.72</v>
      </c>
      <c r="T175" s="216"/>
      <c r="U175" s="216"/>
    </row>
    <row r="176">
      <c r="A176" s="75"/>
      <c r="B176" s="52"/>
      <c r="C176" s="52"/>
      <c r="D176" s="353"/>
      <c r="E176" s="52"/>
      <c r="F176" s="52"/>
      <c r="G176" s="52"/>
      <c r="H176" s="52"/>
      <c r="I176" s="52"/>
      <c r="J176" s="52"/>
      <c r="K176" s="52"/>
      <c r="O176" s="176" t="str">
        <f t="shared" si="1"/>
        <v>750MeV</v>
      </c>
      <c r="P176" s="20" t="str">
        <f t="shared" si="2"/>
        <v>650MeV</v>
      </c>
      <c r="Q176" s="20">
        <f t="shared" si="14"/>
        <v>814.62</v>
      </c>
      <c r="R176" s="20">
        <f t="shared" si="17"/>
        <v>947.81</v>
      </c>
      <c r="S176" s="20">
        <f t="shared" si="18"/>
        <v>117.72</v>
      </c>
      <c r="T176" s="216"/>
      <c r="U176" s="216"/>
    </row>
    <row r="177">
      <c r="A177" s="75"/>
      <c r="B177" s="52"/>
      <c r="C177" s="52"/>
      <c r="D177" s="353"/>
      <c r="E177" s="52"/>
      <c r="F177" s="52"/>
      <c r="G177" s="52"/>
      <c r="H177" s="52"/>
      <c r="I177" s="52"/>
      <c r="J177" s="52"/>
      <c r="K177" s="52"/>
      <c r="O177" s="176" t="str">
        <f t="shared" si="1"/>
        <v>750MeV</v>
      </c>
      <c r="P177" s="20" t="str">
        <f t="shared" si="2"/>
        <v>650MeV</v>
      </c>
      <c r="Q177" s="20">
        <f t="shared" si="14"/>
        <v>814.62</v>
      </c>
      <c r="R177" s="20">
        <f t="shared" si="17"/>
        <v>947.81</v>
      </c>
      <c r="S177" s="20">
        <f t="shared" si="18"/>
        <v>117.72</v>
      </c>
      <c r="T177" s="216"/>
      <c r="U177" s="216"/>
    </row>
    <row r="178">
      <c r="A178" s="73"/>
      <c r="B178" s="52"/>
      <c r="C178" s="52"/>
      <c r="D178" s="353"/>
      <c r="E178" s="52"/>
      <c r="F178" s="52"/>
      <c r="G178" s="52"/>
      <c r="H178" s="52"/>
      <c r="I178" s="52"/>
      <c r="J178" s="52"/>
      <c r="K178" s="52"/>
      <c r="O178" s="176" t="str">
        <f t="shared" si="1"/>
        <v>750MeV</v>
      </c>
      <c r="P178" s="20" t="str">
        <f t="shared" si="2"/>
        <v>650MeV</v>
      </c>
      <c r="Q178" s="20">
        <f t="shared" si="14"/>
        <v>814.62</v>
      </c>
      <c r="R178" s="20">
        <f t="shared" si="17"/>
        <v>947.81</v>
      </c>
      <c r="S178" s="20">
        <f t="shared" si="18"/>
        <v>117.72</v>
      </c>
      <c r="T178" s="216"/>
      <c r="U178" s="216"/>
    </row>
    <row r="179">
      <c r="A179" s="75"/>
      <c r="B179" s="52"/>
      <c r="C179" s="52"/>
      <c r="D179" s="353"/>
      <c r="E179" s="52"/>
      <c r="F179" s="52"/>
      <c r="G179" s="52"/>
      <c r="H179" s="52"/>
      <c r="I179" s="52"/>
      <c r="J179" s="52"/>
      <c r="K179" s="52"/>
      <c r="O179" s="176" t="str">
        <f t="shared" si="1"/>
        <v>750MeV</v>
      </c>
      <c r="P179" s="20" t="str">
        <f t="shared" si="2"/>
        <v>650MeV</v>
      </c>
      <c r="Q179" s="20">
        <f t="shared" si="14"/>
        <v>814.62</v>
      </c>
      <c r="R179" s="20">
        <f t="shared" si="17"/>
        <v>947.81</v>
      </c>
      <c r="S179" s="20">
        <f t="shared" si="18"/>
        <v>117.72</v>
      </c>
      <c r="T179" s="216"/>
      <c r="U179" s="216"/>
    </row>
    <row r="180">
      <c r="A180" s="75"/>
      <c r="B180" s="52"/>
      <c r="C180" s="52"/>
      <c r="D180" s="353"/>
      <c r="E180" s="52"/>
      <c r="F180" s="52"/>
      <c r="G180" s="52"/>
      <c r="H180" s="52"/>
      <c r="I180" s="52"/>
      <c r="J180" s="52"/>
      <c r="K180" s="52"/>
      <c r="O180" s="176" t="str">
        <f t="shared" si="1"/>
        <v>750MeV</v>
      </c>
      <c r="P180" s="20" t="str">
        <f t="shared" si="2"/>
        <v>650MeV</v>
      </c>
      <c r="Q180" s="20">
        <f t="shared" si="14"/>
        <v>814.62</v>
      </c>
      <c r="R180" s="20">
        <f t="shared" si="17"/>
        <v>947.81</v>
      </c>
      <c r="S180" s="20">
        <f t="shared" si="18"/>
        <v>117.72</v>
      </c>
      <c r="T180" s="216"/>
      <c r="U180" s="216"/>
    </row>
    <row r="181">
      <c r="A181" s="75"/>
      <c r="B181" s="52"/>
      <c r="C181" s="52"/>
      <c r="D181" s="353"/>
      <c r="E181" s="52"/>
      <c r="F181" s="52"/>
      <c r="G181" s="52"/>
      <c r="H181" s="52"/>
      <c r="I181" s="52"/>
      <c r="J181" s="52"/>
      <c r="K181" s="52"/>
      <c r="O181" s="176" t="str">
        <f t="shared" si="1"/>
        <v>750MeV</v>
      </c>
      <c r="P181" s="20" t="str">
        <f t="shared" si="2"/>
        <v>650MeV</v>
      </c>
      <c r="Q181" s="20">
        <f t="shared" si="14"/>
        <v>814.62</v>
      </c>
      <c r="R181" s="20">
        <f t="shared" si="17"/>
        <v>947.81</v>
      </c>
      <c r="S181" s="20">
        <f t="shared" si="18"/>
        <v>117.72</v>
      </c>
      <c r="T181" s="216"/>
      <c r="U181" s="216"/>
    </row>
    <row r="182">
      <c r="A182" s="75"/>
      <c r="B182" s="52"/>
      <c r="C182" s="52"/>
      <c r="D182" s="353"/>
      <c r="E182" s="52"/>
      <c r="F182" s="52"/>
      <c r="G182" s="52"/>
      <c r="H182" s="52"/>
      <c r="I182" s="52"/>
      <c r="J182" s="52"/>
      <c r="K182" s="52"/>
      <c r="O182" s="176" t="str">
        <f t="shared" si="1"/>
        <v>750MeV</v>
      </c>
      <c r="P182" s="20" t="str">
        <f t="shared" si="2"/>
        <v>650MeV</v>
      </c>
      <c r="Q182" s="20">
        <f t="shared" si="14"/>
        <v>814.62</v>
      </c>
      <c r="R182" s="20">
        <f t="shared" si="17"/>
        <v>947.81</v>
      </c>
      <c r="S182" s="20">
        <f t="shared" si="18"/>
        <v>117.72</v>
      </c>
      <c r="T182" s="216"/>
      <c r="U182" s="216"/>
    </row>
    <row r="183">
      <c r="A183" s="75"/>
      <c r="B183" s="52"/>
      <c r="C183" s="52"/>
      <c r="D183" s="353"/>
      <c r="E183" s="52"/>
      <c r="F183" s="52"/>
      <c r="G183" s="52"/>
      <c r="H183" s="52"/>
      <c r="I183" s="52"/>
      <c r="J183" s="52"/>
      <c r="K183" s="52"/>
      <c r="O183" s="176" t="str">
        <f t="shared" si="1"/>
        <v>750MeV</v>
      </c>
      <c r="P183" s="20" t="str">
        <f t="shared" si="2"/>
        <v>650MeV</v>
      </c>
      <c r="Q183" s="20">
        <f t="shared" si="14"/>
        <v>814.62</v>
      </c>
      <c r="R183" s="20">
        <f t="shared" si="17"/>
        <v>947.81</v>
      </c>
      <c r="S183" s="20">
        <f t="shared" si="18"/>
        <v>117.72</v>
      </c>
      <c r="T183" s="216"/>
      <c r="U183" s="216"/>
    </row>
    <row r="184">
      <c r="A184" s="75"/>
      <c r="B184" s="52"/>
      <c r="C184" s="52"/>
      <c r="D184" s="353"/>
      <c r="E184" s="52"/>
      <c r="F184" s="52"/>
      <c r="G184" s="52"/>
      <c r="H184" s="52"/>
      <c r="I184" s="52"/>
      <c r="J184" s="52"/>
      <c r="K184" s="52"/>
      <c r="O184" s="176" t="str">
        <f t="shared" si="1"/>
        <v>750MeV</v>
      </c>
      <c r="P184" s="20" t="str">
        <f t="shared" si="2"/>
        <v>650MeV</v>
      </c>
      <c r="Q184" s="20">
        <f t="shared" si="14"/>
        <v>814.62</v>
      </c>
      <c r="R184" s="20">
        <f t="shared" si="17"/>
        <v>947.81</v>
      </c>
      <c r="S184" s="20">
        <f t="shared" si="18"/>
        <v>117.72</v>
      </c>
      <c r="T184" s="216"/>
      <c r="U184" s="216"/>
    </row>
    <row r="185">
      <c r="A185" s="75"/>
      <c r="B185" s="52"/>
      <c r="C185" s="52"/>
      <c r="D185" s="353"/>
      <c r="E185" s="52"/>
      <c r="F185" s="52"/>
      <c r="G185" s="52"/>
      <c r="H185" s="52"/>
      <c r="I185" s="52"/>
      <c r="J185" s="52"/>
      <c r="K185" s="52"/>
      <c r="O185" s="176" t="str">
        <f t="shared" si="1"/>
        <v>750MeV</v>
      </c>
      <c r="P185" s="20" t="str">
        <f t="shared" si="2"/>
        <v>650MeV</v>
      </c>
      <c r="Q185" s="20">
        <f t="shared" si="14"/>
        <v>814.62</v>
      </c>
      <c r="R185" s="20">
        <f t="shared" si="17"/>
        <v>947.81</v>
      </c>
      <c r="S185" s="20">
        <f t="shared" si="18"/>
        <v>117.72</v>
      </c>
      <c r="T185" s="216"/>
      <c r="U185" s="216"/>
    </row>
    <row r="186">
      <c r="A186" s="75"/>
      <c r="B186" s="52"/>
      <c r="C186" s="52"/>
      <c r="D186" s="353"/>
      <c r="E186" s="52"/>
      <c r="F186" s="52"/>
      <c r="G186" s="52"/>
      <c r="H186" s="52"/>
      <c r="I186" s="52"/>
      <c r="J186" s="52"/>
      <c r="K186" s="52"/>
      <c r="O186" s="176" t="str">
        <f t="shared" si="1"/>
        <v>750MeV</v>
      </c>
      <c r="P186" s="20" t="str">
        <f t="shared" si="2"/>
        <v>650MeV</v>
      </c>
      <c r="Q186" s="20">
        <f t="shared" si="14"/>
        <v>814.62</v>
      </c>
      <c r="R186" s="20">
        <f t="shared" si="17"/>
        <v>947.81</v>
      </c>
      <c r="S186" s="20">
        <f t="shared" si="18"/>
        <v>117.72</v>
      </c>
      <c r="T186" s="216"/>
      <c r="U186" s="216"/>
    </row>
    <row r="187">
      <c r="A187" s="75"/>
      <c r="B187" s="52"/>
      <c r="C187" s="52"/>
      <c r="D187" s="353"/>
      <c r="E187" s="52"/>
      <c r="F187" s="52"/>
      <c r="G187" s="52"/>
      <c r="H187" s="52"/>
      <c r="I187" s="52"/>
      <c r="J187" s="52"/>
      <c r="K187" s="52"/>
      <c r="O187" s="176" t="str">
        <f t="shared" si="1"/>
        <v>750MeV</v>
      </c>
      <c r="P187" s="20" t="str">
        <f t="shared" si="2"/>
        <v>650MeV</v>
      </c>
      <c r="Q187" s="20">
        <f t="shared" si="14"/>
        <v>814.62</v>
      </c>
      <c r="R187" s="20">
        <f t="shared" si="17"/>
        <v>947.81</v>
      </c>
      <c r="S187" s="20">
        <f t="shared" si="18"/>
        <v>117.72</v>
      </c>
      <c r="T187" s="216"/>
      <c r="U187" s="216"/>
    </row>
    <row r="188">
      <c r="A188" s="75"/>
      <c r="B188" s="52"/>
      <c r="C188" s="52"/>
      <c r="D188" s="353"/>
      <c r="E188" s="52"/>
      <c r="F188" s="52"/>
      <c r="G188" s="52"/>
      <c r="H188" s="52"/>
      <c r="I188" s="52"/>
      <c r="J188" s="52"/>
      <c r="K188" s="52"/>
      <c r="O188" s="176" t="str">
        <f t="shared" si="1"/>
        <v>750MeV</v>
      </c>
      <c r="P188" s="20" t="str">
        <f t="shared" si="2"/>
        <v>650MeV</v>
      </c>
      <c r="Q188" s="20">
        <f t="shared" si="14"/>
        <v>814.62</v>
      </c>
      <c r="R188" s="20">
        <f t="shared" si="17"/>
        <v>947.81</v>
      </c>
      <c r="S188" s="20">
        <f t="shared" si="18"/>
        <v>117.72</v>
      </c>
      <c r="T188" s="216"/>
      <c r="U188" s="216"/>
    </row>
    <row r="189">
      <c r="A189" s="75"/>
      <c r="B189" s="52"/>
      <c r="C189" s="52"/>
      <c r="D189" s="353"/>
      <c r="E189" s="52"/>
      <c r="F189" s="52"/>
      <c r="G189" s="52"/>
      <c r="H189" s="52"/>
      <c r="I189" s="52"/>
      <c r="J189" s="52"/>
      <c r="K189" s="52"/>
      <c r="O189" s="176" t="str">
        <f t="shared" si="1"/>
        <v>750MeV</v>
      </c>
      <c r="P189" s="20" t="str">
        <f t="shared" si="2"/>
        <v>650MeV</v>
      </c>
      <c r="Q189" s="20">
        <f t="shared" si="14"/>
        <v>814.62</v>
      </c>
      <c r="R189" s="20">
        <f t="shared" si="17"/>
        <v>947.81</v>
      </c>
      <c r="S189" s="20">
        <f t="shared" si="18"/>
        <v>117.72</v>
      </c>
      <c r="T189" s="216"/>
      <c r="U189" s="216"/>
    </row>
    <row r="190">
      <c r="A190" s="75"/>
      <c r="B190" s="52"/>
      <c r="C190" s="52"/>
      <c r="D190" s="353"/>
      <c r="E190" s="52"/>
      <c r="F190" s="52"/>
      <c r="G190" s="52"/>
      <c r="H190" s="52"/>
      <c r="I190" s="52"/>
      <c r="J190" s="52"/>
      <c r="K190" s="52"/>
      <c r="O190" s="176" t="str">
        <f t="shared" si="1"/>
        <v>750MeV</v>
      </c>
      <c r="P190" s="20" t="str">
        <f t="shared" si="2"/>
        <v>650MeV</v>
      </c>
      <c r="Q190" s="20">
        <f t="shared" si="14"/>
        <v>814.62</v>
      </c>
      <c r="R190" s="20">
        <f t="shared" si="17"/>
        <v>947.81</v>
      </c>
      <c r="S190" s="20">
        <f t="shared" si="18"/>
        <v>117.72</v>
      </c>
      <c r="T190" s="216"/>
      <c r="U190" s="216"/>
    </row>
    <row r="191">
      <c r="A191" s="75"/>
      <c r="B191" s="52"/>
      <c r="C191" s="52"/>
      <c r="D191" s="353"/>
      <c r="E191" s="52"/>
      <c r="F191" s="52"/>
      <c r="G191" s="52"/>
      <c r="H191" s="52"/>
      <c r="I191" s="52"/>
      <c r="J191" s="52"/>
      <c r="K191" s="52"/>
      <c r="O191" s="176" t="str">
        <f t="shared" si="1"/>
        <v>750MeV</v>
      </c>
      <c r="P191" s="20" t="str">
        <f t="shared" si="2"/>
        <v>650MeV</v>
      </c>
      <c r="Q191" s="20">
        <f t="shared" si="14"/>
        <v>814.62</v>
      </c>
      <c r="R191" s="20">
        <f t="shared" si="17"/>
        <v>947.81</v>
      </c>
      <c r="S191" s="20">
        <f t="shared" si="18"/>
        <v>117.72</v>
      </c>
      <c r="T191" s="216"/>
      <c r="U191" s="216"/>
    </row>
    <row r="192">
      <c r="A192" s="75"/>
      <c r="B192" s="52"/>
      <c r="C192" s="52"/>
      <c r="D192" s="353"/>
      <c r="E192" s="52"/>
      <c r="F192" s="52"/>
      <c r="G192" s="52"/>
      <c r="H192" s="52"/>
      <c r="I192" s="52"/>
      <c r="J192" s="52"/>
      <c r="K192" s="52"/>
      <c r="O192" s="176" t="str">
        <f t="shared" si="1"/>
        <v>750MeV</v>
      </c>
      <c r="P192" s="20" t="str">
        <f t="shared" si="2"/>
        <v>650MeV</v>
      </c>
      <c r="Q192" s="20">
        <f t="shared" si="14"/>
        <v>814.62</v>
      </c>
      <c r="R192" s="20">
        <f t="shared" si="17"/>
        <v>947.81</v>
      </c>
      <c r="S192" s="20">
        <f t="shared" si="18"/>
        <v>117.72</v>
      </c>
      <c r="T192" s="216"/>
      <c r="U192" s="216"/>
    </row>
    <row r="193">
      <c r="A193" s="75"/>
      <c r="B193" s="52"/>
      <c r="C193" s="52"/>
      <c r="D193" s="353"/>
      <c r="E193" s="52"/>
      <c r="F193" s="52"/>
      <c r="G193" s="52"/>
      <c r="H193" s="52"/>
      <c r="I193" s="52"/>
      <c r="J193" s="52"/>
      <c r="K193" s="52"/>
      <c r="O193" s="176" t="str">
        <f t="shared" si="1"/>
        <v>750MeV</v>
      </c>
      <c r="P193" s="20" t="str">
        <f t="shared" si="2"/>
        <v>650MeV</v>
      </c>
      <c r="Q193" s="20">
        <f t="shared" si="14"/>
        <v>814.62</v>
      </c>
      <c r="R193" s="20">
        <f t="shared" si="17"/>
        <v>947.81</v>
      </c>
      <c r="S193" s="20">
        <f t="shared" si="18"/>
        <v>117.72</v>
      </c>
      <c r="T193" s="216"/>
      <c r="U193" s="216"/>
    </row>
    <row r="194">
      <c r="A194" s="31"/>
      <c r="B194" s="52"/>
      <c r="C194" s="52"/>
      <c r="D194" s="353"/>
      <c r="E194" s="52"/>
      <c r="F194" s="52"/>
      <c r="G194" s="52"/>
      <c r="H194" s="52"/>
      <c r="I194" s="52"/>
      <c r="J194" s="52"/>
      <c r="K194" s="52"/>
      <c r="O194" s="176" t="str">
        <f t="shared" si="1"/>
        <v>750MeV</v>
      </c>
      <c r="P194" s="20" t="str">
        <f t="shared" si="2"/>
        <v>650MeV</v>
      </c>
      <c r="Q194" s="20">
        <f t="shared" si="14"/>
        <v>814.62</v>
      </c>
      <c r="R194" s="20">
        <f t="shared" si="17"/>
        <v>947.81</v>
      </c>
      <c r="S194" s="20">
        <f t="shared" si="18"/>
        <v>117.72</v>
      </c>
      <c r="T194" s="216"/>
      <c r="U194" s="216"/>
    </row>
    <row r="195">
      <c r="A195" s="75"/>
      <c r="B195" s="52"/>
      <c r="C195" s="52"/>
      <c r="D195" s="353"/>
      <c r="E195" s="52"/>
      <c r="F195" s="52"/>
      <c r="G195" s="52"/>
      <c r="H195" s="52"/>
      <c r="I195" s="52"/>
      <c r="J195" s="52"/>
      <c r="K195" s="52"/>
      <c r="O195" s="176" t="str">
        <f t="shared" si="1"/>
        <v>750MeV</v>
      </c>
      <c r="P195" s="20" t="str">
        <f t="shared" si="2"/>
        <v>650MeV</v>
      </c>
      <c r="Q195" s="20">
        <f t="shared" si="14"/>
        <v>814.62</v>
      </c>
      <c r="R195" s="20">
        <f t="shared" si="17"/>
        <v>947.81</v>
      </c>
      <c r="S195" s="20">
        <f t="shared" si="18"/>
        <v>117.72</v>
      </c>
      <c r="T195" s="216"/>
      <c r="U195" s="216"/>
    </row>
    <row r="196">
      <c r="A196" s="75"/>
      <c r="B196" s="52"/>
      <c r="C196" s="52"/>
      <c r="D196" s="353"/>
      <c r="E196" s="52"/>
      <c r="F196" s="52"/>
      <c r="G196" s="52"/>
      <c r="H196" s="52"/>
      <c r="I196" s="52"/>
      <c r="J196" s="52"/>
      <c r="K196" s="52"/>
      <c r="O196" s="176" t="str">
        <f t="shared" si="1"/>
        <v>750MeV</v>
      </c>
      <c r="P196" s="20" t="str">
        <f t="shared" si="2"/>
        <v>650MeV</v>
      </c>
      <c r="Q196" s="20">
        <f t="shared" si="14"/>
        <v>814.62</v>
      </c>
      <c r="R196" s="20">
        <f t="shared" si="17"/>
        <v>947.81</v>
      </c>
      <c r="S196" s="20">
        <f t="shared" si="18"/>
        <v>117.72</v>
      </c>
      <c r="T196" s="216"/>
      <c r="U196" s="216"/>
    </row>
    <row r="197">
      <c r="A197" s="75"/>
      <c r="B197" s="52"/>
      <c r="C197" s="52"/>
      <c r="D197" s="353"/>
      <c r="E197" s="52"/>
      <c r="F197" s="52"/>
      <c r="G197" s="52"/>
      <c r="H197" s="52"/>
      <c r="I197" s="52"/>
      <c r="J197" s="52"/>
      <c r="K197" s="52"/>
      <c r="O197" s="176" t="str">
        <f t="shared" si="1"/>
        <v>750MeV</v>
      </c>
      <c r="P197" s="20" t="str">
        <f t="shared" si="2"/>
        <v>650MeV</v>
      </c>
      <c r="Q197" s="20">
        <f t="shared" si="14"/>
        <v>814.62</v>
      </c>
      <c r="R197" s="20">
        <f t="shared" si="17"/>
        <v>947.81</v>
      </c>
      <c r="S197" s="20">
        <f t="shared" si="18"/>
        <v>117.72</v>
      </c>
      <c r="T197" s="216"/>
      <c r="U197" s="216"/>
    </row>
    <row r="198">
      <c r="A198" s="75"/>
      <c r="B198" s="52"/>
      <c r="C198" s="52"/>
      <c r="D198" s="353"/>
      <c r="E198" s="52"/>
      <c r="F198" s="52"/>
      <c r="G198" s="52"/>
      <c r="H198" s="52"/>
      <c r="I198" s="52"/>
      <c r="J198" s="52"/>
      <c r="K198" s="52"/>
      <c r="Q198" s="20">
        <f t="shared" si="14"/>
        <v>814.62</v>
      </c>
      <c r="R198" s="20">
        <f t="shared" si="17"/>
        <v>947.81</v>
      </c>
      <c r="S198" s="20">
        <f t="shared" si="18"/>
        <v>117.72</v>
      </c>
    </row>
    <row r="199">
      <c r="A199" s="75"/>
      <c r="B199" s="52"/>
      <c r="C199" s="52"/>
      <c r="D199" s="353"/>
      <c r="E199" s="52"/>
      <c r="F199" s="52"/>
      <c r="G199" s="52"/>
      <c r="H199" s="52"/>
      <c r="I199" s="52"/>
      <c r="J199" s="52"/>
      <c r="K199" s="52"/>
      <c r="Q199" s="20">
        <f t="shared" si="14"/>
        <v>814.62</v>
      </c>
      <c r="R199" s="20">
        <f t="shared" si="17"/>
        <v>947.81</v>
      </c>
      <c r="S199" s="20">
        <f t="shared" si="18"/>
        <v>117.72</v>
      </c>
    </row>
    <row r="200">
      <c r="A200" s="75"/>
      <c r="B200" s="52"/>
      <c r="C200" s="52"/>
      <c r="D200" s="353"/>
      <c r="E200" s="52"/>
      <c r="F200" s="52"/>
      <c r="G200" s="52"/>
      <c r="H200" s="52"/>
      <c r="I200" s="52"/>
      <c r="J200" s="52"/>
      <c r="K200" s="52"/>
      <c r="Q200" s="20">
        <f t="shared" si="14"/>
        <v>814.62</v>
      </c>
      <c r="R200" s="20">
        <f t="shared" si="17"/>
        <v>947.81</v>
      </c>
      <c r="S200" s="20">
        <f t="shared" si="18"/>
        <v>117.72</v>
      </c>
    </row>
    <row r="201">
      <c r="A201" s="75"/>
      <c r="B201" s="52"/>
      <c r="C201" s="52"/>
      <c r="D201" s="353"/>
      <c r="E201" s="52"/>
      <c r="F201" s="52"/>
      <c r="G201" s="52"/>
      <c r="H201" s="52"/>
      <c r="I201" s="198"/>
      <c r="J201" s="52"/>
      <c r="K201" s="52"/>
      <c r="Q201" s="20">
        <f t="shared" si="14"/>
        <v>814.62</v>
      </c>
      <c r="R201" s="20">
        <f t="shared" si="17"/>
        <v>947.81</v>
      </c>
      <c r="S201" s="20">
        <f t="shared" si="18"/>
        <v>117.72</v>
      </c>
    </row>
    <row r="202">
      <c r="A202" s="75"/>
      <c r="B202" s="52"/>
      <c r="C202" s="52"/>
      <c r="D202" s="353"/>
      <c r="E202" s="52"/>
      <c r="F202" s="52"/>
      <c r="G202" s="52"/>
      <c r="H202" s="52"/>
      <c r="I202" s="52"/>
      <c r="J202" s="52"/>
      <c r="K202" s="52"/>
      <c r="Q202" s="20">
        <f t="shared" si="14"/>
        <v>814.62</v>
      </c>
      <c r="R202" s="20">
        <f t="shared" si="17"/>
        <v>947.81</v>
      </c>
      <c r="S202" s="20">
        <f t="shared" si="18"/>
        <v>117.72</v>
      </c>
    </row>
    <row r="203">
      <c r="A203" s="75"/>
      <c r="B203" s="52"/>
      <c r="C203" s="52"/>
      <c r="D203" s="353"/>
      <c r="E203" s="52"/>
      <c r="F203" s="52"/>
      <c r="G203" s="52"/>
      <c r="H203" s="52"/>
      <c r="I203" s="52"/>
      <c r="J203" s="52"/>
      <c r="K203" s="52"/>
      <c r="Q203" s="20">
        <f t="shared" si="14"/>
        <v>814.62</v>
      </c>
      <c r="R203" s="20">
        <f t="shared" si="17"/>
        <v>947.81</v>
      </c>
      <c r="S203" s="20">
        <f t="shared" si="18"/>
        <v>117.72</v>
      </c>
    </row>
    <row r="204">
      <c r="A204" s="75"/>
      <c r="B204" s="52"/>
      <c r="C204" s="52"/>
      <c r="D204" s="353"/>
      <c r="E204" s="52"/>
      <c r="F204" s="52"/>
      <c r="G204" s="52"/>
      <c r="H204" s="52"/>
      <c r="I204" s="52"/>
      <c r="J204" s="52"/>
      <c r="K204" s="52"/>
      <c r="Q204" s="20">
        <f t="shared" si="14"/>
        <v>814.62</v>
      </c>
      <c r="R204" s="20">
        <f t="shared" si="17"/>
        <v>947.81</v>
      </c>
      <c r="S204" s="20">
        <f t="shared" si="18"/>
        <v>117.72</v>
      </c>
    </row>
    <row r="205">
      <c r="A205" s="75"/>
      <c r="B205" s="52"/>
      <c r="C205" s="52"/>
      <c r="D205" s="353"/>
      <c r="E205" s="52"/>
      <c r="F205" s="52"/>
      <c r="G205" s="52"/>
      <c r="H205" s="52"/>
      <c r="I205" s="52"/>
      <c r="J205" s="52"/>
      <c r="K205" s="52"/>
      <c r="Q205" s="20">
        <f t="shared" si="14"/>
        <v>814.62</v>
      </c>
      <c r="R205" s="20">
        <f t="shared" si="17"/>
        <v>947.81</v>
      </c>
      <c r="S205" s="20">
        <f t="shared" si="18"/>
        <v>117.72</v>
      </c>
    </row>
    <row r="206">
      <c r="A206" s="75"/>
      <c r="B206" s="52"/>
      <c r="C206" s="52"/>
      <c r="D206" s="353"/>
      <c r="E206" s="52"/>
      <c r="F206" s="52"/>
      <c r="G206" s="52"/>
      <c r="H206" s="52"/>
      <c r="I206" s="198"/>
      <c r="J206" s="52"/>
      <c r="K206" s="52"/>
      <c r="Q206" s="20">
        <f t="shared" si="14"/>
        <v>814.62</v>
      </c>
      <c r="R206" s="20">
        <f t="shared" si="17"/>
        <v>947.81</v>
      </c>
      <c r="S206" s="20">
        <f t="shared" si="18"/>
        <v>117.72</v>
      </c>
    </row>
    <row r="207">
      <c r="A207" s="73"/>
      <c r="B207" s="52"/>
      <c r="C207" s="52"/>
      <c r="D207" s="353"/>
      <c r="E207" s="52"/>
      <c r="F207" s="52"/>
      <c r="G207" s="52"/>
      <c r="H207" s="52"/>
      <c r="I207" s="198"/>
      <c r="J207" s="52"/>
      <c r="K207" s="52"/>
      <c r="Q207" s="20">
        <f t="shared" si="14"/>
        <v>814.62</v>
      </c>
      <c r="R207" s="20">
        <f t="shared" si="17"/>
        <v>947.81</v>
      </c>
      <c r="S207" s="20">
        <f t="shared" si="18"/>
        <v>117.72</v>
      </c>
    </row>
    <row r="208">
      <c r="A208" s="75"/>
      <c r="B208" s="52"/>
      <c r="C208" s="52"/>
      <c r="D208" s="353"/>
      <c r="E208" s="52"/>
      <c r="F208" s="52"/>
      <c r="G208" s="52"/>
      <c r="H208" s="52"/>
      <c r="I208" s="52"/>
      <c r="J208" s="52"/>
      <c r="K208" s="52"/>
      <c r="Q208" s="20">
        <f t="shared" si="14"/>
        <v>814.62</v>
      </c>
      <c r="R208" s="20">
        <f t="shared" si="17"/>
        <v>947.81</v>
      </c>
      <c r="S208" s="20">
        <f t="shared" si="18"/>
        <v>117.72</v>
      </c>
    </row>
    <row r="209">
      <c r="A209" s="75"/>
      <c r="B209" s="52"/>
      <c r="C209" s="52"/>
      <c r="D209" s="353"/>
      <c r="E209" s="52"/>
      <c r="F209" s="52"/>
      <c r="G209" s="52"/>
      <c r="H209" s="52"/>
      <c r="I209" s="52"/>
      <c r="J209" s="52"/>
      <c r="K209" s="52"/>
      <c r="Q209" s="20">
        <f t="shared" si="14"/>
        <v>814.62</v>
      </c>
      <c r="R209" s="20">
        <f t="shared" si="17"/>
        <v>947.81</v>
      </c>
      <c r="S209" s="20">
        <f t="shared" si="18"/>
        <v>117.72</v>
      </c>
    </row>
    <row r="210">
      <c r="A210" s="75"/>
      <c r="B210" s="52"/>
      <c r="C210" s="52"/>
      <c r="D210" s="353"/>
      <c r="E210" s="52"/>
      <c r="F210" s="52"/>
      <c r="G210" s="52"/>
      <c r="H210" s="52"/>
      <c r="I210" s="52"/>
      <c r="J210" s="52"/>
      <c r="K210" s="52"/>
      <c r="Q210" s="20">
        <f t="shared" si="14"/>
        <v>814.62</v>
      </c>
      <c r="R210" s="20">
        <f t="shared" si="17"/>
        <v>947.81</v>
      </c>
      <c r="S210" s="20">
        <f t="shared" si="18"/>
        <v>117.72</v>
      </c>
    </row>
    <row r="211">
      <c r="A211" s="75"/>
      <c r="B211" s="52"/>
      <c r="C211" s="52"/>
      <c r="D211" s="353"/>
      <c r="E211" s="52"/>
      <c r="F211" s="52"/>
      <c r="G211" s="52"/>
      <c r="H211" s="52"/>
      <c r="I211" s="52"/>
      <c r="J211" s="52"/>
      <c r="K211" s="52"/>
      <c r="Q211" s="20">
        <f t="shared" si="14"/>
        <v>814.62</v>
      </c>
      <c r="R211" s="20">
        <f t="shared" si="17"/>
        <v>947.81</v>
      </c>
      <c r="S211" s="20">
        <f t="shared" si="18"/>
        <v>117.72</v>
      </c>
    </row>
    <row r="212">
      <c r="A212" s="75"/>
      <c r="B212" s="52"/>
      <c r="C212" s="52"/>
      <c r="D212" s="353"/>
      <c r="E212" s="52"/>
      <c r="F212" s="52"/>
      <c r="G212" s="52"/>
      <c r="H212" s="52"/>
      <c r="I212" s="52"/>
      <c r="J212" s="52"/>
      <c r="K212" s="52"/>
      <c r="Q212" s="20">
        <f t="shared" si="14"/>
        <v>814.62</v>
      </c>
      <c r="R212" s="20">
        <f t="shared" si="17"/>
        <v>947.81</v>
      </c>
      <c r="S212" s="20">
        <f t="shared" si="18"/>
        <v>117.72</v>
      </c>
    </row>
    <row r="213">
      <c r="A213" s="75"/>
      <c r="B213" s="52"/>
      <c r="C213" s="52"/>
      <c r="D213" s="353"/>
      <c r="E213" s="52"/>
      <c r="F213" s="52"/>
      <c r="G213" s="52"/>
      <c r="H213" s="52"/>
      <c r="I213" s="198"/>
      <c r="J213" s="52"/>
      <c r="K213" s="52"/>
      <c r="Q213" s="20">
        <f t="shared" si="14"/>
        <v>814.62</v>
      </c>
      <c r="R213" s="20">
        <f t="shared" si="17"/>
        <v>947.81</v>
      </c>
      <c r="S213" s="20">
        <f t="shared" si="18"/>
        <v>117.72</v>
      </c>
    </row>
    <row r="214">
      <c r="A214" s="75"/>
      <c r="B214" s="52"/>
      <c r="C214" s="52"/>
      <c r="D214" s="353"/>
      <c r="E214" s="52"/>
      <c r="F214" s="52"/>
      <c r="G214" s="52"/>
      <c r="H214" s="52"/>
      <c r="I214" s="198"/>
      <c r="J214" s="52"/>
      <c r="K214" s="52"/>
      <c r="Q214" s="20">
        <f t="shared" si="14"/>
        <v>814.62</v>
      </c>
      <c r="R214" s="20">
        <f t="shared" si="17"/>
        <v>947.81</v>
      </c>
      <c r="S214" s="20">
        <f t="shared" si="18"/>
        <v>117.72</v>
      </c>
    </row>
    <row r="215">
      <c r="A215" s="75"/>
      <c r="B215" s="52"/>
      <c r="C215" s="52"/>
      <c r="D215" s="353"/>
      <c r="E215" s="52"/>
      <c r="F215" s="52"/>
      <c r="G215" s="52"/>
      <c r="H215" s="52"/>
      <c r="I215" s="52"/>
      <c r="J215" s="52"/>
      <c r="K215" s="52"/>
      <c r="Q215" s="20">
        <f t="shared" si="14"/>
        <v>814.62</v>
      </c>
      <c r="R215" s="20">
        <f t="shared" si="17"/>
        <v>947.81</v>
      </c>
      <c r="S215" s="20">
        <f t="shared" si="18"/>
        <v>117.72</v>
      </c>
    </row>
    <row r="216">
      <c r="A216" s="75"/>
      <c r="B216" s="52"/>
      <c r="C216" s="52"/>
      <c r="D216" s="353"/>
      <c r="E216" s="52"/>
      <c r="F216" s="52"/>
      <c r="G216" s="52"/>
      <c r="H216" s="52"/>
      <c r="I216" s="52"/>
      <c r="J216" s="52"/>
      <c r="K216" s="52"/>
      <c r="Q216" s="20">
        <f t="shared" si="14"/>
        <v>814.62</v>
      </c>
      <c r="R216" s="20">
        <f t="shared" si="17"/>
        <v>947.81</v>
      </c>
      <c r="S216" s="20">
        <f t="shared" si="18"/>
        <v>117.72</v>
      </c>
    </row>
    <row r="217">
      <c r="A217" s="75"/>
      <c r="B217" s="52"/>
      <c r="C217" s="52"/>
      <c r="D217" s="353"/>
      <c r="E217" s="52"/>
      <c r="F217" s="52"/>
      <c r="G217" s="52"/>
      <c r="H217" s="52"/>
      <c r="I217" s="52"/>
      <c r="J217" s="52"/>
      <c r="K217" s="52"/>
      <c r="Q217" s="20">
        <f t="shared" si="14"/>
        <v>814.62</v>
      </c>
      <c r="R217" s="20">
        <f t="shared" si="17"/>
        <v>947.81</v>
      </c>
      <c r="S217" s="20">
        <f t="shared" si="18"/>
        <v>117.72</v>
      </c>
    </row>
    <row r="218">
      <c r="A218" s="75"/>
      <c r="B218" s="52"/>
      <c r="C218" s="52"/>
      <c r="D218" s="353"/>
      <c r="E218" s="52"/>
      <c r="F218" s="52"/>
      <c r="G218" s="52"/>
      <c r="H218" s="52"/>
      <c r="I218" s="52"/>
      <c r="J218" s="52"/>
      <c r="K218" s="52"/>
      <c r="Q218" s="20">
        <f t="shared" si="14"/>
        <v>814.62</v>
      </c>
      <c r="R218" s="20">
        <f t="shared" si="17"/>
        <v>947.81</v>
      </c>
      <c r="S218" s="20">
        <f t="shared" si="18"/>
        <v>117.72</v>
      </c>
    </row>
    <row r="219">
      <c r="A219" s="75"/>
      <c r="B219" s="52"/>
      <c r="C219" s="52"/>
      <c r="D219" s="353"/>
      <c r="E219" s="52"/>
      <c r="F219" s="52"/>
      <c r="G219" s="52"/>
      <c r="H219" s="52"/>
      <c r="I219" s="52"/>
      <c r="J219" s="52"/>
      <c r="K219" s="52"/>
      <c r="Q219" s="20">
        <f t="shared" si="14"/>
        <v>814.62</v>
      </c>
      <c r="R219" s="20">
        <f t="shared" si="17"/>
        <v>947.81</v>
      </c>
      <c r="S219" s="20">
        <f t="shared" si="18"/>
        <v>117.72</v>
      </c>
    </row>
    <row r="220">
      <c r="A220" s="75"/>
      <c r="B220" s="52"/>
      <c r="C220" s="52"/>
      <c r="D220" s="353"/>
      <c r="E220" s="52"/>
      <c r="F220" s="52"/>
      <c r="G220" s="52"/>
      <c r="H220" s="52"/>
      <c r="I220" s="118"/>
      <c r="J220" s="118"/>
      <c r="K220" s="118"/>
      <c r="Q220" s="20">
        <f t="shared" si="14"/>
        <v>814.62</v>
      </c>
      <c r="R220" s="20">
        <f t="shared" si="17"/>
        <v>947.81</v>
      </c>
      <c r="S220" s="20">
        <f t="shared" si="18"/>
        <v>117.72</v>
      </c>
    </row>
    <row r="221">
      <c r="A221" s="75"/>
      <c r="B221" s="52"/>
      <c r="C221" s="52"/>
      <c r="D221" s="353"/>
      <c r="E221" s="52"/>
      <c r="F221" s="52"/>
      <c r="G221" s="52"/>
      <c r="H221" s="52"/>
      <c r="I221" s="118"/>
      <c r="J221" s="118"/>
      <c r="K221" s="118"/>
      <c r="Q221" s="20">
        <f t="shared" si="14"/>
        <v>814.62</v>
      </c>
      <c r="R221" s="20">
        <f t="shared" si="17"/>
        <v>947.81</v>
      </c>
      <c r="S221" s="20">
        <f t="shared" si="18"/>
        <v>117.72</v>
      </c>
    </row>
    <row r="222">
      <c r="A222" s="75"/>
      <c r="B222" s="52"/>
      <c r="C222" s="52"/>
      <c r="D222" s="353"/>
      <c r="E222" s="52"/>
      <c r="F222" s="52"/>
      <c r="G222" s="52"/>
      <c r="H222" s="52"/>
      <c r="I222" s="118"/>
      <c r="J222" s="118"/>
      <c r="K222" s="118"/>
      <c r="Q222" s="20">
        <f t="shared" si="14"/>
        <v>814.62</v>
      </c>
      <c r="R222" s="20">
        <f t="shared" si="17"/>
        <v>947.81</v>
      </c>
      <c r="S222" s="20">
        <f t="shared" si="18"/>
        <v>117.72</v>
      </c>
    </row>
    <row r="223">
      <c r="A223" s="75"/>
      <c r="B223" s="52"/>
      <c r="C223" s="76"/>
      <c r="D223" s="52"/>
      <c r="E223" s="52"/>
      <c r="F223" s="52"/>
      <c r="G223" s="52"/>
      <c r="H223" s="52"/>
      <c r="I223" s="52"/>
      <c r="J223" s="52"/>
      <c r="K223" s="52"/>
      <c r="Q223" s="20">
        <f t="shared" si="14"/>
        <v>814.62</v>
      </c>
      <c r="R223" s="20">
        <f t="shared" si="17"/>
        <v>947.81</v>
      </c>
      <c r="S223" s="20">
        <f t="shared" si="18"/>
        <v>117.72</v>
      </c>
    </row>
    <row r="224">
      <c r="A224" s="73"/>
      <c r="B224" s="52"/>
      <c r="C224" s="76"/>
      <c r="D224" s="52"/>
      <c r="E224" s="52"/>
      <c r="F224" s="52"/>
      <c r="G224" s="76"/>
      <c r="H224" s="52"/>
      <c r="I224" s="52"/>
      <c r="J224" s="52"/>
      <c r="K224" s="52"/>
      <c r="Q224" s="20">
        <f t="shared" si="14"/>
        <v>814.62</v>
      </c>
      <c r="R224" s="20">
        <f t="shared" si="17"/>
        <v>947.81</v>
      </c>
      <c r="S224" s="20">
        <f t="shared" si="18"/>
        <v>117.72</v>
      </c>
    </row>
    <row r="225">
      <c r="A225" s="75"/>
      <c r="B225" s="52"/>
      <c r="C225" s="76"/>
      <c r="D225" s="52"/>
      <c r="E225" s="52"/>
      <c r="F225" s="52"/>
      <c r="G225" s="76"/>
      <c r="H225" s="76"/>
      <c r="I225" s="52"/>
      <c r="J225" s="52"/>
      <c r="K225" s="52"/>
      <c r="Q225" s="20">
        <f t="shared" si="14"/>
        <v>814.62</v>
      </c>
      <c r="R225" s="20">
        <f t="shared" si="17"/>
        <v>947.81</v>
      </c>
      <c r="S225" s="20">
        <f t="shared" si="18"/>
        <v>117.72</v>
      </c>
    </row>
    <row r="226">
      <c r="A226" s="75"/>
      <c r="B226" s="52"/>
      <c r="C226" s="76"/>
      <c r="D226" s="52"/>
      <c r="E226" s="52"/>
      <c r="F226" s="52"/>
      <c r="G226" s="76"/>
      <c r="H226" s="52"/>
      <c r="I226" s="52"/>
      <c r="J226" s="52"/>
      <c r="K226" s="52"/>
      <c r="Q226" s="20">
        <f t="shared" si="14"/>
        <v>814.62</v>
      </c>
      <c r="R226" s="20">
        <f t="shared" si="17"/>
        <v>947.81</v>
      </c>
      <c r="S226" s="20">
        <f t="shared" si="18"/>
        <v>117.72</v>
      </c>
    </row>
    <row r="227">
      <c r="A227" s="75"/>
      <c r="B227" s="52"/>
      <c r="C227" s="76"/>
      <c r="D227" s="52"/>
      <c r="E227" s="52"/>
      <c r="F227" s="52"/>
      <c r="G227" s="76"/>
      <c r="H227" s="52"/>
      <c r="I227" s="52"/>
      <c r="J227" s="52"/>
      <c r="K227" s="52"/>
      <c r="Q227" s="20">
        <f t="shared" si="14"/>
        <v>814.62</v>
      </c>
      <c r="R227" s="20">
        <f t="shared" si="17"/>
        <v>947.81</v>
      </c>
      <c r="S227" s="20">
        <f t="shared" si="18"/>
        <v>117.72</v>
      </c>
    </row>
    <row r="228">
      <c r="A228" s="75"/>
      <c r="B228" s="52"/>
      <c r="C228" s="76"/>
      <c r="D228" s="52"/>
      <c r="E228" s="52"/>
      <c r="F228" s="52"/>
      <c r="G228" s="76"/>
      <c r="H228" s="52"/>
      <c r="I228" s="52"/>
      <c r="J228" s="52"/>
      <c r="K228" s="52"/>
      <c r="Q228" s="20">
        <f t="shared" si="14"/>
        <v>814.62</v>
      </c>
      <c r="R228" s="20">
        <f t="shared" si="17"/>
        <v>947.81</v>
      </c>
      <c r="S228" s="20">
        <f t="shared" si="18"/>
        <v>117.72</v>
      </c>
    </row>
    <row r="229">
      <c r="A229" s="75"/>
      <c r="B229" s="52"/>
      <c r="C229" s="76"/>
      <c r="D229" s="52"/>
      <c r="E229" s="52"/>
      <c r="F229" s="52"/>
      <c r="G229" s="76"/>
      <c r="H229" s="76"/>
      <c r="I229" s="52"/>
      <c r="J229" s="52"/>
      <c r="K229" s="52"/>
      <c r="Q229" s="20">
        <f t="shared" si="14"/>
        <v>814.62</v>
      </c>
      <c r="R229" s="20">
        <f t="shared" si="17"/>
        <v>947.81</v>
      </c>
      <c r="S229" s="20">
        <f t="shared" si="18"/>
        <v>117.72</v>
      </c>
    </row>
    <row r="230">
      <c r="A230" s="75"/>
      <c r="B230" s="52"/>
      <c r="C230" s="76"/>
      <c r="D230" s="52"/>
      <c r="E230" s="52"/>
      <c r="F230" s="52"/>
      <c r="G230" s="76"/>
      <c r="H230" s="52"/>
      <c r="I230" s="52"/>
      <c r="J230" s="52"/>
      <c r="K230" s="52"/>
      <c r="Q230" s="20">
        <f t="shared" si="14"/>
        <v>814.62</v>
      </c>
      <c r="R230" s="20">
        <f t="shared" si="17"/>
        <v>947.81</v>
      </c>
      <c r="S230" s="20">
        <f t="shared" si="18"/>
        <v>117.72</v>
      </c>
    </row>
    <row r="231">
      <c r="A231" s="75"/>
      <c r="B231" s="52"/>
      <c r="C231" s="52"/>
      <c r="D231" s="52"/>
      <c r="E231" s="52"/>
      <c r="F231" s="52"/>
      <c r="G231" s="52"/>
      <c r="H231" s="76"/>
      <c r="I231" s="52"/>
      <c r="J231" s="52"/>
      <c r="K231" s="52"/>
      <c r="Q231" s="20">
        <f t="shared" si="14"/>
        <v>814.62</v>
      </c>
      <c r="R231" s="20">
        <f t="shared" si="17"/>
        <v>947.81</v>
      </c>
      <c r="S231" s="20">
        <f t="shared" si="18"/>
        <v>117.72</v>
      </c>
    </row>
    <row r="232">
      <c r="A232" s="75"/>
      <c r="B232" s="52"/>
      <c r="C232" s="76"/>
      <c r="D232" s="52"/>
      <c r="E232" s="52"/>
      <c r="F232" s="52"/>
      <c r="G232" s="52"/>
      <c r="H232" s="52"/>
      <c r="I232" s="52"/>
      <c r="J232" s="52"/>
      <c r="K232" s="52"/>
      <c r="Q232" s="20">
        <f t="shared" si="14"/>
        <v>814.62</v>
      </c>
      <c r="R232" s="20">
        <f t="shared" si="17"/>
        <v>947.81</v>
      </c>
      <c r="S232" s="20">
        <f t="shared" si="18"/>
        <v>117.72</v>
      </c>
    </row>
    <row r="233">
      <c r="A233" s="75"/>
      <c r="B233" s="52"/>
      <c r="C233" s="76"/>
      <c r="D233" s="52"/>
      <c r="E233" s="52"/>
      <c r="F233" s="52"/>
      <c r="G233" s="76"/>
      <c r="H233" s="52"/>
      <c r="I233" s="52"/>
      <c r="J233" s="52"/>
      <c r="K233" s="52"/>
      <c r="Q233" s="20">
        <f t="shared" si="14"/>
        <v>814.62</v>
      </c>
      <c r="R233" s="20">
        <f t="shared" si="17"/>
        <v>947.81</v>
      </c>
      <c r="S233" s="20">
        <f t="shared" si="18"/>
        <v>117.72</v>
      </c>
    </row>
    <row r="234">
      <c r="A234" s="75"/>
      <c r="B234" s="52"/>
      <c r="C234" s="76"/>
      <c r="D234" s="52"/>
      <c r="E234" s="52"/>
      <c r="F234" s="76"/>
      <c r="G234" s="76"/>
      <c r="H234" s="76"/>
      <c r="I234" s="52"/>
      <c r="J234" s="52"/>
      <c r="K234" s="52"/>
      <c r="Q234" s="20">
        <f t="shared" ref="Q234:Q241" si="19">if($I234="LH2",$Q233+$F235,$Q233+0)</f>
        <v>814.62</v>
      </c>
      <c r="R234" s="20">
        <f>if($I234="LD2",$R233+$F235,$R233+0)</f>
        <v>947.81</v>
      </c>
      <c r="S234" s="20">
        <f>if($I234="dummy",S233+$F235,S233)</f>
        <v>117.72</v>
      </c>
    </row>
    <row r="235">
      <c r="A235" s="75"/>
      <c r="B235" s="52"/>
      <c r="C235" s="76"/>
      <c r="D235" s="52"/>
      <c r="E235" s="52"/>
      <c r="F235" s="52"/>
      <c r="G235" s="76"/>
      <c r="H235" s="52"/>
      <c r="I235" s="52"/>
      <c r="J235" s="52"/>
      <c r="K235" s="52"/>
      <c r="Q235" s="20">
        <f t="shared" si="19"/>
        <v>814.62</v>
      </c>
      <c r="R235" s="20">
        <f>if($I235="LD2",$R234+#REF!,$R234+0)</f>
        <v>947.81</v>
      </c>
      <c r="S235" s="20">
        <f>if($I235="dummy",S234+#REF!,S234)</f>
        <v>117.72</v>
      </c>
    </row>
    <row r="236">
      <c r="A236" s="75"/>
      <c r="B236" s="52"/>
      <c r="C236" s="76"/>
      <c r="D236" s="52"/>
      <c r="E236" s="52"/>
      <c r="F236" s="52"/>
      <c r="G236" s="76"/>
      <c r="H236" s="52"/>
      <c r="I236" s="52"/>
      <c r="J236" s="52"/>
      <c r="K236" s="52"/>
      <c r="Q236" s="20">
        <f t="shared" si="19"/>
        <v>814.62</v>
      </c>
      <c r="R236" s="20">
        <f t="shared" ref="R236:R296" si="20">if($I236="LD2",$R235+$F236,$R235+0)</f>
        <v>947.81</v>
      </c>
      <c r="S236" s="20">
        <f t="shared" ref="S236:S296" si="21">if($I236="dummy",S235+$F236,S235)</f>
        <v>117.72</v>
      </c>
    </row>
    <row r="237">
      <c r="A237" s="75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Q237" s="20">
        <f t="shared" si="19"/>
        <v>814.62</v>
      </c>
      <c r="R237" s="20">
        <f t="shared" si="20"/>
        <v>947.81</v>
      </c>
      <c r="S237" s="20">
        <f t="shared" si="21"/>
        <v>117.72</v>
      </c>
    </row>
    <row r="238">
      <c r="A238" s="75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Q238" s="20">
        <f t="shared" si="19"/>
        <v>814.62</v>
      </c>
      <c r="R238" s="20">
        <f t="shared" si="20"/>
        <v>947.81</v>
      </c>
      <c r="S238" s="20">
        <f t="shared" si="21"/>
        <v>117.72</v>
      </c>
    </row>
    <row r="239">
      <c r="A239" s="75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Q239" s="20">
        <f t="shared" si="19"/>
        <v>814.62</v>
      </c>
      <c r="R239" s="20">
        <f t="shared" si="20"/>
        <v>947.81</v>
      </c>
      <c r="S239" s="20">
        <f t="shared" si="21"/>
        <v>117.72</v>
      </c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0">
        <f t="shared" si="19"/>
        <v>814.62</v>
      </c>
      <c r="R240" s="20">
        <f t="shared" si="20"/>
        <v>947.81</v>
      </c>
      <c r="S240" s="20">
        <f t="shared" si="21"/>
        <v>117.72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0">
        <f t="shared" si="19"/>
        <v>814.62</v>
      </c>
      <c r="R241" s="20">
        <f t="shared" si="20"/>
        <v>947.81</v>
      </c>
      <c r="S241" s="20">
        <f t="shared" si="21"/>
        <v>117.72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0">
        <f t="shared" ref="Q242:Q296" si="22">if($I242="LH2",$Q241+$F242,$Q241+0)</f>
        <v>814.62</v>
      </c>
      <c r="R242" s="20">
        <f t="shared" si="20"/>
        <v>947.81</v>
      </c>
      <c r="S242" s="20">
        <f t="shared" si="21"/>
        <v>117.72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0">
        <f t="shared" si="22"/>
        <v>814.62</v>
      </c>
      <c r="R243" s="20">
        <f t="shared" si="20"/>
        <v>947.81</v>
      </c>
      <c r="S243" s="20">
        <f t="shared" si="21"/>
        <v>117.72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0">
        <f t="shared" si="22"/>
        <v>814.62</v>
      </c>
      <c r="R244" s="20">
        <f t="shared" si="20"/>
        <v>947.81</v>
      </c>
      <c r="S244" s="20">
        <f t="shared" si="21"/>
        <v>117.72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0">
        <f t="shared" si="22"/>
        <v>814.62</v>
      </c>
      <c r="R245" s="20">
        <f t="shared" si="20"/>
        <v>947.81</v>
      </c>
      <c r="S245" s="20">
        <f t="shared" si="21"/>
        <v>117.72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0">
        <f t="shared" si="22"/>
        <v>814.62</v>
      </c>
      <c r="R246" s="20">
        <f t="shared" si="20"/>
        <v>947.81</v>
      </c>
      <c r="S246" s="20">
        <f t="shared" si="21"/>
        <v>117.72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0">
        <f t="shared" si="22"/>
        <v>814.62</v>
      </c>
      <c r="R247" s="20">
        <f t="shared" si="20"/>
        <v>947.81</v>
      </c>
      <c r="S247" s="20">
        <f t="shared" si="21"/>
        <v>117.72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0">
        <f t="shared" si="22"/>
        <v>814.62</v>
      </c>
      <c r="R248" s="20">
        <f t="shared" si="20"/>
        <v>947.81</v>
      </c>
      <c r="S248" s="20">
        <f t="shared" si="21"/>
        <v>117.72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0">
        <f t="shared" si="22"/>
        <v>814.62</v>
      </c>
      <c r="R249" s="20">
        <f t="shared" si="20"/>
        <v>947.81</v>
      </c>
      <c r="S249" s="20">
        <f t="shared" si="21"/>
        <v>117.72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0">
        <f t="shared" si="22"/>
        <v>814.62</v>
      </c>
      <c r="R250" s="20">
        <f t="shared" si="20"/>
        <v>947.81</v>
      </c>
      <c r="S250" s="20">
        <f t="shared" si="21"/>
        <v>117.72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0">
        <f t="shared" si="22"/>
        <v>814.62</v>
      </c>
      <c r="R251" s="20">
        <f t="shared" si="20"/>
        <v>947.81</v>
      </c>
      <c r="S251" s="20">
        <f t="shared" si="21"/>
        <v>117.72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4"/>
      <c r="Q252" s="20">
        <f t="shared" si="22"/>
        <v>814.62</v>
      </c>
      <c r="R252" s="20">
        <f t="shared" si="20"/>
        <v>947.81</v>
      </c>
      <c r="S252" s="20">
        <f t="shared" si="21"/>
        <v>117.72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0">
        <f t="shared" si="22"/>
        <v>814.62</v>
      </c>
      <c r="R253" s="20">
        <f t="shared" si="20"/>
        <v>947.81</v>
      </c>
      <c r="S253" s="20">
        <f t="shared" si="21"/>
        <v>117.72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0">
        <f t="shared" si="22"/>
        <v>814.62</v>
      </c>
      <c r="R254" s="20">
        <f t="shared" si="20"/>
        <v>947.81</v>
      </c>
      <c r="S254" s="20">
        <f t="shared" si="21"/>
        <v>117.72</v>
      </c>
    </row>
    <row r="255">
      <c r="A255" s="75"/>
      <c r="B255" s="76"/>
      <c r="C255" s="76"/>
      <c r="D255" s="52"/>
      <c r="E255" s="52"/>
      <c r="F255" s="52"/>
      <c r="G255" s="76"/>
      <c r="H255" s="52"/>
      <c r="I255" s="52"/>
      <c r="J255" s="52"/>
      <c r="K255" s="52"/>
      <c r="Q255" s="20">
        <f t="shared" si="22"/>
        <v>814.62</v>
      </c>
      <c r="R255" s="20">
        <f t="shared" si="20"/>
        <v>947.81</v>
      </c>
      <c r="S255" s="20">
        <f t="shared" si="21"/>
        <v>117.72</v>
      </c>
    </row>
    <row r="256">
      <c r="A256" s="75"/>
      <c r="B256" s="76"/>
      <c r="C256" s="76"/>
      <c r="D256" s="52"/>
      <c r="E256" s="52"/>
      <c r="F256" s="52"/>
      <c r="G256" s="52"/>
      <c r="H256" s="52"/>
      <c r="I256" s="52"/>
      <c r="J256" s="52"/>
      <c r="K256" s="52"/>
      <c r="Q256" s="20">
        <f t="shared" si="22"/>
        <v>814.62</v>
      </c>
      <c r="R256" s="20">
        <f t="shared" si="20"/>
        <v>947.81</v>
      </c>
      <c r="S256" s="20">
        <f t="shared" si="21"/>
        <v>117.72</v>
      </c>
    </row>
    <row r="257">
      <c r="A257" s="75"/>
      <c r="B257" s="76"/>
      <c r="C257" s="76"/>
      <c r="D257" s="52"/>
      <c r="E257" s="52"/>
      <c r="F257" s="52"/>
      <c r="G257" s="52"/>
      <c r="H257" s="52"/>
      <c r="I257" s="52"/>
      <c r="J257" s="52"/>
      <c r="K257" s="52"/>
      <c r="Q257" s="20">
        <f t="shared" si="22"/>
        <v>814.62</v>
      </c>
      <c r="R257" s="20">
        <f t="shared" si="20"/>
        <v>947.81</v>
      </c>
      <c r="S257" s="20">
        <f t="shared" si="21"/>
        <v>117.72</v>
      </c>
    </row>
    <row r="258">
      <c r="A258" s="75"/>
      <c r="B258" s="76"/>
      <c r="C258" s="76"/>
      <c r="D258" s="52"/>
      <c r="E258" s="52"/>
      <c r="F258" s="52"/>
      <c r="G258" s="52"/>
      <c r="H258" s="52"/>
      <c r="I258" s="52"/>
      <c r="J258" s="52"/>
      <c r="K258" s="52"/>
      <c r="Q258" s="20">
        <f t="shared" si="22"/>
        <v>814.62</v>
      </c>
      <c r="R258" s="20">
        <f t="shared" si="20"/>
        <v>947.81</v>
      </c>
      <c r="S258" s="20">
        <f t="shared" si="21"/>
        <v>117.72</v>
      </c>
    </row>
    <row r="259">
      <c r="A259" s="75"/>
      <c r="B259" s="76"/>
      <c r="C259" s="76"/>
      <c r="D259" s="52"/>
      <c r="E259" s="52"/>
      <c r="F259" s="52"/>
      <c r="G259" s="52"/>
      <c r="H259" s="52"/>
      <c r="I259" s="52"/>
      <c r="J259" s="52"/>
      <c r="K259" s="52"/>
      <c r="Q259" s="20">
        <f t="shared" si="22"/>
        <v>814.62</v>
      </c>
      <c r="R259" s="20">
        <f t="shared" si="20"/>
        <v>947.81</v>
      </c>
      <c r="S259" s="20">
        <f t="shared" si="21"/>
        <v>117.72</v>
      </c>
    </row>
    <row r="260">
      <c r="A260" s="73"/>
      <c r="B260" s="76"/>
      <c r="C260" s="76"/>
      <c r="D260" s="52"/>
      <c r="E260" s="52"/>
      <c r="F260" s="52"/>
      <c r="G260" s="52"/>
      <c r="H260" s="52"/>
      <c r="I260" s="52"/>
      <c r="J260" s="52"/>
      <c r="K260" s="52"/>
      <c r="Q260" s="20">
        <f t="shared" si="22"/>
        <v>814.62</v>
      </c>
      <c r="R260" s="20">
        <f t="shared" si="20"/>
        <v>947.81</v>
      </c>
      <c r="S260" s="20">
        <f t="shared" si="21"/>
        <v>117.72</v>
      </c>
    </row>
    <row r="261">
      <c r="A261" s="75"/>
      <c r="B261" s="76"/>
      <c r="C261" s="76"/>
      <c r="D261" s="52"/>
      <c r="E261" s="52"/>
      <c r="F261" s="52"/>
      <c r="G261" s="52"/>
      <c r="H261" s="52"/>
      <c r="I261" s="52"/>
      <c r="J261" s="52"/>
      <c r="K261" s="52"/>
      <c r="Q261" s="20">
        <f t="shared" si="22"/>
        <v>814.62</v>
      </c>
      <c r="R261" s="20">
        <f t="shared" si="20"/>
        <v>947.81</v>
      </c>
      <c r="S261" s="20">
        <f t="shared" si="21"/>
        <v>117.72</v>
      </c>
    </row>
    <row r="262">
      <c r="A262" s="75"/>
      <c r="B262" s="76"/>
      <c r="C262" s="76"/>
      <c r="D262" s="52"/>
      <c r="E262" s="52"/>
      <c r="F262" s="52"/>
      <c r="G262" s="52"/>
      <c r="H262" s="52"/>
      <c r="I262" s="52"/>
      <c r="J262" s="52"/>
      <c r="K262" s="52"/>
      <c r="Q262" s="20">
        <f t="shared" si="22"/>
        <v>814.62</v>
      </c>
      <c r="R262" s="20">
        <f t="shared" si="20"/>
        <v>947.81</v>
      </c>
      <c r="S262" s="20">
        <f t="shared" si="21"/>
        <v>117.72</v>
      </c>
    </row>
    <row r="263">
      <c r="A263" s="75"/>
      <c r="B263" s="76"/>
      <c r="C263" s="76"/>
      <c r="D263" s="52"/>
      <c r="E263" s="52"/>
      <c r="F263" s="52"/>
      <c r="G263" s="52"/>
      <c r="H263" s="52"/>
      <c r="I263" s="52"/>
      <c r="J263" s="52"/>
      <c r="K263" s="52"/>
      <c r="Q263" s="20">
        <f t="shared" si="22"/>
        <v>814.62</v>
      </c>
      <c r="R263" s="20">
        <f t="shared" si="20"/>
        <v>947.81</v>
      </c>
      <c r="S263" s="20">
        <f t="shared" si="21"/>
        <v>117.72</v>
      </c>
    </row>
    <row r="264">
      <c r="A264" s="75"/>
      <c r="B264" s="76"/>
      <c r="C264" s="76"/>
      <c r="D264" s="52"/>
      <c r="E264" s="52"/>
      <c r="F264" s="52"/>
      <c r="G264" s="52"/>
      <c r="H264" s="52"/>
      <c r="I264" s="52"/>
      <c r="J264" s="52"/>
      <c r="K264" s="52"/>
      <c r="Q264" s="20">
        <f t="shared" si="22"/>
        <v>814.62</v>
      </c>
      <c r="R264" s="20">
        <f t="shared" si="20"/>
        <v>947.81</v>
      </c>
      <c r="S264" s="20">
        <f t="shared" si="21"/>
        <v>117.72</v>
      </c>
    </row>
    <row r="265">
      <c r="A265" s="75"/>
      <c r="B265" s="76"/>
      <c r="C265" s="76"/>
      <c r="D265" s="52"/>
      <c r="E265" s="52"/>
      <c r="F265" s="52"/>
      <c r="G265" s="52"/>
      <c r="H265" s="52"/>
      <c r="I265" s="52"/>
      <c r="J265" s="52"/>
      <c r="K265" s="52"/>
      <c r="Q265" s="20">
        <f t="shared" si="22"/>
        <v>814.62</v>
      </c>
      <c r="R265" s="20">
        <f t="shared" si="20"/>
        <v>947.81</v>
      </c>
      <c r="S265" s="20">
        <f t="shared" si="21"/>
        <v>117.72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0">
        <f t="shared" si="22"/>
        <v>814.62</v>
      </c>
      <c r="R266" s="20">
        <f t="shared" si="20"/>
        <v>947.81</v>
      </c>
      <c r="S266" s="20">
        <f t="shared" si="21"/>
        <v>117.72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0">
        <f t="shared" si="22"/>
        <v>814.62</v>
      </c>
      <c r="R267" s="20">
        <f t="shared" si="20"/>
        <v>947.81</v>
      </c>
      <c r="S267" s="20">
        <f t="shared" si="21"/>
        <v>117.72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0">
        <f t="shared" si="22"/>
        <v>814.62</v>
      </c>
      <c r="R268" s="20">
        <f t="shared" si="20"/>
        <v>947.81</v>
      </c>
      <c r="S268" s="20">
        <f t="shared" si="21"/>
        <v>117.72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0">
        <f t="shared" si="22"/>
        <v>814.62</v>
      </c>
      <c r="R269" s="20">
        <f t="shared" si="20"/>
        <v>947.81</v>
      </c>
      <c r="S269" s="20">
        <f t="shared" si="21"/>
        <v>117.72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0">
        <f t="shared" si="22"/>
        <v>814.62</v>
      </c>
      <c r="R270" s="20">
        <f t="shared" si="20"/>
        <v>947.81</v>
      </c>
      <c r="S270" s="20">
        <f t="shared" si="21"/>
        <v>117.72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0">
        <f t="shared" si="22"/>
        <v>814.62</v>
      </c>
      <c r="R271" s="20">
        <f t="shared" si="20"/>
        <v>947.81</v>
      </c>
      <c r="S271" s="20">
        <f t="shared" si="21"/>
        <v>117.72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0">
        <f t="shared" si="22"/>
        <v>814.62</v>
      </c>
      <c r="R272" s="20">
        <f t="shared" si="20"/>
        <v>947.81</v>
      </c>
      <c r="S272" s="20">
        <f t="shared" si="21"/>
        <v>117.72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0">
        <f t="shared" si="22"/>
        <v>814.62</v>
      </c>
      <c r="R273" s="20">
        <f t="shared" si="20"/>
        <v>947.81</v>
      </c>
      <c r="S273" s="20">
        <f t="shared" si="21"/>
        <v>117.72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0">
        <f t="shared" si="22"/>
        <v>814.62</v>
      </c>
      <c r="R274" s="20">
        <f t="shared" si="20"/>
        <v>947.81</v>
      </c>
      <c r="S274" s="20">
        <f t="shared" si="21"/>
        <v>117.72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0">
        <f t="shared" si="22"/>
        <v>814.62</v>
      </c>
      <c r="R275" s="20">
        <f t="shared" si="20"/>
        <v>947.81</v>
      </c>
      <c r="S275" s="20">
        <f t="shared" si="21"/>
        <v>117.72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0">
        <f t="shared" si="22"/>
        <v>814.62</v>
      </c>
      <c r="R276" s="20">
        <f t="shared" si="20"/>
        <v>947.81</v>
      </c>
      <c r="S276" s="20">
        <f t="shared" si="21"/>
        <v>117.72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0">
        <f t="shared" si="22"/>
        <v>814.62</v>
      </c>
      <c r="R277" s="20">
        <f t="shared" si="20"/>
        <v>947.81</v>
      </c>
      <c r="S277" s="20">
        <f t="shared" si="21"/>
        <v>117.72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0">
        <f t="shared" si="22"/>
        <v>814.62</v>
      </c>
      <c r="R278" s="20">
        <f t="shared" si="20"/>
        <v>947.81</v>
      </c>
      <c r="S278" s="20">
        <f t="shared" si="21"/>
        <v>117.72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0">
        <f t="shared" si="22"/>
        <v>814.62</v>
      </c>
      <c r="R279" s="20">
        <f t="shared" si="20"/>
        <v>947.81</v>
      </c>
      <c r="S279" s="20">
        <f t="shared" si="21"/>
        <v>117.72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0">
        <f t="shared" si="22"/>
        <v>814.62</v>
      </c>
      <c r="R280" s="20">
        <f t="shared" si="20"/>
        <v>947.81</v>
      </c>
      <c r="S280" s="20">
        <f t="shared" si="21"/>
        <v>117.72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0">
        <f t="shared" si="22"/>
        <v>814.62</v>
      </c>
      <c r="R281" s="20">
        <f t="shared" si="20"/>
        <v>947.81</v>
      </c>
      <c r="S281" s="20">
        <f t="shared" si="21"/>
        <v>117.72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4"/>
      <c r="Q282" s="20">
        <f t="shared" si="22"/>
        <v>814.62</v>
      </c>
      <c r="R282" s="20">
        <f t="shared" si="20"/>
        <v>947.81</v>
      </c>
      <c r="S282" s="20">
        <f t="shared" si="21"/>
        <v>117.72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0">
        <f t="shared" si="22"/>
        <v>814.62</v>
      </c>
      <c r="R283" s="20">
        <f t="shared" si="20"/>
        <v>947.81</v>
      </c>
      <c r="S283" s="20">
        <f t="shared" si="21"/>
        <v>117.72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0">
        <f t="shared" si="22"/>
        <v>814.62</v>
      </c>
      <c r="R284" s="20">
        <f t="shared" si="20"/>
        <v>947.81</v>
      </c>
      <c r="S284" s="20">
        <f t="shared" si="21"/>
        <v>117.72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0">
        <f t="shared" si="22"/>
        <v>814.62</v>
      </c>
      <c r="R285" s="20">
        <f t="shared" si="20"/>
        <v>947.81</v>
      </c>
      <c r="S285" s="20">
        <f t="shared" si="21"/>
        <v>117.72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0">
        <f t="shared" si="22"/>
        <v>814.62</v>
      </c>
      <c r="R286" s="20">
        <f t="shared" si="20"/>
        <v>947.81</v>
      </c>
      <c r="S286" s="20">
        <f t="shared" si="21"/>
        <v>117.72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0">
        <f t="shared" si="22"/>
        <v>814.62</v>
      </c>
      <c r="R287" s="20">
        <f t="shared" si="20"/>
        <v>947.81</v>
      </c>
      <c r="S287" s="20">
        <f t="shared" si="21"/>
        <v>117.72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0">
        <f t="shared" si="22"/>
        <v>814.62</v>
      </c>
      <c r="R288" s="20">
        <f t="shared" si="20"/>
        <v>947.81</v>
      </c>
      <c r="S288" s="20">
        <f t="shared" si="21"/>
        <v>117.72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0">
        <f t="shared" si="22"/>
        <v>814.62</v>
      </c>
      <c r="R289" s="20">
        <f t="shared" si="20"/>
        <v>947.81</v>
      </c>
      <c r="S289" s="20">
        <f t="shared" si="21"/>
        <v>117.72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0">
        <f t="shared" si="22"/>
        <v>814.62</v>
      </c>
      <c r="R290" s="20">
        <f t="shared" si="20"/>
        <v>947.81</v>
      </c>
      <c r="S290" s="20">
        <f t="shared" si="21"/>
        <v>117.72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0">
        <f t="shared" si="22"/>
        <v>814.62</v>
      </c>
      <c r="R291" s="20">
        <f t="shared" si="20"/>
        <v>947.81</v>
      </c>
      <c r="S291" s="20">
        <f t="shared" si="21"/>
        <v>117.72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0">
        <f t="shared" si="22"/>
        <v>814.62</v>
      </c>
      <c r="R292" s="20">
        <f t="shared" si="20"/>
        <v>947.81</v>
      </c>
      <c r="S292" s="20">
        <f t="shared" si="21"/>
        <v>117.72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0">
        <f t="shared" si="22"/>
        <v>814.62</v>
      </c>
      <c r="R293" s="20">
        <f t="shared" si="20"/>
        <v>947.81</v>
      </c>
      <c r="S293" s="20">
        <f t="shared" si="21"/>
        <v>117.72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0">
        <f t="shared" si="22"/>
        <v>814.62</v>
      </c>
      <c r="R294" s="20">
        <f t="shared" si="20"/>
        <v>947.81</v>
      </c>
      <c r="S294" s="20">
        <f t="shared" si="21"/>
        <v>117.72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0">
        <f t="shared" si="22"/>
        <v>814.62</v>
      </c>
      <c r="R295" s="20">
        <f t="shared" si="20"/>
        <v>947.81</v>
      </c>
      <c r="S295" s="20">
        <f t="shared" si="21"/>
        <v>117.72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0">
        <f t="shared" si="22"/>
        <v>814.62</v>
      </c>
      <c r="R296" s="20">
        <f t="shared" si="20"/>
        <v>947.81</v>
      </c>
      <c r="S296" s="20">
        <f t="shared" si="21"/>
        <v>117.72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0">
        <f>if($J297="LH2",$Q296+$F297,$Q296+0)</f>
        <v>814.62</v>
      </c>
      <c r="R297" s="20">
        <f>if($J297="LD2",$R296+$F297,$R296+0)</f>
        <v>947.81</v>
      </c>
      <c r="S297" s="20">
        <f>if($J297="dummy",S296+$F297,S296)</f>
        <v>117.72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0">
        <f t="shared" ref="Q298:Q500" si="23">if($I298="LH2",$Q297+$F298,$Q297+0)</f>
        <v>814.62</v>
      </c>
      <c r="R298" s="20">
        <f t="shared" ref="R298:R500" si="24">if($I298="LD2",$R297+$F298,$R297+0)</f>
        <v>947.81</v>
      </c>
      <c r="S298" s="20">
        <f t="shared" ref="S298:S500" si="25">if($I298="dummy",S297+$F298,S297)</f>
        <v>117.72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0">
        <f t="shared" si="23"/>
        <v>814.62</v>
      </c>
      <c r="R299" s="20">
        <f t="shared" si="24"/>
        <v>947.81</v>
      </c>
      <c r="S299" s="20">
        <f t="shared" si="25"/>
        <v>117.72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0">
        <f t="shared" si="23"/>
        <v>814.62</v>
      </c>
      <c r="R300" s="20">
        <f t="shared" si="24"/>
        <v>947.81</v>
      </c>
      <c r="S300" s="20">
        <f t="shared" si="25"/>
        <v>117.72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0">
        <f t="shared" si="23"/>
        <v>814.62</v>
      </c>
      <c r="R301" s="20">
        <f t="shared" si="24"/>
        <v>947.81</v>
      </c>
      <c r="S301" s="20">
        <f t="shared" si="25"/>
        <v>117.72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0">
        <f t="shared" si="23"/>
        <v>814.62</v>
      </c>
      <c r="R302" s="20">
        <f t="shared" si="24"/>
        <v>947.81</v>
      </c>
      <c r="S302" s="20">
        <f t="shared" si="25"/>
        <v>117.72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0">
        <f t="shared" si="23"/>
        <v>814.62</v>
      </c>
      <c r="R303" s="20">
        <f t="shared" si="24"/>
        <v>947.81</v>
      </c>
      <c r="S303" s="20">
        <f t="shared" si="25"/>
        <v>117.72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0">
        <f t="shared" si="23"/>
        <v>814.62</v>
      </c>
      <c r="R304" s="20">
        <f t="shared" si="24"/>
        <v>947.81</v>
      </c>
      <c r="S304" s="20">
        <f t="shared" si="25"/>
        <v>117.72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0">
        <f t="shared" si="23"/>
        <v>814.62</v>
      </c>
      <c r="R305" s="20">
        <f t="shared" si="24"/>
        <v>947.81</v>
      </c>
      <c r="S305" s="20">
        <f t="shared" si="25"/>
        <v>117.72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0">
        <f t="shared" si="23"/>
        <v>814.62</v>
      </c>
      <c r="R306" s="20">
        <f t="shared" si="24"/>
        <v>947.81</v>
      </c>
      <c r="S306" s="20">
        <f t="shared" si="25"/>
        <v>117.72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0">
        <f t="shared" si="23"/>
        <v>814.62</v>
      </c>
      <c r="R307" s="20">
        <f t="shared" si="24"/>
        <v>947.81</v>
      </c>
      <c r="S307" s="20">
        <f t="shared" si="25"/>
        <v>117.72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0">
        <f t="shared" si="23"/>
        <v>814.62</v>
      </c>
      <c r="R308" s="20">
        <f t="shared" si="24"/>
        <v>947.81</v>
      </c>
      <c r="S308" s="20">
        <f t="shared" si="25"/>
        <v>117.72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0">
        <f t="shared" si="23"/>
        <v>814.62</v>
      </c>
      <c r="R309" s="20">
        <f t="shared" si="24"/>
        <v>947.81</v>
      </c>
      <c r="S309" s="20">
        <f t="shared" si="25"/>
        <v>117.72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0">
        <f t="shared" si="23"/>
        <v>814.62</v>
      </c>
      <c r="R310" s="20">
        <f t="shared" si="24"/>
        <v>947.81</v>
      </c>
      <c r="S310" s="20">
        <f t="shared" si="25"/>
        <v>117.72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0">
        <f t="shared" si="23"/>
        <v>814.62</v>
      </c>
      <c r="R311" s="20">
        <f t="shared" si="24"/>
        <v>947.81</v>
      </c>
      <c r="S311" s="20">
        <f t="shared" si="25"/>
        <v>117.72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0">
        <f t="shared" si="23"/>
        <v>814.62</v>
      </c>
      <c r="R312" s="20">
        <f t="shared" si="24"/>
        <v>947.81</v>
      </c>
      <c r="S312" s="20">
        <f t="shared" si="25"/>
        <v>117.72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0">
        <f t="shared" si="23"/>
        <v>814.62</v>
      </c>
      <c r="R313" s="20">
        <f t="shared" si="24"/>
        <v>947.81</v>
      </c>
      <c r="S313" s="20">
        <f t="shared" si="25"/>
        <v>117.72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0">
        <f t="shared" si="23"/>
        <v>814.62</v>
      </c>
      <c r="R314" s="20">
        <f t="shared" si="24"/>
        <v>947.81</v>
      </c>
      <c r="S314" s="20">
        <f t="shared" si="25"/>
        <v>117.72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0">
        <f t="shared" si="23"/>
        <v>814.62</v>
      </c>
      <c r="R315" s="20">
        <f t="shared" si="24"/>
        <v>947.81</v>
      </c>
      <c r="S315" s="20">
        <f t="shared" si="25"/>
        <v>117.72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0">
        <f t="shared" si="23"/>
        <v>814.62</v>
      </c>
      <c r="R316" s="20">
        <f t="shared" si="24"/>
        <v>947.81</v>
      </c>
      <c r="S316" s="20">
        <f t="shared" si="25"/>
        <v>117.72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0">
        <f t="shared" si="23"/>
        <v>814.62</v>
      </c>
      <c r="R317" s="20">
        <f t="shared" si="24"/>
        <v>947.81</v>
      </c>
      <c r="S317" s="20">
        <f t="shared" si="25"/>
        <v>117.72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0">
        <f t="shared" si="23"/>
        <v>814.62</v>
      </c>
      <c r="R318" s="20">
        <f t="shared" si="24"/>
        <v>947.81</v>
      </c>
      <c r="S318" s="20">
        <f t="shared" si="25"/>
        <v>117.72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0">
        <f t="shared" si="23"/>
        <v>814.62</v>
      </c>
      <c r="R319" s="20">
        <f t="shared" si="24"/>
        <v>947.81</v>
      </c>
      <c r="S319" s="20">
        <f t="shared" si="25"/>
        <v>117.72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0">
        <f t="shared" si="23"/>
        <v>814.62</v>
      </c>
      <c r="R320" s="20">
        <f t="shared" si="24"/>
        <v>947.81</v>
      </c>
      <c r="S320" s="20">
        <f t="shared" si="25"/>
        <v>117.72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0">
        <f t="shared" si="23"/>
        <v>814.62</v>
      </c>
      <c r="R321" s="20">
        <f t="shared" si="24"/>
        <v>947.81</v>
      </c>
      <c r="S321" s="20">
        <f t="shared" si="25"/>
        <v>117.72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0">
        <f t="shared" si="23"/>
        <v>814.62</v>
      </c>
      <c r="R322" s="20">
        <f t="shared" si="24"/>
        <v>947.81</v>
      </c>
      <c r="S322" s="20">
        <f t="shared" si="25"/>
        <v>117.72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0">
        <f t="shared" si="23"/>
        <v>814.62</v>
      </c>
      <c r="R323" s="20">
        <f t="shared" si="24"/>
        <v>947.81</v>
      </c>
      <c r="S323" s="20">
        <f t="shared" si="25"/>
        <v>117.72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0">
        <f t="shared" si="23"/>
        <v>814.62</v>
      </c>
      <c r="R324" s="20">
        <f t="shared" si="24"/>
        <v>947.81</v>
      </c>
      <c r="S324" s="20">
        <f t="shared" si="25"/>
        <v>117.72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0">
        <f t="shared" si="23"/>
        <v>814.62</v>
      </c>
      <c r="R325" s="20">
        <f t="shared" si="24"/>
        <v>947.81</v>
      </c>
      <c r="S325" s="20">
        <f t="shared" si="25"/>
        <v>117.72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0">
        <f t="shared" si="23"/>
        <v>814.62</v>
      </c>
      <c r="R326" s="20">
        <f t="shared" si="24"/>
        <v>947.81</v>
      </c>
      <c r="S326" s="20">
        <f t="shared" si="25"/>
        <v>117.72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0">
        <f t="shared" si="23"/>
        <v>814.62</v>
      </c>
      <c r="R327" s="20">
        <f t="shared" si="24"/>
        <v>947.81</v>
      </c>
      <c r="S327" s="20">
        <f t="shared" si="25"/>
        <v>117.72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0">
        <f t="shared" si="23"/>
        <v>814.62</v>
      </c>
      <c r="R328" s="20">
        <f t="shared" si="24"/>
        <v>947.81</v>
      </c>
      <c r="S328" s="20">
        <f t="shared" si="25"/>
        <v>117.72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0">
        <f t="shared" si="23"/>
        <v>814.62</v>
      </c>
      <c r="R329" s="20">
        <f t="shared" si="24"/>
        <v>947.81</v>
      </c>
      <c r="S329" s="20">
        <f t="shared" si="25"/>
        <v>117.72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0">
        <f t="shared" si="23"/>
        <v>814.62</v>
      </c>
      <c r="R330" s="20">
        <f t="shared" si="24"/>
        <v>947.81</v>
      </c>
      <c r="S330" s="20">
        <f t="shared" si="25"/>
        <v>117.72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0">
        <f t="shared" si="23"/>
        <v>814.62</v>
      </c>
      <c r="R331" s="20">
        <f t="shared" si="24"/>
        <v>947.81</v>
      </c>
      <c r="S331" s="20">
        <f t="shared" si="25"/>
        <v>117.72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0">
        <f t="shared" si="23"/>
        <v>814.62</v>
      </c>
      <c r="R332" s="20">
        <f t="shared" si="24"/>
        <v>947.81</v>
      </c>
      <c r="S332" s="20">
        <f t="shared" si="25"/>
        <v>117.72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0">
        <f t="shared" si="23"/>
        <v>814.62</v>
      </c>
      <c r="R333" s="20">
        <f t="shared" si="24"/>
        <v>947.81</v>
      </c>
      <c r="S333" s="20">
        <f t="shared" si="25"/>
        <v>117.72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0">
        <f t="shared" si="23"/>
        <v>814.62</v>
      </c>
      <c r="R334" s="20">
        <f t="shared" si="24"/>
        <v>947.81</v>
      </c>
      <c r="S334" s="20">
        <f t="shared" si="25"/>
        <v>117.72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0">
        <f t="shared" si="23"/>
        <v>814.62</v>
      </c>
      <c r="R335" s="20">
        <f t="shared" si="24"/>
        <v>947.81</v>
      </c>
      <c r="S335" s="20">
        <f t="shared" si="25"/>
        <v>117.72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0">
        <f t="shared" si="23"/>
        <v>814.62</v>
      </c>
      <c r="R336" s="20">
        <f t="shared" si="24"/>
        <v>947.81</v>
      </c>
      <c r="S336" s="20">
        <f t="shared" si="25"/>
        <v>117.72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0">
        <f t="shared" si="23"/>
        <v>814.62</v>
      </c>
      <c r="R337" s="20">
        <f t="shared" si="24"/>
        <v>947.81</v>
      </c>
      <c r="S337" s="20">
        <f t="shared" si="25"/>
        <v>117.72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0">
        <f t="shared" si="23"/>
        <v>814.62</v>
      </c>
      <c r="R338" s="20">
        <f t="shared" si="24"/>
        <v>947.81</v>
      </c>
      <c r="S338" s="20">
        <f t="shared" si="25"/>
        <v>117.72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0">
        <f t="shared" si="23"/>
        <v>814.62</v>
      </c>
      <c r="R339" s="20">
        <f t="shared" si="24"/>
        <v>947.81</v>
      </c>
      <c r="S339" s="20">
        <f t="shared" si="25"/>
        <v>117.72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0">
        <f t="shared" si="23"/>
        <v>814.62</v>
      </c>
      <c r="R340" s="20">
        <f t="shared" si="24"/>
        <v>947.81</v>
      </c>
      <c r="S340" s="20">
        <f t="shared" si="25"/>
        <v>117.72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0">
        <f t="shared" si="23"/>
        <v>814.62</v>
      </c>
      <c r="R341" s="20">
        <f t="shared" si="24"/>
        <v>947.81</v>
      </c>
      <c r="S341" s="20">
        <f t="shared" si="25"/>
        <v>117.72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0">
        <f t="shared" si="23"/>
        <v>814.62</v>
      </c>
      <c r="R342" s="20">
        <f t="shared" si="24"/>
        <v>947.81</v>
      </c>
      <c r="S342" s="20">
        <f t="shared" si="25"/>
        <v>117.72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0">
        <f t="shared" si="23"/>
        <v>814.62</v>
      </c>
      <c r="R343" s="20">
        <f t="shared" si="24"/>
        <v>947.81</v>
      </c>
      <c r="S343" s="20">
        <f t="shared" si="25"/>
        <v>117.72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0">
        <f t="shared" si="23"/>
        <v>814.62</v>
      </c>
      <c r="R344" s="20">
        <f t="shared" si="24"/>
        <v>947.81</v>
      </c>
      <c r="S344" s="20">
        <f t="shared" si="25"/>
        <v>117.72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0">
        <f t="shared" si="23"/>
        <v>814.62</v>
      </c>
      <c r="R345" s="20">
        <f t="shared" si="24"/>
        <v>947.81</v>
      </c>
      <c r="S345" s="20">
        <f t="shared" si="25"/>
        <v>117.72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0">
        <f t="shared" si="23"/>
        <v>814.62</v>
      </c>
      <c r="R346" s="20">
        <f t="shared" si="24"/>
        <v>947.81</v>
      </c>
      <c r="S346" s="20">
        <f t="shared" si="25"/>
        <v>117.72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0">
        <f t="shared" si="23"/>
        <v>814.62</v>
      </c>
      <c r="R347" s="20">
        <f t="shared" si="24"/>
        <v>947.81</v>
      </c>
      <c r="S347" s="20">
        <f t="shared" si="25"/>
        <v>117.72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0">
        <f t="shared" si="23"/>
        <v>814.62</v>
      </c>
      <c r="R348" s="20">
        <f t="shared" si="24"/>
        <v>947.81</v>
      </c>
      <c r="S348" s="20">
        <f t="shared" si="25"/>
        <v>117.72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0">
        <f t="shared" si="23"/>
        <v>814.62</v>
      </c>
      <c r="R349" s="20">
        <f t="shared" si="24"/>
        <v>947.81</v>
      </c>
      <c r="S349" s="20">
        <f t="shared" si="25"/>
        <v>117.72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0">
        <f t="shared" si="23"/>
        <v>814.62</v>
      </c>
      <c r="R350" s="20">
        <f t="shared" si="24"/>
        <v>947.81</v>
      </c>
      <c r="S350" s="20">
        <f t="shared" si="25"/>
        <v>117.72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0">
        <f t="shared" si="23"/>
        <v>814.62</v>
      </c>
      <c r="R351" s="20">
        <f t="shared" si="24"/>
        <v>947.81</v>
      </c>
      <c r="S351" s="20">
        <f t="shared" si="25"/>
        <v>117.72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0">
        <f t="shared" si="23"/>
        <v>814.62</v>
      </c>
      <c r="R352" s="20">
        <f t="shared" si="24"/>
        <v>947.81</v>
      </c>
      <c r="S352" s="20">
        <f t="shared" si="25"/>
        <v>117.72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0">
        <f t="shared" si="23"/>
        <v>814.62</v>
      </c>
      <c r="R353" s="20">
        <f t="shared" si="24"/>
        <v>947.81</v>
      </c>
      <c r="S353" s="20">
        <f t="shared" si="25"/>
        <v>117.72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0">
        <f t="shared" si="23"/>
        <v>814.62</v>
      </c>
      <c r="R354" s="20">
        <f t="shared" si="24"/>
        <v>947.81</v>
      </c>
      <c r="S354" s="20">
        <f t="shared" si="25"/>
        <v>117.72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0">
        <f t="shared" si="23"/>
        <v>814.62</v>
      </c>
      <c r="R355" s="20">
        <f t="shared" si="24"/>
        <v>947.81</v>
      </c>
      <c r="S355" s="20">
        <f t="shared" si="25"/>
        <v>117.72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0">
        <f t="shared" si="23"/>
        <v>814.62</v>
      </c>
      <c r="R356" s="20">
        <f t="shared" si="24"/>
        <v>947.81</v>
      </c>
      <c r="S356" s="20">
        <f t="shared" si="25"/>
        <v>117.72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0">
        <f t="shared" si="23"/>
        <v>814.62</v>
      </c>
      <c r="R357" s="20">
        <f t="shared" si="24"/>
        <v>947.81</v>
      </c>
      <c r="S357" s="20">
        <f t="shared" si="25"/>
        <v>117.72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0">
        <f t="shared" si="23"/>
        <v>814.62</v>
      </c>
      <c r="R358" s="20">
        <f t="shared" si="24"/>
        <v>947.81</v>
      </c>
      <c r="S358" s="20">
        <f t="shared" si="25"/>
        <v>117.72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0">
        <f t="shared" si="23"/>
        <v>814.62</v>
      </c>
      <c r="R359" s="20">
        <f t="shared" si="24"/>
        <v>947.81</v>
      </c>
      <c r="S359" s="20">
        <f t="shared" si="25"/>
        <v>117.72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0">
        <f t="shared" si="23"/>
        <v>814.62</v>
      </c>
      <c r="R360" s="20">
        <f t="shared" si="24"/>
        <v>947.81</v>
      </c>
      <c r="S360" s="20">
        <f t="shared" si="25"/>
        <v>117.72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0">
        <f t="shared" si="23"/>
        <v>814.62</v>
      </c>
      <c r="R361" s="20">
        <f t="shared" si="24"/>
        <v>947.81</v>
      </c>
      <c r="S361" s="20">
        <f t="shared" si="25"/>
        <v>117.72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0">
        <f t="shared" si="23"/>
        <v>814.62</v>
      </c>
      <c r="R362" s="20">
        <f t="shared" si="24"/>
        <v>947.81</v>
      </c>
      <c r="S362" s="20">
        <f t="shared" si="25"/>
        <v>117.72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0">
        <f t="shared" si="23"/>
        <v>814.62</v>
      </c>
      <c r="R363" s="20">
        <f t="shared" si="24"/>
        <v>947.81</v>
      </c>
      <c r="S363" s="20">
        <f t="shared" si="25"/>
        <v>117.72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0">
        <f t="shared" si="23"/>
        <v>814.62</v>
      </c>
      <c r="R364" s="20">
        <f t="shared" si="24"/>
        <v>947.81</v>
      </c>
      <c r="S364" s="20">
        <f t="shared" si="25"/>
        <v>117.72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0">
        <f t="shared" si="23"/>
        <v>814.62</v>
      </c>
      <c r="R365" s="20">
        <f t="shared" si="24"/>
        <v>947.81</v>
      </c>
      <c r="S365" s="20">
        <f t="shared" si="25"/>
        <v>117.72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0">
        <f t="shared" si="23"/>
        <v>814.62</v>
      </c>
      <c r="R366" s="20">
        <f t="shared" si="24"/>
        <v>947.81</v>
      </c>
      <c r="S366" s="20">
        <f t="shared" si="25"/>
        <v>117.72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0">
        <f t="shared" si="23"/>
        <v>814.62</v>
      </c>
      <c r="R367" s="20">
        <f t="shared" si="24"/>
        <v>947.81</v>
      </c>
      <c r="S367" s="20">
        <f t="shared" si="25"/>
        <v>117.72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0">
        <f t="shared" si="23"/>
        <v>814.62</v>
      </c>
      <c r="R368" s="20">
        <f t="shared" si="24"/>
        <v>947.81</v>
      </c>
      <c r="S368" s="20">
        <f t="shared" si="25"/>
        <v>117.72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0">
        <f t="shared" si="23"/>
        <v>814.62</v>
      </c>
      <c r="R369" s="20">
        <f t="shared" si="24"/>
        <v>947.81</v>
      </c>
      <c r="S369" s="20">
        <f t="shared" si="25"/>
        <v>117.72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0">
        <f t="shared" si="23"/>
        <v>814.62</v>
      </c>
      <c r="R370" s="20">
        <f t="shared" si="24"/>
        <v>947.81</v>
      </c>
      <c r="S370" s="20">
        <f t="shared" si="25"/>
        <v>117.72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0">
        <f t="shared" si="23"/>
        <v>814.62</v>
      </c>
      <c r="R371" s="20">
        <f t="shared" si="24"/>
        <v>947.81</v>
      </c>
      <c r="S371" s="20">
        <f t="shared" si="25"/>
        <v>117.72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0">
        <f t="shared" si="23"/>
        <v>814.62</v>
      </c>
      <c r="R372" s="20">
        <f t="shared" si="24"/>
        <v>947.81</v>
      </c>
      <c r="S372" s="20">
        <f t="shared" si="25"/>
        <v>117.72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0">
        <f t="shared" si="23"/>
        <v>814.62</v>
      </c>
      <c r="R373" s="20">
        <f t="shared" si="24"/>
        <v>947.81</v>
      </c>
      <c r="S373" s="20">
        <f t="shared" si="25"/>
        <v>117.72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0">
        <f t="shared" si="23"/>
        <v>814.62</v>
      </c>
      <c r="R374" s="20">
        <f t="shared" si="24"/>
        <v>947.81</v>
      </c>
      <c r="S374" s="20">
        <f t="shared" si="25"/>
        <v>117.72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0">
        <f t="shared" si="23"/>
        <v>814.62</v>
      </c>
      <c r="R375" s="20">
        <f t="shared" si="24"/>
        <v>947.81</v>
      </c>
      <c r="S375" s="20">
        <f t="shared" si="25"/>
        <v>117.72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0">
        <f t="shared" si="23"/>
        <v>814.62</v>
      </c>
      <c r="R376" s="20">
        <f t="shared" si="24"/>
        <v>947.81</v>
      </c>
      <c r="S376" s="20">
        <f t="shared" si="25"/>
        <v>117.72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0">
        <f t="shared" si="23"/>
        <v>814.62</v>
      </c>
      <c r="R377" s="20">
        <f t="shared" si="24"/>
        <v>947.81</v>
      </c>
      <c r="S377" s="20">
        <f t="shared" si="25"/>
        <v>117.72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0">
        <f t="shared" si="23"/>
        <v>814.62</v>
      </c>
      <c r="R378" s="20">
        <f t="shared" si="24"/>
        <v>947.81</v>
      </c>
      <c r="S378" s="20">
        <f t="shared" si="25"/>
        <v>117.72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0">
        <f t="shared" si="23"/>
        <v>814.62</v>
      </c>
      <c r="R379" s="20">
        <f t="shared" si="24"/>
        <v>947.81</v>
      </c>
      <c r="S379" s="20">
        <f t="shared" si="25"/>
        <v>117.72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0">
        <f t="shared" si="23"/>
        <v>814.62</v>
      </c>
      <c r="R380" s="20">
        <f t="shared" si="24"/>
        <v>947.81</v>
      </c>
      <c r="S380" s="20">
        <f t="shared" si="25"/>
        <v>117.72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0">
        <f t="shared" si="23"/>
        <v>814.62</v>
      </c>
      <c r="R381" s="20">
        <f t="shared" si="24"/>
        <v>947.81</v>
      </c>
      <c r="S381" s="20">
        <f t="shared" si="25"/>
        <v>117.72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0">
        <f t="shared" si="23"/>
        <v>814.62</v>
      </c>
      <c r="R382" s="20">
        <f t="shared" si="24"/>
        <v>947.81</v>
      </c>
      <c r="S382" s="20">
        <f t="shared" si="25"/>
        <v>117.72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0">
        <f t="shared" si="23"/>
        <v>814.62</v>
      </c>
      <c r="R383" s="20">
        <f t="shared" si="24"/>
        <v>947.81</v>
      </c>
      <c r="S383" s="20">
        <f t="shared" si="25"/>
        <v>117.72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0">
        <f t="shared" si="23"/>
        <v>814.62</v>
      </c>
      <c r="R384" s="20">
        <f t="shared" si="24"/>
        <v>947.81</v>
      </c>
      <c r="S384" s="20">
        <f t="shared" si="25"/>
        <v>117.72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0">
        <f t="shared" si="23"/>
        <v>814.62</v>
      </c>
      <c r="R385" s="20">
        <f t="shared" si="24"/>
        <v>947.81</v>
      </c>
      <c r="S385" s="20">
        <f t="shared" si="25"/>
        <v>117.72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0">
        <f t="shared" si="23"/>
        <v>814.62</v>
      </c>
      <c r="R386" s="20">
        <f t="shared" si="24"/>
        <v>947.81</v>
      </c>
      <c r="S386" s="20">
        <f t="shared" si="25"/>
        <v>117.72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0">
        <f t="shared" si="23"/>
        <v>814.62</v>
      </c>
      <c r="R387" s="20">
        <f t="shared" si="24"/>
        <v>947.81</v>
      </c>
      <c r="S387" s="20">
        <f t="shared" si="25"/>
        <v>117.72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0">
        <f t="shared" si="23"/>
        <v>814.62</v>
      </c>
      <c r="R388" s="20">
        <f t="shared" si="24"/>
        <v>947.81</v>
      </c>
      <c r="S388" s="20">
        <f t="shared" si="25"/>
        <v>117.72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0">
        <f t="shared" si="23"/>
        <v>814.62</v>
      </c>
      <c r="R389" s="20">
        <f t="shared" si="24"/>
        <v>947.81</v>
      </c>
      <c r="S389" s="20">
        <f t="shared" si="25"/>
        <v>117.72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0">
        <f t="shared" si="23"/>
        <v>814.62</v>
      </c>
      <c r="R390" s="20">
        <f t="shared" si="24"/>
        <v>947.81</v>
      </c>
      <c r="S390" s="20">
        <f t="shared" si="25"/>
        <v>117.72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0">
        <f t="shared" si="23"/>
        <v>814.62</v>
      </c>
      <c r="R391" s="20">
        <f t="shared" si="24"/>
        <v>947.81</v>
      </c>
      <c r="S391" s="20">
        <f t="shared" si="25"/>
        <v>117.72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0">
        <f t="shared" si="23"/>
        <v>814.62</v>
      </c>
      <c r="R392" s="20">
        <f t="shared" si="24"/>
        <v>947.81</v>
      </c>
      <c r="S392" s="20">
        <f t="shared" si="25"/>
        <v>117.72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0">
        <f t="shared" si="23"/>
        <v>814.62</v>
      </c>
      <c r="R393" s="20">
        <f t="shared" si="24"/>
        <v>947.81</v>
      </c>
      <c r="S393" s="20">
        <f t="shared" si="25"/>
        <v>117.72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0">
        <f t="shared" si="23"/>
        <v>814.62</v>
      </c>
      <c r="R394" s="20">
        <f t="shared" si="24"/>
        <v>947.81</v>
      </c>
      <c r="S394" s="20">
        <f t="shared" si="25"/>
        <v>117.72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0">
        <f t="shared" si="23"/>
        <v>814.62</v>
      </c>
      <c r="R395" s="20">
        <f t="shared" si="24"/>
        <v>947.81</v>
      </c>
      <c r="S395" s="20">
        <f t="shared" si="25"/>
        <v>117.72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0">
        <f t="shared" si="23"/>
        <v>814.62</v>
      </c>
      <c r="R396" s="20">
        <f t="shared" si="24"/>
        <v>947.81</v>
      </c>
      <c r="S396" s="20">
        <f t="shared" si="25"/>
        <v>117.72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0">
        <f t="shared" si="23"/>
        <v>814.62</v>
      </c>
      <c r="R397" s="20">
        <f t="shared" si="24"/>
        <v>947.81</v>
      </c>
      <c r="S397" s="20">
        <f t="shared" si="25"/>
        <v>117.72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0">
        <f t="shared" si="23"/>
        <v>814.62</v>
      </c>
      <c r="R398" s="20">
        <f t="shared" si="24"/>
        <v>947.81</v>
      </c>
      <c r="S398" s="20">
        <f t="shared" si="25"/>
        <v>117.72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0">
        <f t="shared" si="23"/>
        <v>814.62</v>
      </c>
      <c r="R399" s="20">
        <f t="shared" si="24"/>
        <v>947.81</v>
      </c>
      <c r="S399" s="20">
        <f t="shared" si="25"/>
        <v>117.72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0">
        <f t="shared" si="23"/>
        <v>814.62</v>
      </c>
      <c r="R400" s="20">
        <f t="shared" si="24"/>
        <v>947.81</v>
      </c>
      <c r="S400" s="20">
        <f t="shared" si="25"/>
        <v>117.72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0">
        <f t="shared" si="23"/>
        <v>814.62</v>
      </c>
      <c r="R401" s="20">
        <f t="shared" si="24"/>
        <v>947.81</v>
      </c>
      <c r="S401" s="20">
        <f t="shared" si="25"/>
        <v>117.72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0">
        <f t="shared" si="23"/>
        <v>814.62</v>
      </c>
      <c r="R402" s="20">
        <f t="shared" si="24"/>
        <v>947.81</v>
      </c>
      <c r="S402" s="20">
        <f t="shared" si="25"/>
        <v>117.72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0">
        <f t="shared" si="23"/>
        <v>814.62</v>
      </c>
      <c r="R403" s="20">
        <f t="shared" si="24"/>
        <v>947.81</v>
      </c>
      <c r="S403" s="20">
        <f t="shared" si="25"/>
        <v>117.72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0">
        <f t="shared" si="23"/>
        <v>814.62</v>
      </c>
      <c r="R404" s="20">
        <f t="shared" si="24"/>
        <v>947.81</v>
      </c>
      <c r="S404" s="20">
        <f t="shared" si="25"/>
        <v>117.72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0">
        <f t="shared" si="23"/>
        <v>814.62</v>
      </c>
      <c r="R405" s="20">
        <f t="shared" si="24"/>
        <v>947.81</v>
      </c>
      <c r="S405" s="20">
        <f t="shared" si="25"/>
        <v>117.72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0">
        <f t="shared" si="23"/>
        <v>814.62</v>
      </c>
      <c r="R406" s="20">
        <f t="shared" si="24"/>
        <v>947.81</v>
      </c>
      <c r="S406" s="20">
        <f t="shared" si="25"/>
        <v>117.72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0">
        <f t="shared" si="23"/>
        <v>814.62</v>
      </c>
      <c r="R407" s="20">
        <f t="shared" si="24"/>
        <v>947.81</v>
      </c>
      <c r="S407" s="20">
        <f t="shared" si="25"/>
        <v>117.72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0">
        <f t="shared" si="23"/>
        <v>814.62</v>
      </c>
      <c r="R408" s="20">
        <f t="shared" si="24"/>
        <v>947.81</v>
      </c>
      <c r="S408" s="20">
        <f t="shared" si="25"/>
        <v>117.72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0">
        <f t="shared" si="23"/>
        <v>814.62</v>
      </c>
      <c r="R409" s="20">
        <f t="shared" si="24"/>
        <v>947.81</v>
      </c>
      <c r="S409" s="20">
        <f t="shared" si="25"/>
        <v>117.72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0">
        <f t="shared" si="23"/>
        <v>814.62</v>
      </c>
      <c r="R410" s="20">
        <f t="shared" si="24"/>
        <v>947.81</v>
      </c>
      <c r="S410" s="20">
        <f t="shared" si="25"/>
        <v>117.72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0">
        <f t="shared" si="23"/>
        <v>814.62</v>
      </c>
      <c r="R411" s="20">
        <f t="shared" si="24"/>
        <v>947.81</v>
      </c>
      <c r="S411" s="20">
        <f t="shared" si="25"/>
        <v>117.72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0">
        <f t="shared" si="23"/>
        <v>814.62</v>
      </c>
      <c r="R412" s="20">
        <f t="shared" si="24"/>
        <v>947.81</v>
      </c>
      <c r="S412" s="20">
        <f t="shared" si="25"/>
        <v>117.72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0">
        <f t="shared" si="23"/>
        <v>814.62</v>
      </c>
      <c r="R413" s="20">
        <f t="shared" si="24"/>
        <v>947.81</v>
      </c>
      <c r="S413" s="20">
        <f t="shared" si="25"/>
        <v>117.72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0">
        <f t="shared" si="23"/>
        <v>814.62</v>
      </c>
      <c r="R414" s="20">
        <f t="shared" si="24"/>
        <v>947.81</v>
      </c>
      <c r="S414" s="20">
        <f t="shared" si="25"/>
        <v>117.72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0">
        <f t="shared" si="23"/>
        <v>814.62</v>
      </c>
      <c r="R415" s="20">
        <f t="shared" si="24"/>
        <v>947.81</v>
      </c>
      <c r="S415" s="20">
        <f t="shared" si="25"/>
        <v>117.72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0">
        <f t="shared" si="23"/>
        <v>814.62</v>
      </c>
      <c r="R416" s="20">
        <f t="shared" si="24"/>
        <v>947.81</v>
      </c>
      <c r="S416" s="20">
        <f t="shared" si="25"/>
        <v>117.72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0">
        <f t="shared" si="23"/>
        <v>814.62</v>
      </c>
      <c r="R417" s="20">
        <f t="shared" si="24"/>
        <v>947.81</v>
      </c>
      <c r="S417" s="20">
        <f t="shared" si="25"/>
        <v>117.72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0">
        <f t="shared" si="23"/>
        <v>814.62</v>
      </c>
      <c r="R418" s="20">
        <f t="shared" si="24"/>
        <v>947.81</v>
      </c>
      <c r="S418" s="20">
        <f t="shared" si="25"/>
        <v>117.72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0">
        <f t="shared" si="23"/>
        <v>814.62</v>
      </c>
      <c r="R419" s="20">
        <f t="shared" si="24"/>
        <v>947.81</v>
      </c>
      <c r="S419" s="20">
        <f t="shared" si="25"/>
        <v>117.72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0">
        <f t="shared" si="23"/>
        <v>814.62</v>
      </c>
      <c r="R420" s="20">
        <f t="shared" si="24"/>
        <v>947.81</v>
      </c>
      <c r="S420" s="20">
        <f t="shared" si="25"/>
        <v>117.72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0">
        <f t="shared" si="23"/>
        <v>814.62</v>
      </c>
      <c r="R421" s="20">
        <f t="shared" si="24"/>
        <v>947.81</v>
      </c>
      <c r="S421" s="20">
        <f t="shared" si="25"/>
        <v>117.72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0">
        <f t="shared" si="23"/>
        <v>814.62</v>
      </c>
      <c r="R422" s="20">
        <f t="shared" si="24"/>
        <v>947.81</v>
      </c>
      <c r="S422" s="20">
        <f t="shared" si="25"/>
        <v>117.72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0">
        <f t="shared" si="23"/>
        <v>814.62</v>
      </c>
      <c r="R423" s="20">
        <f t="shared" si="24"/>
        <v>947.81</v>
      </c>
      <c r="S423" s="20">
        <f t="shared" si="25"/>
        <v>117.72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0">
        <f t="shared" si="23"/>
        <v>814.62</v>
      </c>
      <c r="R424" s="20">
        <f t="shared" si="24"/>
        <v>947.81</v>
      </c>
      <c r="S424" s="20">
        <f t="shared" si="25"/>
        <v>117.72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0">
        <f t="shared" si="23"/>
        <v>814.62</v>
      </c>
      <c r="R425" s="20">
        <f t="shared" si="24"/>
        <v>947.81</v>
      </c>
      <c r="S425" s="20">
        <f t="shared" si="25"/>
        <v>117.72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0">
        <f t="shared" si="23"/>
        <v>814.62</v>
      </c>
      <c r="R426" s="20">
        <f t="shared" si="24"/>
        <v>947.81</v>
      </c>
      <c r="S426" s="20">
        <f t="shared" si="25"/>
        <v>117.72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0">
        <f t="shared" si="23"/>
        <v>814.62</v>
      </c>
      <c r="R427" s="20">
        <f t="shared" si="24"/>
        <v>947.81</v>
      </c>
      <c r="S427" s="20">
        <f t="shared" si="25"/>
        <v>117.72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0">
        <f t="shared" si="23"/>
        <v>814.62</v>
      </c>
      <c r="R428" s="20">
        <f t="shared" si="24"/>
        <v>947.81</v>
      </c>
      <c r="S428" s="20">
        <f t="shared" si="25"/>
        <v>117.72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0">
        <f t="shared" si="23"/>
        <v>814.62</v>
      </c>
      <c r="R429" s="20">
        <f t="shared" si="24"/>
        <v>947.81</v>
      </c>
      <c r="S429" s="20">
        <f t="shared" si="25"/>
        <v>117.72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0">
        <f t="shared" si="23"/>
        <v>814.62</v>
      </c>
      <c r="R430" s="20">
        <f t="shared" si="24"/>
        <v>947.81</v>
      </c>
      <c r="S430" s="20">
        <f t="shared" si="25"/>
        <v>117.72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0">
        <f t="shared" si="23"/>
        <v>814.62</v>
      </c>
      <c r="R431" s="20">
        <f t="shared" si="24"/>
        <v>947.81</v>
      </c>
      <c r="S431" s="20">
        <f t="shared" si="25"/>
        <v>117.72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0">
        <f t="shared" si="23"/>
        <v>814.62</v>
      </c>
      <c r="R432" s="20">
        <f t="shared" si="24"/>
        <v>947.81</v>
      </c>
      <c r="S432" s="20">
        <f t="shared" si="25"/>
        <v>117.72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0">
        <f t="shared" si="23"/>
        <v>814.62</v>
      </c>
      <c r="R433" s="20">
        <f t="shared" si="24"/>
        <v>947.81</v>
      </c>
      <c r="S433" s="20">
        <f t="shared" si="25"/>
        <v>117.72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0">
        <f t="shared" si="23"/>
        <v>814.62</v>
      </c>
      <c r="R434" s="20">
        <f t="shared" si="24"/>
        <v>947.81</v>
      </c>
      <c r="S434" s="20">
        <f t="shared" si="25"/>
        <v>117.72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0">
        <f t="shared" si="23"/>
        <v>814.62</v>
      </c>
      <c r="R435" s="20">
        <f t="shared" si="24"/>
        <v>947.81</v>
      </c>
      <c r="S435" s="20">
        <f t="shared" si="25"/>
        <v>117.72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0">
        <f t="shared" si="23"/>
        <v>814.62</v>
      </c>
      <c r="R436" s="20">
        <f t="shared" si="24"/>
        <v>947.81</v>
      </c>
      <c r="S436" s="20">
        <f t="shared" si="25"/>
        <v>117.72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0">
        <f t="shared" si="23"/>
        <v>814.62</v>
      </c>
      <c r="R437" s="20">
        <f t="shared" si="24"/>
        <v>947.81</v>
      </c>
      <c r="S437" s="20">
        <f t="shared" si="25"/>
        <v>117.72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0">
        <f t="shared" si="23"/>
        <v>814.62</v>
      </c>
      <c r="R438" s="20">
        <f t="shared" si="24"/>
        <v>947.81</v>
      </c>
      <c r="S438" s="20">
        <f t="shared" si="25"/>
        <v>117.72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0">
        <f t="shared" si="23"/>
        <v>814.62</v>
      </c>
      <c r="R439" s="20">
        <f t="shared" si="24"/>
        <v>947.81</v>
      </c>
      <c r="S439" s="20">
        <f t="shared" si="25"/>
        <v>117.72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0">
        <f t="shared" si="23"/>
        <v>814.62</v>
      </c>
      <c r="R440" s="20">
        <f t="shared" si="24"/>
        <v>947.81</v>
      </c>
      <c r="S440" s="20">
        <f t="shared" si="25"/>
        <v>117.72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0">
        <f t="shared" si="23"/>
        <v>814.62</v>
      </c>
      <c r="R441" s="20">
        <f t="shared" si="24"/>
        <v>947.81</v>
      </c>
      <c r="S441" s="20">
        <f t="shared" si="25"/>
        <v>117.72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0">
        <f t="shared" si="23"/>
        <v>814.62</v>
      </c>
      <c r="R442" s="20">
        <f t="shared" si="24"/>
        <v>947.81</v>
      </c>
      <c r="S442" s="20">
        <f t="shared" si="25"/>
        <v>117.72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0">
        <f t="shared" si="23"/>
        <v>814.62</v>
      </c>
      <c r="R443" s="20">
        <f t="shared" si="24"/>
        <v>947.81</v>
      </c>
      <c r="S443" s="20">
        <f t="shared" si="25"/>
        <v>117.72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0">
        <f t="shared" si="23"/>
        <v>814.62</v>
      </c>
      <c r="R444" s="20">
        <f t="shared" si="24"/>
        <v>947.81</v>
      </c>
      <c r="S444" s="20">
        <f t="shared" si="25"/>
        <v>117.72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0">
        <f t="shared" si="23"/>
        <v>814.62</v>
      </c>
      <c r="R445" s="20">
        <f t="shared" si="24"/>
        <v>947.81</v>
      </c>
      <c r="S445" s="20">
        <f t="shared" si="25"/>
        <v>117.72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0">
        <f t="shared" si="23"/>
        <v>814.62</v>
      </c>
      <c r="R446" s="20">
        <f t="shared" si="24"/>
        <v>947.81</v>
      </c>
      <c r="S446" s="20">
        <f t="shared" si="25"/>
        <v>117.72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0">
        <f t="shared" si="23"/>
        <v>814.62</v>
      </c>
      <c r="R447" s="20">
        <f t="shared" si="24"/>
        <v>947.81</v>
      </c>
      <c r="S447" s="20">
        <f t="shared" si="25"/>
        <v>117.72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0">
        <f t="shared" si="23"/>
        <v>814.62</v>
      </c>
      <c r="R448" s="20">
        <f t="shared" si="24"/>
        <v>947.81</v>
      </c>
      <c r="S448" s="20">
        <f t="shared" si="25"/>
        <v>117.72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0">
        <f t="shared" si="23"/>
        <v>814.62</v>
      </c>
      <c r="R449" s="20">
        <f t="shared" si="24"/>
        <v>947.81</v>
      </c>
      <c r="S449" s="20">
        <f t="shared" si="25"/>
        <v>117.72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0">
        <f t="shared" si="23"/>
        <v>814.62</v>
      </c>
      <c r="R450" s="20">
        <f t="shared" si="24"/>
        <v>947.81</v>
      </c>
      <c r="S450" s="20">
        <f t="shared" si="25"/>
        <v>117.72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0">
        <f t="shared" si="23"/>
        <v>814.62</v>
      </c>
      <c r="R451" s="20">
        <f t="shared" si="24"/>
        <v>947.81</v>
      </c>
      <c r="S451" s="20">
        <f t="shared" si="25"/>
        <v>117.72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0">
        <f t="shared" si="23"/>
        <v>814.62</v>
      </c>
      <c r="R452" s="20">
        <f t="shared" si="24"/>
        <v>947.81</v>
      </c>
      <c r="S452" s="20">
        <f t="shared" si="25"/>
        <v>117.72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0">
        <f t="shared" si="23"/>
        <v>814.62</v>
      </c>
      <c r="R453" s="20">
        <f t="shared" si="24"/>
        <v>947.81</v>
      </c>
      <c r="S453" s="20">
        <f t="shared" si="25"/>
        <v>117.72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0">
        <f t="shared" si="23"/>
        <v>814.62</v>
      </c>
      <c r="R454" s="20">
        <f t="shared" si="24"/>
        <v>947.81</v>
      </c>
      <c r="S454" s="20">
        <f t="shared" si="25"/>
        <v>117.72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0">
        <f t="shared" si="23"/>
        <v>814.62</v>
      </c>
      <c r="R455" s="20">
        <f t="shared" si="24"/>
        <v>947.81</v>
      </c>
      <c r="S455" s="20">
        <f t="shared" si="25"/>
        <v>117.72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0">
        <f t="shared" si="23"/>
        <v>814.62</v>
      </c>
      <c r="R456" s="20">
        <f t="shared" si="24"/>
        <v>947.81</v>
      </c>
      <c r="S456" s="20">
        <f t="shared" si="25"/>
        <v>117.72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0">
        <f t="shared" si="23"/>
        <v>814.62</v>
      </c>
      <c r="R457" s="20">
        <f t="shared" si="24"/>
        <v>947.81</v>
      </c>
      <c r="S457" s="20">
        <f t="shared" si="25"/>
        <v>117.72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0">
        <f t="shared" si="23"/>
        <v>814.62</v>
      </c>
      <c r="R458" s="20">
        <f t="shared" si="24"/>
        <v>947.81</v>
      </c>
      <c r="S458" s="20">
        <f t="shared" si="25"/>
        <v>117.72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0">
        <f t="shared" si="23"/>
        <v>814.62</v>
      </c>
      <c r="R459" s="20">
        <f t="shared" si="24"/>
        <v>947.81</v>
      </c>
      <c r="S459" s="20">
        <f t="shared" si="25"/>
        <v>117.72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0">
        <f t="shared" si="23"/>
        <v>814.62</v>
      </c>
      <c r="R460" s="20">
        <f t="shared" si="24"/>
        <v>947.81</v>
      </c>
      <c r="S460" s="20">
        <f t="shared" si="25"/>
        <v>117.72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0">
        <f t="shared" si="23"/>
        <v>814.62</v>
      </c>
      <c r="R461" s="20">
        <f t="shared" si="24"/>
        <v>947.81</v>
      </c>
      <c r="S461" s="20">
        <f t="shared" si="25"/>
        <v>117.72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0">
        <f t="shared" si="23"/>
        <v>814.62</v>
      </c>
      <c r="R462" s="20">
        <f t="shared" si="24"/>
        <v>947.81</v>
      </c>
      <c r="S462" s="20">
        <f t="shared" si="25"/>
        <v>117.72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0">
        <f t="shared" si="23"/>
        <v>814.62</v>
      </c>
      <c r="R463" s="20">
        <f t="shared" si="24"/>
        <v>947.81</v>
      </c>
      <c r="S463" s="20">
        <f t="shared" si="25"/>
        <v>117.72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0">
        <f t="shared" si="23"/>
        <v>814.62</v>
      </c>
      <c r="R464" s="20">
        <f t="shared" si="24"/>
        <v>947.81</v>
      </c>
      <c r="S464" s="20">
        <f t="shared" si="25"/>
        <v>117.72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0">
        <f t="shared" si="23"/>
        <v>814.62</v>
      </c>
      <c r="R465" s="20">
        <f t="shared" si="24"/>
        <v>947.81</v>
      </c>
      <c r="S465" s="20">
        <f t="shared" si="25"/>
        <v>117.72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0">
        <f t="shared" si="23"/>
        <v>814.62</v>
      </c>
      <c r="R466" s="20">
        <f t="shared" si="24"/>
        <v>947.81</v>
      </c>
      <c r="S466" s="20">
        <f t="shared" si="25"/>
        <v>117.72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0">
        <f t="shared" si="23"/>
        <v>814.62</v>
      </c>
      <c r="R467" s="20">
        <f t="shared" si="24"/>
        <v>947.81</v>
      </c>
      <c r="S467" s="20">
        <f t="shared" si="25"/>
        <v>117.72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0">
        <f t="shared" si="23"/>
        <v>814.62</v>
      </c>
      <c r="R468" s="20">
        <f t="shared" si="24"/>
        <v>947.81</v>
      </c>
      <c r="S468" s="20">
        <f t="shared" si="25"/>
        <v>117.72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0">
        <f t="shared" si="23"/>
        <v>814.62</v>
      </c>
      <c r="R469" s="20">
        <f t="shared" si="24"/>
        <v>947.81</v>
      </c>
      <c r="S469" s="20">
        <f t="shared" si="25"/>
        <v>117.72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0">
        <f t="shared" si="23"/>
        <v>814.62</v>
      </c>
      <c r="R470" s="20">
        <f t="shared" si="24"/>
        <v>947.81</v>
      </c>
      <c r="S470" s="20">
        <f t="shared" si="25"/>
        <v>117.72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0">
        <f t="shared" si="23"/>
        <v>814.62</v>
      </c>
      <c r="R471" s="20">
        <f t="shared" si="24"/>
        <v>947.81</v>
      </c>
      <c r="S471" s="20">
        <f t="shared" si="25"/>
        <v>117.72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0">
        <f t="shared" si="23"/>
        <v>814.62</v>
      </c>
      <c r="R472" s="20">
        <f t="shared" si="24"/>
        <v>947.81</v>
      </c>
      <c r="S472" s="20">
        <f t="shared" si="25"/>
        <v>117.72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0">
        <f t="shared" si="23"/>
        <v>814.62</v>
      </c>
      <c r="R473" s="20">
        <f t="shared" si="24"/>
        <v>947.81</v>
      </c>
      <c r="S473" s="20">
        <f t="shared" si="25"/>
        <v>117.72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0">
        <f t="shared" si="23"/>
        <v>814.62</v>
      </c>
      <c r="R474" s="20">
        <f t="shared" si="24"/>
        <v>947.81</v>
      </c>
      <c r="S474" s="20">
        <f t="shared" si="25"/>
        <v>117.72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0">
        <f t="shared" si="23"/>
        <v>814.62</v>
      </c>
      <c r="R475" s="20">
        <f t="shared" si="24"/>
        <v>947.81</v>
      </c>
      <c r="S475" s="20">
        <f t="shared" si="25"/>
        <v>117.72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0">
        <f t="shared" si="23"/>
        <v>814.62</v>
      </c>
      <c r="R476" s="20">
        <f t="shared" si="24"/>
        <v>947.81</v>
      </c>
      <c r="S476" s="20">
        <f t="shared" si="25"/>
        <v>117.72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0">
        <f t="shared" si="23"/>
        <v>814.62</v>
      </c>
      <c r="R477" s="20">
        <f t="shared" si="24"/>
        <v>947.81</v>
      </c>
      <c r="S477" s="20">
        <f t="shared" si="25"/>
        <v>117.72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0">
        <f t="shared" si="23"/>
        <v>814.62</v>
      </c>
      <c r="R478" s="20">
        <f t="shared" si="24"/>
        <v>947.81</v>
      </c>
      <c r="S478" s="20">
        <f t="shared" si="25"/>
        <v>117.72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0">
        <f t="shared" si="23"/>
        <v>814.62</v>
      </c>
      <c r="R479" s="20">
        <f t="shared" si="24"/>
        <v>947.81</v>
      </c>
      <c r="S479" s="20">
        <f t="shared" si="25"/>
        <v>117.72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0">
        <f t="shared" si="23"/>
        <v>814.62</v>
      </c>
      <c r="R480" s="20">
        <f t="shared" si="24"/>
        <v>947.81</v>
      </c>
      <c r="S480" s="20">
        <f t="shared" si="25"/>
        <v>117.72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0">
        <f t="shared" si="23"/>
        <v>814.62</v>
      </c>
      <c r="R481" s="20">
        <f t="shared" si="24"/>
        <v>947.81</v>
      </c>
      <c r="S481" s="20">
        <f t="shared" si="25"/>
        <v>117.72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0">
        <f t="shared" si="23"/>
        <v>814.62</v>
      </c>
      <c r="R482" s="20">
        <f t="shared" si="24"/>
        <v>947.81</v>
      </c>
      <c r="S482" s="20">
        <f t="shared" si="25"/>
        <v>117.72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0">
        <f t="shared" si="23"/>
        <v>814.62</v>
      </c>
      <c r="R483" s="20">
        <f t="shared" si="24"/>
        <v>947.81</v>
      </c>
      <c r="S483" s="20">
        <f t="shared" si="25"/>
        <v>117.72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0">
        <f t="shared" si="23"/>
        <v>814.62</v>
      </c>
      <c r="R484" s="20">
        <f t="shared" si="24"/>
        <v>947.81</v>
      </c>
      <c r="S484" s="20">
        <f t="shared" si="25"/>
        <v>117.72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0">
        <f t="shared" si="23"/>
        <v>814.62</v>
      </c>
      <c r="R485" s="20">
        <f t="shared" si="24"/>
        <v>947.81</v>
      </c>
      <c r="S485" s="20">
        <f t="shared" si="25"/>
        <v>117.72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0">
        <f t="shared" si="23"/>
        <v>814.62</v>
      </c>
      <c r="R486" s="20">
        <f t="shared" si="24"/>
        <v>947.81</v>
      </c>
      <c r="S486" s="20">
        <f t="shared" si="25"/>
        <v>117.72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0">
        <f t="shared" si="23"/>
        <v>814.62</v>
      </c>
      <c r="R487" s="20">
        <f t="shared" si="24"/>
        <v>947.81</v>
      </c>
      <c r="S487" s="20">
        <f t="shared" si="25"/>
        <v>117.72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0">
        <f t="shared" si="23"/>
        <v>814.62</v>
      </c>
      <c r="R488" s="20">
        <f t="shared" si="24"/>
        <v>947.81</v>
      </c>
      <c r="S488" s="20">
        <f t="shared" si="25"/>
        <v>117.72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0">
        <f t="shared" si="23"/>
        <v>814.62</v>
      </c>
      <c r="R489" s="20">
        <f t="shared" si="24"/>
        <v>947.81</v>
      </c>
      <c r="S489" s="20">
        <f t="shared" si="25"/>
        <v>117.72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0">
        <f t="shared" si="23"/>
        <v>814.62</v>
      </c>
      <c r="R490" s="20">
        <f t="shared" si="24"/>
        <v>947.81</v>
      </c>
      <c r="S490" s="20">
        <f t="shared" si="25"/>
        <v>117.72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0">
        <f t="shared" si="23"/>
        <v>814.62</v>
      </c>
      <c r="R491" s="20">
        <f t="shared" si="24"/>
        <v>947.81</v>
      </c>
      <c r="S491" s="20">
        <f t="shared" si="25"/>
        <v>117.72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0">
        <f t="shared" si="23"/>
        <v>814.62</v>
      </c>
      <c r="R492" s="20">
        <f t="shared" si="24"/>
        <v>947.81</v>
      </c>
      <c r="S492" s="20">
        <f t="shared" si="25"/>
        <v>117.72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0">
        <f t="shared" si="23"/>
        <v>814.62</v>
      </c>
      <c r="R493" s="20">
        <f t="shared" si="24"/>
        <v>947.81</v>
      </c>
      <c r="S493" s="20">
        <f t="shared" si="25"/>
        <v>117.72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0">
        <f t="shared" si="23"/>
        <v>814.62</v>
      </c>
      <c r="R494" s="20">
        <f t="shared" si="24"/>
        <v>947.81</v>
      </c>
      <c r="S494" s="20">
        <f t="shared" si="25"/>
        <v>117.72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0">
        <f t="shared" si="23"/>
        <v>814.62</v>
      </c>
      <c r="R495" s="20">
        <f t="shared" si="24"/>
        <v>947.81</v>
      </c>
      <c r="S495" s="20">
        <f t="shared" si="25"/>
        <v>117.72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0">
        <f t="shared" si="23"/>
        <v>814.62</v>
      </c>
      <c r="R496" s="20">
        <f t="shared" si="24"/>
        <v>947.81</v>
      </c>
      <c r="S496" s="20">
        <f t="shared" si="25"/>
        <v>117.72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0">
        <f t="shared" si="23"/>
        <v>814.62</v>
      </c>
      <c r="R497" s="20">
        <f t="shared" si="24"/>
        <v>947.81</v>
      </c>
      <c r="S497" s="20">
        <f t="shared" si="25"/>
        <v>117.72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0">
        <f t="shared" si="23"/>
        <v>814.62</v>
      </c>
      <c r="R498" s="20">
        <f t="shared" si="24"/>
        <v>947.81</v>
      </c>
      <c r="S498" s="20">
        <f t="shared" si="25"/>
        <v>117.72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0">
        <f t="shared" si="23"/>
        <v>814.62</v>
      </c>
      <c r="R499" s="20">
        <f t="shared" si="24"/>
        <v>947.81</v>
      </c>
      <c r="S499" s="20">
        <f t="shared" si="25"/>
        <v>117.72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0">
        <f t="shared" si="23"/>
        <v>814.62</v>
      </c>
      <c r="R500" s="20">
        <f t="shared" si="24"/>
        <v>947.81</v>
      </c>
      <c r="S500" s="20">
        <f t="shared" si="25"/>
        <v>117.72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</row>
  </sheetData>
  <autoFilter ref="$A$4:$K$72"/>
  <mergeCells count="1">
    <mergeCell ref="Q3:S3"/>
  </mergeCells>
  <hyperlinks>
    <hyperlink r:id="rId1" ref="G3"/>
    <hyperlink r:id="rId2" ref="D5"/>
    <hyperlink r:id="rId3" ref="L5"/>
    <hyperlink r:id="rId4" ref="L20"/>
    <hyperlink r:id="rId5" ref="D41"/>
    <hyperlink r:id="rId6" ref="D70"/>
  </hyperlinks>
  <drawing r:id="rId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>
        <v>1.0</v>
      </c>
      <c r="B1" s="52" t="s">
        <v>786</v>
      </c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/>
      <c r="B2" s="52" t="s">
        <v>466</v>
      </c>
      <c r="C2" s="187" t="s">
        <v>787</v>
      </c>
      <c r="D2" s="52"/>
      <c r="E2" s="52"/>
      <c r="F2" s="52" t="s">
        <v>789</v>
      </c>
      <c r="G2" s="77">
        <v>39.808</v>
      </c>
      <c r="H2" s="85">
        <v>30.7</v>
      </c>
      <c r="I2" s="85">
        <f>H2-16.3</f>
        <v>14.4</v>
      </c>
      <c r="J2" s="52"/>
      <c r="K2" s="52"/>
      <c r="L2" s="52" t="s">
        <v>328</v>
      </c>
      <c r="M2" s="52"/>
      <c r="N2" s="242">
        <f>'Totals % Goal'!G22</f>
        <v>10</v>
      </c>
      <c r="O2" s="52"/>
      <c r="P2" s="52"/>
      <c r="Q2" s="198">
        <f>MAX(Q5:Q1000)/(N2*1000)</f>
        <v>0.324767</v>
      </c>
      <c r="R2" s="198">
        <f>MAX(R5:R1000)/(N2*1000)</f>
        <v>0.29357</v>
      </c>
      <c r="S2" s="198">
        <f>MAX(S5:S1000)/MAX(Q5:Q1000)</f>
        <v>0.1991119787</v>
      </c>
    </row>
    <row r="3">
      <c r="A3" s="31"/>
      <c r="B3" s="52"/>
      <c r="C3" s="52"/>
      <c r="D3" s="52"/>
      <c r="E3" s="52"/>
      <c r="F3" s="313"/>
      <c r="G3" s="207"/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3">
        <v>45385.0</v>
      </c>
      <c r="B5" s="52">
        <v>5524.0</v>
      </c>
      <c r="C5" s="52" t="s">
        <v>471</v>
      </c>
      <c r="D5" s="79">
        <v>30.7</v>
      </c>
      <c r="E5" s="52">
        <v>15.0</v>
      </c>
      <c r="F5" s="242">
        <v>29.92</v>
      </c>
      <c r="G5" s="52">
        <v>241060.0</v>
      </c>
      <c r="H5" s="52">
        <v>44.72</v>
      </c>
      <c r="I5" s="52" t="s">
        <v>65</v>
      </c>
      <c r="J5" s="52" t="s">
        <v>53</v>
      </c>
      <c r="K5" s="52" t="s">
        <v>203</v>
      </c>
      <c r="L5" s="11"/>
      <c r="O5" s="176" t="str">
        <f t="shared" ref="O5:O197" si="1">if(K5="low","140MeV","750MeV")</f>
        <v>750MeV</v>
      </c>
      <c r="P5" s="20" t="str">
        <f t="shared" ref="P5:P197" si="2">if(K5="low","140MeV","650MeV")</f>
        <v>650MeV</v>
      </c>
      <c r="Q5" s="247">
        <f>if($I5="LH2",0+$F5,0)</f>
        <v>29.92</v>
      </c>
      <c r="R5" s="20">
        <f>if($I5="LD2",0+$F5,0)</f>
        <v>0</v>
      </c>
      <c r="S5" s="20">
        <f>if($I5="dummy",0+$F5,0)</f>
        <v>0</v>
      </c>
    </row>
    <row r="6">
      <c r="A6" s="75"/>
      <c r="B6" s="52">
        <v>5525.0</v>
      </c>
      <c r="C6" s="52" t="s">
        <v>471</v>
      </c>
      <c r="D6" s="366">
        <v>30.7</v>
      </c>
      <c r="E6" s="52">
        <v>18.0</v>
      </c>
      <c r="F6" s="242">
        <v>21.85</v>
      </c>
      <c r="G6" s="52">
        <v>153330.0</v>
      </c>
      <c r="H6" s="52">
        <v>24.0</v>
      </c>
      <c r="I6" s="52" t="s">
        <v>65</v>
      </c>
      <c r="J6" s="52" t="s">
        <v>53</v>
      </c>
      <c r="K6" s="52" t="s">
        <v>203</v>
      </c>
      <c r="O6" s="176" t="str">
        <f t="shared" si="1"/>
        <v>750MeV</v>
      </c>
      <c r="P6" s="20" t="str">
        <f t="shared" si="2"/>
        <v>650MeV</v>
      </c>
      <c r="Q6" s="247">
        <f t="shared" ref="Q6:Q500" si="3">if($I6="LH2",$Q5+$F6,$Q5+0)</f>
        <v>51.77</v>
      </c>
      <c r="R6" s="20">
        <f t="shared" ref="R6:R500" si="4">if($I6="LD2",$R5+$F6,$R5+0)</f>
        <v>0</v>
      </c>
      <c r="S6" s="20">
        <f t="shared" ref="S6:S500" si="5">if($I6="dummy",$S5+$F6,$S5+0)</f>
        <v>0</v>
      </c>
    </row>
    <row r="7">
      <c r="A7" s="75"/>
      <c r="B7" s="52">
        <v>5526.0</v>
      </c>
      <c r="C7" s="52" t="s">
        <v>471</v>
      </c>
      <c r="D7" s="366">
        <v>30.7</v>
      </c>
      <c r="E7" s="52">
        <v>18.0</v>
      </c>
      <c r="F7" s="242">
        <v>32.48</v>
      </c>
      <c r="G7" s="52">
        <v>229554.0</v>
      </c>
      <c r="H7" s="52">
        <v>35.27</v>
      </c>
      <c r="I7" s="52" t="s">
        <v>65</v>
      </c>
      <c r="J7" s="52" t="s">
        <v>53</v>
      </c>
      <c r="K7" s="52" t="s">
        <v>203</v>
      </c>
      <c r="O7" s="176" t="str">
        <f t="shared" si="1"/>
        <v>750MeV</v>
      </c>
      <c r="P7" s="20" t="str">
        <f t="shared" si="2"/>
        <v>650MeV</v>
      </c>
      <c r="Q7" s="247">
        <f t="shared" si="3"/>
        <v>84.25</v>
      </c>
      <c r="R7" s="20">
        <f t="shared" si="4"/>
        <v>0</v>
      </c>
      <c r="S7" s="20">
        <f t="shared" si="5"/>
        <v>0</v>
      </c>
    </row>
    <row r="8">
      <c r="A8" s="75"/>
      <c r="B8" s="52">
        <v>5527.0</v>
      </c>
      <c r="C8" s="52" t="s">
        <v>471</v>
      </c>
      <c r="D8" s="366">
        <v>30.7</v>
      </c>
      <c r="E8" s="52">
        <v>18.0</v>
      </c>
      <c r="F8" s="242">
        <v>27.17</v>
      </c>
      <c r="G8" s="52">
        <v>198765.0</v>
      </c>
      <c r="H8" s="52">
        <v>31.01</v>
      </c>
      <c r="I8" s="52" t="s">
        <v>65</v>
      </c>
      <c r="J8" s="52" t="s">
        <v>53</v>
      </c>
      <c r="K8" s="52" t="s">
        <v>203</v>
      </c>
      <c r="L8" s="245"/>
      <c r="O8" s="176" t="str">
        <f t="shared" si="1"/>
        <v>750MeV</v>
      </c>
      <c r="P8" s="20" t="str">
        <f t="shared" si="2"/>
        <v>650MeV</v>
      </c>
      <c r="Q8" s="247">
        <f t="shared" si="3"/>
        <v>111.42</v>
      </c>
      <c r="R8" s="20">
        <f t="shared" si="4"/>
        <v>0</v>
      </c>
      <c r="S8" s="20">
        <f t="shared" si="5"/>
        <v>0</v>
      </c>
    </row>
    <row r="9">
      <c r="A9" s="75"/>
      <c r="B9" s="52">
        <v>5528.0</v>
      </c>
      <c r="C9" s="52" t="s">
        <v>471</v>
      </c>
      <c r="D9" s="366">
        <v>30.7</v>
      </c>
      <c r="E9" s="52">
        <v>18.0</v>
      </c>
      <c r="F9" s="242">
        <v>8.65</v>
      </c>
      <c r="G9" s="52">
        <v>85414.0</v>
      </c>
      <c r="H9" s="52">
        <v>19.43</v>
      </c>
      <c r="I9" s="52" t="s">
        <v>65</v>
      </c>
      <c r="J9" s="52" t="s">
        <v>53</v>
      </c>
      <c r="K9" s="52" t="s">
        <v>203</v>
      </c>
      <c r="O9" s="176" t="str">
        <f t="shared" si="1"/>
        <v>750MeV</v>
      </c>
      <c r="P9" s="20" t="str">
        <f t="shared" si="2"/>
        <v>650MeV</v>
      </c>
      <c r="Q9" s="247">
        <f t="shared" si="3"/>
        <v>120.07</v>
      </c>
      <c r="R9" s="20">
        <f t="shared" si="4"/>
        <v>0</v>
      </c>
      <c r="S9" s="20">
        <f t="shared" si="5"/>
        <v>0</v>
      </c>
    </row>
    <row r="10">
      <c r="A10" s="75"/>
      <c r="B10" s="52">
        <v>5529.0</v>
      </c>
      <c r="C10" s="52" t="s">
        <v>471</v>
      </c>
      <c r="D10" s="366">
        <v>30.7</v>
      </c>
      <c r="E10" s="52">
        <v>18.0</v>
      </c>
      <c r="F10" s="242">
        <v>27.87</v>
      </c>
      <c r="G10" s="52">
        <v>199106.0</v>
      </c>
      <c r="H10" s="52">
        <v>30.94</v>
      </c>
      <c r="I10" s="52" t="s">
        <v>65</v>
      </c>
      <c r="J10" s="52" t="s">
        <v>53</v>
      </c>
      <c r="K10" s="52" t="s">
        <v>203</v>
      </c>
      <c r="O10" s="176" t="str">
        <f t="shared" si="1"/>
        <v>750MeV</v>
      </c>
      <c r="P10" s="20" t="str">
        <f t="shared" si="2"/>
        <v>650MeV</v>
      </c>
      <c r="Q10" s="247">
        <f t="shared" si="3"/>
        <v>147.94</v>
      </c>
      <c r="R10" s="20">
        <f t="shared" si="4"/>
        <v>0</v>
      </c>
      <c r="S10" s="20">
        <f t="shared" si="5"/>
        <v>0</v>
      </c>
    </row>
    <row r="11">
      <c r="A11" s="73"/>
      <c r="B11" s="52">
        <v>5530.0</v>
      </c>
      <c r="C11" s="52" t="s">
        <v>471</v>
      </c>
      <c r="D11" s="366">
        <v>30.7</v>
      </c>
      <c r="E11" s="52">
        <v>18.0</v>
      </c>
      <c r="F11" s="242">
        <v>24.24</v>
      </c>
      <c r="G11" s="52">
        <v>187031.0</v>
      </c>
      <c r="H11" s="52">
        <v>33.14</v>
      </c>
      <c r="I11" s="52" t="s">
        <v>65</v>
      </c>
      <c r="J11" s="52" t="s">
        <v>53</v>
      </c>
      <c r="K11" s="52" t="s">
        <v>203</v>
      </c>
      <c r="O11" s="176" t="str">
        <f t="shared" si="1"/>
        <v>750MeV</v>
      </c>
      <c r="P11" s="20" t="str">
        <f t="shared" si="2"/>
        <v>650MeV</v>
      </c>
      <c r="Q11" s="247">
        <f t="shared" si="3"/>
        <v>172.18</v>
      </c>
      <c r="R11" s="20">
        <f t="shared" si="4"/>
        <v>0</v>
      </c>
      <c r="S11" s="20">
        <f t="shared" si="5"/>
        <v>0</v>
      </c>
    </row>
    <row r="12">
      <c r="A12" s="75"/>
      <c r="B12" s="52">
        <v>5531.0</v>
      </c>
      <c r="C12" s="52" t="s">
        <v>471</v>
      </c>
      <c r="D12" s="366">
        <v>30.7</v>
      </c>
      <c r="E12" s="52">
        <v>18.0</v>
      </c>
      <c r="F12" s="242">
        <v>28.59</v>
      </c>
      <c r="G12" s="52">
        <v>198605.0</v>
      </c>
      <c r="H12" s="52">
        <v>30.25</v>
      </c>
      <c r="I12" s="52" t="s">
        <v>65</v>
      </c>
      <c r="J12" s="52" t="s">
        <v>53</v>
      </c>
      <c r="K12" s="52" t="s">
        <v>203</v>
      </c>
      <c r="O12" s="176" t="str">
        <f t="shared" si="1"/>
        <v>750MeV</v>
      </c>
      <c r="P12" s="20" t="str">
        <f t="shared" si="2"/>
        <v>650MeV</v>
      </c>
      <c r="Q12" s="247">
        <f t="shared" si="3"/>
        <v>200.77</v>
      </c>
      <c r="R12" s="20">
        <f t="shared" si="4"/>
        <v>0</v>
      </c>
      <c r="S12" s="20">
        <f t="shared" si="5"/>
        <v>0</v>
      </c>
    </row>
    <row r="13">
      <c r="A13" s="75"/>
      <c r="B13" s="52">
        <v>5532.0</v>
      </c>
      <c r="C13" s="52" t="s">
        <v>471</v>
      </c>
      <c r="D13" s="366">
        <v>30.7</v>
      </c>
      <c r="E13" s="52">
        <v>18.0</v>
      </c>
      <c r="F13" s="242">
        <v>35.06</v>
      </c>
      <c r="G13" s="52">
        <v>286775.0</v>
      </c>
      <c r="H13" s="52">
        <v>54.27</v>
      </c>
      <c r="I13" s="52" t="s">
        <v>65</v>
      </c>
      <c r="J13" s="52" t="s">
        <v>53</v>
      </c>
      <c r="K13" s="52" t="s">
        <v>203</v>
      </c>
      <c r="O13" s="176" t="str">
        <f t="shared" si="1"/>
        <v>750MeV</v>
      </c>
      <c r="P13" s="20" t="str">
        <f t="shared" si="2"/>
        <v>650MeV</v>
      </c>
      <c r="Q13" s="247">
        <f t="shared" si="3"/>
        <v>235.83</v>
      </c>
      <c r="R13" s="20">
        <f t="shared" si="4"/>
        <v>0</v>
      </c>
      <c r="S13" s="20">
        <f t="shared" si="5"/>
        <v>0</v>
      </c>
    </row>
    <row r="14">
      <c r="A14" s="75"/>
      <c r="B14" s="52">
        <v>5533.0</v>
      </c>
      <c r="C14" s="52" t="s">
        <v>471</v>
      </c>
      <c r="D14" s="366">
        <v>30.7</v>
      </c>
      <c r="E14" s="52">
        <v>12.0</v>
      </c>
      <c r="F14" s="242">
        <v>15.28</v>
      </c>
      <c r="G14" s="52">
        <v>119046.0</v>
      </c>
      <c r="H14" s="52">
        <v>21.23</v>
      </c>
      <c r="I14" s="52" t="s">
        <v>65</v>
      </c>
      <c r="J14" s="52" t="s">
        <v>53</v>
      </c>
      <c r="K14" s="52" t="s">
        <v>203</v>
      </c>
      <c r="O14" s="176" t="str">
        <f t="shared" si="1"/>
        <v>750MeV</v>
      </c>
      <c r="P14" s="20" t="str">
        <f t="shared" si="2"/>
        <v>650MeV</v>
      </c>
      <c r="Q14" s="247">
        <f t="shared" si="3"/>
        <v>251.11</v>
      </c>
      <c r="R14" s="20">
        <f t="shared" si="4"/>
        <v>0</v>
      </c>
      <c r="S14" s="20">
        <f t="shared" si="5"/>
        <v>0</v>
      </c>
    </row>
    <row r="15">
      <c r="A15" s="75"/>
      <c r="B15" s="52">
        <v>5534.0</v>
      </c>
      <c r="C15" s="52" t="s">
        <v>471</v>
      </c>
      <c r="D15" s="366">
        <v>30.7</v>
      </c>
      <c r="E15" s="52">
        <v>9.0</v>
      </c>
      <c r="F15" s="242">
        <v>14.61</v>
      </c>
      <c r="G15" s="52">
        <v>136224.0</v>
      </c>
      <c r="H15" s="52">
        <v>29.25</v>
      </c>
      <c r="I15" s="52" t="s">
        <v>65</v>
      </c>
      <c r="J15" s="52" t="s">
        <v>53</v>
      </c>
      <c r="K15" s="52" t="s">
        <v>203</v>
      </c>
      <c r="O15" s="176" t="str">
        <f t="shared" si="1"/>
        <v>750MeV</v>
      </c>
      <c r="P15" s="20" t="str">
        <f t="shared" si="2"/>
        <v>650MeV</v>
      </c>
      <c r="Q15" s="247">
        <f t="shared" si="3"/>
        <v>265.72</v>
      </c>
      <c r="R15" s="20">
        <f t="shared" si="4"/>
        <v>0</v>
      </c>
      <c r="S15" s="20">
        <f t="shared" si="5"/>
        <v>0</v>
      </c>
    </row>
    <row r="16">
      <c r="A16" s="73">
        <v>45386.0</v>
      </c>
      <c r="B16" s="52">
        <v>5535.0</v>
      </c>
      <c r="C16" s="52" t="s">
        <v>471</v>
      </c>
      <c r="D16" s="366">
        <v>30.7</v>
      </c>
      <c r="E16" s="52">
        <v>18.0</v>
      </c>
      <c r="F16" s="242">
        <v>13.7</v>
      </c>
      <c r="G16" s="52">
        <v>119865.0</v>
      </c>
      <c r="H16" s="52">
        <v>24.34</v>
      </c>
      <c r="I16" s="52" t="s">
        <v>65</v>
      </c>
      <c r="J16" s="52" t="s">
        <v>53</v>
      </c>
      <c r="K16" s="52" t="s">
        <v>223</v>
      </c>
      <c r="O16" s="176" t="str">
        <f t="shared" si="1"/>
        <v>750MeV</v>
      </c>
      <c r="P16" s="20" t="str">
        <f t="shared" si="2"/>
        <v>650MeV</v>
      </c>
      <c r="Q16" s="247">
        <f t="shared" si="3"/>
        <v>279.42</v>
      </c>
      <c r="R16" s="20">
        <f t="shared" si="4"/>
        <v>0</v>
      </c>
      <c r="S16" s="20">
        <f t="shared" si="5"/>
        <v>0</v>
      </c>
    </row>
    <row r="17">
      <c r="A17" s="75"/>
      <c r="B17" s="52">
        <v>5536.0</v>
      </c>
      <c r="C17" s="52" t="s">
        <v>471</v>
      </c>
      <c r="D17" s="366">
        <v>30.7</v>
      </c>
      <c r="E17" s="52">
        <v>18.0</v>
      </c>
      <c r="F17" s="242">
        <v>10.16</v>
      </c>
      <c r="G17" s="52">
        <v>93281.0</v>
      </c>
      <c r="H17" s="52">
        <v>10.58</v>
      </c>
      <c r="I17" s="52" t="s">
        <v>65</v>
      </c>
      <c r="J17" s="52" t="s">
        <v>53</v>
      </c>
      <c r="K17" s="52" t="s">
        <v>203</v>
      </c>
      <c r="O17" s="176" t="str">
        <f t="shared" si="1"/>
        <v>750MeV</v>
      </c>
      <c r="P17" s="20" t="str">
        <f t="shared" si="2"/>
        <v>650MeV</v>
      </c>
      <c r="Q17" s="247">
        <f t="shared" si="3"/>
        <v>289.58</v>
      </c>
      <c r="R17" s="20">
        <f t="shared" si="4"/>
        <v>0</v>
      </c>
      <c r="S17" s="20">
        <f t="shared" si="5"/>
        <v>0</v>
      </c>
    </row>
    <row r="18">
      <c r="A18" s="367"/>
      <c r="B18" s="81">
        <v>5537.0</v>
      </c>
      <c r="C18" s="81" t="s">
        <v>471</v>
      </c>
      <c r="D18" s="366">
        <v>30.7</v>
      </c>
      <c r="E18" s="81">
        <v>18.0</v>
      </c>
      <c r="F18" s="368">
        <v>30.62</v>
      </c>
      <c r="G18" s="81">
        <v>285152.0</v>
      </c>
      <c r="H18" s="81">
        <v>30.84</v>
      </c>
      <c r="I18" s="81" t="s">
        <v>229</v>
      </c>
      <c r="J18" s="81" t="s">
        <v>53</v>
      </c>
      <c r="K18" s="81" t="s">
        <v>203</v>
      </c>
      <c r="L18" s="78"/>
      <c r="M18" s="78"/>
      <c r="N18" s="78"/>
      <c r="O18" s="369" t="str">
        <f t="shared" si="1"/>
        <v>750MeV</v>
      </c>
      <c r="P18" s="78" t="str">
        <f t="shared" si="2"/>
        <v>650MeV</v>
      </c>
      <c r="Q18" s="247">
        <f t="shared" si="3"/>
        <v>289.58</v>
      </c>
      <c r="R18" s="20">
        <f t="shared" si="4"/>
        <v>0</v>
      </c>
      <c r="S18" s="247">
        <f t="shared" si="5"/>
        <v>30.62</v>
      </c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</row>
    <row r="19">
      <c r="A19" s="367"/>
      <c r="B19" s="81">
        <v>5538.0</v>
      </c>
      <c r="C19" s="81" t="s">
        <v>471</v>
      </c>
      <c r="D19" s="366">
        <v>30.7</v>
      </c>
      <c r="E19" s="81">
        <v>18.0</v>
      </c>
      <c r="F19" s="368">
        <v>31.33</v>
      </c>
      <c r="G19" s="81">
        <v>291360.0</v>
      </c>
      <c r="H19" s="81">
        <v>33.39</v>
      </c>
      <c r="I19" s="81" t="s">
        <v>229</v>
      </c>
      <c r="J19" s="81" t="s">
        <v>53</v>
      </c>
      <c r="K19" s="81" t="s">
        <v>203</v>
      </c>
      <c r="L19" s="78"/>
      <c r="M19" s="78"/>
      <c r="N19" s="78"/>
      <c r="O19" s="369" t="str">
        <f t="shared" si="1"/>
        <v>750MeV</v>
      </c>
      <c r="P19" s="78" t="str">
        <f t="shared" si="2"/>
        <v>650MeV</v>
      </c>
      <c r="Q19" s="247">
        <f t="shared" si="3"/>
        <v>289.58</v>
      </c>
      <c r="R19" s="20">
        <f t="shared" si="4"/>
        <v>0</v>
      </c>
      <c r="S19" s="247">
        <f t="shared" si="5"/>
        <v>61.95</v>
      </c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</row>
    <row r="20">
      <c r="A20" s="114"/>
      <c r="B20" s="83">
        <v>5539.0</v>
      </c>
      <c r="C20" s="83" t="s">
        <v>190</v>
      </c>
      <c r="D20" s="366">
        <v>30.7</v>
      </c>
      <c r="E20" s="83">
        <v>10.0</v>
      </c>
      <c r="F20" s="370">
        <v>0.0</v>
      </c>
      <c r="G20" s="83">
        <v>0.0</v>
      </c>
      <c r="H20" s="83">
        <v>7.0</v>
      </c>
      <c r="I20" s="83" t="s">
        <v>101</v>
      </c>
      <c r="J20" s="83" t="s">
        <v>53</v>
      </c>
      <c r="K20" s="83" t="s">
        <v>203</v>
      </c>
      <c r="L20" s="45" t="s">
        <v>766</v>
      </c>
      <c r="M20" s="23"/>
      <c r="N20" s="23"/>
      <c r="O20" s="204" t="str">
        <f t="shared" si="1"/>
        <v>750MeV</v>
      </c>
      <c r="P20" s="23" t="str">
        <f t="shared" si="2"/>
        <v>650MeV</v>
      </c>
      <c r="Q20" s="247">
        <f t="shared" si="3"/>
        <v>289.58</v>
      </c>
      <c r="R20" s="247">
        <f t="shared" si="4"/>
        <v>0</v>
      </c>
      <c r="S20" s="247">
        <f t="shared" si="5"/>
        <v>61.95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180"/>
      <c r="B21" s="83">
        <v>5540.0</v>
      </c>
      <c r="C21" s="83" t="s">
        <v>391</v>
      </c>
      <c r="D21" s="366">
        <v>30.7</v>
      </c>
      <c r="E21" s="83">
        <v>10.0</v>
      </c>
      <c r="F21" s="370">
        <v>18.52</v>
      </c>
      <c r="G21" s="83">
        <v>381877.0</v>
      </c>
      <c r="H21" s="83">
        <v>32.61</v>
      </c>
      <c r="I21" s="83" t="s">
        <v>101</v>
      </c>
      <c r="J21" s="83" t="s">
        <v>53</v>
      </c>
      <c r="K21" s="83" t="s">
        <v>203</v>
      </c>
      <c r="L21" s="23"/>
      <c r="M21" s="23"/>
      <c r="N21" s="23"/>
      <c r="O21" s="204" t="str">
        <f t="shared" si="1"/>
        <v>750MeV</v>
      </c>
      <c r="P21" s="23" t="str">
        <f t="shared" si="2"/>
        <v>650MeV</v>
      </c>
      <c r="Q21" s="247">
        <f t="shared" si="3"/>
        <v>289.58</v>
      </c>
      <c r="R21" s="247">
        <f t="shared" si="4"/>
        <v>18.52</v>
      </c>
      <c r="S21" s="247">
        <f t="shared" si="5"/>
        <v>61.95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83">
        <v>5541.0</v>
      </c>
      <c r="C22" s="83" t="s">
        <v>391</v>
      </c>
      <c r="D22" s="366">
        <v>30.7</v>
      </c>
      <c r="E22" s="83">
        <v>10.0</v>
      </c>
      <c r="F22" s="370">
        <v>17.44</v>
      </c>
      <c r="G22" s="83">
        <v>357454.0</v>
      </c>
      <c r="H22" s="83">
        <v>31.22</v>
      </c>
      <c r="I22" s="83" t="s">
        <v>101</v>
      </c>
      <c r="J22" s="83" t="s">
        <v>53</v>
      </c>
      <c r="K22" s="83" t="s">
        <v>203</v>
      </c>
      <c r="L22" s="23"/>
      <c r="M22" s="23"/>
      <c r="N22" s="23"/>
      <c r="O22" s="204" t="str">
        <f t="shared" si="1"/>
        <v>750MeV</v>
      </c>
      <c r="P22" s="23" t="str">
        <f t="shared" si="2"/>
        <v>650MeV</v>
      </c>
      <c r="Q22" s="247">
        <f t="shared" si="3"/>
        <v>289.58</v>
      </c>
      <c r="R22" s="247">
        <f t="shared" si="4"/>
        <v>35.96</v>
      </c>
      <c r="S22" s="247">
        <f t="shared" si="5"/>
        <v>61.95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83">
        <v>5542.0</v>
      </c>
      <c r="C23" s="83" t="s">
        <v>391</v>
      </c>
      <c r="D23" s="366">
        <v>30.7</v>
      </c>
      <c r="E23" s="83">
        <v>10.0</v>
      </c>
      <c r="F23" s="370">
        <v>14.47</v>
      </c>
      <c r="G23" s="83">
        <v>302924.0</v>
      </c>
      <c r="H23" s="83">
        <v>28.27</v>
      </c>
      <c r="I23" s="83" t="s">
        <v>101</v>
      </c>
      <c r="J23" s="83" t="s">
        <v>53</v>
      </c>
      <c r="K23" s="83" t="s">
        <v>203</v>
      </c>
      <c r="L23" s="23"/>
      <c r="M23" s="23"/>
      <c r="N23" s="23"/>
      <c r="O23" s="204" t="str">
        <f t="shared" si="1"/>
        <v>750MeV</v>
      </c>
      <c r="P23" s="23" t="str">
        <f t="shared" si="2"/>
        <v>650MeV</v>
      </c>
      <c r="Q23" s="247">
        <f t="shared" si="3"/>
        <v>289.58</v>
      </c>
      <c r="R23" s="247">
        <f t="shared" si="4"/>
        <v>50.43</v>
      </c>
      <c r="S23" s="247">
        <f t="shared" si="5"/>
        <v>61.95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83">
        <v>5543.0</v>
      </c>
      <c r="C24" s="83" t="s">
        <v>391</v>
      </c>
      <c r="D24" s="366">
        <v>30.7</v>
      </c>
      <c r="E24" s="83">
        <v>10.0</v>
      </c>
      <c r="F24" s="370">
        <v>17.39</v>
      </c>
      <c r="G24" s="83">
        <v>363527.0</v>
      </c>
      <c r="H24" s="83">
        <v>32.02</v>
      </c>
      <c r="I24" s="83" t="s">
        <v>101</v>
      </c>
      <c r="J24" s="83" t="s">
        <v>53</v>
      </c>
      <c r="K24" s="83" t="s">
        <v>203</v>
      </c>
      <c r="L24" s="23"/>
      <c r="M24" s="23"/>
      <c r="N24" s="23"/>
      <c r="O24" s="204" t="str">
        <f t="shared" si="1"/>
        <v>750MeV</v>
      </c>
      <c r="P24" s="23" t="str">
        <f t="shared" si="2"/>
        <v>650MeV</v>
      </c>
      <c r="Q24" s="247">
        <f t="shared" si="3"/>
        <v>289.58</v>
      </c>
      <c r="R24" s="247">
        <f t="shared" si="4"/>
        <v>67.82</v>
      </c>
      <c r="S24" s="247">
        <f t="shared" si="5"/>
        <v>61.95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83">
        <v>5544.0</v>
      </c>
      <c r="C25" s="83" t="s">
        <v>391</v>
      </c>
      <c r="D25" s="366">
        <v>30.7</v>
      </c>
      <c r="E25" s="83">
        <v>10.0</v>
      </c>
      <c r="F25" s="370">
        <v>17.56</v>
      </c>
      <c r="G25" s="83">
        <v>361011.0</v>
      </c>
      <c r="H25" s="83">
        <v>30.95</v>
      </c>
      <c r="I25" s="83" t="s">
        <v>101</v>
      </c>
      <c r="J25" s="83" t="s">
        <v>53</v>
      </c>
      <c r="K25" s="83" t="s">
        <v>203</v>
      </c>
      <c r="L25" s="45"/>
      <c r="M25" s="23"/>
      <c r="N25" s="23"/>
      <c r="O25" s="204" t="str">
        <f t="shared" si="1"/>
        <v>750MeV</v>
      </c>
      <c r="P25" s="23" t="str">
        <f t="shared" si="2"/>
        <v>650MeV</v>
      </c>
      <c r="Q25" s="247">
        <f t="shared" si="3"/>
        <v>289.58</v>
      </c>
      <c r="R25" s="247">
        <f t="shared" si="4"/>
        <v>85.38</v>
      </c>
      <c r="S25" s="247">
        <f t="shared" si="5"/>
        <v>61.95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83">
        <v>5545.0</v>
      </c>
      <c r="C26" s="83" t="s">
        <v>391</v>
      </c>
      <c r="D26" s="366">
        <v>30.7</v>
      </c>
      <c r="E26" s="83">
        <v>10.0</v>
      </c>
      <c r="F26" s="370">
        <v>17.5</v>
      </c>
      <c r="G26" s="83">
        <v>361680.0</v>
      </c>
      <c r="H26" s="83">
        <v>32.11</v>
      </c>
      <c r="I26" s="83" t="s">
        <v>101</v>
      </c>
      <c r="J26" s="83" t="s">
        <v>53</v>
      </c>
      <c r="K26" s="83" t="s">
        <v>203</v>
      </c>
      <c r="L26" s="23"/>
      <c r="M26" s="23"/>
      <c r="N26" s="23"/>
      <c r="O26" s="204" t="str">
        <f t="shared" si="1"/>
        <v>750MeV</v>
      </c>
      <c r="P26" s="23" t="str">
        <f t="shared" si="2"/>
        <v>650MeV</v>
      </c>
      <c r="Q26" s="247">
        <f t="shared" si="3"/>
        <v>289.58</v>
      </c>
      <c r="R26" s="247">
        <f t="shared" si="4"/>
        <v>102.88</v>
      </c>
      <c r="S26" s="247">
        <f t="shared" si="5"/>
        <v>61.95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14"/>
      <c r="B27" s="83">
        <v>5546.0</v>
      </c>
      <c r="C27" s="83" t="s">
        <v>391</v>
      </c>
      <c r="D27" s="366">
        <v>30.7</v>
      </c>
      <c r="E27" s="83">
        <v>10.0</v>
      </c>
      <c r="F27" s="370">
        <v>16.04</v>
      </c>
      <c r="G27" s="83">
        <v>358748.0</v>
      </c>
      <c r="H27" s="83">
        <v>41.02</v>
      </c>
      <c r="I27" s="83" t="s">
        <v>101</v>
      </c>
      <c r="J27" s="83" t="s">
        <v>53</v>
      </c>
      <c r="K27" s="83" t="s">
        <v>203</v>
      </c>
      <c r="L27" s="23"/>
      <c r="M27" s="23"/>
      <c r="N27" s="23"/>
      <c r="O27" s="204" t="str">
        <f t="shared" si="1"/>
        <v>750MeV</v>
      </c>
      <c r="P27" s="23" t="str">
        <f t="shared" si="2"/>
        <v>650MeV</v>
      </c>
      <c r="Q27" s="247">
        <f t="shared" si="3"/>
        <v>289.58</v>
      </c>
      <c r="R27" s="247">
        <f t="shared" si="4"/>
        <v>118.92</v>
      </c>
      <c r="S27" s="247">
        <f t="shared" si="5"/>
        <v>61.95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83">
        <v>5547.0</v>
      </c>
      <c r="C28" s="83" t="s">
        <v>391</v>
      </c>
      <c r="D28" s="366">
        <v>30.7</v>
      </c>
      <c r="E28" s="83">
        <v>10.0</v>
      </c>
      <c r="F28" s="370">
        <v>17.02</v>
      </c>
      <c r="G28" s="83">
        <v>353722.0</v>
      </c>
      <c r="H28" s="83">
        <v>31.72</v>
      </c>
      <c r="I28" s="83" t="s">
        <v>101</v>
      </c>
      <c r="J28" s="83" t="s">
        <v>53</v>
      </c>
      <c r="K28" s="83" t="s">
        <v>203</v>
      </c>
      <c r="L28" s="23"/>
      <c r="M28" s="23"/>
      <c r="N28" s="23"/>
      <c r="O28" s="204" t="str">
        <f t="shared" si="1"/>
        <v>750MeV</v>
      </c>
      <c r="P28" s="23" t="str">
        <f t="shared" si="2"/>
        <v>650MeV</v>
      </c>
      <c r="Q28" s="247">
        <f t="shared" si="3"/>
        <v>289.58</v>
      </c>
      <c r="R28" s="247">
        <f t="shared" si="4"/>
        <v>135.94</v>
      </c>
      <c r="S28" s="247">
        <f t="shared" si="5"/>
        <v>61.95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83">
        <v>5548.0</v>
      </c>
      <c r="C29" s="83" t="s">
        <v>391</v>
      </c>
      <c r="D29" s="366">
        <v>30.7</v>
      </c>
      <c r="E29" s="83">
        <v>10.0</v>
      </c>
      <c r="F29" s="370">
        <v>17.66</v>
      </c>
      <c r="G29" s="83">
        <v>377607.0</v>
      </c>
      <c r="H29" s="83">
        <v>35.84</v>
      </c>
      <c r="I29" s="83" t="s">
        <v>101</v>
      </c>
      <c r="J29" s="83" t="s">
        <v>53</v>
      </c>
      <c r="K29" s="83" t="s">
        <v>203</v>
      </c>
      <c r="L29" s="45"/>
      <c r="M29" s="23"/>
      <c r="N29" s="23"/>
      <c r="O29" s="204" t="str">
        <f t="shared" si="1"/>
        <v>750MeV</v>
      </c>
      <c r="P29" s="23" t="str">
        <f t="shared" si="2"/>
        <v>650MeV</v>
      </c>
      <c r="Q29" s="247">
        <f t="shared" si="3"/>
        <v>289.58</v>
      </c>
      <c r="R29" s="247">
        <f t="shared" si="4"/>
        <v>153.6</v>
      </c>
      <c r="S29" s="247">
        <f t="shared" si="5"/>
        <v>61.95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83">
        <v>5549.0</v>
      </c>
      <c r="C30" s="83" t="s">
        <v>391</v>
      </c>
      <c r="D30" s="366">
        <v>30.7</v>
      </c>
      <c r="E30" s="83">
        <v>10.0</v>
      </c>
      <c r="F30" s="370">
        <v>16.47</v>
      </c>
      <c r="G30" s="83">
        <v>344510.0</v>
      </c>
      <c r="H30" s="83">
        <v>30.97</v>
      </c>
      <c r="I30" s="83" t="s">
        <v>101</v>
      </c>
      <c r="J30" s="83" t="s">
        <v>53</v>
      </c>
      <c r="K30" s="83" t="s">
        <v>203</v>
      </c>
      <c r="L30" s="23"/>
      <c r="M30" s="23"/>
      <c r="N30" s="23"/>
      <c r="O30" s="204" t="str">
        <f t="shared" si="1"/>
        <v>750MeV</v>
      </c>
      <c r="P30" s="23" t="str">
        <f t="shared" si="2"/>
        <v>650MeV</v>
      </c>
      <c r="Q30" s="247">
        <f t="shared" si="3"/>
        <v>289.58</v>
      </c>
      <c r="R30" s="247">
        <f t="shared" si="4"/>
        <v>170.07</v>
      </c>
      <c r="S30" s="247">
        <f t="shared" si="5"/>
        <v>61.95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83">
        <v>5550.0</v>
      </c>
      <c r="C31" s="83" t="s">
        <v>391</v>
      </c>
      <c r="D31" s="366">
        <v>30.7</v>
      </c>
      <c r="E31" s="83">
        <v>10.0</v>
      </c>
      <c r="F31" s="370">
        <v>18.17</v>
      </c>
      <c r="G31" s="83">
        <v>367860.0</v>
      </c>
      <c r="H31" s="83">
        <v>29.78</v>
      </c>
      <c r="I31" s="83" t="s">
        <v>101</v>
      </c>
      <c r="J31" s="83" t="s">
        <v>53</v>
      </c>
      <c r="K31" s="83" t="s">
        <v>203</v>
      </c>
      <c r="L31" s="23"/>
      <c r="M31" s="23"/>
      <c r="N31" s="23"/>
      <c r="O31" s="204" t="str">
        <f t="shared" si="1"/>
        <v>750MeV</v>
      </c>
      <c r="P31" s="23" t="str">
        <f t="shared" si="2"/>
        <v>650MeV</v>
      </c>
      <c r="Q31" s="247">
        <f t="shared" si="3"/>
        <v>289.58</v>
      </c>
      <c r="R31" s="247">
        <f t="shared" si="4"/>
        <v>188.24</v>
      </c>
      <c r="S31" s="247">
        <f t="shared" si="5"/>
        <v>61.95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83">
        <v>5551.0</v>
      </c>
      <c r="C32" s="83" t="s">
        <v>154</v>
      </c>
      <c r="D32" s="366">
        <v>30.7</v>
      </c>
      <c r="E32" s="83">
        <v>10.0</v>
      </c>
      <c r="F32" s="370">
        <v>0.0</v>
      </c>
      <c r="G32" s="83">
        <v>0.0</v>
      </c>
      <c r="H32" s="83">
        <v>0.0</v>
      </c>
      <c r="I32" s="83" t="s">
        <v>101</v>
      </c>
      <c r="J32" s="83" t="s">
        <v>53</v>
      </c>
      <c r="K32" s="83" t="s">
        <v>203</v>
      </c>
      <c r="L32" s="45" t="s">
        <v>792</v>
      </c>
      <c r="M32" s="23"/>
      <c r="N32" s="23"/>
      <c r="O32" s="204" t="str">
        <f t="shared" si="1"/>
        <v>750MeV</v>
      </c>
      <c r="P32" s="23" t="str">
        <f t="shared" si="2"/>
        <v>650MeV</v>
      </c>
      <c r="Q32" s="247">
        <f t="shared" si="3"/>
        <v>289.58</v>
      </c>
      <c r="R32" s="247">
        <f t="shared" si="4"/>
        <v>188.24</v>
      </c>
      <c r="S32" s="247">
        <f t="shared" si="5"/>
        <v>61.95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83">
        <v>5552.0</v>
      </c>
      <c r="C33" s="83" t="s">
        <v>154</v>
      </c>
      <c r="D33" s="363">
        <v>30.7</v>
      </c>
      <c r="E33" s="83">
        <v>10.0</v>
      </c>
      <c r="F33" s="370">
        <v>0.0</v>
      </c>
      <c r="G33" s="83">
        <v>1669.0</v>
      </c>
      <c r="H33" s="83">
        <v>0.14</v>
      </c>
      <c r="I33" s="83" t="s">
        <v>101</v>
      </c>
      <c r="J33" s="83" t="s">
        <v>53</v>
      </c>
      <c r="K33" s="83" t="s">
        <v>203</v>
      </c>
      <c r="L33" s="23"/>
      <c r="M33" s="23"/>
      <c r="N33" s="23"/>
      <c r="O33" s="204" t="str">
        <f t="shared" si="1"/>
        <v>750MeV</v>
      </c>
      <c r="P33" s="23" t="str">
        <f t="shared" si="2"/>
        <v>650MeV</v>
      </c>
      <c r="Q33" s="247">
        <f t="shared" si="3"/>
        <v>289.58</v>
      </c>
      <c r="R33" s="247">
        <f t="shared" si="4"/>
        <v>188.24</v>
      </c>
      <c r="S33" s="247">
        <f t="shared" si="5"/>
        <v>61.95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180"/>
      <c r="B34" s="83">
        <v>5553.0</v>
      </c>
      <c r="C34" s="83" t="s">
        <v>391</v>
      </c>
      <c r="D34" s="278">
        <v>30.7</v>
      </c>
      <c r="E34" s="83">
        <v>10.0</v>
      </c>
      <c r="F34" s="370">
        <v>17.56</v>
      </c>
      <c r="G34" s="83">
        <v>355354.0</v>
      </c>
      <c r="H34" s="83">
        <v>30.33</v>
      </c>
      <c r="I34" s="83" t="s">
        <v>101</v>
      </c>
      <c r="J34" s="83" t="s">
        <v>53</v>
      </c>
      <c r="K34" s="83" t="s">
        <v>203</v>
      </c>
      <c r="L34" s="23"/>
      <c r="M34" s="23"/>
      <c r="N34" s="23"/>
      <c r="O34" s="204" t="str">
        <f t="shared" si="1"/>
        <v>750MeV</v>
      </c>
      <c r="P34" s="23" t="str">
        <f t="shared" si="2"/>
        <v>650MeV</v>
      </c>
      <c r="Q34" s="247">
        <f t="shared" si="3"/>
        <v>289.58</v>
      </c>
      <c r="R34" s="247">
        <f t="shared" si="4"/>
        <v>205.8</v>
      </c>
      <c r="S34" s="247">
        <f t="shared" si="5"/>
        <v>61.95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114"/>
      <c r="B35" s="83">
        <v>5554.0</v>
      </c>
      <c r="C35" s="83" t="s">
        <v>391</v>
      </c>
      <c r="D35" s="278">
        <v>30.7</v>
      </c>
      <c r="E35" s="83">
        <v>10.0</v>
      </c>
      <c r="F35" s="370">
        <v>16.66</v>
      </c>
      <c r="G35" s="83">
        <v>344691.0</v>
      </c>
      <c r="H35" s="83">
        <v>30.61</v>
      </c>
      <c r="I35" s="83" t="s">
        <v>101</v>
      </c>
      <c r="J35" s="83" t="s">
        <v>53</v>
      </c>
      <c r="K35" s="83" t="s">
        <v>203</v>
      </c>
      <c r="L35" s="23"/>
      <c r="M35" s="23"/>
      <c r="N35" s="23"/>
      <c r="O35" s="204" t="str">
        <f t="shared" si="1"/>
        <v>750MeV</v>
      </c>
      <c r="P35" s="23" t="str">
        <f t="shared" si="2"/>
        <v>650MeV</v>
      </c>
      <c r="Q35" s="247">
        <f t="shared" si="3"/>
        <v>289.58</v>
      </c>
      <c r="R35" s="247">
        <f t="shared" si="4"/>
        <v>222.46</v>
      </c>
      <c r="S35" s="247">
        <f t="shared" si="5"/>
        <v>61.95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/>
      <c r="B36" s="83">
        <v>5555.0</v>
      </c>
      <c r="C36" s="83" t="s">
        <v>391</v>
      </c>
      <c r="D36" s="278">
        <v>30.7</v>
      </c>
      <c r="E36" s="83">
        <v>10.0</v>
      </c>
      <c r="F36" s="370">
        <v>15.68</v>
      </c>
      <c r="G36" s="83">
        <v>323185.0</v>
      </c>
      <c r="H36" s="83">
        <v>28.63</v>
      </c>
      <c r="I36" s="83" t="s">
        <v>101</v>
      </c>
      <c r="J36" s="83" t="s">
        <v>53</v>
      </c>
      <c r="K36" s="83" t="s">
        <v>203</v>
      </c>
      <c r="L36" s="23"/>
      <c r="M36" s="23"/>
      <c r="N36" s="23"/>
      <c r="O36" s="204" t="str">
        <f t="shared" si="1"/>
        <v>750MeV</v>
      </c>
      <c r="P36" s="23" t="str">
        <f t="shared" si="2"/>
        <v>650MeV</v>
      </c>
      <c r="Q36" s="247">
        <f t="shared" si="3"/>
        <v>289.58</v>
      </c>
      <c r="R36" s="247">
        <f t="shared" si="4"/>
        <v>238.14</v>
      </c>
      <c r="S36" s="247">
        <f t="shared" si="5"/>
        <v>61.95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83">
        <v>5556.0</v>
      </c>
      <c r="C37" s="83" t="s">
        <v>391</v>
      </c>
      <c r="D37" s="278">
        <v>30.7</v>
      </c>
      <c r="E37" s="83">
        <v>10.0</v>
      </c>
      <c r="F37" s="370">
        <v>9.48</v>
      </c>
      <c r="G37" s="83">
        <v>284067.0</v>
      </c>
      <c r="H37" s="83">
        <v>53.46</v>
      </c>
      <c r="I37" s="83" t="s">
        <v>101</v>
      </c>
      <c r="J37" s="83" t="s">
        <v>53</v>
      </c>
      <c r="K37" s="83" t="s">
        <v>203</v>
      </c>
      <c r="L37" s="45" t="s">
        <v>794</v>
      </c>
      <c r="M37" s="23"/>
      <c r="N37" s="23"/>
      <c r="O37" s="204" t="str">
        <f t="shared" si="1"/>
        <v>750MeV</v>
      </c>
      <c r="P37" s="23" t="str">
        <f t="shared" si="2"/>
        <v>650MeV</v>
      </c>
      <c r="Q37" s="247">
        <f t="shared" si="3"/>
        <v>289.58</v>
      </c>
      <c r="R37" s="247">
        <f t="shared" si="4"/>
        <v>247.62</v>
      </c>
      <c r="S37" s="247">
        <f t="shared" si="5"/>
        <v>61.95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83">
        <v>5557.0</v>
      </c>
      <c r="C38" s="83" t="s">
        <v>391</v>
      </c>
      <c r="D38" s="278">
        <v>30.7</v>
      </c>
      <c r="E38" s="83">
        <v>7.0</v>
      </c>
      <c r="F38" s="370">
        <v>7.95</v>
      </c>
      <c r="G38" s="83">
        <v>175709.0</v>
      </c>
      <c r="H38" s="83">
        <v>19.61</v>
      </c>
      <c r="I38" s="83" t="s">
        <v>101</v>
      </c>
      <c r="J38" s="83" t="s">
        <v>53</v>
      </c>
      <c r="K38" s="83" t="s">
        <v>203</v>
      </c>
      <c r="L38" s="23"/>
      <c r="M38" s="23"/>
      <c r="N38" s="23"/>
      <c r="O38" s="204" t="str">
        <f t="shared" si="1"/>
        <v>750MeV</v>
      </c>
      <c r="P38" s="23" t="str">
        <f t="shared" si="2"/>
        <v>650MeV</v>
      </c>
      <c r="Q38" s="247">
        <f t="shared" si="3"/>
        <v>289.58</v>
      </c>
      <c r="R38" s="247">
        <f t="shared" si="4"/>
        <v>255.57</v>
      </c>
      <c r="S38" s="247">
        <f t="shared" si="5"/>
        <v>61.95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83">
        <v>5558.0</v>
      </c>
      <c r="C39" s="83" t="s">
        <v>391</v>
      </c>
      <c r="D39" s="278">
        <v>30.7</v>
      </c>
      <c r="E39" s="83">
        <v>5.0</v>
      </c>
      <c r="F39" s="370">
        <v>0.0</v>
      </c>
      <c r="G39" s="83">
        <v>0.0</v>
      </c>
      <c r="H39" s="83">
        <v>34.0</v>
      </c>
      <c r="I39" s="83" t="s">
        <v>101</v>
      </c>
      <c r="J39" s="83" t="s">
        <v>53</v>
      </c>
      <c r="K39" s="83" t="s">
        <v>203</v>
      </c>
      <c r="L39" s="45" t="s">
        <v>766</v>
      </c>
      <c r="M39" s="23"/>
      <c r="N39" s="23"/>
      <c r="O39" s="204" t="str">
        <f t="shared" si="1"/>
        <v>750MeV</v>
      </c>
      <c r="P39" s="23" t="str">
        <f t="shared" si="2"/>
        <v>650MeV</v>
      </c>
      <c r="Q39" s="247">
        <f t="shared" si="3"/>
        <v>289.58</v>
      </c>
      <c r="R39" s="247">
        <f t="shared" si="4"/>
        <v>255.57</v>
      </c>
      <c r="S39" s="247">
        <f t="shared" si="5"/>
        <v>61.95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83">
        <v>5559.0</v>
      </c>
      <c r="C40" s="83" t="s">
        <v>391</v>
      </c>
      <c r="D40" s="278">
        <v>30.7</v>
      </c>
      <c r="E40" s="83">
        <v>10.0</v>
      </c>
      <c r="F40" s="370">
        <v>8.6</v>
      </c>
      <c r="G40" s="83">
        <v>178025.0</v>
      </c>
      <c r="H40" s="83">
        <v>16.9</v>
      </c>
      <c r="I40" s="83" t="s">
        <v>101</v>
      </c>
      <c r="J40" s="83" t="s">
        <v>796</v>
      </c>
      <c r="K40" s="83" t="s">
        <v>223</v>
      </c>
      <c r="L40" s="23"/>
      <c r="M40" s="23"/>
      <c r="N40" s="23"/>
      <c r="O40" s="204" t="str">
        <f t="shared" si="1"/>
        <v>750MeV</v>
      </c>
      <c r="P40" s="23" t="str">
        <f t="shared" si="2"/>
        <v>650MeV</v>
      </c>
      <c r="Q40" s="247">
        <f t="shared" si="3"/>
        <v>289.58</v>
      </c>
      <c r="R40" s="247">
        <f t="shared" si="4"/>
        <v>264.17</v>
      </c>
      <c r="S40" s="247">
        <f t="shared" si="5"/>
        <v>61.95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73"/>
      <c r="B41" s="52">
        <v>5560.0</v>
      </c>
      <c r="C41" s="52" t="s">
        <v>391</v>
      </c>
      <c r="D41" s="276">
        <v>30.7</v>
      </c>
      <c r="E41" s="52">
        <v>18.0</v>
      </c>
      <c r="F41" s="242">
        <v>27.73</v>
      </c>
      <c r="G41" s="52">
        <v>192060.0</v>
      </c>
      <c r="H41" s="52">
        <v>29.74</v>
      </c>
      <c r="I41" s="52" t="s">
        <v>65</v>
      </c>
      <c r="J41" s="52" t="s">
        <v>53</v>
      </c>
      <c r="K41" s="52" t="s">
        <v>203</v>
      </c>
      <c r="L41" s="4"/>
      <c r="O41" s="176" t="str">
        <f t="shared" si="1"/>
        <v>750MeV</v>
      </c>
      <c r="P41" s="20" t="str">
        <f t="shared" si="2"/>
        <v>650MeV</v>
      </c>
      <c r="Q41" s="247">
        <f t="shared" si="3"/>
        <v>317.31</v>
      </c>
      <c r="R41" s="247">
        <f t="shared" si="4"/>
        <v>264.17</v>
      </c>
      <c r="S41" s="247">
        <f t="shared" si="5"/>
        <v>61.95</v>
      </c>
    </row>
    <row r="42">
      <c r="A42" s="75"/>
      <c r="B42" s="52">
        <v>5561.0</v>
      </c>
      <c r="C42" s="52" t="s">
        <v>391</v>
      </c>
      <c r="D42" s="276">
        <v>30.7</v>
      </c>
      <c r="E42" s="52">
        <v>18.0</v>
      </c>
      <c r="F42" s="242">
        <v>28.27</v>
      </c>
      <c r="G42" s="52">
        <v>194766.0</v>
      </c>
      <c r="H42" s="52">
        <v>29.87</v>
      </c>
      <c r="I42" s="52" t="s">
        <v>65</v>
      </c>
      <c r="J42" s="52" t="s">
        <v>53</v>
      </c>
      <c r="K42" s="52" t="s">
        <v>203</v>
      </c>
      <c r="O42" s="176" t="str">
        <f t="shared" si="1"/>
        <v>750MeV</v>
      </c>
      <c r="P42" s="20" t="str">
        <f t="shared" si="2"/>
        <v>650MeV</v>
      </c>
      <c r="Q42" s="247">
        <f t="shared" si="3"/>
        <v>345.58</v>
      </c>
      <c r="R42" s="247">
        <f t="shared" si="4"/>
        <v>264.17</v>
      </c>
      <c r="S42" s="247">
        <f t="shared" si="5"/>
        <v>61.95</v>
      </c>
    </row>
    <row r="43">
      <c r="A43" s="75"/>
      <c r="B43" s="52">
        <v>5562.0</v>
      </c>
      <c r="C43" s="52" t="s">
        <v>391</v>
      </c>
      <c r="D43" s="276">
        <v>30.7</v>
      </c>
      <c r="E43" s="52">
        <v>18.0</v>
      </c>
      <c r="F43" s="242">
        <v>33.21</v>
      </c>
      <c r="G43" s="52">
        <v>226891.0</v>
      </c>
      <c r="H43" s="52">
        <v>32.18</v>
      </c>
      <c r="I43" s="52" t="s">
        <v>65</v>
      </c>
      <c r="J43" s="52" t="s">
        <v>53</v>
      </c>
      <c r="K43" s="52" t="s">
        <v>203</v>
      </c>
      <c r="O43" s="176" t="str">
        <f t="shared" si="1"/>
        <v>750MeV</v>
      </c>
      <c r="P43" s="20" t="str">
        <f t="shared" si="2"/>
        <v>650MeV</v>
      </c>
      <c r="Q43" s="247">
        <f t="shared" si="3"/>
        <v>378.79</v>
      </c>
      <c r="R43" s="247">
        <f t="shared" si="4"/>
        <v>264.17</v>
      </c>
      <c r="S43" s="247">
        <f t="shared" si="5"/>
        <v>61.95</v>
      </c>
    </row>
    <row r="44">
      <c r="A44" s="75"/>
      <c r="B44" s="52">
        <v>5563.0</v>
      </c>
      <c r="C44" s="52" t="s">
        <v>391</v>
      </c>
      <c r="D44" s="276">
        <v>30.7</v>
      </c>
      <c r="E44" s="52">
        <v>18.0</v>
      </c>
      <c r="F44" s="242">
        <v>29.47</v>
      </c>
      <c r="G44" s="52">
        <v>204501.0</v>
      </c>
      <c r="H44" s="52">
        <v>31.18</v>
      </c>
      <c r="I44" s="52" t="s">
        <v>65</v>
      </c>
      <c r="J44" s="52" t="s">
        <v>53</v>
      </c>
      <c r="K44" s="52" t="s">
        <v>203</v>
      </c>
      <c r="O44" s="176" t="str">
        <f t="shared" si="1"/>
        <v>750MeV</v>
      </c>
      <c r="P44" s="20" t="str">
        <f t="shared" si="2"/>
        <v>650MeV</v>
      </c>
      <c r="Q44" s="247">
        <f t="shared" si="3"/>
        <v>408.26</v>
      </c>
      <c r="R44" s="247">
        <f t="shared" si="4"/>
        <v>264.17</v>
      </c>
      <c r="S44" s="247">
        <f t="shared" si="5"/>
        <v>61.95</v>
      </c>
    </row>
    <row r="45">
      <c r="A45" s="75"/>
      <c r="B45" s="52">
        <v>5564.0</v>
      </c>
      <c r="C45" s="52" t="s">
        <v>391</v>
      </c>
      <c r="D45" s="276">
        <v>30.7</v>
      </c>
      <c r="E45" s="52">
        <v>18.0</v>
      </c>
      <c r="F45" s="242">
        <v>29.4</v>
      </c>
      <c r="G45" s="52">
        <v>204219.0</v>
      </c>
      <c r="H45" s="52">
        <v>30.95</v>
      </c>
      <c r="I45" s="52" t="s">
        <v>65</v>
      </c>
      <c r="J45" s="52" t="s">
        <v>53</v>
      </c>
      <c r="K45" s="52" t="s">
        <v>203</v>
      </c>
      <c r="O45" s="176" t="str">
        <f t="shared" si="1"/>
        <v>750MeV</v>
      </c>
      <c r="P45" s="20" t="str">
        <f t="shared" si="2"/>
        <v>650MeV</v>
      </c>
      <c r="Q45" s="247">
        <f t="shared" si="3"/>
        <v>437.66</v>
      </c>
      <c r="R45" s="247">
        <f t="shared" si="4"/>
        <v>264.17</v>
      </c>
      <c r="S45" s="247">
        <f t="shared" si="5"/>
        <v>61.95</v>
      </c>
    </row>
    <row r="46">
      <c r="A46" s="75"/>
      <c r="B46" s="52">
        <v>5565.0</v>
      </c>
      <c r="C46" s="52" t="s">
        <v>391</v>
      </c>
      <c r="D46" s="276">
        <v>30.7</v>
      </c>
      <c r="E46" s="52">
        <v>18.0</v>
      </c>
      <c r="F46" s="242">
        <v>37.02</v>
      </c>
      <c r="G46" s="52">
        <v>253934.0</v>
      </c>
      <c r="H46" s="52">
        <v>37.04</v>
      </c>
      <c r="I46" s="52" t="s">
        <v>65</v>
      </c>
      <c r="J46" s="52" t="s">
        <v>53</v>
      </c>
      <c r="K46" s="52" t="s">
        <v>203</v>
      </c>
      <c r="O46" s="176" t="str">
        <f t="shared" si="1"/>
        <v>750MeV</v>
      </c>
      <c r="P46" s="20" t="str">
        <f t="shared" si="2"/>
        <v>650MeV</v>
      </c>
      <c r="Q46" s="247">
        <f t="shared" si="3"/>
        <v>474.68</v>
      </c>
      <c r="R46" s="247">
        <f t="shared" si="4"/>
        <v>264.17</v>
      </c>
      <c r="S46" s="247">
        <f t="shared" si="5"/>
        <v>61.95</v>
      </c>
    </row>
    <row r="47">
      <c r="A47" s="75"/>
      <c r="B47" s="52">
        <v>5566.0</v>
      </c>
      <c r="C47" s="52" t="s">
        <v>391</v>
      </c>
      <c r="D47" s="276">
        <v>30.7</v>
      </c>
      <c r="E47" s="52">
        <v>18.0</v>
      </c>
      <c r="F47" s="242">
        <v>17.19</v>
      </c>
      <c r="G47" s="52">
        <v>126374.0</v>
      </c>
      <c r="H47" s="52">
        <v>21.32</v>
      </c>
      <c r="I47" s="52" t="s">
        <v>65</v>
      </c>
      <c r="J47" s="52" t="s">
        <v>53</v>
      </c>
      <c r="K47" s="52" t="s">
        <v>203</v>
      </c>
      <c r="O47" s="176" t="str">
        <f t="shared" si="1"/>
        <v>750MeV</v>
      </c>
      <c r="P47" s="20" t="str">
        <f t="shared" si="2"/>
        <v>650MeV</v>
      </c>
      <c r="Q47" s="247">
        <f t="shared" si="3"/>
        <v>491.87</v>
      </c>
      <c r="R47" s="247">
        <f t="shared" si="4"/>
        <v>264.17</v>
      </c>
      <c r="S47" s="247">
        <f t="shared" si="5"/>
        <v>61.95</v>
      </c>
    </row>
    <row r="48">
      <c r="A48" s="75"/>
      <c r="B48" s="52">
        <v>5567.0</v>
      </c>
      <c r="C48" s="52" t="s">
        <v>391</v>
      </c>
      <c r="D48" s="276">
        <v>30.7</v>
      </c>
      <c r="E48" s="52">
        <v>18.0</v>
      </c>
      <c r="F48" s="242">
        <v>33.76</v>
      </c>
      <c r="G48" s="52">
        <v>233157.0</v>
      </c>
      <c r="H48" s="52">
        <v>34.95</v>
      </c>
      <c r="I48" s="52" t="s">
        <v>65</v>
      </c>
      <c r="J48" s="52" t="s">
        <v>53</v>
      </c>
      <c r="K48" s="52" t="s">
        <v>203</v>
      </c>
      <c r="O48" s="176" t="str">
        <f t="shared" si="1"/>
        <v>750MeV</v>
      </c>
      <c r="P48" s="20" t="str">
        <f t="shared" si="2"/>
        <v>650MeV</v>
      </c>
      <c r="Q48" s="247">
        <f t="shared" si="3"/>
        <v>525.63</v>
      </c>
      <c r="R48" s="247">
        <f t="shared" si="4"/>
        <v>264.17</v>
      </c>
      <c r="S48" s="247">
        <f t="shared" si="5"/>
        <v>61.95</v>
      </c>
    </row>
    <row r="49">
      <c r="A49" s="252"/>
      <c r="B49" s="52">
        <v>5568.0</v>
      </c>
      <c r="C49" s="52" t="s">
        <v>391</v>
      </c>
      <c r="D49" s="276">
        <v>30.7</v>
      </c>
      <c r="E49" s="52">
        <v>18.0</v>
      </c>
      <c r="F49" s="242">
        <v>14.88</v>
      </c>
      <c r="G49" s="52">
        <v>121372.0</v>
      </c>
      <c r="H49" s="52">
        <v>23.1</v>
      </c>
      <c r="I49" s="52" t="s">
        <v>65</v>
      </c>
      <c r="J49" s="52" t="s">
        <v>53</v>
      </c>
      <c r="K49" s="52" t="s">
        <v>203</v>
      </c>
      <c r="O49" s="176" t="str">
        <f t="shared" si="1"/>
        <v>750MeV</v>
      </c>
      <c r="P49" s="20" t="str">
        <f t="shared" si="2"/>
        <v>650MeV</v>
      </c>
      <c r="Q49" s="247">
        <f t="shared" si="3"/>
        <v>540.51</v>
      </c>
      <c r="R49" s="247">
        <f t="shared" si="4"/>
        <v>264.17</v>
      </c>
      <c r="S49" s="247">
        <f t="shared" si="5"/>
        <v>61.95</v>
      </c>
    </row>
    <row r="50">
      <c r="A50" s="73">
        <v>45387.0</v>
      </c>
      <c r="B50" s="52">
        <v>5569.0</v>
      </c>
      <c r="C50" s="52" t="s">
        <v>391</v>
      </c>
      <c r="D50" s="276">
        <v>30.7</v>
      </c>
      <c r="E50" s="52">
        <v>18.0</v>
      </c>
      <c r="F50" s="242">
        <v>7.51</v>
      </c>
      <c r="G50" s="52">
        <v>146724.0</v>
      </c>
      <c r="H50" s="52">
        <v>46.58</v>
      </c>
      <c r="I50" s="52" t="s">
        <v>65</v>
      </c>
      <c r="J50" s="52" t="s">
        <v>53</v>
      </c>
      <c r="K50" s="52" t="s">
        <v>203</v>
      </c>
      <c r="L50" s="4" t="s">
        <v>798</v>
      </c>
      <c r="O50" s="176" t="str">
        <f t="shared" si="1"/>
        <v>750MeV</v>
      </c>
      <c r="P50" s="20" t="str">
        <f t="shared" si="2"/>
        <v>650MeV</v>
      </c>
      <c r="Q50" s="247">
        <f t="shared" si="3"/>
        <v>548.02</v>
      </c>
      <c r="R50" s="247">
        <f t="shared" si="4"/>
        <v>264.17</v>
      </c>
      <c r="S50" s="247">
        <f t="shared" si="5"/>
        <v>61.95</v>
      </c>
    </row>
    <row r="51">
      <c r="A51" s="75"/>
      <c r="B51" s="52">
        <v>5570.0</v>
      </c>
      <c r="C51" s="52" t="s">
        <v>391</v>
      </c>
      <c r="D51" s="276">
        <v>30.7</v>
      </c>
      <c r="E51" s="52">
        <v>18.0</v>
      </c>
      <c r="F51" s="242">
        <v>7.33</v>
      </c>
      <c r="G51" s="52">
        <v>70793.0</v>
      </c>
      <c r="H51" s="52">
        <v>16.28</v>
      </c>
      <c r="I51" s="52" t="s">
        <v>65</v>
      </c>
      <c r="J51" s="52" t="s">
        <v>53</v>
      </c>
      <c r="K51" s="52" t="s">
        <v>203</v>
      </c>
      <c r="O51" s="176" t="str">
        <f t="shared" si="1"/>
        <v>750MeV</v>
      </c>
      <c r="P51" s="20" t="str">
        <f t="shared" si="2"/>
        <v>650MeV</v>
      </c>
      <c r="Q51" s="247">
        <f t="shared" si="3"/>
        <v>555.35</v>
      </c>
      <c r="R51" s="247">
        <f t="shared" si="4"/>
        <v>264.17</v>
      </c>
      <c r="S51" s="247">
        <f t="shared" si="5"/>
        <v>61.95</v>
      </c>
    </row>
    <row r="52" ht="15.0" customHeight="1">
      <c r="A52" s="75"/>
      <c r="B52" s="52">
        <v>5571.0</v>
      </c>
      <c r="C52" s="52" t="s">
        <v>391</v>
      </c>
      <c r="D52" s="276">
        <v>30.7</v>
      </c>
      <c r="E52" s="52">
        <v>18.0</v>
      </c>
      <c r="F52" s="242">
        <v>14.73</v>
      </c>
      <c r="G52" s="52">
        <v>105884.0</v>
      </c>
      <c r="H52" s="52">
        <v>16.62</v>
      </c>
      <c r="I52" s="52" t="s">
        <v>65</v>
      </c>
      <c r="J52" s="52" t="s">
        <v>53</v>
      </c>
      <c r="K52" s="52" t="s">
        <v>203</v>
      </c>
      <c r="O52" s="176" t="str">
        <f t="shared" si="1"/>
        <v>750MeV</v>
      </c>
      <c r="P52" s="20" t="str">
        <f t="shared" si="2"/>
        <v>650MeV</v>
      </c>
      <c r="Q52" s="247">
        <f t="shared" si="3"/>
        <v>570.08</v>
      </c>
      <c r="R52" s="247">
        <f t="shared" si="4"/>
        <v>264.17</v>
      </c>
      <c r="S52" s="247">
        <f t="shared" si="5"/>
        <v>61.95</v>
      </c>
    </row>
    <row r="53">
      <c r="A53" s="111"/>
      <c r="B53" s="43">
        <v>5572.0</v>
      </c>
      <c r="C53" s="43" t="s">
        <v>391</v>
      </c>
      <c r="D53" s="277">
        <v>30.7</v>
      </c>
      <c r="E53" s="43">
        <v>18.0</v>
      </c>
      <c r="F53" s="381">
        <v>11.3</v>
      </c>
      <c r="G53" s="43">
        <v>101809.0</v>
      </c>
      <c r="H53" s="43">
        <v>10.87</v>
      </c>
      <c r="I53" s="43" t="s">
        <v>229</v>
      </c>
      <c r="J53" s="43" t="s">
        <v>53</v>
      </c>
      <c r="K53" s="43" t="s">
        <v>203</v>
      </c>
      <c r="L53" s="27"/>
      <c r="M53" s="27"/>
      <c r="N53" s="27"/>
      <c r="O53" s="200" t="str">
        <f t="shared" si="1"/>
        <v>750MeV</v>
      </c>
      <c r="P53" s="27" t="str">
        <f t="shared" si="2"/>
        <v>650MeV</v>
      </c>
      <c r="Q53" s="247">
        <f t="shared" si="3"/>
        <v>570.08</v>
      </c>
      <c r="R53" s="247">
        <f t="shared" si="4"/>
        <v>264.17</v>
      </c>
      <c r="S53" s="247">
        <f t="shared" si="5"/>
        <v>73.25</v>
      </c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</row>
    <row r="54">
      <c r="A54" s="111"/>
      <c r="B54" s="43">
        <v>5573.0</v>
      </c>
      <c r="C54" s="43" t="s">
        <v>391</v>
      </c>
      <c r="D54" s="277">
        <v>30.7</v>
      </c>
      <c r="E54" s="43">
        <v>18.0</v>
      </c>
      <c r="F54" s="381">
        <v>31.42</v>
      </c>
      <c r="G54" s="43">
        <v>285856.0</v>
      </c>
      <c r="H54" s="43">
        <v>31.43</v>
      </c>
      <c r="I54" s="43" t="s">
        <v>229</v>
      </c>
      <c r="J54" s="43" t="s">
        <v>53</v>
      </c>
      <c r="K54" s="43" t="s">
        <v>203</v>
      </c>
      <c r="L54" s="42"/>
      <c r="M54" s="27"/>
      <c r="N54" s="27"/>
      <c r="O54" s="200" t="str">
        <f t="shared" si="1"/>
        <v>750MeV</v>
      </c>
      <c r="P54" s="27" t="str">
        <f t="shared" si="2"/>
        <v>650MeV</v>
      </c>
      <c r="Q54" s="247">
        <f t="shared" si="3"/>
        <v>570.08</v>
      </c>
      <c r="R54" s="247">
        <f t="shared" si="4"/>
        <v>264.17</v>
      </c>
      <c r="S54" s="247">
        <f t="shared" si="5"/>
        <v>104.67</v>
      </c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</row>
    <row r="55">
      <c r="A55" s="263"/>
      <c r="B55" s="43">
        <v>5574.0</v>
      </c>
      <c r="C55" s="43" t="s">
        <v>391</v>
      </c>
      <c r="D55" s="277">
        <v>30.7</v>
      </c>
      <c r="E55" s="43">
        <v>18.0</v>
      </c>
      <c r="F55" s="381">
        <v>27.47</v>
      </c>
      <c r="G55" s="43">
        <v>259649.0</v>
      </c>
      <c r="H55" s="43">
        <v>30.94</v>
      </c>
      <c r="I55" s="43" t="s">
        <v>229</v>
      </c>
      <c r="J55" s="43" t="s">
        <v>53</v>
      </c>
      <c r="K55" s="43" t="s">
        <v>203</v>
      </c>
      <c r="L55" s="42"/>
      <c r="M55" s="27"/>
      <c r="N55" s="27"/>
      <c r="O55" s="200" t="str">
        <f t="shared" si="1"/>
        <v>750MeV</v>
      </c>
      <c r="P55" s="27" t="str">
        <f t="shared" si="2"/>
        <v>650MeV</v>
      </c>
      <c r="Q55" s="247">
        <f t="shared" si="3"/>
        <v>570.08</v>
      </c>
      <c r="R55" s="247">
        <f t="shared" si="4"/>
        <v>264.17</v>
      </c>
      <c r="S55" s="247">
        <f t="shared" si="5"/>
        <v>132.14</v>
      </c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</row>
    <row r="56">
      <c r="A56" s="114"/>
      <c r="B56" s="83">
        <v>5575.0</v>
      </c>
      <c r="C56" s="83" t="s">
        <v>391</v>
      </c>
      <c r="D56" s="278">
        <v>30.7</v>
      </c>
      <c r="E56" s="83">
        <v>10.0</v>
      </c>
      <c r="F56" s="370">
        <v>16.74</v>
      </c>
      <c r="G56" s="83">
        <v>368728.0</v>
      </c>
      <c r="H56" s="83">
        <v>41.93</v>
      </c>
      <c r="I56" s="83" t="s">
        <v>101</v>
      </c>
      <c r="J56" s="83" t="s">
        <v>53</v>
      </c>
      <c r="K56" s="83" t="s">
        <v>203</v>
      </c>
      <c r="L56" s="45"/>
      <c r="M56" s="23"/>
      <c r="N56" s="23"/>
      <c r="O56" s="204" t="str">
        <f t="shared" si="1"/>
        <v>750MeV</v>
      </c>
      <c r="P56" s="23" t="str">
        <f t="shared" si="2"/>
        <v>650MeV</v>
      </c>
      <c r="Q56" s="247">
        <f t="shared" si="3"/>
        <v>570.08</v>
      </c>
      <c r="R56" s="247">
        <f t="shared" si="4"/>
        <v>280.91</v>
      </c>
      <c r="S56" s="247">
        <f t="shared" si="5"/>
        <v>132.14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>
      <c r="A57" s="114"/>
      <c r="B57" s="83">
        <v>5576.0</v>
      </c>
      <c r="C57" s="83" t="s">
        <v>391</v>
      </c>
      <c r="D57" s="278">
        <v>30.7</v>
      </c>
      <c r="E57" s="83">
        <v>10.0</v>
      </c>
      <c r="F57" s="370">
        <v>16.8</v>
      </c>
      <c r="G57" s="83">
        <v>350228.0</v>
      </c>
      <c r="H57" s="83">
        <v>30.89</v>
      </c>
      <c r="I57" s="83" t="s">
        <v>101</v>
      </c>
      <c r="J57" s="83" t="s">
        <v>53</v>
      </c>
      <c r="K57" s="83" t="s">
        <v>203</v>
      </c>
      <c r="L57" s="45"/>
      <c r="M57" s="23"/>
      <c r="N57" s="23"/>
      <c r="O57" s="204" t="str">
        <f t="shared" si="1"/>
        <v>750MeV</v>
      </c>
      <c r="P57" s="23" t="str">
        <f t="shared" si="2"/>
        <v>650MeV</v>
      </c>
      <c r="Q57" s="247">
        <f t="shared" si="3"/>
        <v>570.08</v>
      </c>
      <c r="R57" s="247">
        <f t="shared" si="4"/>
        <v>297.71</v>
      </c>
      <c r="S57" s="247">
        <f t="shared" si="5"/>
        <v>132.14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>
      <c r="A58" s="114"/>
      <c r="B58" s="83">
        <v>5577.0</v>
      </c>
      <c r="C58" s="83" t="s">
        <v>391</v>
      </c>
      <c r="D58" s="278">
        <v>30.7</v>
      </c>
      <c r="E58" s="83">
        <v>10.0</v>
      </c>
      <c r="F58" s="370">
        <v>17.1</v>
      </c>
      <c r="G58" s="83">
        <v>351346.0</v>
      </c>
      <c r="H58" s="83">
        <v>30.9</v>
      </c>
      <c r="I58" s="83" t="s">
        <v>101</v>
      </c>
      <c r="J58" s="83" t="s">
        <v>53</v>
      </c>
      <c r="K58" s="83" t="s">
        <v>203</v>
      </c>
      <c r="L58" s="45"/>
      <c r="M58" s="23"/>
      <c r="N58" s="23"/>
      <c r="O58" s="204" t="str">
        <f t="shared" si="1"/>
        <v>750MeV</v>
      </c>
      <c r="P58" s="23" t="str">
        <f t="shared" si="2"/>
        <v>650MeV</v>
      </c>
      <c r="Q58" s="247">
        <f t="shared" si="3"/>
        <v>570.08</v>
      </c>
      <c r="R58" s="247">
        <f t="shared" si="4"/>
        <v>314.81</v>
      </c>
      <c r="S58" s="247">
        <f t="shared" si="5"/>
        <v>132.14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>
      <c r="A59" s="114"/>
      <c r="B59" s="83">
        <v>5578.0</v>
      </c>
      <c r="C59" s="83" t="s">
        <v>391</v>
      </c>
      <c r="D59" s="278">
        <v>30.7</v>
      </c>
      <c r="E59" s="83">
        <v>10.0</v>
      </c>
      <c r="F59" s="370">
        <v>17.06</v>
      </c>
      <c r="G59" s="83">
        <v>349204.0</v>
      </c>
      <c r="H59" s="83">
        <v>30.3</v>
      </c>
      <c r="I59" s="83" t="s">
        <v>101</v>
      </c>
      <c r="J59" s="83" t="s">
        <v>53</v>
      </c>
      <c r="K59" s="83" t="s">
        <v>203</v>
      </c>
      <c r="L59" s="45"/>
      <c r="M59" s="23"/>
      <c r="N59" s="23"/>
      <c r="O59" s="204" t="str">
        <f t="shared" si="1"/>
        <v>750MeV</v>
      </c>
      <c r="P59" s="23" t="str">
        <f t="shared" si="2"/>
        <v>650MeV</v>
      </c>
      <c r="Q59" s="247">
        <f t="shared" si="3"/>
        <v>570.08</v>
      </c>
      <c r="R59" s="247">
        <f t="shared" si="4"/>
        <v>331.87</v>
      </c>
      <c r="S59" s="247">
        <f t="shared" si="5"/>
        <v>132.14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83">
        <v>5579.0</v>
      </c>
      <c r="C60" s="83" t="s">
        <v>391</v>
      </c>
      <c r="D60" s="278">
        <v>30.7</v>
      </c>
      <c r="E60" s="83">
        <v>10.0</v>
      </c>
      <c r="F60" s="370">
        <v>17.66</v>
      </c>
      <c r="G60" s="83">
        <v>391011.0</v>
      </c>
      <c r="H60" s="83">
        <v>41.27</v>
      </c>
      <c r="I60" s="83" t="s">
        <v>101</v>
      </c>
      <c r="J60" s="83" t="s">
        <v>53</v>
      </c>
      <c r="K60" s="83" t="s">
        <v>203</v>
      </c>
      <c r="L60" s="45"/>
      <c r="M60" s="45"/>
      <c r="N60" s="23"/>
      <c r="O60" s="204" t="str">
        <f t="shared" si="1"/>
        <v>750MeV</v>
      </c>
      <c r="P60" s="23" t="str">
        <f t="shared" si="2"/>
        <v>650MeV</v>
      </c>
      <c r="Q60" s="247">
        <f t="shared" si="3"/>
        <v>570.08</v>
      </c>
      <c r="R60" s="247">
        <f t="shared" si="4"/>
        <v>349.53</v>
      </c>
      <c r="S60" s="247">
        <f t="shared" si="5"/>
        <v>132.14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14"/>
      <c r="B61" s="83">
        <v>5580.0</v>
      </c>
      <c r="C61" s="83" t="s">
        <v>391</v>
      </c>
      <c r="D61" s="278">
        <v>30.7</v>
      </c>
      <c r="E61" s="83">
        <v>10.0</v>
      </c>
      <c r="F61" s="370">
        <v>17.26</v>
      </c>
      <c r="G61" s="83">
        <v>349438.0</v>
      </c>
      <c r="H61" s="83">
        <v>29.65</v>
      </c>
      <c r="I61" s="83" t="s">
        <v>101</v>
      </c>
      <c r="J61" s="83" t="s">
        <v>53</v>
      </c>
      <c r="K61" s="83" t="s">
        <v>203</v>
      </c>
      <c r="L61" s="45"/>
      <c r="M61" s="23"/>
      <c r="N61" s="23"/>
      <c r="O61" s="204" t="str">
        <f t="shared" si="1"/>
        <v>750MeV</v>
      </c>
      <c r="P61" s="23" t="str">
        <f t="shared" si="2"/>
        <v>650MeV</v>
      </c>
      <c r="Q61" s="247">
        <f t="shared" si="3"/>
        <v>570.08</v>
      </c>
      <c r="R61" s="247">
        <f t="shared" si="4"/>
        <v>366.79</v>
      </c>
      <c r="S61" s="247">
        <f t="shared" si="5"/>
        <v>132.14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83">
        <v>5581.0</v>
      </c>
      <c r="C62" s="83" t="s">
        <v>391</v>
      </c>
      <c r="D62" s="278">
        <v>30.7</v>
      </c>
      <c r="E62" s="83">
        <v>10.0</v>
      </c>
      <c r="F62" s="370">
        <v>16.7</v>
      </c>
      <c r="G62" s="83">
        <v>350617.0</v>
      </c>
      <c r="H62" s="83">
        <v>31.38</v>
      </c>
      <c r="I62" s="83" t="s">
        <v>101</v>
      </c>
      <c r="J62" s="83" t="s">
        <v>53</v>
      </c>
      <c r="K62" s="83" t="s">
        <v>203</v>
      </c>
      <c r="L62" s="45"/>
      <c r="M62" s="23"/>
      <c r="N62" s="23"/>
      <c r="O62" s="204" t="str">
        <f t="shared" si="1"/>
        <v>750MeV</v>
      </c>
      <c r="P62" s="23" t="str">
        <f t="shared" si="2"/>
        <v>650MeV</v>
      </c>
      <c r="Q62" s="247">
        <f t="shared" si="3"/>
        <v>570.08</v>
      </c>
      <c r="R62" s="247">
        <f t="shared" si="4"/>
        <v>383.49</v>
      </c>
      <c r="S62" s="247">
        <f t="shared" si="5"/>
        <v>132.14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180"/>
      <c r="B63" s="83">
        <v>5582.0</v>
      </c>
      <c r="C63" s="83" t="s">
        <v>391</v>
      </c>
      <c r="D63" s="278">
        <v>30.7</v>
      </c>
      <c r="E63" s="83">
        <v>10.0</v>
      </c>
      <c r="F63" s="370">
        <v>16.76</v>
      </c>
      <c r="G63" s="83">
        <v>350201.0</v>
      </c>
      <c r="H63" s="83">
        <v>30.75</v>
      </c>
      <c r="I63" s="83" t="s">
        <v>101</v>
      </c>
      <c r="J63" s="83" t="s">
        <v>53</v>
      </c>
      <c r="K63" s="83" t="s">
        <v>203</v>
      </c>
      <c r="L63" s="45"/>
      <c r="M63" s="45"/>
      <c r="N63" s="23"/>
      <c r="O63" s="204" t="str">
        <f t="shared" si="1"/>
        <v>750MeV</v>
      </c>
      <c r="P63" s="23" t="str">
        <f t="shared" si="2"/>
        <v>650MeV</v>
      </c>
      <c r="Q63" s="247">
        <f t="shared" si="3"/>
        <v>570.08</v>
      </c>
      <c r="R63" s="247">
        <f t="shared" si="4"/>
        <v>400.25</v>
      </c>
      <c r="S63" s="247">
        <f t="shared" si="5"/>
        <v>132.14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114"/>
      <c r="B64" s="83">
        <v>5583.0</v>
      </c>
      <c r="C64" s="83" t="s">
        <v>391</v>
      </c>
      <c r="D64" s="278">
        <v>30.7</v>
      </c>
      <c r="E64" s="83">
        <v>10.0</v>
      </c>
      <c r="F64" s="370">
        <v>6.06</v>
      </c>
      <c r="G64" s="83">
        <v>126886.0</v>
      </c>
      <c r="H64" s="83">
        <v>11.59</v>
      </c>
      <c r="I64" s="83" t="s">
        <v>101</v>
      </c>
      <c r="J64" s="83" t="s">
        <v>53</v>
      </c>
      <c r="K64" s="83" t="s">
        <v>203</v>
      </c>
      <c r="L64" s="393" t="s">
        <v>803</v>
      </c>
      <c r="M64" s="23"/>
      <c r="N64" s="23"/>
      <c r="O64" s="204" t="str">
        <f t="shared" si="1"/>
        <v>750MeV</v>
      </c>
      <c r="P64" s="23" t="str">
        <f t="shared" si="2"/>
        <v>650MeV</v>
      </c>
      <c r="Q64" s="247">
        <f t="shared" si="3"/>
        <v>570.08</v>
      </c>
      <c r="R64" s="247">
        <f t="shared" si="4"/>
        <v>406.31</v>
      </c>
      <c r="S64" s="247">
        <f t="shared" si="5"/>
        <v>132.14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>
      <c r="A65" s="114"/>
      <c r="B65" s="83">
        <v>5584.0</v>
      </c>
      <c r="C65" s="83" t="s">
        <v>391</v>
      </c>
      <c r="D65" s="278">
        <v>30.7</v>
      </c>
      <c r="E65" s="83">
        <v>10.0</v>
      </c>
      <c r="F65" s="370">
        <v>16.08</v>
      </c>
      <c r="G65" s="83">
        <v>335316.0</v>
      </c>
      <c r="H65" s="83">
        <v>30.5</v>
      </c>
      <c r="I65" s="83" t="s">
        <v>101</v>
      </c>
      <c r="J65" s="83" t="s">
        <v>53</v>
      </c>
      <c r="K65" s="83" t="s">
        <v>203</v>
      </c>
      <c r="L65" s="45"/>
      <c r="M65" s="23"/>
      <c r="N65" s="23"/>
      <c r="O65" s="204" t="str">
        <f t="shared" si="1"/>
        <v>750MeV</v>
      </c>
      <c r="P65" s="23" t="str">
        <f t="shared" si="2"/>
        <v>650MeV</v>
      </c>
      <c r="Q65" s="247">
        <f t="shared" si="3"/>
        <v>570.08</v>
      </c>
      <c r="R65" s="247">
        <f t="shared" si="4"/>
        <v>422.39</v>
      </c>
      <c r="S65" s="247">
        <f t="shared" si="5"/>
        <v>132.14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/>
      <c r="B66" s="83">
        <v>5585.0</v>
      </c>
      <c r="C66" s="83" t="s">
        <v>391</v>
      </c>
      <c r="D66" s="278">
        <v>30.7</v>
      </c>
      <c r="E66" s="83">
        <v>10.0</v>
      </c>
      <c r="F66" s="370">
        <v>17.33</v>
      </c>
      <c r="G66" s="83">
        <v>358982.0</v>
      </c>
      <c r="H66" s="83">
        <v>33.09</v>
      </c>
      <c r="I66" s="83" t="s">
        <v>101</v>
      </c>
      <c r="J66" s="83" t="s">
        <v>53</v>
      </c>
      <c r="K66" s="83" t="s">
        <v>203</v>
      </c>
      <c r="L66" s="45"/>
      <c r="M66" s="23"/>
      <c r="N66" s="23"/>
      <c r="O66" s="204" t="str">
        <f t="shared" si="1"/>
        <v>750MeV</v>
      </c>
      <c r="P66" s="23" t="str">
        <f t="shared" si="2"/>
        <v>650MeV</v>
      </c>
      <c r="Q66" s="247">
        <f t="shared" si="3"/>
        <v>570.08</v>
      </c>
      <c r="R66" s="247">
        <f t="shared" si="4"/>
        <v>439.72</v>
      </c>
      <c r="S66" s="247">
        <f t="shared" si="5"/>
        <v>132.14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83">
        <v>5586.0</v>
      </c>
      <c r="C67" s="83" t="s">
        <v>154</v>
      </c>
      <c r="D67" s="278">
        <v>30.7</v>
      </c>
      <c r="E67" s="83">
        <v>10.0</v>
      </c>
      <c r="F67" s="370">
        <v>0.0</v>
      </c>
      <c r="G67" s="83">
        <v>0.0</v>
      </c>
      <c r="H67" s="83">
        <v>4.0</v>
      </c>
      <c r="I67" s="83" t="s">
        <v>101</v>
      </c>
      <c r="J67" s="83" t="s">
        <v>53</v>
      </c>
      <c r="K67" s="83" t="s">
        <v>203</v>
      </c>
      <c r="L67" s="45" t="s">
        <v>766</v>
      </c>
      <c r="M67" s="23"/>
      <c r="N67" s="23"/>
      <c r="O67" s="204" t="str">
        <f t="shared" si="1"/>
        <v>750MeV</v>
      </c>
      <c r="P67" s="23" t="str">
        <f t="shared" si="2"/>
        <v>650MeV</v>
      </c>
      <c r="Q67" s="247">
        <f t="shared" si="3"/>
        <v>570.08</v>
      </c>
      <c r="R67" s="247">
        <f t="shared" si="4"/>
        <v>439.72</v>
      </c>
      <c r="S67" s="247">
        <f t="shared" si="5"/>
        <v>132.14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114"/>
      <c r="B68" s="83">
        <v>5587.0</v>
      </c>
      <c r="C68" s="83" t="s">
        <v>391</v>
      </c>
      <c r="D68" s="278">
        <v>30.7</v>
      </c>
      <c r="E68" s="83">
        <v>10.0</v>
      </c>
      <c r="F68" s="370">
        <v>17.37</v>
      </c>
      <c r="G68" s="83">
        <v>369258.0</v>
      </c>
      <c r="H68" s="83">
        <v>35.96</v>
      </c>
      <c r="I68" s="83" t="s">
        <v>101</v>
      </c>
      <c r="J68" s="83" t="s">
        <v>53</v>
      </c>
      <c r="K68" s="83" t="s">
        <v>203</v>
      </c>
      <c r="L68" s="45"/>
      <c r="M68" s="23"/>
      <c r="N68" s="23"/>
      <c r="O68" s="204" t="str">
        <f t="shared" si="1"/>
        <v>750MeV</v>
      </c>
      <c r="P68" s="23" t="str">
        <f t="shared" si="2"/>
        <v>650MeV</v>
      </c>
      <c r="Q68" s="247">
        <f t="shared" si="3"/>
        <v>570.08</v>
      </c>
      <c r="R68" s="247">
        <f t="shared" si="4"/>
        <v>457.09</v>
      </c>
      <c r="S68" s="247">
        <f t="shared" si="5"/>
        <v>132.14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80"/>
      <c r="B69" s="83">
        <v>5588.0</v>
      </c>
      <c r="C69" s="83" t="s">
        <v>391</v>
      </c>
      <c r="D69" s="278">
        <v>30.7</v>
      </c>
      <c r="E69" s="83">
        <v>10.0</v>
      </c>
      <c r="F69" s="370">
        <v>18.2</v>
      </c>
      <c r="G69" s="83">
        <v>375178.0</v>
      </c>
      <c r="H69" s="83">
        <v>33.55</v>
      </c>
      <c r="I69" s="83" t="s">
        <v>101</v>
      </c>
      <c r="J69" s="83" t="s">
        <v>53</v>
      </c>
      <c r="K69" s="83" t="s">
        <v>203</v>
      </c>
      <c r="L69" s="45"/>
      <c r="M69" s="23"/>
      <c r="N69" s="23"/>
      <c r="O69" s="204" t="str">
        <f t="shared" si="1"/>
        <v>750MeV</v>
      </c>
      <c r="P69" s="23" t="str">
        <f t="shared" si="2"/>
        <v>650MeV</v>
      </c>
      <c r="Q69" s="247">
        <f t="shared" si="3"/>
        <v>570.08</v>
      </c>
      <c r="R69" s="247">
        <f t="shared" si="4"/>
        <v>475.29</v>
      </c>
      <c r="S69" s="247">
        <f t="shared" si="5"/>
        <v>132.14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114"/>
      <c r="B70" s="83">
        <v>5589.0</v>
      </c>
      <c r="C70" s="83" t="s">
        <v>391</v>
      </c>
      <c r="D70" s="278">
        <v>30.7</v>
      </c>
      <c r="E70" s="83">
        <v>10.0</v>
      </c>
      <c r="F70" s="370">
        <v>15.62</v>
      </c>
      <c r="G70" s="83">
        <v>328277.0</v>
      </c>
      <c r="H70" s="83">
        <v>30.72</v>
      </c>
      <c r="I70" s="83" t="s">
        <v>101</v>
      </c>
      <c r="J70" s="83" t="s">
        <v>53</v>
      </c>
      <c r="K70" s="83" t="s">
        <v>203</v>
      </c>
      <c r="L70" s="45"/>
      <c r="M70" s="23"/>
      <c r="N70" s="23"/>
      <c r="O70" s="204" t="str">
        <f t="shared" si="1"/>
        <v>750MeV</v>
      </c>
      <c r="P70" s="23" t="str">
        <f t="shared" si="2"/>
        <v>650MeV</v>
      </c>
      <c r="Q70" s="247">
        <f t="shared" si="3"/>
        <v>570.08</v>
      </c>
      <c r="R70" s="247">
        <f t="shared" si="4"/>
        <v>490.91</v>
      </c>
      <c r="S70" s="247">
        <f t="shared" si="5"/>
        <v>132.14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>
      <c r="A71" s="114"/>
      <c r="B71" s="83">
        <v>5590.0</v>
      </c>
      <c r="C71" s="83" t="s">
        <v>391</v>
      </c>
      <c r="D71" s="278">
        <v>30.7</v>
      </c>
      <c r="E71" s="83">
        <v>10.0</v>
      </c>
      <c r="F71" s="370">
        <v>18.21</v>
      </c>
      <c r="G71" s="83">
        <v>366858.0</v>
      </c>
      <c r="H71" s="83">
        <v>30.67</v>
      </c>
      <c r="I71" s="83" t="s">
        <v>101</v>
      </c>
      <c r="J71" s="83" t="s">
        <v>53</v>
      </c>
      <c r="K71" s="83" t="s">
        <v>203</v>
      </c>
      <c r="L71" s="45"/>
      <c r="M71" s="23"/>
      <c r="N71" s="23"/>
      <c r="O71" s="204" t="str">
        <f t="shared" si="1"/>
        <v>750MeV</v>
      </c>
      <c r="P71" s="23" t="str">
        <f t="shared" si="2"/>
        <v>650MeV</v>
      </c>
      <c r="Q71" s="247">
        <f t="shared" si="3"/>
        <v>570.08</v>
      </c>
      <c r="R71" s="247">
        <f t="shared" si="4"/>
        <v>509.12</v>
      </c>
      <c r="S71" s="247">
        <f t="shared" si="5"/>
        <v>132.14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>
      <c r="A72" s="114"/>
      <c r="B72" s="83">
        <v>5591.0</v>
      </c>
      <c r="C72" s="83" t="s">
        <v>391</v>
      </c>
      <c r="D72" s="278">
        <v>30.7</v>
      </c>
      <c r="E72" s="83">
        <v>10.0</v>
      </c>
      <c r="F72" s="370">
        <v>18.73</v>
      </c>
      <c r="G72" s="83">
        <v>381818.0</v>
      </c>
      <c r="H72" s="83">
        <v>32.95</v>
      </c>
      <c r="I72" s="83" t="s">
        <v>101</v>
      </c>
      <c r="J72" s="83" t="s">
        <v>53</v>
      </c>
      <c r="K72" s="83" t="s">
        <v>203</v>
      </c>
      <c r="L72" s="45"/>
      <c r="M72" s="23"/>
      <c r="N72" s="23"/>
      <c r="O72" s="204" t="str">
        <f t="shared" si="1"/>
        <v>750MeV</v>
      </c>
      <c r="P72" s="23" t="str">
        <f t="shared" si="2"/>
        <v>650MeV</v>
      </c>
      <c r="Q72" s="247">
        <f t="shared" si="3"/>
        <v>570.08</v>
      </c>
      <c r="R72" s="247">
        <f t="shared" si="4"/>
        <v>527.85</v>
      </c>
      <c r="S72" s="247">
        <f t="shared" si="5"/>
        <v>132.14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>
      <c r="A73" s="114"/>
      <c r="B73" s="83">
        <v>5592.0</v>
      </c>
      <c r="C73" s="83" t="s">
        <v>391</v>
      </c>
      <c r="D73" s="278">
        <v>30.7</v>
      </c>
      <c r="E73" s="83">
        <v>7.0</v>
      </c>
      <c r="F73" s="370">
        <v>8.33</v>
      </c>
      <c r="G73" s="83">
        <v>185814.0</v>
      </c>
      <c r="H73" s="83">
        <v>20.11</v>
      </c>
      <c r="I73" s="83" t="s">
        <v>101</v>
      </c>
      <c r="J73" s="83" t="s">
        <v>53</v>
      </c>
      <c r="K73" s="83" t="s">
        <v>203</v>
      </c>
      <c r="L73" s="45"/>
      <c r="M73" s="23"/>
      <c r="N73" s="23"/>
      <c r="O73" s="204" t="str">
        <f t="shared" si="1"/>
        <v>750MeV</v>
      </c>
      <c r="P73" s="23" t="str">
        <f t="shared" si="2"/>
        <v>650MeV</v>
      </c>
      <c r="Q73" s="247">
        <f t="shared" si="3"/>
        <v>570.08</v>
      </c>
      <c r="R73" s="247">
        <f t="shared" si="4"/>
        <v>536.18</v>
      </c>
      <c r="S73" s="247">
        <f t="shared" si="5"/>
        <v>132.14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>
      <c r="A74" s="114"/>
      <c r="B74" s="83">
        <v>5593.0</v>
      </c>
      <c r="C74" s="83" t="s">
        <v>391</v>
      </c>
      <c r="D74" s="278">
        <v>30.7</v>
      </c>
      <c r="E74" s="83">
        <v>5.0</v>
      </c>
      <c r="F74" s="370">
        <v>8.53</v>
      </c>
      <c r="G74" s="83">
        <v>209788.0</v>
      </c>
      <c r="H74" s="83">
        <v>30.16</v>
      </c>
      <c r="I74" s="83" t="s">
        <v>101</v>
      </c>
      <c r="J74" s="83" t="s">
        <v>53</v>
      </c>
      <c r="K74" s="83" t="s">
        <v>203</v>
      </c>
      <c r="L74" s="23"/>
      <c r="M74" s="23"/>
      <c r="N74" s="23"/>
      <c r="O74" s="204" t="str">
        <f t="shared" si="1"/>
        <v>750MeV</v>
      </c>
      <c r="P74" s="23" t="str">
        <f t="shared" si="2"/>
        <v>650MeV</v>
      </c>
      <c r="Q74" s="247">
        <f t="shared" si="3"/>
        <v>570.08</v>
      </c>
      <c r="R74" s="247">
        <f t="shared" si="4"/>
        <v>544.71</v>
      </c>
      <c r="S74" s="247">
        <f t="shared" si="5"/>
        <v>132.14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>
      <c r="A75" s="114"/>
      <c r="B75" s="83">
        <v>5594.0</v>
      </c>
      <c r="C75" s="83" t="s">
        <v>391</v>
      </c>
      <c r="D75" s="278">
        <v>30.7</v>
      </c>
      <c r="E75" s="83">
        <v>10.0</v>
      </c>
      <c r="F75" s="370">
        <v>10.62</v>
      </c>
      <c r="G75" s="83">
        <v>215175.0</v>
      </c>
      <c r="H75" s="83">
        <v>17.97</v>
      </c>
      <c r="I75" s="83" t="s">
        <v>101</v>
      </c>
      <c r="J75" s="83" t="s">
        <v>453</v>
      </c>
      <c r="K75" s="83" t="s">
        <v>223</v>
      </c>
      <c r="L75" s="393" t="s">
        <v>807</v>
      </c>
      <c r="M75" s="23"/>
      <c r="N75" s="23"/>
      <c r="O75" s="204" t="str">
        <f t="shared" si="1"/>
        <v>750MeV</v>
      </c>
      <c r="P75" s="23" t="str">
        <f t="shared" si="2"/>
        <v>650MeV</v>
      </c>
      <c r="Q75" s="247">
        <f t="shared" si="3"/>
        <v>570.08</v>
      </c>
      <c r="R75" s="247">
        <f t="shared" si="4"/>
        <v>555.33</v>
      </c>
      <c r="S75" s="247">
        <f t="shared" si="5"/>
        <v>132.14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>
      <c r="A76" s="75"/>
      <c r="B76" s="52">
        <v>5595.0</v>
      </c>
      <c r="C76" s="52" t="s">
        <v>391</v>
      </c>
      <c r="D76" s="276">
        <v>30.7</v>
      </c>
      <c r="E76" s="52">
        <v>18.0</v>
      </c>
      <c r="F76" s="242">
        <v>32.9</v>
      </c>
      <c r="G76" s="52">
        <v>218047.0</v>
      </c>
      <c r="H76" s="52">
        <v>31.33</v>
      </c>
      <c r="I76" s="52" t="s">
        <v>65</v>
      </c>
      <c r="J76" s="52" t="s">
        <v>53</v>
      </c>
      <c r="K76" s="52" t="s">
        <v>203</v>
      </c>
      <c r="O76" s="176" t="str">
        <f t="shared" si="1"/>
        <v>750MeV</v>
      </c>
      <c r="P76" s="20" t="str">
        <f t="shared" si="2"/>
        <v>650MeV</v>
      </c>
      <c r="Q76" s="247">
        <f t="shared" si="3"/>
        <v>602.98</v>
      </c>
      <c r="R76" s="247">
        <f t="shared" si="4"/>
        <v>555.33</v>
      </c>
      <c r="S76" s="247">
        <f t="shared" si="5"/>
        <v>132.14</v>
      </c>
    </row>
    <row r="77">
      <c r="A77" s="75"/>
      <c r="B77" s="52">
        <v>5596.0</v>
      </c>
      <c r="C77" s="52" t="s">
        <v>391</v>
      </c>
      <c r="D77" s="276">
        <v>30.7</v>
      </c>
      <c r="E77" s="52">
        <v>18.0</v>
      </c>
      <c r="F77" s="242">
        <v>30.64</v>
      </c>
      <c r="G77" s="52">
        <v>240394.0</v>
      </c>
      <c r="H77" s="52">
        <v>42.85</v>
      </c>
      <c r="I77" s="52" t="s">
        <v>65</v>
      </c>
      <c r="J77" s="52" t="s">
        <v>53</v>
      </c>
      <c r="K77" s="52" t="s">
        <v>203</v>
      </c>
      <c r="O77" s="176" t="str">
        <f t="shared" si="1"/>
        <v>750MeV</v>
      </c>
      <c r="P77" s="20" t="str">
        <f t="shared" si="2"/>
        <v>650MeV</v>
      </c>
      <c r="Q77" s="247">
        <f t="shared" si="3"/>
        <v>633.62</v>
      </c>
      <c r="R77" s="247">
        <f t="shared" si="4"/>
        <v>555.33</v>
      </c>
      <c r="S77" s="247">
        <f t="shared" si="5"/>
        <v>132.14</v>
      </c>
    </row>
    <row r="78">
      <c r="A78" s="75"/>
      <c r="B78" s="52">
        <v>5597.0</v>
      </c>
      <c r="C78" s="52" t="s">
        <v>391</v>
      </c>
      <c r="D78" s="276">
        <v>30.7</v>
      </c>
      <c r="E78" s="52">
        <v>18.0</v>
      </c>
      <c r="F78" s="242">
        <v>27.7</v>
      </c>
      <c r="G78" s="52">
        <v>194904.0</v>
      </c>
      <c r="H78" s="52">
        <v>30.15</v>
      </c>
      <c r="I78" s="52" t="s">
        <v>65</v>
      </c>
      <c r="J78" s="52" t="s">
        <v>53</v>
      </c>
      <c r="K78" s="52" t="s">
        <v>203</v>
      </c>
      <c r="O78" s="176" t="str">
        <f t="shared" si="1"/>
        <v>750MeV</v>
      </c>
      <c r="P78" s="20" t="str">
        <f t="shared" si="2"/>
        <v>650MeV</v>
      </c>
      <c r="Q78" s="247">
        <f t="shared" si="3"/>
        <v>661.32</v>
      </c>
      <c r="R78" s="247">
        <f t="shared" si="4"/>
        <v>555.33</v>
      </c>
      <c r="S78" s="247">
        <f t="shared" si="5"/>
        <v>132.14</v>
      </c>
    </row>
    <row r="79">
      <c r="A79" s="75"/>
      <c r="B79" s="52">
        <v>5598.0</v>
      </c>
      <c r="C79" s="52" t="s">
        <v>391</v>
      </c>
      <c r="D79" s="276">
        <v>30.7</v>
      </c>
      <c r="E79" s="52">
        <v>18.0</v>
      </c>
      <c r="F79" s="242">
        <v>29.73</v>
      </c>
      <c r="G79" s="52">
        <v>200643.0</v>
      </c>
      <c r="H79" s="52">
        <v>29.55</v>
      </c>
      <c r="I79" s="52" t="s">
        <v>65</v>
      </c>
      <c r="J79" s="52" t="s">
        <v>53</v>
      </c>
      <c r="K79" s="52" t="s">
        <v>203</v>
      </c>
      <c r="O79" s="176" t="str">
        <f t="shared" si="1"/>
        <v>750MeV</v>
      </c>
      <c r="P79" s="20" t="str">
        <f t="shared" si="2"/>
        <v>650MeV</v>
      </c>
      <c r="Q79" s="247">
        <f t="shared" si="3"/>
        <v>691.05</v>
      </c>
      <c r="R79" s="247">
        <f t="shared" si="4"/>
        <v>555.33</v>
      </c>
      <c r="S79" s="247">
        <f t="shared" si="5"/>
        <v>132.14</v>
      </c>
    </row>
    <row r="80">
      <c r="A80" s="75"/>
      <c r="B80" s="52">
        <v>5599.0</v>
      </c>
      <c r="C80" s="52" t="s">
        <v>391</v>
      </c>
      <c r="D80" s="276">
        <v>30.7</v>
      </c>
      <c r="E80" s="52">
        <v>18.0</v>
      </c>
      <c r="F80" s="242">
        <v>30.61</v>
      </c>
      <c r="G80" s="52">
        <v>206706.0</v>
      </c>
      <c r="H80" s="52">
        <v>30.64</v>
      </c>
      <c r="I80" s="52" t="s">
        <v>65</v>
      </c>
      <c r="J80" s="52" t="s">
        <v>53</v>
      </c>
      <c r="K80" s="52" t="s">
        <v>203</v>
      </c>
      <c r="O80" s="176" t="str">
        <f t="shared" si="1"/>
        <v>750MeV</v>
      </c>
      <c r="P80" s="20" t="str">
        <f t="shared" si="2"/>
        <v>650MeV</v>
      </c>
      <c r="Q80" s="247">
        <f t="shared" si="3"/>
        <v>721.66</v>
      </c>
      <c r="R80" s="247">
        <f t="shared" si="4"/>
        <v>555.33</v>
      </c>
      <c r="S80" s="247">
        <f t="shared" si="5"/>
        <v>132.14</v>
      </c>
    </row>
    <row r="81">
      <c r="A81" s="75"/>
      <c r="B81" s="52">
        <v>5600.0</v>
      </c>
      <c r="C81" s="52" t="s">
        <v>391</v>
      </c>
      <c r="D81" s="276">
        <v>30.7</v>
      </c>
      <c r="E81" s="52">
        <v>18.0</v>
      </c>
      <c r="F81" s="242">
        <v>27.67</v>
      </c>
      <c r="G81" s="52">
        <v>189784.0</v>
      </c>
      <c r="H81" s="52">
        <v>27.52</v>
      </c>
      <c r="I81" s="52" t="s">
        <v>65</v>
      </c>
      <c r="J81" s="52" t="s">
        <v>53</v>
      </c>
      <c r="K81" s="52" t="s">
        <v>203</v>
      </c>
      <c r="O81" s="176" t="str">
        <f t="shared" si="1"/>
        <v>750MeV</v>
      </c>
      <c r="P81" s="20" t="str">
        <f t="shared" si="2"/>
        <v>650MeV</v>
      </c>
      <c r="Q81" s="247">
        <f t="shared" si="3"/>
        <v>749.33</v>
      </c>
      <c r="R81" s="247">
        <f t="shared" si="4"/>
        <v>555.33</v>
      </c>
      <c r="S81" s="247">
        <f t="shared" si="5"/>
        <v>132.14</v>
      </c>
    </row>
    <row r="82">
      <c r="A82" s="75"/>
      <c r="B82" s="52">
        <v>5601.0</v>
      </c>
      <c r="C82" s="52" t="s">
        <v>391</v>
      </c>
      <c r="D82" s="276">
        <v>30.7</v>
      </c>
      <c r="E82" s="52">
        <v>18.0</v>
      </c>
      <c r="F82" s="242">
        <v>29.75</v>
      </c>
      <c r="G82" s="52">
        <v>199028.0</v>
      </c>
      <c r="H82" s="52">
        <v>29.1</v>
      </c>
      <c r="I82" s="52" t="s">
        <v>65</v>
      </c>
      <c r="J82" s="52" t="s">
        <v>53</v>
      </c>
      <c r="K82" s="52" t="s">
        <v>203</v>
      </c>
      <c r="O82" s="176" t="str">
        <f t="shared" si="1"/>
        <v>750MeV</v>
      </c>
      <c r="P82" s="20" t="str">
        <f t="shared" si="2"/>
        <v>650MeV</v>
      </c>
      <c r="Q82" s="247">
        <f t="shared" si="3"/>
        <v>779.08</v>
      </c>
      <c r="R82" s="247">
        <f t="shared" si="4"/>
        <v>555.33</v>
      </c>
      <c r="S82" s="247">
        <f t="shared" si="5"/>
        <v>132.14</v>
      </c>
    </row>
    <row r="83">
      <c r="A83" s="75"/>
      <c r="B83" s="52">
        <v>5602.0</v>
      </c>
      <c r="C83" s="52" t="s">
        <v>391</v>
      </c>
      <c r="D83" s="276">
        <v>30.7</v>
      </c>
      <c r="E83" s="52">
        <v>18.0</v>
      </c>
      <c r="F83" s="242">
        <v>28.84</v>
      </c>
      <c r="G83" s="52">
        <v>203241.0</v>
      </c>
      <c r="H83" s="52">
        <v>32.06</v>
      </c>
      <c r="I83" s="52" t="s">
        <v>65</v>
      </c>
      <c r="J83" s="52" t="s">
        <v>53</v>
      </c>
      <c r="K83" s="52" t="s">
        <v>203</v>
      </c>
      <c r="O83" s="176" t="str">
        <f t="shared" si="1"/>
        <v>750MeV</v>
      </c>
      <c r="P83" s="20" t="str">
        <f t="shared" si="2"/>
        <v>650MeV</v>
      </c>
      <c r="Q83" s="247">
        <f t="shared" si="3"/>
        <v>807.92</v>
      </c>
      <c r="R83" s="247">
        <f t="shared" si="4"/>
        <v>555.33</v>
      </c>
      <c r="S83" s="247">
        <f t="shared" si="5"/>
        <v>132.14</v>
      </c>
    </row>
    <row r="84">
      <c r="A84" s="75"/>
      <c r="B84" s="52">
        <v>5603.0</v>
      </c>
      <c r="C84" s="52" t="s">
        <v>391</v>
      </c>
      <c r="D84" s="276">
        <v>30.7</v>
      </c>
      <c r="E84" s="52">
        <v>12.0</v>
      </c>
      <c r="F84" s="242">
        <v>11.81</v>
      </c>
      <c r="G84" s="52">
        <v>100061.0</v>
      </c>
      <c r="H84" s="52">
        <v>19.56</v>
      </c>
      <c r="I84" s="52" t="s">
        <v>65</v>
      </c>
      <c r="J84" s="52" t="s">
        <v>53</v>
      </c>
      <c r="K84" s="52" t="s">
        <v>203</v>
      </c>
      <c r="O84" s="176" t="str">
        <f t="shared" si="1"/>
        <v>750MeV</v>
      </c>
      <c r="P84" s="20" t="str">
        <f t="shared" si="2"/>
        <v>650MeV</v>
      </c>
      <c r="Q84" s="247">
        <f t="shared" si="3"/>
        <v>819.73</v>
      </c>
      <c r="R84" s="247">
        <f t="shared" si="4"/>
        <v>555.33</v>
      </c>
      <c r="S84" s="247">
        <f t="shared" si="5"/>
        <v>132.14</v>
      </c>
    </row>
    <row r="85">
      <c r="A85" s="75"/>
      <c r="B85" s="52">
        <v>5604.0</v>
      </c>
      <c r="C85" s="52" t="s">
        <v>391</v>
      </c>
      <c r="D85" s="276">
        <v>30.7</v>
      </c>
      <c r="E85" s="52">
        <v>9.0</v>
      </c>
      <c r="F85" s="242">
        <v>7.46</v>
      </c>
      <c r="G85" s="52">
        <v>70841.0</v>
      </c>
      <c r="H85" s="52">
        <v>15.51</v>
      </c>
      <c r="I85" s="52" t="s">
        <v>65</v>
      </c>
      <c r="J85" s="52" t="s">
        <v>53</v>
      </c>
      <c r="K85" s="52" t="s">
        <v>203</v>
      </c>
      <c r="O85" s="176" t="str">
        <f t="shared" si="1"/>
        <v>750MeV</v>
      </c>
      <c r="P85" s="20" t="str">
        <f t="shared" si="2"/>
        <v>650MeV</v>
      </c>
      <c r="Q85" s="247">
        <f t="shared" si="3"/>
        <v>827.19</v>
      </c>
      <c r="R85" s="247">
        <f t="shared" si="4"/>
        <v>555.33</v>
      </c>
      <c r="S85" s="247">
        <f t="shared" si="5"/>
        <v>132.14</v>
      </c>
    </row>
    <row r="86">
      <c r="A86" s="75"/>
      <c r="B86" s="52">
        <v>5605.0</v>
      </c>
      <c r="C86" s="52" t="s">
        <v>154</v>
      </c>
      <c r="D86" s="276">
        <v>30.7</v>
      </c>
      <c r="E86" s="52">
        <v>18.0</v>
      </c>
      <c r="F86" s="242">
        <v>0.0</v>
      </c>
      <c r="G86" s="52">
        <v>9526.0</v>
      </c>
      <c r="H86" s="52">
        <v>1.35</v>
      </c>
      <c r="I86" s="52" t="s">
        <v>65</v>
      </c>
      <c r="J86" s="52" t="s">
        <v>469</v>
      </c>
      <c r="K86" s="52" t="s">
        <v>223</v>
      </c>
      <c r="O86" s="176" t="str">
        <f t="shared" si="1"/>
        <v>750MeV</v>
      </c>
      <c r="P86" s="20" t="str">
        <f t="shared" si="2"/>
        <v>650MeV</v>
      </c>
      <c r="Q86" s="247">
        <f t="shared" si="3"/>
        <v>827.19</v>
      </c>
      <c r="R86" s="247">
        <f t="shared" si="4"/>
        <v>555.33</v>
      </c>
      <c r="S86" s="247">
        <f t="shared" si="5"/>
        <v>132.14</v>
      </c>
    </row>
    <row r="87" ht="14.25" customHeight="1">
      <c r="A87" s="73"/>
      <c r="B87" s="52">
        <v>5606.0</v>
      </c>
      <c r="C87" s="52" t="s">
        <v>391</v>
      </c>
      <c r="D87" s="276">
        <v>30.7</v>
      </c>
      <c r="E87" s="52">
        <v>18.0</v>
      </c>
      <c r="F87" s="242">
        <v>15.11</v>
      </c>
      <c r="G87" s="52">
        <v>100435.0</v>
      </c>
      <c r="H87" s="52">
        <v>14.32</v>
      </c>
      <c r="I87" s="52" t="s">
        <v>65</v>
      </c>
      <c r="J87" s="52" t="s">
        <v>53</v>
      </c>
      <c r="K87" s="52" t="s">
        <v>223</v>
      </c>
      <c r="O87" s="176" t="str">
        <f t="shared" si="1"/>
        <v>750MeV</v>
      </c>
      <c r="P87" s="20" t="str">
        <f t="shared" si="2"/>
        <v>650MeV</v>
      </c>
      <c r="Q87" s="247">
        <f t="shared" si="3"/>
        <v>842.3</v>
      </c>
      <c r="R87" s="247">
        <f t="shared" si="4"/>
        <v>555.33</v>
      </c>
      <c r="S87" s="247">
        <f t="shared" si="5"/>
        <v>132.14</v>
      </c>
    </row>
    <row r="88">
      <c r="A88" s="263"/>
      <c r="B88" s="43">
        <v>5607.0</v>
      </c>
      <c r="C88" s="43" t="s">
        <v>391</v>
      </c>
      <c r="D88" s="277">
        <v>30.7</v>
      </c>
      <c r="E88" s="43">
        <v>18.0</v>
      </c>
      <c r="F88" s="381">
        <v>12.05</v>
      </c>
      <c r="G88" s="43">
        <v>110384.0</v>
      </c>
      <c r="H88" s="43">
        <v>12.22</v>
      </c>
      <c r="I88" s="43" t="s">
        <v>229</v>
      </c>
      <c r="J88" s="43" t="s">
        <v>53</v>
      </c>
      <c r="K88" s="43" t="s">
        <v>203</v>
      </c>
      <c r="L88" s="27"/>
      <c r="M88" s="27"/>
      <c r="N88" s="27"/>
      <c r="O88" s="200" t="str">
        <f t="shared" si="1"/>
        <v>750MeV</v>
      </c>
      <c r="P88" s="27" t="str">
        <f t="shared" si="2"/>
        <v>650MeV</v>
      </c>
      <c r="Q88" s="247">
        <f t="shared" si="3"/>
        <v>842.3</v>
      </c>
      <c r="R88" s="247">
        <f t="shared" si="4"/>
        <v>555.33</v>
      </c>
      <c r="S88" s="247">
        <f t="shared" si="5"/>
        <v>144.19</v>
      </c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42" t="s">
        <v>811</v>
      </c>
      <c r="AH88" s="27"/>
    </row>
    <row r="89">
      <c r="A89" s="111"/>
      <c r="B89" s="43">
        <v>5608.0</v>
      </c>
      <c r="C89" s="43" t="s">
        <v>391</v>
      </c>
      <c r="D89" s="277">
        <v>30.7</v>
      </c>
      <c r="E89" s="43">
        <v>18.0</v>
      </c>
      <c r="F89" s="381">
        <v>25.52</v>
      </c>
      <c r="G89" s="43">
        <v>244527.0</v>
      </c>
      <c r="H89" s="43">
        <v>28.31</v>
      </c>
      <c r="I89" s="43" t="s">
        <v>229</v>
      </c>
      <c r="J89" s="43" t="s">
        <v>53</v>
      </c>
      <c r="K89" s="43" t="s">
        <v>203</v>
      </c>
      <c r="L89" s="27"/>
      <c r="M89" s="27"/>
      <c r="N89" s="27"/>
      <c r="O89" s="200" t="str">
        <f t="shared" si="1"/>
        <v>750MeV</v>
      </c>
      <c r="P89" s="27" t="str">
        <f t="shared" si="2"/>
        <v>650MeV</v>
      </c>
      <c r="Q89" s="247">
        <f t="shared" si="3"/>
        <v>842.3</v>
      </c>
      <c r="R89" s="247">
        <f t="shared" si="4"/>
        <v>555.33</v>
      </c>
      <c r="S89" s="247">
        <f t="shared" si="5"/>
        <v>169.71</v>
      </c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</row>
    <row r="90">
      <c r="A90" s="263"/>
      <c r="B90" s="43">
        <v>5609.0</v>
      </c>
      <c r="C90" s="43" t="s">
        <v>391</v>
      </c>
      <c r="D90" s="277">
        <v>30.7</v>
      </c>
      <c r="E90" s="43">
        <v>18.0</v>
      </c>
      <c r="F90" s="381">
        <v>27.48</v>
      </c>
      <c r="G90" s="43">
        <v>254884.0</v>
      </c>
      <c r="H90" s="43">
        <v>27.05</v>
      </c>
      <c r="I90" s="43" t="s">
        <v>229</v>
      </c>
      <c r="J90" s="43" t="s">
        <v>53</v>
      </c>
      <c r="K90" s="43" t="s">
        <v>203</v>
      </c>
      <c r="L90" s="27"/>
      <c r="M90" s="27"/>
      <c r="N90" s="27"/>
      <c r="O90" s="200" t="str">
        <f t="shared" si="1"/>
        <v>750MeV</v>
      </c>
      <c r="P90" s="27" t="str">
        <f t="shared" si="2"/>
        <v>650MeV</v>
      </c>
      <c r="Q90" s="247">
        <f t="shared" si="3"/>
        <v>842.3</v>
      </c>
      <c r="R90" s="247">
        <f t="shared" si="4"/>
        <v>555.33</v>
      </c>
      <c r="S90" s="247">
        <f t="shared" si="5"/>
        <v>197.19</v>
      </c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</row>
    <row r="91">
      <c r="A91" s="114"/>
      <c r="B91" s="83">
        <v>5610.0</v>
      </c>
      <c r="C91" s="83" t="s">
        <v>391</v>
      </c>
      <c r="D91" s="278">
        <v>30.7</v>
      </c>
      <c r="E91" s="83">
        <v>10.0</v>
      </c>
      <c r="F91" s="370">
        <v>14.76</v>
      </c>
      <c r="G91" s="83">
        <v>305800.0</v>
      </c>
      <c r="H91" s="83">
        <v>28.04</v>
      </c>
      <c r="I91" s="83" t="s">
        <v>101</v>
      </c>
      <c r="J91" s="83" t="s">
        <v>53</v>
      </c>
      <c r="K91" s="83" t="s">
        <v>203</v>
      </c>
      <c r="L91" s="23"/>
      <c r="M91" s="23"/>
      <c r="N91" s="23"/>
      <c r="O91" s="204" t="str">
        <f t="shared" si="1"/>
        <v>750MeV</v>
      </c>
      <c r="P91" s="23" t="str">
        <f t="shared" si="2"/>
        <v>650MeV</v>
      </c>
      <c r="Q91" s="247">
        <f t="shared" si="3"/>
        <v>842.3</v>
      </c>
      <c r="R91" s="247">
        <f t="shared" si="4"/>
        <v>570.09</v>
      </c>
      <c r="S91" s="247">
        <f t="shared" si="5"/>
        <v>197.19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114"/>
      <c r="B92" s="83">
        <v>5611.0</v>
      </c>
      <c r="C92" s="83" t="s">
        <v>391</v>
      </c>
      <c r="D92" s="278">
        <v>30.7</v>
      </c>
      <c r="E92" s="83">
        <v>10.0</v>
      </c>
      <c r="F92" s="370">
        <v>16.13</v>
      </c>
      <c r="G92" s="83">
        <v>329091.0</v>
      </c>
      <c r="H92" s="83">
        <v>29.1</v>
      </c>
      <c r="I92" s="83" t="s">
        <v>101</v>
      </c>
      <c r="J92" s="83" t="s">
        <v>53</v>
      </c>
      <c r="K92" s="83" t="s">
        <v>203</v>
      </c>
      <c r="L92" s="23"/>
      <c r="M92" s="23"/>
      <c r="N92" s="23"/>
      <c r="O92" s="204" t="str">
        <f t="shared" si="1"/>
        <v>750MeV</v>
      </c>
      <c r="P92" s="23" t="str">
        <f t="shared" si="2"/>
        <v>650MeV</v>
      </c>
      <c r="Q92" s="247">
        <f t="shared" si="3"/>
        <v>842.3</v>
      </c>
      <c r="R92" s="247">
        <f t="shared" si="4"/>
        <v>586.22</v>
      </c>
      <c r="S92" s="247">
        <f t="shared" si="5"/>
        <v>197.19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114"/>
      <c r="B93" s="83">
        <v>5612.0</v>
      </c>
      <c r="C93" s="83" t="s">
        <v>391</v>
      </c>
      <c r="D93" s="278">
        <v>30.7</v>
      </c>
      <c r="E93" s="83">
        <v>10.0</v>
      </c>
      <c r="F93" s="370">
        <v>15.74</v>
      </c>
      <c r="G93" s="83">
        <v>318268.0</v>
      </c>
      <c r="H93" s="83">
        <v>28.31</v>
      </c>
      <c r="I93" s="83" t="s">
        <v>101</v>
      </c>
      <c r="J93" s="83" t="s">
        <v>53</v>
      </c>
      <c r="K93" s="83" t="s">
        <v>203</v>
      </c>
      <c r="L93" s="23"/>
      <c r="M93" s="23"/>
      <c r="N93" s="23"/>
      <c r="O93" s="204" t="str">
        <f t="shared" si="1"/>
        <v>750MeV</v>
      </c>
      <c r="P93" s="23" t="str">
        <f t="shared" si="2"/>
        <v>650MeV</v>
      </c>
      <c r="Q93" s="247">
        <f t="shared" si="3"/>
        <v>842.3</v>
      </c>
      <c r="R93" s="247">
        <f t="shared" si="4"/>
        <v>601.96</v>
      </c>
      <c r="S93" s="247">
        <f t="shared" si="5"/>
        <v>197.19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114"/>
      <c r="B94" s="83">
        <v>5613.0</v>
      </c>
      <c r="C94" s="83" t="s">
        <v>391</v>
      </c>
      <c r="D94" s="278">
        <v>30.7</v>
      </c>
      <c r="E94" s="83">
        <v>10.0</v>
      </c>
      <c r="F94" s="370">
        <v>3.63</v>
      </c>
      <c r="G94" s="83">
        <v>101192.0</v>
      </c>
      <c r="H94" s="83">
        <v>17.5</v>
      </c>
      <c r="I94" s="83" t="s">
        <v>101</v>
      </c>
      <c r="J94" s="83" t="s">
        <v>53</v>
      </c>
      <c r="K94" s="83" t="s">
        <v>203</v>
      </c>
      <c r="L94" s="45" t="s">
        <v>794</v>
      </c>
      <c r="M94" s="23"/>
      <c r="N94" s="23"/>
      <c r="O94" s="204" t="str">
        <f t="shared" si="1"/>
        <v>750MeV</v>
      </c>
      <c r="P94" s="23" t="str">
        <f t="shared" si="2"/>
        <v>650MeV</v>
      </c>
      <c r="Q94" s="247">
        <f t="shared" si="3"/>
        <v>842.3</v>
      </c>
      <c r="R94" s="247">
        <f t="shared" si="4"/>
        <v>605.59</v>
      </c>
      <c r="S94" s="247">
        <f t="shared" si="5"/>
        <v>197.19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>
      <c r="A95" s="114"/>
      <c r="B95" s="83">
        <v>5614.0</v>
      </c>
      <c r="C95" s="83" t="s">
        <v>391</v>
      </c>
      <c r="D95" s="278">
        <v>30.7</v>
      </c>
      <c r="E95" s="83">
        <v>10.0</v>
      </c>
      <c r="F95" s="370">
        <v>16.85</v>
      </c>
      <c r="G95" s="83">
        <v>345814.0</v>
      </c>
      <c r="H95" s="83">
        <v>29.76</v>
      </c>
      <c r="I95" s="83" t="s">
        <v>101</v>
      </c>
      <c r="J95" s="83" t="s">
        <v>53</v>
      </c>
      <c r="K95" s="83" t="s">
        <v>203</v>
      </c>
      <c r="L95" s="23"/>
      <c r="M95" s="23"/>
      <c r="N95" s="23"/>
      <c r="O95" s="204" t="str">
        <f t="shared" si="1"/>
        <v>750MeV</v>
      </c>
      <c r="P95" s="23" t="str">
        <f t="shared" si="2"/>
        <v>650MeV</v>
      </c>
      <c r="Q95" s="247">
        <f t="shared" si="3"/>
        <v>842.3</v>
      </c>
      <c r="R95" s="247">
        <f t="shared" si="4"/>
        <v>622.44</v>
      </c>
      <c r="S95" s="247">
        <f t="shared" si="5"/>
        <v>197.19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>
      <c r="A96" s="180">
        <v>45388.0</v>
      </c>
      <c r="B96" s="83">
        <v>5615.0</v>
      </c>
      <c r="C96" s="83" t="s">
        <v>391</v>
      </c>
      <c r="D96" s="278">
        <v>30.7</v>
      </c>
      <c r="E96" s="83">
        <v>10.0</v>
      </c>
      <c r="F96" s="370">
        <v>0.0</v>
      </c>
      <c r="G96" s="83">
        <v>0.0</v>
      </c>
      <c r="H96" s="83">
        <v>34.0</v>
      </c>
      <c r="I96" s="83" t="s">
        <v>101</v>
      </c>
      <c r="J96" s="83" t="s">
        <v>53</v>
      </c>
      <c r="K96" s="83" t="s">
        <v>203</v>
      </c>
      <c r="L96" s="45" t="s">
        <v>814</v>
      </c>
      <c r="M96" s="23"/>
      <c r="N96" s="23"/>
      <c r="O96" s="204" t="str">
        <f t="shared" si="1"/>
        <v>750MeV</v>
      </c>
      <c r="P96" s="23" t="str">
        <f t="shared" si="2"/>
        <v>650MeV</v>
      </c>
      <c r="Q96" s="247">
        <f t="shared" si="3"/>
        <v>842.3</v>
      </c>
      <c r="R96" s="247">
        <f t="shared" si="4"/>
        <v>622.44</v>
      </c>
      <c r="S96" s="247">
        <f t="shared" si="5"/>
        <v>197.19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>
      <c r="A97" s="114"/>
      <c r="B97" s="83">
        <v>5616.0</v>
      </c>
      <c r="C97" s="83" t="s">
        <v>391</v>
      </c>
      <c r="D97" s="278">
        <v>30.7</v>
      </c>
      <c r="E97" s="83">
        <v>10.0</v>
      </c>
      <c r="F97" s="370">
        <v>17.15</v>
      </c>
      <c r="G97" s="83">
        <v>355280.0</v>
      </c>
      <c r="H97" s="83">
        <v>30.7</v>
      </c>
      <c r="I97" s="83" t="s">
        <v>101</v>
      </c>
      <c r="J97" s="83" t="s">
        <v>53</v>
      </c>
      <c r="K97" s="83" t="s">
        <v>203</v>
      </c>
      <c r="L97" s="23"/>
      <c r="M97" s="23"/>
      <c r="N97" s="23"/>
      <c r="O97" s="204" t="str">
        <f t="shared" si="1"/>
        <v>750MeV</v>
      </c>
      <c r="P97" s="23" t="str">
        <f t="shared" si="2"/>
        <v>650MeV</v>
      </c>
      <c r="Q97" s="247">
        <f t="shared" si="3"/>
        <v>842.3</v>
      </c>
      <c r="R97" s="247">
        <f t="shared" si="4"/>
        <v>639.59</v>
      </c>
      <c r="S97" s="247">
        <f t="shared" si="5"/>
        <v>197.19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>
      <c r="A98" s="114"/>
      <c r="B98" s="83">
        <v>5617.0</v>
      </c>
      <c r="C98" s="83" t="s">
        <v>391</v>
      </c>
      <c r="D98" s="278">
        <v>30.7</v>
      </c>
      <c r="E98" s="83">
        <v>10.0</v>
      </c>
      <c r="F98" s="370">
        <v>17.2</v>
      </c>
      <c r="G98" s="83">
        <v>349784.0</v>
      </c>
      <c r="H98" s="83">
        <v>29.32</v>
      </c>
      <c r="I98" s="83" t="s">
        <v>101</v>
      </c>
      <c r="J98" s="83" t="s">
        <v>53</v>
      </c>
      <c r="K98" s="83" t="s">
        <v>203</v>
      </c>
      <c r="L98" s="23"/>
      <c r="M98" s="23"/>
      <c r="N98" s="23"/>
      <c r="O98" s="204" t="str">
        <f t="shared" si="1"/>
        <v>750MeV</v>
      </c>
      <c r="P98" s="23" t="str">
        <f t="shared" si="2"/>
        <v>650MeV</v>
      </c>
      <c r="Q98" s="247">
        <f t="shared" si="3"/>
        <v>842.3</v>
      </c>
      <c r="R98" s="247">
        <f t="shared" si="4"/>
        <v>656.79</v>
      </c>
      <c r="S98" s="247">
        <f t="shared" si="5"/>
        <v>197.19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>
      <c r="A99" s="114"/>
      <c r="B99" s="83">
        <v>5618.0</v>
      </c>
      <c r="C99" s="83" t="s">
        <v>391</v>
      </c>
      <c r="D99" s="278">
        <v>30.7</v>
      </c>
      <c r="E99" s="83">
        <v>10.0</v>
      </c>
      <c r="F99" s="370">
        <v>2.75</v>
      </c>
      <c r="G99" s="83">
        <v>91719.0</v>
      </c>
      <c r="H99" s="83">
        <v>19.44</v>
      </c>
      <c r="I99" s="83" t="s">
        <v>101</v>
      </c>
      <c r="J99" s="83" t="s">
        <v>53</v>
      </c>
      <c r="K99" s="83" t="s">
        <v>203</v>
      </c>
      <c r="L99" s="45" t="s">
        <v>794</v>
      </c>
      <c r="M99" s="23"/>
      <c r="N99" s="23"/>
      <c r="O99" s="204" t="str">
        <f t="shared" si="1"/>
        <v>750MeV</v>
      </c>
      <c r="P99" s="23" t="str">
        <f t="shared" si="2"/>
        <v>650MeV</v>
      </c>
      <c r="Q99" s="247">
        <f t="shared" si="3"/>
        <v>842.3</v>
      </c>
      <c r="R99" s="247">
        <f t="shared" si="4"/>
        <v>659.54</v>
      </c>
      <c r="S99" s="247">
        <f t="shared" si="5"/>
        <v>197.19</v>
      </c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>
      <c r="A100" s="114"/>
      <c r="B100" s="83">
        <v>5619.0</v>
      </c>
      <c r="C100" s="83" t="s">
        <v>391</v>
      </c>
      <c r="D100" s="278">
        <v>30.7</v>
      </c>
      <c r="E100" s="83">
        <v>10.0</v>
      </c>
      <c r="F100" s="370">
        <v>7.73</v>
      </c>
      <c r="G100" s="83">
        <v>169134.0</v>
      </c>
      <c r="H100" s="83">
        <v>19.17</v>
      </c>
      <c r="I100" s="83" t="s">
        <v>101</v>
      </c>
      <c r="J100" s="83" t="s">
        <v>53</v>
      </c>
      <c r="K100" s="83" t="s">
        <v>203</v>
      </c>
      <c r="L100" s="393" t="s">
        <v>815</v>
      </c>
      <c r="M100" s="23"/>
      <c r="N100" s="23"/>
      <c r="O100" s="204" t="str">
        <f t="shared" si="1"/>
        <v>750MeV</v>
      </c>
      <c r="P100" s="23" t="str">
        <f t="shared" si="2"/>
        <v>650MeV</v>
      </c>
      <c r="Q100" s="247">
        <f t="shared" si="3"/>
        <v>842.3</v>
      </c>
      <c r="R100" s="247">
        <f t="shared" si="4"/>
        <v>667.27</v>
      </c>
      <c r="S100" s="247">
        <f t="shared" si="5"/>
        <v>197.19</v>
      </c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>
      <c r="A101" s="114"/>
      <c r="B101" s="83">
        <v>5620.0</v>
      </c>
      <c r="C101" s="83" t="s">
        <v>391</v>
      </c>
      <c r="D101" s="278">
        <v>30.7</v>
      </c>
      <c r="E101" s="83">
        <v>10.0</v>
      </c>
      <c r="F101" s="370">
        <v>5.78</v>
      </c>
      <c r="G101" s="83">
        <v>117823.0</v>
      </c>
      <c r="H101" s="83">
        <v>10.19</v>
      </c>
      <c r="I101" s="83" t="s">
        <v>101</v>
      </c>
      <c r="J101" s="83" t="s">
        <v>53</v>
      </c>
      <c r="K101" s="83" t="s">
        <v>203</v>
      </c>
      <c r="L101" s="23"/>
      <c r="M101" s="23"/>
      <c r="N101" s="23"/>
      <c r="O101" s="204" t="str">
        <f t="shared" si="1"/>
        <v>750MeV</v>
      </c>
      <c r="P101" s="23" t="str">
        <f t="shared" si="2"/>
        <v>650MeV</v>
      </c>
      <c r="Q101" s="247">
        <f t="shared" si="3"/>
        <v>842.3</v>
      </c>
      <c r="R101" s="247">
        <f t="shared" si="4"/>
        <v>673.05</v>
      </c>
      <c r="S101" s="247">
        <f t="shared" si="5"/>
        <v>197.19</v>
      </c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</row>
    <row r="102">
      <c r="A102" s="114"/>
      <c r="B102" s="83">
        <v>5621.0</v>
      </c>
      <c r="C102" s="83" t="s">
        <v>391</v>
      </c>
      <c r="D102" s="278">
        <v>30.7</v>
      </c>
      <c r="E102" s="83">
        <v>10.0</v>
      </c>
      <c r="F102" s="370">
        <v>0.0</v>
      </c>
      <c r="G102" s="83">
        <v>0.0</v>
      </c>
      <c r="H102" s="83">
        <v>17.0</v>
      </c>
      <c r="I102" s="83" t="s">
        <v>101</v>
      </c>
      <c r="J102" s="83" t="s">
        <v>53</v>
      </c>
      <c r="K102" s="83" t="s">
        <v>203</v>
      </c>
      <c r="L102" s="394" t="s">
        <v>432</v>
      </c>
      <c r="M102" s="23"/>
      <c r="N102" s="23"/>
      <c r="O102" s="204" t="str">
        <f t="shared" si="1"/>
        <v>750MeV</v>
      </c>
      <c r="P102" s="23" t="str">
        <f t="shared" si="2"/>
        <v>650MeV</v>
      </c>
      <c r="Q102" s="247">
        <f t="shared" si="3"/>
        <v>842.3</v>
      </c>
      <c r="R102" s="247">
        <f t="shared" si="4"/>
        <v>673.05</v>
      </c>
      <c r="S102" s="247">
        <f t="shared" si="5"/>
        <v>197.19</v>
      </c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</row>
    <row r="103">
      <c r="A103" s="188"/>
      <c r="B103" s="83">
        <v>5622.0</v>
      </c>
      <c r="C103" s="83" t="s">
        <v>154</v>
      </c>
      <c r="D103" s="278">
        <v>30.7</v>
      </c>
      <c r="E103" s="83">
        <v>10.0</v>
      </c>
      <c r="F103" s="370">
        <v>0.0</v>
      </c>
      <c r="G103" s="83">
        <v>0.0</v>
      </c>
      <c r="H103" s="83">
        <v>8.0</v>
      </c>
      <c r="I103" s="83" t="s">
        <v>101</v>
      </c>
      <c r="J103" s="83" t="s">
        <v>53</v>
      </c>
      <c r="K103" s="83" t="s">
        <v>203</v>
      </c>
      <c r="L103" s="393" t="s">
        <v>816</v>
      </c>
      <c r="M103" s="23"/>
      <c r="N103" s="23"/>
      <c r="O103" s="204" t="str">
        <f t="shared" si="1"/>
        <v>750MeV</v>
      </c>
      <c r="P103" s="23" t="str">
        <f t="shared" si="2"/>
        <v>650MeV</v>
      </c>
      <c r="Q103" s="247">
        <f t="shared" si="3"/>
        <v>842.3</v>
      </c>
      <c r="R103" s="247">
        <f t="shared" si="4"/>
        <v>673.05</v>
      </c>
      <c r="S103" s="247">
        <f t="shared" si="5"/>
        <v>197.19</v>
      </c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</row>
    <row r="104">
      <c r="A104" s="114"/>
      <c r="B104" s="83">
        <v>5623.0</v>
      </c>
      <c r="C104" s="83" t="s">
        <v>391</v>
      </c>
      <c r="D104" s="278">
        <v>30.7</v>
      </c>
      <c r="E104" s="83">
        <v>10.0</v>
      </c>
      <c r="F104" s="370">
        <v>7.29</v>
      </c>
      <c r="G104" s="83">
        <v>163840.0</v>
      </c>
      <c r="H104" s="83">
        <v>12.27</v>
      </c>
      <c r="I104" s="83" t="s">
        <v>101</v>
      </c>
      <c r="J104" s="83" t="s">
        <v>53</v>
      </c>
      <c r="K104" s="83" t="s">
        <v>203</v>
      </c>
      <c r="L104" s="45" t="s">
        <v>817</v>
      </c>
      <c r="M104" s="23"/>
      <c r="N104" s="23"/>
      <c r="O104" s="204" t="str">
        <f t="shared" si="1"/>
        <v>750MeV</v>
      </c>
      <c r="P104" s="23" t="str">
        <f t="shared" si="2"/>
        <v>650MeV</v>
      </c>
      <c r="Q104" s="247">
        <f t="shared" si="3"/>
        <v>842.3</v>
      </c>
      <c r="R104" s="247">
        <f t="shared" si="4"/>
        <v>680.34</v>
      </c>
      <c r="S104" s="247">
        <f t="shared" si="5"/>
        <v>197.19</v>
      </c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</row>
    <row r="105">
      <c r="A105" s="114"/>
      <c r="B105" s="83">
        <v>5624.0</v>
      </c>
      <c r="C105" s="83" t="s">
        <v>154</v>
      </c>
      <c r="D105" s="278">
        <v>30.7</v>
      </c>
      <c r="E105" s="83">
        <v>10.0</v>
      </c>
      <c r="F105" s="370">
        <v>0.0</v>
      </c>
      <c r="G105" s="83">
        <v>0.0</v>
      </c>
      <c r="H105" s="83">
        <v>3.0</v>
      </c>
      <c r="I105" s="83" t="s">
        <v>101</v>
      </c>
      <c r="J105" s="83" t="s">
        <v>53</v>
      </c>
      <c r="K105" s="83" t="s">
        <v>203</v>
      </c>
      <c r="L105" s="45" t="s">
        <v>818</v>
      </c>
      <c r="M105" s="23"/>
      <c r="N105" s="23"/>
      <c r="O105" s="204" t="str">
        <f t="shared" si="1"/>
        <v>750MeV</v>
      </c>
      <c r="P105" s="23" t="str">
        <f t="shared" si="2"/>
        <v>650MeV</v>
      </c>
      <c r="Q105" s="247">
        <f t="shared" si="3"/>
        <v>842.3</v>
      </c>
      <c r="R105" s="247">
        <f t="shared" si="4"/>
        <v>680.34</v>
      </c>
      <c r="S105" s="247">
        <f t="shared" si="5"/>
        <v>197.19</v>
      </c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</row>
    <row r="106">
      <c r="A106" s="114"/>
      <c r="B106" s="83">
        <v>5625.0</v>
      </c>
      <c r="C106" s="83" t="s">
        <v>154</v>
      </c>
      <c r="D106" s="278">
        <v>30.7</v>
      </c>
      <c r="E106" s="83" t="s">
        <v>232</v>
      </c>
      <c r="F106" s="370">
        <v>0.0</v>
      </c>
      <c r="G106" s="83">
        <v>0.0</v>
      </c>
      <c r="H106" s="83">
        <v>29.11</v>
      </c>
      <c r="I106" s="83" t="s">
        <v>101</v>
      </c>
      <c r="J106" s="83" t="s">
        <v>53</v>
      </c>
      <c r="K106" s="83" t="s">
        <v>203</v>
      </c>
      <c r="L106" s="45" t="s">
        <v>415</v>
      </c>
      <c r="M106" s="23"/>
      <c r="N106" s="23"/>
      <c r="O106" s="204" t="str">
        <f t="shared" si="1"/>
        <v>750MeV</v>
      </c>
      <c r="P106" s="23" t="str">
        <f t="shared" si="2"/>
        <v>650MeV</v>
      </c>
      <c r="Q106" s="247">
        <f t="shared" si="3"/>
        <v>842.3</v>
      </c>
      <c r="R106" s="247">
        <f t="shared" si="4"/>
        <v>680.34</v>
      </c>
      <c r="S106" s="247">
        <f t="shared" si="5"/>
        <v>197.19</v>
      </c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>
      <c r="A107" s="114"/>
      <c r="B107" s="83">
        <v>5626.0</v>
      </c>
      <c r="C107" s="83" t="s">
        <v>391</v>
      </c>
      <c r="D107" s="278">
        <v>30.7</v>
      </c>
      <c r="E107" s="83">
        <v>10.0</v>
      </c>
      <c r="F107" s="370">
        <v>17.02</v>
      </c>
      <c r="G107" s="83">
        <v>350489.0</v>
      </c>
      <c r="H107" s="83">
        <v>29.99</v>
      </c>
      <c r="I107" s="83" t="s">
        <v>101</v>
      </c>
      <c r="J107" s="83" t="s">
        <v>53</v>
      </c>
      <c r="K107" s="83" t="s">
        <v>203</v>
      </c>
      <c r="L107" s="23"/>
      <c r="M107" s="23"/>
      <c r="N107" s="23"/>
      <c r="O107" s="204" t="str">
        <f t="shared" si="1"/>
        <v>750MeV</v>
      </c>
      <c r="P107" s="23" t="str">
        <f t="shared" si="2"/>
        <v>650MeV</v>
      </c>
      <c r="Q107" s="247">
        <f t="shared" si="3"/>
        <v>842.3</v>
      </c>
      <c r="R107" s="247">
        <f t="shared" si="4"/>
        <v>697.36</v>
      </c>
      <c r="S107" s="247">
        <f t="shared" si="5"/>
        <v>197.19</v>
      </c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>
      <c r="A108" s="114"/>
      <c r="B108" s="83">
        <v>5627.0</v>
      </c>
      <c r="C108" s="83" t="s">
        <v>391</v>
      </c>
      <c r="D108" s="278">
        <v>30.7</v>
      </c>
      <c r="E108" s="83">
        <v>10.0</v>
      </c>
      <c r="F108" s="370">
        <v>16.4</v>
      </c>
      <c r="G108" s="83">
        <v>332726.0</v>
      </c>
      <c r="H108" s="83">
        <v>28.47</v>
      </c>
      <c r="I108" s="83" t="s">
        <v>101</v>
      </c>
      <c r="J108" s="83" t="s">
        <v>53</v>
      </c>
      <c r="K108" s="83" t="s">
        <v>203</v>
      </c>
      <c r="L108" s="23"/>
      <c r="M108" s="23"/>
      <c r="N108" s="23"/>
      <c r="O108" s="204" t="str">
        <f t="shared" si="1"/>
        <v>750MeV</v>
      </c>
      <c r="P108" s="23" t="str">
        <f t="shared" si="2"/>
        <v>650MeV</v>
      </c>
      <c r="Q108" s="247">
        <f t="shared" si="3"/>
        <v>842.3</v>
      </c>
      <c r="R108" s="247">
        <f t="shared" si="4"/>
        <v>713.76</v>
      </c>
      <c r="S108" s="247">
        <f t="shared" si="5"/>
        <v>197.19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>
      <c r="A109" s="180"/>
      <c r="B109" s="83">
        <v>5628.0</v>
      </c>
      <c r="C109" s="83" t="s">
        <v>154</v>
      </c>
      <c r="D109" s="278">
        <v>30.7</v>
      </c>
      <c r="E109" s="83">
        <v>10.0</v>
      </c>
      <c r="F109" s="370">
        <v>0.0</v>
      </c>
      <c r="G109" s="83">
        <v>0.0</v>
      </c>
      <c r="H109" s="83">
        <v>3.0</v>
      </c>
      <c r="I109" s="83" t="s">
        <v>101</v>
      </c>
      <c r="J109" s="83" t="s">
        <v>53</v>
      </c>
      <c r="K109" s="83" t="s">
        <v>203</v>
      </c>
      <c r="L109" s="23"/>
      <c r="M109" s="23"/>
      <c r="N109" s="23"/>
      <c r="O109" s="204" t="str">
        <f t="shared" si="1"/>
        <v>750MeV</v>
      </c>
      <c r="P109" s="23" t="str">
        <f t="shared" si="2"/>
        <v>650MeV</v>
      </c>
      <c r="Q109" s="247">
        <f t="shared" si="3"/>
        <v>842.3</v>
      </c>
      <c r="R109" s="247">
        <f t="shared" si="4"/>
        <v>713.76</v>
      </c>
      <c r="S109" s="247">
        <f t="shared" si="5"/>
        <v>197.19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>
      <c r="A110" s="114"/>
      <c r="B110" s="83">
        <v>5629.0</v>
      </c>
      <c r="C110" s="83" t="s">
        <v>391</v>
      </c>
      <c r="D110" s="278">
        <v>30.7</v>
      </c>
      <c r="E110" s="83">
        <v>10.0</v>
      </c>
      <c r="F110" s="370">
        <v>28.63</v>
      </c>
      <c r="G110" s="83">
        <v>349663.0</v>
      </c>
      <c r="H110" s="83">
        <v>32.3</v>
      </c>
      <c r="I110" s="83" t="s">
        <v>101</v>
      </c>
      <c r="J110" s="83" t="s">
        <v>53</v>
      </c>
      <c r="K110" s="83" t="s">
        <v>203</v>
      </c>
      <c r="L110" s="23"/>
      <c r="M110" s="23"/>
      <c r="N110" s="23"/>
      <c r="O110" s="204" t="str">
        <f t="shared" si="1"/>
        <v>750MeV</v>
      </c>
      <c r="P110" s="23" t="str">
        <f t="shared" si="2"/>
        <v>650MeV</v>
      </c>
      <c r="Q110" s="247">
        <f t="shared" si="3"/>
        <v>842.3</v>
      </c>
      <c r="R110" s="247">
        <f t="shared" si="4"/>
        <v>742.39</v>
      </c>
      <c r="S110" s="247">
        <f t="shared" si="5"/>
        <v>197.19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>
      <c r="A111" s="114"/>
      <c r="B111" s="83">
        <v>5630.0</v>
      </c>
      <c r="C111" s="83" t="s">
        <v>391</v>
      </c>
      <c r="D111" s="278">
        <v>30.7</v>
      </c>
      <c r="E111" s="83">
        <v>10.0</v>
      </c>
      <c r="F111" s="370">
        <v>17.24</v>
      </c>
      <c r="G111" s="83">
        <v>351757.0</v>
      </c>
      <c r="H111" s="83">
        <v>30.56</v>
      </c>
      <c r="I111" s="83" t="s">
        <v>101</v>
      </c>
      <c r="J111" s="83" t="s">
        <v>53</v>
      </c>
      <c r="K111" s="83" t="s">
        <v>203</v>
      </c>
      <c r="L111" s="23"/>
      <c r="M111" s="23"/>
      <c r="N111" s="23"/>
      <c r="O111" s="204" t="str">
        <f t="shared" si="1"/>
        <v>750MeV</v>
      </c>
      <c r="P111" s="23" t="str">
        <f t="shared" si="2"/>
        <v>650MeV</v>
      </c>
      <c r="Q111" s="247">
        <f t="shared" si="3"/>
        <v>842.3</v>
      </c>
      <c r="R111" s="247">
        <f t="shared" si="4"/>
        <v>759.63</v>
      </c>
      <c r="S111" s="247">
        <f t="shared" si="5"/>
        <v>197.19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>
      <c r="A112" s="114"/>
      <c r="B112" s="83">
        <v>5631.0</v>
      </c>
      <c r="C112" s="83" t="s">
        <v>391</v>
      </c>
      <c r="D112" s="278">
        <v>30.7</v>
      </c>
      <c r="E112" s="83">
        <v>10.0</v>
      </c>
      <c r="F112" s="370">
        <v>17.12</v>
      </c>
      <c r="G112" s="83">
        <v>349665.0</v>
      </c>
      <c r="H112" s="83">
        <v>29.74</v>
      </c>
      <c r="I112" s="83" t="s">
        <v>101</v>
      </c>
      <c r="J112" s="83" t="s">
        <v>53</v>
      </c>
      <c r="K112" s="83" t="s">
        <v>203</v>
      </c>
      <c r="L112" s="23"/>
      <c r="M112" s="23"/>
      <c r="N112" s="23"/>
      <c r="O112" s="204" t="str">
        <f t="shared" si="1"/>
        <v>750MeV</v>
      </c>
      <c r="P112" s="23" t="str">
        <f t="shared" si="2"/>
        <v>650MeV</v>
      </c>
      <c r="Q112" s="247">
        <f t="shared" si="3"/>
        <v>842.3</v>
      </c>
      <c r="R112" s="247">
        <f t="shared" si="4"/>
        <v>776.75</v>
      </c>
      <c r="S112" s="247">
        <f t="shared" si="5"/>
        <v>197.19</v>
      </c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>
      <c r="A113" s="114"/>
      <c r="B113" s="83">
        <v>5632.0</v>
      </c>
      <c r="C113" s="83" t="s">
        <v>391</v>
      </c>
      <c r="D113" s="278">
        <v>30.7</v>
      </c>
      <c r="E113" s="83">
        <v>10.0</v>
      </c>
      <c r="F113" s="370">
        <v>17.57</v>
      </c>
      <c r="G113" s="83">
        <v>358091.0</v>
      </c>
      <c r="H113" s="83">
        <v>30.82</v>
      </c>
      <c r="I113" s="83" t="s">
        <v>101</v>
      </c>
      <c r="J113" s="83" t="s">
        <v>53</v>
      </c>
      <c r="K113" s="83" t="s">
        <v>203</v>
      </c>
      <c r="L113" s="23"/>
      <c r="M113" s="23"/>
      <c r="N113" s="23"/>
      <c r="O113" s="204" t="str">
        <f t="shared" si="1"/>
        <v>750MeV</v>
      </c>
      <c r="P113" s="23" t="str">
        <f t="shared" si="2"/>
        <v>650MeV</v>
      </c>
      <c r="Q113" s="247">
        <f t="shared" si="3"/>
        <v>842.3</v>
      </c>
      <c r="R113" s="247">
        <f t="shared" si="4"/>
        <v>794.32</v>
      </c>
      <c r="S113" s="247">
        <f t="shared" si="5"/>
        <v>197.19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>
      <c r="A114" s="112"/>
      <c r="B114" s="83">
        <v>5633.0</v>
      </c>
      <c r="C114" s="83" t="s">
        <v>391</v>
      </c>
      <c r="D114" s="278">
        <v>30.7</v>
      </c>
      <c r="E114" s="83">
        <v>10.0</v>
      </c>
      <c r="F114" s="370">
        <v>16.95</v>
      </c>
      <c r="G114" s="83">
        <v>380088.0</v>
      </c>
      <c r="H114" s="83">
        <v>43.63</v>
      </c>
      <c r="I114" s="83" t="s">
        <v>101</v>
      </c>
      <c r="J114" s="83" t="s">
        <v>53</v>
      </c>
      <c r="K114" s="83" t="s">
        <v>203</v>
      </c>
      <c r="L114" s="23"/>
      <c r="M114" s="23"/>
      <c r="N114" s="23"/>
      <c r="O114" s="204" t="str">
        <f t="shared" si="1"/>
        <v>750MeV</v>
      </c>
      <c r="P114" s="23" t="str">
        <f t="shared" si="2"/>
        <v>650MeV</v>
      </c>
      <c r="Q114" s="247">
        <f t="shared" si="3"/>
        <v>842.3</v>
      </c>
      <c r="R114" s="247">
        <f t="shared" si="4"/>
        <v>811.27</v>
      </c>
      <c r="S114" s="247">
        <f t="shared" si="5"/>
        <v>197.19</v>
      </c>
      <c r="T114" s="83"/>
      <c r="U114" s="83"/>
      <c r="V114" s="8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>
      <c r="A115" s="188"/>
      <c r="B115" s="83">
        <v>5634.0</v>
      </c>
      <c r="C115" s="83" t="s">
        <v>391</v>
      </c>
      <c r="D115" s="278">
        <v>30.7</v>
      </c>
      <c r="E115" s="83">
        <v>10.0</v>
      </c>
      <c r="F115" s="370">
        <v>17.36</v>
      </c>
      <c r="G115" s="83">
        <v>355823.0</v>
      </c>
      <c r="H115" s="83">
        <v>30.8</v>
      </c>
      <c r="I115" s="83" t="s">
        <v>101</v>
      </c>
      <c r="J115" s="83" t="s">
        <v>53</v>
      </c>
      <c r="K115" s="83" t="s">
        <v>203</v>
      </c>
      <c r="L115" s="23"/>
      <c r="M115" s="23"/>
      <c r="N115" s="23"/>
      <c r="O115" s="204" t="str">
        <f t="shared" si="1"/>
        <v>750MeV</v>
      </c>
      <c r="P115" s="23" t="str">
        <f t="shared" si="2"/>
        <v>650MeV</v>
      </c>
      <c r="Q115" s="247">
        <f t="shared" si="3"/>
        <v>842.3</v>
      </c>
      <c r="R115" s="247">
        <f t="shared" si="4"/>
        <v>828.63</v>
      </c>
      <c r="S115" s="247">
        <f t="shared" si="5"/>
        <v>197.19</v>
      </c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>
      <c r="A116" s="114"/>
      <c r="B116" s="83">
        <v>5635.0</v>
      </c>
      <c r="C116" s="83" t="s">
        <v>391</v>
      </c>
      <c r="D116" s="278">
        <v>30.7</v>
      </c>
      <c r="E116" s="83">
        <v>7.0</v>
      </c>
      <c r="F116" s="370">
        <v>8.81</v>
      </c>
      <c r="G116" s="83">
        <v>191928.0</v>
      </c>
      <c r="H116" s="83">
        <v>20.8</v>
      </c>
      <c r="I116" s="83" t="s">
        <v>101</v>
      </c>
      <c r="J116" s="83" t="s">
        <v>53</v>
      </c>
      <c r="K116" s="83" t="s">
        <v>203</v>
      </c>
      <c r="L116" s="23"/>
      <c r="M116" s="23"/>
      <c r="N116" s="23"/>
      <c r="O116" s="204" t="str">
        <f t="shared" si="1"/>
        <v>750MeV</v>
      </c>
      <c r="P116" s="23" t="str">
        <f t="shared" si="2"/>
        <v>650MeV</v>
      </c>
      <c r="Q116" s="247">
        <f t="shared" si="3"/>
        <v>842.3</v>
      </c>
      <c r="R116" s="247">
        <f t="shared" si="4"/>
        <v>837.44</v>
      </c>
      <c r="S116" s="247">
        <f t="shared" si="5"/>
        <v>197.19</v>
      </c>
      <c r="T116" s="205"/>
      <c r="U116" s="205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>
      <c r="A117" s="114"/>
      <c r="B117" s="83">
        <v>5636.0</v>
      </c>
      <c r="C117" s="83" t="s">
        <v>154</v>
      </c>
      <c r="D117" s="278">
        <v>30.7</v>
      </c>
      <c r="E117" s="83">
        <v>5.0</v>
      </c>
      <c r="F117" s="370">
        <v>0.0</v>
      </c>
      <c r="G117" s="83">
        <v>0.0</v>
      </c>
      <c r="H117" s="83">
        <v>2.0</v>
      </c>
      <c r="I117" s="83" t="s">
        <v>101</v>
      </c>
      <c r="J117" s="83" t="s">
        <v>53</v>
      </c>
      <c r="K117" s="83" t="s">
        <v>203</v>
      </c>
      <c r="L117" s="23"/>
      <c r="M117" s="23"/>
      <c r="N117" s="23"/>
      <c r="O117" s="204" t="str">
        <f t="shared" si="1"/>
        <v>750MeV</v>
      </c>
      <c r="P117" s="23" t="str">
        <f t="shared" si="2"/>
        <v>650MeV</v>
      </c>
      <c r="Q117" s="247">
        <f t="shared" si="3"/>
        <v>842.3</v>
      </c>
      <c r="R117" s="247">
        <f t="shared" si="4"/>
        <v>837.44</v>
      </c>
      <c r="S117" s="247">
        <f t="shared" si="5"/>
        <v>197.19</v>
      </c>
      <c r="T117" s="205"/>
      <c r="U117" s="205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>
      <c r="A118" s="114"/>
      <c r="B118" s="83">
        <v>5637.0</v>
      </c>
      <c r="C118" s="83" t="s">
        <v>391</v>
      </c>
      <c r="D118" s="278">
        <v>30.7</v>
      </c>
      <c r="E118" s="83">
        <v>5.0</v>
      </c>
      <c r="F118" s="370">
        <v>0.0</v>
      </c>
      <c r="G118" s="83">
        <v>0.0</v>
      </c>
      <c r="H118" s="83">
        <v>30.0</v>
      </c>
      <c r="I118" s="83" t="s">
        <v>101</v>
      </c>
      <c r="J118" s="83" t="s">
        <v>53</v>
      </c>
      <c r="K118" s="83" t="s">
        <v>203</v>
      </c>
      <c r="L118" s="45" t="s">
        <v>432</v>
      </c>
      <c r="M118" s="23"/>
      <c r="N118" s="23"/>
      <c r="O118" s="204" t="str">
        <f t="shared" si="1"/>
        <v>750MeV</v>
      </c>
      <c r="P118" s="23" t="str">
        <f t="shared" si="2"/>
        <v>650MeV</v>
      </c>
      <c r="Q118" s="247">
        <f t="shared" si="3"/>
        <v>842.3</v>
      </c>
      <c r="R118" s="247">
        <f t="shared" si="4"/>
        <v>837.44</v>
      </c>
      <c r="S118" s="247">
        <f t="shared" si="5"/>
        <v>197.19</v>
      </c>
      <c r="T118" s="205"/>
      <c r="U118" s="205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>
      <c r="A119" s="114"/>
      <c r="B119" s="83">
        <v>5638.0</v>
      </c>
      <c r="C119" s="83" t="s">
        <v>391</v>
      </c>
      <c r="D119" s="278">
        <v>30.7</v>
      </c>
      <c r="E119" s="83">
        <v>5.0</v>
      </c>
      <c r="F119" s="370">
        <v>8.84</v>
      </c>
      <c r="G119" s="83">
        <v>217424.0</v>
      </c>
      <c r="H119" s="83">
        <v>31.24</v>
      </c>
      <c r="I119" s="83" t="s">
        <v>101</v>
      </c>
      <c r="J119" s="83" t="s">
        <v>53</v>
      </c>
      <c r="K119" s="83" t="s">
        <v>203</v>
      </c>
      <c r="L119" s="23"/>
      <c r="M119" s="23"/>
      <c r="N119" s="23"/>
      <c r="O119" s="204" t="str">
        <f t="shared" si="1"/>
        <v>750MeV</v>
      </c>
      <c r="P119" s="23" t="str">
        <f t="shared" si="2"/>
        <v>650MeV</v>
      </c>
      <c r="Q119" s="247">
        <f t="shared" si="3"/>
        <v>842.3</v>
      </c>
      <c r="R119" s="247">
        <f t="shared" si="4"/>
        <v>846.28</v>
      </c>
      <c r="S119" s="247">
        <f t="shared" si="5"/>
        <v>197.19</v>
      </c>
      <c r="T119" s="205"/>
      <c r="U119" s="205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>
      <c r="A120" s="114"/>
      <c r="B120" s="83">
        <v>5639.0</v>
      </c>
      <c r="C120" s="83" t="s">
        <v>391</v>
      </c>
      <c r="D120" s="278">
        <v>30.7</v>
      </c>
      <c r="E120" s="83">
        <v>10.0</v>
      </c>
      <c r="F120" s="370">
        <v>9.35</v>
      </c>
      <c r="G120" s="83">
        <v>186465.0</v>
      </c>
      <c r="H120" s="83">
        <v>15.87</v>
      </c>
      <c r="I120" s="83" t="s">
        <v>101</v>
      </c>
      <c r="J120" s="83" t="s">
        <v>453</v>
      </c>
      <c r="K120" s="83" t="s">
        <v>223</v>
      </c>
      <c r="L120" s="23"/>
      <c r="M120" s="23"/>
      <c r="N120" s="23"/>
      <c r="O120" s="204" t="str">
        <f t="shared" si="1"/>
        <v>750MeV</v>
      </c>
      <c r="P120" s="23" t="str">
        <f t="shared" si="2"/>
        <v>650MeV</v>
      </c>
      <c r="Q120" s="247">
        <f t="shared" si="3"/>
        <v>842.3</v>
      </c>
      <c r="R120" s="247">
        <f t="shared" si="4"/>
        <v>855.63</v>
      </c>
      <c r="S120" s="247">
        <f t="shared" si="5"/>
        <v>197.19</v>
      </c>
      <c r="T120" s="205"/>
      <c r="U120" s="205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>
      <c r="A121" s="75"/>
      <c r="B121" s="52">
        <v>5640.0</v>
      </c>
      <c r="C121" s="52" t="s">
        <v>391</v>
      </c>
      <c r="D121" s="276">
        <v>30.7</v>
      </c>
      <c r="E121" s="52">
        <v>18.0</v>
      </c>
      <c r="F121" s="242">
        <v>28.7</v>
      </c>
      <c r="G121" s="52">
        <v>200308.0</v>
      </c>
      <c r="H121" s="52">
        <v>30.26</v>
      </c>
      <c r="I121" s="52" t="s">
        <v>65</v>
      </c>
      <c r="J121" s="52" t="s">
        <v>53</v>
      </c>
      <c r="K121" s="52" t="s">
        <v>203</v>
      </c>
      <c r="O121" s="176" t="str">
        <f t="shared" si="1"/>
        <v>750MeV</v>
      </c>
      <c r="P121" s="20" t="str">
        <f t="shared" si="2"/>
        <v>650MeV</v>
      </c>
      <c r="Q121" s="247">
        <f t="shared" si="3"/>
        <v>871</v>
      </c>
      <c r="R121" s="247">
        <f t="shared" si="4"/>
        <v>855.63</v>
      </c>
      <c r="S121" s="247">
        <f t="shared" si="5"/>
        <v>197.19</v>
      </c>
      <c r="T121" s="216"/>
      <c r="U121" s="216"/>
    </row>
    <row r="122">
      <c r="A122" s="75"/>
      <c r="B122" s="52">
        <v>5641.0</v>
      </c>
      <c r="C122" s="52" t="s">
        <v>391</v>
      </c>
      <c r="D122" s="276">
        <v>30.7</v>
      </c>
      <c r="E122" s="52">
        <v>18.0</v>
      </c>
      <c r="F122" s="242">
        <v>29.36</v>
      </c>
      <c r="G122" s="52">
        <v>199875.0</v>
      </c>
      <c r="H122" s="52">
        <v>29.82</v>
      </c>
      <c r="I122" s="52" t="s">
        <v>65</v>
      </c>
      <c r="J122" s="52" t="s">
        <v>53</v>
      </c>
      <c r="K122" s="52" t="s">
        <v>203</v>
      </c>
      <c r="O122" s="176" t="str">
        <f t="shared" si="1"/>
        <v>750MeV</v>
      </c>
      <c r="P122" s="20" t="str">
        <f t="shared" si="2"/>
        <v>650MeV</v>
      </c>
      <c r="Q122" s="247">
        <f t="shared" si="3"/>
        <v>900.36</v>
      </c>
      <c r="R122" s="247">
        <f t="shared" si="4"/>
        <v>855.63</v>
      </c>
      <c r="S122" s="247">
        <f t="shared" si="5"/>
        <v>197.19</v>
      </c>
      <c r="T122" s="216"/>
      <c r="U122" s="216"/>
    </row>
    <row r="123">
      <c r="A123" s="75"/>
      <c r="B123" s="52">
        <v>5642.0</v>
      </c>
      <c r="C123" s="52" t="s">
        <v>391</v>
      </c>
      <c r="D123" s="276">
        <v>30.7</v>
      </c>
      <c r="E123" s="52">
        <v>18.0</v>
      </c>
      <c r="F123" s="242">
        <v>32.54</v>
      </c>
      <c r="G123" s="52">
        <v>217215.0</v>
      </c>
      <c r="H123" s="52">
        <v>31.13</v>
      </c>
      <c r="I123" s="52" t="s">
        <v>65</v>
      </c>
      <c r="J123" s="52" t="s">
        <v>53</v>
      </c>
      <c r="K123" s="52" t="s">
        <v>203</v>
      </c>
      <c r="O123" s="176" t="str">
        <f t="shared" si="1"/>
        <v>750MeV</v>
      </c>
      <c r="P123" s="20" t="str">
        <f t="shared" si="2"/>
        <v>650MeV</v>
      </c>
      <c r="Q123" s="247">
        <f t="shared" si="3"/>
        <v>932.9</v>
      </c>
      <c r="R123" s="247">
        <f t="shared" si="4"/>
        <v>855.63</v>
      </c>
      <c r="S123" s="247">
        <f t="shared" si="5"/>
        <v>197.19</v>
      </c>
      <c r="T123" s="216"/>
      <c r="U123" s="216"/>
    </row>
    <row r="124">
      <c r="A124" s="75"/>
      <c r="B124" s="52">
        <v>5643.0</v>
      </c>
      <c r="C124" s="52" t="s">
        <v>391</v>
      </c>
      <c r="D124" s="276">
        <v>30.7</v>
      </c>
      <c r="E124" s="52">
        <v>18.0</v>
      </c>
      <c r="F124" s="242">
        <v>30.6</v>
      </c>
      <c r="G124" s="52">
        <v>209352.0</v>
      </c>
      <c r="H124" s="52">
        <v>31.23</v>
      </c>
      <c r="I124" s="52" t="s">
        <v>65</v>
      </c>
      <c r="J124" s="52" t="s">
        <v>53</v>
      </c>
      <c r="K124" s="52" t="s">
        <v>203</v>
      </c>
      <c r="O124" s="176" t="str">
        <f t="shared" si="1"/>
        <v>750MeV</v>
      </c>
      <c r="P124" s="20" t="str">
        <f t="shared" si="2"/>
        <v>650MeV</v>
      </c>
      <c r="Q124" s="247">
        <f t="shared" si="3"/>
        <v>963.5</v>
      </c>
      <c r="R124" s="247">
        <f t="shared" si="4"/>
        <v>855.63</v>
      </c>
      <c r="S124" s="247">
        <f t="shared" si="5"/>
        <v>197.19</v>
      </c>
      <c r="T124" s="216"/>
      <c r="U124" s="216"/>
    </row>
    <row r="125">
      <c r="A125" s="75"/>
      <c r="B125" s="52">
        <v>5644.0</v>
      </c>
      <c r="C125" s="52" t="s">
        <v>391</v>
      </c>
      <c r="D125" s="276">
        <v>30.7</v>
      </c>
      <c r="E125" s="52">
        <v>18.0</v>
      </c>
      <c r="F125" s="242">
        <v>31.0</v>
      </c>
      <c r="G125" s="52">
        <v>209818.0</v>
      </c>
      <c r="H125" s="52">
        <v>30.47</v>
      </c>
      <c r="I125" s="52" t="s">
        <v>65</v>
      </c>
      <c r="J125" s="52" t="s">
        <v>53</v>
      </c>
      <c r="K125" s="52" t="s">
        <v>203</v>
      </c>
      <c r="O125" s="176" t="str">
        <f t="shared" si="1"/>
        <v>750MeV</v>
      </c>
      <c r="P125" s="20" t="str">
        <f t="shared" si="2"/>
        <v>650MeV</v>
      </c>
      <c r="Q125" s="247">
        <f t="shared" si="3"/>
        <v>994.5</v>
      </c>
      <c r="R125" s="247">
        <f t="shared" si="4"/>
        <v>855.63</v>
      </c>
      <c r="S125" s="247">
        <f t="shared" si="5"/>
        <v>197.19</v>
      </c>
      <c r="T125" s="216"/>
      <c r="U125" s="216"/>
    </row>
    <row r="126">
      <c r="A126" s="73"/>
      <c r="B126" s="52">
        <v>5645.0</v>
      </c>
      <c r="C126" s="52" t="s">
        <v>154</v>
      </c>
      <c r="D126" s="276">
        <v>30.7</v>
      </c>
      <c r="E126" s="52">
        <v>18.0</v>
      </c>
      <c r="F126" s="242">
        <v>0.0</v>
      </c>
      <c r="G126" s="52">
        <v>0.0</v>
      </c>
      <c r="H126" s="52">
        <v>2.0</v>
      </c>
      <c r="I126" s="52" t="s">
        <v>65</v>
      </c>
      <c r="J126" s="52" t="s">
        <v>53</v>
      </c>
      <c r="K126" s="52" t="s">
        <v>203</v>
      </c>
      <c r="O126" s="176" t="str">
        <f t="shared" si="1"/>
        <v>750MeV</v>
      </c>
      <c r="P126" s="20" t="str">
        <f t="shared" si="2"/>
        <v>650MeV</v>
      </c>
      <c r="Q126" s="247">
        <f t="shared" si="3"/>
        <v>994.5</v>
      </c>
      <c r="R126" s="247">
        <f t="shared" si="4"/>
        <v>855.63</v>
      </c>
      <c r="S126" s="247">
        <f t="shared" si="5"/>
        <v>197.19</v>
      </c>
      <c r="T126" s="216"/>
      <c r="U126" s="216"/>
    </row>
    <row r="127">
      <c r="A127" s="75"/>
      <c r="B127" s="52">
        <v>5646.0</v>
      </c>
      <c r="C127" s="52" t="s">
        <v>391</v>
      </c>
      <c r="D127" s="276">
        <v>30.7</v>
      </c>
      <c r="E127" s="52">
        <v>18.0</v>
      </c>
      <c r="F127" s="242">
        <v>30.11</v>
      </c>
      <c r="G127" s="52">
        <v>205741.0</v>
      </c>
      <c r="H127" s="52">
        <v>31.26</v>
      </c>
      <c r="I127" s="52" t="s">
        <v>65</v>
      </c>
      <c r="J127" s="52" t="s">
        <v>53</v>
      </c>
      <c r="K127" s="52" t="s">
        <v>203</v>
      </c>
      <c r="O127" s="176" t="str">
        <f t="shared" si="1"/>
        <v>750MeV</v>
      </c>
      <c r="P127" s="20" t="str">
        <f t="shared" si="2"/>
        <v>650MeV</v>
      </c>
      <c r="Q127" s="247">
        <f t="shared" si="3"/>
        <v>1024.61</v>
      </c>
      <c r="R127" s="247">
        <f t="shared" si="4"/>
        <v>855.63</v>
      </c>
      <c r="S127" s="247">
        <f t="shared" si="5"/>
        <v>197.19</v>
      </c>
      <c r="T127" s="216"/>
      <c r="U127" s="216"/>
    </row>
    <row r="128">
      <c r="A128" s="75"/>
      <c r="B128" s="52">
        <v>5647.0</v>
      </c>
      <c r="C128" s="52" t="s">
        <v>391</v>
      </c>
      <c r="D128" s="276">
        <v>30.7</v>
      </c>
      <c r="E128" s="52">
        <v>18.0</v>
      </c>
      <c r="F128" s="242">
        <v>31.31</v>
      </c>
      <c r="G128" s="52">
        <v>210078.0</v>
      </c>
      <c r="H128" s="52">
        <v>30.26</v>
      </c>
      <c r="I128" s="52" t="s">
        <v>65</v>
      </c>
      <c r="J128" s="52" t="s">
        <v>53</v>
      </c>
      <c r="K128" s="52" t="s">
        <v>203</v>
      </c>
      <c r="L128" s="4" t="s">
        <v>817</v>
      </c>
      <c r="O128" s="176" t="str">
        <f t="shared" si="1"/>
        <v>750MeV</v>
      </c>
      <c r="P128" s="20" t="str">
        <f t="shared" si="2"/>
        <v>650MeV</v>
      </c>
      <c r="Q128" s="247">
        <f t="shared" si="3"/>
        <v>1055.92</v>
      </c>
      <c r="R128" s="247">
        <f t="shared" si="4"/>
        <v>855.63</v>
      </c>
      <c r="S128" s="247">
        <f t="shared" si="5"/>
        <v>197.19</v>
      </c>
      <c r="T128" s="216"/>
      <c r="U128" s="216"/>
    </row>
    <row r="129">
      <c r="A129" s="75"/>
      <c r="B129" s="52">
        <v>5648.0</v>
      </c>
      <c r="C129" s="52" t="s">
        <v>391</v>
      </c>
      <c r="D129" s="276">
        <v>30.7</v>
      </c>
      <c r="E129" s="52">
        <v>18.0</v>
      </c>
      <c r="F129" s="242">
        <v>29.06</v>
      </c>
      <c r="G129" s="52">
        <v>200433.0</v>
      </c>
      <c r="H129" s="52">
        <v>30.21</v>
      </c>
      <c r="I129" s="52" t="s">
        <v>65</v>
      </c>
      <c r="J129" s="52" t="s">
        <v>53</v>
      </c>
      <c r="K129" s="52" t="s">
        <v>203</v>
      </c>
      <c r="O129" s="176" t="str">
        <f t="shared" si="1"/>
        <v>750MeV</v>
      </c>
      <c r="P129" s="20" t="str">
        <f t="shared" si="2"/>
        <v>650MeV</v>
      </c>
      <c r="Q129" s="247">
        <f t="shared" si="3"/>
        <v>1084.98</v>
      </c>
      <c r="R129" s="247">
        <f t="shared" si="4"/>
        <v>855.63</v>
      </c>
      <c r="S129" s="247">
        <f t="shared" si="5"/>
        <v>197.19</v>
      </c>
      <c r="T129" s="216"/>
      <c r="U129" s="216"/>
    </row>
    <row r="130">
      <c r="A130" s="75"/>
      <c r="B130" s="52">
        <v>5649.0</v>
      </c>
      <c r="C130" s="52" t="s">
        <v>391</v>
      </c>
      <c r="D130" s="276">
        <v>30.7</v>
      </c>
      <c r="E130" s="52">
        <v>12.0</v>
      </c>
      <c r="F130" s="242">
        <v>14.31</v>
      </c>
      <c r="G130" s="52">
        <v>117994.0</v>
      </c>
      <c r="H130" s="52">
        <v>22.23</v>
      </c>
      <c r="I130" s="52" t="s">
        <v>65</v>
      </c>
      <c r="J130" s="52" t="s">
        <v>53</v>
      </c>
      <c r="K130" s="52" t="s">
        <v>203</v>
      </c>
      <c r="O130" s="176" t="str">
        <f t="shared" si="1"/>
        <v>750MeV</v>
      </c>
      <c r="P130" s="20" t="str">
        <f t="shared" si="2"/>
        <v>650MeV</v>
      </c>
      <c r="Q130" s="247">
        <f t="shared" si="3"/>
        <v>1099.29</v>
      </c>
      <c r="R130" s="247">
        <f t="shared" si="4"/>
        <v>855.63</v>
      </c>
      <c r="S130" s="247">
        <f t="shared" si="5"/>
        <v>197.19</v>
      </c>
      <c r="T130" s="216"/>
      <c r="U130" s="216"/>
      <c r="AG130" s="4">
        <v>35.0</v>
      </c>
      <c r="AH130" s="4">
        <v>12.0</v>
      </c>
    </row>
    <row r="131">
      <c r="A131" s="75"/>
      <c r="B131" s="52">
        <v>5650.0</v>
      </c>
      <c r="C131" s="52" t="s">
        <v>391</v>
      </c>
      <c r="D131" s="276">
        <v>30.7</v>
      </c>
      <c r="E131" s="52">
        <v>9.0</v>
      </c>
      <c r="F131" s="242">
        <v>14.41</v>
      </c>
      <c r="G131" s="52">
        <v>131596.0</v>
      </c>
      <c r="H131" s="52">
        <v>28.19</v>
      </c>
      <c r="I131" s="52" t="s">
        <v>65</v>
      </c>
      <c r="J131" s="52" t="s">
        <v>53</v>
      </c>
      <c r="K131" s="52" t="s">
        <v>203</v>
      </c>
      <c r="O131" s="176" t="str">
        <f t="shared" si="1"/>
        <v>750MeV</v>
      </c>
      <c r="P131" s="20" t="str">
        <f t="shared" si="2"/>
        <v>650MeV</v>
      </c>
      <c r="Q131" s="247">
        <f t="shared" si="3"/>
        <v>1113.7</v>
      </c>
      <c r="R131" s="247">
        <f t="shared" si="4"/>
        <v>855.63</v>
      </c>
      <c r="S131" s="247">
        <f t="shared" si="5"/>
        <v>197.19</v>
      </c>
      <c r="T131" s="216"/>
      <c r="U131" s="216"/>
    </row>
    <row r="132">
      <c r="A132" s="75"/>
      <c r="B132" s="52">
        <v>5651.0</v>
      </c>
      <c r="C132" s="52" t="s">
        <v>391</v>
      </c>
      <c r="D132" s="276">
        <v>30.7</v>
      </c>
      <c r="E132" s="52">
        <v>18.0</v>
      </c>
      <c r="F132" s="242">
        <v>7.6</v>
      </c>
      <c r="G132" s="52">
        <v>57896.0</v>
      </c>
      <c r="H132" s="52">
        <v>10.06</v>
      </c>
      <c r="I132" s="52" t="s">
        <v>65</v>
      </c>
      <c r="J132" s="52" t="s">
        <v>53</v>
      </c>
      <c r="K132" s="52" t="s">
        <v>223</v>
      </c>
      <c r="O132" s="176" t="str">
        <f t="shared" si="1"/>
        <v>750MeV</v>
      </c>
      <c r="P132" s="20" t="str">
        <f t="shared" si="2"/>
        <v>650MeV</v>
      </c>
      <c r="Q132" s="247">
        <f t="shared" si="3"/>
        <v>1121.3</v>
      </c>
      <c r="R132" s="247">
        <f t="shared" si="4"/>
        <v>855.63</v>
      </c>
      <c r="S132" s="247">
        <f t="shared" si="5"/>
        <v>197.19</v>
      </c>
      <c r="T132" s="216"/>
      <c r="U132" s="216"/>
    </row>
    <row r="133">
      <c r="A133" s="252"/>
      <c r="B133" s="52">
        <v>5652.0</v>
      </c>
      <c r="C133" s="52" t="s">
        <v>391</v>
      </c>
      <c r="D133" s="276">
        <v>30.7</v>
      </c>
      <c r="E133" s="52">
        <v>18.0</v>
      </c>
      <c r="F133" s="242">
        <v>12.0</v>
      </c>
      <c r="G133" s="52">
        <v>82843.0</v>
      </c>
      <c r="H133" s="52">
        <v>12.47</v>
      </c>
      <c r="I133" s="52" t="s">
        <v>65</v>
      </c>
      <c r="J133" s="52" t="s">
        <v>53</v>
      </c>
      <c r="K133" s="52" t="s">
        <v>223</v>
      </c>
      <c r="O133" s="176" t="str">
        <f t="shared" si="1"/>
        <v>750MeV</v>
      </c>
      <c r="P133" s="20" t="str">
        <f t="shared" si="2"/>
        <v>650MeV</v>
      </c>
      <c r="Q133" s="247">
        <f t="shared" si="3"/>
        <v>1133.3</v>
      </c>
      <c r="R133" s="247">
        <f t="shared" si="4"/>
        <v>855.63</v>
      </c>
      <c r="S133" s="247">
        <f t="shared" si="5"/>
        <v>197.19</v>
      </c>
      <c r="T133" s="216"/>
      <c r="U133" s="216"/>
    </row>
    <row r="134">
      <c r="A134" s="111"/>
      <c r="B134" s="43">
        <v>5653.0</v>
      </c>
      <c r="C134" s="43" t="s">
        <v>391</v>
      </c>
      <c r="D134" s="277">
        <v>30.7</v>
      </c>
      <c r="E134" s="43">
        <v>18.0</v>
      </c>
      <c r="F134" s="381">
        <v>7.21</v>
      </c>
      <c r="G134" s="43">
        <v>72994.0</v>
      </c>
      <c r="H134" s="43">
        <v>10.59</v>
      </c>
      <c r="I134" s="43" t="s">
        <v>229</v>
      </c>
      <c r="J134" s="43" t="s">
        <v>53</v>
      </c>
      <c r="K134" s="43" t="s">
        <v>203</v>
      </c>
      <c r="L134" s="27"/>
      <c r="M134" s="27"/>
      <c r="N134" s="27"/>
      <c r="O134" s="200" t="str">
        <f t="shared" si="1"/>
        <v>750MeV</v>
      </c>
      <c r="P134" s="27" t="str">
        <f t="shared" si="2"/>
        <v>650MeV</v>
      </c>
      <c r="Q134" s="247">
        <f t="shared" si="3"/>
        <v>1133.3</v>
      </c>
      <c r="R134" s="247">
        <f t="shared" si="4"/>
        <v>855.63</v>
      </c>
      <c r="S134" s="247">
        <f t="shared" si="5"/>
        <v>204.4</v>
      </c>
      <c r="T134" s="201"/>
      <c r="U134" s="201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</row>
    <row r="135">
      <c r="A135" s="263"/>
      <c r="B135" s="43">
        <v>5654.0</v>
      </c>
      <c r="C135" s="43" t="s">
        <v>391</v>
      </c>
      <c r="D135" s="277">
        <v>30.7</v>
      </c>
      <c r="E135" s="43">
        <v>18.0</v>
      </c>
      <c r="F135" s="381">
        <v>33.25</v>
      </c>
      <c r="G135" s="43">
        <v>305706.0</v>
      </c>
      <c r="H135" s="43">
        <v>33.29</v>
      </c>
      <c r="I135" s="43" t="s">
        <v>229</v>
      </c>
      <c r="J135" s="43" t="s">
        <v>53</v>
      </c>
      <c r="K135" s="43" t="s">
        <v>203</v>
      </c>
      <c r="L135" s="27"/>
      <c r="M135" s="27"/>
      <c r="N135" s="27"/>
      <c r="O135" s="200" t="str">
        <f t="shared" si="1"/>
        <v>750MeV</v>
      </c>
      <c r="P135" s="27" t="str">
        <f t="shared" si="2"/>
        <v>650MeV</v>
      </c>
      <c r="Q135" s="247">
        <f t="shared" si="3"/>
        <v>1133.3</v>
      </c>
      <c r="R135" s="247">
        <f t="shared" si="4"/>
        <v>855.63</v>
      </c>
      <c r="S135" s="247">
        <f t="shared" si="5"/>
        <v>237.65</v>
      </c>
      <c r="T135" s="201"/>
      <c r="U135" s="201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</row>
    <row r="136">
      <c r="A136" s="111"/>
      <c r="B136" s="43">
        <v>5655.0</v>
      </c>
      <c r="C136" s="43" t="s">
        <v>154</v>
      </c>
      <c r="D136" s="277">
        <v>30.7</v>
      </c>
      <c r="E136" s="43">
        <v>18.0</v>
      </c>
      <c r="F136" s="381">
        <v>0.0</v>
      </c>
      <c r="G136" s="43">
        <v>32218.0</v>
      </c>
      <c r="H136" s="43">
        <v>12.9</v>
      </c>
      <c r="I136" s="43" t="s">
        <v>229</v>
      </c>
      <c r="J136" s="43" t="s">
        <v>53</v>
      </c>
      <c r="K136" s="43" t="s">
        <v>203</v>
      </c>
      <c r="L136" s="42" t="s">
        <v>415</v>
      </c>
      <c r="M136" s="27"/>
      <c r="N136" s="27"/>
      <c r="O136" s="200" t="str">
        <f t="shared" si="1"/>
        <v>750MeV</v>
      </c>
      <c r="P136" s="27" t="str">
        <f t="shared" si="2"/>
        <v>650MeV</v>
      </c>
      <c r="Q136" s="247">
        <f t="shared" si="3"/>
        <v>1133.3</v>
      </c>
      <c r="R136" s="247">
        <f t="shared" si="4"/>
        <v>855.63</v>
      </c>
      <c r="S136" s="247">
        <f t="shared" si="5"/>
        <v>237.65</v>
      </c>
      <c r="T136" s="201"/>
      <c r="U136" s="201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</row>
    <row r="137">
      <c r="A137" s="111"/>
      <c r="B137" s="43">
        <v>5656.0</v>
      </c>
      <c r="C137" s="43" t="s">
        <v>391</v>
      </c>
      <c r="D137" s="277">
        <v>30.7</v>
      </c>
      <c r="E137" s="43">
        <v>18.0</v>
      </c>
      <c r="F137" s="381">
        <v>31.64</v>
      </c>
      <c r="G137" s="43">
        <v>291935.0</v>
      </c>
      <c r="H137" s="43">
        <v>30.69</v>
      </c>
      <c r="I137" s="43" t="s">
        <v>229</v>
      </c>
      <c r="J137" s="43" t="s">
        <v>53</v>
      </c>
      <c r="K137" s="43" t="s">
        <v>203</v>
      </c>
      <c r="L137" s="27"/>
      <c r="M137" s="27"/>
      <c r="N137" s="27"/>
      <c r="O137" s="200" t="str">
        <f t="shared" si="1"/>
        <v>750MeV</v>
      </c>
      <c r="P137" s="27" t="str">
        <f t="shared" si="2"/>
        <v>650MeV</v>
      </c>
      <c r="Q137" s="247">
        <f t="shared" si="3"/>
        <v>1133.3</v>
      </c>
      <c r="R137" s="247">
        <f t="shared" si="4"/>
        <v>855.63</v>
      </c>
      <c r="S137" s="247">
        <f t="shared" si="5"/>
        <v>269.29</v>
      </c>
      <c r="T137" s="201"/>
      <c r="U137" s="201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</row>
    <row r="138">
      <c r="A138" s="188"/>
      <c r="B138" s="83">
        <v>5657.0</v>
      </c>
      <c r="C138" s="83" t="s">
        <v>391</v>
      </c>
      <c r="D138" s="278">
        <v>30.7</v>
      </c>
      <c r="E138" s="83">
        <v>10.0</v>
      </c>
      <c r="F138" s="370">
        <v>14.65</v>
      </c>
      <c r="G138" s="83">
        <v>314536.0</v>
      </c>
      <c r="H138" s="83">
        <v>31.54</v>
      </c>
      <c r="I138" s="83" t="s">
        <v>101</v>
      </c>
      <c r="J138" s="83" t="s">
        <v>53</v>
      </c>
      <c r="K138" s="83" t="s">
        <v>203</v>
      </c>
      <c r="L138" s="23"/>
      <c r="M138" s="23"/>
      <c r="N138" s="23"/>
      <c r="O138" s="204" t="str">
        <f t="shared" si="1"/>
        <v>750MeV</v>
      </c>
      <c r="P138" s="23" t="str">
        <f t="shared" si="2"/>
        <v>650MeV</v>
      </c>
      <c r="Q138" s="247">
        <f t="shared" si="3"/>
        <v>1133.3</v>
      </c>
      <c r="R138" s="247">
        <f t="shared" si="4"/>
        <v>870.28</v>
      </c>
      <c r="S138" s="247">
        <f t="shared" si="5"/>
        <v>269.29</v>
      </c>
      <c r="T138" s="205"/>
      <c r="U138" s="205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</row>
    <row r="139">
      <c r="A139" s="114"/>
      <c r="B139" s="83">
        <v>5658.0</v>
      </c>
      <c r="C139" s="83" t="s">
        <v>391</v>
      </c>
      <c r="D139" s="278">
        <v>30.7</v>
      </c>
      <c r="E139" s="83">
        <v>10.0</v>
      </c>
      <c r="F139" s="370">
        <v>18.1</v>
      </c>
      <c r="G139" s="83">
        <v>368425.0</v>
      </c>
      <c r="H139" s="83">
        <v>32.07</v>
      </c>
      <c r="I139" s="83" t="s">
        <v>101</v>
      </c>
      <c r="J139" s="83" t="s">
        <v>53</v>
      </c>
      <c r="K139" s="83" t="s">
        <v>203</v>
      </c>
      <c r="L139" s="23"/>
      <c r="M139" s="23"/>
      <c r="N139" s="23"/>
      <c r="O139" s="204" t="str">
        <f t="shared" si="1"/>
        <v>750MeV</v>
      </c>
      <c r="P139" s="23" t="str">
        <f t="shared" si="2"/>
        <v>650MeV</v>
      </c>
      <c r="Q139" s="247">
        <f t="shared" si="3"/>
        <v>1133.3</v>
      </c>
      <c r="R139" s="247">
        <f t="shared" si="4"/>
        <v>888.38</v>
      </c>
      <c r="S139" s="247">
        <f t="shared" si="5"/>
        <v>269.29</v>
      </c>
      <c r="T139" s="205"/>
      <c r="U139" s="205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</row>
    <row r="140">
      <c r="A140" s="114"/>
      <c r="B140" s="83">
        <v>5659.0</v>
      </c>
      <c r="C140" s="83" t="s">
        <v>391</v>
      </c>
      <c r="D140" s="278">
        <v>30.7</v>
      </c>
      <c r="E140" s="83">
        <v>10.0</v>
      </c>
      <c r="F140" s="370">
        <v>17.62</v>
      </c>
      <c r="G140" s="83">
        <v>362063.0</v>
      </c>
      <c r="H140" s="83">
        <v>32.04</v>
      </c>
      <c r="I140" s="83" t="s">
        <v>101</v>
      </c>
      <c r="J140" s="83" t="s">
        <v>53</v>
      </c>
      <c r="K140" s="83" t="s">
        <v>203</v>
      </c>
      <c r="L140" s="23"/>
      <c r="M140" s="23"/>
      <c r="N140" s="23"/>
      <c r="O140" s="204" t="str">
        <f t="shared" si="1"/>
        <v>750MeV</v>
      </c>
      <c r="P140" s="23" t="str">
        <f t="shared" si="2"/>
        <v>650MeV</v>
      </c>
      <c r="Q140" s="247">
        <f t="shared" si="3"/>
        <v>1133.3</v>
      </c>
      <c r="R140" s="247">
        <f t="shared" si="4"/>
        <v>906</v>
      </c>
      <c r="S140" s="247">
        <f t="shared" si="5"/>
        <v>269.29</v>
      </c>
      <c r="T140" s="205"/>
      <c r="U140" s="205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>
      <c r="A141" s="114"/>
      <c r="B141" s="83">
        <v>5660.0</v>
      </c>
      <c r="C141" s="83" t="s">
        <v>391</v>
      </c>
      <c r="D141" s="278">
        <v>30.7</v>
      </c>
      <c r="E141" s="83">
        <v>10.0</v>
      </c>
      <c r="F141" s="370">
        <v>18.55</v>
      </c>
      <c r="G141" s="83">
        <v>376883.0</v>
      </c>
      <c r="H141" s="83">
        <v>32.84</v>
      </c>
      <c r="I141" s="83" t="s">
        <v>101</v>
      </c>
      <c r="J141" s="83" t="s">
        <v>53</v>
      </c>
      <c r="K141" s="83" t="s">
        <v>203</v>
      </c>
      <c r="L141" s="23"/>
      <c r="M141" s="23"/>
      <c r="N141" s="23"/>
      <c r="O141" s="204" t="str">
        <f t="shared" si="1"/>
        <v>750MeV</v>
      </c>
      <c r="P141" s="23" t="str">
        <f t="shared" si="2"/>
        <v>650MeV</v>
      </c>
      <c r="Q141" s="247">
        <f t="shared" si="3"/>
        <v>1133.3</v>
      </c>
      <c r="R141" s="247">
        <f t="shared" si="4"/>
        <v>924.55</v>
      </c>
      <c r="S141" s="247">
        <f t="shared" si="5"/>
        <v>269.29</v>
      </c>
      <c r="T141" s="205"/>
      <c r="U141" s="205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>
      <c r="A142" s="114"/>
      <c r="B142" s="83">
        <v>5661.0</v>
      </c>
      <c r="C142" s="83" t="s">
        <v>391</v>
      </c>
      <c r="D142" s="278">
        <v>30.7</v>
      </c>
      <c r="E142" s="83">
        <v>10.0</v>
      </c>
      <c r="F142" s="370">
        <v>18.0</v>
      </c>
      <c r="G142" s="83">
        <v>368410.0</v>
      </c>
      <c r="H142" s="83">
        <v>32.18</v>
      </c>
      <c r="I142" s="83" t="s">
        <v>101</v>
      </c>
      <c r="J142" s="83" t="s">
        <v>53</v>
      </c>
      <c r="K142" s="83" t="s">
        <v>203</v>
      </c>
      <c r="L142" s="23"/>
      <c r="M142" s="23"/>
      <c r="N142" s="23"/>
      <c r="O142" s="204" t="str">
        <f t="shared" si="1"/>
        <v>750MeV</v>
      </c>
      <c r="P142" s="23" t="str">
        <f t="shared" si="2"/>
        <v>650MeV</v>
      </c>
      <c r="Q142" s="247">
        <f t="shared" si="3"/>
        <v>1133.3</v>
      </c>
      <c r="R142" s="247">
        <f t="shared" si="4"/>
        <v>942.55</v>
      </c>
      <c r="S142" s="247">
        <f t="shared" si="5"/>
        <v>269.29</v>
      </c>
      <c r="T142" s="205"/>
      <c r="U142" s="205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>
      <c r="A143" s="114"/>
      <c r="B143" s="83">
        <v>5662.0</v>
      </c>
      <c r="C143" s="83" t="s">
        <v>391</v>
      </c>
      <c r="D143" s="278">
        <v>30.7</v>
      </c>
      <c r="E143" s="83">
        <v>10.0</v>
      </c>
      <c r="F143" s="370">
        <v>14.94</v>
      </c>
      <c r="G143" s="83">
        <v>322440.0</v>
      </c>
      <c r="H143" s="83">
        <v>31.2</v>
      </c>
      <c r="I143" s="83" t="s">
        <v>101</v>
      </c>
      <c r="J143" s="83" t="s">
        <v>53</v>
      </c>
      <c r="K143" s="83" t="s">
        <v>203</v>
      </c>
      <c r="L143" s="23"/>
      <c r="M143" s="23"/>
      <c r="N143" s="23"/>
      <c r="O143" s="204" t="str">
        <f t="shared" si="1"/>
        <v>750MeV</v>
      </c>
      <c r="P143" s="23" t="str">
        <f t="shared" si="2"/>
        <v>650MeV</v>
      </c>
      <c r="Q143" s="247">
        <f t="shared" si="3"/>
        <v>1133.3</v>
      </c>
      <c r="R143" s="247">
        <f t="shared" si="4"/>
        <v>957.49</v>
      </c>
      <c r="S143" s="247">
        <f t="shared" si="5"/>
        <v>269.29</v>
      </c>
      <c r="T143" s="205"/>
      <c r="U143" s="205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>
      <c r="A144" s="188"/>
      <c r="B144" s="83">
        <v>5663.0</v>
      </c>
      <c r="C144" s="83" t="s">
        <v>391</v>
      </c>
      <c r="D144" s="278">
        <v>30.7</v>
      </c>
      <c r="E144" s="83">
        <v>10.0</v>
      </c>
      <c r="F144" s="370">
        <v>15.92</v>
      </c>
      <c r="G144" s="83">
        <v>324944.0</v>
      </c>
      <c r="H144" s="83">
        <v>29.41</v>
      </c>
      <c r="I144" s="83" t="s">
        <v>101</v>
      </c>
      <c r="J144" s="83" t="s">
        <v>53</v>
      </c>
      <c r="K144" s="83" t="s">
        <v>203</v>
      </c>
      <c r="L144" s="23"/>
      <c r="M144" s="23"/>
      <c r="N144" s="23"/>
      <c r="O144" s="204" t="str">
        <f t="shared" si="1"/>
        <v>750MeV</v>
      </c>
      <c r="P144" s="23" t="str">
        <f t="shared" si="2"/>
        <v>650MeV</v>
      </c>
      <c r="Q144" s="247">
        <f t="shared" si="3"/>
        <v>1133.3</v>
      </c>
      <c r="R144" s="247">
        <f t="shared" si="4"/>
        <v>973.41</v>
      </c>
      <c r="S144" s="247">
        <f t="shared" si="5"/>
        <v>269.29</v>
      </c>
      <c r="T144" s="205"/>
      <c r="U144" s="205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>
      <c r="A145" s="180">
        <v>45389.0</v>
      </c>
      <c r="B145" s="83">
        <v>5664.0</v>
      </c>
      <c r="C145" s="83" t="s">
        <v>391</v>
      </c>
      <c r="D145" s="278">
        <v>30.7</v>
      </c>
      <c r="E145" s="83">
        <v>10.0</v>
      </c>
      <c r="F145" s="370">
        <v>16.72</v>
      </c>
      <c r="G145" s="83">
        <v>350955.0</v>
      </c>
      <c r="H145" s="83">
        <v>32.5</v>
      </c>
      <c r="I145" s="83" t="s">
        <v>101</v>
      </c>
      <c r="J145" s="83" t="s">
        <v>53</v>
      </c>
      <c r="K145" s="83" t="s">
        <v>203</v>
      </c>
      <c r="L145" s="23"/>
      <c r="M145" s="23"/>
      <c r="N145" s="23"/>
      <c r="O145" s="204" t="str">
        <f t="shared" si="1"/>
        <v>750MeV</v>
      </c>
      <c r="P145" s="23" t="str">
        <f t="shared" si="2"/>
        <v>650MeV</v>
      </c>
      <c r="Q145" s="247">
        <f t="shared" si="3"/>
        <v>1133.3</v>
      </c>
      <c r="R145" s="247">
        <f t="shared" si="4"/>
        <v>990.13</v>
      </c>
      <c r="S145" s="247">
        <f t="shared" si="5"/>
        <v>269.29</v>
      </c>
      <c r="T145" s="205"/>
      <c r="U145" s="205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>
      <c r="A146" s="114"/>
      <c r="B146" s="83">
        <v>5665.0</v>
      </c>
      <c r="C146" s="83" t="s">
        <v>391</v>
      </c>
      <c r="D146" s="278">
        <v>30.7</v>
      </c>
      <c r="E146" s="83">
        <v>10.0</v>
      </c>
      <c r="F146" s="370">
        <v>17.37</v>
      </c>
      <c r="G146" s="83">
        <v>352881.0</v>
      </c>
      <c r="H146" s="83">
        <v>29.58</v>
      </c>
      <c r="I146" s="83" t="s">
        <v>101</v>
      </c>
      <c r="J146" s="83" t="s">
        <v>53</v>
      </c>
      <c r="K146" s="83" t="s">
        <v>203</v>
      </c>
      <c r="L146" s="23"/>
      <c r="M146" s="23"/>
      <c r="N146" s="23"/>
      <c r="O146" s="204" t="str">
        <f t="shared" si="1"/>
        <v>750MeV</v>
      </c>
      <c r="P146" s="23" t="str">
        <f t="shared" si="2"/>
        <v>650MeV</v>
      </c>
      <c r="Q146" s="247">
        <f t="shared" si="3"/>
        <v>1133.3</v>
      </c>
      <c r="R146" s="247">
        <f t="shared" si="4"/>
        <v>1007.5</v>
      </c>
      <c r="S146" s="247">
        <f t="shared" si="5"/>
        <v>269.29</v>
      </c>
      <c r="T146" s="205"/>
      <c r="U146" s="205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>
      <c r="A147" s="114"/>
      <c r="B147" s="83">
        <v>5666.0</v>
      </c>
      <c r="C147" s="83" t="s">
        <v>391</v>
      </c>
      <c r="D147" s="278">
        <v>30.7</v>
      </c>
      <c r="E147" s="83">
        <v>10.0</v>
      </c>
      <c r="F147" s="370">
        <v>17.04</v>
      </c>
      <c r="G147" s="83">
        <v>349778.0</v>
      </c>
      <c r="H147" s="83">
        <v>30.8</v>
      </c>
      <c r="I147" s="83" t="s">
        <v>101</v>
      </c>
      <c r="J147" s="83" t="s">
        <v>53</v>
      </c>
      <c r="K147" s="83" t="s">
        <v>203</v>
      </c>
      <c r="L147" s="23"/>
      <c r="M147" s="23"/>
      <c r="N147" s="23"/>
      <c r="O147" s="204" t="str">
        <f t="shared" si="1"/>
        <v>750MeV</v>
      </c>
      <c r="P147" s="23" t="str">
        <f t="shared" si="2"/>
        <v>650MeV</v>
      </c>
      <c r="Q147" s="247">
        <f t="shared" si="3"/>
        <v>1133.3</v>
      </c>
      <c r="R147" s="247">
        <f t="shared" si="4"/>
        <v>1024.54</v>
      </c>
      <c r="S147" s="247">
        <f t="shared" si="5"/>
        <v>269.29</v>
      </c>
      <c r="T147" s="205"/>
      <c r="U147" s="205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>
      <c r="A148" s="114"/>
      <c r="B148" s="83">
        <v>5667.0</v>
      </c>
      <c r="C148" s="83" t="s">
        <v>391</v>
      </c>
      <c r="D148" s="278">
        <v>30.7</v>
      </c>
      <c r="E148" s="83">
        <v>10.0</v>
      </c>
      <c r="F148" s="370">
        <v>16.94</v>
      </c>
      <c r="G148" s="83">
        <v>351158.0</v>
      </c>
      <c r="H148" s="83">
        <v>31.32</v>
      </c>
      <c r="I148" s="83" t="s">
        <v>101</v>
      </c>
      <c r="J148" s="83" t="s">
        <v>53</v>
      </c>
      <c r="K148" s="83" t="s">
        <v>203</v>
      </c>
      <c r="L148" s="23"/>
      <c r="M148" s="23"/>
      <c r="N148" s="23"/>
      <c r="O148" s="204" t="str">
        <f t="shared" si="1"/>
        <v>750MeV</v>
      </c>
      <c r="P148" s="23" t="str">
        <f t="shared" si="2"/>
        <v>650MeV</v>
      </c>
      <c r="Q148" s="247">
        <f t="shared" si="3"/>
        <v>1133.3</v>
      </c>
      <c r="R148" s="247">
        <f t="shared" si="4"/>
        <v>1041.48</v>
      </c>
      <c r="S148" s="247">
        <f t="shared" si="5"/>
        <v>269.29</v>
      </c>
      <c r="T148" s="205"/>
      <c r="U148" s="205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>
      <c r="A149" s="114"/>
      <c r="B149" s="83">
        <v>5668.0</v>
      </c>
      <c r="C149" s="83" t="s">
        <v>391</v>
      </c>
      <c r="D149" s="278">
        <v>30.7</v>
      </c>
      <c r="E149" s="83">
        <v>10.0</v>
      </c>
      <c r="F149" s="370">
        <v>18.36</v>
      </c>
      <c r="G149" s="83">
        <v>376182.0</v>
      </c>
      <c r="H149" s="83">
        <v>31.44</v>
      </c>
      <c r="I149" s="83" t="s">
        <v>101</v>
      </c>
      <c r="J149" s="83" t="s">
        <v>53</v>
      </c>
      <c r="K149" s="83" t="s">
        <v>203</v>
      </c>
      <c r="L149" s="23"/>
      <c r="M149" s="23"/>
      <c r="N149" s="23"/>
      <c r="O149" s="204" t="str">
        <f t="shared" si="1"/>
        <v>750MeV</v>
      </c>
      <c r="P149" s="23" t="str">
        <f t="shared" si="2"/>
        <v>650MeV</v>
      </c>
      <c r="Q149" s="247">
        <f t="shared" si="3"/>
        <v>1133.3</v>
      </c>
      <c r="R149" s="247">
        <f t="shared" si="4"/>
        <v>1059.84</v>
      </c>
      <c r="S149" s="247">
        <f t="shared" si="5"/>
        <v>269.29</v>
      </c>
      <c r="T149" s="205"/>
      <c r="U149" s="205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>
      <c r="A150" s="114"/>
      <c r="B150" s="83">
        <v>5669.0</v>
      </c>
      <c r="C150" s="83" t="s">
        <v>391</v>
      </c>
      <c r="D150" s="278">
        <v>30.7</v>
      </c>
      <c r="E150" s="83">
        <v>10.0</v>
      </c>
      <c r="F150" s="370">
        <v>16.33</v>
      </c>
      <c r="G150" s="83">
        <v>339185.0</v>
      </c>
      <c r="H150" s="83">
        <v>30.69</v>
      </c>
      <c r="I150" s="83" t="s">
        <v>101</v>
      </c>
      <c r="J150" s="83" t="s">
        <v>53</v>
      </c>
      <c r="K150" s="83" t="s">
        <v>203</v>
      </c>
      <c r="L150" s="23"/>
      <c r="M150" s="23"/>
      <c r="N150" s="23"/>
      <c r="O150" s="204" t="str">
        <f t="shared" si="1"/>
        <v>750MeV</v>
      </c>
      <c r="P150" s="23" t="str">
        <f t="shared" si="2"/>
        <v>650MeV</v>
      </c>
      <c r="Q150" s="247">
        <f t="shared" si="3"/>
        <v>1133.3</v>
      </c>
      <c r="R150" s="247">
        <f t="shared" si="4"/>
        <v>1076.17</v>
      </c>
      <c r="S150" s="247">
        <f t="shared" si="5"/>
        <v>269.29</v>
      </c>
      <c r="T150" s="205"/>
      <c r="U150" s="205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>
      <c r="A151" s="114"/>
      <c r="B151" s="83">
        <v>5670.0</v>
      </c>
      <c r="C151" s="83" t="s">
        <v>391</v>
      </c>
      <c r="D151" s="278">
        <v>30.7</v>
      </c>
      <c r="E151" s="83">
        <v>10.0</v>
      </c>
      <c r="F151" s="370">
        <v>16.92</v>
      </c>
      <c r="G151" s="83">
        <v>349399.0</v>
      </c>
      <c r="H151" s="83">
        <v>31.89</v>
      </c>
      <c r="I151" s="83" t="s">
        <v>101</v>
      </c>
      <c r="J151" s="83" t="s">
        <v>53</v>
      </c>
      <c r="K151" s="83" t="s">
        <v>203</v>
      </c>
      <c r="L151" s="23"/>
      <c r="M151" s="23"/>
      <c r="N151" s="23"/>
      <c r="O151" s="204" t="str">
        <f t="shared" si="1"/>
        <v>750MeV</v>
      </c>
      <c r="P151" s="23" t="str">
        <f t="shared" si="2"/>
        <v>650MeV</v>
      </c>
      <c r="Q151" s="247">
        <f t="shared" si="3"/>
        <v>1133.3</v>
      </c>
      <c r="R151" s="247">
        <f t="shared" si="4"/>
        <v>1093.09</v>
      </c>
      <c r="S151" s="247">
        <f t="shared" si="5"/>
        <v>269.29</v>
      </c>
      <c r="T151" s="205"/>
      <c r="U151" s="205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>
      <c r="A152" s="114"/>
      <c r="B152" s="83">
        <v>5671.0</v>
      </c>
      <c r="C152" s="83" t="s">
        <v>391</v>
      </c>
      <c r="D152" s="278">
        <v>30.7</v>
      </c>
      <c r="E152" s="83">
        <v>10.0</v>
      </c>
      <c r="F152" s="370">
        <v>17.05</v>
      </c>
      <c r="G152" s="83">
        <v>345582.0</v>
      </c>
      <c r="H152" s="83">
        <v>29.8</v>
      </c>
      <c r="I152" s="83" t="s">
        <v>101</v>
      </c>
      <c r="J152" s="83" t="s">
        <v>53</v>
      </c>
      <c r="K152" s="83" t="s">
        <v>203</v>
      </c>
      <c r="L152" s="23"/>
      <c r="M152" s="23"/>
      <c r="N152" s="23"/>
      <c r="O152" s="204" t="str">
        <f t="shared" si="1"/>
        <v>750MeV</v>
      </c>
      <c r="P152" s="23" t="str">
        <f t="shared" si="2"/>
        <v>650MeV</v>
      </c>
      <c r="Q152" s="247">
        <f t="shared" si="3"/>
        <v>1133.3</v>
      </c>
      <c r="R152" s="247">
        <f t="shared" si="4"/>
        <v>1110.14</v>
      </c>
      <c r="S152" s="247">
        <f t="shared" si="5"/>
        <v>269.29</v>
      </c>
      <c r="T152" s="205"/>
      <c r="U152" s="205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>
      <c r="A153" s="114"/>
      <c r="B153" s="83">
        <v>5672.0</v>
      </c>
      <c r="C153" s="83" t="s">
        <v>391</v>
      </c>
      <c r="D153" s="278">
        <v>30.7</v>
      </c>
      <c r="E153" s="83">
        <v>7.0</v>
      </c>
      <c r="F153" s="370">
        <v>8.26</v>
      </c>
      <c r="G153" s="83">
        <v>183074.0</v>
      </c>
      <c r="H153" s="83">
        <v>21.17</v>
      </c>
      <c r="I153" s="83" t="s">
        <v>101</v>
      </c>
      <c r="J153" s="83" t="s">
        <v>53</v>
      </c>
      <c r="K153" s="83" t="s">
        <v>203</v>
      </c>
      <c r="L153" s="23"/>
      <c r="M153" s="23"/>
      <c r="N153" s="23"/>
      <c r="O153" s="204" t="str">
        <f t="shared" si="1"/>
        <v>750MeV</v>
      </c>
      <c r="P153" s="23" t="str">
        <f t="shared" si="2"/>
        <v>650MeV</v>
      </c>
      <c r="Q153" s="247">
        <f t="shared" si="3"/>
        <v>1133.3</v>
      </c>
      <c r="R153" s="247">
        <f t="shared" si="4"/>
        <v>1118.4</v>
      </c>
      <c r="S153" s="247">
        <f t="shared" si="5"/>
        <v>269.29</v>
      </c>
      <c r="T153" s="205"/>
      <c r="U153" s="205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>
      <c r="A154" s="114"/>
      <c r="B154" s="83">
        <v>5673.0</v>
      </c>
      <c r="C154" s="83" t="s">
        <v>391</v>
      </c>
      <c r="D154" s="278">
        <v>30.7</v>
      </c>
      <c r="E154" s="83">
        <v>5.0</v>
      </c>
      <c r="F154" s="370">
        <v>8.18</v>
      </c>
      <c r="G154" s="83">
        <v>207866.0</v>
      </c>
      <c r="H154" s="83">
        <v>32.59</v>
      </c>
      <c r="I154" s="83" t="s">
        <v>101</v>
      </c>
      <c r="J154" s="83" t="s">
        <v>53</v>
      </c>
      <c r="K154" s="83" t="s">
        <v>203</v>
      </c>
      <c r="L154" s="23"/>
      <c r="M154" s="23"/>
      <c r="N154" s="23"/>
      <c r="O154" s="204" t="str">
        <f t="shared" si="1"/>
        <v>750MeV</v>
      </c>
      <c r="P154" s="23" t="str">
        <f t="shared" si="2"/>
        <v>650MeV</v>
      </c>
      <c r="Q154" s="247">
        <f t="shared" si="3"/>
        <v>1133.3</v>
      </c>
      <c r="R154" s="247">
        <f t="shared" si="4"/>
        <v>1126.58</v>
      </c>
      <c r="S154" s="247">
        <f t="shared" si="5"/>
        <v>269.29</v>
      </c>
      <c r="T154" s="205"/>
      <c r="U154" s="205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>
      <c r="A155" s="114"/>
      <c r="B155" s="83">
        <v>5674.0</v>
      </c>
      <c r="C155" s="83" t="s">
        <v>391</v>
      </c>
      <c r="D155" s="278">
        <v>30.7</v>
      </c>
      <c r="E155" s="83">
        <v>10.0</v>
      </c>
      <c r="F155" s="370">
        <v>8.73</v>
      </c>
      <c r="G155" s="83">
        <v>181400.0</v>
      </c>
      <c r="H155" s="83">
        <v>16.35</v>
      </c>
      <c r="I155" s="83" t="s">
        <v>101</v>
      </c>
      <c r="J155" s="83" t="s">
        <v>453</v>
      </c>
      <c r="K155" s="83" t="s">
        <v>223</v>
      </c>
      <c r="L155" s="23"/>
      <c r="M155" s="23"/>
      <c r="N155" s="23"/>
      <c r="O155" s="204" t="str">
        <f t="shared" si="1"/>
        <v>750MeV</v>
      </c>
      <c r="P155" s="23" t="str">
        <f t="shared" si="2"/>
        <v>650MeV</v>
      </c>
      <c r="Q155" s="247">
        <f t="shared" si="3"/>
        <v>1133.3</v>
      </c>
      <c r="R155" s="247">
        <f t="shared" si="4"/>
        <v>1135.31</v>
      </c>
      <c r="S155" s="247">
        <f t="shared" si="5"/>
        <v>269.29</v>
      </c>
      <c r="T155" s="205"/>
      <c r="U155" s="205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>
      <c r="A156" s="75"/>
      <c r="B156" s="52">
        <v>5675.0</v>
      </c>
      <c r="C156" s="52" t="s">
        <v>391</v>
      </c>
      <c r="D156" s="276">
        <v>30.7</v>
      </c>
      <c r="E156" s="52">
        <v>18.0</v>
      </c>
      <c r="F156" s="242">
        <v>29.62</v>
      </c>
      <c r="G156" s="52">
        <v>209275.0</v>
      </c>
      <c r="H156" s="52">
        <v>31.56</v>
      </c>
      <c r="I156" s="52" t="s">
        <v>65</v>
      </c>
      <c r="J156" s="52" t="s">
        <v>53</v>
      </c>
      <c r="K156" s="52" t="s">
        <v>203</v>
      </c>
      <c r="O156" s="176" t="str">
        <f t="shared" si="1"/>
        <v>750MeV</v>
      </c>
      <c r="P156" s="20" t="str">
        <f t="shared" si="2"/>
        <v>650MeV</v>
      </c>
      <c r="Q156" s="247">
        <f t="shared" si="3"/>
        <v>1162.92</v>
      </c>
      <c r="R156" s="247">
        <f t="shared" si="4"/>
        <v>1135.31</v>
      </c>
      <c r="S156" s="247">
        <f t="shared" si="5"/>
        <v>269.29</v>
      </c>
      <c r="T156" s="216"/>
      <c r="U156" s="216"/>
    </row>
    <row r="157">
      <c r="A157" s="75"/>
      <c r="B157" s="52">
        <v>5676.0</v>
      </c>
      <c r="C157" s="52" t="s">
        <v>391</v>
      </c>
      <c r="D157" s="276">
        <v>30.7</v>
      </c>
      <c r="E157" s="52">
        <v>18.0</v>
      </c>
      <c r="F157" s="242">
        <v>12.83</v>
      </c>
      <c r="G157" s="52">
        <v>129323.0</v>
      </c>
      <c r="H157" s="52">
        <v>30.06</v>
      </c>
      <c r="I157" s="52" t="s">
        <v>65</v>
      </c>
      <c r="J157" s="52" t="s">
        <v>53</v>
      </c>
      <c r="K157" s="52" t="s">
        <v>203</v>
      </c>
      <c r="O157" s="176" t="str">
        <f t="shared" si="1"/>
        <v>750MeV</v>
      </c>
      <c r="P157" s="20" t="str">
        <f t="shared" si="2"/>
        <v>650MeV</v>
      </c>
      <c r="Q157" s="247">
        <f t="shared" si="3"/>
        <v>1175.75</v>
      </c>
      <c r="R157" s="247">
        <f t="shared" si="4"/>
        <v>1135.31</v>
      </c>
      <c r="S157" s="247">
        <f t="shared" si="5"/>
        <v>269.29</v>
      </c>
      <c r="T157" s="216"/>
      <c r="U157" s="216"/>
    </row>
    <row r="158">
      <c r="A158" s="75"/>
      <c r="B158" s="52">
        <v>5677.0</v>
      </c>
      <c r="C158" s="52" t="s">
        <v>391</v>
      </c>
      <c r="D158" s="276">
        <v>30.7</v>
      </c>
      <c r="E158" s="52">
        <v>18.0</v>
      </c>
      <c r="F158" s="242">
        <v>17.25</v>
      </c>
      <c r="G158" s="52">
        <v>117912.0</v>
      </c>
      <c r="H158" s="52">
        <v>17.7</v>
      </c>
      <c r="I158" s="52" t="s">
        <v>65</v>
      </c>
      <c r="J158" s="52" t="s">
        <v>53</v>
      </c>
      <c r="K158" s="52" t="s">
        <v>203</v>
      </c>
      <c r="O158" s="176" t="str">
        <f t="shared" si="1"/>
        <v>750MeV</v>
      </c>
      <c r="P158" s="20" t="str">
        <f t="shared" si="2"/>
        <v>650MeV</v>
      </c>
      <c r="Q158" s="247">
        <f t="shared" si="3"/>
        <v>1193</v>
      </c>
      <c r="R158" s="247">
        <f t="shared" si="4"/>
        <v>1135.31</v>
      </c>
      <c r="S158" s="247">
        <f t="shared" si="5"/>
        <v>269.29</v>
      </c>
      <c r="T158" s="216"/>
      <c r="U158" s="216"/>
    </row>
    <row r="159">
      <c r="A159" s="75"/>
      <c r="B159" s="52">
        <v>5678.0</v>
      </c>
      <c r="C159" s="52" t="s">
        <v>391</v>
      </c>
      <c r="D159" s="276">
        <v>30.7</v>
      </c>
      <c r="E159" s="52">
        <v>18.0</v>
      </c>
      <c r="F159" s="242">
        <v>26.82</v>
      </c>
      <c r="G159" s="52">
        <v>192153.0</v>
      </c>
      <c r="H159" s="52">
        <v>29.51</v>
      </c>
      <c r="I159" s="52" t="s">
        <v>65</v>
      </c>
      <c r="J159" s="52" t="s">
        <v>53</v>
      </c>
      <c r="K159" s="52" t="s">
        <v>203</v>
      </c>
      <c r="O159" s="176" t="str">
        <f t="shared" si="1"/>
        <v>750MeV</v>
      </c>
      <c r="P159" s="20" t="str">
        <f t="shared" si="2"/>
        <v>650MeV</v>
      </c>
      <c r="Q159" s="247">
        <f t="shared" si="3"/>
        <v>1219.82</v>
      </c>
      <c r="R159" s="247">
        <f t="shared" si="4"/>
        <v>1135.31</v>
      </c>
      <c r="S159" s="247">
        <f t="shared" si="5"/>
        <v>269.29</v>
      </c>
      <c r="T159" s="216"/>
      <c r="U159" s="216"/>
    </row>
    <row r="160">
      <c r="A160" s="75"/>
      <c r="B160" s="52">
        <v>5679.0</v>
      </c>
      <c r="C160" s="52" t="s">
        <v>391</v>
      </c>
      <c r="D160" s="276">
        <v>30.7</v>
      </c>
      <c r="E160" s="52">
        <v>18.0</v>
      </c>
      <c r="F160" s="242">
        <v>30.78</v>
      </c>
      <c r="G160" s="52">
        <v>209395.0</v>
      </c>
      <c r="H160" s="52">
        <v>29.59</v>
      </c>
      <c r="I160" s="52" t="s">
        <v>65</v>
      </c>
      <c r="J160" s="52" t="s">
        <v>53</v>
      </c>
      <c r="K160" s="52" t="s">
        <v>203</v>
      </c>
      <c r="O160" s="176" t="str">
        <f t="shared" si="1"/>
        <v>750MeV</v>
      </c>
      <c r="P160" s="20" t="str">
        <f t="shared" si="2"/>
        <v>650MeV</v>
      </c>
      <c r="Q160" s="247">
        <f t="shared" si="3"/>
        <v>1250.6</v>
      </c>
      <c r="R160" s="247">
        <f t="shared" si="4"/>
        <v>1135.31</v>
      </c>
      <c r="S160" s="247">
        <f t="shared" si="5"/>
        <v>269.29</v>
      </c>
      <c r="T160" s="216"/>
      <c r="U160" s="216"/>
    </row>
    <row r="161">
      <c r="A161" s="75"/>
      <c r="B161" s="52">
        <v>5680.0</v>
      </c>
      <c r="C161" s="52" t="s">
        <v>391</v>
      </c>
      <c r="D161" s="276">
        <v>30.7</v>
      </c>
      <c r="E161" s="52">
        <v>18.0</v>
      </c>
      <c r="F161" s="242">
        <v>30.77</v>
      </c>
      <c r="G161" s="52">
        <v>209163.0</v>
      </c>
      <c r="H161" s="52">
        <v>30.82</v>
      </c>
      <c r="I161" s="52" t="s">
        <v>65</v>
      </c>
      <c r="J161" s="52" t="s">
        <v>53</v>
      </c>
      <c r="K161" s="52" t="s">
        <v>203</v>
      </c>
      <c r="O161" s="176" t="str">
        <f t="shared" si="1"/>
        <v>750MeV</v>
      </c>
      <c r="P161" s="20" t="str">
        <f t="shared" si="2"/>
        <v>650MeV</v>
      </c>
      <c r="Q161" s="247">
        <f t="shared" si="3"/>
        <v>1281.37</v>
      </c>
      <c r="R161" s="247">
        <f t="shared" si="4"/>
        <v>1135.31</v>
      </c>
      <c r="S161" s="247">
        <f t="shared" si="5"/>
        <v>269.29</v>
      </c>
      <c r="T161" s="216"/>
      <c r="U161" s="216"/>
    </row>
    <row r="162">
      <c r="A162" s="75"/>
      <c r="B162" s="52">
        <v>5681.0</v>
      </c>
      <c r="C162" s="52" t="s">
        <v>391</v>
      </c>
      <c r="D162" s="276">
        <v>30.7</v>
      </c>
      <c r="E162" s="52">
        <v>18.0</v>
      </c>
      <c r="F162" s="242">
        <v>30.51</v>
      </c>
      <c r="G162" s="52">
        <v>211085.0</v>
      </c>
      <c r="H162" s="52">
        <v>32.47</v>
      </c>
      <c r="I162" s="52" t="s">
        <v>65</v>
      </c>
      <c r="J162" s="52" t="s">
        <v>53</v>
      </c>
      <c r="K162" s="52" t="s">
        <v>203</v>
      </c>
      <c r="O162" s="176" t="str">
        <f t="shared" si="1"/>
        <v>750MeV</v>
      </c>
      <c r="P162" s="20" t="str">
        <f t="shared" si="2"/>
        <v>650MeV</v>
      </c>
      <c r="Q162" s="247">
        <f t="shared" si="3"/>
        <v>1311.88</v>
      </c>
      <c r="R162" s="247">
        <f t="shared" si="4"/>
        <v>1135.31</v>
      </c>
      <c r="S162" s="247">
        <f t="shared" si="5"/>
        <v>269.29</v>
      </c>
      <c r="T162" s="216"/>
      <c r="U162" s="216"/>
    </row>
    <row r="163">
      <c r="A163" s="75"/>
      <c r="B163" s="52">
        <v>5682.0</v>
      </c>
      <c r="C163" s="52" t="s">
        <v>391</v>
      </c>
      <c r="D163" s="276">
        <v>30.7</v>
      </c>
      <c r="E163" s="52">
        <v>18.0</v>
      </c>
      <c r="F163" s="242">
        <v>30.65</v>
      </c>
      <c r="G163" s="52">
        <v>209577.0</v>
      </c>
      <c r="H163" s="52">
        <v>30.73</v>
      </c>
      <c r="I163" s="52" t="s">
        <v>65</v>
      </c>
      <c r="J163" s="52" t="s">
        <v>53</v>
      </c>
      <c r="K163" s="52" t="s">
        <v>203</v>
      </c>
      <c r="O163" s="176" t="str">
        <f t="shared" si="1"/>
        <v>750MeV</v>
      </c>
      <c r="P163" s="20" t="str">
        <f t="shared" si="2"/>
        <v>650MeV</v>
      </c>
      <c r="Q163" s="247">
        <f t="shared" si="3"/>
        <v>1342.53</v>
      </c>
      <c r="R163" s="247">
        <f t="shared" si="4"/>
        <v>1135.31</v>
      </c>
      <c r="S163" s="247">
        <f t="shared" si="5"/>
        <v>269.29</v>
      </c>
      <c r="T163" s="216"/>
      <c r="U163" s="216"/>
    </row>
    <row r="164">
      <c r="A164" s="75"/>
      <c r="B164" s="52">
        <v>5683.0</v>
      </c>
      <c r="C164" s="52" t="s">
        <v>391</v>
      </c>
      <c r="D164" s="276">
        <v>30.7</v>
      </c>
      <c r="E164" s="52">
        <v>18.0</v>
      </c>
      <c r="F164" s="242">
        <v>30.88</v>
      </c>
      <c r="G164" s="52">
        <v>209480.0</v>
      </c>
      <c r="H164" s="52">
        <v>30.5</v>
      </c>
      <c r="I164" s="52" t="s">
        <v>65</v>
      </c>
      <c r="J164" s="52" t="s">
        <v>53</v>
      </c>
      <c r="K164" s="52" t="s">
        <v>203</v>
      </c>
      <c r="O164" s="176" t="str">
        <f t="shared" si="1"/>
        <v>750MeV</v>
      </c>
      <c r="P164" s="20" t="str">
        <f t="shared" si="2"/>
        <v>650MeV</v>
      </c>
      <c r="Q164" s="247">
        <f t="shared" si="3"/>
        <v>1373.41</v>
      </c>
      <c r="R164" s="247">
        <f t="shared" si="4"/>
        <v>1135.31</v>
      </c>
      <c r="S164" s="247">
        <f t="shared" si="5"/>
        <v>269.29</v>
      </c>
      <c r="T164" s="216"/>
      <c r="U164" s="216"/>
    </row>
    <row r="165">
      <c r="A165" s="75"/>
      <c r="B165" s="52">
        <v>5684.0</v>
      </c>
      <c r="C165" s="52" t="s">
        <v>391</v>
      </c>
      <c r="D165" s="276">
        <v>30.7</v>
      </c>
      <c r="E165" s="52">
        <v>12.0</v>
      </c>
      <c r="F165" s="242">
        <v>13.97</v>
      </c>
      <c r="G165" s="52">
        <v>110478.0</v>
      </c>
      <c r="H165" s="52">
        <v>19.78</v>
      </c>
      <c r="I165" s="52" t="s">
        <v>65</v>
      </c>
      <c r="J165" s="52" t="s">
        <v>53</v>
      </c>
      <c r="K165" s="52" t="s">
        <v>203</v>
      </c>
      <c r="O165" s="176" t="str">
        <f t="shared" si="1"/>
        <v>750MeV</v>
      </c>
      <c r="P165" s="20" t="str">
        <f t="shared" si="2"/>
        <v>650MeV</v>
      </c>
      <c r="Q165" s="247">
        <f t="shared" si="3"/>
        <v>1387.38</v>
      </c>
      <c r="R165" s="247">
        <f t="shared" si="4"/>
        <v>1135.31</v>
      </c>
      <c r="S165" s="247">
        <f t="shared" si="5"/>
        <v>269.29</v>
      </c>
      <c r="T165" s="216"/>
      <c r="U165" s="216"/>
    </row>
    <row r="166">
      <c r="A166" s="75"/>
      <c r="B166" s="52">
        <v>5685.0</v>
      </c>
      <c r="C166" s="52" t="s">
        <v>391</v>
      </c>
      <c r="D166" s="276">
        <v>30.7</v>
      </c>
      <c r="E166" s="52">
        <v>9.0</v>
      </c>
      <c r="F166" s="242">
        <v>12.99</v>
      </c>
      <c r="G166" s="52">
        <v>129468.0</v>
      </c>
      <c r="H166" s="52">
        <v>29.83</v>
      </c>
      <c r="I166" s="52" t="s">
        <v>65</v>
      </c>
      <c r="J166" s="52" t="s">
        <v>53</v>
      </c>
      <c r="K166" s="52" t="s">
        <v>203</v>
      </c>
      <c r="O166" s="176" t="str">
        <f t="shared" si="1"/>
        <v>750MeV</v>
      </c>
      <c r="P166" s="20" t="str">
        <f t="shared" si="2"/>
        <v>650MeV</v>
      </c>
      <c r="Q166" s="247">
        <f t="shared" si="3"/>
        <v>1400.37</v>
      </c>
      <c r="R166" s="247">
        <f t="shared" si="4"/>
        <v>1135.31</v>
      </c>
      <c r="S166" s="247">
        <f t="shared" si="5"/>
        <v>269.29</v>
      </c>
      <c r="T166" s="216"/>
      <c r="U166" s="216"/>
    </row>
    <row r="167">
      <c r="A167" s="75"/>
      <c r="B167" s="52">
        <v>5686.0</v>
      </c>
      <c r="C167" s="52" t="s">
        <v>391</v>
      </c>
      <c r="D167" s="276">
        <v>30.7</v>
      </c>
      <c r="E167" s="52">
        <v>18.0</v>
      </c>
      <c r="F167" s="242">
        <v>13.96</v>
      </c>
      <c r="G167" s="52">
        <v>97920.0</v>
      </c>
      <c r="H167" s="52">
        <v>14.65</v>
      </c>
      <c r="I167" s="52" t="s">
        <v>65</v>
      </c>
      <c r="J167" s="52" t="s">
        <v>453</v>
      </c>
      <c r="K167" s="52" t="s">
        <v>203</v>
      </c>
      <c r="O167" s="176" t="str">
        <f t="shared" si="1"/>
        <v>750MeV</v>
      </c>
      <c r="P167" s="20" t="str">
        <f t="shared" si="2"/>
        <v>650MeV</v>
      </c>
      <c r="Q167" s="247">
        <f t="shared" si="3"/>
        <v>1414.33</v>
      </c>
      <c r="R167" s="247">
        <f t="shared" si="4"/>
        <v>1135.31</v>
      </c>
      <c r="S167" s="247">
        <f t="shared" si="5"/>
        <v>269.29</v>
      </c>
      <c r="T167" s="216"/>
      <c r="U167" s="216"/>
    </row>
    <row r="168">
      <c r="A168" s="111"/>
      <c r="B168" s="43">
        <v>5687.0</v>
      </c>
      <c r="C168" s="43" t="s">
        <v>391</v>
      </c>
      <c r="D168" s="277">
        <v>30.7</v>
      </c>
      <c r="E168" s="43">
        <v>18.0</v>
      </c>
      <c r="F168" s="381">
        <v>9.35</v>
      </c>
      <c r="G168" s="43">
        <v>90400.0</v>
      </c>
      <c r="H168" s="43">
        <v>10.25</v>
      </c>
      <c r="I168" s="43" t="s">
        <v>229</v>
      </c>
      <c r="J168" s="43" t="s">
        <v>53</v>
      </c>
      <c r="K168" s="43" t="s">
        <v>203</v>
      </c>
      <c r="L168" s="27"/>
      <c r="M168" s="27"/>
      <c r="N168" s="27"/>
      <c r="O168" s="200" t="str">
        <f t="shared" si="1"/>
        <v>750MeV</v>
      </c>
      <c r="P168" s="27" t="str">
        <f t="shared" si="2"/>
        <v>650MeV</v>
      </c>
      <c r="Q168" s="382">
        <f t="shared" si="3"/>
        <v>1414.33</v>
      </c>
      <c r="R168" s="382">
        <f t="shared" si="4"/>
        <v>1135.31</v>
      </c>
      <c r="S168" s="382">
        <f t="shared" si="5"/>
        <v>278.64</v>
      </c>
      <c r="T168" s="201"/>
      <c r="U168" s="201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</row>
    <row r="169">
      <c r="A169" s="111"/>
      <c r="B169" s="43">
        <v>5688.0</v>
      </c>
      <c r="C169" s="43" t="s">
        <v>391</v>
      </c>
      <c r="D169" s="277">
        <v>30.7</v>
      </c>
      <c r="E169" s="43">
        <v>18.0</v>
      </c>
      <c r="F169" s="381">
        <v>28.52</v>
      </c>
      <c r="G169" s="43">
        <v>269606.0</v>
      </c>
      <c r="H169" s="43">
        <v>31.18</v>
      </c>
      <c r="I169" s="43" t="s">
        <v>229</v>
      </c>
      <c r="J169" s="43" t="s">
        <v>53</v>
      </c>
      <c r="K169" s="43" t="s">
        <v>203</v>
      </c>
      <c r="L169" s="27"/>
      <c r="M169" s="27"/>
      <c r="N169" s="27"/>
      <c r="O169" s="200" t="str">
        <f t="shared" si="1"/>
        <v>750MeV</v>
      </c>
      <c r="P169" s="27" t="str">
        <f t="shared" si="2"/>
        <v>650MeV</v>
      </c>
      <c r="Q169" s="382">
        <f t="shared" si="3"/>
        <v>1414.33</v>
      </c>
      <c r="R169" s="382">
        <f t="shared" si="4"/>
        <v>1135.31</v>
      </c>
      <c r="S169" s="382">
        <f t="shared" si="5"/>
        <v>307.16</v>
      </c>
      <c r="T169" s="201"/>
      <c r="U169" s="201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</row>
    <row r="170">
      <c r="A170" s="111"/>
      <c r="B170" s="43">
        <v>5689.0</v>
      </c>
      <c r="C170" s="43" t="s">
        <v>391</v>
      </c>
      <c r="D170" s="277">
        <v>30.7</v>
      </c>
      <c r="E170" s="43">
        <v>18.0</v>
      </c>
      <c r="F170" s="381">
        <v>29.85</v>
      </c>
      <c r="G170" s="43">
        <v>271638.0</v>
      </c>
      <c r="H170" s="43">
        <v>29.28</v>
      </c>
      <c r="I170" s="43" t="s">
        <v>229</v>
      </c>
      <c r="J170" s="43" t="s">
        <v>53</v>
      </c>
      <c r="K170" s="43" t="s">
        <v>203</v>
      </c>
      <c r="L170" s="27"/>
      <c r="M170" s="27"/>
      <c r="N170" s="27"/>
      <c r="O170" s="200" t="str">
        <f t="shared" si="1"/>
        <v>750MeV</v>
      </c>
      <c r="P170" s="27" t="str">
        <f t="shared" si="2"/>
        <v>650MeV</v>
      </c>
      <c r="Q170" s="382">
        <f t="shared" si="3"/>
        <v>1414.33</v>
      </c>
      <c r="R170" s="382">
        <f t="shared" si="4"/>
        <v>1135.31</v>
      </c>
      <c r="S170" s="382">
        <f t="shared" si="5"/>
        <v>337.01</v>
      </c>
      <c r="T170" s="201"/>
      <c r="U170" s="201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</row>
    <row r="171">
      <c r="A171" s="114"/>
      <c r="B171" s="83">
        <v>5690.0</v>
      </c>
      <c r="C171" s="83" t="s">
        <v>391</v>
      </c>
      <c r="D171" s="278">
        <v>30.7</v>
      </c>
      <c r="E171" s="83">
        <v>10.0</v>
      </c>
      <c r="F171" s="370">
        <v>16.09</v>
      </c>
      <c r="G171" s="83">
        <v>331992.0</v>
      </c>
      <c r="H171" s="83">
        <v>29.74</v>
      </c>
      <c r="I171" s="83" t="s">
        <v>101</v>
      </c>
      <c r="J171" s="83" t="s">
        <v>53</v>
      </c>
      <c r="K171" s="83" t="s">
        <v>203</v>
      </c>
      <c r="L171" s="23"/>
      <c r="M171" s="23"/>
      <c r="N171" s="23"/>
      <c r="O171" s="204" t="str">
        <f t="shared" si="1"/>
        <v>750MeV</v>
      </c>
      <c r="P171" s="23" t="str">
        <f t="shared" si="2"/>
        <v>650MeV</v>
      </c>
      <c r="Q171" s="247">
        <f t="shared" si="3"/>
        <v>1414.33</v>
      </c>
      <c r="R171" s="247">
        <f t="shared" si="4"/>
        <v>1151.4</v>
      </c>
      <c r="S171" s="247">
        <f t="shared" si="5"/>
        <v>337.01</v>
      </c>
      <c r="T171" s="205"/>
      <c r="U171" s="20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>
      <c r="A172" s="114"/>
      <c r="B172" s="83">
        <v>5691.0</v>
      </c>
      <c r="C172" s="83" t="s">
        <v>391</v>
      </c>
      <c r="D172" s="278">
        <v>30.7</v>
      </c>
      <c r="E172" s="83">
        <v>10.0</v>
      </c>
      <c r="F172" s="370">
        <v>17.04</v>
      </c>
      <c r="G172" s="83">
        <v>345640.0</v>
      </c>
      <c r="H172" s="83">
        <v>29.7</v>
      </c>
      <c r="I172" s="83" t="s">
        <v>101</v>
      </c>
      <c r="J172" s="83" t="s">
        <v>53</v>
      </c>
      <c r="K172" s="83" t="s">
        <v>203</v>
      </c>
      <c r="L172" s="23"/>
      <c r="M172" s="23"/>
      <c r="N172" s="23"/>
      <c r="O172" s="204" t="str">
        <f t="shared" si="1"/>
        <v>750MeV</v>
      </c>
      <c r="P172" s="23" t="str">
        <f t="shared" si="2"/>
        <v>650MeV</v>
      </c>
      <c r="Q172" s="247">
        <f t="shared" si="3"/>
        <v>1414.33</v>
      </c>
      <c r="R172" s="247">
        <f t="shared" si="4"/>
        <v>1168.44</v>
      </c>
      <c r="S172" s="247">
        <f t="shared" si="5"/>
        <v>337.01</v>
      </c>
      <c r="T172" s="205"/>
      <c r="U172" s="205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</row>
    <row r="173">
      <c r="A173" s="114"/>
      <c r="B173" s="83">
        <v>5692.0</v>
      </c>
      <c r="C173" s="83" t="s">
        <v>391</v>
      </c>
      <c r="D173" s="278">
        <v>30.7</v>
      </c>
      <c r="E173" s="83">
        <v>10.0</v>
      </c>
      <c r="F173" s="370">
        <v>0.0</v>
      </c>
      <c r="G173" s="83">
        <v>0.0</v>
      </c>
      <c r="H173" s="83">
        <v>34.0</v>
      </c>
      <c r="I173" s="83" t="s">
        <v>101</v>
      </c>
      <c r="J173" s="83" t="s">
        <v>53</v>
      </c>
      <c r="K173" s="83" t="s">
        <v>203</v>
      </c>
      <c r="L173" s="45" t="s">
        <v>432</v>
      </c>
      <c r="M173" s="23"/>
      <c r="N173" s="23"/>
      <c r="O173" s="204" t="str">
        <f t="shared" si="1"/>
        <v>750MeV</v>
      </c>
      <c r="P173" s="23" t="str">
        <f t="shared" si="2"/>
        <v>650MeV</v>
      </c>
      <c r="Q173" s="247">
        <f t="shared" si="3"/>
        <v>1414.33</v>
      </c>
      <c r="R173" s="247">
        <f t="shared" si="4"/>
        <v>1168.44</v>
      </c>
      <c r="S173" s="247">
        <f t="shared" si="5"/>
        <v>337.01</v>
      </c>
      <c r="T173" s="205"/>
      <c r="U173" s="205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</row>
    <row r="174">
      <c r="A174" s="114"/>
      <c r="B174" s="83">
        <v>5693.0</v>
      </c>
      <c r="C174" s="83" t="s">
        <v>391</v>
      </c>
      <c r="D174" s="278">
        <v>30.7</v>
      </c>
      <c r="E174" s="83">
        <v>10.0</v>
      </c>
      <c r="F174" s="370">
        <v>16.3</v>
      </c>
      <c r="G174" s="83">
        <v>334884.0</v>
      </c>
      <c r="H174" s="83">
        <v>29.88</v>
      </c>
      <c r="I174" s="83" t="s">
        <v>101</v>
      </c>
      <c r="J174" s="83" t="s">
        <v>53</v>
      </c>
      <c r="K174" s="83" t="s">
        <v>203</v>
      </c>
      <c r="L174" s="23"/>
      <c r="M174" s="23"/>
      <c r="N174" s="23"/>
      <c r="O174" s="204" t="str">
        <f t="shared" si="1"/>
        <v>750MeV</v>
      </c>
      <c r="P174" s="23" t="str">
        <f t="shared" si="2"/>
        <v>650MeV</v>
      </c>
      <c r="Q174" s="247">
        <f t="shared" si="3"/>
        <v>1414.33</v>
      </c>
      <c r="R174" s="247">
        <f t="shared" si="4"/>
        <v>1184.74</v>
      </c>
      <c r="S174" s="247">
        <f t="shared" si="5"/>
        <v>337.01</v>
      </c>
      <c r="T174" s="205"/>
      <c r="U174" s="205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</row>
    <row r="175">
      <c r="A175" s="114"/>
      <c r="B175" s="83">
        <v>5694.0</v>
      </c>
      <c r="C175" s="83" t="s">
        <v>391</v>
      </c>
      <c r="D175" s="278">
        <v>30.7</v>
      </c>
      <c r="E175" s="83">
        <v>10.0</v>
      </c>
      <c r="F175" s="370">
        <v>16.41</v>
      </c>
      <c r="G175" s="83">
        <v>340020.0</v>
      </c>
      <c r="H175" s="83">
        <v>31.18</v>
      </c>
      <c r="I175" s="83" t="s">
        <v>101</v>
      </c>
      <c r="J175" s="83" t="s">
        <v>53</v>
      </c>
      <c r="K175" s="83" t="s">
        <v>203</v>
      </c>
      <c r="L175" s="23"/>
      <c r="M175" s="23"/>
      <c r="N175" s="23"/>
      <c r="O175" s="204" t="str">
        <f t="shared" si="1"/>
        <v>750MeV</v>
      </c>
      <c r="P175" s="23" t="str">
        <f t="shared" si="2"/>
        <v>650MeV</v>
      </c>
      <c r="Q175" s="247">
        <f t="shared" si="3"/>
        <v>1414.33</v>
      </c>
      <c r="R175" s="247">
        <f t="shared" si="4"/>
        <v>1201.15</v>
      </c>
      <c r="S175" s="247">
        <f t="shared" si="5"/>
        <v>337.01</v>
      </c>
      <c r="T175" s="205"/>
      <c r="U175" s="205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</row>
    <row r="176">
      <c r="A176" s="114"/>
      <c r="B176" s="83">
        <v>5695.0</v>
      </c>
      <c r="C176" s="83" t="s">
        <v>391</v>
      </c>
      <c r="D176" s="278">
        <v>30.7</v>
      </c>
      <c r="E176" s="83">
        <v>10.0</v>
      </c>
      <c r="F176" s="370">
        <v>16.67</v>
      </c>
      <c r="G176" s="83">
        <v>337741.0</v>
      </c>
      <c r="H176" s="83">
        <v>29.74</v>
      </c>
      <c r="I176" s="83" t="s">
        <v>101</v>
      </c>
      <c r="J176" s="83" t="s">
        <v>53</v>
      </c>
      <c r="K176" s="83" t="s">
        <v>203</v>
      </c>
      <c r="L176" s="23"/>
      <c r="M176" s="23"/>
      <c r="N176" s="23"/>
      <c r="O176" s="204" t="str">
        <f t="shared" si="1"/>
        <v>750MeV</v>
      </c>
      <c r="P176" s="23" t="str">
        <f t="shared" si="2"/>
        <v>650MeV</v>
      </c>
      <c r="Q176" s="247">
        <f t="shared" si="3"/>
        <v>1414.33</v>
      </c>
      <c r="R176" s="247">
        <f t="shared" si="4"/>
        <v>1217.82</v>
      </c>
      <c r="S176" s="247">
        <f t="shared" si="5"/>
        <v>337.01</v>
      </c>
      <c r="T176" s="205"/>
      <c r="U176" s="205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</row>
    <row r="177">
      <c r="A177" s="114"/>
      <c r="B177" s="83">
        <v>5696.0</v>
      </c>
      <c r="C177" s="83" t="s">
        <v>391</v>
      </c>
      <c r="D177" s="278">
        <v>30.7</v>
      </c>
      <c r="E177" s="83">
        <v>10.0</v>
      </c>
      <c r="F177" s="370">
        <v>15.89</v>
      </c>
      <c r="G177" s="83">
        <v>328647.0</v>
      </c>
      <c r="H177" s="83">
        <v>29.61</v>
      </c>
      <c r="I177" s="83" t="s">
        <v>101</v>
      </c>
      <c r="J177" s="83" t="s">
        <v>53</v>
      </c>
      <c r="K177" s="83" t="s">
        <v>203</v>
      </c>
      <c r="L177" s="131" t="s">
        <v>829</v>
      </c>
      <c r="M177" s="23"/>
      <c r="N177" s="23"/>
      <c r="O177" s="204" t="str">
        <f t="shared" si="1"/>
        <v>750MeV</v>
      </c>
      <c r="P177" s="23" t="str">
        <f t="shared" si="2"/>
        <v>650MeV</v>
      </c>
      <c r="Q177" s="247">
        <f t="shared" si="3"/>
        <v>1414.33</v>
      </c>
      <c r="R177" s="247">
        <f t="shared" si="4"/>
        <v>1233.71</v>
      </c>
      <c r="S177" s="247">
        <f t="shared" si="5"/>
        <v>337.01</v>
      </c>
      <c r="T177" s="205"/>
      <c r="U177" s="205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>
      <c r="A178" s="180"/>
      <c r="B178" s="83">
        <v>5697.0</v>
      </c>
      <c r="C178" s="83" t="s">
        <v>391</v>
      </c>
      <c r="D178" s="278">
        <v>30.7</v>
      </c>
      <c r="E178" s="83">
        <v>10.0</v>
      </c>
      <c r="F178" s="370">
        <v>17.55</v>
      </c>
      <c r="G178" s="83">
        <v>354502.0</v>
      </c>
      <c r="H178" s="83">
        <v>29.61</v>
      </c>
      <c r="I178" s="83" t="s">
        <v>101</v>
      </c>
      <c r="J178" s="83" t="s">
        <v>53</v>
      </c>
      <c r="K178" s="83" t="s">
        <v>203</v>
      </c>
      <c r="L178" s="23"/>
      <c r="M178" s="23"/>
      <c r="N178" s="23"/>
      <c r="O178" s="204" t="str">
        <f t="shared" si="1"/>
        <v>750MeV</v>
      </c>
      <c r="P178" s="23" t="str">
        <f t="shared" si="2"/>
        <v>650MeV</v>
      </c>
      <c r="Q178" s="247">
        <f t="shared" si="3"/>
        <v>1414.33</v>
      </c>
      <c r="R178" s="247">
        <f t="shared" si="4"/>
        <v>1251.26</v>
      </c>
      <c r="S178" s="247">
        <f t="shared" si="5"/>
        <v>337.01</v>
      </c>
      <c r="T178" s="205"/>
      <c r="U178" s="205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</row>
    <row r="179">
      <c r="A179" s="114"/>
      <c r="B179" s="83">
        <v>5698.0</v>
      </c>
      <c r="C179" s="83" t="s">
        <v>391</v>
      </c>
      <c r="D179" s="278">
        <v>30.7</v>
      </c>
      <c r="E179" s="83">
        <v>10.0</v>
      </c>
      <c r="F179" s="370">
        <v>14.88</v>
      </c>
      <c r="G179" s="83">
        <v>311178.0</v>
      </c>
      <c r="H179" s="83">
        <v>29.11</v>
      </c>
      <c r="I179" s="83" t="s">
        <v>101</v>
      </c>
      <c r="J179" s="83" t="s">
        <v>53</v>
      </c>
      <c r="K179" s="83" t="s">
        <v>203</v>
      </c>
      <c r="L179" s="23"/>
      <c r="M179" s="23"/>
      <c r="N179" s="23"/>
      <c r="O179" s="204" t="str">
        <f t="shared" si="1"/>
        <v>750MeV</v>
      </c>
      <c r="P179" s="23" t="str">
        <f t="shared" si="2"/>
        <v>650MeV</v>
      </c>
      <c r="Q179" s="247">
        <f t="shared" si="3"/>
        <v>1414.33</v>
      </c>
      <c r="R179" s="247">
        <f t="shared" si="4"/>
        <v>1266.14</v>
      </c>
      <c r="S179" s="247">
        <f t="shared" si="5"/>
        <v>337.01</v>
      </c>
      <c r="T179" s="205"/>
      <c r="U179" s="205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</row>
    <row r="180">
      <c r="A180" s="114"/>
      <c r="B180" s="83">
        <v>5699.0</v>
      </c>
      <c r="C180" s="83" t="s">
        <v>391</v>
      </c>
      <c r="D180" s="278">
        <v>30.7</v>
      </c>
      <c r="E180" s="83">
        <v>10.0</v>
      </c>
      <c r="F180" s="370">
        <v>15.3</v>
      </c>
      <c r="G180" s="83">
        <v>317290.0</v>
      </c>
      <c r="H180" s="83">
        <v>28.53</v>
      </c>
      <c r="I180" s="83" t="s">
        <v>101</v>
      </c>
      <c r="J180" s="83" t="s">
        <v>53</v>
      </c>
      <c r="K180" s="83" t="s">
        <v>203</v>
      </c>
      <c r="L180" s="23"/>
      <c r="M180" s="23"/>
      <c r="N180" s="23"/>
      <c r="O180" s="204" t="str">
        <f t="shared" si="1"/>
        <v>750MeV</v>
      </c>
      <c r="P180" s="23" t="str">
        <f t="shared" si="2"/>
        <v>650MeV</v>
      </c>
      <c r="Q180" s="247">
        <f t="shared" si="3"/>
        <v>1414.33</v>
      </c>
      <c r="R180" s="247">
        <f t="shared" si="4"/>
        <v>1281.44</v>
      </c>
      <c r="S180" s="247">
        <f t="shared" si="5"/>
        <v>337.01</v>
      </c>
      <c r="T180" s="205"/>
      <c r="U180" s="205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</row>
    <row r="181">
      <c r="A181" s="114"/>
      <c r="B181" s="83">
        <v>5700.0</v>
      </c>
      <c r="C181" s="83" t="s">
        <v>391</v>
      </c>
      <c r="D181" s="278">
        <v>30.7</v>
      </c>
      <c r="E181" s="83">
        <v>10.0</v>
      </c>
      <c r="F181" s="370">
        <v>15.96</v>
      </c>
      <c r="G181" s="83">
        <v>325612.0</v>
      </c>
      <c r="H181" s="83">
        <v>29.5</v>
      </c>
      <c r="I181" s="83" t="s">
        <v>101</v>
      </c>
      <c r="J181" s="83" t="s">
        <v>53</v>
      </c>
      <c r="K181" s="83" t="s">
        <v>203</v>
      </c>
      <c r="L181" s="23"/>
      <c r="M181" s="23"/>
      <c r="N181" s="23"/>
      <c r="O181" s="204" t="str">
        <f t="shared" si="1"/>
        <v>750MeV</v>
      </c>
      <c r="P181" s="23" t="str">
        <f t="shared" si="2"/>
        <v>650MeV</v>
      </c>
      <c r="Q181" s="247">
        <f t="shared" si="3"/>
        <v>1414.33</v>
      </c>
      <c r="R181" s="247">
        <f t="shared" si="4"/>
        <v>1297.4</v>
      </c>
      <c r="S181" s="247">
        <f t="shared" si="5"/>
        <v>337.01</v>
      </c>
      <c r="T181" s="205"/>
      <c r="U181" s="205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</row>
    <row r="182">
      <c r="A182" s="114"/>
      <c r="B182" s="83">
        <v>5701.0</v>
      </c>
      <c r="C182" s="83" t="s">
        <v>391</v>
      </c>
      <c r="D182" s="278">
        <v>30.7</v>
      </c>
      <c r="E182" s="83">
        <v>10.0</v>
      </c>
      <c r="F182" s="370">
        <v>15.08</v>
      </c>
      <c r="G182" s="83">
        <v>315642.0</v>
      </c>
      <c r="H182" s="83">
        <v>29.92</v>
      </c>
      <c r="I182" s="83" t="s">
        <v>101</v>
      </c>
      <c r="J182" s="83" t="s">
        <v>53</v>
      </c>
      <c r="K182" s="83" t="s">
        <v>203</v>
      </c>
      <c r="L182" s="23"/>
      <c r="M182" s="23"/>
      <c r="N182" s="23"/>
      <c r="O182" s="204" t="str">
        <f t="shared" si="1"/>
        <v>750MeV</v>
      </c>
      <c r="P182" s="23" t="str">
        <f t="shared" si="2"/>
        <v>650MeV</v>
      </c>
      <c r="Q182" s="247">
        <f t="shared" si="3"/>
        <v>1414.33</v>
      </c>
      <c r="R182" s="247">
        <f t="shared" si="4"/>
        <v>1312.48</v>
      </c>
      <c r="S182" s="247">
        <f t="shared" si="5"/>
        <v>337.01</v>
      </c>
      <c r="T182" s="205"/>
      <c r="U182" s="205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</row>
    <row r="183">
      <c r="A183" s="114"/>
      <c r="B183" s="83">
        <v>5702.0</v>
      </c>
      <c r="C183" s="83" t="s">
        <v>391</v>
      </c>
      <c r="D183" s="278">
        <v>30.7</v>
      </c>
      <c r="E183" s="83">
        <v>10.0</v>
      </c>
      <c r="F183" s="370">
        <v>4.37</v>
      </c>
      <c r="G183" s="83">
        <v>132071.0</v>
      </c>
      <c r="H183" s="83">
        <v>24.92</v>
      </c>
      <c r="I183" s="83" t="s">
        <v>101</v>
      </c>
      <c r="J183" s="83" t="s">
        <v>53</v>
      </c>
      <c r="K183" s="83" t="s">
        <v>203</v>
      </c>
      <c r="L183" s="23"/>
      <c r="M183" s="23"/>
      <c r="N183" s="23"/>
      <c r="O183" s="204" t="str">
        <f t="shared" si="1"/>
        <v>750MeV</v>
      </c>
      <c r="P183" s="23" t="str">
        <f t="shared" si="2"/>
        <v>650MeV</v>
      </c>
      <c r="Q183" s="247">
        <f t="shared" si="3"/>
        <v>1414.33</v>
      </c>
      <c r="R183" s="247">
        <f t="shared" si="4"/>
        <v>1316.85</v>
      </c>
      <c r="S183" s="247">
        <f t="shared" si="5"/>
        <v>337.01</v>
      </c>
      <c r="T183" s="205"/>
      <c r="U183" s="205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</row>
    <row r="184">
      <c r="A184" s="114"/>
      <c r="B184" s="83">
        <v>5703.0</v>
      </c>
      <c r="C184" s="83" t="s">
        <v>391</v>
      </c>
      <c r="D184" s="278">
        <v>30.7</v>
      </c>
      <c r="E184" s="83">
        <v>10.0</v>
      </c>
      <c r="F184" s="370">
        <v>17.2</v>
      </c>
      <c r="G184" s="83">
        <v>351132.0</v>
      </c>
      <c r="H184" s="83">
        <v>29.62</v>
      </c>
      <c r="I184" s="83" t="s">
        <v>101</v>
      </c>
      <c r="J184" s="83" t="s">
        <v>53</v>
      </c>
      <c r="K184" s="83" t="s">
        <v>203</v>
      </c>
      <c r="L184" s="23"/>
      <c r="M184" s="23"/>
      <c r="N184" s="23"/>
      <c r="O184" s="204" t="str">
        <f t="shared" si="1"/>
        <v>750MeV</v>
      </c>
      <c r="P184" s="23" t="str">
        <f t="shared" si="2"/>
        <v>650MeV</v>
      </c>
      <c r="Q184" s="247">
        <f t="shared" si="3"/>
        <v>1414.33</v>
      </c>
      <c r="R184" s="247">
        <f t="shared" si="4"/>
        <v>1334.05</v>
      </c>
      <c r="S184" s="247">
        <f t="shared" si="5"/>
        <v>337.01</v>
      </c>
      <c r="T184" s="205"/>
      <c r="U184" s="205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</row>
    <row r="185">
      <c r="A185" s="114"/>
      <c r="B185" s="83">
        <v>5704.0</v>
      </c>
      <c r="C185" s="83" t="s">
        <v>391</v>
      </c>
      <c r="D185" s="278">
        <v>30.7</v>
      </c>
      <c r="E185" s="83">
        <v>10.0</v>
      </c>
      <c r="F185" s="370">
        <v>15.92</v>
      </c>
      <c r="G185" s="83">
        <v>330733.0</v>
      </c>
      <c r="H185" s="83">
        <v>29.62</v>
      </c>
      <c r="I185" s="83" t="s">
        <v>101</v>
      </c>
      <c r="J185" s="83" t="s">
        <v>53</v>
      </c>
      <c r="K185" s="83" t="s">
        <v>203</v>
      </c>
      <c r="L185" s="23"/>
      <c r="M185" s="23"/>
      <c r="N185" s="23"/>
      <c r="O185" s="204" t="str">
        <f t="shared" si="1"/>
        <v>750MeV</v>
      </c>
      <c r="P185" s="23" t="str">
        <f t="shared" si="2"/>
        <v>650MeV</v>
      </c>
      <c r="Q185" s="247">
        <f t="shared" si="3"/>
        <v>1414.33</v>
      </c>
      <c r="R185" s="247">
        <f t="shared" si="4"/>
        <v>1349.97</v>
      </c>
      <c r="S185" s="247">
        <f t="shared" si="5"/>
        <v>337.01</v>
      </c>
      <c r="T185" s="205"/>
      <c r="U185" s="205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</row>
    <row r="186">
      <c r="A186" s="114"/>
      <c r="B186" s="83">
        <v>5705.0</v>
      </c>
      <c r="C186" s="83" t="s">
        <v>391</v>
      </c>
      <c r="D186" s="278">
        <v>30.7</v>
      </c>
      <c r="E186" s="83">
        <v>10.0</v>
      </c>
      <c r="F186" s="370">
        <v>17.18</v>
      </c>
      <c r="G186" s="83">
        <v>350355.0</v>
      </c>
      <c r="H186" s="83">
        <v>29.5</v>
      </c>
      <c r="I186" s="83" t="s">
        <v>101</v>
      </c>
      <c r="J186" s="83" t="s">
        <v>53</v>
      </c>
      <c r="K186" s="83" t="s">
        <v>203</v>
      </c>
      <c r="L186" s="23"/>
      <c r="M186" s="23"/>
      <c r="N186" s="23"/>
      <c r="O186" s="204" t="str">
        <f t="shared" si="1"/>
        <v>750MeV</v>
      </c>
      <c r="P186" s="23" t="str">
        <f t="shared" si="2"/>
        <v>650MeV</v>
      </c>
      <c r="Q186" s="247">
        <f t="shared" si="3"/>
        <v>1414.33</v>
      </c>
      <c r="R186" s="247">
        <f t="shared" si="4"/>
        <v>1367.15</v>
      </c>
      <c r="S186" s="247">
        <f t="shared" si="5"/>
        <v>337.01</v>
      </c>
      <c r="T186" s="205"/>
      <c r="U186" s="205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</row>
    <row r="187">
      <c r="A187" s="114"/>
      <c r="B187" s="83">
        <v>5706.0</v>
      </c>
      <c r="C187" s="83" t="s">
        <v>391</v>
      </c>
      <c r="D187" s="278">
        <v>30.7</v>
      </c>
      <c r="E187" s="83">
        <v>7.0</v>
      </c>
      <c r="F187" s="370">
        <v>7.83</v>
      </c>
      <c r="G187" s="83">
        <v>175607.0</v>
      </c>
      <c r="H187" s="83">
        <v>19.51</v>
      </c>
      <c r="I187" s="83" t="s">
        <v>101</v>
      </c>
      <c r="J187" s="83" t="s">
        <v>53</v>
      </c>
      <c r="K187" s="83" t="s">
        <v>203</v>
      </c>
      <c r="L187" s="23"/>
      <c r="M187" s="23"/>
      <c r="N187" s="23"/>
      <c r="O187" s="204" t="str">
        <f t="shared" si="1"/>
        <v>750MeV</v>
      </c>
      <c r="P187" s="23" t="str">
        <f t="shared" si="2"/>
        <v>650MeV</v>
      </c>
      <c r="Q187" s="247">
        <f t="shared" si="3"/>
        <v>1414.33</v>
      </c>
      <c r="R187" s="247">
        <f t="shared" si="4"/>
        <v>1374.98</v>
      </c>
      <c r="S187" s="247">
        <f t="shared" si="5"/>
        <v>337.01</v>
      </c>
      <c r="T187" s="205"/>
      <c r="U187" s="205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</row>
    <row r="188">
      <c r="A188" s="114"/>
      <c r="B188" s="83">
        <v>5707.0</v>
      </c>
      <c r="C188" s="83" t="s">
        <v>391</v>
      </c>
      <c r="D188" s="278">
        <v>30.7</v>
      </c>
      <c r="E188" s="83">
        <v>10.0</v>
      </c>
      <c r="F188" s="370">
        <v>8.05</v>
      </c>
      <c r="G188" s="83">
        <v>199969.0</v>
      </c>
      <c r="H188" s="83">
        <v>29.92</v>
      </c>
      <c r="I188" s="83" t="s">
        <v>101</v>
      </c>
      <c r="J188" s="83" t="s">
        <v>53</v>
      </c>
      <c r="K188" s="83" t="s">
        <v>203</v>
      </c>
      <c r="L188" s="23"/>
      <c r="M188" s="23"/>
      <c r="N188" s="23"/>
      <c r="O188" s="204" t="str">
        <f t="shared" si="1"/>
        <v>750MeV</v>
      </c>
      <c r="P188" s="23" t="str">
        <f t="shared" si="2"/>
        <v>650MeV</v>
      </c>
      <c r="Q188" s="247">
        <f t="shared" si="3"/>
        <v>1414.33</v>
      </c>
      <c r="R188" s="247">
        <f t="shared" si="4"/>
        <v>1383.03</v>
      </c>
      <c r="S188" s="247">
        <f t="shared" si="5"/>
        <v>337.01</v>
      </c>
      <c r="T188" s="205"/>
      <c r="U188" s="205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</row>
    <row r="189">
      <c r="A189" s="114"/>
      <c r="B189" s="83">
        <v>5708.0</v>
      </c>
      <c r="C189" s="83" t="s">
        <v>391</v>
      </c>
      <c r="D189" s="278">
        <v>30.7</v>
      </c>
      <c r="E189" s="83">
        <v>10.0</v>
      </c>
      <c r="F189" s="370">
        <v>7.7</v>
      </c>
      <c r="G189" s="83">
        <v>160359.0</v>
      </c>
      <c r="H189" s="83">
        <v>15.12</v>
      </c>
      <c r="I189" s="83" t="s">
        <v>101</v>
      </c>
      <c r="J189" s="83" t="s">
        <v>53</v>
      </c>
      <c r="K189" s="83" t="s">
        <v>223</v>
      </c>
      <c r="L189" s="23"/>
      <c r="M189" s="23"/>
      <c r="N189" s="23"/>
      <c r="O189" s="204" t="str">
        <f t="shared" si="1"/>
        <v>750MeV</v>
      </c>
      <c r="P189" s="23" t="str">
        <f t="shared" si="2"/>
        <v>650MeV</v>
      </c>
      <c r="Q189" s="247">
        <f t="shared" si="3"/>
        <v>1414.33</v>
      </c>
      <c r="R189" s="247">
        <f t="shared" si="4"/>
        <v>1390.73</v>
      </c>
      <c r="S189" s="247">
        <f t="shared" si="5"/>
        <v>337.01</v>
      </c>
      <c r="T189" s="205"/>
      <c r="U189" s="205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</row>
    <row r="190">
      <c r="A190" s="73">
        <v>45390.0</v>
      </c>
      <c r="B190" s="52">
        <v>5709.0</v>
      </c>
      <c r="C190" s="52" t="s">
        <v>391</v>
      </c>
      <c r="D190" s="276">
        <v>30.7</v>
      </c>
      <c r="E190" s="52">
        <v>18.0</v>
      </c>
      <c r="F190" s="242">
        <v>27.9</v>
      </c>
      <c r="G190" s="52">
        <v>192791.0</v>
      </c>
      <c r="H190" s="52">
        <v>30.09</v>
      </c>
      <c r="I190" s="52" t="s">
        <v>65</v>
      </c>
      <c r="J190" s="52" t="s">
        <v>53</v>
      </c>
      <c r="K190" s="52" t="s">
        <v>203</v>
      </c>
      <c r="L190" s="46" t="s">
        <v>830</v>
      </c>
      <c r="O190" s="176" t="str">
        <f t="shared" si="1"/>
        <v>750MeV</v>
      </c>
      <c r="P190" s="20" t="str">
        <f t="shared" si="2"/>
        <v>650MeV</v>
      </c>
      <c r="Q190" s="247">
        <f t="shared" si="3"/>
        <v>1442.23</v>
      </c>
      <c r="R190" s="247">
        <f t="shared" si="4"/>
        <v>1390.73</v>
      </c>
      <c r="S190" s="247">
        <f t="shared" si="5"/>
        <v>337.01</v>
      </c>
      <c r="T190" s="216"/>
      <c r="U190" s="216"/>
    </row>
    <row r="191">
      <c r="A191" s="75"/>
      <c r="B191" s="52">
        <v>5710.0</v>
      </c>
      <c r="C191" s="52" t="s">
        <v>391</v>
      </c>
      <c r="D191" s="276">
        <v>30.7</v>
      </c>
      <c r="E191" s="52">
        <v>18.0</v>
      </c>
      <c r="F191" s="242">
        <v>30.28</v>
      </c>
      <c r="G191" s="52">
        <v>210631.0</v>
      </c>
      <c r="H191" s="52">
        <v>31.11</v>
      </c>
      <c r="I191" s="52" t="s">
        <v>65</v>
      </c>
      <c r="J191" s="52" t="s">
        <v>53</v>
      </c>
      <c r="K191" s="52" t="s">
        <v>203</v>
      </c>
      <c r="O191" s="176" t="str">
        <f t="shared" si="1"/>
        <v>750MeV</v>
      </c>
      <c r="P191" s="20" t="str">
        <f t="shared" si="2"/>
        <v>650MeV</v>
      </c>
      <c r="Q191" s="247">
        <f t="shared" si="3"/>
        <v>1472.51</v>
      </c>
      <c r="R191" s="247">
        <f t="shared" si="4"/>
        <v>1390.73</v>
      </c>
      <c r="S191" s="247">
        <f t="shared" si="5"/>
        <v>337.01</v>
      </c>
      <c r="T191" s="216"/>
      <c r="U191" s="216"/>
    </row>
    <row r="192">
      <c r="A192" s="75"/>
      <c r="B192" s="52">
        <v>5711.0</v>
      </c>
      <c r="C192" s="52" t="s">
        <v>391</v>
      </c>
      <c r="D192" s="276">
        <v>30.7</v>
      </c>
      <c r="E192" s="52">
        <v>18.0</v>
      </c>
      <c r="F192" s="242">
        <v>28.37</v>
      </c>
      <c r="G192" s="52">
        <v>195381.0</v>
      </c>
      <c r="H192" s="52">
        <v>29.26</v>
      </c>
      <c r="I192" s="52" t="s">
        <v>65</v>
      </c>
      <c r="J192" s="52" t="s">
        <v>53</v>
      </c>
      <c r="K192" s="52" t="s">
        <v>203</v>
      </c>
      <c r="O192" s="176" t="str">
        <f t="shared" si="1"/>
        <v>750MeV</v>
      </c>
      <c r="P192" s="20" t="str">
        <f t="shared" si="2"/>
        <v>650MeV</v>
      </c>
      <c r="Q192" s="247">
        <f t="shared" si="3"/>
        <v>1500.88</v>
      </c>
      <c r="R192" s="247">
        <f t="shared" si="4"/>
        <v>1390.73</v>
      </c>
      <c r="S192" s="247">
        <f t="shared" si="5"/>
        <v>337.01</v>
      </c>
      <c r="T192" s="216"/>
      <c r="U192" s="216"/>
    </row>
    <row r="193">
      <c r="A193" s="75"/>
      <c r="B193" s="52">
        <v>5712.0</v>
      </c>
      <c r="C193" s="52" t="s">
        <v>391</v>
      </c>
      <c r="D193" s="276">
        <v>30.7</v>
      </c>
      <c r="E193" s="52">
        <v>18.0</v>
      </c>
      <c r="F193" s="242">
        <v>31.44</v>
      </c>
      <c r="G193" s="52">
        <v>210294.0</v>
      </c>
      <c r="H193" s="52">
        <v>30.65</v>
      </c>
      <c r="I193" s="52" t="s">
        <v>65</v>
      </c>
      <c r="J193" s="52" t="s">
        <v>53</v>
      </c>
      <c r="K193" s="52" t="s">
        <v>203</v>
      </c>
      <c r="O193" s="176" t="str">
        <f t="shared" si="1"/>
        <v>750MeV</v>
      </c>
      <c r="P193" s="20" t="str">
        <f t="shared" si="2"/>
        <v>650MeV</v>
      </c>
      <c r="Q193" s="247">
        <f t="shared" si="3"/>
        <v>1532.32</v>
      </c>
      <c r="R193" s="247">
        <f t="shared" si="4"/>
        <v>1390.73</v>
      </c>
      <c r="S193" s="247">
        <f t="shared" si="5"/>
        <v>337.01</v>
      </c>
      <c r="T193" s="216"/>
      <c r="U193" s="216"/>
    </row>
    <row r="194">
      <c r="A194" s="31"/>
      <c r="B194" s="52">
        <v>5713.0</v>
      </c>
      <c r="C194" s="52" t="s">
        <v>391</v>
      </c>
      <c r="D194" s="276">
        <v>30.7</v>
      </c>
      <c r="E194" s="52">
        <v>18.0</v>
      </c>
      <c r="F194" s="242">
        <v>29.47</v>
      </c>
      <c r="G194" s="52">
        <v>207060.0</v>
      </c>
      <c r="H194" s="52">
        <v>32.0</v>
      </c>
      <c r="I194" s="52" t="s">
        <v>65</v>
      </c>
      <c r="J194" s="52" t="s">
        <v>53</v>
      </c>
      <c r="K194" s="52" t="s">
        <v>203</v>
      </c>
      <c r="O194" s="176" t="str">
        <f t="shared" si="1"/>
        <v>750MeV</v>
      </c>
      <c r="P194" s="20" t="str">
        <f t="shared" si="2"/>
        <v>650MeV</v>
      </c>
      <c r="Q194" s="247">
        <f t="shared" si="3"/>
        <v>1561.79</v>
      </c>
      <c r="R194" s="247">
        <f t="shared" si="4"/>
        <v>1390.73</v>
      </c>
      <c r="S194" s="247">
        <f t="shared" si="5"/>
        <v>337.01</v>
      </c>
      <c r="T194" s="216"/>
      <c r="U194" s="216"/>
    </row>
    <row r="195">
      <c r="A195" s="75"/>
      <c r="B195" s="52">
        <v>5714.0</v>
      </c>
      <c r="C195" s="118" t="s">
        <v>391</v>
      </c>
      <c r="D195" s="399">
        <v>30.7</v>
      </c>
      <c r="E195" s="118">
        <v>18.0</v>
      </c>
      <c r="F195" s="242">
        <v>30.24</v>
      </c>
      <c r="G195" s="52">
        <v>220652.0</v>
      </c>
      <c r="H195" s="52">
        <v>35.93</v>
      </c>
      <c r="I195" s="52" t="s">
        <v>65</v>
      </c>
      <c r="J195" s="52" t="s">
        <v>53</v>
      </c>
      <c r="K195" s="52" t="s">
        <v>203</v>
      </c>
      <c r="O195" s="176" t="str">
        <f t="shared" si="1"/>
        <v>750MeV</v>
      </c>
      <c r="P195" s="20" t="str">
        <f t="shared" si="2"/>
        <v>650MeV</v>
      </c>
      <c r="Q195" s="247">
        <f t="shared" si="3"/>
        <v>1592.03</v>
      </c>
      <c r="R195" s="247">
        <f t="shared" si="4"/>
        <v>1390.73</v>
      </c>
      <c r="S195" s="247">
        <f t="shared" si="5"/>
        <v>337.01</v>
      </c>
      <c r="T195" s="216"/>
      <c r="U195" s="216"/>
    </row>
    <row r="196">
      <c r="A196" s="75"/>
      <c r="B196" s="52">
        <v>5715.0</v>
      </c>
      <c r="C196" s="118" t="s">
        <v>391</v>
      </c>
      <c r="D196" s="399">
        <v>30.7</v>
      </c>
      <c r="E196" s="118">
        <v>18.0</v>
      </c>
      <c r="F196" s="242">
        <v>30.61</v>
      </c>
      <c r="G196" s="52">
        <v>210959.0</v>
      </c>
      <c r="H196" s="52">
        <v>31.59</v>
      </c>
      <c r="I196" s="52" t="s">
        <v>65</v>
      </c>
      <c r="J196" s="52" t="s">
        <v>53</v>
      </c>
      <c r="K196" s="52" t="s">
        <v>203</v>
      </c>
      <c r="O196" s="176" t="str">
        <f t="shared" si="1"/>
        <v>750MeV</v>
      </c>
      <c r="P196" s="20" t="str">
        <f t="shared" si="2"/>
        <v>650MeV</v>
      </c>
      <c r="Q196" s="247">
        <f t="shared" si="3"/>
        <v>1622.64</v>
      </c>
      <c r="R196" s="247">
        <f t="shared" si="4"/>
        <v>1390.73</v>
      </c>
      <c r="S196" s="247">
        <f t="shared" si="5"/>
        <v>337.01</v>
      </c>
      <c r="T196" s="216"/>
      <c r="U196" s="216"/>
    </row>
    <row r="197">
      <c r="A197" s="75"/>
      <c r="B197" s="52">
        <v>5716.0</v>
      </c>
      <c r="C197" s="118" t="s">
        <v>391</v>
      </c>
      <c r="D197" s="399">
        <v>30.7</v>
      </c>
      <c r="E197" s="118">
        <v>18.0</v>
      </c>
      <c r="F197" s="242">
        <v>27.88</v>
      </c>
      <c r="G197" s="52">
        <v>192650.0</v>
      </c>
      <c r="H197" s="52">
        <v>29.94</v>
      </c>
      <c r="I197" s="52" t="s">
        <v>65</v>
      </c>
      <c r="J197" s="52" t="s">
        <v>53</v>
      </c>
      <c r="K197" s="52" t="s">
        <v>203</v>
      </c>
      <c r="O197" s="176" t="str">
        <f t="shared" si="1"/>
        <v>750MeV</v>
      </c>
      <c r="P197" s="20" t="str">
        <f t="shared" si="2"/>
        <v>650MeV</v>
      </c>
      <c r="Q197" s="247">
        <f t="shared" si="3"/>
        <v>1650.52</v>
      </c>
      <c r="R197" s="247">
        <f t="shared" si="4"/>
        <v>1390.73</v>
      </c>
      <c r="S197" s="247">
        <f t="shared" si="5"/>
        <v>337.01</v>
      </c>
      <c r="T197" s="216"/>
      <c r="U197" s="216"/>
    </row>
    <row r="198">
      <c r="A198" s="75"/>
      <c r="B198" s="52">
        <v>5717.0</v>
      </c>
      <c r="C198" s="118" t="s">
        <v>391</v>
      </c>
      <c r="D198" s="399">
        <v>30.7</v>
      </c>
      <c r="E198" s="118">
        <v>18.0</v>
      </c>
      <c r="F198" s="242">
        <v>29.36</v>
      </c>
      <c r="G198" s="52">
        <v>205944.0</v>
      </c>
      <c r="H198" s="52">
        <v>31.37</v>
      </c>
      <c r="I198" s="52" t="s">
        <v>65</v>
      </c>
      <c r="J198" s="52" t="s">
        <v>53</v>
      </c>
      <c r="K198" s="52" t="s">
        <v>203</v>
      </c>
      <c r="Q198" s="247">
        <f t="shared" si="3"/>
        <v>1679.88</v>
      </c>
      <c r="R198" s="247">
        <f t="shared" si="4"/>
        <v>1390.73</v>
      </c>
      <c r="S198" s="247">
        <f t="shared" si="5"/>
        <v>337.01</v>
      </c>
    </row>
    <row r="199">
      <c r="A199" s="75"/>
      <c r="B199" s="52">
        <v>5718.0</v>
      </c>
      <c r="C199" s="118" t="s">
        <v>391</v>
      </c>
      <c r="D199" s="276">
        <v>30.7</v>
      </c>
      <c r="E199" s="52">
        <v>12.0</v>
      </c>
      <c r="F199" s="242">
        <v>14.28</v>
      </c>
      <c r="G199" s="52">
        <v>137552.0</v>
      </c>
      <c r="H199" s="52">
        <v>31.69</v>
      </c>
      <c r="I199" s="52" t="s">
        <v>65</v>
      </c>
      <c r="J199" s="52" t="s">
        <v>53</v>
      </c>
      <c r="K199" s="52" t="s">
        <v>203</v>
      </c>
      <c r="Q199" s="247">
        <f t="shared" si="3"/>
        <v>1694.16</v>
      </c>
      <c r="R199" s="247">
        <f t="shared" si="4"/>
        <v>1390.73</v>
      </c>
      <c r="S199" s="247">
        <f t="shared" si="5"/>
        <v>337.01</v>
      </c>
    </row>
    <row r="200">
      <c r="A200" s="75"/>
      <c r="B200" s="52">
        <v>5719.0</v>
      </c>
      <c r="C200" s="118" t="s">
        <v>391</v>
      </c>
      <c r="D200" s="276">
        <v>30.7</v>
      </c>
      <c r="E200" s="52">
        <v>9.0</v>
      </c>
      <c r="F200" s="242">
        <v>14.29</v>
      </c>
      <c r="G200" s="52">
        <v>138359.0</v>
      </c>
      <c r="H200" s="52">
        <v>31.78</v>
      </c>
      <c r="I200" s="52" t="s">
        <v>65</v>
      </c>
      <c r="J200" s="52" t="s">
        <v>53</v>
      </c>
      <c r="K200" s="52" t="s">
        <v>203</v>
      </c>
      <c r="Q200" s="247">
        <f t="shared" si="3"/>
        <v>1708.45</v>
      </c>
      <c r="R200" s="247">
        <f t="shared" si="4"/>
        <v>1390.73</v>
      </c>
      <c r="S200" s="247">
        <f t="shared" si="5"/>
        <v>337.01</v>
      </c>
    </row>
    <row r="201">
      <c r="A201" s="75"/>
      <c r="B201" s="52">
        <v>5720.0</v>
      </c>
      <c r="C201" s="100" t="s">
        <v>154</v>
      </c>
      <c r="D201" s="399">
        <v>30.7</v>
      </c>
      <c r="E201" s="118">
        <v>18.0</v>
      </c>
      <c r="F201" s="242">
        <v>0.0</v>
      </c>
      <c r="G201" s="52">
        <v>0.0</v>
      </c>
      <c r="H201" s="52">
        <v>0.0</v>
      </c>
      <c r="I201" s="52" t="s">
        <v>65</v>
      </c>
      <c r="J201" s="52" t="s">
        <v>53</v>
      </c>
      <c r="K201" s="52" t="s">
        <v>223</v>
      </c>
      <c r="Q201" s="247">
        <f t="shared" si="3"/>
        <v>1708.45</v>
      </c>
      <c r="R201" s="247">
        <f t="shared" si="4"/>
        <v>1390.73</v>
      </c>
      <c r="S201" s="247">
        <f t="shared" si="5"/>
        <v>337.01</v>
      </c>
    </row>
    <row r="202">
      <c r="A202" s="75"/>
      <c r="B202" s="52">
        <v>5721.0</v>
      </c>
      <c r="C202" s="118" t="s">
        <v>391</v>
      </c>
      <c r="D202" s="399">
        <v>30.7</v>
      </c>
      <c r="E202" s="118">
        <v>18.0</v>
      </c>
      <c r="F202" s="242">
        <v>15.38</v>
      </c>
      <c r="G202" s="52">
        <v>112307.0</v>
      </c>
      <c r="H202" s="52">
        <v>18.37</v>
      </c>
      <c r="I202" s="52" t="s">
        <v>65</v>
      </c>
      <c r="J202" s="52" t="s">
        <v>53</v>
      </c>
      <c r="K202" s="52" t="s">
        <v>223</v>
      </c>
      <c r="Q202" s="247">
        <f t="shared" si="3"/>
        <v>1723.83</v>
      </c>
      <c r="R202" s="247">
        <f t="shared" si="4"/>
        <v>1390.73</v>
      </c>
      <c r="S202" s="247">
        <f t="shared" si="5"/>
        <v>337.01</v>
      </c>
    </row>
    <row r="203">
      <c r="A203" s="111"/>
      <c r="B203" s="43">
        <v>5722.0</v>
      </c>
      <c r="C203" s="123" t="s">
        <v>391</v>
      </c>
      <c r="D203" s="277">
        <v>30.7</v>
      </c>
      <c r="E203" s="43">
        <v>18.0</v>
      </c>
      <c r="F203" s="381">
        <v>9.96</v>
      </c>
      <c r="G203" s="43">
        <v>90687.0</v>
      </c>
      <c r="H203" s="43">
        <v>9.97</v>
      </c>
      <c r="I203" s="43" t="s">
        <v>229</v>
      </c>
      <c r="J203" s="43" t="s">
        <v>53</v>
      </c>
      <c r="K203" s="43" t="s">
        <v>203</v>
      </c>
      <c r="L203" s="27"/>
      <c r="M203" s="27"/>
      <c r="N203" s="27"/>
      <c r="O203" s="27"/>
      <c r="P203" s="27"/>
      <c r="Q203" s="247">
        <f t="shared" si="3"/>
        <v>1723.83</v>
      </c>
      <c r="R203" s="247">
        <f t="shared" si="4"/>
        <v>1390.73</v>
      </c>
      <c r="S203" s="247">
        <f t="shared" si="5"/>
        <v>346.97</v>
      </c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</row>
    <row r="204">
      <c r="A204" s="111"/>
      <c r="B204" s="43">
        <v>5723.0</v>
      </c>
      <c r="C204" s="43" t="s">
        <v>391</v>
      </c>
      <c r="D204" s="277">
        <v>30.7</v>
      </c>
      <c r="E204" s="43">
        <v>18.0</v>
      </c>
      <c r="F204" s="381">
        <v>24.32</v>
      </c>
      <c r="G204" s="43">
        <v>226801.0</v>
      </c>
      <c r="H204" s="43">
        <v>25.5</v>
      </c>
      <c r="I204" s="43" t="s">
        <v>229</v>
      </c>
      <c r="J204" s="43" t="s">
        <v>53</v>
      </c>
      <c r="K204" s="43" t="s">
        <v>203</v>
      </c>
      <c r="L204" s="27"/>
      <c r="M204" s="27"/>
      <c r="N204" s="27"/>
      <c r="O204" s="27"/>
      <c r="P204" s="27"/>
      <c r="Q204" s="247">
        <f t="shared" si="3"/>
        <v>1723.83</v>
      </c>
      <c r="R204" s="247">
        <f t="shared" si="4"/>
        <v>1390.73</v>
      </c>
      <c r="S204" s="247">
        <f t="shared" si="5"/>
        <v>371.29</v>
      </c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</row>
    <row r="205">
      <c r="A205" s="111"/>
      <c r="B205" s="43">
        <v>5724.0</v>
      </c>
      <c r="C205" s="123" t="s">
        <v>391</v>
      </c>
      <c r="D205" s="277">
        <v>30.7</v>
      </c>
      <c r="E205" s="43">
        <v>18.0</v>
      </c>
      <c r="F205" s="381">
        <v>35.03</v>
      </c>
      <c r="G205" s="43">
        <v>323527.0</v>
      </c>
      <c r="H205" s="43">
        <v>35.62</v>
      </c>
      <c r="I205" s="43" t="s">
        <v>229</v>
      </c>
      <c r="J205" s="43" t="s">
        <v>53</v>
      </c>
      <c r="K205" s="43" t="s">
        <v>203</v>
      </c>
      <c r="L205" s="27"/>
      <c r="M205" s="27"/>
      <c r="N205" s="27"/>
      <c r="O205" s="27"/>
      <c r="P205" s="27"/>
      <c r="Q205" s="247">
        <f t="shared" si="3"/>
        <v>1723.83</v>
      </c>
      <c r="R205" s="247">
        <f t="shared" si="4"/>
        <v>1390.73</v>
      </c>
      <c r="S205" s="247">
        <f t="shared" si="5"/>
        <v>406.32</v>
      </c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</row>
    <row r="206">
      <c r="A206" s="228"/>
      <c r="B206" s="153">
        <v>5725.0</v>
      </c>
      <c r="C206" s="153" t="s">
        <v>74</v>
      </c>
      <c r="D206" s="344">
        <v>30.7</v>
      </c>
      <c r="E206" s="153" t="s">
        <v>232</v>
      </c>
      <c r="F206" s="395">
        <v>0.0</v>
      </c>
      <c r="G206" s="153">
        <v>0.0</v>
      </c>
      <c r="H206" s="153">
        <v>35.0</v>
      </c>
      <c r="I206" s="153" t="s">
        <v>74</v>
      </c>
      <c r="J206" s="153" t="s">
        <v>414</v>
      </c>
      <c r="K206" s="153" t="s">
        <v>689</v>
      </c>
      <c r="L206" s="151" t="s">
        <v>833</v>
      </c>
      <c r="M206" s="154"/>
      <c r="N206" s="154"/>
      <c r="O206" s="154"/>
      <c r="P206" s="154"/>
      <c r="Q206" s="247">
        <f t="shared" si="3"/>
        <v>1723.83</v>
      </c>
      <c r="R206" s="247">
        <f t="shared" si="4"/>
        <v>1390.73</v>
      </c>
      <c r="S206" s="247">
        <f t="shared" si="5"/>
        <v>406.32</v>
      </c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</row>
    <row r="207">
      <c r="A207" s="329"/>
      <c r="B207" s="153">
        <v>5726.0</v>
      </c>
      <c r="C207" s="153" t="s">
        <v>190</v>
      </c>
      <c r="D207" s="344">
        <v>30.7</v>
      </c>
      <c r="E207" s="153" t="s">
        <v>232</v>
      </c>
      <c r="F207" s="395">
        <v>0.0</v>
      </c>
      <c r="G207" s="153">
        <v>0.0</v>
      </c>
      <c r="H207" s="153">
        <v>0.0</v>
      </c>
      <c r="I207" s="153" t="s">
        <v>74</v>
      </c>
      <c r="J207" s="153" t="s">
        <v>414</v>
      </c>
      <c r="K207" s="153" t="s">
        <v>689</v>
      </c>
      <c r="L207" s="151" t="s">
        <v>834</v>
      </c>
      <c r="M207" s="154"/>
      <c r="N207" s="154"/>
      <c r="O207" s="154"/>
      <c r="P207" s="154"/>
      <c r="Q207" s="247">
        <f t="shared" si="3"/>
        <v>1723.83</v>
      </c>
      <c r="R207" s="247">
        <f t="shared" si="4"/>
        <v>1390.73</v>
      </c>
      <c r="S207" s="247">
        <f t="shared" si="5"/>
        <v>406.32</v>
      </c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</row>
    <row r="208">
      <c r="A208" s="114"/>
      <c r="B208" s="83">
        <v>5727.0</v>
      </c>
      <c r="C208" s="83" t="s">
        <v>190</v>
      </c>
      <c r="D208" s="278">
        <v>30.7</v>
      </c>
      <c r="E208" s="83">
        <v>18.0</v>
      </c>
      <c r="F208" s="370">
        <v>0.0</v>
      </c>
      <c r="G208" s="83">
        <v>0.0</v>
      </c>
      <c r="H208" s="83">
        <v>1.0</v>
      </c>
      <c r="I208" s="83" t="s">
        <v>101</v>
      </c>
      <c r="J208" s="83" t="s">
        <v>53</v>
      </c>
      <c r="K208" s="83" t="s">
        <v>203</v>
      </c>
      <c r="L208" s="23"/>
      <c r="M208" s="23"/>
      <c r="N208" s="23"/>
      <c r="O208" s="23"/>
      <c r="P208" s="23"/>
      <c r="Q208" s="247">
        <f t="shared" si="3"/>
        <v>1723.83</v>
      </c>
      <c r="R208" s="247">
        <f t="shared" si="4"/>
        <v>1390.73</v>
      </c>
      <c r="S208" s="247">
        <f t="shared" si="5"/>
        <v>406.32</v>
      </c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>
      <c r="A209" s="114"/>
      <c r="B209" s="83">
        <v>5728.0</v>
      </c>
      <c r="C209" s="83" t="s">
        <v>391</v>
      </c>
      <c r="D209" s="278">
        <v>30.7</v>
      </c>
      <c r="E209" s="83">
        <v>18.0</v>
      </c>
      <c r="F209" s="370">
        <v>15.35</v>
      </c>
      <c r="G209" s="83">
        <v>318547.0</v>
      </c>
      <c r="H209" s="83">
        <v>29.12</v>
      </c>
      <c r="I209" s="83" t="s">
        <v>101</v>
      </c>
      <c r="J209" s="83" t="s">
        <v>53</v>
      </c>
      <c r="K209" s="83" t="s">
        <v>203</v>
      </c>
      <c r="L209" s="23"/>
      <c r="M209" s="23"/>
      <c r="N209" s="23"/>
      <c r="O209" s="23"/>
      <c r="P209" s="23"/>
      <c r="Q209" s="247">
        <f t="shared" si="3"/>
        <v>1723.83</v>
      </c>
      <c r="R209" s="247">
        <f t="shared" si="4"/>
        <v>1406.08</v>
      </c>
      <c r="S209" s="247">
        <f t="shared" si="5"/>
        <v>406.32</v>
      </c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>
      <c r="A210" s="114"/>
      <c r="B210" s="83">
        <v>5729.0</v>
      </c>
      <c r="C210" s="83" t="s">
        <v>190</v>
      </c>
      <c r="D210" s="278">
        <v>30.7</v>
      </c>
      <c r="E210" s="83" t="s">
        <v>232</v>
      </c>
      <c r="F210" s="370">
        <v>0.0</v>
      </c>
      <c r="G210" s="83">
        <v>13103.0</v>
      </c>
      <c r="H210" s="83">
        <v>5.45</v>
      </c>
      <c r="I210" s="83" t="s">
        <v>101</v>
      </c>
      <c r="J210" s="83" t="s">
        <v>53</v>
      </c>
      <c r="K210" s="83" t="s">
        <v>203</v>
      </c>
      <c r="L210" s="45" t="s">
        <v>415</v>
      </c>
      <c r="M210" s="23"/>
      <c r="N210" s="23"/>
      <c r="O210" s="23"/>
      <c r="P210" s="23"/>
      <c r="Q210" s="247">
        <f t="shared" si="3"/>
        <v>1723.83</v>
      </c>
      <c r="R210" s="247">
        <f t="shared" si="4"/>
        <v>1406.08</v>
      </c>
      <c r="S210" s="247">
        <f t="shared" si="5"/>
        <v>406.32</v>
      </c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>
      <c r="A211" s="228"/>
      <c r="B211" s="153">
        <v>5730.0</v>
      </c>
      <c r="C211" s="153" t="s">
        <v>74</v>
      </c>
      <c r="D211" s="344">
        <v>30.7</v>
      </c>
      <c r="E211" s="153" t="s">
        <v>232</v>
      </c>
      <c r="F211" s="395">
        <v>0.0</v>
      </c>
      <c r="G211" s="153">
        <v>0.0</v>
      </c>
      <c r="H211" s="153">
        <v>35.0</v>
      </c>
      <c r="I211" s="153" t="s">
        <v>74</v>
      </c>
      <c r="J211" s="153" t="s">
        <v>414</v>
      </c>
      <c r="K211" s="153" t="s">
        <v>689</v>
      </c>
      <c r="L211" s="154"/>
      <c r="M211" s="154"/>
      <c r="N211" s="154"/>
      <c r="O211" s="154"/>
      <c r="P211" s="154"/>
      <c r="Q211" s="247">
        <f t="shared" si="3"/>
        <v>1723.83</v>
      </c>
      <c r="R211" s="247">
        <f t="shared" si="4"/>
        <v>1406.08</v>
      </c>
      <c r="S211" s="247">
        <f t="shared" si="5"/>
        <v>406.32</v>
      </c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</row>
    <row r="212">
      <c r="A212" s="114"/>
      <c r="B212" s="83">
        <v>5731.0</v>
      </c>
      <c r="C212" s="83" t="s">
        <v>154</v>
      </c>
      <c r="D212" s="278">
        <v>30.7</v>
      </c>
      <c r="E212" s="83" t="s">
        <v>232</v>
      </c>
      <c r="F212" s="370">
        <v>0.0</v>
      </c>
      <c r="G212" s="83">
        <v>0.0</v>
      </c>
      <c r="H212" s="83">
        <v>35.0</v>
      </c>
      <c r="I212" s="83" t="s">
        <v>101</v>
      </c>
      <c r="J212" s="83" t="s">
        <v>53</v>
      </c>
      <c r="K212" s="83" t="s">
        <v>203</v>
      </c>
      <c r="L212" s="45" t="s">
        <v>837</v>
      </c>
      <c r="M212" s="23"/>
      <c r="N212" s="23"/>
      <c r="O212" s="23"/>
      <c r="P212" s="23"/>
      <c r="Q212" s="247">
        <f t="shared" si="3"/>
        <v>1723.83</v>
      </c>
      <c r="R212" s="247">
        <f t="shared" si="4"/>
        <v>1406.08</v>
      </c>
      <c r="S212" s="247">
        <f t="shared" si="5"/>
        <v>406.32</v>
      </c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</row>
    <row r="213">
      <c r="A213" s="114"/>
      <c r="B213" s="83">
        <v>5732.0</v>
      </c>
      <c r="C213" s="83" t="s">
        <v>391</v>
      </c>
      <c r="D213" s="278">
        <v>30.7</v>
      </c>
      <c r="E213" s="83">
        <v>10.0</v>
      </c>
      <c r="F213" s="370">
        <v>7.73</v>
      </c>
      <c r="G213" s="83">
        <v>196308.0</v>
      </c>
      <c r="H213" s="83">
        <v>29.0</v>
      </c>
      <c r="I213" s="83" t="s">
        <v>101</v>
      </c>
      <c r="J213" s="83" t="s">
        <v>53</v>
      </c>
      <c r="K213" s="83" t="s">
        <v>203</v>
      </c>
      <c r="L213" s="45" t="s">
        <v>838</v>
      </c>
      <c r="M213" s="23"/>
      <c r="N213" s="23"/>
      <c r="O213" s="23"/>
      <c r="P213" s="23"/>
      <c r="Q213" s="247">
        <f t="shared" si="3"/>
        <v>1723.83</v>
      </c>
      <c r="R213" s="247">
        <f t="shared" si="4"/>
        <v>1413.81</v>
      </c>
      <c r="S213" s="247">
        <f t="shared" si="5"/>
        <v>406.32</v>
      </c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</row>
    <row r="214">
      <c r="A214" s="228"/>
      <c r="B214" s="153">
        <v>5733.0</v>
      </c>
      <c r="C214" s="153" t="s">
        <v>154</v>
      </c>
      <c r="D214" s="344">
        <v>30.7</v>
      </c>
      <c r="E214" s="153" t="s">
        <v>232</v>
      </c>
      <c r="F214" s="395">
        <v>0.0</v>
      </c>
      <c r="G214" s="153">
        <v>0.0</v>
      </c>
      <c r="H214" s="153">
        <v>0.0</v>
      </c>
      <c r="I214" s="153" t="s">
        <v>74</v>
      </c>
      <c r="J214" s="153" t="s">
        <v>53</v>
      </c>
      <c r="K214" s="153" t="s">
        <v>689</v>
      </c>
      <c r="L214" s="151" t="s">
        <v>547</v>
      </c>
      <c r="M214" s="154"/>
      <c r="N214" s="154"/>
      <c r="O214" s="154"/>
      <c r="P214" s="154"/>
      <c r="Q214" s="247">
        <f t="shared" si="3"/>
        <v>1723.83</v>
      </c>
      <c r="R214" s="247">
        <f t="shared" si="4"/>
        <v>1413.81</v>
      </c>
      <c r="S214" s="247">
        <f t="shared" si="5"/>
        <v>406.32</v>
      </c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</row>
    <row r="215">
      <c r="A215" s="228"/>
      <c r="B215" s="153">
        <v>5734.0</v>
      </c>
      <c r="C215" s="153" t="s">
        <v>154</v>
      </c>
      <c r="D215" s="344">
        <v>30.7</v>
      </c>
      <c r="E215" s="153" t="s">
        <v>232</v>
      </c>
      <c r="F215" s="395">
        <v>0.0</v>
      </c>
      <c r="G215" s="153">
        <v>0.0</v>
      </c>
      <c r="H215" s="153">
        <v>5.0</v>
      </c>
      <c r="I215" s="153" t="s">
        <v>74</v>
      </c>
      <c r="J215" s="153" t="s">
        <v>414</v>
      </c>
      <c r="K215" s="153" t="s">
        <v>689</v>
      </c>
      <c r="L215" s="154"/>
      <c r="M215" s="154"/>
      <c r="N215" s="154"/>
      <c r="O215" s="154"/>
      <c r="P215" s="154"/>
      <c r="Q215" s="247">
        <f t="shared" si="3"/>
        <v>1723.83</v>
      </c>
      <c r="R215" s="247">
        <f t="shared" si="4"/>
        <v>1413.81</v>
      </c>
      <c r="S215" s="247">
        <f t="shared" si="5"/>
        <v>406.32</v>
      </c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</row>
    <row r="216">
      <c r="A216" s="228"/>
      <c r="B216" s="153">
        <v>5735.0</v>
      </c>
      <c r="C216" s="153" t="s">
        <v>74</v>
      </c>
      <c r="D216" s="344">
        <v>30.7</v>
      </c>
      <c r="E216" s="153" t="s">
        <v>232</v>
      </c>
      <c r="F216" s="395">
        <v>0.0</v>
      </c>
      <c r="G216" s="153">
        <v>0.0</v>
      </c>
      <c r="H216" s="153">
        <v>35.0</v>
      </c>
      <c r="I216" s="153" t="s">
        <v>74</v>
      </c>
      <c r="J216" s="153" t="s">
        <v>414</v>
      </c>
      <c r="K216" s="153" t="s">
        <v>689</v>
      </c>
      <c r="L216" s="154"/>
      <c r="M216" s="154"/>
      <c r="N216" s="154"/>
      <c r="O216" s="154"/>
      <c r="P216" s="154"/>
      <c r="Q216" s="247">
        <f t="shared" si="3"/>
        <v>1723.83</v>
      </c>
      <c r="R216" s="247">
        <f t="shared" si="4"/>
        <v>1413.81</v>
      </c>
      <c r="S216" s="247">
        <f t="shared" si="5"/>
        <v>406.32</v>
      </c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</row>
    <row r="217">
      <c r="A217" s="114"/>
      <c r="B217" s="83">
        <v>5736.0</v>
      </c>
      <c r="C217" s="83" t="s">
        <v>391</v>
      </c>
      <c r="D217" s="278">
        <v>30.7</v>
      </c>
      <c r="E217" s="83">
        <v>10.0</v>
      </c>
      <c r="F217" s="370">
        <v>14.63</v>
      </c>
      <c r="G217" s="83">
        <v>308684.0</v>
      </c>
      <c r="H217" s="83">
        <v>30.46</v>
      </c>
      <c r="I217" s="83" t="s">
        <v>101</v>
      </c>
      <c r="J217" s="83" t="s">
        <v>53</v>
      </c>
      <c r="K217" s="83" t="s">
        <v>203</v>
      </c>
      <c r="L217" s="23"/>
      <c r="M217" s="23"/>
      <c r="N217" s="23"/>
      <c r="O217" s="23"/>
      <c r="P217" s="23"/>
      <c r="Q217" s="247">
        <f t="shared" si="3"/>
        <v>1723.83</v>
      </c>
      <c r="R217" s="247">
        <f t="shared" si="4"/>
        <v>1428.44</v>
      </c>
      <c r="S217" s="247">
        <f t="shared" si="5"/>
        <v>406.32</v>
      </c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</row>
    <row r="218">
      <c r="A218" s="114"/>
      <c r="B218" s="83">
        <v>5737.0</v>
      </c>
      <c r="C218" s="83" t="s">
        <v>391</v>
      </c>
      <c r="D218" s="278">
        <v>30.7</v>
      </c>
      <c r="E218" s="83">
        <v>10.0</v>
      </c>
      <c r="F218" s="370">
        <v>13.61</v>
      </c>
      <c r="G218" s="83">
        <v>291665.0</v>
      </c>
      <c r="H218" s="83">
        <v>30.03</v>
      </c>
      <c r="I218" s="83" t="s">
        <v>101</v>
      </c>
      <c r="J218" s="83" t="s">
        <v>53</v>
      </c>
      <c r="K218" s="83" t="s">
        <v>203</v>
      </c>
      <c r="L218" s="23"/>
      <c r="M218" s="23"/>
      <c r="N218" s="23"/>
      <c r="O218" s="23"/>
      <c r="P218" s="23"/>
      <c r="Q218" s="247">
        <f t="shared" si="3"/>
        <v>1723.83</v>
      </c>
      <c r="R218" s="247">
        <f t="shared" si="4"/>
        <v>1442.05</v>
      </c>
      <c r="S218" s="247">
        <f t="shared" si="5"/>
        <v>406.32</v>
      </c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</row>
    <row r="219">
      <c r="A219" s="114"/>
      <c r="B219" s="83">
        <v>5738.0</v>
      </c>
      <c r="C219" s="83" t="s">
        <v>391</v>
      </c>
      <c r="D219" s="278">
        <v>30.7</v>
      </c>
      <c r="E219" s="83">
        <v>10.0</v>
      </c>
      <c r="F219" s="370">
        <v>14.11</v>
      </c>
      <c r="G219" s="83">
        <v>299780.0</v>
      </c>
      <c r="H219" s="83">
        <v>29.95</v>
      </c>
      <c r="I219" s="83" t="s">
        <v>101</v>
      </c>
      <c r="J219" s="83" t="s">
        <v>53</v>
      </c>
      <c r="K219" s="83" t="s">
        <v>203</v>
      </c>
      <c r="L219" s="23"/>
      <c r="M219" s="23"/>
      <c r="N219" s="23"/>
      <c r="O219" s="23"/>
      <c r="P219" s="23"/>
      <c r="Q219" s="247">
        <f t="shared" si="3"/>
        <v>1723.83</v>
      </c>
      <c r="R219" s="247">
        <f t="shared" si="4"/>
        <v>1456.16</v>
      </c>
      <c r="S219" s="247">
        <f t="shared" si="5"/>
        <v>406.32</v>
      </c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</row>
    <row r="220">
      <c r="A220" s="114"/>
      <c r="B220" s="83">
        <v>5739.0</v>
      </c>
      <c r="C220" s="83" t="s">
        <v>391</v>
      </c>
      <c r="D220" s="278">
        <v>30.7</v>
      </c>
      <c r="E220" s="83">
        <v>10.0</v>
      </c>
      <c r="F220" s="370">
        <v>15.47</v>
      </c>
      <c r="G220" s="83">
        <v>320075.0</v>
      </c>
      <c r="H220" s="83">
        <v>29.75</v>
      </c>
      <c r="I220" s="83" t="s">
        <v>101</v>
      </c>
      <c r="J220" s="83" t="s">
        <v>53</v>
      </c>
      <c r="K220" s="83" t="s">
        <v>203</v>
      </c>
      <c r="L220" s="23"/>
      <c r="M220" s="23"/>
      <c r="N220" s="23"/>
      <c r="O220" s="23"/>
      <c r="P220" s="23"/>
      <c r="Q220" s="247">
        <f t="shared" si="3"/>
        <v>1723.83</v>
      </c>
      <c r="R220" s="247">
        <f t="shared" si="4"/>
        <v>1471.63</v>
      </c>
      <c r="S220" s="247">
        <f t="shared" si="5"/>
        <v>406.32</v>
      </c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</row>
    <row r="221">
      <c r="A221" s="400">
        <v>45393.0</v>
      </c>
      <c r="B221" s="83">
        <v>5740.0</v>
      </c>
      <c r="C221" s="83" t="s">
        <v>391</v>
      </c>
      <c r="D221" s="278">
        <v>30.7</v>
      </c>
      <c r="E221" s="83">
        <v>10.0</v>
      </c>
      <c r="F221" s="401">
        <v>10.0</v>
      </c>
      <c r="G221" s="83">
        <v>0.0</v>
      </c>
      <c r="H221" s="83">
        <v>30.0</v>
      </c>
      <c r="I221" s="83" t="s">
        <v>101</v>
      </c>
      <c r="J221" s="83" t="s">
        <v>53</v>
      </c>
      <c r="K221" s="83" t="s">
        <v>203</v>
      </c>
      <c r="L221" s="45" t="s">
        <v>432</v>
      </c>
      <c r="M221" s="23"/>
      <c r="N221" s="23"/>
      <c r="O221" s="23"/>
      <c r="P221" s="23"/>
      <c r="Q221" s="247">
        <f t="shared" si="3"/>
        <v>1723.83</v>
      </c>
      <c r="R221" s="247">
        <f t="shared" si="4"/>
        <v>1481.63</v>
      </c>
      <c r="S221" s="247">
        <f t="shared" si="5"/>
        <v>406.32</v>
      </c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</row>
    <row r="222">
      <c r="A222" s="114"/>
      <c r="B222" s="83">
        <v>5741.0</v>
      </c>
      <c r="C222" s="83" t="s">
        <v>154</v>
      </c>
      <c r="D222" s="278">
        <v>30.7</v>
      </c>
      <c r="E222" s="83">
        <v>10.0</v>
      </c>
      <c r="F222" s="370">
        <v>0.0</v>
      </c>
      <c r="G222" s="83">
        <v>24523.0</v>
      </c>
      <c r="H222" s="83">
        <v>10.03</v>
      </c>
      <c r="I222" s="83" t="s">
        <v>101</v>
      </c>
      <c r="J222" s="83" t="s">
        <v>53</v>
      </c>
      <c r="K222" s="83" t="s">
        <v>203</v>
      </c>
      <c r="L222" s="45" t="s">
        <v>415</v>
      </c>
      <c r="M222" s="23"/>
      <c r="N222" s="23"/>
      <c r="O222" s="23"/>
      <c r="P222" s="23"/>
      <c r="Q222" s="247">
        <f t="shared" si="3"/>
        <v>1723.83</v>
      </c>
      <c r="R222" s="247">
        <f t="shared" si="4"/>
        <v>1481.63</v>
      </c>
      <c r="S222" s="247">
        <f t="shared" si="5"/>
        <v>406.32</v>
      </c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</row>
    <row r="223">
      <c r="A223" s="114"/>
      <c r="B223" s="83">
        <v>5742.0</v>
      </c>
      <c r="C223" s="83" t="s">
        <v>391</v>
      </c>
      <c r="D223" s="278">
        <v>30.7</v>
      </c>
      <c r="E223" s="83">
        <v>10.0</v>
      </c>
      <c r="F223" s="370">
        <v>1.97</v>
      </c>
      <c r="G223" s="83">
        <v>75144.0</v>
      </c>
      <c r="H223" s="83">
        <v>17.37</v>
      </c>
      <c r="I223" s="83" t="s">
        <v>101</v>
      </c>
      <c r="J223" s="83" t="s">
        <v>53</v>
      </c>
      <c r="K223" s="83" t="s">
        <v>203</v>
      </c>
      <c r="L223" s="23"/>
      <c r="M223" s="23"/>
      <c r="N223" s="23"/>
      <c r="O223" s="23"/>
      <c r="P223" s="23"/>
      <c r="Q223" s="247">
        <f t="shared" si="3"/>
        <v>1723.83</v>
      </c>
      <c r="R223" s="247">
        <f t="shared" si="4"/>
        <v>1483.6</v>
      </c>
      <c r="S223" s="247">
        <f t="shared" si="5"/>
        <v>406.32</v>
      </c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</row>
    <row r="224">
      <c r="A224" s="180"/>
      <c r="B224" s="83">
        <v>5743.0</v>
      </c>
      <c r="C224" s="83" t="s">
        <v>391</v>
      </c>
      <c r="D224" s="278">
        <v>30.7</v>
      </c>
      <c r="E224" s="83">
        <v>10.0</v>
      </c>
      <c r="F224" s="401">
        <v>15.0</v>
      </c>
      <c r="G224" s="83">
        <v>0.0</v>
      </c>
      <c r="H224" s="83">
        <v>30.0</v>
      </c>
      <c r="I224" s="83" t="s">
        <v>101</v>
      </c>
      <c r="J224" s="83" t="s">
        <v>53</v>
      </c>
      <c r="K224" s="83" t="s">
        <v>203</v>
      </c>
      <c r="L224" s="45" t="s">
        <v>432</v>
      </c>
      <c r="M224" s="23"/>
      <c r="N224" s="23"/>
      <c r="O224" s="23"/>
      <c r="P224" s="23"/>
      <c r="Q224" s="247">
        <f t="shared" si="3"/>
        <v>1723.83</v>
      </c>
      <c r="R224" s="247">
        <f t="shared" si="4"/>
        <v>1498.6</v>
      </c>
      <c r="S224" s="247">
        <f t="shared" si="5"/>
        <v>406.32</v>
      </c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</row>
    <row r="225">
      <c r="A225" s="114"/>
      <c r="B225" s="83">
        <v>5744.0</v>
      </c>
      <c r="C225" s="83" t="s">
        <v>391</v>
      </c>
      <c r="D225" s="278">
        <v>30.7</v>
      </c>
      <c r="E225" s="83">
        <v>10.0</v>
      </c>
      <c r="F225" s="370">
        <v>17.0</v>
      </c>
      <c r="G225" s="83">
        <v>345798.0</v>
      </c>
      <c r="H225" s="83">
        <v>30.44</v>
      </c>
      <c r="I225" s="83" t="s">
        <v>101</v>
      </c>
      <c r="J225" s="83" t="s">
        <v>53</v>
      </c>
      <c r="K225" s="83" t="s">
        <v>203</v>
      </c>
      <c r="L225" s="23"/>
      <c r="M225" s="23"/>
      <c r="N225" s="23"/>
      <c r="O225" s="23"/>
      <c r="P225" s="23"/>
      <c r="Q225" s="247">
        <f t="shared" si="3"/>
        <v>1723.83</v>
      </c>
      <c r="R225" s="247">
        <f t="shared" si="4"/>
        <v>1515.6</v>
      </c>
      <c r="S225" s="247">
        <f t="shared" si="5"/>
        <v>406.32</v>
      </c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</row>
    <row r="226">
      <c r="A226" s="114"/>
      <c r="B226" s="83">
        <v>5745.0</v>
      </c>
      <c r="C226" s="83" t="s">
        <v>391</v>
      </c>
      <c r="D226" s="278">
        <v>30.7</v>
      </c>
      <c r="E226" s="83">
        <v>10.0</v>
      </c>
      <c r="F226" s="370">
        <v>18.19</v>
      </c>
      <c r="G226" s="83">
        <v>371875.0</v>
      </c>
      <c r="H226" s="83">
        <v>32.84</v>
      </c>
      <c r="I226" s="83" t="s">
        <v>101</v>
      </c>
      <c r="J226" s="83" t="s">
        <v>53</v>
      </c>
      <c r="K226" s="83" t="s">
        <v>203</v>
      </c>
      <c r="L226" s="23"/>
      <c r="M226" s="23"/>
      <c r="N226" s="23"/>
      <c r="O226" s="23"/>
      <c r="P226" s="23"/>
      <c r="Q226" s="247">
        <f t="shared" si="3"/>
        <v>1723.83</v>
      </c>
      <c r="R226" s="247">
        <f t="shared" si="4"/>
        <v>1533.79</v>
      </c>
      <c r="S226" s="247">
        <f t="shared" si="5"/>
        <v>406.32</v>
      </c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</row>
    <row r="227">
      <c r="A227" s="114"/>
      <c r="B227" s="83">
        <v>5746.0</v>
      </c>
      <c r="C227" s="83" t="s">
        <v>391</v>
      </c>
      <c r="D227" s="278">
        <v>30.7</v>
      </c>
      <c r="E227" s="83">
        <v>10.0</v>
      </c>
      <c r="F227" s="370">
        <v>17.55</v>
      </c>
      <c r="G227" s="83">
        <v>354377.0</v>
      </c>
      <c r="H227" s="83">
        <v>29.89</v>
      </c>
      <c r="I227" s="83" t="s">
        <v>101</v>
      </c>
      <c r="J227" s="83" t="s">
        <v>53</v>
      </c>
      <c r="K227" s="83" t="s">
        <v>203</v>
      </c>
      <c r="L227" s="23"/>
      <c r="M227" s="23"/>
      <c r="N227" s="23"/>
      <c r="O227" s="23"/>
      <c r="P227" s="23"/>
      <c r="Q227" s="247">
        <f t="shared" si="3"/>
        <v>1723.83</v>
      </c>
      <c r="R227" s="247">
        <f t="shared" si="4"/>
        <v>1551.34</v>
      </c>
      <c r="S227" s="247">
        <f t="shared" si="5"/>
        <v>406.32</v>
      </c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</row>
    <row r="228">
      <c r="A228" s="114"/>
      <c r="B228" s="83">
        <v>5747.0</v>
      </c>
      <c r="C228" s="83" t="s">
        <v>391</v>
      </c>
      <c r="D228" s="278">
        <v>30.7</v>
      </c>
      <c r="E228" s="83">
        <v>10.0</v>
      </c>
      <c r="F228" s="370">
        <v>17.05</v>
      </c>
      <c r="G228" s="83">
        <v>355363.0</v>
      </c>
      <c r="H228" s="83">
        <v>34.54</v>
      </c>
      <c r="I228" s="83" t="s">
        <v>101</v>
      </c>
      <c r="J228" s="83" t="s">
        <v>53</v>
      </c>
      <c r="K228" s="83" t="s">
        <v>203</v>
      </c>
      <c r="L228" s="23"/>
      <c r="M228" s="23"/>
      <c r="N228" s="23"/>
      <c r="O228" s="23"/>
      <c r="P228" s="23"/>
      <c r="Q228" s="247">
        <f t="shared" si="3"/>
        <v>1723.83</v>
      </c>
      <c r="R228" s="247">
        <f t="shared" si="4"/>
        <v>1568.39</v>
      </c>
      <c r="S228" s="247">
        <f t="shared" si="5"/>
        <v>406.32</v>
      </c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</row>
    <row r="229">
      <c r="A229" s="114"/>
      <c r="B229" s="83">
        <v>5748.0</v>
      </c>
      <c r="C229" s="83" t="s">
        <v>391</v>
      </c>
      <c r="D229" s="278">
        <v>30.7</v>
      </c>
      <c r="E229" s="83">
        <v>10.0</v>
      </c>
      <c r="F229" s="370">
        <v>16.72</v>
      </c>
      <c r="G229" s="83">
        <v>359256.0</v>
      </c>
      <c r="H229" s="83">
        <v>35.34</v>
      </c>
      <c r="I229" s="83" t="s">
        <v>101</v>
      </c>
      <c r="J229" s="83" t="s">
        <v>53</v>
      </c>
      <c r="K229" s="83" t="s">
        <v>203</v>
      </c>
      <c r="L229" s="23"/>
      <c r="M229" s="23"/>
      <c r="N229" s="23"/>
      <c r="O229" s="23"/>
      <c r="P229" s="23"/>
      <c r="Q229" s="247">
        <f t="shared" si="3"/>
        <v>1723.83</v>
      </c>
      <c r="R229" s="247">
        <f t="shared" si="4"/>
        <v>1585.11</v>
      </c>
      <c r="S229" s="247">
        <f t="shared" si="5"/>
        <v>406.32</v>
      </c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</row>
    <row r="230">
      <c r="A230" s="114"/>
      <c r="B230" s="83">
        <v>5749.0</v>
      </c>
      <c r="C230" s="83" t="s">
        <v>391</v>
      </c>
      <c r="D230" s="278">
        <v>30.7</v>
      </c>
      <c r="E230" s="83">
        <v>10.0</v>
      </c>
      <c r="F230" s="370">
        <v>19.86</v>
      </c>
      <c r="G230" s="83">
        <v>409138.0</v>
      </c>
      <c r="H230" s="83">
        <v>37.23</v>
      </c>
      <c r="I230" s="83" t="s">
        <v>101</v>
      </c>
      <c r="J230" s="83" t="s">
        <v>53</v>
      </c>
      <c r="K230" s="83" t="s">
        <v>203</v>
      </c>
      <c r="L230" s="23"/>
      <c r="M230" s="23"/>
      <c r="N230" s="23"/>
      <c r="O230" s="23"/>
      <c r="P230" s="23"/>
      <c r="Q230" s="247">
        <f t="shared" si="3"/>
        <v>1723.83</v>
      </c>
      <c r="R230" s="247">
        <f t="shared" si="4"/>
        <v>1604.97</v>
      </c>
      <c r="S230" s="247">
        <f t="shared" si="5"/>
        <v>406.32</v>
      </c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</row>
    <row r="231">
      <c r="A231" s="114"/>
      <c r="B231" s="83">
        <v>5750.0</v>
      </c>
      <c r="C231" s="83" t="s">
        <v>391</v>
      </c>
      <c r="D231" s="278">
        <v>30.7</v>
      </c>
      <c r="E231" s="83">
        <v>10.0</v>
      </c>
      <c r="F231" s="370">
        <v>11.83</v>
      </c>
      <c r="G231" s="83">
        <v>267766.0</v>
      </c>
      <c r="H231" s="83">
        <v>32.12</v>
      </c>
      <c r="I231" s="83" t="s">
        <v>101</v>
      </c>
      <c r="J231" s="83" t="s">
        <v>53</v>
      </c>
      <c r="K231" s="83" t="s">
        <v>203</v>
      </c>
      <c r="L231" s="23"/>
      <c r="M231" s="23"/>
      <c r="N231" s="23"/>
      <c r="O231" s="23"/>
      <c r="P231" s="23"/>
      <c r="Q231" s="247">
        <f t="shared" si="3"/>
        <v>1723.83</v>
      </c>
      <c r="R231" s="247">
        <f t="shared" si="4"/>
        <v>1616.8</v>
      </c>
      <c r="S231" s="247">
        <f t="shared" si="5"/>
        <v>406.32</v>
      </c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</row>
    <row r="232">
      <c r="A232" s="114"/>
      <c r="B232" s="83">
        <v>5751.0</v>
      </c>
      <c r="C232" s="83" t="s">
        <v>391</v>
      </c>
      <c r="D232" s="278">
        <v>30.7</v>
      </c>
      <c r="E232" s="83">
        <v>10.0</v>
      </c>
      <c r="F232" s="370">
        <v>21.94</v>
      </c>
      <c r="G232" s="83">
        <v>454277.0</v>
      </c>
      <c r="H232" s="83">
        <v>42.14</v>
      </c>
      <c r="I232" s="83" t="s">
        <v>101</v>
      </c>
      <c r="J232" s="83" t="s">
        <v>53</v>
      </c>
      <c r="K232" s="83" t="s">
        <v>203</v>
      </c>
      <c r="L232" s="23"/>
      <c r="M232" s="23"/>
      <c r="N232" s="23"/>
      <c r="O232" s="23"/>
      <c r="P232" s="23"/>
      <c r="Q232" s="247">
        <f t="shared" si="3"/>
        <v>1723.83</v>
      </c>
      <c r="R232" s="247">
        <f t="shared" si="4"/>
        <v>1638.74</v>
      </c>
      <c r="S232" s="247">
        <f t="shared" si="5"/>
        <v>406.32</v>
      </c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</row>
    <row r="233">
      <c r="A233" s="114"/>
      <c r="B233" s="83">
        <v>5752.0</v>
      </c>
      <c r="C233" s="83" t="s">
        <v>391</v>
      </c>
      <c r="D233" s="278">
        <v>30.7</v>
      </c>
      <c r="E233" s="83">
        <v>10.0</v>
      </c>
      <c r="F233" s="370">
        <v>17.89</v>
      </c>
      <c r="G233" s="83">
        <v>366688.0</v>
      </c>
      <c r="H233" s="83">
        <v>32.66</v>
      </c>
      <c r="I233" s="83" t="s">
        <v>101</v>
      </c>
      <c r="J233" s="83" t="s">
        <v>53</v>
      </c>
      <c r="K233" s="83" t="s">
        <v>203</v>
      </c>
      <c r="L233" s="23"/>
      <c r="M233" s="23"/>
      <c r="N233" s="23"/>
      <c r="O233" s="23"/>
      <c r="P233" s="23"/>
      <c r="Q233" s="247">
        <f t="shared" si="3"/>
        <v>1723.83</v>
      </c>
      <c r="R233" s="247">
        <f t="shared" si="4"/>
        <v>1656.63</v>
      </c>
      <c r="S233" s="247">
        <f t="shared" si="5"/>
        <v>406.32</v>
      </c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</row>
    <row r="234">
      <c r="A234" s="114"/>
      <c r="B234" s="83">
        <v>5753.0</v>
      </c>
      <c r="C234" s="83" t="s">
        <v>391</v>
      </c>
      <c r="D234" s="278">
        <v>30.7</v>
      </c>
      <c r="E234" s="83">
        <v>7.0</v>
      </c>
      <c r="F234" s="83">
        <v>5.84</v>
      </c>
      <c r="G234" s="83">
        <v>143035.0</v>
      </c>
      <c r="H234" s="83">
        <v>20.49</v>
      </c>
      <c r="I234" s="83" t="s">
        <v>101</v>
      </c>
      <c r="J234" s="83" t="s">
        <v>53</v>
      </c>
      <c r="K234" s="83" t="s">
        <v>203</v>
      </c>
      <c r="L234" s="23"/>
      <c r="M234" s="23"/>
      <c r="N234" s="23"/>
      <c r="O234" s="23"/>
      <c r="P234" s="23"/>
      <c r="Q234" s="265">
        <f t="shared" si="3"/>
        <v>1723.83</v>
      </c>
      <c r="R234" s="265">
        <f t="shared" si="4"/>
        <v>1662.47</v>
      </c>
      <c r="S234" s="265">
        <f t="shared" si="5"/>
        <v>406.32</v>
      </c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</row>
    <row r="235">
      <c r="A235" s="332"/>
      <c r="B235" s="333">
        <v>5754.0</v>
      </c>
      <c r="C235" s="333" t="s">
        <v>839</v>
      </c>
      <c r="D235" s="405">
        <v>30.7</v>
      </c>
      <c r="E235" s="333">
        <v>18.0</v>
      </c>
      <c r="F235" s="333">
        <v>1.59</v>
      </c>
      <c r="G235" s="333">
        <v>21821.0</v>
      </c>
      <c r="H235" s="333">
        <v>5.42</v>
      </c>
      <c r="I235" s="333" t="s">
        <v>802</v>
      </c>
      <c r="J235" s="333" t="s">
        <v>53</v>
      </c>
      <c r="K235" s="333" t="s">
        <v>203</v>
      </c>
      <c r="L235" s="336"/>
      <c r="M235" s="336"/>
      <c r="N235" s="336"/>
      <c r="O235" s="336"/>
      <c r="P235" s="336"/>
      <c r="Q235" s="386">
        <f t="shared" si="3"/>
        <v>1723.83</v>
      </c>
      <c r="R235" s="386">
        <f t="shared" si="4"/>
        <v>1662.47</v>
      </c>
      <c r="S235" s="386">
        <f t="shared" si="5"/>
        <v>406.32</v>
      </c>
      <c r="T235" s="336"/>
      <c r="U235" s="336"/>
      <c r="V235" s="336"/>
      <c r="W235" s="336"/>
      <c r="X235" s="336"/>
      <c r="Y235" s="336"/>
      <c r="Z235" s="336"/>
      <c r="AA235" s="336"/>
      <c r="AB235" s="336"/>
      <c r="AC235" s="336"/>
      <c r="AD235" s="336"/>
      <c r="AE235" s="336"/>
      <c r="AF235" s="336"/>
      <c r="AG235" s="336"/>
      <c r="AH235" s="336"/>
    </row>
    <row r="236">
      <c r="A236" s="332"/>
      <c r="B236" s="333">
        <v>5755.0</v>
      </c>
      <c r="C236" s="333" t="s">
        <v>839</v>
      </c>
      <c r="D236" s="405">
        <v>30.7</v>
      </c>
      <c r="E236" s="333">
        <v>18.0</v>
      </c>
      <c r="F236" s="333">
        <v>30.14</v>
      </c>
      <c r="G236" s="333">
        <v>229232.0</v>
      </c>
      <c r="H236" s="333">
        <v>30.26</v>
      </c>
      <c r="I236" s="333" t="s">
        <v>802</v>
      </c>
      <c r="J236" s="333" t="s">
        <v>53</v>
      </c>
      <c r="K236" s="333" t="s">
        <v>203</v>
      </c>
      <c r="L236" s="336"/>
      <c r="M236" s="336"/>
      <c r="N236" s="336"/>
      <c r="O236" s="336"/>
      <c r="P236" s="336"/>
      <c r="Q236" s="386">
        <f t="shared" si="3"/>
        <v>1723.83</v>
      </c>
      <c r="R236" s="386">
        <f t="shared" si="4"/>
        <v>1662.47</v>
      </c>
      <c r="S236" s="386">
        <f t="shared" si="5"/>
        <v>406.32</v>
      </c>
      <c r="T236" s="336"/>
      <c r="U236" s="336"/>
      <c r="V236" s="336"/>
      <c r="W236" s="336"/>
      <c r="X236" s="336"/>
      <c r="Y236" s="336"/>
      <c r="Z236" s="336"/>
      <c r="AA236" s="336"/>
      <c r="AB236" s="336"/>
      <c r="AC236" s="336"/>
      <c r="AD236" s="336"/>
      <c r="AE236" s="336"/>
      <c r="AF236" s="336"/>
      <c r="AG236" s="336"/>
      <c r="AH236" s="336"/>
    </row>
    <row r="237">
      <c r="A237" s="332"/>
      <c r="B237" s="4">
        <v>5756.0</v>
      </c>
      <c r="C237" s="333" t="s">
        <v>839</v>
      </c>
      <c r="D237" s="405">
        <v>30.7</v>
      </c>
      <c r="E237" s="333">
        <v>18.0</v>
      </c>
      <c r="F237" s="333">
        <v>30.26</v>
      </c>
      <c r="G237" s="333">
        <v>236184.0</v>
      </c>
      <c r="H237" s="333">
        <v>31.84</v>
      </c>
      <c r="I237" s="333" t="s">
        <v>802</v>
      </c>
      <c r="J237" s="333" t="s">
        <v>53</v>
      </c>
      <c r="K237" s="333" t="s">
        <v>203</v>
      </c>
      <c r="L237" s="336"/>
      <c r="M237" s="336"/>
      <c r="N237" s="336"/>
      <c r="O237" s="336"/>
      <c r="P237" s="336"/>
      <c r="Q237" s="386">
        <f t="shared" si="3"/>
        <v>1723.83</v>
      </c>
      <c r="R237" s="386">
        <f t="shared" si="4"/>
        <v>1662.47</v>
      </c>
      <c r="S237" s="386">
        <f t="shared" si="5"/>
        <v>406.32</v>
      </c>
      <c r="T237" s="336"/>
      <c r="U237" s="336"/>
      <c r="V237" s="336"/>
      <c r="W237" s="336"/>
      <c r="X237" s="336"/>
      <c r="Y237" s="336"/>
      <c r="Z237" s="336"/>
      <c r="AA237" s="336"/>
      <c r="AB237" s="336"/>
      <c r="AC237" s="336"/>
      <c r="AD237" s="336"/>
      <c r="AE237" s="336"/>
      <c r="AF237" s="336"/>
      <c r="AG237" s="336"/>
      <c r="AH237" s="336"/>
    </row>
    <row r="238">
      <c r="A238" s="406">
        <v>45394.0</v>
      </c>
      <c r="B238" s="333">
        <v>5757.0</v>
      </c>
      <c r="C238" s="333" t="s">
        <v>839</v>
      </c>
      <c r="D238" s="405">
        <v>30.7</v>
      </c>
      <c r="E238" s="333">
        <v>18.0</v>
      </c>
      <c r="F238" s="333">
        <v>26.87</v>
      </c>
      <c r="G238" s="333">
        <v>236570.0</v>
      </c>
      <c r="H238" s="333">
        <v>39.78</v>
      </c>
      <c r="I238" s="333" t="s">
        <v>802</v>
      </c>
      <c r="J238" s="333" t="s">
        <v>53</v>
      </c>
      <c r="K238" s="333" t="s">
        <v>203</v>
      </c>
      <c r="L238" s="336"/>
      <c r="M238" s="336"/>
      <c r="N238" s="336"/>
      <c r="O238" s="336"/>
      <c r="P238" s="336"/>
      <c r="Q238" s="386">
        <f t="shared" si="3"/>
        <v>1723.83</v>
      </c>
      <c r="R238" s="386">
        <f t="shared" si="4"/>
        <v>1662.47</v>
      </c>
      <c r="S238" s="386">
        <f t="shared" si="5"/>
        <v>406.32</v>
      </c>
      <c r="T238" s="336"/>
      <c r="U238" s="336"/>
      <c r="V238" s="336"/>
      <c r="W238" s="336"/>
      <c r="X238" s="336"/>
      <c r="Y238" s="336"/>
      <c r="Z238" s="336"/>
      <c r="AA238" s="336"/>
      <c r="AB238" s="336"/>
      <c r="AC238" s="336"/>
      <c r="AD238" s="336"/>
      <c r="AE238" s="336"/>
      <c r="AF238" s="336"/>
      <c r="AG238" s="336"/>
      <c r="AH238" s="336"/>
    </row>
    <row r="239">
      <c r="A239" s="332"/>
      <c r="B239" s="333">
        <v>5758.0</v>
      </c>
      <c r="C239" s="333" t="s">
        <v>839</v>
      </c>
      <c r="D239" s="405">
        <v>30.7</v>
      </c>
      <c r="E239" s="333">
        <v>18.0</v>
      </c>
      <c r="F239" s="333">
        <v>23.53</v>
      </c>
      <c r="G239" s="333">
        <v>209291.0</v>
      </c>
      <c r="H239" s="333">
        <v>36.22</v>
      </c>
      <c r="I239" s="333" t="s">
        <v>802</v>
      </c>
      <c r="J239" s="333" t="s">
        <v>53</v>
      </c>
      <c r="K239" s="333" t="s">
        <v>203</v>
      </c>
      <c r="L239" s="336"/>
      <c r="M239" s="336"/>
      <c r="N239" s="336"/>
      <c r="O239" s="336"/>
      <c r="P239" s="336"/>
      <c r="Q239" s="386">
        <f t="shared" si="3"/>
        <v>1723.83</v>
      </c>
      <c r="R239" s="386">
        <f t="shared" si="4"/>
        <v>1662.47</v>
      </c>
      <c r="S239" s="386">
        <f t="shared" si="5"/>
        <v>406.32</v>
      </c>
      <c r="T239" s="336"/>
      <c r="U239" s="336"/>
      <c r="V239" s="336"/>
      <c r="W239" s="336"/>
      <c r="X239" s="336"/>
      <c r="Y239" s="336"/>
      <c r="Z239" s="336"/>
      <c r="AA239" s="336"/>
      <c r="AB239" s="336"/>
      <c r="AC239" s="336"/>
      <c r="AD239" s="336"/>
      <c r="AE239" s="336"/>
      <c r="AF239" s="336"/>
      <c r="AG239" s="336"/>
      <c r="AH239" s="336"/>
    </row>
    <row r="240">
      <c r="A240" s="332"/>
      <c r="B240" s="333">
        <v>5759.0</v>
      </c>
      <c r="C240" s="333" t="s">
        <v>839</v>
      </c>
      <c r="D240" s="405">
        <v>30.7</v>
      </c>
      <c r="E240" s="333">
        <v>18.0</v>
      </c>
      <c r="F240" s="333">
        <v>30.97</v>
      </c>
      <c r="G240" s="333">
        <v>388871.0</v>
      </c>
      <c r="H240" s="333">
        <v>39.08</v>
      </c>
      <c r="I240" s="333" t="s">
        <v>715</v>
      </c>
      <c r="J240" s="333" t="s">
        <v>53</v>
      </c>
      <c r="K240" s="333" t="s">
        <v>203</v>
      </c>
      <c r="L240" s="336"/>
      <c r="M240" s="336"/>
      <c r="N240" s="336"/>
      <c r="O240" s="336"/>
      <c r="P240" s="336"/>
      <c r="Q240" s="386">
        <f t="shared" si="3"/>
        <v>1723.83</v>
      </c>
      <c r="R240" s="386">
        <f t="shared" si="4"/>
        <v>1662.47</v>
      </c>
      <c r="S240" s="386">
        <f t="shared" si="5"/>
        <v>406.32</v>
      </c>
      <c r="T240" s="336"/>
      <c r="U240" s="336"/>
      <c r="V240" s="336"/>
      <c r="W240" s="336"/>
      <c r="X240" s="336"/>
      <c r="Y240" s="336"/>
      <c r="Z240" s="336"/>
      <c r="AA240" s="336"/>
      <c r="AB240" s="336"/>
      <c r="AC240" s="336"/>
      <c r="AD240" s="336"/>
      <c r="AE240" s="336"/>
      <c r="AF240" s="336"/>
      <c r="AG240" s="336"/>
      <c r="AH240" s="336"/>
    </row>
    <row r="241">
      <c r="A241" s="332"/>
      <c r="B241" s="333">
        <v>5760.0</v>
      </c>
      <c r="C241" s="333" t="s">
        <v>154</v>
      </c>
      <c r="D241" s="405">
        <v>30.7</v>
      </c>
      <c r="E241" s="333">
        <v>10.0</v>
      </c>
      <c r="F241" s="333">
        <v>0.0</v>
      </c>
      <c r="G241" s="333">
        <v>33675.0</v>
      </c>
      <c r="H241" s="333">
        <v>13.56</v>
      </c>
      <c r="I241" s="333" t="s">
        <v>719</v>
      </c>
      <c r="J241" s="333" t="s">
        <v>53</v>
      </c>
      <c r="K241" s="333" t="s">
        <v>203</v>
      </c>
      <c r="L241" s="335" t="s">
        <v>415</v>
      </c>
      <c r="M241" s="336"/>
      <c r="N241" s="336"/>
      <c r="O241" s="336"/>
      <c r="P241" s="336"/>
      <c r="Q241" s="386">
        <f t="shared" si="3"/>
        <v>1723.83</v>
      </c>
      <c r="R241" s="386">
        <f t="shared" si="4"/>
        <v>1662.47</v>
      </c>
      <c r="S241" s="386">
        <f t="shared" si="5"/>
        <v>406.32</v>
      </c>
      <c r="T241" s="336"/>
      <c r="U241" s="336"/>
      <c r="V241" s="336"/>
      <c r="W241" s="336"/>
      <c r="X241" s="336"/>
      <c r="Y241" s="336"/>
      <c r="Z241" s="336"/>
      <c r="AA241" s="336"/>
      <c r="AB241" s="336"/>
      <c r="AC241" s="336"/>
      <c r="AD241" s="336"/>
      <c r="AE241" s="336"/>
      <c r="AF241" s="336"/>
      <c r="AG241" s="336"/>
      <c r="AH241" s="336"/>
    </row>
    <row r="242">
      <c r="A242" s="332"/>
      <c r="B242" s="333">
        <v>5761.0</v>
      </c>
      <c r="C242" s="333" t="s">
        <v>839</v>
      </c>
      <c r="D242" s="405">
        <v>30.7</v>
      </c>
      <c r="E242" s="333">
        <v>10.0</v>
      </c>
      <c r="F242" s="333">
        <v>14.11</v>
      </c>
      <c r="G242" s="333">
        <v>333160.0</v>
      </c>
      <c r="H242" s="333">
        <v>48.61</v>
      </c>
      <c r="I242" s="333" t="s">
        <v>719</v>
      </c>
      <c r="J242" s="333" t="s">
        <v>53</v>
      </c>
      <c r="K242" s="333" t="s">
        <v>203</v>
      </c>
      <c r="L242" s="336"/>
      <c r="M242" s="336"/>
      <c r="N242" s="336"/>
      <c r="O242" s="336"/>
      <c r="P242" s="336"/>
      <c r="Q242" s="386">
        <f t="shared" si="3"/>
        <v>1723.83</v>
      </c>
      <c r="R242" s="386">
        <f t="shared" si="4"/>
        <v>1662.47</v>
      </c>
      <c r="S242" s="386">
        <f t="shared" si="5"/>
        <v>406.32</v>
      </c>
      <c r="T242" s="336"/>
      <c r="U242" s="336"/>
      <c r="V242" s="336"/>
      <c r="W242" s="336"/>
      <c r="X242" s="336"/>
      <c r="Y242" s="336"/>
      <c r="Z242" s="336"/>
      <c r="AA242" s="336"/>
      <c r="AB242" s="336"/>
      <c r="AC242" s="336"/>
      <c r="AD242" s="336"/>
      <c r="AE242" s="336"/>
      <c r="AF242" s="336"/>
      <c r="AG242" s="336"/>
      <c r="AH242" s="336"/>
    </row>
    <row r="243">
      <c r="A243" s="332"/>
      <c r="B243" s="333">
        <v>5762.0</v>
      </c>
      <c r="C243" s="333" t="s">
        <v>839</v>
      </c>
      <c r="D243" s="405">
        <v>30.7</v>
      </c>
      <c r="E243" s="333">
        <v>10.0</v>
      </c>
      <c r="F243" s="333">
        <v>17.28</v>
      </c>
      <c r="G243" s="333">
        <v>330835.0</v>
      </c>
      <c r="H243" s="333">
        <v>31.01</v>
      </c>
      <c r="I243" s="333" t="s">
        <v>719</v>
      </c>
      <c r="J243" s="333" t="s">
        <v>53</v>
      </c>
      <c r="K243" s="333" t="s">
        <v>203</v>
      </c>
      <c r="L243" s="336"/>
      <c r="M243" s="336"/>
      <c r="N243" s="336"/>
      <c r="O243" s="336"/>
      <c r="P243" s="336"/>
      <c r="Q243" s="386">
        <f t="shared" si="3"/>
        <v>1723.83</v>
      </c>
      <c r="R243" s="386">
        <f t="shared" si="4"/>
        <v>1662.47</v>
      </c>
      <c r="S243" s="386">
        <f t="shared" si="5"/>
        <v>406.32</v>
      </c>
      <c r="T243" s="336"/>
      <c r="U243" s="336"/>
      <c r="V243" s="336"/>
      <c r="W243" s="336"/>
      <c r="X243" s="336"/>
      <c r="Y243" s="336"/>
      <c r="Z243" s="336"/>
      <c r="AA243" s="336"/>
      <c r="AB243" s="336"/>
      <c r="AC243" s="336"/>
      <c r="AD243" s="336"/>
      <c r="AE243" s="336"/>
      <c r="AF243" s="336"/>
      <c r="AG243" s="336"/>
      <c r="AH243" s="336"/>
    </row>
    <row r="244">
      <c r="A244" s="332"/>
      <c r="B244" s="333">
        <v>5763.0</v>
      </c>
      <c r="C244" s="333" t="s">
        <v>839</v>
      </c>
      <c r="D244" s="405">
        <v>30.7</v>
      </c>
      <c r="E244" s="333">
        <v>10.0</v>
      </c>
      <c r="F244" s="333">
        <v>19.21</v>
      </c>
      <c r="G244" s="333">
        <v>368815.0</v>
      </c>
      <c r="H244" s="333">
        <v>32.73</v>
      </c>
      <c r="I244" s="333" t="s">
        <v>719</v>
      </c>
      <c r="J244" s="333" t="s">
        <v>53</v>
      </c>
      <c r="K244" s="333" t="s">
        <v>203</v>
      </c>
      <c r="L244" s="336"/>
      <c r="M244" s="336"/>
      <c r="P244" s="336"/>
      <c r="Q244" s="386">
        <f t="shared" si="3"/>
        <v>1723.83</v>
      </c>
      <c r="R244" s="386">
        <f t="shared" si="4"/>
        <v>1662.47</v>
      </c>
      <c r="S244" s="386">
        <f t="shared" si="5"/>
        <v>406.32</v>
      </c>
      <c r="T244" s="336"/>
      <c r="U244" s="336"/>
      <c r="V244" s="336"/>
      <c r="W244" s="336"/>
      <c r="X244" s="336"/>
      <c r="Y244" s="336"/>
      <c r="Z244" s="336"/>
      <c r="AA244" s="336"/>
      <c r="AB244" s="336"/>
      <c r="AC244" s="336"/>
      <c r="AD244" s="336"/>
      <c r="AE244" s="336"/>
      <c r="AF244" s="336"/>
      <c r="AG244" s="336"/>
      <c r="AH244" s="336"/>
    </row>
    <row r="245">
      <c r="A245" s="332"/>
      <c r="B245" s="333">
        <v>5764.0</v>
      </c>
      <c r="C245" s="333" t="s">
        <v>839</v>
      </c>
      <c r="D245" s="405">
        <v>30.7</v>
      </c>
      <c r="E245" s="333">
        <v>10.0</v>
      </c>
      <c r="F245" s="333">
        <v>16.75</v>
      </c>
      <c r="G245" s="333">
        <v>321795.0</v>
      </c>
      <c r="H245" s="333">
        <v>29.92</v>
      </c>
      <c r="I245" s="333" t="s">
        <v>719</v>
      </c>
      <c r="J245" s="333" t="s">
        <v>53</v>
      </c>
      <c r="K245" s="333" t="s">
        <v>203</v>
      </c>
      <c r="L245" s="336"/>
      <c r="M245" s="336"/>
      <c r="N245" s="336"/>
      <c r="O245" s="336"/>
      <c r="P245" s="336"/>
      <c r="Q245" s="386">
        <f t="shared" si="3"/>
        <v>1723.83</v>
      </c>
      <c r="R245" s="386">
        <f t="shared" si="4"/>
        <v>1662.47</v>
      </c>
      <c r="S245" s="386">
        <f t="shared" si="5"/>
        <v>406.32</v>
      </c>
      <c r="T245" s="336"/>
      <c r="U245" s="336"/>
      <c r="V245" s="336"/>
      <c r="W245" s="336"/>
      <c r="X245" s="336"/>
      <c r="Y245" s="336"/>
      <c r="Z245" s="336"/>
      <c r="AA245" s="336"/>
      <c r="AB245" s="336"/>
      <c r="AC245" s="336"/>
      <c r="AD245" s="336"/>
      <c r="AE245" s="336"/>
      <c r="AF245" s="336"/>
      <c r="AG245" s="336"/>
      <c r="AH245" s="336"/>
    </row>
    <row r="246">
      <c r="A246" s="332"/>
      <c r="B246" s="333">
        <v>5765.0</v>
      </c>
      <c r="C246" s="333" t="s">
        <v>839</v>
      </c>
      <c r="D246" s="405">
        <v>30.7</v>
      </c>
      <c r="E246" s="333">
        <v>10.0</v>
      </c>
      <c r="F246" s="333">
        <v>12.13</v>
      </c>
      <c r="G246" s="333">
        <v>249587.0</v>
      </c>
      <c r="H246" s="333">
        <v>28.1</v>
      </c>
      <c r="I246" s="333" t="s">
        <v>719</v>
      </c>
      <c r="J246" s="333" t="s">
        <v>53</v>
      </c>
      <c r="K246" s="333" t="s">
        <v>203</v>
      </c>
      <c r="L246" s="336"/>
      <c r="M246" s="336"/>
      <c r="N246" s="336"/>
      <c r="O246" s="336"/>
      <c r="P246" s="336"/>
      <c r="Q246" s="386">
        <f t="shared" si="3"/>
        <v>1723.83</v>
      </c>
      <c r="R246" s="386">
        <f t="shared" si="4"/>
        <v>1662.47</v>
      </c>
      <c r="S246" s="386">
        <f t="shared" si="5"/>
        <v>406.32</v>
      </c>
      <c r="T246" s="336"/>
      <c r="U246" s="336"/>
      <c r="V246" s="336"/>
      <c r="W246" s="336"/>
      <c r="X246" s="336"/>
      <c r="Y246" s="336"/>
      <c r="Z246" s="336"/>
      <c r="AA246" s="336"/>
      <c r="AB246" s="336"/>
      <c r="AC246" s="336"/>
      <c r="AD246" s="336"/>
      <c r="AE246" s="336"/>
      <c r="AF246" s="336"/>
      <c r="AG246" s="336"/>
      <c r="AH246" s="336"/>
    </row>
    <row r="247">
      <c r="A247" s="332"/>
      <c r="B247" s="333">
        <v>5766.0</v>
      </c>
      <c r="C247" s="333" t="s">
        <v>839</v>
      </c>
      <c r="D247" s="405">
        <v>30.7</v>
      </c>
      <c r="E247" s="333">
        <v>10.0</v>
      </c>
      <c r="F247" s="333">
        <v>15.58</v>
      </c>
      <c r="G247" s="333">
        <v>301779.0</v>
      </c>
      <c r="H247" s="333">
        <v>29.1</v>
      </c>
      <c r="I247" s="333" t="s">
        <v>719</v>
      </c>
      <c r="J247" s="333" t="s">
        <v>53</v>
      </c>
      <c r="K247" s="333" t="s">
        <v>203</v>
      </c>
      <c r="L247" s="336"/>
      <c r="M247" s="336"/>
      <c r="N247" s="336"/>
      <c r="O247" s="336"/>
      <c r="P247" s="336"/>
      <c r="Q247" s="386">
        <f t="shared" si="3"/>
        <v>1723.83</v>
      </c>
      <c r="R247" s="386">
        <f t="shared" si="4"/>
        <v>1662.47</v>
      </c>
      <c r="S247" s="386">
        <f t="shared" si="5"/>
        <v>406.32</v>
      </c>
      <c r="T247" s="336"/>
      <c r="U247" s="336"/>
      <c r="V247" s="336"/>
      <c r="W247" s="336"/>
      <c r="X247" s="336"/>
      <c r="Y247" s="336"/>
      <c r="Z247" s="336"/>
      <c r="AA247" s="336"/>
      <c r="AB247" s="336"/>
      <c r="AC247" s="336"/>
      <c r="AD247" s="336"/>
      <c r="AE247" s="336"/>
      <c r="AF247" s="336"/>
      <c r="AG247" s="336"/>
      <c r="AH247" s="336"/>
    </row>
    <row r="248">
      <c r="A248" s="332"/>
      <c r="B248" s="333">
        <v>5767.0</v>
      </c>
      <c r="C248" s="333" t="s">
        <v>839</v>
      </c>
      <c r="D248" s="405">
        <v>30.7</v>
      </c>
      <c r="E248" s="333">
        <v>10.0</v>
      </c>
      <c r="F248" s="333">
        <v>16.59</v>
      </c>
      <c r="G248" s="333">
        <v>318344.0</v>
      </c>
      <c r="H248" s="333">
        <v>29.19</v>
      </c>
      <c r="I248" s="333" t="s">
        <v>719</v>
      </c>
      <c r="J248" s="333" t="s">
        <v>53</v>
      </c>
      <c r="K248" s="333" t="s">
        <v>203</v>
      </c>
      <c r="L248" s="336"/>
      <c r="M248" s="336"/>
      <c r="N248" s="336"/>
      <c r="O248" s="336"/>
      <c r="P248" s="336"/>
      <c r="Q248" s="386">
        <f t="shared" si="3"/>
        <v>1723.83</v>
      </c>
      <c r="R248" s="386">
        <f t="shared" si="4"/>
        <v>1662.47</v>
      </c>
      <c r="S248" s="386">
        <f t="shared" si="5"/>
        <v>406.32</v>
      </c>
      <c r="T248" s="336"/>
      <c r="U248" s="336"/>
      <c r="V248" s="336"/>
      <c r="W248" s="336"/>
      <c r="X248" s="336"/>
      <c r="Y248" s="336"/>
      <c r="Z248" s="336"/>
      <c r="AA248" s="336"/>
      <c r="AB248" s="336"/>
      <c r="AC248" s="336"/>
      <c r="AD248" s="336"/>
      <c r="AE248" s="336"/>
      <c r="AF248" s="336"/>
      <c r="AG248" s="336"/>
      <c r="AH248" s="336"/>
    </row>
    <row r="249">
      <c r="A249" s="332"/>
      <c r="B249" s="333">
        <v>5768.0</v>
      </c>
      <c r="C249" s="333" t="s">
        <v>839</v>
      </c>
      <c r="D249" s="405">
        <v>30.7</v>
      </c>
      <c r="E249" s="333">
        <v>10.0</v>
      </c>
      <c r="F249" s="333">
        <v>18.81</v>
      </c>
      <c r="G249" s="333">
        <v>365106.0</v>
      </c>
      <c r="H249" s="333">
        <v>33.35</v>
      </c>
      <c r="I249" s="333" t="s">
        <v>719</v>
      </c>
      <c r="J249" s="333" t="s">
        <v>53</v>
      </c>
      <c r="K249" s="333" t="s">
        <v>203</v>
      </c>
      <c r="L249" s="336"/>
      <c r="M249" s="336"/>
      <c r="N249" s="336"/>
      <c r="O249" s="336"/>
      <c r="P249" s="336"/>
      <c r="Q249" s="386">
        <f t="shared" si="3"/>
        <v>1723.83</v>
      </c>
      <c r="R249" s="386">
        <f t="shared" si="4"/>
        <v>1662.47</v>
      </c>
      <c r="S249" s="386">
        <f t="shared" si="5"/>
        <v>406.32</v>
      </c>
      <c r="T249" s="336"/>
      <c r="U249" s="336"/>
      <c r="V249" s="336"/>
      <c r="W249" s="336"/>
      <c r="X249" s="336"/>
      <c r="Y249" s="336"/>
      <c r="Z249" s="336"/>
      <c r="AA249" s="336"/>
      <c r="AB249" s="336"/>
      <c r="AC249" s="336"/>
      <c r="AD249" s="336"/>
      <c r="AE249" s="336"/>
      <c r="AF249" s="336"/>
      <c r="AG249" s="336"/>
      <c r="AH249" s="336"/>
    </row>
    <row r="250">
      <c r="A250" s="114"/>
      <c r="B250" s="83">
        <v>5769.0</v>
      </c>
      <c r="C250" s="83" t="s">
        <v>391</v>
      </c>
      <c r="D250" s="260">
        <v>30.7</v>
      </c>
      <c r="E250" s="83">
        <v>10.0</v>
      </c>
      <c r="F250" s="83">
        <v>8.42</v>
      </c>
      <c r="G250" s="83">
        <v>180102.0</v>
      </c>
      <c r="H250" s="83">
        <v>20.06</v>
      </c>
      <c r="I250" s="83" t="s">
        <v>101</v>
      </c>
      <c r="J250" s="83" t="s">
        <v>53</v>
      </c>
      <c r="K250" s="83" t="s">
        <v>203</v>
      </c>
      <c r="L250" s="23"/>
      <c r="M250" s="23"/>
      <c r="N250" s="23"/>
      <c r="O250" s="23"/>
      <c r="P250" s="23"/>
      <c r="Q250" s="265">
        <f t="shared" si="3"/>
        <v>1723.83</v>
      </c>
      <c r="R250" s="265">
        <f t="shared" si="4"/>
        <v>1670.89</v>
      </c>
      <c r="S250" s="265">
        <f t="shared" si="5"/>
        <v>406.32</v>
      </c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</row>
    <row r="251">
      <c r="A251" s="114"/>
      <c r="B251" s="83">
        <v>5770.0</v>
      </c>
      <c r="C251" s="83" t="s">
        <v>391</v>
      </c>
      <c r="D251" s="260">
        <v>30.7</v>
      </c>
      <c r="E251" s="83">
        <v>10.0</v>
      </c>
      <c r="F251" s="83">
        <v>9.65</v>
      </c>
      <c r="G251" s="83">
        <v>286548.0</v>
      </c>
      <c r="H251" s="83">
        <v>55.31</v>
      </c>
      <c r="I251" s="83" t="s">
        <v>101</v>
      </c>
      <c r="J251" s="83" t="s">
        <v>53</v>
      </c>
      <c r="K251" s="83" t="s">
        <v>203</v>
      </c>
      <c r="L251" s="23"/>
      <c r="M251" s="23"/>
      <c r="N251" s="23"/>
      <c r="O251" s="23"/>
      <c r="P251" s="23"/>
      <c r="Q251" s="265">
        <f t="shared" si="3"/>
        <v>1723.83</v>
      </c>
      <c r="R251" s="265">
        <f t="shared" si="4"/>
        <v>1680.54</v>
      </c>
      <c r="S251" s="265">
        <f t="shared" si="5"/>
        <v>406.32</v>
      </c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</row>
    <row r="252">
      <c r="A252" s="114"/>
      <c r="B252" s="83">
        <v>5771.0</v>
      </c>
      <c r="C252" s="83" t="s">
        <v>391</v>
      </c>
      <c r="D252" s="260">
        <v>30.7</v>
      </c>
      <c r="E252" s="83">
        <v>10.0</v>
      </c>
      <c r="F252" s="83">
        <v>9.35</v>
      </c>
      <c r="G252" s="83">
        <v>189539.0</v>
      </c>
      <c r="H252" s="83">
        <v>16.12</v>
      </c>
      <c r="I252" s="83" t="s">
        <v>101</v>
      </c>
      <c r="J252" s="83" t="s">
        <v>53</v>
      </c>
      <c r="K252" s="83" t="s">
        <v>203</v>
      </c>
      <c r="L252" s="45"/>
      <c r="M252" s="23"/>
      <c r="N252" s="23"/>
      <c r="O252" s="23"/>
      <c r="P252" s="23"/>
      <c r="Q252" s="265">
        <f t="shared" si="3"/>
        <v>1723.83</v>
      </c>
      <c r="R252" s="265">
        <f t="shared" si="4"/>
        <v>1689.89</v>
      </c>
      <c r="S252" s="265">
        <f t="shared" si="5"/>
        <v>406.32</v>
      </c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</row>
    <row r="253">
      <c r="A253" s="114"/>
      <c r="B253" s="83">
        <v>5772.0</v>
      </c>
      <c r="C253" s="83" t="s">
        <v>391</v>
      </c>
      <c r="D253" s="260">
        <v>30.7</v>
      </c>
      <c r="E253" s="83">
        <v>10.0</v>
      </c>
      <c r="F253" s="83">
        <v>8.13</v>
      </c>
      <c r="G253" s="83">
        <v>234169.0</v>
      </c>
      <c r="H253" s="83">
        <v>42.58</v>
      </c>
      <c r="I253" s="83" t="s">
        <v>101</v>
      </c>
      <c r="J253" s="83" t="s">
        <v>53</v>
      </c>
      <c r="K253" s="83" t="s">
        <v>203</v>
      </c>
      <c r="L253" s="23"/>
      <c r="M253" s="23"/>
      <c r="N253" s="23"/>
      <c r="O253" s="23"/>
      <c r="P253" s="23"/>
      <c r="Q253" s="265">
        <f t="shared" si="3"/>
        <v>1723.83</v>
      </c>
      <c r="R253" s="265">
        <f t="shared" si="4"/>
        <v>1698.02</v>
      </c>
      <c r="S253" s="265">
        <f t="shared" si="5"/>
        <v>406.32</v>
      </c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</row>
    <row r="254">
      <c r="A254" s="75"/>
      <c r="B254" s="52">
        <v>5773.0</v>
      </c>
      <c r="C254" s="52" t="s">
        <v>391</v>
      </c>
      <c r="D254" s="85">
        <v>30.7</v>
      </c>
      <c r="E254" s="52">
        <v>18.0</v>
      </c>
      <c r="F254" s="52">
        <v>3.48</v>
      </c>
      <c r="G254" s="52">
        <v>27733.0</v>
      </c>
      <c r="H254" s="52">
        <v>5.32</v>
      </c>
      <c r="I254" s="52" t="s">
        <v>65</v>
      </c>
      <c r="J254" s="52" t="s">
        <v>53</v>
      </c>
      <c r="K254" s="52" t="s">
        <v>203</v>
      </c>
      <c r="Q254" s="247">
        <f t="shared" si="3"/>
        <v>1727.31</v>
      </c>
      <c r="R254" s="247">
        <f t="shared" si="4"/>
        <v>1698.02</v>
      </c>
      <c r="S254" s="247">
        <f t="shared" si="5"/>
        <v>406.32</v>
      </c>
    </row>
    <row r="255">
      <c r="A255" s="75"/>
      <c r="B255" s="52">
        <v>5774.0</v>
      </c>
      <c r="C255" s="52" t="s">
        <v>391</v>
      </c>
      <c r="D255" s="85">
        <v>30.7</v>
      </c>
      <c r="E255" s="52">
        <v>18.0</v>
      </c>
      <c r="F255" s="52">
        <v>24.14</v>
      </c>
      <c r="G255" s="52">
        <v>169288.0</v>
      </c>
      <c r="H255" s="52">
        <v>25.64</v>
      </c>
      <c r="I255" s="52" t="s">
        <v>65</v>
      </c>
      <c r="J255" s="52" t="s">
        <v>53</v>
      </c>
      <c r="K255" s="52" t="s">
        <v>203</v>
      </c>
      <c r="Q255" s="247">
        <f t="shared" si="3"/>
        <v>1751.45</v>
      </c>
      <c r="R255" s="247">
        <f t="shared" si="4"/>
        <v>1698.02</v>
      </c>
      <c r="S255" s="247">
        <f t="shared" si="5"/>
        <v>406.32</v>
      </c>
    </row>
    <row r="256">
      <c r="A256" s="75"/>
      <c r="B256" s="52">
        <v>5775.0</v>
      </c>
      <c r="C256" s="52" t="s">
        <v>391</v>
      </c>
      <c r="D256" s="85">
        <v>30.7</v>
      </c>
      <c r="E256" s="52">
        <v>20.0</v>
      </c>
      <c r="F256" s="52">
        <v>35.35</v>
      </c>
      <c r="G256" s="52">
        <v>229126.0</v>
      </c>
      <c r="H256" s="52">
        <v>30.07</v>
      </c>
      <c r="I256" s="52" t="s">
        <v>65</v>
      </c>
      <c r="J256" s="52" t="s">
        <v>53</v>
      </c>
      <c r="K256" s="52" t="s">
        <v>203</v>
      </c>
      <c r="Q256" s="247">
        <f t="shared" si="3"/>
        <v>1786.8</v>
      </c>
      <c r="R256" s="247">
        <f t="shared" si="4"/>
        <v>1698.02</v>
      </c>
      <c r="S256" s="247">
        <f t="shared" si="5"/>
        <v>406.32</v>
      </c>
    </row>
    <row r="257">
      <c r="A257" s="75"/>
      <c r="B257" s="52">
        <v>5776.0</v>
      </c>
      <c r="C257" s="52" t="s">
        <v>391</v>
      </c>
      <c r="D257" s="85">
        <v>30.7</v>
      </c>
      <c r="E257" s="52">
        <v>20.0</v>
      </c>
      <c r="F257" s="52">
        <v>33.77</v>
      </c>
      <c r="G257" s="52">
        <v>220679.0</v>
      </c>
      <c r="H257" s="52">
        <v>30.06</v>
      </c>
      <c r="I257" s="52" t="s">
        <v>65</v>
      </c>
      <c r="J257" s="52" t="s">
        <v>53</v>
      </c>
      <c r="K257" s="52" t="s">
        <v>203</v>
      </c>
      <c r="Q257" s="247">
        <f t="shared" si="3"/>
        <v>1820.57</v>
      </c>
      <c r="R257" s="247">
        <f t="shared" si="4"/>
        <v>1698.02</v>
      </c>
      <c r="S257" s="247">
        <f t="shared" si="5"/>
        <v>406.32</v>
      </c>
    </row>
    <row r="258">
      <c r="A258" s="75"/>
      <c r="B258" s="52">
        <v>5777.0</v>
      </c>
      <c r="C258" s="52" t="s">
        <v>391</v>
      </c>
      <c r="D258" s="85">
        <v>30.7</v>
      </c>
      <c r="E258" s="52">
        <v>20.0</v>
      </c>
      <c r="F258" s="52">
        <v>33.64</v>
      </c>
      <c r="G258" s="52">
        <v>221012.0</v>
      </c>
      <c r="H258" s="52">
        <v>30.2</v>
      </c>
      <c r="I258" s="52" t="s">
        <v>65</v>
      </c>
      <c r="J258" s="52" t="s">
        <v>53</v>
      </c>
      <c r="K258" s="52" t="s">
        <v>203</v>
      </c>
      <c r="Q258" s="247">
        <f t="shared" si="3"/>
        <v>1854.21</v>
      </c>
      <c r="R258" s="247">
        <f t="shared" si="4"/>
        <v>1698.02</v>
      </c>
      <c r="S258" s="247">
        <f t="shared" si="5"/>
        <v>406.32</v>
      </c>
    </row>
    <row r="259">
      <c r="A259" s="75"/>
      <c r="B259" s="52">
        <v>5778.0</v>
      </c>
      <c r="C259" s="52" t="s">
        <v>391</v>
      </c>
      <c r="D259" s="85">
        <v>30.7</v>
      </c>
      <c r="E259" s="52">
        <v>20.0</v>
      </c>
      <c r="F259" s="52">
        <v>34.69</v>
      </c>
      <c r="G259" s="52">
        <v>222104.0</v>
      </c>
      <c r="H259" s="52">
        <v>29.61</v>
      </c>
      <c r="I259" s="52" t="s">
        <v>65</v>
      </c>
      <c r="J259" s="52" t="s">
        <v>53</v>
      </c>
      <c r="K259" s="52" t="s">
        <v>203</v>
      </c>
      <c r="Q259" s="247">
        <f t="shared" si="3"/>
        <v>1888.9</v>
      </c>
      <c r="R259" s="247">
        <f t="shared" si="4"/>
        <v>1698.02</v>
      </c>
      <c r="S259" s="247">
        <f t="shared" si="5"/>
        <v>406.32</v>
      </c>
    </row>
    <row r="260">
      <c r="A260" s="73"/>
      <c r="B260" s="52">
        <v>5779.0</v>
      </c>
      <c r="C260" s="52" t="s">
        <v>391</v>
      </c>
      <c r="D260" s="85">
        <v>30.7</v>
      </c>
      <c r="E260" s="52">
        <v>20.0</v>
      </c>
      <c r="F260" s="52">
        <v>33.96</v>
      </c>
      <c r="G260" s="52">
        <v>219839.0</v>
      </c>
      <c r="H260" s="52">
        <v>29.91</v>
      </c>
      <c r="I260" s="52" t="s">
        <v>65</v>
      </c>
      <c r="J260" s="52" t="s">
        <v>53</v>
      </c>
      <c r="K260" s="52" t="s">
        <v>203</v>
      </c>
      <c r="Q260" s="247">
        <f t="shared" si="3"/>
        <v>1922.86</v>
      </c>
      <c r="R260" s="247">
        <f t="shared" si="4"/>
        <v>1698.02</v>
      </c>
      <c r="S260" s="247">
        <f t="shared" si="5"/>
        <v>406.32</v>
      </c>
    </row>
    <row r="261">
      <c r="A261" s="75"/>
      <c r="B261" s="52">
        <v>5780.0</v>
      </c>
      <c r="C261" s="52" t="s">
        <v>391</v>
      </c>
      <c r="D261" s="85">
        <v>30.7</v>
      </c>
      <c r="E261" s="52">
        <v>20.0</v>
      </c>
      <c r="F261" s="52">
        <v>43.8</v>
      </c>
      <c r="G261" s="52">
        <v>283043.0</v>
      </c>
      <c r="H261" s="52">
        <v>38.31</v>
      </c>
      <c r="I261" s="52" t="s">
        <v>65</v>
      </c>
      <c r="J261" s="52" t="s">
        <v>53</v>
      </c>
      <c r="K261" s="52" t="s">
        <v>203</v>
      </c>
      <c r="Q261" s="247">
        <f t="shared" si="3"/>
        <v>1966.66</v>
      </c>
      <c r="R261" s="247">
        <f t="shared" si="4"/>
        <v>1698.02</v>
      </c>
      <c r="S261" s="247">
        <f t="shared" si="5"/>
        <v>406.32</v>
      </c>
    </row>
    <row r="262">
      <c r="A262" s="75"/>
      <c r="B262" s="52">
        <v>5781.0</v>
      </c>
      <c r="C262" s="52" t="s">
        <v>391</v>
      </c>
      <c r="D262" s="85">
        <v>30.7</v>
      </c>
      <c r="E262" s="52">
        <v>20.0</v>
      </c>
      <c r="F262" s="52">
        <v>34.93</v>
      </c>
      <c r="G262" s="52">
        <v>222604.0</v>
      </c>
      <c r="H262" s="52">
        <v>29.87</v>
      </c>
      <c r="I262" s="52" t="s">
        <v>65</v>
      </c>
      <c r="J262" s="52" t="s">
        <v>53</v>
      </c>
      <c r="K262" s="52" t="s">
        <v>203</v>
      </c>
      <c r="Q262" s="247">
        <f t="shared" si="3"/>
        <v>2001.59</v>
      </c>
      <c r="R262" s="247">
        <f t="shared" si="4"/>
        <v>1698.02</v>
      </c>
      <c r="S262" s="247">
        <f t="shared" si="5"/>
        <v>406.32</v>
      </c>
    </row>
    <row r="263">
      <c r="A263" s="75"/>
      <c r="B263" s="52">
        <v>5782.0</v>
      </c>
      <c r="C263" s="52" t="s">
        <v>391</v>
      </c>
      <c r="D263" s="85">
        <v>30.7</v>
      </c>
      <c r="E263" s="52">
        <v>12.0</v>
      </c>
      <c r="F263" s="52">
        <v>14.45</v>
      </c>
      <c r="G263" s="52">
        <v>114793.0</v>
      </c>
      <c r="H263" s="52">
        <v>21.75</v>
      </c>
      <c r="I263" s="52" t="s">
        <v>65</v>
      </c>
      <c r="J263" s="52" t="s">
        <v>53</v>
      </c>
      <c r="K263" s="52" t="s">
        <v>203</v>
      </c>
      <c r="Q263" s="247">
        <f t="shared" si="3"/>
        <v>2016.04</v>
      </c>
      <c r="R263" s="247">
        <f t="shared" si="4"/>
        <v>1698.02</v>
      </c>
      <c r="S263" s="247">
        <f t="shared" si="5"/>
        <v>406.32</v>
      </c>
    </row>
    <row r="264">
      <c r="A264" s="75"/>
      <c r="B264" s="52">
        <v>5783.0</v>
      </c>
      <c r="C264" s="52" t="s">
        <v>391</v>
      </c>
      <c r="D264" s="85">
        <v>30.7</v>
      </c>
      <c r="E264" s="52">
        <v>9.0</v>
      </c>
      <c r="F264" s="52">
        <v>15.51</v>
      </c>
      <c r="G264" s="52">
        <v>139626.0</v>
      </c>
      <c r="H264" s="52">
        <v>29.49</v>
      </c>
      <c r="I264" s="52" t="s">
        <v>65</v>
      </c>
      <c r="J264" s="52" t="s">
        <v>53</v>
      </c>
      <c r="K264" s="52" t="s">
        <v>203</v>
      </c>
      <c r="Q264" s="247">
        <f t="shared" si="3"/>
        <v>2031.55</v>
      </c>
      <c r="R264" s="247">
        <f t="shared" si="4"/>
        <v>1698.02</v>
      </c>
      <c r="S264" s="247">
        <f t="shared" si="5"/>
        <v>406.32</v>
      </c>
    </row>
    <row r="265">
      <c r="A265" s="75"/>
      <c r="B265" s="52">
        <v>5784.0</v>
      </c>
      <c r="C265" s="52" t="s">
        <v>391</v>
      </c>
      <c r="D265" s="85">
        <v>30.7</v>
      </c>
      <c r="E265" s="52">
        <v>20.0</v>
      </c>
      <c r="F265" s="52">
        <v>17.49</v>
      </c>
      <c r="G265" s="52">
        <v>113479.0</v>
      </c>
      <c r="H265" s="52">
        <v>15.72</v>
      </c>
      <c r="I265" s="52" t="s">
        <v>65</v>
      </c>
      <c r="J265" s="52" t="s">
        <v>53</v>
      </c>
      <c r="K265" s="52" t="s">
        <v>223</v>
      </c>
      <c r="Q265" s="247">
        <f t="shared" si="3"/>
        <v>2049.04</v>
      </c>
      <c r="R265" s="247">
        <f t="shared" si="4"/>
        <v>1698.02</v>
      </c>
      <c r="S265" s="247">
        <f t="shared" si="5"/>
        <v>406.32</v>
      </c>
    </row>
    <row r="266">
      <c r="A266" s="75"/>
      <c r="B266" s="52">
        <v>5785.0</v>
      </c>
      <c r="C266" s="52" t="s">
        <v>391</v>
      </c>
      <c r="D266" s="85">
        <v>30.7</v>
      </c>
      <c r="E266" s="52">
        <v>20.0</v>
      </c>
      <c r="F266" s="52">
        <v>17.03</v>
      </c>
      <c r="G266" s="52">
        <v>111547.0</v>
      </c>
      <c r="H266" s="52">
        <v>15.62</v>
      </c>
      <c r="I266" s="52" t="s">
        <v>65</v>
      </c>
      <c r="J266" s="52" t="s">
        <v>44</v>
      </c>
      <c r="K266" s="52" t="s">
        <v>203</v>
      </c>
      <c r="Q266" s="247">
        <f t="shared" si="3"/>
        <v>2066.07</v>
      </c>
      <c r="R266" s="247">
        <f t="shared" si="4"/>
        <v>1698.02</v>
      </c>
      <c r="S266" s="247">
        <f t="shared" si="5"/>
        <v>406.32</v>
      </c>
    </row>
    <row r="267">
      <c r="A267" s="111"/>
      <c r="B267" s="43">
        <v>5786.0</v>
      </c>
      <c r="C267" s="43" t="s">
        <v>391</v>
      </c>
      <c r="D267" s="256">
        <v>30.7</v>
      </c>
      <c r="E267" s="43">
        <v>18.0</v>
      </c>
      <c r="F267" s="43">
        <v>25.32</v>
      </c>
      <c r="G267" s="43">
        <v>242563.0</v>
      </c>
      <c r="H267" s="43">
        <v>29.65</v>
      </c>
      <c r="I267" s="43" t="s">
        <v>229</v>
      </c>
      <c r="J267" s="43" t="s">
        <v>53</v>
      </c>
      <c r="K267" s="43" t="s">
        <v>203</v>
      </c>
      <c r="L267" s="27"/>
      <c r="M267" s="27"/>
      <c r="N267" s="27"/>
      <c r="O267" s="27"/>
      <c r="P267" s="27"/>
      <c r="Q267" s="382">
        <f t="shared" si="3"/>
        <v>2066.07</v>
      </c>
      <c r="R267" s="382">
        <f t="shared" si="4"/>
        <v>1698.02</v>
      </c>
      <c r="S267" s="382">
        <f t="shared" si="5"/>
        <v>431.64</v>
      </c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</row>
    <row r="268">
      <c r="A268" s="111"/>
      <c r="B268" s="43">
        <v>5787.0</v>
      </c>
      <c r="C268" s="43" t="s">
        <v>391</v>
      </c>
      <c r="D268" s="256">
        <v>30.7</v>
      </c>
      <c r="E268" s="43">
        <v>18.0</v>
      </c>
      <c r="F268" s="43">
        <v>24.75</v>
      </c>
      <c r="G268" s="43">
        <v>241704.0</v>
      </c>
      <c r="H268" s="43">
        <v>29.85</v>
      </c>
      <c r="I268" s="43" t="s">
        <v>229</v>
      </c>
      <c r="J268" s="43" t="s">
        <v>53</v>
      </c>
      <c r="K268" s="43" t="s">
        <v>203</v>
      </c>
      <c r="L268" s="27"/>
      <c r="M268" s="27"/>
      <c r="N268" s="27"/>
      <c r="O268" s="27"/>
      <c r="P268" s="27"/>
      <c r="Q268" s="382">
        <f t="shared" si="3"/>
        <v>2066.07</v>
      </c>
      <c r="R268" s="382">
        <f t="shared" si="4"/>
        <v>1698.02</v>
      </c>
      <c r="S268" s="382">
        <f t="shared" si="5"/>
        <v>456.39</v>
      </c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</row>
    <row r="269">
      <c r="A269" s="114"/>
      <c r="B269" s="83">
        <v>5788.0</v>
      </c>
      <c r="C269" s="83" t="s">
        <v>391</v>
      </c>
      <c r="D269" s="260">
        <v>30.7</v>
      </c>
      <c r="E269" s="83">
        <v>10.0</v>
      </c>
      <c r="F269" s="83">
        <v>15.68</v>
      </c>
      <c r="G269" s="83">
        <v>321531.0</v>
      </c>
      <c r="H269" s="83">
        <v>29.68</v>
      </c>
      <c r="I269" s="83" t="s">
        <v>101</v>
      </c>
      <c r="J269" s="83" t="s">
        <v>53</v>
      </c>
      <c r="K269" s="83" t="s">
        <v>203</v>
      </c>
      <c r="L269" s="23"/>
      <c r="M269" s="23"/>
      <c r="N269" s="23"/>
      <c r="O269" s="23"/>
      <c r="P269" s="23"/>
      <c r="Q269" s="265">
        <f t="shared" si="3"/>
        <v>2066.07</v>
      </c>
      <c r="R269" s="265">
        <f t="shared" si="4"/>
        <v>1713.7</v>
      </c>
      <c r="S269" s="265">
        <f t="shared" si="5"/>
        <v>456.39</v>
      </c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</row>
    <row r="270">
      <c r="A270" s="114"/>
      <c r="B270" s="83">
        <v>5789.0</v>
      </c>
      <c r="C270" s="83" t="s">
        <v>391</v>
      </c>
      <c r="D270" s="260">
        <v>30.7</v>
      </c>
      <c r="E270" s="83">
        <v>10.0</v>
      </c>
      <c r="F270" s="83">
        <v>15.91</v>
      </c>
      <c r="G270" s="83">
        <v>325976.0</v>
      </c>
      <c r="H270" s="83">
        <v>29.91</v>
      </c>
      <c r="I270" s="83" t="s">
        <v>101</v>
      </c>
      <c r="J270" s="83" t="s">
        <v>53</v>
      </c>
      <c r="K270" s="83" t="s">
        <v>203</v>
      </c>
      <c r="L270" s="23"/>
      <c r="M270" s="23"/>
      <c r="N270" s="23"/>
      <c r="O270" s="23"/>
      <c r="P270" s="23"/>
      <c r="Q270" s="265">
        <f t="shared" si="3"/>
        <v>2066.07</v>
      </c>
      <c r="R270" s="265">
        <f t="shared" si="4"/>
        <v>1729.61</v>
      </c>
      <c r="S270" s="265">
        <f t="shared" si="5"/>
        <v>456.39</v>
      </c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</row>
    <row r="271">
      <c r="A271" s="114"/>
      <c r="B271" s="83">
        <v>5790.0</v>
      </c>
      <c r="C271" s="83" t="s">
        <v>391</v>
      </c>
      <c r="D271" s="260">
        <v>30.7</v>
      </c>
      <c r="E271" s="83">
        <v>10.0</v>
      </c>
      <c r="F271" s="83">
        <v>17.39</v>
      </c>
      <c r="G271" s="83">
        <v>347732.0</v>
      </c>
      <c r="H271" s="83">
        <v>29.51</v>
      </c>
      <c r="I271" s="83" t="s">
        <v>101</v>
      </c>
      <c r="J271" s="83" t="s">
        <v>53</v>
      </c>
      <c r="K271" s="83" t="s">
        <v>203</v>
      </c>
      <c r="L271" s="23"/>
      <c r="M271" s="23"/>
      <c r="N271" s="23"/>
      <c r="O271" s="23"/>
      <c r="P271" s="23"/>
      <c r="Q271" s="265">
        <f t="shared" si="3"/>
        <v>2066.07</v>
      </c>
      <c r="R271" s="265">
        <f t="shared" si="4"/>
        <v>1747</v>
      </c>
      <c r="S271" s="265">
        <f t="shared" si="5"/>
        <v>456.39</v>
      </c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</row>
    <row r="272">
      <c r="A272" s="114"/>
      <c r="B272" s="83">
        <v>5791.0</v>
      </c>
      <c r="C272" s="83" t="s">
        <v>391</v>
      </c>
      <c r="D272" s="260">
        <v>30.7</v>
      </c>
      <c r="E272" s="83">
        <v>10.0</v>
      </c>
      <c r="F272" s="83">
        <v>16.07</v>
      </c>
      <c r="G272" s="83">
        <v>329843.0</v>
      </c>
      <c r="H272" s="83">
        <v>30.21</v>
      </c>
      <c r="I272" s="83" t="s">
        <v>101</v>
      </c>
      <c r="J272" s="83" t="s">
        <v>53</v>
      </c>
      <c r="K272" s="83" t="s">
        <v>203</v>
      </c>
      <c r="L272" s="23"/>
      <c r="M272" s="23"/>
      <c r="N272" s="23"/>
      <c r="O272" s="23"/>
      <c r="P272" s="23"/>
      <c r="Q272" s="265">
        <f t="shared" si="3"/>
        <v>2066.07</v>
      </c>
      <c r="R272" s="265">
        <f t="shared" si="4"/>
        <v>1763.07</v>
      </c>
      <c r="S272" s="265">
        <f t="shared" si="5"/>
        <v>456.39</v>
      </c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</row>
    <row r="273">
      <c r="A273" s="114"/>
      <c r="B273" s="83">
        <v>5792.0</v>
      </c>
      <c r="C273" s="83" t="s">
        <v>391</v>
      </c>
      <c r="D273" s="260">
        <v>30.7</v>
      </c>
      <c r="E273" s="83">
        <v>10.0</v>
      </c>
      <c r="F273" s="83">
        <v>17.25</v>
      </c>
      <c r="G273" s="83">
        <v>347931.0</v>
      </c>
      <c r="H273" s="83">
        <v>30.1</v>
      </c>
      <c r="I273" s="83" t="s">
        <v>101</v>
      </c>
      <c r="J273" s="83" t="s">
        <v>53</v>
      </c>
      <c r="K273" s="83" t="s">
        <v>203</v>
      </c>
      <c r="L273" s="23"/>
      <c r="M273" s="23"/>
      <c r="N273" s="23"/>
      <c r="O273" s="23"/>
      <c r="P273" s="23"/>
      <c r="Q273" s="265">
        <f t="shared" si="3"/>
        <v>2066.07</v>
      </c>
      <c r="R273" s="265">
        <f t="shared" si="4"/>
        <v>1780.32</v>
      </c>
      <c r="S273" s="265">
        <f t="shared" si="5"/>
        <v>456.39</v>
      </c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</row>
    <row r="274">
      <c r="A274" s="114"/>
      <c r="B274" s="83">
        <v>5793.0</v>
      </c>
      <c r="C274" s="83" t="s">
        <v>391</v>
      </c>
      <c r="D274" s="260">
        <v>30.7</v>
      </c>
      <c r="E274" s="83">
        <v>10.0</v>
      </c>
      <c r="F274" s="83">
        <v>15.51</v>
      </c>
      <c r="G274" s="83">
        <v>324758.0</v>
      </c>
      <c r="H274" s="83">
        <v>29.92</v>
      </c>
      <c r="I274" s="83" t="s">
        <v>101</v>
      </c>
      <c r="J274" s="83" t="s">
        <v>53</v>
      </c>
      <c r="K274" s="83" t="s">
        <v>203</v>
      </c>
      <c r="L274" s="23"/>
      <c r="M274" s="23"/>
      <c r="N274" s="23"/>
      <c r="O274" s="23"/>
      <c r="P274" s="23"/>
      <c r="Q274" s="265">
        <f t="shared" si="3"/>
        <v>2066.07</v>
      </c>
      <c r="R274" s="265">
        <f t="shared" si="4"/>
        <v>1795.83</v>
      </c>
      <c r="S274" s="265">
        <f t="shared" si="5"/>
        <v>456.39</v>
      </c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</row>
    <row r="275">
      <c r="A275" s="114"/>
      <c r="B275" s="83">
        <v>5794.0</v>
      </c>
      <c r="C275" s="83" t="s">
        <v>391</v>
      </c>
      <c r="D275" s="260">
        <v>30.7</v>
      </c>
      <c r="E275" s="83">
        <v>10.0</v>
      </c>
      <c r="F275" s="83">
        <v>17.16</v>
      </c>
      <c r="G275" s="83">
        <v>342903.0</v>
      </c>
      <c r="H275" s="83">
        <v>29.62</v>
      </c>
      <c r="I275" s="83" t="s">
        <v>101</v>
      </c>
      <c r="J275" s="83" t="s">
        <v>53</v>
      </c>
      <c r="K275" s="83" t="s">
        <v>203</v>
      </c>
      <c r="L275" s="23"/>
      <c r="M275" s="23"/>
      <c r="N275" s="23"/>
      <c r="O275" s="23"/>
      <c r="P275" s="23"/>
      <c r="Q275" s="265">
        <f t="shared" si="3"/>
        <v>2066.07</v>
      </c>
      <c r="R275" s="265">
        <f t="shared" si="4"/>
        <v>1812.99</v>
      </c>
      <c r="S275" s="265">
        <f t="shared" si="5"/>
        <v>456.39</v>
      </c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</row>
    <row r="276">
      <c r="A276" s="400">
        <v>45395.0</v>
      </c>
      <c r="B276" s="83">
        <v>5795.0</v>
      </c>
      <c r="C276" s="83" t="s">
        <v>391</v>
      </c>
      <c r="D276" s="260">
        <v>30.7</v>
      </c>
      <c r="E276" s="83">
        <v>10.0</v>
      </c>
      <c r="F276" s="83">
        <v>15.54</v>
      </c>
      <c r="G276" s="83">
        <v>320687.0</v>
      </c>
      <c r="H276" s="83">
        <v>29.66</v>
      </c>
      <c r="I276" s="83" t="s">
        <v>101</v>
      </c>
      <c r="J276" s="83" t="s">
        <v>53</v>
      </c>
      <c r="K276" s="83" t="s">
        <v>203</v>
      </c>
      <c r="L276" s="23"/>
      <c r="M276" s="23"/>
      <c r="N276" s="23"/>
      <c r="O276" s="23"/>
      <c r="P276" s="23"/>
      <c r="Q276" s="265">
        <f t="shared" si="3"/>
        <v>2066.07</v>
      </c>
      <c r="R276" s="265">
        <f t="shared" si="4"/>
        <v>1828.53</v>
      </c>
      <c r="S276" s="265">
        <f t="shared" si="5"/>
        <v>456.39</v>
      </c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</row>
    <row r="277">
      <c r="A277" s="114"/>
      <c r="B277" s="83">
        <v>5796.0</v>
      </c>
      <c r="C277" s="83" t="s">
        <v>391</v>
      </c>
      <c r="D277" s="260">
        <v>30.7</v>
      </c>
      <c r="E277" s="83">
        <v>10.0</v>
      </c>
      <c r="F277" s="83">
        <v>22.4</v>
      </c>
      <c r="G277" s="83">
        <v>448935.0</v>
      </c>
      <c r="H277" s="83">
        <v>37.98</v>
      </c>
      <c r="I277" s="83" t="s">
        <v>101</v>
      </c>
      <c r="J277" s="83" t="s">
        <v>53</v>
      </c>
      <c r="K277" s="83" t="s">
        <v>203</v>
      </c>
      <c r="L277" s="23"/>
      <c r="M277" s="23"/>
      <c r="N277" s="23"/>
      <c r="O277" s="23"/>
      <c r="P277" s="23"/>
      <c r="Q277" s="265">
        <f t="shared" si="3"/>
        <v>2066.07</v>
      </c>
      <c r="R277" s="265">
        <f t="shared" si="4"/>
        <v>1850.93</v>
      </c>
      <c r="S277" s="265">
        <f t="shared" si="5"/>
        <v>456.39</v>
      </c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</row>
    <row r="278">
      <c r="A278" s="114"/>
      <c r="B278" s="83">
        <v>5797.0</v>
      </c>
      <c r="C278" s="83" t="s">
        <v>391</v>
      </c>
      <c r="D278" s="260">
        <v>30.7</v>
      </c>
      <c r="E278" s="83">
        <v>10.0</v>
      </c>
      <c r="F278" s="83">
        <v>20.61</v>
      </c>
      <c r="G278" s="83">
        <v>419824.0</v>
      </c>
      <c r="H278" s="83">
        <v>34.4</v>
      </c>
      <c r="I278" s="83" t="s">
        <v>101</v>
      </c>
      <c r="J278" s="83" t="s">
        <v>53</v>
      </c>
      <c r="K278" s="83" t="s">
        <v>203</v>
      </c>
      <c r="L278" s="23"/>
      <c r="M278" s="23"/>
      <c r="N278" s="23"/>
      <c r="O278" s="23"/>
      <c r="P278" s="23"/>
      <c r="Q278" s="265">
        <f t="shared" si="3"/>
        <v>2066.07</v>
      </c>
      <c r="R278" s="265">
        <f t="shared" si="4"/>
        <v>1871.54</v>
      </c>
      <c r="S278" s="265">
        <f t="shared" si="5"/>
        <v>456.39</v>
      </c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</row>
    <row r="279">
      <c r="A279" s="114"/>
      <c r="B279" s="83">
        <v>5798.0</v>
      </c>
      <c r="C279" s="83" t="s">
        <v>391</v>
      </c>
      <c r="D279" s="260">
        <v>30.7</v>
      </c>
      <c r="E279" s="83">
        <v>10.0</v>
      </c>
      <c r="F279" s="83">
        <v>12.53</v>
      </c>
      <c r="G279" s="83">
        <v>290545.0</v>
      </c>
      <c r="H279" s="83">
        <v>34.97</v>
      </c>
      <c r="I279" s="83" t="s">
        <v>101</v>
      </c>
      <c r="J279" s="83" t="s">
        <v>53</v>
      </c>
      <c r="K279" s="83" t="s">
        <v>203</v>
      </c>
      <c r="L279" s="23"/>
      <c r="M279" s="23"/>
      <c r="N279" s="23"/>
      <c r="O279" s="23"/>
      <c r="P279" s="23"/>
      <c r="Q279" s="265">
        <f t="shared" si="3"/>
        <v>2066.07</v>
      </c>
      <c r="R279" s="265">
        <f t="shared" si="4"/>
        <v>1884.07</v>
      </c>
      <c r="S279" s="265">
        <f t="shared" si="5"/>
        <v>456.39</v>
      </c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</row>
    <row r="280">
      <c r="A280" s="114"/>
      <c r="B280" s="83">
        <v>5799.0</v>
      </c>
      <c r="C280" s="83" t="s">
        <v>391</v>
      </c>
      <c r="D280" s="260">
        <v>30.7</v>
      </c>
      <c r="E280" s="83">
        <v>10.0</v>
      </c>
      <c r="F280" s="83">
        <v>16.1</v>
      </c>
      <c r="G280" s="83">
        <v>331595.0</v>
      </c>
      <c r="H280" s="83">
        <v>31.08</v>
      </c>
      <c r="I280" s="83" t="s">
        <v>101</v>
      </c>
      <c r="J280" s="83" t="s">
        <v>53</v>
      </c>
      <c r="K280" s="83" t="s">
        <v>203</v>
      </c>
      <c r="L280" s="23"/>
      <c r="M280" s="23"/>
      <c r="N280" s="23"/>
      <c r="O280" s="23"/>
      <c r="P280" s="23"/>
      <c r="Q280" s="265">
        <f t="shared" si="3"/>
        <v>2066.07</v>
      </c>
      <c r="R280" s="265">
        <f t="shared" si="4"/>
        <v>1900.17</v>
      </c>
      <c r="S280" s="265">
        <f t="shared" si="5"/>
        <v>456.39</v>
      </c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</row>
    <row r="281">
      <c r="A281" s="114"/>
      <c r="B281" s="83">
        <v>5800.0</v>
      </c>
      <c r="C281" s="83" t="s">
        <v>391</v>
      </c>
      <c r="D281" s="260">
        <v>30.7</v>
      </c>
      <c r="E281" s="83">
        <v>10.0</v>
      </c>
      <c r="F281" s="83">
        <v>18.27</v>
      </c>
      <c r="G281" s="83">
        <v>376736.0</v>
      </c>
      <c r="H281" s="83">
        <v>33.34</v>
      </c>
      <c r="I281" s="83" t="s">
        <v>101</v>
      </c>
      <c r="J281" s="83" t="s">
        <v>53</v>
      </c>
      <c r="K281" s="83" t="s">
        <v>203</v>
      </c>
      <c r="L281" s="23"/>
      <c r="M281" s="23"/>
      <c r="N281" s="23"/>
      <c r="O281" s="23"/>
      <c r="P281" s="23"/>
      <c r="Q281" s="265">
        <f t="shared" si="3"/>
        <v>2066.07</v>
      </c>
      <c r="R281" s="265">
        <f t="shared" si="4"/>
        <v>1918.44</v>
      </c>
      <c r="S281" s="265">
        <f t="shared" si="5"/>
        <v>456.39</v>
      </c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</row>
    <row r="282">
      <c r="A282" s="114"/>
      <c r="B282" s="83">
        <v>5801.0</v>
      </c>
      <c r="C282" s="83" t="s">
        <v>391</v>
      </c>
      <c r="D282" s="260">
        <v>30.7</v>
      </c>
      <c r="E282" s="83">
        <v>10.0</v>
      </c>
      <c r="F282" s="83">
        <v>17.16</v>
      </c>
      <c r="G282" s="83">
        <v>347499.0</v>
      </c>
      <c r="H282" s="83">
        <v>29.64</v>
      </c>
      <c r="I282" s="83" t="s">
        <v>101</v>
      </c>
      <c r="J282" s="83" t="s">
        <v>53</v>
      </c>
      <c r="K282" s="83" t="s">
        <v>203</v>
      </c>
      <c r="L282" s="45"/>
      <c r="M282" s="23"/>
      <c r="N282" s="23"/>
      <c r="O282" s="23"/>
      <c r="P282" s="23"/>
      <c r="Q282" s="265">
        <f t="shared" si="3"/>
        <v>2066.07</v>
      </c>
      <c r="R282" s="265">
        <f t="shared" si="4"/>
        <v>1935.6</v>
      </c>
      <c r="S282" s="265">
        <f t="shared" si="5"/>
        <v>456.39</v>
      </c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</row>
    <row r="283">
      <c r="A283" s="114"/>
      <c r="B283" s="83">
        <v>5802.0</v>
      </c>
      <c r="C283" s="83" t="s">
        <v>391</v>
      </c>
      <c r="D283" s="260">
        <v>30.7</v>
      </c>
      <c r="E283" s="83">
        <v>10.0</v>
      </c>
      <c r="F283" s="83">
        <v>19.35</v>
      </c>
      <c r="G283" s="83">
        <v>388630.0</v>
      </c>
      <c r="H283" s="83">
        <v>33.91</v>
      </c>
      <c r="I283" s="83" t="s">
        <v>101</v>
      </c>
      <c r="J283" s="83" t="s">
        <v>53</v>
      </c>
      <c r="K283" s="83" t="s">
        <v>203</v>
      </c>
      <c r="L283" s="23"/>
      <c r="M283" s="23"/>
      <c r="N283" s="23"/>
      <c r="O283" s="23"/>
      <c r="P283" s="23"/>
      <c r="Q283" s="265">
        <f t="shared" si="3"/>
        <v>2066.07</v>
      </c>
      <c r="R283" s="265">
        <f t="shared" si="4"/>
        <v>1954.95</v>
      </c>
      <c r="S283" s="265">
        <f t="shared" si="5"/>
        <v>456.39</v>
      </c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</row>
    <row r="284">
      <c r="A284" s="114"/>
      <c r="B284" s="83">
        <v>5803.0</v>
      </c>
      <c r="C284" s="83" t="s">
        <v>391</v>
      </c>
      <c r="D284" s="260">
        <v>30.7</v>
      </c>
      <c r="E284" s="83">
        <v>7.0</v>
      </c>
      <c r="F284" s="83">
        <v>7.77</v>
      </c>
      <c r="G284" s="83">
        <v>202491.0</v>
      </c>
      <c r="H284" s="83">
        <v>33.0</v>
      </c>
      <c r="I284" s="83" t="s">
        <v>101</v>
      </c>
      <c r="J284" s="83" t="s">
        <v>53</v>
      </c>
      <c r="K284" s="83" t="s">
        <v>203</v>
      </c>
      <c r="L284" s="23"/>
      <c r="M284" s="23"/>
      <c r="N284" s="23"/>
      <c r="O284" s="23"/>
      <c r="P284" s="23"/>
      <c r="Q284" s="265">
        <f t="shared" si="3"/>
        <v>2066.07</v>
      </c>
      <c r="R284" s="265">
        <f t="shared" si="4"/>
        <v>1962.72</v>
      </c>
      <c r="S284" s="265">
        <f t="shared" si="5"/>
        <v>456.39</v>
      </c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</row>
    <row r="285">
      <c r="A285" s="114"/>
      <c r="B285" s="83">
        <v>5804.0</v>
      </c>
      <c r="C285" s="83" t="s">
        <v>391</v>
      </c>
      <c r="D285" s="260">
        <v>30.7</v>
      </c>
      <c r="E285" s="83">
        <v>5.0</v>
      </c>
      <c r="F285" s="83">
        <v>9.08</v>
      </c>
      <c r="G285" s="83">
        <v>220221.0</v>
      </c>
      <c r="H285" s="83">
        <v>31.39</v>
      </c>
      <c r="I285" s="83" t="s">
        <v>101</v>
      </c>
      <c r="J285" s="83" t="s">
        <v>53</v>
      </c>
      <c r="K285" s="83" t="s">
        <v>203</v>
      </c>
      <c r="L285" s="23"/>
      <c r="M285" s="23"/>
      <c r="N285" s="23"/>
      <c r="O285" s="23"/>
      <c r="P285" s="23"/>
      <c r="Q285" s="265">
        <f t="shared" si="3"/>
        <v>2066.07</v>
      </c>
      <c r="R285" s="265">
        <f t="shared" si="4"/>
        <v>1971.8</v>
      </c>
      <c r="S285" s="265">
        <f t="shared" si="5"/>
        <v>456.39</v>
      </c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</row>
    <row r="286">
      <c r="A286" s="114"/>
      <c r="B286" s="83">
        <v>5805.0</v>
      </c>
      <c r="C286" s="83" t="s">
        <v>391</v>
      </c>
      <c r="D286" s="260">
        <v>30.7</v>
      </c>
      <c r="E286" s="83">
        <v>10.0</v>
      </c>
      <c r="F286" s="83">
        <v>9.35</v>
      </c>
      <c r="G286" s="83">
        <v>189512.0</v>
      </c>
      <c r="H286" s="83">
        <v>16.42</v>
      </c>
      <c r="I286" s="83" t="s">
        <v>101</v>
      </c>
      <c r="J286" s="83" t="s">
        <v>469</v>
      </c>
      <c r="K286" s="83" t="s">
        <v>223</v>
      </c>
      <c r="L286" s="23"/>
      <c r="M286" s="23"/>
      <c r="N286" s="23"/>
      <c r="O286" s="23"/>
      <c r="P286" s="23"/>
      <c r="Q286" s="265">
        <f t="shared" si="3"/>
        <v>2066.07</v>
      </c>
      <c r="R286" s="265">
        <f t="shared" si="4"/>
        <v>1981.15</v>
      </c>
      <c r="S286" s="265">
        <f t="shared" si="5"/>
        <v>456.39</v>
      </c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</row>
    <row r="287">
      <c r="A287" s="75"/>
      <c r="B287" s="52">
        <v>5806.0</v>
      </c>
      <c r="C287" s="52" t="s">
        <v>391</v>
      </c>
      <c r="D287" s="85">
        <v>30.7</v>
      </c>
      <c r="E287" s="52">
        <v>20.0</v>
      </c>
      <c r="F287" s="52">
        <v>34.04</v>
      </c>
      <c r="G287" s="52">
        <v>224210.0</v>
      </c>
      <c r="H287" s="52">
        <v>31.1</v>
      </c>
      <c r="I287" s="52" t="s">
        <v>65</v>
      </c>
      <c r="J287" s="52" t="s">
        <v>53</v>
      </c>
      <c r="K287" s="52" t="s">
        <v>203</v>
      </c>
      <c r="Q287" s="247">
        <f t="shared" si="3"/>
        <v>2100.11</v>
      </c>
      <c r="R287" s="247">
        <f t="shared" si="4"/>
        <v>1981.15</v>
      </c>
      <c r="S287" s="247">
        <f t="shared" si="5"/>
        <v>456.39</v>
      </c>
    </row>
    <row r="288">
      <c r="A288" s="75"/>
      <c r="B288" s="52">
        <v>5807.0</v>
      </c>
      <c r="C288" s="52" t="s">
        <v>391</v>
      </c>
      <c r="D288" s="85">
        <v>30.7</v>
      </c>
      <c r="E288" s="52">
        <v>20.0</v>
      </c>
      <c r="F288" s="52">
        <v>36.07</v>
      </c>
      <c r="G288" s="52">
        <v>233043.0</v>
      </c>
      <c r="H288" s="52">
        <v>31.53</v>
      </c>
      <c r="I288" s="52" t="s">
        <v>65</v>
      </c>
      <c r="J288" s="52" t="s">
        <v>53</v>
      </c>
      <c r="K288" s="52" t="s">
        <v>203</v>
      </c>
      <c r="Q288" s="247">
        <f t="shared" si="3"/>
        <v>2136.18</v>
      </c>
      <c r="R288" s="247">
        <f t="shared" si="4"/>
        <v>1981.15</v>
      </c>
      <c r="S288" s="247">
        <f t="shared" si="5"/>
        <v>456.39</v>
      </c>
    </row>
    <row r="289">
      <c r="A289" s="75"/>
      <c r="B289" s="52">
        <f t="shared" ref="B289:B376" si="6">B288+1</f>
        <v>5808</v>
      </c>
      <c r="C289" s="52" t="s">
        <v>391</v>
      </c>
      <c r="D289" s="85">
        <v>30.7</v>
      </c>
      <c r="E289" s="52">
        <v>20.0</v>
      </c>
      <c r="F289" s="52">
        <v>34.96</v>
      </c>
      <c r="G289" s="52">
        <v>226376.0</v>
      </c>
      <c r="H289" s="52">
        <v>31.57</v>
      </c>
      <c r="I289" s="52" t="s">
        <v>65</v>
      </c>
      <c r="J289" s="52" t="s">
        <v>53</v>
      </c>
      <c r="K289" s="52" t="s">
        <v>203</v>
      </c>
      <c r="Q289" s="247">
        <f t="shared" si="3"/>
        <v>2171.14</v>
      </c>
      <c r="R289" s="247">
        <f t="shared" si="4"/>
        <v>1981.15</v>
      </c>
      <c r="S289" s="247">
        <f t="shared" si="5"/>
        <v>456.39</v>
      </c>
    </row>
    <row r="290">
      <c r="A290" s="75"/>
      <c r="B290" s="52">
        <f t="shared" si="6"/>
        <v>5809</v>
      </c>
      <c r="C290" s="52" t="s">
        <v>391</v>
      </c>
      <c r="D290" s="85">
        <v>30.7</v>
      </c>
      <c r="E290" s="52">
        <v>20.0</v>
      </c>
      <c r="F290" s="52">
        <v>36.37</v>
      </c>
      <c r="G290" s="52">
        <v>236543.0</v>
      </c>
      <c r="H290" s="52">
        <v>32.45</v>
      </c>
      <c r="I290" s="52" t="s">
        <v>65</v>
      </c>
      <c r="J290" s="52" t="s">
        <v>53</v>
      </c>
      <c r="K290" s="52" t="s">
        <v>203</v>
      </c>
      <c r="Q290" s="247">
        <f t="shared" si="3"/>
        <v>2207.51</v>
      </c>
      <c r="R290" s="247">
        <f t="shared" si="4"/>
        <v>1981.15</v>
      </c>
      <c r="S290" s="247">
        <f t="shared" si="5"/>
        <v>456.39</v>
      </c>
    </row>
    <row r="291">
      <c r="A291" s="75"/>
      <c r="B291" s="52">
        <f t="shared" si="6"/>
        <v>5810</v>
      </c>
      <c r="C291" s="52" t="s">
        <v>391</v>
      </c>
      <c r="D291" s="85">
        <v>30.7</v>
      </c>
      <c r="E291" s="52">
        <v>20.0</v>
      </c>
      <c r="F291" s="52">
        <v>38.97</v>
      </c>
      <c r="G291" s="52">
        <v>251881.0</v>
      </c>
      <c r="H291" s="52">
        <v>35.09</v>
      </c>
      <c r="I291" s="52" t="s">
        <v>65</v>
      </c>
      <c r="J291" s="52" t="s">
        <v>53</v>
      </c>
      <c r="K291" s="52" t="s">
        <v>203</v>
      </c>
      <c r="Q291" s="247">
        <f t="shared" si="3"/>
        <v>2246.48</v>
      </c>
      <c r="R291" s="247">
        <f t="shared" si="4"/>
        <v>1981.15</v>
      </c>
      <c r="S291" s="247">
        <f t="shared" si="5"/>
        <v>456.39</v>
      </c>
    </row>
    <row r="292">
      <c r="A292" s="75"/>
      <c r="B292" s="52">
        <f t="shared" si="6"/>
        <v>5811</v>
      </c>
      <c r="C292" s="52" t="s">
        <v>391</v>
      </c>
      <c r="D292" s="85">
        <v>30.7</v>
      </c>
      <c r="E292" s="52">
        <v>20.0</v>
      </c>
      <c r="F292" s="52">
        <v>41.27</v>
      </c>
      <c r="G292" s="52">
        <v>269418.0</v>
      </c>
      <c r="H292" s="52">
        <v>36.28</v>
      </c>
      <c r="I292" s="52" t="s">
        <v>65</v>
      </c>
      <c r="J292" s="52" t="s">
        <v>53</v>
      </c>
      <c r="K292" s="52" t="s">
        <v>203</v>
      </c>
      <c r="Q292" s="247">
        <f t="shared" si="3"/>
        <v>2287.75</v>
      </c>
      <c r="R292" s="247">
        <f t="shared" si="4"/>
        <v>1981.15</v>
      </c>
      <c r="S292" s="247">
        <f t="shared" si="5"/>
        <v>456.39</v>
      </c>
    </row>
    <row r="293">
      <c r="A293" s="75"/>
      <c r="B293" s="52">
        <f t="shared" si="6"/>
        <v>5812</v>
      </c>
      <c r="C293" s="52" t="s">
        <v>391</v>
      </c>
      <c r="D293" s="85">
        <v>30.7</v>
      </c>
      <c r="E293" s="52">
        <v>20.0</v>
      </c>
      <c r="F293" s="52">
        <v>39.73</v>
      </c>
      <c r="G293" s="52">
        <v>256380.0</v>
      </c>
      <c r="H293" s="52">
        <v>34.2</v>
      </c>
      <c r="I293" s="52" t="s">
        <v>65</v>
      </c>
      <c r="J293" s="52" t="s">
        <v>53</v>
      </c>
      <c r="K293" s="52" t="s">
        <v>203</v>
      </c>
      <c r="Q293" s="247">
        <f t="shared" si="3"/>
        <v>2327.48</v>
      </c>
      <c r="R293" s="247">
        <f t="shared" si="4"/>
        <v>1981.15</v>
      </c>
      <c r="S293" s="247">
        <f t="shared" si="5"/>
        <v>456.39</v>
      </c>
    </row>
    <row r="294">
      <c r="A294" s="75"/>
      <c r="B294" s="52">
        <f t="shared" si="6"/>
        <v>5813</v>
      </c>
      <c r="C294" s="52" t="s">
        <v>391</v>
      </c>
      <c r="D294" s="85">
        <v>30.7</v>
      </c>
      <c r="E294" s="52">
        <v>20.0</v>
      </c>
      <c r="F294" s="52">
        <v>36.6</v>
      </c>
      <c r="G294" s="52">
        <v>233174.0</v>
      </c>
      <c r="H294" s="52">
        <v>30.52</v>
      </c>
      <c r="I294" s="52" t="s">
        <v>65</v>
      </c>
      <c r="J294" s="52" t="s">
        <v>53</v>
      </c>
      <c r="K294" s="52" t="s">
        <v>203</v>
      </c>
      <c r="Q294" s="247">
        <f t="shared" si="3"/>
        <v>2364.08</v>
      </c>
      <c r="R294" s="247">
        <f t="shared" si="4"/>
        <v>1981.15</v>
      </c>
      <c r="S294" s="247">
        <f t="shared" si="5"/>
        <v>456.39</v>
      </c>
    </row>
    <row r="295">
      <c r="A295" s="75"/>
      <c r="B295" s="52">
        <f t="shared" si="6"/>
        <v>5814</v>
      </c>
      <c r="C295" s="52" t="s">
        <v>190</v>
      </c>
      <c r="D295" s="85">
        <v>30.7</v>
      </c>
      <c r="E295" s="52">
        <v>20.0</v>
      </c>
      <c r="F295" s="52">
        <v>0.0</v>
      </c>
      <c r="G295" s="52">
        <v>0.0</v>
      </c>
      <c r="H295" s="52">
        <v>3.0</v>
      </c>
      <c r="I295" s="52" t="s">
        <v>65</v>
      </c>
      <c r="J295" s="52" t="s">
        <v>53</v>
      </c>
      <c r="K295" s="52" t="s">
        <v>203</v>
      </c>
      <c r="L295" s="4" t="s">
        <v>432</v>
      </c>
      <c r="Q295" s="247">
        <f t="shared" si="3"/>
        <v>2364.08</v>
      </c>
      <c r="R295" s="247">
        <f t="shared" si="4"/>
        <v>1981.15</v>
      </c>
      <c r="S295" s="247">
        <f t="shared" si="5"/>
        <v>456.39</v>
      </c>
    </row>
    <row r="296">
      <c r="A296" s="75"/>
      <c r="B296" s="52">
        <f t="shared" si="6"/>
        <v>5815</v>
      </c>
      <c r="C296" s="52" t="s">
        <v>391</v>
      </c>
      <c r="D296" s="85">
        <v>30.7</v>
      </c>
      <c r="E296" s="52">
        <v>20.0</v>
      </c>
      <c r="F296" s="52">
        <v>0.0</v>
      </c>
      <c r="G296" s="52">
        <v>0.0</v>
      </c>
      <c r="H296" s="52">
        <v>12.0</v>
      </c>
      <c r="I296" s="52" t="s">
        <v>65</v>
      </c>
      <c r="J296" s="52" t="s">
        <v>53</v>
      </c>
      <c r="K296" s="52" t="s">
        <v>203</v>
      </c>
      <c r="L296" s="4" t="s">
        <v>432</v>
      </c>
      <c r="Q296" s="247">
        <f t="shared" si="3"/>
        <v>2364.08</v>
      </c>
      <c r="R296" s="247">
        <f t="shared" si="4"/>
        <v>1981.15</v>
      </c>
      <c r="S296" s="247">
        <f t="shared" si="5"/>
        <v>456.39</v>
      </c>
    </row>
    <row r="297">
      <c r="A297" s="75"/>
      <c r="B297" s="52">
        <f t="shared" si="6"/>
        <v>5816</v>
      </c>
      <c r="C297" s="52" t="s">
        <v>391</v>
      </c>
      <c r="D297" s="85">
        <v>30.7</v>
      </c>
      <c r="E297" s="52">
        <v>12.0</v>
      </c>
      <c r="F297" s="52">
        <v>13.63</v>
      </c>
      <c r="G297" s="52">
        <v>110345.0</v>
      </c>
      <c r="H297" s="52">
        <v>20.98</v>
      </c>
      <c r="I297" s="52" t="s">
        <v>65</v>
      </c>
      <c r="J297" s="52" t="s">
        <v>53</v>
      </c>
      <c r="K297" s="52" t="s">
        <v>203</v>
      </c>
      <c r="Q297" s="247">
        <f t="shared" si="3"/>
        <v>2377.71</v>
      </c>
      <c r="R297" s="247">
        <f t="shared" si="4"/>
        <v>1981.15</v>
      </c>
      <c r="S297" s="247">
        <f t="shared" si="5"/>
        <v>456.39</v>
      </c>
    </row>
    <row r="298">
      <c r="A298" s="75"/>
      <c r="B298" s="52">
        <f t="shared" si="6"/>
        <v>5817</v>
      </c>
      <c r="C298" s="52" t="s">
        <v>391</v>
      </c>
      <c r="D298" s="85">
        <v>30.7</v>
      </c>
      <c r="E298" s="52">
        <v>7.0</v>
      </c>
      <c r="F298" s="52">
        <v>14.35</v>
      </c>
      <c r="G298" s="52">
        <v>138975.0</v>
      </c>
      <c r="H298" s="52">
        <v>31.04</v>
      </c>
      <c r="I298" s="52" t="s">
        <v>65</v>
      </c>
      <c r="J298" s="52" t="s">
        <v>53</v>
      </c>
      <c r="K298" s="52" t="s">
        <v>203</v>
      </c>
      <c r="Q298" s="247">
        <f t="shared" si="3"/>
        <v>2392.06</v>
      </c>
      <c r="R298" s="247">
        <f t="shared" si="4"/>
        <v>1981.15</v>
      </c>
      <c r="S298" s="247">
        <f t="shared" si="5"/>
        <v>456.39</v>
      </c>
    </row>
    <row r="299">
      <c r="A299" s="75"/>
      <c r="B299" s="52">
        <f t="shared" si="6"/>
        <v>5818</v>
      </c>
      <c r="C299" s="52" t="s">
        <v>154</v>
      </c>
      <c r="D299" s="85">
        <v>30.7</v>
      </c>
      <c r="E299" s="52">
        <v>20.0</v>
      </c>
      <c r="F299" s="52">
        <v>0.0</v>
      </c>
      <c r="G299" s="52">
        <v>0.0</v>
      </c>
      <c r="H299" s="52">
        <v>5.0</v>
      </c>
      <c r="I299" s="52" t="s">
        <v>65</v>
      </c>
      <c r="J299" s="52" t="s">
        <v>53</v>
      </c>
      <c r="K299" s="52" t="s">
        <v>223</v>
      </c>
      <c r="L299" s="4" t="s">
        <v>432</v>
      </c>
      <c r="Q299" s="247">
        <f t="shared" si="3"/>
        <v>2392.06</v>
      </c>
      <c r="R299" s="247">
        <f t="shared" si="4"/>
        <v>1981.15</v>
      </c>
      <c r="S299" s="247">
        <f t="shared" si="5"/>
        <v>456.39</v>
      </c>
    </row>
    <row r="300">
      <c r="A300" s="73"/>
      <c r="B300" s="52">
        <f t="shared" si="6"/>
        <v>5819</v>
      </c>
      <c r="C300" s="52" t="s">
        <v>391</v>
      </c>
      <c r="D300" s="85">
        <v>30.7</v>
      </c>
      <c r="E300" s="52">
        <v>20.0</v>
      </c>
      <c r="F300" s="52">
        <v>21.57</v>
      </c>
      <c r="G300" s="52">
        <v>136769.0</v>
      </c>
      <c r="H300" s="52">
        <v>17.94</v>
      </c>
      <c r="I300" s="52" t="s">
        <v>65</v>
      </c>
      <c r="J300" s="52" t="s">
        <v>53</v>
      </c>
      <c r="K300" s="52" t="s">
        <v>223</v>
      </c>
      <c r="Q300" s="247">
        <f t="shared" si="3"/>
        <v>2413.63</v>
      </c>
      <c r="R300" s="247">
        <f t="shared" si="4"/>
        <v>1981.15</v>
      </c>
      <c r="S300" s="247">
        <f t="shared" si="5"/>
        <v>456.39</v>
      </c>
    </row>
    <row r="301">
      <c r="A301" s="111"/>
      <c r="B301" s="43">
        <f t="shared" si="6"/>
        <v>5820</v>
      </c>
      <c r="C301" s="43" t="s">
        <v>391</v>
      </c>
      <c r="D301" s="256">
        <v>30.7</v>
      </c>
      <c r="E301" s="43">
        <v>18.0</v>
      </c>
      <c r="F301" s="43">
        <v>33.57</v>
      </c>
      <c r="G301" s="43">
        <v>311229.0</v>
      </c>
      <c r="H301" s="43">
        <v>34.19</v>
      </c>
      <c r="I301" s="43" t="s">
        <v>229</v>
      </c>
      <c r="J301" s="43" t="s">
        <v>53</v>
      </c>
      <c r="K301" s="43" t="s">
        <v>203</v>
      </c>
      <c r="L301" s="27"/>
      <c r="M301" s="27"/>
      <c r="N301" s="27"/>
      <c r="O301" s="27"/>
      <c r="P301" s="27"/>
      <c r="Q301" s="382">
        <f t="shared" si="3"/>
        <v>2413.63</v>
      </c>
      <c r="R301" s="382">
        <f t="shared" si="4"/>
        <v>1981.15</v>
      </c>
      <c r="S301" s="382">
        <f t="shared" si="5"/>
        <v>489.96</v>
      </c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</row>
    <row r="302">
      <c r="A302" s="111"/>
      <c r="B302" s="43">
        <f t="shared" si="6"/>
        <v>5821</v>
      </c>
      <c r="C302" s="43" t="s">
        <v>391</v>
      </c>
      <c r="D302" s="256">
        <v>30.7</v>
      </c>
      <c r="E302" s="43">
        <v>12.0</v>
      </c>
      <c r="F302" s="43">
        <v>21.01</v>
      </c>
      <c r="G302" s="43">
        <v>216677.0</v>
      </c>
      <c r="H302" s="43">
        <v>30.82</v>
      </c>
      <c r="I302" s="43" t="s">
        <v>229</v>
      </c>
      <c r="J302" s="43" t="s">
        <v>53</v>
      </c>
      <c r="K302" s="43" t="s">
        <v>203</v>
      </c>
      <c r="L302" s="27"/>
      <c r="M302" s="27"/>
      <c r="N302" s="27"/>
      <c r="O302" s="27"/>
      <c r="P302" s="27"/>
      <c r="Q302" s="382">
        <f t="shared" si="3"/>
        <v>2413.63</v>
      </c>
      <c r="R302" s="382">
        <f t="shared" si="4"/>
        <v>1981.15</v>
      </c>
      <c r="S302" s="382">
        <f t="shared" si="5"/>
        <v>510.97</v>
      </c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</row>
    <row r="303">
      <c r="A303" s="114"/>
      <c r="B303" s="83">
        <f t="shared" si="6"/>
        <v>5822</v>
      </c>
      <c r="C303" s="83" t="s">
        <v>391</v>
      </c>
      <c r="D303" s="260">
        <v>30.7</v>
      </c>
      <c r="E303" s="83">
        <v>10.0</v>
      </c>
      <c r="F303" s="83">
        <v>16.13</v>
      </c>
      <c r="G303" s="83">
        <v>327502.0</v>
      </c>
      <c r="H303" s="83">
        <v>28.52</v>
      </c>
      <c r="I303" s="83" t="s">
        <v>101</v>
      </c>
      <c r="J303" s="83" t="s">
        <v>53</v>
      </c>
      <c r="K303" s="83" t="s">
        <v>203</v>
      </c>
      <c r="L303" s="23"/>
      <c r="M303" s="23"/>
      <c r="N303" s="23"/>
      <c r="O303" s="23"/>
      <c r="P303" s="23"/>
      <c r="Q303" s="265">
        <f t="shared" si="3"/>
        <v>2413.63</v>
      </c>
      <c r="R303" s="265">
        <f t="shared" si="4"/>
        <v>1997.28</v>
      </c>
      <c r="S303" s="265">
        <f t="shared" si="5"/>
        <v>510.97</v>
      </c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</row>
    <row r="304">
      <c r="A304" s="114"/>
      <c r="B304" s="83">
        <f t="shared" si="6"/>
        <v>5823</v>
      </c>
      <c r="C304" s="83" t="s">
        <v>391</v>
      </c>
      <c r="D304" s="260">
        <v>30.7</v>
      </c>
      <c r="E304" s="83">
        <v>12.0</v>
      </c>
      <c r="F304" s="83">
        <v>20.92</v>
      </c>
      <c r="G304" s="83">
        <v>409513.0</v>
      </c>
      <c r="H304" s="83">
        <v>30.07</v>
      </c>
      <c r="I304" s="83" t="s">
        <v>101</v>
      </c>
      <c r="J304" s="83" t="s">
        <v>53</v>
      </c>
      <c r="K304" s="83" t="s">
        <v>203</v>
      </c>
      <c r="L304" s="23"/>
      <c r="M304" s="23"/>
      <c r="N304" s="23"/>
      <c r="O304" s="23"/>
      <c r="P304" s="23"/>
      <c r="Q304" s="265">
        <f t="shared" si="3"/>
        <v>2413.63</v>
      </c>
      <c r="R304" s="265">
        <f t="shared" si="4"/>
        <v>2018.2</v>
      </c>
      <c r="S304" s="265">
        <f t="shared" si="5"/>
        <v>510.97</v>
      </c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</row>
    <row r="305">
      <c r="A305" s="114"/>
      <c r="B305" s="83">
        <f t="shared" si="6"/>
        <v>5824</v>
      </c>
      <c r="C305" s="83" t="s">
        <v>391</v>
      </c>
      <c r="D305" s="260">
        <v>30.7</v>
      </c>
      <c r="E305" s="83">
        <v>12.0</v>
      </c>
      <c r="F305" s="83">
        <v>20.48</v>
      </c>
      <c r="G305" s="83">
        <v>399893.0</v>
      </c>
      <c r="H305" s="83">
        <v>29.73</v>
      </c>
      <c r="I305" s="83" t="s">
        <v>101</v>
      </c>
      <c r="J305" s="83" t="s">
        <v>53</v>
      </c>
      <c r="K305" s="83" t="s">
        <v>203</v>
      </c>
      <c r="L305" s="23"/>
      <c r="M305" s="23"/>
      <c r="N305" s="23"/>
      <c r="O305" s="23"/>
      <c r="P305" s="23"/>
      <c r="Q305" s="265">
        <f t="shared" si="3"/>
        <v>2413.63</v>
      </c>
      <c r="R305" s="265">
        <f t="shared" si="4"/>
        <v>2038.68</v>
      </c>
      <c r="S305" s="265">
        <f t="shared" si="5"/>
        <v>510.97</v>
      </c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</row>
    <row r="306">
      <c r="A306" s="114"/>
      <c r="B306" s="83">
        <f t="shared" si="6"/>
        <v>5825</v>
      </c>
      <c r="C306" s="83" t="s">
        <v>391</v>
      </c>
      <c r="D306" s="260">
        <v>30.7</v>
      </c>
      <c r="E306" s="83">
        <v>12.0</v>
      </c>
      <c r="F306" s="83">
        <v>20.85</v>
      </c>
      <c r="G306" s="83">
        <v>408865.0</v>
      </c>
      <c r="H306" s="83">
        <v>29.14</v>
      </c>
      <c r="I306" s="83" t="s">
        <v>101</v>
      </c>
      <c r="J306" s="83" t="s">
        <v>53</v>
      </c>
      <c r="K306" s="83" t="s">
        <v>203</v>
      </c>
      <c r="L306" s="23"/>
      <c r="M306" s="23"/>
      <c r="N306" s="23"/>
      <c r="O306" s="23"/>
      <c r="P306" s="23"/>
      <c r="Q306" s="265">
        <f t="shared" si="3"/>
        <v>2413.63</v>
      </c>
      <c r="R306" s="265">
        <f t="shared" si="4"/>
        <v>2059.53</v>
      </c>
      <c r="S306" s="265">
        <f t="shared" si="5"/>
        <v>510.97</v>
      </c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</row>
    <row r="307">
      <c r="A307" s="114"/>
      <c r="B307" s="83">
        <f t="shared" si="6"/>
        <v>5826</v>
      </c>
      <c r="C307" s="83" t="s">
        <v>391</v>
      </c>
      <c r="D307" s="260">
        <v>30.7</v>
      </c>
      <c r="E307" s="83">
        <v>12.0</v>
      </c>
      <c r="F307" s="83">
        <v>19.63</v>
      </c>
      <c r="G307" s="83">
        <v>394468.0</v>
      </c>
      <c r="H307" s="83">
        <v>28.11</v>
      </c>
      <c r="I307" s="83" t="s">
        <v>101</v>
      </c>
      <c r="J307" s="83" t="s">
        <v>53</v>
      </c>
      <c r="K307" s="83" t="s">
        <v>203</v>
      </c>
      <c r="L307" s="23"/>
      <c r="M307" s="23"/>
      <c r="N307" s="23"/>
      <c r="O307" s="23"/>
      <c r="P307" s="23"/>
      <c r="Q307" s="265">
        <f t="shared" si="3"/>
        <v>2413.63</v>
      </c>
      <c r="R307" s="265">
        <f t="shared" si="4"/>
        <v>2079.16</v>
      </c>
      <c r="S307" s="265">
        <f t="shared" si="5"/>
        <v>510.97</v>
      </c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</row>
    <row r="308">
      <c r="A308" s="114"/>
      <c r="B308" s="83">
        <f t="shared" si="6"/>
        <v>5827</v>
      </c>
      <c r="C308" s="83" t="s">
        <v>391</v>
      </c>
      <c r="D308" s="260">
        <v>30.7</v>
      </c>
      <c r="E308" s="83">
        <v>12.0</v>
      </c>
      <c r="F308" s="83">
        <v>20.09</v>
      </c>
      <c r="G308" s="83">
        <v>392813.0</v>
      </c>
      <c r="H308" s="83">
        <v>28.87</v>
      </c>
      <c r="I308" s="83" t="s">
        <v>101</v>
      </c>
      <c r="J308" s="83" t="s">
        <v>53</v>
      </c>
      <c r="K308" s="83" t="s">
        <v>203</v>
      </c>
      <c r="L308" s="23"/>
      <c r="M308" s="23"/>
      <c r="N308" s="23"/>
      <c r="O308" s="23"/>
      <c r="P308" s="23"/>
      <c r="Q308" s="265">
        <f t="shared" si="3"/>
        <v>2413.63</v>
      </c>
      <c r="R308" s="265">
        <f t="shared" si="4"/>
        <v>2099.25</v>
      </c>
      <c r="S308" s="265">
        <f t="shared" si="5"/>
        <v>510.97</v>
      </c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</row>
    <row r="309">
      <c r="A309" s="114"/>
      <c r="B309" s="83">
        <f t="shared" si="6"/>
        <v>5828</v>
      </c>
      <c r="C309" s="83" t="s">
        <v>391</v>
      </c>
      <c r="D309" s="260">
        <v>30.7</v>
      </c>
      <c r="E309" s="83">
        <v>12.0</v>
      </c>
      <c r="F309" s="83">
        <v>19.33</v>
      </c>
      <c r="G309" s="83">
        <v>378075.0</v>
      </c>
      <c r="H309" s="83">
        <v>29.37</v>
      </c>
      <c r="I309" s="83" t="s">
        <v>101</v>
      </c>
      <c r="J309" s="83" t="s">
        <v>53</v>
      </c>
      <c r="K309" s="83" t="s">
        <v>203</v>
      </c>
      <c r="L309" s="23"/>
      <c r="M309" s="23"/>
      <c r="N309" s="23"/>
      <c r="O309" s="23"/>
      <c r="P309" s="23"/>
      <c r="Q309" s="265">
        <f t="shared" si="3"/>
        <v>2413.63</v>
      </c>
      <c r="R309" s="265">
        <f t="shared" si="4"/>
        <v>2118.58</v>
      </c>
      <c r="S309" s="265">
        <f t="shared" si="5"/>
        <v>510.97</v>
      </c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</row>
    <row r="310">
      <c r="A310" s="114"/>
      <c r="B310" s="83">
        <f t="shared" si="6"/>
        <v>5829</v>
      </c>
      <c r="C310" s="83" t="s">
        <v>391</v>
      </c>
      <c r="D310" s="260">
        <v>30.7</v>
      </c>
      <c r="E310" s="83">
        <v>12.0</v>
      </c>
      <c r="F310" s="83">
        <v>20.61</v>
      </c>
      <c r="G310" s="83">
        <v>403567.0</v>
      </c>
      <c r="H310" s="83">
        <v>28.95</v>
      </c>
      <c r="I310" s="83" t="s">
        <v>101</v>
      </c>
      <c r="J310" s="83" t="s">
        <v>53</v>
      </c>
      <c r="K310" s="83" t="s">
        <v>203</v>
      </c>
      <c r="L310" s="23"/>
      <c r="M310" s="23"/>
      <c r="N310" s="23"/>
      <c r="O310" s="23"/>
      <c r="P310" s="23"/>
      <c r="Q310" s="265">
        <f t="shared" si="3"/>
        <v>2413.63</v>
      </c>
      <c r="R310" s="265">
        <f t="shared" si="4"/>
        <v>2139.19</v>
      </c>
      <c r="S310" s="265">
        <f t="shared" si="5"/>
        <v>510.97</v>
      </c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</row>
    <row r="311">
      <c r="A311" s="114"/>
      <c r="B311" s="83">
        <f t="shared" si="6"/>
        <v>5830</v>
      </c>
      <c r="C311" s="83" t="s">
        <v>391</v>
      </c>
      <c r="D311" s="260">
        <v>30.7</v>
      </c>
      <c r="E311" s="83">
        <v>12.0</v>
      </c>
      <c r="F311" s="83">
        <v>18.2</v>
      </c>
      <c r="G311" s="83">
        <v>364028.0</v>
      </c>
      <c r="H311" s="83">
        <v>29.05</v>
      </c>
      <c r="I311" s="83" t="s">
        <v>101</v>
      </c>
      <c r="J311" s="83" t="s">
        <v>53</v>
      </c>
      <c r="K311" s="83" t="s">
        <v>203</v>
      </c>
      <c r="L311" s="23"/>
      <c r="M311" s="23"/>
      <c r="N311" s="23"/>
      <c r="O311" s="23"/>
      <c r="P311" s="23"/>
      <c r="Q311" s="265">
        <f t="shared" si="3"/>
        <v>2413.63</v>
      </c>
      <c r="R311" s="265">
        <f t="shared" si="4"/>
        <v>2157.39</v>
      </c>
      <c r="S311" s="265">
        <f t="shared" si="5"/>
        <v>510.97</v>
      </c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</row>
    <row r="312">
      <c r="A312" s="114"/>
      <c r="B312" s="83">
        <f t="shared" si="6"/>
        <v>5831</v>
      </c>
      <c r="C312" s="83" t="s">
        <v>391</v>
      </c>
      <c r="D312" s="260">
        <v>30.7</v>
      </c>
      <c r="E312" s="83">
        <v>12.0</v>
      </c>
      <c r="F312" s="83">
        <v>19.81</v>
      </c>
      <c r="G312" s="83">
        <v>387824.0</v>
      </c>
      <c r="H312" s="83">
        <v>29.19</v>
      </c>
      <c r="I312" s="83" t="s">
        <v>101</v>
      </c>
      <c r="J312" s="83" t="s">
        <v>53</v>
      </c>
      <c r="K312" s="83" t="s">
        <v>203</v>
      </c>
      <c r="L312" s="45"/>
      <c r="M312" s="23"/>
      <c r="N312" s="23"/>
      <c r="O312" s="23"/>
      <c r="P312" s="23"/>
      <c r="Q312" s="265">
        <f t="shared" si="3"/>
        <v>2413.63</v>
      </c>
      <c r="R312" s="265">
        <f t="shared" si="4"/>
        <v>2177.2</v>
      </c>
      <c r="S312" s="265">
        <f t="shared" si="5"/>
        <v>510.97</v>
      </c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</row>
    <row r="313">
      <c r="A313" s="114"/>
      <c r="B313" s="83">
        <f t="shared" si="6"/>
        <v>5832</v>
      </c>
      <c r="C313" s="83" t="s">
        <v>391</v>
      </c>
      <c r="D313" s="260">
        <v>30.7</v>
      </c>
      <c r="E313" s="83">
        <v>12.0</v>
      </c>
      <c r="F313" s="83">
        <v>19.54</v>
      </c>
      <c r="G313" s="83">
        <v>385524.0</v>
      </c>
      <c r="H313" s="83">
        <v>28.84</v>
      </c>
      <c r="I313" s="83" t="s">
        <v>101</v>
      </c>
      <c r="J313" s="83" t="s">
        <v>53</v>
      </c>
      <c r="K313" s="83" t="s">
        <v>203</v>
      </c>
      <c r="L313" s="23"/>
      <c r="M313" s="23"/>
      <c r="N313" s="23"/>
      <c r="O313" s="23"/>
      <c r="P313" s="23"/>
      <c r="Q313" s="265">
        <f t="shared" si="3"/>
        <v>2413.63</v>
      </c>
      <c r="R313" s="265">
        <f t="shared" si="4"/>
        <v>2196.74</v>
      </c>
      <c r="S313" s="265">
        <f t="shared" si="5"/>
        <v>510.97</v>
      </c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</row>
    <row r="314">
      <c r="A314" s="114"/>
      <c r="B314" s="83">
        <f t="shared" si="6"/>
        <v>5833</v>
      </c>
      <c r="C314" s="83" t="s">
        <v>391</v>
      </c>
      <c r="D314" s="260">
        <v>30.7</v>
      </c>
      <c r="E314" s="83">
        <v>12.0</v>
      </c>
      <c r="F314" s="83">
        <v>19.44</v>
      </c>
      <c r="G314" s="83">
        <v>382387.0</v>
      </c>
      <c r="H314" s="83">
        <v>29.11</v>
      </c>
      <c r="I314" s="83" t="s">
        <v>101</v>
      </c>
      <c r="J314" s="83" t="s">
        <v>53</v>
      </c>
      <c r="K314" s="83" t="s">
        <v>203</v>
      </c>
      <c r="L314" s="23"/>
      <c r="M314" s="23"/>
      <c r="N314" s="23"/>
      <c r="O314" s="23"/>
      <c r="P314" s="23"/>
      <c r="Q314" s="265">
        <f t="shared" si="3"/>
        <v>2413.63</v>
      </c>
      <c r="R314" s="265">
        <f t="shared" si="4"/>
        <v>2216.18</v>
      </c>
      <c r="S314" s="265">
        <f t="shared" si="5"/>
        <v>510.97</v>
      </c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</row>
    <row r="315">
      <c r="A315" s="114"/>
      <c r="B315" s="83">
        <f t="shared" si="6"/>
        <v>5834</v>
      </c>
      <c r="C315" s="83" t="s">
        <v>391</v>
      </c>
      <c r="D315" s="260">
        <v>30.7</v>
      </c>
      <c r="E315" s="83">
        <v>12.0</v>
      </c>
      <c r="F315" s="83">
        <v>21.02</v>
      </c>
      <c r="G315" s="83">
        <v>409232.0</v>
      </c>
      <c r="H315" s="83">
        <v>29.39</v>
      </c>
      <c r="I315" s="83" t="s">
        <v>101</v>
      </c>
      <c r="J315" s="83" t="s">
        <v>53</v>
      </c>
      <c r="K315" s="83" t="s">
        <v>203</v>
      </c>
      <c r="L315" s="23"/>
      <c r="M315" s="23"/>
      <c r="N315" s="23"/>
      <c r="O315" s="23"/>
      <c r="P315" s="23"/>
      <c r="Q315" s="265">
        <f t="shared" si="3"/>
        <v>2413.63</v>
      </c>
      <c r="R315" s="265">
        <f t="shared" si="4"/>
        <v>2237.2</v>
      </c>
      <c r="S315" s="265">
        <f t="shared" si="5"/>
        <v>510.97</v>
      </c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</row>
    <row r="316">
      <c r="A316" s="114"/>
      <c r="B316" s="83">
        <f t="shared" si="6"/>
        <v>5835</v>
      </c>
      <c r="C316" s="83" t="s">
        <v>391</v>
      </c>
      <c r="D316" s="260">
        <v>30.7</v>
      </c>
      <c r="E316" s="83">
        <v>12.0</v>
      </c>
      <c r="F316" s="83">
        <v>19.94</v>
      </c>
      <c r="G316" s="83">
        <v>394783.0</v>
      </c>
      <c r="H316" s="83">
        <v>29.98</v>
      </c>
      <c r="I316" s="83" t="s">
        <v>101</v>
      </c>
      <c r="J316" s="83" t="s">
        <v>53</v>
      </c>
      <c r="K316" s="83" t="s">
        <v>203</v>
      </c>
      <c r="L316" s="23"/>
      <c r="M316" s="23"/>
      <c r="N316" s="23"/>
      <c r="O316" s="23"/>
      <c r="P316" s="23"/>
      <c r="Q316" s="265">
        <f t="shared" si="3"/>
        <v>2413.63</v>
      </c>
      <c r="R316" s="265">
        <f t="shared" si="4"/>
        <v>2257.14</v>
      </c>
      <c r="S316" s="265">
        <f t="shared" si="5"/>
        <v>510.97</v>
      </c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</row>
    <row r="317">
      <c r="A317" s="114"/>
      <c r="B317" s="83">
        <f t="shared" si="6"/>
        <v>5836</v>
      </c>
      <c r="C317" s="83" t="s">
        <v>391</v>
      </c>
      <c r="D317" s="260">
        <v>30.7</v>
      </c>
      <c r="E317" s="83">
        <v>12.0</v>
      </c>
      <c r="F317" s="83">
        <v>18.87</v>
      </c>
      <c r="G317" s="83">
        <v>375523.0</v>
      </c>
      <c r="H317" s="83">
        <v>28.92</v>
      </c>
      <c r="I317" s="83" t="s">
        <v>101</v>
      </c>
      <c r="J317" s="83" t="s">
        <v>53</v>
      </c>
      <c r="K317" s="83" t="s">
        <v>203</v>
      </c>
      <c r="L317" s="23"/>
      <c r="M317" s="23"/>
      <c r="N317" s="23"/>
      <c r="O317" s="23"/>
      <c r="P317" s="23"/>
      <c r="Q317" s="265">
        <f t="shared" si="3"/>
        <v>2413.63</v>
      </c>
      <c r="R317" s="265">
        <f t="shared" si="4"/>
        <v>2276.01</v>
      </c>
      <c r="S317" s="265">
        <f t="shared" si="5"/>
        <v>510.97</v>
      </c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</row>
    <row r="318">
      <c r="A318" s="114"/>
      <c r="B318" s="83">
        <f t="shared" si="6"/>
        <v>5837</v>
      </c>
      <c r="C318" s="83" t="s">
        <v>391</v>
      </c>
      <c r="D318" s="260">
        <v>30.7</v>
      </c>
      <c r="E318" s="83">
        <v>8.0</v>
      </c>
      <c r="F318" s="83">
        <v>8.62</v>
      </c>
      <c r="G318" s="83">
        <v>189274.0</v>
      </c>
      <c r="H318" s="83">
        <v>18.54</v>
      </c>
      <c r="I318" s="83" t="s">
        <v>101</v>
      </c>
      <c r="J318" s="83" t="s">
        <v>53</v>
      </c>
      <c r="K318" s="83" t="s">
        <v>203</v>
      </c>
      <c r="L318" s="23"/>
      <c r="M318" s="23"/>
      <c r="N318" s="23"/>
      <c r="O318" s="23"/>
      <c r="P318" s="23"/>
      <c r="Q318" s="265">
        <f t="shared" si="3"/>
        <v>2413.63</v>
      </c>
      <c r="R318" s="265">
        <f t="shared" si="4"/>
        <v>2284.63</v>
      </c>
      <c r="S318" s="265">
        <f t="shared" si="5"/>
        <v>510.97</v>
      </c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</row>
    <row r="319">
      <c r="A319" s="114"/>
      <c r="B319" s="83">
        <f t="shared" si="6"/>
        <v>5838</v>
      </c>
      <c r="C319" s="83" t="s">
        <v>391</v>
      </c>
      <c r="D319" s="260">
        <v>30.7</v>
      </c>
      <c r="E319" s="83">
        <v>6.0</v>
      </c>
      <c r="F319" s="83">
        <v>8.28</v>
      </c>
      <c r="G319" s="83">
        <v>200293.0</v>
      </c>
      <c r="H319" s="83">
        <v>29.1</v>
      </c>
      <c r="I319" s="83" t="s">
        <v>101</v>
      </c>
      <c r="J319" s="83" t="s">
        <v>53</v>
      </c>
      <c r="K319" s="83" t="s">
        <v>203</v>
      </c>
      <c r="L319" s="23"/>
      <c r="M319" s="23"/>
      <c r="N319" s="23"/>
      <c r="O319" s="23"/>
      <c r="P319" s="23"/>
      <c r="Q319" s="265">
        <f t="shared" si="3"/>
        <v>2413.63</v>
      </c>
      <c r="R319" s="265">
        <f t="shared" si="4"/>
        <v>2292.91</v>
      </c>
      <c r="S319" s="265">
        <f t="shared" si="5"/>
        <v>510.97</v>
      </c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</row>
    <row r="320">
      <c r="A320" s="114"/>
      <c r="B320" s="83">
        <f t="shared" si="6"/>
        <v>5839</v>
      </c>
      <c r="C320" s="83" t="s">
        <v>391</v>
      </c>
      <c r="D320" s="260">
        <v>30.7</v>
      </c>
      <c r="E320" s="83">
        <v>12.0</v>
      </c>
      <c r="F320" s="83">
        <v>9.87</v>
      </c>
      <c r="G320" s="409">
        <f>200415</f>
        <v>200415</v>
      </c>
      <c r="H320" s="83">
        <v>13.83</v>
      </c>
      <c r="I320" s="83" t="s">
        <v>101</v>
      </c>
      <c r="J320" s="83" t="s">
        <v>53</v>
      </c>
      <c r="K320" s="83" t="s">
        <v>223</v>
      </c>
      <c r="L320" s="23"/>
      <c r="M320" s="23"/>
      <c r="N320" s="23"/>
      <c r="O320" s="23"/>
      <c r="P320" s="23"/>
      <c r="Q320" s="265">
        <f t="shared" si="3"/>
        <v>2413.63</v>
      </c>
      <c r="R320" s="265">
        <f t="shared" si="4"/>
        <v>2302.78</v>
      </c>
      <c r="S320" s="265">
        <f t="shared" si="5"/>
        <v>510.97</v>
      </c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</row>
    <row r="321">
      <c r="A321" s="410">
        <v>45396.0</v>
      </c>
      <c r="B321" s="52">
        <f t="shared" si="6"/>
        <v>5840</v>
      </c>
      <c r="C321" s="52" t="s">
        <v>391</v>
      </c>
      <c r="D321" s="85">
        <v>30.7</v>
      </c>
      <c r="E321" s="52">
        <v>20.0</v>
      </c>
      <c r="F321" s="52">
        <v>33.13</v>
      </c>
      <c r="G321" s="411">
        <v>216675.0</v>
      </c>
      <c r="H321" s="52">
        <v>28.4</v>
      </c>
      <c r="I321" s="52" t="s">
        <v>65</v>
      </c>
      <c r="J321" s="52" t="s">
        <v>53</v>
      </c>
      <c r="K321" s="52" t="s">
        <v>203</v>
      </c>
      <c r="L321" s="4" t="s">
        <v>845</v>
      </c>
      <c r="Q321" s="247">
        <f t="shared" si="3"/>
        <v>2446.76</v>
      </c>
      <c r="R321" s="247">
        <f t="shared" si="4"/>
        <v>2302.78</v>
      </c>
      <c r="S321" s="247">
        <f t="shared" si="5"/>
        <v>510.97</v>
      </c>
    </row>
    <row r="322">
      <c r="A322" s="75"/>
      <c r="B322" s="52">
        <f t="shared" si="6"/>
        <v>5841</v>
      </c>
      <c r="C322" s="52" t="s">
        <v>391</v>
      </c>
      <c r="D322" s="85">
        <v>30.7</v>
      </c>
      <c r="E322" s="52">
        <v>20.0</v>
      </c>
      <c r="F322" s="52">
        <v>35.04</v>
      </c>
      <c r="G322" s="411">
        <v>216675.0</v>
      </c>
      <c r="H322" s="52">
        <v>29.44</v>
      </c>
      <c r="I322" s="100" t="s">
        <v>65</v>
      </c>
      <c r="J322" s="100" t="s">
        <v>53</v>
      </c>
      <c r="K322" s="100" t="s">
        <v>203</v>
      </c>
      <c r="Q322" s="247">
        <f t="shared" si="3"/>
        <v>2481.8</v>
      </c>
      <c r="R322" s="247">
        <f t="shared" si="4"/>
        <v>2302.78</v>
      </c>
      <c r="S322" s="247">
        <f t="shared" si="5"/>
        <v>510.97</v>
      </c>
    </row>
    <row r="323">
      <c r="A323" s="75"/>
      <c r="B323" s="52">
        <f t="shared" si="6"/>
        <v>5842</v>
      </c>
      <c r="C323" s="52" t="s">
        <v>391</v>
      </c>
      <c r="D323" s="85">
        <v>30.7</v>
      </c>
      <c r="E323" s="52">
        <v>20.0</v>
      </c>
      <c r="F323" s="411">
        <v>34.08</v>
      </c>
      <c r="G323" s="411">
        <v>220973.0</v>
      </c>
      <c r="H323" s="52">
        <v>28.46</v>
      </c>
      <c r="I323" s="100" t="s">
        <v>65</v>
      </c>
      <c r="J323" s="100" t="s">
        <v>53</v>
      </c>
      <c r="K323" s="100" t="s">
        <v>203</v>
      </c>
      <c r="Q323" s="247">
        <f t="shared" si="3"/>
        <v>2515.88</v>
      </c>
      <c r="R323" s="247">
        <f t="shared" si="4"/>
        <v>2302.78</v>
      </c>
      <c r="S323" s="247">
        <f t="shared" si="5"/>
        <v>510.97</v>
      </c>
    </row>
    <row r="324">
      <c r="A324" s="75"/>
      <c r="B324" s="52">
        <f t="shared" si="6"/>
        <v>5843</v>
      </c>
      <c r="C324" s="52" t="s">
        <v>391</v>
      </c>
      <c r="D324" s="85">
        <v>30.7</v>
      </c>
      <c r="E324" s="52">
        <v>20.0</v>
      </c>
      <c r="F324" s="52">
        <v>36.57</v>
      </c>
      <c r="G324" s="52">
        <v>238825.0</v>
      </c>
      <c r="H324" s="52">
        <v>33.63</v>
      </c>
      <c r="I324" s="100" t="s">
        <v>65</v>
      </c>
      <c r="J324" s="100" t="s">
        <v>53</v>
      </c>
      <c r="K324" s="100" t="s">
        <v>203</v>
      </c>
      <c r="Q324" s="247">
        <f t="shared" si="3"/>
        <v>2552.45</v>
      </c>
      <c r="R324" s="247">
        <f t="shared" si="4"/>
        <v>2302.78</v>
      </c>
      <c r="S324" s="247">
        <f t="shared" si="5"/>
        <v>510.97</v>
      </c>
    </row>
    <row r="325">
      <c r="A325" s="75"/>
      <c r="B325" s="52">
        <f t="shared" si="6"/>
        <v>5844</v>
      </c>
      <c r="C325" s="52" t="s">
        <v>391</v>
      </c>
      <c r="D325" s="85">
        <v>30.7</v>
      </c>
      <c r="E325" s="52">
        <v>20.0</v>
      </c>
      <c r="F325" s="52">
        <v>34.48</v>
      </c>
      <c r="G325" s="52">
        <v>221876.0</v>
      </c>
      <c r="H325" s="52">
        <v>29.96</v>
      </c>
      <c r="I325" s="100" t="s">
        <v>65</v>
      </c>
      <c r="J325" s="100" t="s">
        <v>53</v>
      </c>
      <c r="K325" s="100" t="s">
        <v>203</v>
      </c>
      <c r="Q325" s="247">
        <f t="shared" si="3"/>
        <v>2586.93</v>
      </c>
      <c r="R325" s="247">
        <f t="shared" si="4"/>
        <v>2302.78</v>
      </c>
      <c r="S325" s="247">
        <f t="shared" si="5"/>
        <v>510.97</v>
      </c>
    </row>
    <row r="326">
      <c r="A326" s="75"/>
      <c r="B326" s="52">
        <f t="shared" si="6"/>
        <v>5845</v>
      </c>
      <c r="C326" s="52" t="s">
        <v>391</v>
      </c>
      <c r="D326" s="85">
        <v>30.7</v>
      </c>
      <c r="E326" s="52">
        <v>20.0</v>
      </c>
      <c r="F326" s="52">
        <v>13.44</v>
      </c>
      <c r="G326" s="52">
        <v>136499.0</v>
      </c>
      <c r="H326" s="52">
        <v>31.61</v>
      </c>
      <c r="I326" s="100" t="s">
        <v>65</v>
      </c>
      <c r="J326" s="100" t="s">
        <v>53</v>
      </c>
      <c r="K326" s="100" t="s">
        <v>203</v>
      </c>
      <c r="Q326" s="247">
        <f t="shared" si="3"/>
        <v>2600.37</v>
      </c>
      <c r="R326" s="247">
        <f t="shared" si="4"/>
        <v>2302.78</v>
      </c>
      <c r="S326" s="247">
        <f t="shared" si="5"/>
        <v>510.97</v>
      </c>
    </row>
    <row r="327">
      <c r="A327" s="75"/>
      <c r="B327" s="52">
        <f t="shared" si="6"/>
        <v>5846</v>
      </c>
      <c r="C327" s="52" t="s">
        <v>391</v>
      </c>
      <c r="D327" s="85">
        <v>30.7</v>
      </c>
      <c r="E327" s="52">
        <v>20.0</v>
      </c>
      <c r="F327" s="52">
        <v>8.28</v>
      </c>
      <c r="G327" s="52">
        <v>64529.0</v>
      </c>
      <c r="H327" s="52">
        <v>12.2</v>
      </c>
      <c r="I327" s="100" t="s">
        <v>65</v>
      </c>
      <c r="J327" s="100" t="s">
        <v>53</v>
      </c>
      <c r="K327" s="100" t="s">
        <v>203</v>
      </c>
      <c r="Q327" s="247">
        <f t="shared" si="3"/>
        <v>2608.65</v>
      </c>
      <c r="R327" s="247">
        <f t="shared" si="4"/>
        <v>2302.78</v>
      </c>
      <c r="S327" s="247">
        <f t="shared" si="5"/>
        <v>510.97</v>
      </c>
    </row>
    <row r="328">
      <c r="A328" s="75"/>
      <c r="B328" s="52">
        <f t="shared" si="6"/>
        <v>5847</v>
      </c>
      <c r="C328" s="52" t="s">
        <v>391</v>
      </c>
      <c r="D328" s="85">
        <v>30.7</v>
      </c>
      <c r="E328" s="52">
        <v>20.0</v>
      </c>
      <c r="F328" s="52">
        <v>42.65</v>
      </c>
      <c r="G328" s="52">
        <v>292773.0</v>
      </c>
      <c r="H328" s="52">
        <v>43.25</v>
      </c>
      <c r="I328" s="100" t="s">
        <v>65</v>
      </c>
      <c r="J328" s="100" t="s">
        <v>53</v>
      </c>
      <c r="K328" s="100" t="s">
        <v>203</v>
      </c>
      <c r="Q328" s="247">
        <f t="shared" si="3"/>
        <v>2651.3</v>
      </c>
      <c r="R328" s="247">
        <f t="shared" si="4"/>
        <v>2302.78</v>
      </c>
      <c r="S328" s="247">
        <f t="shared" si="5"/>
        <v>510.97</v>
      </c>
    </row>
    <row r="329">
      <c r="A329" s="75"/>
      <c r="B329" s="52">
        <f t="shared" si="6"/>
        <v>5848</v>
      </c>
      <c r="C329" s="52" t="s">
        <v>391</v>
      </c>
      <c r="D329" s="85">
        <v>30.7</v>
      </c>
      <c r="E329" s="52">
        <v>20.0</v>
      </c>
      <c r="F329" s="52">
        <v>31.81</v>
      </c>
      <c r="G329" s="52">
        <v>225617.0</v>
      </c>
      <c r="H329" s="52">
        <v>35.51</v>
      </c>
      <c r="I329" s="100" t="s">
        <v>65</v>
      </c>
      <c r="J329" s="100" t="s">
        <v>53</v>
      </c>
      <c r="K329" s="100" t="s">
        <v>203</v>
      </c>
      <c r="Q329" s="247">
        <f t="shared" si="3"/>
        <v>2683.11</v>
      </c>
      <c r="R329" s="247">
        <f t="shared" si="4"/>
        <v>2302.78</v>
      </c>
      <c r="S329" s="247">
        <f t="shared" si="5"/>
        <v>510.97</v>
      </c>
    </row>
    <row r="330">
      <c r="A330" s="75"/>
      <c r="B330" s="52">
        <f t="shared" si="6"/>
        <v>5849</v>
      </c>
      <c r="C330" s="52" t="s">
        <v>391</v>
      </c>
      <c r="D330" s="85">
        <v>30.7</v>
      </c>
      <c r="E330" s="52">
        <v>20.0</v>
      </c>
      <c r="F330" s="52">
        <v>16.69</v>
      </c>
      <c r="G330" s="52">
        <v>129683.0</v>
      </c>
      <c r="H330" s="52">
        <v>23.65</v>
      </c>
      <c r="I330" s="100" t="s">
        <v>65</v>
      </c>
      <c r="J330" s="100" t="s">
        <v>53</v>
      </c>
      <c r="K330" s="100" t="s">
        <v>203</v>
      </c>
      <c r="Q330" s="247">
        <f t="shared" si="3"/>
        <v>2699.8</v>
      </c>
      <c r="R330" s="247">
        <f t="shared" si="4"/>
        <v>2302.78</v>
      </c>
      <c r="S330" s="247">
        <f t="shared" si="5"/>
        <v>510.97</v>
      </c>
    </row>
    <row r="331">
      <c r="A331" s="75"/>
      <c r="B331" s="52">
        <f t="shared" si="6"/>
        <v>5850</v>
      </c>
      <c r="C331" s="52" t="s">
        <v>391</v>
      </c>
      <c r="D331" s="85">
        <v>30.7</v>
      </c>
      <c r="E331" s="52">
        <v>20.0</v>
      </c>
      <c r="F331" s="52">
        <v>15.45</v>
      </c>
      <c r="G331" s="52">
        <v>140706.0</v>
      </c>
      <c r="H331" s="52">
        <v>30.64</v>
      </c>
      <c r="I331" s="100" t="s">
        <v>65</v>
      </c>
      <c r="J331" s="100" t="s">
        <v>53</v>
      </c>
      <c r="K331" s="100" t="s">
        <v>203</v>
      </c>
      <c r="Q331" s="247">
        <f t="shared" si="3"/>
        <v>2715.25</v>
      </c>
      <c r="R331" s="247">
        <f t="shared" si="4"/>
        <v>2302.78</v>
      </c>
      <c r="S331" s="247">
        <f t="shared" si="5"/>
        <v>510.97</v>
      </c>
    </row>
    <row r="332">
      <c r="A332" s="75"/>
      <c r="B332" s="52">
        <f t="shared" si="6"/>
        <v>5851</v>
      </c>
      <c r="C332" s="52" t="s">
        <v>391</v>
      </c>
      <c r="D332" s="85">
        <v>30.7</v>
      </c>
      <c r="E332" s="52">
        <v>20.0</v>
      </c>
      <c r="F332" s="52">
        <v>14.31</v>
      </c>
      <c r="G332" s="52">
        <v>97071.0</v>
      </c>
      <c r="H332" s="52">
        <v>13.95</v>
      </c>
      <c r="I332" s="100" t="s">
        <v>65</v>
      </c>
      <c r="J332" s="100" t="s">
        <v>53</v>
      </c>
      <c r="K332" s="100" t="s">
        <v>203</v>
      </c>
      <c r="Q332" s="247">
        <f t="shared" si="3"/>
        <v>2729.56</v>
      </c>
      <c r="R332" s="247">
        <f t="shared" si="4"/>
        <v>2302.78</v>
      </c>
      <c r="S332" s="247">
        <f t="shared" si="5"/>
        <v>510.97</v>
      </c>
    </row>
    <row r="333">
      <c r="A333" s="75"/>
      <c r="B333" s="52">
        <f t="shared" si="6"/>
        <v>5852</v>
      </c>
      <c r="C333" s="52" t="s">
        <v>391</v>
      </c>
      <c r="D333" s="85">
        <v>30.7</v>
      </c>
      <c r="E333" s="52">
        <v>20.0</v>
      </c>
      <c r="F333" s="52">
        <v>19.83</v>
      </c>
      <c r="G333" s="52">
        <v>130591.0</v>
      </c>
      <c r="H333" s="52">
        <v>17.83</v>
      </c>
      <c r="I333" s="100" t="s">
        <v>65</v>
      </c>
      <c r="J333" s="100" t="s">
        <v>53</v>
      </c>
      <c r="K333" s="100" t="s">
        <v>203</v>
      </c>
      <c r="Q333" s="247">
        <f t="shared" si="3"/>
        <v>2749.39</v>
      </c>
      <c r="R333" s="247">
        <f t="shared" si="4"/>
        <v>2302.78</v>
      </c>
      <c r="S333" s="247">
        <f t="shared" si="5"/>
        <v>510.97</v>
      </c>
    </row>
    <row r="334">
      <c r="A334" s="111"/>
      <c r="B334" s="43">
        <f t="shared" si="6"/>
        <v>5853</v>
      </c>
      <c r="C334" s="43" t="s">
        <v>391</v>
      </c>
      <c r="D334" s="256">
        <v>30.7</v>
      </c>
      <c r="E334" s="43">
        <v>18.0</v>
      </c>
      <c r="F334" s="43">
        <v>35.44</v>
      </c>
      <c r="G334" s="43">
        <v>321353.0</v>
      </c>
      <c r="H334" s="43">
        <v>34.56</v>
      </c>
      <c r="I334" s="124" t="s">
        <v>229</v>
      </c>
      <c r="J334" s="124" t="s">
        <v>53</v>
      </c>
      <c r="K334" s="124" t="s">
        <v>203</v>
      </c>
      <c r="L334" s="27"/>
      <c r="M334" s="27"/>
      <c r="N334" s="27"/>
      <c r="O334" s="27"/>
      <c r="P334" s="27"/>
      <c r="Q334" s="382">
        <f t="shared" si="3"/>
        <v>2749.39</v>
      </c>
      <c r="R334" s="382">
        <f t="shared" si="4"/>
        <v>2302.78</v>
      </c>
      <c r="S334" s="382">
        <f t="shared" si="5"/>
        <v>546.41</v>
      </c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</row>
    <row r="335">
      <c r="A335" s="111"/>
      <c r="B335" s="43">
        <f t="shared" si="6"/>
        <v>5854</v>
      </c>
      <c r="C335" s="43" t="s">
        <v>391</v>
      </c>
      <c r="D335" s="256">
        <v>30.7</v>
      </c>
      <c r="E335" s="43">
        <v>12.0</v>
      </c>
      <c r="F335" s="43">
        <v>21.74</v>
      </c>
      <c r="G335" s="43">
        <v>219350.0</v>
      </c>
      <c r="H335" s="43">
        <v>30.71</v>
      </c>
      <c r="I335" s="124" t="s">
        <v>229</v>
      </c>
      <c r="J335" s="124" t="s">
        <v>53</v>
      </c>
      <c r="K335" s="124" t="s">
        <v>203</v>
      </c>
      <c r="L335" s="27"/>
      <c r="M335" s="27"/>
      <c r="N335" s="27"/>
      <c r="O335" s="27"/>
      <c r="P335" s="27"/>
      <c r="Q335" s="382">
        <f t="shared" si="3"/>
        <v>2749.39</v>
      </c>
      <c r="R335" s="382">
        <f t="shared" si="4"/>
        <v>2302.78</v>
      </c>
      <c r="S335" s="382">
        <f t="shared" si="5"/>
        <v>568.15</v>
      </c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</row>
    <row r="336">
      <c r="A336" s="114"/>
      <c r="B336" s="83">
        <f t="shared" si="6"/>
        <v>5855</v>
      </c>
      <c r="C336" s="83" t="s">
        <v>391</v>
      </c>
      <c r="D336" s="260">
        <v>30.7</v>
      </c>
      <c r="E336" s="83">
        <v>12.0</v>
      </c>
      <c r="F336" s="83">
        <v>22.14</v>
      </c>
      <c r="G336" s="83">
        <v>431479.0</v>
      </c>
      <c r="H336" s="83">
        <v>31.36</v>
      </c>
      <c r="I336" s="149" t="s">
        <v>101</v>
      </c>
      <c r="J336" s="149" t="s">
        <v>53</v>
      </c>
      <c r="K336" s="149" t="s">
        <v>203</v>
      </c>
      <c r="L336" s="23"/>
      <c r="M336" s="23"/>
      <c r="N336" s="23"/>
      <c r="O336" s="23"/>
      <c r="P336" s="23"/>
      <c r="Q336" s="265">
        <f t="shared" si="3"/>
        <v>2749.39</v>
      </c>
      <c r="R336" s="265">
        <f t="shared" si="4"/>
        <v>2324.92</v>
      </c>
      <c r="S336" s="265">
        <f t="shared" si="5"/>
        <v>568.15</v>
      </c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</row>
    <row r="337">
      <c r="A337" s="114"/>
      <c r="B337" s="83">
        <f t="shared" si="6"/>
        <v>5856</v>
      </c>
      <c r="C337" s="83" t="s">
        <v>391</v>
      </c>
      <c r="D337" s="260">
        <v>30.7</v>
      </c>
      <c r="E337" s="83">
        <v>12.0</v>
      </c>
      <c r="F337" s="83">
        <v>23.02</v>
      </c>
      <c r="G337" s="83">
        <v>449463.0</v>
      </c>
      <c r="H337" s="83">
        <v>32.76</v>
      </c>
      <c r="I337" s="149" t="s">
        <v>101</v>
      </c>
      <c r="J337" s="149" t="s">
        <v>53</v>
      </c>
      <c r="K337" s="149" t="s">
        <v>203</v>
      </c>
      <c r="L337" s="23"/>
      <c r="M337" s="23"/>
      <c r="N337" s="23"/>
      <c r="O337" s="23"/>
      <c r="P337" s="23"/>
      <c r="Q337" s="265">
        <f t="shared" si="3"/>
        <v>2749.39</v>
      </c>
      <c r="R337" s="265">
        <f t="shared" si="4"/>
        <v>2347.94</v>
      </c>
      <c r="S337" s="265">
        <f t="shared" si="5"/>
        <v>568.15</v>
      </c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</row>
    <row r="338">
      <c r="A338" s="114"/>
      <c r="B338" s="83">
        <f t="shared" si="6"/>
        <v>5857</v>
      </c>
      <c r="C338" s="83" t="s">
        <v>391</v>
      </c>
      <c r="D338" s="260">
        <v>30.7</v>
      </c>
      <c r="E338" s="83">
        <v>12.0</v>
      </c>
      <c r="F338" s="83">
        <v>20.74</v>
      </c>
      <c r="G338" s="83">
        <v>401556.0</v>
      </c>
      <c r="H338" s="83">
        <v>30.12</v>
      </c>
      <c r="I338" s="149" t="s">
        <v>101</v>
      </c>
      <c r="J338" s="149" t="s">
        <v>53</v>
      </c>
      <c r="K338" s="149" t="s">
        <v>203</v>
      </c>
      <c r="L338" s="23"/>
      <c r="M338" s="23"/>
      <c r="N338" s="23"/>
      <c r="O338" s="23"/>
      <c r="P338" s="23"/>
      <c r="Q338" s="265">
        <f t="shared" si="3"/>
        <v>2749.39</v>
      </c>
      <c r="R338" s="265">
        <f t="shared" si="4"/>
        <v>2368.68</v>
      </c>
      <c r="S338" s="265">
        <f t="shared" si="5"/>
        <v>568.15</v>
      </c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</row>
    <row r="339">
      <c r="A339" s="114"/>
      <c r="B339" s="83">
        <f t="shared" si="6"/>
        <v>5858</v>
      </c>
      <c r="C339" s="83" t="s">
        <v>391</v>
      </c>
      <c r="D339" s="260">
        <v>30.7</v>
      </c>
      <c r="E339" s="83">
        <v>12.0</v>
      </c>
      <c r="F339" s="83">
        <v>21.64</v>
      </c>
      <c r="G339" s="83">
        <v>416626.0</v>
      </c>
      <c r="H339" s="83">
        <v>30.05</v>
      </c>
      <c r="I339" s="149" t="s">
        <v>101</v>
      </c>
      <c r="J339" s="149" t="s">
        <v>53</v>
      </c>
      <c r="K339" s="149" t="s">
        <v>203</v>
      </c>
      <c r="L339" s="23"/>
      <c r="M339" s="23"/>
      <c r="N339" s="23"/>
      <c r="O339" s="23"/>
      <c r="P339" s="23"/>
      <c r="Q339" s="265">
        <f t="shared" si="3"/>
        <v>2749.39</v>
      </c>
      <c r="R339" s="265">
        <f t="shared" si="4"/>
        <v>2390.32</v>
      </c>
      <c r="S339" s="265">
        <f t="shared" si="5"/>
        <v>568.15</v>
      </c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</row>
    <row r="340">
      <c r="A340" s="114"/>
      <c r="B340" s="83">
        <f t="shared" si="6"/>
        <v>5859</v>
      </c>
      <c r="C340" s="83" t="s">
        <v>391</v>
      </c>
      <c r="D340" s="260">
        <v>30.7</v>
      </c>
      <c r="E340" s="83">
        <v>12.0</v>
      </c>
      <c r="F340" s="83">
        <v>22.37</v>
      </c>
      <c r="G340" s="83">
        <v>433266.0</v>
      </c>
      <c r="H340" s="83">
        <v>31.21</v>
      </c>
      <c r="I340" s="149" t="s">
        <v>101</v>
      </c>
      <c r="J340" s="149" t="s">
        <v>53</v>
      </c>
      <c r="K340" s="149" t="s">
        <v>203</v>
      </c>
      <c r="L340" s="23"/>
      <c r="M340" s="23"/>
      <c r="N340" s="23"/>
      <c r="O340" s="23"/>
      <c r="P340" s="23"/>
      <c r="Q340" s="265">
        <f t="shared" si="3"/>
        <v>2749.39</v>
      </c>
      <c r="R340" s="265">
        <f t="shared" si="4"/>
        <v>2412.69</v>
      </c>
      <c r="S340" s="265">
        <f t="shared" si="5"/>
        <v>568.15</v>
      </c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</row>
    <row r="341">
      <c r="A341" s="114"/>
      <c r="B341" s="83">
        <f t="shared" si="6"/>
        <v>5860</v>
      </c>
      <c r="C341" s="83" t="s">
        <v>391</v>
      </c>
      <c r="D341" s="260">
        <v>30.7</v>
      </c>
      <c r="E341" s="83">
        <v>12.0</v>
      </c>
      <c r="F341" s="83">
        <v>20.22</v>
      </c>
      <c r="G341" s="83">
        <v>396128.0</v>
      </c>
      <c r="H341" s="83">
        <v>29.09</v>
      </c>
      <c r="I341" s="149" t="s">
        <v>101</v>
      </c>
      <c r="J341" s="149" t="s">
        <v>53</v>
      </c>
      <c r="K341" s="149" t="s">
        <v>203</v>
      </c>
      <c r="L341" s="23"/>
      <c r="M341" s="23"/>
      <c r="N341" s="23"/>
      <c r="O341" s="23"/>
      <c r="P341" s="23"/>
      <c r="Q341" s="265">
        <f t="shared" si="3"/>
        <v>2749.39</v>
      </c>
      <c r="R341" s="265">
        <f t="shared" si="4"/>
        <v>2432.91</v>
      </c>
      <c r="S341" s="265">
        <f t="shared" si="5"/>
        <v>568.15</v>
      </c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</row>
    <row r="342">
      <c r="A342" s="114"/>
      <c r="B342" s="83">
        <f t="shared" si="6"/>
        <v>5861</v>
      </c>
      <c r="C342" s="83" t="s">
        <v>391</v>
      </c>
      <c r="D342" s="260">
        <v>30.7</v>
      </c>
      <c r="E342" s="83">
        <v>12.0</v>
      </c>
      <c r="F342" s="83">
        <v>18.72</v>
      </c>
      <c r="G342" s="83">
        <v>370272.0</v>
      </c>
      <c r="H342" s="83">
        <v>29.75</v>
      </c>
      <c r="I342" s="149" t="s">
        <v>101</v>
      </c>
      <c r="J342" s="149" t="s">
        <v>53</v>
      </c>
      <c r="K342" s="149" t="s">
        <v>203</v>
      </c>
      <c r="L342" s="23"/>
      <c r="M342" s="23"/>
      <c r="N342" s="23"/>
      <c r="O342" s="23"/>
      <c r="P342" s="23"/>
      <c r="Q342" s="265">
        <f t="shared" si="3"/>
        <v>2749.39</v>
      </c>
      <c r="R342" s="265">
        <f t="shared" si="4"/>
        <v>2451.63</v>
      </c>
      <c r="S342" s="265">
        <f t="shared" si="5"/>
        <v>568.15</v>
      </c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</row>
    <row r="343">
      <c r="A343" s="114"/>
      <c r="B343" s="83">
        <f t="shared" si="6"/>
        <v>5862</v>
      </c>
      <c r="C343" s="83" t="s">
        <v>391</v>
      </c>
      <c r="D343" s="260">
        <v>30.7</v>
      </c>
      <c r="E343" s="83">
        <v>12.0</v>
      </c>
      <c r="F343" s="83">
        <v>20.82</v>
      </c>
      <c r="G343" s="83">
        <v>404920.0</v>
      </c>
      <c r="H343" s="83">
        <v>29.47</v>
      </c>
      <c r="I343" s="149" t="s">
        <v>101</v>
      </c>
      <c r="J343" s="149" t="s">
        <v>53</v>
      </c>
      <c r="K343" s="149" t="s">
        <v>203</v>
      </c>
      <c r="L343" s="23"/>
      <c r="M343" s="23"/>
      <c r="N343" s="23"/>
      <c r="O343" s="23"/>
      <c r="P343" s="23"/>
      <c r="Q343" s="265">
        <f t="shared" si="3"/>
        <v>2749.39</v>
      </c>
      <c r="R343" s="265">
        <f t="shared" si="4"/>
        <v>2472.45</v>
      </c>
      <c r="S343" s="265">
        <f t="shared" si="5"/>
        <v>568.15</v>
      </c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</row>
    <row r="344">
      <c r="A344" s="114"/>
      <c r="B344" s="83">
        <f t="shared" si="6"/>
        <v>5863</v>
      </c>
      <c r="C344" s="83" t="s">
        <v>391</v>
      </c>
      <c r="D344" s="260">
        <v>30.7</v>
      </c>
      <c r="E344" s="83">
        <v>12.0</v>
      </c>
      <c r="F344" s="83">
        <v>20.58</v>
      </c>
      <c r="G344" s="83">
        <v>400605.0</v>
      </c>
      <c r="H344" s="83">
        <v>29.44</v>
      </c>
      <c r="I344" s="149" t="s">
        <v>101</v>
      </c>
      <c r="J344" s="149" t="s">
        <v>53</v>
      </c>
      <c r="K344" s="149" t="s">
        <v>203</v>
      </c>
      <c r="L344" s="23"/>
      <c r="M344" s="23"/>
      <c r="N344" s="23"/>
      <c r="O344" s="23"/>
      <c r="P344" s="23"/>
      <c r="Q344" s="265">
        <f t="shared" si="3"/>
        <v>2749.39</v>
      </c>
      <c r="R344" s="265">
        <f t="shared" si="4"/>
        <v>2493.03</v>
      </c>
      <c r="S344" s="265">
        <f t="shared" si="5"/>
        <v>568.15</v>
      </c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</row>
    <row r="345">
      <c r="A345" s="114"/>
      <c r="B345" s="83">
        <f t="shared" si="6"/>
        <v>5864</v>
      </c>
      <c r="C345" s="83" t="s">
        <v>391</v>
      </c>
      <c r="D345" s="260">
        <v>30.7</v>
      </c>
      <c r="E345" s="83">
        <v>12.0</v>
      </c>
      <c r="F345" s="83">
        <v>20.25</v>
      </c>
      <c r="G345" s="83">
        <v>394639.0</v>
      </c>
      <c r="H345" s="83">
        <v>29.65</v>
      </c>
      <c r="I345" s="149" t="s">
        <v>101</v>
      </c>
      <c r="J345" s="149" t="s">
        <v>53</v>
      </c>
      <c r="K345" s="149" t="s">
        <v>203</v>
      </c>
      <c r="L345" s="23"/>
      <c r="M345" s="23"/>
      <c r="N345" s="23"/>
      <c r="O345" s="23"/>
      <c r="P345" s="23"/>
      <c r="Q345" s="265">
        <f t="shared" si="3"/>
        <v>2749.39</v>
      </c>
      <c r="R345" s="265">
        <f t="shared" si="4"/>
        <v>2513.28</v>
      </c>
      <c r="S345" s="265">
        <f t="shared" si="5"/>
        <v>568.15</v>
      </c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</row>
    <row r="346">
      <c r="A346" s="114"/>
      <c r="B346" s="83">
        <f t="shared" si="6"/>
        <v>5865</v>
      </c>
      <c r="C346" s="83" t="s">
        <v>391</v>
      </c>
      <c r="D346" s="260">
        <v>30.7</v>
      </c>
      <c r="E346" s="83">
        <v>12.0</v>
      </c>
      <c r="F346" s="83">
        <v>18.81</v>
      </c>
      <c r="G346" s="83">
        <v>374845.0</v>
      </c>
      <c r="H346" s="83">
        <v>29.75</v>
      </c>
      <c r="I346" s="149" t="s">
        <v>101</v>
      </c>
      <c r="J346" s="149" t="s">
        <v>53</v>
      </c>
      <c r="K346" s="149" t="s">
        <v>203</v>
      </c>
      <c r="L346" s="23"/>
      <c r="M346" s="23"/>
      <c r="N346" s="23"/>
      <c r="O346" s="23"/>
      <c r="P346" s="23"/>
      <c r="Q346" s="265">
        <f t="shared" si="3"/>
        <v>2749.39</v>
      </c>
      <c r="R346" s="265">
        <f t="shared" si="4"/>
        <v>2532.09</v>
      </c>
      <c r="S346" s="265">
        <f t="shared" si="5"/>
        <v>568.15</v>
      </c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</row>
    <row r="347">
      <c r="A347" s="114"/>
      <c r="B347" s="83">
        <f t="shared" si="6"/>
        <v>5866</v>
      </c>
      <c r="C347" s="83" t="s">
        <v>391</v>
      </c>
      <c r="D347" s="260">
        <v>30.7</v>
      </c>
      <c r="E347" s="83">
        <v>12.0</v>
      </c>
      <c r="F347" s="83">
        <v>19.73</v>
      </c>
      <c r="G347" s="83">
        <v>386407.0</v>
      </c>
      <c r="H347" s="83">
        <v>29.44</v>
      </c>
      <c r="I347" s="149" t="s">
        <v>101</v>
      </c>
      <c r="J347" s="149" t="s">
        <v>53</v>
      </c>
      <c r="K347" s="149" t="s">
        <v>203</v>
      </c>
      <c r="L347" s="23"/>
      <c r="M347" s="23"/>
      <c r="N347" s="23"/>
      <c r="O347" s="23"/>
      <c r="P347" s="23"/>
      <c r="Q347" s="265">
        <f t="shared" si="3"/>
        <v>2749.39</v>
      </c>
      <c r="R347" s="265">
        <f t="shared" si="4"/>
        <v>2551.82</v>
      </c>
      <c r="S347" s="265">
        <f t="shared" si="5"/>
        <v>568.15</v>
      </c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</row>
    <row r="348">
      <c r="A348" s="114"/>
      <c r="B348" s="83">
        <f t="shared" si="6"/>
        <v>5867</v>
      </c>
      <c r="C348" s="83" t="s">
        <v>391</v>
      </c>
      <c r="D348" s="260">
        <v>30.7</v>
      </c>
      <c r="E348" s="83">
        <v>12.0</v>
      </c>
      <c r="F348" s="83">
        <v>19.26</v>
      </c>
      <c r="G348" s="83">
        <v>377372.0</v>
      </c>
      <c r="H348" s="83">
        <v>29.82</v>
      </c>
      <c r="I348" s="212" t="s">
        <v>101</v>
      </c>
      <c r="J348" s="212" t="s">
        <v>53</v>
      </c>
      <c r="K348" s="212" t="s">
        <v>203</v>
      </c>
      <c r="L348" s="210"/>
      <c r="M348" s="23"/>
      <c r="N348" s="23"/>
      <c r="O348" s="23"/>
      <c r="P348" s="23"/>
      <c r="Q348" s="265">
        <f t="shared" si="3"/>
        <v>2749.39</v>
      </c>
      <c r="R348" s="265">
        <f t="shared" si="4"/>
        <v>2571.08</v>
      </c>
      <c r="S348" s="265">
        <f t="shared" si="5"/>
        <v>568.15</v>
      </c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</row>
    <row r="349">
      <c r="A349" s="114"/>
      <c r="B349" s="83">
        <f t="shared" si="6"/>
        <v>5868</v>
      </c>
      <c r="C349" s="83" t="s">
        <v>391</v>
      </c>
      <c r="D349" s="260">
        <v>30.7</v>
      </c>
      <c r="E349" s="83">
        <v>12.0</v>
      </c>
      <c r="F349" s="83">
        <v>19.46</v>
      </c>
      <c r="G349" s="83">
        <v>381237.0</v>
      </c>
      <c r="H349" s="83">
        <v>29.5</v>
      </c>
      <c r="I349" s="149" t="s">
        <v>101</v>
      </c>
      <c r="J349" s="149" t="s">
        <v>53</v>
      </c>
      <c r="K349" s="149" t="s">
        <v>203</v>
      </c>
      <c r="L349" s="23"/>
      <c r="M349" s="23"/>
      <c r="N349" s="23"/>
      <c r="O349" s="23"/>
      <c r="P349" s="23"/>
      <c r="Q349" s="265">
        <f t="shared" si="3"/>
        <v>2749.39</v>
      </c>
      <c r="R349" s="265">
        <f t="shared" si="4"/>
        <v>2590.54</v>
      </c>
      <c r="S349" s="265">
        <f t="shared" si="5"/>
        <v>568.15</v>
      </c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</row>
    <row r="350">
      <c r="A350" s="114"/>
      <c r="B350" s="83">
        <f t="shared" si="6"/>
        <v>5869</v>
      </c>
      <c r="C350" s="83" t="s">
        <v>391</v>
      </c>
      <c r="D350" s="260">
        <v>30.7</v>
      </c>
      <c r="E350" s="83">
        <v>12.0</v>
      </c>
      <c r="F350" s="83">
        <v>18.95</v>
      </c>
      <c r="G350" s="83">
        <v>375852.0</v>
      </c>
      <c r="H350" s="83">
        <v>29.2</v>
      </c>
      <c r="I350" s="149" t="s">
        <v>101</v>
      </c>
      <c r="J350" s="149" t="s">
        <v>53</v>
      </c>
      <c r="K350" s="149" t="s">
        <v>203</v>
      </c>
      <c r="L350" s="23"/>
      <c r="M350" s="23"/>
      <c r="N350" s="23"/>
      <c r="O350" s="23"/>
      <c r="P350" s="23"/>
      <c r="Q350" s="265">
        <f t="shared" si="3"/>
        <v>2749.39</v>
      </c>
      <c r="R350" s="265">
        <f t="shared" si="4"/>
        <v>2609.49</v>
      </c>
      <c r="S350" s="265">
        <f t="shared" si="5"/>
        <v>568.15</v>
      </c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</row>
    <row r="351">
      <c r="A351" s="114"/>
      <c r="B351" s="83">
        <f t="shared" si="6"/>
        <v>5870</v>
      </c>
      <c r="C351" s="83" t="s">
        <v>391</v>
      </c>
      <c r="D351" s="260">
        <v>30.7</v>
      </c>
      <c r="E351" s="83">
        <v>8.0</v>
      </c>
      <c r="F351" s="83">
        <v>8.6</v>
      </c>
      <c r="G351" s="83">
        <v>184787.0</v>
      </c>
      <c r="H351" s="83">
        <v>19.67</v>
      </c>
      <c r="I351" s="149" t="s">
        <v>101</v>
      </c>
      <c r="J351" s="149" t="s">
        <v>53</v>
      </c>
      <c r="K351" s="149" t="s">
        <v>203</v>
      </c>
      <c r="L351" s="23"/>
      <c r="M351" s="23"/>
      <c r="N351" s="23"/>
      <c r="O351" s="23"/>
      <c r="P351" s="23"/>
      <c r="Q351" s="265">
        <f t="shared" si="3"/>
        <v>2749.39</v>
      </c>
      <c r="R351" s="265">
        <f t="shared" si="4"/>
        <v>2618.09</v>
      </c>
      <c r="S351" s="265">
        <f t="shared" si="5"/>
        <v>568.15</v>
      </c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</row>
    <row r="352">
      <c r="A352" s="114"/>
      <c r="B352" s="83">
        <f t="shared" si="6"/>
        <v>5871</v>
      </c>
      <c r="C352" s="83" t="s">
        <v>391</v>
      </c>
      <c r="D352" s="260">
        <v>30.7</v>
      </c>
      <c r="E352" s="83">
        <v>6.0</v>
      </c>
      <c r="F352" s="83">
        <v>10.01</v>
      </c>
      <c r="G352" s="83">
        <v>228974.0</v>
      </c>
      <c r="H352" s="83">
        <v>29.52</v>
      </c>
      <c r="I352" s="149" t="s">
        <v>101</v>
      </c>
      <c r="J352" s="149" t="s">
        <v>53</v>
      </c>
      <c r="K352" s="149" t="s">
        <v>203</v>
      </c>
      <c r="L352" s="23"/>
      <c r="M352" s="23"/>
      <c r="N352" s="23"/>
      <c r="O352" s="23"/>
      <c r="P352" s="23"/>
      <c r="Q352" s="265">
        <f t="shared" si="3"/>
        <v>2749.39</v>
      </c>
      <c r="R352" s="265">
        <f t="shared" si="4"/>
        <v>2628.1</v>
      </c>
      <c r="S352" s="265">
        <f t="shared" si="5"/>
        <v>568.15</v>
      </c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</row>
    <row r="353">
      <c r="A353" s="114"/>
      <c r="B353" s="83">
        <f t="shared" si="6"/>
        <v>5872</v>
      </c>
      <c r="C353" s="83" t="s">
        <v>391</v>
      </c>
      <c r="D353" s="260">
        <v>30.7</v>
      </c>
      <c r="E353" s="83">
        <v>12.0</v>
      </c>
      <c r="F353" s="83">
        <v>10.44</v>
      </c>
      <c r="G353" s="83">
        <v>205486.0</v>
      </c>
      <c r="H353" s="83">
        <v>14.76</v>
      </c>
      <c r="I353" s="149" t="s">
        <v>101</v>
      </c>
      <c r="J353" s="149" t="s">
        <v>53</v>
      </c>
      <c r="K353" s="149" t="s">
        <v>223</v>
      </c>
      <c r="L353" s="23"/>
      <c r="M353" s="23"/>
      <c r="N353" s="23"/>
      <c r="O353" s="23"/>
      <c r="P353" s="23"/>
      <c r="Q353" s="265">
        <f t="shared" si="3"/>
        <v>2749.39</v>
      </c>
      <c r="R353" s="265">
        <f t="shared" si="4"/>
        <v>2638.54</v>
      </c>
      <c r="S353" s="265">
        <f t="shared" si="5"/>
        <v>568.15</v>
      </c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</row>
    <row r="354">
      <c r="A354" s="75"/>
      <c r="B354" s="52">
        <f t="shared" si="6"/>
        <v>5873</v>
      </c>
      <c r="C354" s="4" t="s">
        <v>154</v>
      </c>
      <c r="D354" s="48">
        <v>30.7</v>
      </c>
      <c r="E354" s="4">
        <v>20.0</v>
      </c>
      <c r="F354" s="4">
        <v>0.0</v>
      </c>
      <c r="G354" s="4">
        <v>0.0</v>
      </c>
      <c r="H354" s="4">
        <v>0.0</v>
      </c>
      <c r="I354" s="100" t="s">
        <v>65</v>
      </c>
      <c r="J354" s="100" t="s">
        <v>53</v>
      </c>
      <c r="K354" s="100" t="s">
        <v>203</v>
      </c>
      <c r="Q354" s="265">
        <f t="shared" si="3"/>
        <v>2749.39</v>
      </c>
      <c r="R354" s="265">
        <f t="shared" si="4"/>
        <v>2638.54</v>
      </c>
      <c r="S354" s="265">
        <f t="shared" si="5"/>
        <v>568.15</v>
      </c>
    </row>
    <row r="355">
      <c r="A355" s="75"/>
      <c r="B355" s="52">
        <f t="shared" si="6"/>
        <v>5874</v>
      </c>
      <c r="C355" s="52" t="s">
        <v>391</v>
      </c>
      <c r="D355" s="85">
        <v>30.7</v>
      </c>
      <c r="E355" s="52">
        <v>20.0</v>
      </c>
      <c r="F355" s="52">
        <v>30.84</v>
      </c>
      <c r="G355" s="4">
        <v>205353.0</v>
      </c>
      <c r="H355" s="52">
        <v>29.55</v>
      </c>
      <c r="I355" s="100" t="s">
        <v>65</v>
      </c>
      <c r="J355" s="100" t="s">
        <v>53</v>
      </c>
      <c r="K355" s="100" t="s">
        <v>203</v>
      </c>
      <c r="Q355" s="265">
        <f t="shared" si="3"/>
        <v>2780.23</v>
      </c>
      <c r="R355" s="265">
        <f t="shared" si="4"/>
        <v>2638.54</v>
      </c>
      <c r="S355" s="265">
        <f t="shared" si="5"/>
        <v>568.15</v>
      </c>
    </row>
    <row r="356">
      <c r="A356" s="75"/>
      <c r="B356" s="52">
        <f t="shared" si="6"/>
        <v>5875</v>
      </c>
      <c r="C356" s="52" t="s">
        <v>391</v>
      </c>
      <c r="D356" s="85">
        <v>30.7</v>
      </c>
      <c r="E356" s="52">
        <v>20.0</v>
      </c>
      <c r="F356" s="52">
        <v>33.09</v>
      </c>
      <c r="G356" s="4">
        <v>216591.0</v>
      </c>
      <c r="H356" s="52">
        <v>29.33</v>
      </c>
      <c r="I356" s="100" t="s">
        <v>65</v>
      </c>
      <c r="J356" s="100" t="s">
        <v>53</v>
      </c>
      <c r="K356" s="100" t="s">
        <v>203</v>
      </c>
      <c r="Q356" s="265">
        <f t="shared" si="3"/>
        <v>2813.32</v>
      </c>
      <c r="R356" s="265">
        <f t="shared" si="4"/>
        <v>2638.54</v>
      </c>
      <c r="S356" s="265">
        <f t="shared" si="5"/>
        <v>568.15</v>
      </c>
    </row>
    <row r="357">
      <c r="A357" s="75"/>
      <c r="B357" s="52">
        <f t="shared" si="6"/>
        <v>5876</v>
      </c>
      <c r="C357" s="52" t="s">
        <v>391</v>
      </c>
      <c r="D357" s="85">
        <v>30.7</v>
      </c>
      <c r="E357" s="52">
        <v>20.0</v>
      </c>
      <c r="F357" s="52">
        <v>33.31</v>
      </c>
      <c r="G357" s="4">
        <v>216112.0</v>
      </c>
      <c r="H357" s="52">
        <v>29.67</v>
      </c>
      <c r="I357" s="100" t="s">
        <v>65</v>
      </c>
      <c r="J357" s="100" t="s">
        <v>53</v>
      </c>
      <c r="K357" s="100" t="s">
        <v>203</v>
      </c>
      <c r="Q357" s="265">
        <f t="shared" si="3"/>
        <v>2846.63</v>
      </c>
      <c r="R357" s="265">
        <f t="shared" si="4"/>
        <v>2638.54</v>
      </c>
      <c r="S357" s="265">
        <f t="shared" si="5"/>
        <v>568.15</v>
      </c>
    </row>
    <row r="358">
      <c r="A358" s="75"/>
      <c r="B358" s="52">
        <f t="shared" si="6"/>
        <v>5877</v>
      </c>
      <c r="C358" s="52" t="s">
        <v>391</v>
      </c>
      <c r="D358" s="85">
        <v>30.7</v>
      </c>
      <c r="E358" s="52">
        <v>20.0</v>
      </c>
      <c r="F358" s="52">
        <v>35.05</v>
      </c>
      <c r="G358" s="4">
        <v>222623.0</v>
      </c>
      <c r="H358" s="52">
        <v>29.5</v>
      </c>
      <c r="I358" s="100" t="s">
        <v>65</v>
      </c>
      <c r="J358" s="100" t="s">
        <v>53</v>
      </c>
      <c r="K358" s="100" t="s">
        <v>203</v>
      </c>
      <c r="Q358" s="265">
        <f t="shared" si="3"/>
        <v>2881.68</v>
      </c>
      <c r="R358" s="265">
        <f t="shared" si="4"/>
        <v>2638.54</v>
      </c>
      <c r="S358" s="265">
        <f t="shared" si="5"/>
        <v>568.15</v>
      </c>
    </row>
    <row r="359">
      <c r="A359" s="75"/>
      <c r="B359" s="52">
        <f t="shared" si="6"/>
        <v>5878</v>
      </c>
      <c r="C359" s="52" t="s">
        <v>391</v>
      </c>
      <c r="D359" s="85">
        <v>30.7</v>
      </c>
      <c r="E359" s="52">
        <v>20.0</v>
      </c>
      <c r="F359" s="52">
        <v>33.66</v>
      </c>
      <c r="G359" s="4">
        <v>216941.0</v>
      </c>
      <c r="H359" s="52">
        <v>28.9</v>
      </c>
      <c r="I359" s="100" t="s">
        <v>65</v>
      </c>
      <c r="J359" s="100" t="s">
        <v>53</v>
      </c>
      <c r="K359" s="100" t="s">
        <v>203</v>
      </c>
      <c r="L359" s="4"/>
      <c r="Q359" s="265">
        <f t="shared" si="3"/>
        <v>2915.34</v>
      </c>
      <c r="R359" s="265">
        <f t="shared" si="4"/>
        <v>2638.54</v>
      </c>
      <c r="S359" s="265">
        <f t="shared" si="5"/>
        <v>568.15</v>
      </c>
    </row>
    <row r="360">
      <c r="A360" s="75"/>
      <c r="B360" s="52">
        <f t="shared" si="6"/>
        <v>5879</v>
      </c>
      <c r="C360" s="52" t="s">
        <v>391</v>
      </c>
      <c r="D360" s="85">
        <v>30.7</v>
      </c>
      <c r="E360" s="52">
        <v>20.0</v>
      </c>
      <c r="F360" s="52">
        <v>32.71</v>
      </c>
      <c r="G360" s="4">
        <v>214066.0</v>
      </c>
      <c r="H360" s="52">
        <v>29.34</v>
      </c>
      <c r="I360" s="100" t="s">
        <v>65</v>
      </c>
      <c r="J360" s="100" t="s">
        <v>53</v>
      </c>
      <c r="K360" s="100" t="s">
        <v>203</v>
      </c>
      <c r="L360" s="4"/>
      <c r="Q360" s="265">
        <f t="shared" si="3"/>
        <v>2948.05</v>
      </c>
      <c r="R360" s="265">
        <f t="shared" si="4"/>
        <v>2638.54</v>
      </c>
      <c r="S360" s="265">
        <f t="shared" si="5"/>
        <v>568.15</v>
      </c>
    </row>
    <row r="361">
      <c r="A361" s="75"/>
      <c r="B361" s="52">
        <f t="shared" si="6"/>
        <v>5880</v>
      </c>
      <c r="C361" s="52" t="s">
        <v>391</v>
      </c>
      <c r="D361" s="85">
        <v>30.7</v>
      </c>
      <c r="E361" s="52">
        <v>20.0</v>
      </c>
      <c r="F361" s="52">
        <v>35.11</v>
      </c>
      <c r="G361" s="4">
        <v>232639.0</v>
      </c>
      <c r="H361" s="52">
        <v>32.81</v>
      </c>
      <c r="I361" s="100" t="s">
        <v>65</v>
      </c>
      <c r="J361" s="100" t="s">
        <v>53</v>
      </c>
      <c r="K361" s="100" t="s">
        <v>203</v>
      </c>
      <c r="L361" s="4"/>
      <c r="Q361" s="265">
        <f t="shared" si="3"/>
        <v>2983.16</v>
      </c>
      <c r="R361" s="265">
        <f t="shared" si="4"/>
        <v>2638.54</v>
      </c>
      <c r="S361" s="265">
        <f t="shared" si="5"/>
        <v>568.15</v>
      </c>
    </row>
    <row r="362">
      <c r="A362" s="75"/>
      <c r="B362" s="52">
        <f t="shared" si="6"/>
        <v>5881</v>
      </c>
      <c r="C362" s="52" t="s">
        <v>391</v>
      </c>
      <c r="D362" s="85">
        <v>30.7</v>
      </c>
      <c r="E362" s="52">
        <v>20.0</v>
      </c>
      <c r="F362" s="52">
        <v>31.99</v>
      </c>
      <c r="G362" s="4">
        <v>206521.0</v>
      </c>
      <c r="H362" s="52">
        <v>27.93</v>
      </c>
      <c r="I362" s="100" t="s">
        <v>65</v>
      </c>
      <c r="J362" s="100" t="s">
        <v>53</v>
      </c>
      <c r="K362" s="100" t="s">
        <v>203</v>
      </c>
      <c r="L362" s="4"/>
      <c r="Q362" s="265">
        <f t="shared" si="3"/>
        <v>3015.15</v>
      </c>
      <c r="R362" s="265">
        <f t="shared" si="4"/>
        <v>2638.54</v>
      </c>
      <c r="S362" s="265">
        <f t="shared" si="5"/>
        <v>568.15</v>
      </c>
    </row>
    <row r="363">
      <c r="A363" s="75"/>
      <c r="B363" s="52">
        <f t="shared" si="6"/>
        <v>5882</v>
      </c>
      <c r="C363" s="52" t="s">
        <v>391</v>
      </c>
      <c r="D363" s="85">
        <v>30.7</v>
      </c>
      <c r="E363" s="52">
        <v>15.0</v>
      </c>
      <c r="F363" s="52">
        <v>18.92</v>
      </c>
      <c r="G363" s="4">
        <v>133801.0</v>
      </c>
      <c r="H363" s="52">
        <v>21.18</v>
      </c>
      <c r="I363" s="100" t="s">
        <v>65</v>
      </c>
      <c r="J363" s="100" t="s">
        <v>53</v>
      </c>
      <c r="K363" s="100" t="s">
        <v>203</v>
      </c>
      <c r="L363" s="4"/>
      <c r="Q363" s="265">
        <f t="shared" si="3"/>
        <v>3034.07</v>
      </c>
      <c r="R363" s="265">
        <f t="shared" si="4"/>
        <v>2638.54</v>
      </c>
      <c r="S363" s="265">
        <f t="shared" si="5"/>
        <v>568.15</v>
      </c>
    </row>
    <row r="364">
      <c r="A364" s="75"/>
      <c r="B364" s="52">
        <f t="shared" si="6"/>
        <v>5883</v>
      </c>
      <c r="C364" s="52" t="s">
        <v>391</v>
      </c>
      <c r="D364" s="85">
        <v>30.7</v>
      </c>
      <c r="E364" s="52">
        <v>10.0</v>
      </c>
      <c r="F364" s="52">
        <v>16.32</v>
      </c>
      <c r="G364" s="4">
        <v>140259.0</v>
      </c>
      <c r="H364" s="52">
        <v>28.63</v>
      </c>
      <c r="I364" s="100" t="s">
        <v>65</v>
      </c>
      <c r="J364" s="100" t="s">
        <v>53</v>
      </c>
      <c r="K364" s="100" t="s">
        <v>203</v>
      </c>
      <c r="L364" s="4"/>
      <c r="Q364" s="265">
        <f t="shared" si="3"/>
        <v>3050.39</v>
      </c>
      <c r="R364" s="265">
        <f t="shared" si="4"/>
        <v>2638.54</v>
      </c>
      <c r="S364" s="265">
        <f t="shared" si="5"/>
        <v>568.15</v>
      </c>
    </row>
    <row r="365">
      <c r="A365" s="75"/>
      <c r="B365" s="52">
        <f t="shared" si="6"/>
        <v>5884</v>
      </c>
      <c r="C365" s="52" t="s">
        <v>391</v>
      </c>
      <c r="D365" s="85">
        <v>30.7</v>
      </c>
      <c r="E365" s="52">
        <v>20.0</v>
      </c>
      <c r="F365" s="52">
        <v>17.92</v>
      </c>
      <c r="G365" s="4">
        <v>116784.0</v>
      </c>
      <c r="H365" s="52">
        <v>16.21</v>
      </c>
      <c r="I365" s="100" t="s">
        <v>65</v>
      </c>
      <c r="J365" s="100" t="s">
        <v>53</v>
      </c>
      <c r="K365" s="100" t="s">
        <v>223</v>
      </c>
      <c r="L365" s="4"/>
      <c r="Q365" s="265">
        <f t="shared" si="3"/>
        <v>3068.31</v>
      </c>
      <c r="R365" s="265">
        <f t="shared" si="4"/>
        <v>2638.54</v>
      </c>
      <c r="S365" s="265">
        <f t="shared" si="5"/>
        <v>568.15</v>
      </c>
    </row>
    <row r="366">
      <c r="A366" s="111"/>
      <c r="B366" s="43">
        <f t="shared" si="6"/>
        <v>5885</v>
      </c>
      <c r="C366" s="43" t="s">
        <v>391</v>
      </c>
      <c r="D366" s="256">
        <v>30.7</v>
      </c>
      <c r="E366" s="43">
        <v>18.0</v>
      </c>
      <c r="F366" s="43">
        <v>26.46</v>
      </c>
      <c r="G366" s="42">
        <v>244330.0</v>
      </c>
      <c r="H366" s="43">
        <v>28.4</v>
      </c>
      <c r="I366" s="124" t="s">
        <v>229</v>
      </c>
      <c r="J366" s="124" t="s">
        <v>53</v>
      </c>
      <c r="K366" s="124" t="s">
        <v>203</v>
      </c>
      <c r="L366" s="42"/>
      <c r="M366" s="27"/>
      <c r="N366" s="27"/>
      <c r="O366" s="27"/>
      <c r="P366" s="27"/>
      <c r="Q366" s="382">
        <f t="shared" si="3"/>
        <v>3068.31</v>
      </c>
      <c r="R366" s="382">
        <f t="shared" si="4"/>
        <v>2638.54</v>
      </c>
      <c r="S366" s="382">
        <f t="shared" si="5"/>
        <v>594.61</v>
      </c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</row>
    <row r="367">
      <c r="A367" s="111"/>
      <c r="B367" s="43">
        <f t="shared" si="6"/>
        <v>5886</v>
      </c>
      <c r="C367" s="43" t="s">
        <v>391</v>
      </c>
      <c r="D367" s="256">
        <v>30.7</v>
      </c>
      <c r="E367" s="43">
        <v>12.0</v>
      </c>
      <c r="F367" s="43">
        <v>18.99</v>
      </c>
      <c r="G367" s="42">
        <v>199813.0</v>
      </c>
      <c r="H367" s="43">
        <v>29.78</v>
      </c>
      <c r="I367" s="124" t="s">
        <v>229</v>
      </c>
      <c r="J367" s="124" t="s">
        <v>53</v>
      </c>
      <c r="K367" s="124" t="s">
        <v>203</v>
      </c>
      <c r="L367" s="42"/>
      <c r="M367" s="27"/>
      <c r="N367" s="27"/>
      <c r="O367" s="27"/>
      <c r="P367" s="27"/>
      <c r="Q367" s="382">
        <f t="shared" si="3"/>
        <v>3068.31</v>
      </c>
      <c r="R367" s="382">
        <f t="shared" si="4"/>
        <v>2638.54</v>
      </c>
      <c r="S367" s="382">
        <f t="shared" si="5"/>
        <v>613.6</v>
      </c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</row>
    <row r="368">
      <c r="A368" s="114"/>
      <c r="B368" s="83">
        <f t="shared" si="6"/>
        <v>5887</v>
      </c>
      <c r="C368" s="83" t="s">
        <v>391</v>
      </c>
      <c r="D368" s="260">
        <v>30.7</v>
      </c>
      <c r="E368" s="83">
        <v>12.0</v>
      </c>
      <c r="F368" s="83">
        <v>20.53</v>
      </c>
      <c r="G368" s="45">
        <v>401373.0</v>
      </c>
      <c r="H368" s="83">
        <v>29.39</v>
      </c>
      <c r="I368" s="83" t="s">
        <v>101</v>
      </c>
      <c r="J368" s="149" t="s">
        <v>53</v>
      </c>
      <c r="K368" s="149" t="s">
        <v>203</v>
      </c>
      <c r="L368" s="45"/>
      <c r="M368" s="23"/>
      <c r="N368" s="23"/>
      <c r="O368" s="23"/>
      <c r="P368" s="23"/>
      <c r="Q368" s="265">
        <f t="shared" si="3"/>
        <v>3068.31</v>
      </c>
      <c r="R368" s="265">
        <f t="shared" si="4"/>
        <v>2659.07</v>
      </c>
      <c r="S368" s="265">
        <f t="shared" si="5"/>
        <v>613.6</v>
      </c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</row>
    <row r="369">
      <c r="A369" s="114"/>
      <c r="B369" s="83">
        <f t="shared" si="6"/>
        <v>5888</v>
      </c>
      <c r="C369" s="83" t="s">
        <v>391</v>
      </c>
      <c r="D369" s="260">
        <v>30.7</v>
      </c>
      <c r="E369" s="83">
        <v>12.0</v>
      </c>
      <c r="F369" s="83">
        <v>23.09</v>
      </c>
      <c r="G369" s="45">
        <v>451063.0</v>
      </c>
      <c r="H369" s="83">
        <v>34.3</v>
      </c>
      <c r="I369" s="83" t="s">
        <v>101</v>
      </c>
      <c r="J369" s="149" t="s">
        <v>53</v>
      </c>
      <c r="K369" s="149" t="s">
        <v>203</v>
      </c>
      <c r="L369" s="45"/>
      <c r="M369" s="23"/>
      <c r="N369" s="23"/>
      <c r="O369" s="23"/>
      <c r="P369" s="23"/>
      <c r="Q369" s="265">
        <f t="shared" si="3"/>
        <v>3068.31</v>
      </c>
      <c r="R369" s="265">
        <f t="shared" si="4"/>
        <v>2682.16</v>
      </c>
      <c r="S369" s="265">
        <f t="shared" si="5"/>
        <v>613.6</v>
      </c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</row>
    <row r="370">
      <c r="A370" s="114"/>
      <c r="B370" s="83">
        <f t="shared" si="6"/>
        <v>5889</v>
      </c>
      <c r="C370" s="83" t="s">
        <v>391</v>
      </c>
      <c r="D370" s="260">
        <v>30.7</v>
      </c>
      <c r="E370" s="83">
        <v>12.0</v>
      </c>
      <c r="F370" s="83">
        <v>18.54</v>
      </c>
      <c r="G370" s="45">
        <v>379266.0</v>
      </c>
      <c r="H370" s="83">
        <v>33.68</v>
      </c>
      <c r="I370" s="83" t="s">
        <v>101</v>
      </c>
      <c r="J370" s="149" t="s">
        <v>53</v>
      </c>
      <c r="K370" s="149" t="s">
        <v>203</v>
      </c>
      <c r="L370" s="23"/>
      <c r="M370" s="23"/>
      <c r="N370" s="23"/>
      <c r="O370" s="23"/>
      <c r="P370" s="23"/>
      <c r="Q370" s="265">
        <f t="shared" si="3"/>
        <v>3068.31</v>
      </c>
      <c r="R370" s="265">
        <f t="shared" si="4"/>
        <v>2700.7</v>
      </c>
      <c r="S370" s="265">
        <f t="shared" si="5"/>
        <v>613.6</v>
      </c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</row>
    <row r="371">
      <c r="A371" s="114"/>
      <c r="B371" s="83">
        <f t="shared" si="6"/>
        <v>5890</v>
      </c>
      <c r="C371" s="83" t="s">
        <v>391</v>
      </c>
      <c r="D371" s="260">
        <v>30.7</v>
      </c>
      <c r="E371" s="83">
        <v>12.0</v>
      </c>
      <c r="F371" s="83">
        <v>25.94</v>
      </c>
      <c r="G371" s="45">
        <v>527521.0</v>
      </c>
      <c r="H371" s="83">
        <v>45.58</v>
      </c>
      <c r="I371" s="83" t="s">
        <v>101</v>
      </c>
      <c r="J371" s="149" t="s">
        <v>53</v>
      </c>
      <c r="K371" s="149" t="s">
        <v>203</v>
      </c>
      <c r="L371" s="23"/>
      <c r="M371" s="23"/>
      <c r="N371" s="23"/>
      <c r="O371" s="23"/>
      <c r="P371" s="23"/>
      <c r="Q371" s="265">
        <f t="shared" si="3"/>
        <v>3068.31</v>
      </c>
      <c r="R371" s="265">
        <f t="shared" si="4"/>
        <v>2726.64</v>
      </c>
      <c r="S371" s="265">
        <f t="shared" si="5"/>
        <v>613.6</v>
      </c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</row>
    <row r="372">
      <c r="A372" s="114"/>
      <c r="B372" s="83">
        <f t="shared" si="6"/>
        <v>5891</v>
      </c>
      <c r="C372" s="83" t="s">
        <v>391</v>
      </c>
      <c r="D372" s="260">
        <v>30.7</v>
      </c>
      <c r="E372" s="83">
        <v>12.0</v>
      </c>
      <c r="F372" s="83">
        <v>18.84</v>
      </c>
      <c r="G372" s="45">
        <v>370092.0</v>
      </c>
      <c r="H372" s="83">
        <v>29.54</v>
      </c>
      <c r="I372" s="83" t="s">
        <v>101</v>
      </c>
      <c r="J372" s="149" t="s">
        <v>53</v>
      </c>
      <c r="K372" s="149" t="s">
        <v>203</v>
      </c>
      <c r="L372" s="23"/>
      <c r="M372" s="23"/>
      <c r="N372" s="23"/>
      <c r="O372" s="23"/>
      <c r="P372" s="23"/>
      <c r="Q372" s="265">
        <f t="shared" si="3"/>
        <v>3068.31</v>
      </c>
      <c r="R372" s="265">
        <f t="shared" si="4"/>
        <v>2745.48</v>
      </c>
      <c r="S372" s="265">
        <f t="shared" si="5"/>
        <v>613.6</v>
      </c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</row>
    <row r="373">
      <c r="A373" s="114"/>
      <c r="B373" s="83">
        <f t="shared" si="6"/>
        <v>5892</v>
      </c>
      <c r="C373" s="83" t="s">
        <v>391</v>
      </c>
      <c r="D373" s="260">
        <v>30.7</v>
      </c>
      <c r="E373" s="83">
        <v>12.0</v>
      </c>
      <c r="F373" s="83">
        <v>17.11</v>
      </c>
      <c r="G373" s="45">
        <v>345162.0</v>
      </c>
      <c r="H373" s="83">
        <v>28.95</v>
      </c>
      <c r="I373" s="83" t="s">
        <v>101</v>
      </c>
      <c r="J373" s="149" t="s">
        <v>53</v>
      </c>
      <c r="K373" s="149" t="s">
        <v>203</v>
      </c>
      <c r="L373" s="23"/>
      <c r="M373" s="23"/>
      <c r="N373" s="23"/>
      <c r="O373" s="23"/>
      <c r="P373" s="23"/>
      <c r="Q373" s="265">
        <f t="shared" si="3"/>
        <v>3068.31</v>
      </c>
      <c r="R373" s="265">
        <f t="shared" si="4"/>
        <v>2762.59</v>
      </c>
      <c r="S373" s="265">
        <f t="shared" si="5"/>
        <v>613.6</v>
      </c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</row>
    <row r="374">
      <c r="A374" s="114"/>
      <c r="B374" s="83">
        <f t="shared" si="6"/>
        <v>5893</v>
      </c>
      <c r="C374" s="83" t="s">
        <v>391</v>
      </c>
      <c r="D374" s="260">
        <v>30.7</v>
      </c>
      <c r="E374" s="83">
        <v>12.0</v>
      </c>
      <c r="F374" s="83">
        <v>19.33</v>
      </c>
      <c r="G374" s="45">
        <v>376202.0</v>
      </c>
      <c r="H374" s="83">
        <v>28.05</v>
      </c>
      <c r="I374" s="83" t="s">
        <v>101</v>
      </c>
      <c r="J374" s="149" t="s">
        <v>53</v>
      </c>
      <c r="K374" s="149" t="s">
        <v>203</v>
      </c>
      <c r="L374" s="23"/>
      <c r="M374" s="23"/>
      <c r="N374" s="23"/>
      <c r="O374" s="23"/>
      <c r="P374" s="23"/>
      <c r="Q374" s="265">
        <f t="shared" si="3"/>
        <v>3068.31</v>
      </c>
      <c r="R374" s="265">
        <f t="shared" si="4"/>
        <v>2781.92</v>
      </c>
      <c r="S374" s="265">
        <f t="shared" si="5"/>
        <v>613.6</v>
      </c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</row>
    <row r="375">
      <c r="A375" s="114"/>
      <c r="B375" s="83">
        <f t="shared" si="6"/>
        <v>5894</v>
      </c>
      <c r="C375" s="83" t="s">
        <v>391</v>
      </c>
      <c r="D375" s="260">
        <v>30.7</v>
      </c>
      <c r="E375" s="83">
        <v>12.0</v>
      </c>
      <c r="F375" s="83">
        <v>20.51</v>
      </c>
      <c r="G375" s="45">
        <v>401478.0</v>
      </c>
      <c r="H375" s="83">
        <v>31.16</v>
      </c>
      <c r="I375" s="83" t="s">
        <v>101</v>
      </c>
      <c r="J375" s="149" t="s">
        <v>53</v>
      </c>
      <c r="K375" s="149" t="s">
        <v>203</v>
      </c>
      <c r="L375" s="23"/>
      <c r="M375" s="23"/>
      <c r="N375" s="23"/>
      <c r="O375" s="23"/>
      <c r="P375" s="23"/>
      <c r="Q375" s="265">
        <f t="shared" si="3"/>
        <v>3068.31</v>
      </c>
      <c r="R375" s="265">
        <f t="shared" si="4"/>
        <v>2802.43</v>
      </c>
      <c r="S375" s="265">
        <f t="shared" si="5"/>
        <v>613.6</v>
      </c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</row>
    <row r="376">
      <c r="A376" s="114"/>
      <c r="B376" s="83">
        <f t="shared" si="6"/>
        <v>5895</v>
      </c>
      <c r="C376" s="83" t="s">
        <v>391</v>
      </c>
      <c r="D376" s="260">
        <v>30.7</v>
      </c>
      <c r="E376" s="83">
        <v>12.0</v>
      </c>
      <c r="F376" s="83">
        <v>21.54</v>
      </c>
      <c r="G376" s="45">
        <v>418736.0</v>
      </c>
      <c r="H376" s="83">
        <v>30.89</v>
      </c>
      <c r="I376" s="83" t="s">
        <v>101</v>
      </c>
      <c r="J376" s="149" t="s">
        <v>53</v>
      </c>
      <c r="K376" s="149" t="s">
        <v>203</v>
      </c>
      <c r="L376" s="23"/>
      <c r="M376" s="23"/>
      <c r="N376" s="23"/>
      <c r="O376" s="23"/>
      <c r="P376" s="23"/>
      <c r="Q376" s="265">
        <f t="shared" si="3"/>
        <v>3068.31</v>
      </c>
      <c r="R376" s="265">
        <f t="shared" si="4"/>
        <v>2823.97</v>
      </c>
      <c r="S376" s="265">
        <f t="shared" si="5"/>
        <v>613.6</v>
      </c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</row>
    <row r="377">
      <c r="A377" s="329">
        <v>45423.0</v>
      </c>
      <c r="B377" s="153">
        <v>6741.0</v>
      </c>
      <c r="C377" s="153" t="s">
        <v>391</v>
      </c>
      <c r="D377" s="161">
        <v>30.71</v>
      </c>
      <c r="E377" s="153">
        <v>10.0</v>
      </c>
      <c r="F377" s="151">
        <v>16.69</v>
      </c>
      <c r="G377" s="151">
        <v>185882.0</v>
      </c>
      <c r="H377" s="151">
        <v>29.92</v>
      </c>
      <c r="I377" s="153" t="s">
        <v>229</v>
      </c>
      <c r="J377" s="153" t="s">
        <v>53</v>
      </c>
      <c r="K377" s="153" t="s">
        <v>203</v>
      </c>
      <c r="L377" s="152" t="s">
        <v>852</v>
      </c>
      <c r="M377" s="154"/>
      <c r="N377" s="154"/>
      <c r="O377" s="154"/>
      <c r="P377" s="154"/>
      <c r="Q377" s="270">
        <f t="shared" si="3"/>
        <v>3068.31</v>
      </c>
      <c r="R377" s="270">
        <f t="shared" si="4"/>
        <v>2823.97</v>
      </c>
      <c r="S377" s="270">
        <f t="shared" si="5"/>
        <v>630.29</v>
      </c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  <c r="AF377" s="154"/>
      <c r="AG377" s="154"/>
      <c r="AH377" s="154"/>
    </row>
    <row r="378">
      <c r="A378" s="228"/>
      <c r="B378" s="153">
        <v>6742.0</v>
      </c>
      <c r="C378" s="153" t="s">
        <v>391</v>
      </c>
      <c r="D378" s="153">
        <v>30.71</v>
      </c>
      <c r="E378" s="153">
        <v>10.0</v>
      </c>
      <c r="F378" s="151">
        <v>16.79</v>
      </c>
      <c r="G378" s="151">
        <v>342845.0</v>
      </c>
      <c r="H378" s="151">
        <v>30.04</v>
      </c>
      <c r="I378" s="153" t="s">
        <v>101</v>
      </c>
      <c r="J378" s="153" t="s">
        <v>53</v>
      </c>
      <c r="K378" s="153" t="s">
        <v>203</v>
      </c>
      <c r="L378" s="154"/>
      <c r="M378" s="154"/>
      <c r="N378" s="154"/>
      <c r="O378" s="154"/>
      <c r="P378" s="154"/>
      <c r="Q378" s="270">
        <f t="shared" si="3"/>
        <v>3068.31</v>
      </c>
      <c r="R378" s="270">
        <f t="shared" si="4"/>
        <v>2840.76</v>
      </c>
      <c r="S378" s="270">
        <f t="shared" si="5"/>
        <v>630.29</v>
      </c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  <c r="AF378" s="154"/>
      <c r="AG378" s="154"/>
      <c r="AH378" s="154"/>
    </row>
    <row r="379">
      <c r="A379" s="228"/>
      <c r="B379" s="153">
        <v>6743.0</v>
      </c>
      <c r="C379" s="153" t="s">
        <v>391</v>
      </c>
      <c r="D379" s="153">
        <v>30.71</v>
      </c>
      <c r="E379" s="153">
        <v>10.0</v>
      </c>
      <c r="F379" s="151">
        <v>16.72</v>
      </c>
      <c r="G379" s="151">
        <v>344220.0</v>
      </c>
      <c r="H379" s="151">
        <v>30.05</v>
      </c>
      <c r="I379" s="153" t="s">
        <v>101</v>
      </c>
      <c r="J379" s="153" t="s">
        <v>53</v>
      </c>
      <c r="K379" s="153" t="s">
        <v>203</v>
      </c>
      <c r="L379" s="154"/>
      <c r="M379" s="154"/>
      <c r="N379" s="154"/>
      <c r="O379" s="154"/>
      <c r="P379" s="154"/>
      <c r="Q379" s="270">
        <f t="shared" si="3"/>
        <v>3068.31</v>
      </c>
      <c r="R379" s="270">
        <f t="shared" si="4"/>
        <v>2857.48</v>
      </c>
      <c r="S379" s="270">
        <f t="shared" si="5"/>
        <v>630.29</v>
      </c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  <c r="AF379" s="154"/>
      <c r="AG379" s="154"/>
      <c r="AH379" s="154"/>
    </row>
    <row r="380">
      <c r="A380" s="228"/>
      <c r="B380" s="153">
        <v>6744.0</v>
      </c>
      <c r="C380" s="153" t="s">
        <v>391</v>
      </c>
      <c r="D380" s="153">
        <v>30.71</v>
      </c>
      <c r="E380" s="153">
        <v>10.0</v>
      </c>
      <c r="F380" s="151">
        <v>16.78</v>
      </c>
      <c r="G380" s="151">
        <v>340928.0</v>
      </c>
      <c r="H380" s="151">
        <v>29.04</v>
      </c>
      <c r="I380" s="153" t="s">
        <v>101</v>
      </c>
      <c r="J380" s="153" t="s">
        <v>53</v>
      </c>
      <c r="K380" s="153" t="s">
        <v>203</v>
      </c>
      <c r="L380" s="154"/>
      <c r="M380" s="154"/>
      <c r="N380" s="154"/>
      <c r="O380" s="154"/>
      <c r="P380" s="154"/>
      <c r="Q380" s="270">
        <f t="shared" si="3"/>
        <v>3068.31</v>
      </c>
      <c r="R380" s="270">
        <f t="shared" si="4"/>
        <v>2874.26</v>
      </c>
      <c r="S380" s="270">
        <f t="shared" si="5"/>
        <v>630.29</v>
      </c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  <c r="AF380" s="154"/>
      <c r="AG380" s="154"/>
      <c r="AH380" s="154"/>
    </row>
    <row r="381">
      <c r="A381" s="228"/>
      <c r="B381" s="153">
        <v>6745.0</v>
      </c>
      <c r="C381" s="153" t="s">
        <v>391</v>
      </c>
      <c r="D381" s="153">
        <v>30.71</v>
      </c>
      <c r="E381" s="153">
        <v>18.0</v>
      </c>
      <c r="F381" s="151">
        <v>29.84</v>
      </c>
      <c r="G381" s="151">
        <v>250971.0</v>
      </c>
      <c r="H381" s="151">
        <v>30.22</v>
      </c>
      <c r="I381" s="153" t="s">
        <v>65</v>
      </c>
      <c r="J381" s="153" t="s">
        <v>53</v>
      </c>
      <c r="K381" s="153" t="s">
        <v>203</v>
      </c>
      <c r="L381" s="154"/>
      <c r="M381" s="154"/>
      <c r="N381" s="154"/>
      <c r="O381" s="154"/>
      <c r="P381" s="154"/>
      <c r="Q381" s="270">
        <f t="shared" si="3"/>
        <v>3098.15</v>
      </c>
      <c r="R381" s="270">
        <f t="shared" si="4"/>
        <v>2874.26</v>
      </c>
      <c r="S381" s="270">
        <f t="shared" si="5"/>
        <v>630.29</v>
      </c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  <c r="AF381" s="154"/>
      <c r="AG381" s="154"/>
      <c r="AH381" s="154"/>
    </row>
    <row r="382">
      <c r="A382" s="228"/>
      <c r="B382" s="153">
        <v>6746.0</v>
      </c>
      <c r="C382" s="153" t="s">
        <v>154</v>
      </c>
      <c r="D382" s="153">
        <v>30.71</v>
      </c>
      <c r="E382" s="153">
        <v>18.0</v>
      </c>
      <c r="F382" s="153">
        <v>0.0</v>
      </c>
      <c r="G382" s="153">
        <v>0.0</v>
      </c>
      <c r="H382" s="153">
        <v>0.0</v>
      </c>
      <c r="I382" s="153" t="s">
        <v>65</v>
      </c>
      <c r="J382" s="153" t="s">
        <v>53</v>
      </c>
      <c r="K382" s="153" t="s">
        <v>203</v>
      </c>
      <c r="L382" s="154"/>
      <c r="M382" s="154"/>
      <c r="N382" s="154"/>
      <c r="O382" s="154"/>
      <c r="P382" s="154"/>
      <c r="Q382" s="270">
        <f t="shared" si="3"/>
        <v>3098.15</v>
      </c>
      <c r="R382" s="270">
        <f t="shared" si="4"/>
        <v>2874.26</v>
      </c>
      <c r="S382" s="270">
        <f t="shared" si="5"/>
        <v>630.29</v>
      </c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  <c r="AF382" s="154"/>
      <c r="AG382" s="154"/>
      <c r="AH382" s="154"/>
    </row>
    <row r="383">
      <c r="A383" s="228"/>
      <c r="B383" s="153">
        <v>6747.0</v>
      </c>
      <c r="C383" s="153" t="s">
        <v>391</v>
      </c>
      <c r="D383" s="153">
        <v>30.71</v>
      </c>
      <c r="E383" s="153">
        <v>18.0</v>
      </c>
      <c r="F383" s="151">
        <v>15.75</v>
      </c>
      <c r="G383" s="151">
        <v>135149.0</v>
      </c>
      <c r="H383" s="151">
        <v>14.76</v>
      </c>
      <c r="I383" s="153" t="s">
        <v>65</v>
      </c>
      <c r="J383" s="153" t="s">
        <v>53</v>
      </c>
      <c r="K383" s="153" t="s">
        <v>203</v>
      </c>
      <c r="L383" s="151" t="s">
        <v>853</v>
      </c>
      <c r="M383" s="154"/>
      <c r="N383" s="154"/>
      <c r="O383" s="154"/>
      <c r="P383" s="154"/>
      <c r="Q383" s="270">
        <f t="shared" si="3"/>
        <v>3113.9</v>
      </c>
      <c r="R383" s="270">
        <f t="shared" si="4"/>
        <v>2874.26</v>
      </c>
      <c r="S383" s="270">
        <f t="shared" si="5"/>
        <v>630.29</v>
      </c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  <c r="AF383" s="154"/>
      <c r="AG383" s="154"/>
      <c r="AH383" s="154"/>
    </row>
    <row r="384">
      <c r="A384" s="228"/>
      <c r="B384" s="153">
        <v>6748.0</v>
      </c>
      <c r="C384" s="153" t="s">
        <v>391</v>
      </c>
      <c r="D384" s="153">
        <v>30.71</v>
      </c>
      <c r="E384" s="153">
        <v>18.0</v>
      </c>
      <c r="F384" s="151">
        <v>33.66</v>
      </c>
      <c r="G384" s="151">
        <v>282641.0</v>
      </c>
      <c r="H384" s="151">
        <v>32.64</v>
      </c>
      <c r="I384" s="153" t="s">
        <v>65</v>
      </c>
      <c r="J384" s="153" t="s">
        <v>53</v>
      </c>
      <c r="K384" s="153" t="s">
        <v>203</v>
      </c>
      <c r="L384" s="154"/>
      <c r="M384" s="154"/>
      <c r="N384" s="154"/>
      <c r="O384" s="154"/>
      <c r="P384" s="154"/>
      <c r="Q384" s="270">
        <f t="shared" si="3"/>
        <v>3147.56</v>
      </c>
      <c r="R384" s="270">
        <f t="shared" si="4"/>
        <v>2874.26</v>
      </c>
      <c r="S384" s="270">
        <f t="shared" si="5"/>
        <v>630.29</v>
      </c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  <c r="AF384" s="154"/>
      <c r="AG384" s="154"/>
      <c r="AH384" s="154"/>
    </row>
    <row r="385">
      <c r="A385" s="228"/>
      <c r="B385" s="153">
        <v>6749.0</v>
      </c>
      <c r="C385" s="153" t="s">
        <v>391</v>
      </c>
      <c r="D385" s="153">
        <v>30.71</v>
      </c>
      <c r="E385" s="153">
        <v>18.0</v>
      </c>
      <c r="F385" s="151">
        <v>9.88</v>
      </c>
      <c r="G385" s="151">
        <v>87975.0</v>
      </c>
      <c r="H385" s="151">
        <v>12.11</v>
      </c>
      <c r="I385" s="153" t="s">
        <v>65</v>
      </c>
      <c r="J385" s="153" t="s">
        <v>53</v>
      </c>
      <c r="K385" s="153" t="s">
        <v>203</v>
      </c>
      <c r="L385" s="151" t="s">
        <v>854</v>
      </c>
      <c r="M385" s="154"/>
      <c r="N385" s="271" t="s">
        <v>855</v>
      </c>
      <c r="O385" s="154"/>
      <c r="P385" s="154"/>
      <c r="Q385" s="270">
        <f t="shared" si="3"/>
        <v>3157.44</v>
      </c>
      <c r="R385" s="270">
        <f t="shared" si="4"/>
        <v>2874.26</v>
      </c>
      <c r="S385" s="270">
        <f t="shared" si="5"/>
        <v>630.29</v>
      </c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  <c r="AF385" s="154"/>
      <c r="AG385" s="154"/>
      <c r="AH385" s="154"/>
    </row>
    <row r="386">
      <c r="A386" s="329">
        <v>45423.0</v>
      </c>
      <c r="B386" s="153">
        <v>6757.0</v>
      </c>
      <c r="C386" s="153" t="s">
        <v>391</v>
      </c>
      <c r="D386" s="361">
        <v>30.7</v>
      </c>
      <c r="E386" s="153">
        <v>10.0</v>
      </c>
      <c r="F386" s="151">
        <v>16.36</v>
      </c>
      <c r="G386" s="151">
        <v>180768.0</v>
      </c>
      <c r="H386" s="151">
        <v>29.71</v>
      </c>
      <c r="I386" s="153" t="s">
        <v>229</v>
      </c>
      <c r="J386" s="153" t="s">
        <v>53</v>
      </c>
      <c r="K386" s="153" t="s">
        <v>203</v>
      </c>
      <c r="L386" s="229">
        <v>39.805</v>
      </c>
      <c r="M386" s="154"/>
      <c r="N386" s="154"/>
      <c r="O386" s="154"/>
      <c r="P386" s="154"/>
      <c r="Q386" s="270">
        <f t="shared" si="3"/>
        <v>3157.44</v>
      </c>
      <c r="R386" s="270">
        <f t="shared" si="4"/>
        <v>2874.26</v>
      </c>
      <c r="S386" s="270">
        <f t="shared" si="5"/>
        <v>646.65</v>
      </c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  <c r="AF386" s="154"/>
      <c r="AG386" s="154"/>
      <c r="AH386" s="154"/>
    </row>
    <row r="387">
      <c r="A387" s="228"/>
      <c r="B387" s="153">
        <v>6758.0</v>
      </c>
      <c r="C387" s="153" t="s">
        <v>391</v>
      </c>
      <c r="D387" s="165">
        <v>30.7</v>
      </c>
      <c r="E387" s="153">
        <v>10.0</v>
      </c>
      <c r="F387" s="153">
        <v>0.0</v>
      </c>
      <c r="G387" s="153">
        <v>0.0</v>
      </c>
      <c r="H387" s="153">
        <v>0.0</v>
      </c>
      <c r="I387" s="153" t="s">
        <v>101</v>
      </c>
      <c r="J387" s="153" t="s">
        <v>53</v>
      </c>
      <c r="K387" s="153" t="s">
        <v>203</v>
      </c>
      <c r="L387" s="151" t="s">
        <v>856</v>
      </c>
      <c r="M387" s="154"/>
      <c r="N387" s="151" t="s">
        <v>857</v>
      </c>
      <c r="O387" s="154"/>
      <c r="P387" s="154"/>
      <c r="Q387" s="270">
        <f t="shared" si="3"/>
        <v>3157.44</v>
      </c>
      <c r="R387" s="270">
        <f t="shared" si="4"/>
        <v>2874.26</v>
      </c>
      <c r="S387" s="270">
        <f t="shared" si="5"/>
        <v>646.65</v>
      </c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  <c r="AF387" s="154"/>
      <c r="AG387" s="154"/>
      <c r="AH387" s="154"/>
    </row>
    <row r="388">
      <c r="A388" s="228"/>
      <c r="B388" s="153">
        <v>6759.0</v>
      </c>
      <c r="C388" s="153" t="s">
        <v>154</v>
      </c>
      <c r="D388" s="165">
        <v>30.7</v>
      </c>
      <c r="E388" s="153">
        <v>10.0</v>
      </c>
      <c r="F388" s="153">
        <v>0.0</v>
      </c>
      <c r="G388" s="153">
        <v>0.0</v>
      </c>
      <c r="H388" s="153">
        <v>0.0</v>
      </c>
      <c r="I388" s="153" t="s">
        <v>101</v>
      </c>
      <c r="J388" s="153" t="s">
        <v>53</v>
      </c>
      <c r="K388" s="153" t="s">
        <v>203</v>
      </c>
      <c r="L388" s="151" t="s">
        <v>858</v>
      </c>
      <c r="M388" s="154"/>
      <c r="N388" s="154"/>
      <c r="O388" s="154"/>
      <c r="P388" s="154"/>
      <c r="Q388" s="270">
        <f t="shared" si="3"/>
        <v>3157.44</v>
      </c>
      <c r="R388" s="270">
        <f t="shared" si="4"/>
        <v>2874.26</v>
      </c>
      <c r="S388" s="270">
        <f t="shared" si="5"/>
        <v>646.65</v>
      </c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  <c r="AF388" s="154"/>
      <c r="AG388" s="154"/>
      <c r="AH388" s="154"/>
    </row>
    <row r="389">
      <c r="A389" s="228"/>
      <c r="B389" s="153">
        <v>6760.0</v>
      </c>
      <c r="C389" s="153" t="s">
        <v>154</v>
      </c>
      <c r="D389" s="165">
        <v>30.7</v>
      </c>
      <c r="E389" s="153">
        <v>10.0</v>
      </c>
      <c r="F389" s="153">
        <v>0.0</v>
      </c>
      <c r="G389" s="153">
        <v>0.0</v>
      </c>
      <c r="H389" s="153">
        <v>0.0</v>
      </c>
      <c r="I389" s="153" t="s">
        <v>101</v>
      </c>
      <c r="J389" s="153" t="s">
        <v>53</v>
      </c>
      <c r="K389" s="153" t="s">
        <v>203</v>
      </c>
      <c r="L389" s="151" t="s">
        <v>858</v>
      </c>
      <c r="M389" s="154"/>
      <c r="N389" s="154"/>
      <c r="O389" s="154"/>
      <c r="P389" s="154"/>
      <c r="Q389" s="270">
        <f t="shared" si="3"/>
        <v>3157.44</v>
      </c>
      <c r="R389" s="270">
        <f t="shared" si="4"/>
        <v>2874.26</v>
      </c>
      <c r="S389" s="270">
        <f t="shared" si="5"/>
        <v>646.65</v>
      </c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  <c r="AF389" s="154"/>
      <c r="AG389" s="154"/>
      <c r="AH389" s="154"/>
    </row>
    <row r="390">
      <c r="A390" s="228"/>
      <c r="B390" s="153">
        <v>6761.0</v>
      </c>
      <c r="C390" s="153" t="s">
        <v>154</v>
      </c>
      <c r="D390" s="165">
        <v>30.7</v>
      </c>
      <c r="E390" s="153">
        <v>10.0</v>
      </c>
      <c r="F390" s="153">
        <v>0.0</v>
      </c>
      <c r="G390" s="153">
        <v>0.0</v>
      </c>
      <c r="H390" s="153">
        <v>0.0</v>
      </c>
      <c r="I390" s="153" t="s">
        <v>101</v>
      </c>
      <c r="J390" s="153" t="s">
        <v>53</v>
      </c>
      <c r="K390" s="153" t="s">
        <v>203</v>
      </c>
      <c r="L390" s="151" t="s">
        <v>858</v>
      </c>
      <c r="M390" s="154"/>
      <c r="N390" s="154"/>
      <c r="O390" s="154"/>
      <c r="P390" s="154"/>
      <c r="Q390" s="270">
        <f t="shared" si="3"/>
        <v>3157.44</v>
      </c>
      <c r="R390" s="270">
        <f t="shared" si="4"/>
        <v>2874.26</v>
      </c>
      <c r="S390" s="270">
        <f t="shared" si="5"/>
        <v>646.65</v>
      </c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  <c r="AF390" s="154"/>
      <c r="AG390" s="154"/>
      <c r="AH390" s="154"/>
    </row>
    <row r="391">
      <c r="A391" s="228"/>
      <c r="B391" s="153">
        <v>6762.0</v>
      </c>
      <c r="C391" s="153" t="s">
        <v>154</v>
      </c>
      <c r="D391" s="165">
        <v>30.7</v>
      </c>
      <c r="E391" s="153">
        <v>10.0</v>
      </c>
      <c r="F391" s="153">
        <v>0.0</v>
      </c>
      <c r="G391" s="153">
        <v>0.0</v>
      </c>
      <c r="H391" s="153">
        <v>0.0</v>
      </c>
      <c r="I391" s="153" t="s">
        <v>101</v>
      </c>
      <c r="J391" s="153" t="s">
        <v>53</v>
      </c>
      <c r="K391" s="153" t="s">
        <v>203</v>
      </c>
      <c r="L391" s="151" t="s">
        <v>858</v>
      </c>
      <c r="M391" s="154"/>
      <c r="N391" s="154"/>
      <c r="O391" s="154"/>
      <c r="P391" s="154"/>
      <c r="Q391" s="270">
        <f t="shared" si="3"/>
        <v>3157.44</v>
      </c>
      <c r="R391" s="270">
        <f t="shared" si="4"/>
        <v>2874.26</v>
      </c>
      <c r="S391" s="270">
        <f t="shared" si="5"/>
        <v>646.65</v>
      </c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  <c r="AF391" s="154"/>
      <c r="AG391" s="154"/>
      <c r="AH391" s="154"/>
    </row>
    <row r="392">
      <c r="A392" s="228"/>
      <c r="B392" s="153">
        <v>6763.0</v>
      </c>
      <c r="C392" s="153" t="s">
        <v>391</v>
      </c>
      <c r="D392" s="165">
        <v>30.7</v>
      </c>
      <c r="E392" s="153">
        <v>10.0</v>
      </c>
      <c r="F392" s="153">
        <v>16.94</v>
      </c>
      <c r="G392" s="153">
        <v>349587.0</v>
      </c>
      <c r="H392" s="153">
        <v>31.17</v>
      </c>
      <c r="I392" s="153" t="s">
        <v>101</v>
      </c>
      <c r="J392" s="153" t="s">
        <v>53</v>
      </c>
      <c r="K392" s="153" t="s">
        <v>203</v>
      </c>
      <c r="L392" s="154"/>
      <c r="M392" s="154"/>
      <c r="N392" s="154"/>
      <c r="O392" s="154"/>
      <c r="P392" s="154"/>
      <c r="Q392" s="270">
        <f t="shared" si="3"/>
        <v>3157.44</v>
      </c>
      <c r="R392" s="270">
        <f t="shared" si="4"/>
        <v>2891.2</v>
      </c>
      <c r="S392" s="270">
        <f t="shared" si="5"/>
        <v>646.65</v>
      </c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  <c r="AF392" s="154"/>
      <c r="AG392" s="154"/>
      <c r="AH392" s="154"/>
    </row>
    <row r="393">
      <c r="A393" s="228"/>
      <c r="B393" s="153">
        <v>6764.0</v>
      </c>
      <c r="C393" s="153" t="s">
        <v>391</v>
      </c>
      <c r="D393" s="165">
        <v>30.7</v>
      </c>
      <c r="E393" s="153">
        <v>10.0</v>
      </c>
      <c r="F393" s="153">
        <v>17.49</v>
      </c>
      <c r="G393" s="153">
        <v>350907.0</v>
      </c>
      <c r="H393" s="153">
        <v>29.23</v>
      </c>
      <c r="I393" s="153" t="s">
        <v>101</v>
      </c>
      <c r="J393" s="153" t="s">
        <v>53</v>
      </c>
      <c r="K393" s="153" t="s">
        <v>203</v>
      </c>
      <c r="L393" s="154"/>
      <c r="M393" s="154"/>
      <c r="N393" s="154"/>
      <c r="O393" s="154"/>
      <c r="P393" s="154"/>
      <c r="Q393" s="270">
        <f t="shared" si="3"/>
        <v>3157.44</v>
      </c>
      <c r="R393" s="270">
        <f t="shared" si="4"/>
        <v>2908.69</v>
      </c>
      <c r="S393" s="270">
        <f t="shared" si="5"/>
        <v>646.65</v>
      </c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  <c r="AF393" s="154"/>
      <c r="AG393" s="154"/>
      <c r="AH393" s="154"/>
    </row>
    <row r="394">
      <c r="A394" s="228"/>
      <c r="B394" s="153">
        <v>6765.0</v>
      </c>
      <c r="C394" s="153" t="s">
        <v>391</v>
      </c>
      <c r="D394" s="165">
        <v>30.7</v>
      </c>
      <c r="E394" s="153">
        <v>10.0</v>
      </c>
      <c r="F394" s="153">
        <v>9.59</v>
      </c>
      <c r="G394" s="153">
        <v>193852.0</v>
      </c>
      <c r="H394" s="153">
        <v>16.97</v>
      </c>
      <c r="I394" s="153" t="s">
        <v>101</v>
      </c>
      <c r="J394" s="153" t="s">
        <v>53</v>
      </c>
      <c r="K394" s="153" t="s">
        <v>203</v>
      </c>
      <c r="L394" s="154"/>
      <c r="M394" s="154"/>
      <c r="N394" s="154"/>
      <c r="O394" s="154"/>
      <c r="P394" s="154"/>
      <c r="Q394" s="270">
        <f t="shared" si="3"/>
        <v>3157.44</v>
      </c>
      <c r="R394" s="270">
        <f t="shared" si="4"/>
        <v>2918.28</v>
      </c>
      <c r="S394" s="270">
        <f t="shared" si="5"/>
        <v>646.65</v>
      </c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  <c r="AF394" s="154"/>
      <c r="AG394" s="154"/>
      <c r="AH394" s="154"/>
    </row>
    <row r="395">
      <c r="A395" s="228"/>
      <c r="B395" s="153">
        <v>6766.0</v>
      </c>
      <c r="C395" s="153" t="s">
        <v>391</v>
      </c>
      <c r="D395" s="165">
        <v>30.7</v>
      </c>
      <c r="E395" s="153">
        <v>10.0</v>
      </c>
      <c r="F395" s="153">
        <v>17.42</v>
      </c>
      <c r="G395" s="153">
        <v>355273.0</v>
      </c>
      <c r="H395" s="153">
        <v>32.13</v>
      </c>
      <c r="I395" s="153" t="s">
        <v>101</v>
      </c>
      <c r="J395" s="153" t="s">
        <v>53</v>
      </c>
      <c r="K395" s="153" t="s">
        <v>203</v>
      </c>
      <c r="L395" s="154"/>
      <c r="M395" s="154"/>
      <c r="N395" s="154"/>
      <c r="O395" s="154"/>
      <c r="P395" s="154"/>
      <c r="Q395" s="270">
        <f t="shared" si="3"/>
        <v>3157.44</v>
      </c>
      <c r="R395" s="270">
        <f t="shared" si="4"/>
        <v>2935.7</v>
      </c>
      <c r="S395" s="270">
        <f t="shared" si="5"/>
        <v>646.65</v>
      </c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  <c r="AF395" s="154"/>
      <c r="AG395" s="154"/>
      <c r="AH395" s="154"/>
    </row>
    <row r="396">
      <c r="A396" s="228"/>
      <c r="B396" s="153">
        <v>6767.0</v>
      </c>
      <c r="C396" s="153" t="s">
        <v>391</v>
      </c>
      <c r="D396" s="165">
        <v>30.7</v>
      </c>
      <c r="E396" s="153">
        <v>18.0</v>
      </c>
      <c r="F396" s="153">
        <v>29.84</v>
      </c>
      <c r="G396" s="153">
        <v>248277.0</v>
      </c>
      <c r="H396" s="153">
        <v>29.65</v>
      </c>
      <c r="I396" s="153" t="s">
        <v>65</v>
      </c>
      <c r="J396" s="153" t="s">
        <v>53</v>
      </c>
      <c r="K396" s="153" t="s">
        <v>203</v>
      </c>
      <c r="L396" s="154"/>
      <c r="M396" s="154"/>
      <c r="N396" s="154"/>
      <c r="O396" s="154"/>
      <c r="P396" s="154"/>
      <c r="Q396" s="270">
        <f t="shared" si="3"/>
        <v>3187.28</v>
      </c>
      <c r="R396" s="270">
        <f t="shared" si="4"/>
        <v>2935.7</v>
      </c>
      <c r="S396" s="270">
        <f t="shared" si="5"/>
        <v>646.65</v>
      </c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  <c r="AF396" s="154"/>
      <c r="AG396" s="154"/>
      <c r="AH396" s="154"/>
    </row>
    <row r="397">
      <c r="A397" s="228"/>
      <c r="B397" s="153">
        <v>6768.0</v>
      </c>
      <c r="C397" s="153" t="s">
        <v>391</v>
      </c>
      <c r="D397" s="165">
        <v>30.7</v>
      </c>
      <c r="E397" s="153">
        <v>18.0</v>
      </c>
      <c r="F397" s="153">
        <v>30.05</v>
      </c>
      <c r="G397" s="153">
        <v>250431.0</v>
      </c>
      <c r="H397" s="153">
        <v>28.56</v>
      </c>
      <c r="I397" s="153" t="s">
        <v>65</v>
      </c>
      <c r="J397" s="153" t="s">
        <v>53</v>
      </c>
      <c r="K397" s="153" t="s">
        <v>203</v>
      </c>
      <c r="L397" s="154"/>
      <c r="M397" s="154"/>
      <c r="N397" s="154"/>
      <c r="O397" s="154"/>
      <c r="P397" s="154"/>
      <c r="Q397" s="270">
        <f t="shared" si="3"/>
        <v>3217.33</v>
      </c>
      <c r="R397" s="270">
        <f t="shared" si="4"/>
        <v>2935.7</v>
      </c>
      <c r="S397" s="270">
        <f t="shared" si="5"/>
        <v>646.65</v>
      </c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  <c r="AF397" s="154"/>
      <c r="AG397" s="154"/>
      <c r="AH397" s="154"/>
    </row>
    <row r="398">
      <c r="A398" s="228"/>
      <c r="B398" s="153">
        <v>6769.0</v>
      </c>
      <c r="C398" s="153" t="s">
        <v>391</v>
      </c>
      <c r="D398" s="165">
        <v>30.7</v>
      </c>
      <c r="E398" s="153">
        <v>18.0</v>
      </c>
      <c r="F398" s="153">
        <v>30.34</v>
      </c>
      <c r="G398" s="153">
        <v>250957.0</v>
      </c>
      <c r="H398" s="153">
        <v>29.25</v>
      </c>
      <c r="I398" s="153" t="s">
        <v>65</v>
      </c>
      <c r="J398" s="153" t="s">
        <v>53</v>
      </c>
      <c r="K398" s="153" t="s">
        <v>203</v>
      </c>
      <c r="L398" s="154"/>
      <c r="M398" s="154"/>
      <c r="N398" s="154"/>
      <c r="O398" s="154"/>
      <c r="P398" s="154"/>
      <c r="Q398" s="270">
        <f t="shared" si="3"/>
        <v>3247.67</v>
      </c>
      <c r="R398" s="270">
        <f t="shared" si="4"/>
        <v>2935.7</v>
      </c>
      <c r="S398" s="270">
        <f t="shared" si="5"/>
        <v>646.65</v>
      </c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  <c r="AF398" s="154"/>
      <c r="AG398" s="154"/>
      <c r="AH398" s="154"/>
    </row>
    <row r="399">
      <c r="A399" s="75"/>
      <c r="B399" s="52"/>
      <c r="C399" s="76"/>
      <c r="D399" s="76"/>
      <c r="E399" s="76"/>
      <c r="F399" s="76"/>
      <c r="G399" s="76"/>
      <c r="H399" s="76"/>
      <c r="I399" s="76"/>
      <c r="J399" s="76"/>
      <c r="K399" s="76"/>
      <c r="Q399" s="265">
        <f t="shared" si="3"/>
        <v>3247.67</v>
      </c>
      <c r="R399" s="265">
        <f t="shared" si="4"/>
        <v>2935.7</v>
      </c>
      <c r="S399" s="265">
        <f t="shared" si="5"/>
        <v>646.65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65">
        <f t="shared" si="3"/>
        <v>3247.67</v>
      </c>
      <c r="R400" s="265">
        <f t="shared" si="4"/>
        <v>2935.7</v>
      </c>
      <c r="S400" s="265">
        <f t="shared" si="5"/>
        <v>646.65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65">
        <f t="shared" si="3"/>
        <v>3247.67</v>
      </c>
      <c r="R401" s="265">
        <f t="shared" si="4"/>
        <v>2935.7</v>
      </c>
      <c r="S401" s="265">
        <f t="shared" si="5"/>
        <v>646.65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65">
        <f t="shared" si="3"/>
        <v>3247.67</v>
      </c>
      <c r="R402" s="265">
        <f t="shared" si="4"/>
        <v>2935.7</v>
      </c>
      <c r="S402" s="265">
        <f t="shared" si="5"/>
        <v>646.65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65">
        <f t="shared" si="3"/>
        <v>3247.67</v>
      </c>
      <c r="R403" s="265">
        <f t="shared" si="4"/>
        <v>2935.7</v>
      </c>
      <c r="S403" s="265">
        <f t="shared" si="5"/>
        <v>646.65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65">
        <f t="shared" si="3"/>
        <v>3247.67</v>
      </c>
      <c r="R404" s="265">
        <f t="shared" si="4"/>
        <v>2935.7</v>
      </c>
      <c r="S404" s="265">
        <f t="shared" si="5"/>
        <v>646.65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65">
        <f t="shared" si="3"/>
        <v>3247.67</v>
      </c>
      <c r="R405" s="265">
        <f t="shared" si="4"/>
        <v>2935.7</v>
      </c>
      <c r="S405" s="265">
        <f t="shared" si="5"/>
        <v>646.65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65">
        <f t="shared" si="3"/>
        <v>3247.67</v>
      </c>
      <c r="R406" s="265">
        <f t="shared" si="4"/>
        <v>2935.7</v>
      </c>
      <c r="S406" s="265">
        <f t="shared" si="5"/>
        <v>646.65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65">
        <f t="shared" si="3"/>
        <v>3247.67</v>
      </c>
      <c r="R407" s="265">
        <f t="shared" si="4"/>
        <v>2935.7</v>
      </c>
      <c r="S407" s="265">
        <f t="shared" si="5"/>
        <v>646.65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65">
        <f t="shared" si="3"/>
        <v>3247.67</v>
      </c>
      <c r="R408" s="265">
        <f t="shared" si="4"/>
        <v>2935.7</v>
      </c>
      <c r="S408" s="265">
        <f t="shared" si="5"/>
        <v>646.65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65">
        <f t="shared" si="3"/>
        <v>3247.67</v>
      </c>
      <c r="R409" s="265">
        <f t="shared" si="4"/>
        <v>2935.7</v>
      </c>
      <c r="S409" s="265">
        <f t="shared" si="5"/>
        <v>646.65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65">
        <f t="shared" si="3"/>
        <v>3247.67</v>
      </c>
      <c r="R410" s="265">
        <f t="shared" si="4"/>
        <v>2935.7</v>
      </c>
      <c r="S410" s="265">
        <f t="shared" si="5"/>
        <v>646.65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65">
        <f t="shared" si="3"/>
        <v>3247.67</v>
      </c>
      <c r="R411" s="265">
        <f t="shared" si="4"/>
        <v>2935.7</v>
      </c>
      <c r="S411" s="265">
        <f t="shared" si="5"/>
        <v>646.65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65">
        <f t="shared" si="3"/>
        <v>3247.67</v>
      </c>
      <c r="R412" s="265">
        <f t="shared" si="4"/>
        <v>2935.7</v>
      </c>
      <c r="S412" s="265">
        <f t="shared" si="5"/>
        <v>646.65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65">
        <f t="shared" si="3"/>
        <v>3247.67</v>
      </c>
      <c r="R413" s="265">
        <f t="shared" si="4"/>
        <v>2935.7</v>
      </c>
      <c r="S413" s="265">
        <f t="shared" si="5"/>
        <v>646.65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65">
        <f t="shared" si="3"/>
        <v>3247.67</v>
      </c>
      <c r="R414" s="265">
        <f t="shared" si="4"/>
        <v>2935.7</v>
      </c>
      <c r="S414" s="265">
        <f t="shared" si="5"/>
        <v>646.65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65">
        <f t="shared" si="3"/>
        <v>3247.67</v>
      </c>
      <c r="R415" s="265">
        <f t="shared" si="4"/>
        <v>2935.7</v>
      </c>
      <c r="S415" s="265">
        <f t="shared" si="5"/>
        <v>646.65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65">
        <f t="shared" si="3"/>
        <v>3247.67</v>
      </c>
      <c r="R416" s="265">
        <f t="shared" si="4"/>
        <v>2935.7</v>
      </c>
      <c r="S416" s="265">
        <f t="shared" si="5"/>
        <v>646.65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65">
        <f t="shared" si="3"/>
        <v>3247.67</v>
      </c>
      <c r="R417" s="265">
        <f t="shared" si="4"/>
        <v>2935.7</v>
      </c>
      <c r="S417" s="265">
        <f t="shared" si="5"/>
        <v>646.65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65">
        <f t="shared" si="3"/>
        <v>3247.67</v>
      </c>
      <c r="R418" s="265">
        <f t="shared" si="4"/>
        <v>2935.7</v>
      </c>
      <c r="S418" s="265">
        <f t="shared" si="5"/>
        <v>646.65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65">
        <f t="shared" si="3"/>
        <v>3247.67</v>
      </c>
      <c r="R419" s="265">
        <f t="shared" si="4"/>
        <v>2935.7</v>
      </c>
      <c r="S419" s="265">
        <f t="shared" si="5"/>
        <v>646.65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65">
        <f t="shared" si="3"/>
        <v>3247.67</v>
      </c>
      <c r="R420" s="265">
        <f t="shared" si="4"/>
        <v>2935.7</v>
      </c>
      <c r="S420" s="265">
        <f t="shared" si="5"/>
        <v>646.65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65">
        <f t="shared" si="3"/>
        <v>3247.67</v>
      </c>
      <c r="R421" s="265">
        <f t="shared" si="4"/>
        <v>2935.7</v>
      </c>
      <c r="S421" s="265">
        <f t="shared" si="5"/>
        <v>646.65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65">
        <f t="shared" si="3"/>
        <v>3247.67</v>
      </c>
      <c r="R422" s="265">
        <f t="shared" si="4"/>
        <v>2935.7</v>
      </c>
      <c r="S422" s="265">
        <f t="shared" si="5"/>
        <v>646.65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65">
        <f t="shared" si="3"/>
        <v>3247.67</v>
      </c>
      <c r="R423" s="265">
        <f t="shared" si="4"/>
        <v>2935.7</v>
      </c>
      <c r="S423" s="265">
        <f t="shared" si="5"/>
        <v>646.65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65">
        <f t="shared" si="3"/>
        <v>3247.67</v>
      </c>
      <c r="R424" s="265">
        <f t="shared" si="4"/>
        <v>2935.7</v>
      </c>
      <c r="S424" s="265">
        <f t="shared" si="5"/>
        <v>646.65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65">
        <f t="shared" si="3"/>
        <v>3247.67</v>
      </c>
      <c r="R425" s="265">
        <f t="shared" si="4"/>
        <v>2935.7</v>
      </c>
      <c r="S425" s="265">
        <f t="shared" si="5"/>
        <v>646.65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65">
        <f t="shared" si="3"/>
        <v>3247.67</v>
      </c>
      <c r="R426" s="265">
        <f t="shared" si="4"/>
        <v>2935.7</v>
      </c>
      <c r="S426" s="265">
        <f t="shared" si="5"/>
        <v>646.65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65">
        <f t="shared" si="3"/>
        <v>3247.67</v>
      </c>
      <c r="R427" s="265">
        <f t="shared" si="4"/>
        <v>2935.7</v>
      </c>
      <c r="S427" s="265">
        <f t="shared" si="5"/>
        <v>646.65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65">
        <f t="shared" si="3"/>
        <v>3247.67</v>
      </c>
      <c r="R428" s="265">
        <f t="shared" si="4"/>
        <v>2935.7</v>
      </c>
      <c r="S428" s="265">
        <f t="shared" si="5"/>
        <v>646.65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65">
        <f t="shared" si="3"/>
        <v>3247.67</v>
      </c>
      <c r="R429" s="265">
        <f t="shared" si="4"/>
        <v>2935.7</v>
      </c>
      <c r="S429" s="265">
        <f t="shared" si="5"/>
        <v>646.65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65">
        <f t="shared" si="3"/>
        <v>3247.67</v>
      </c>
      <c r="R430" s="265">
        <f t="shared" si="4"/>
        <v>2935.7</v>
      </c>
      <c r="S430" s="265">
        <f t="shared" si="5"/>
        <v>646.65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65">
        <f t="shared" si="3"/>
        <v>3247.67</v>
      </c>
      <c r="R431" s="265">
        <f t="shared" si="4"/>
        <v>2935.7</v>
      </c>
      <c r="S431" s="265">
        <f t="shared" si="5"/>
        <v>646.65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65">
        <f t="shared" si="3"/>
        <v>3247.67</v>
      </c>
      <c r="R432" s="265">
        <f t="shared" si="4"/>
        <v>2935.7</v>
      </c>
      <c r="S432" s="265">
        <f t="shared" si="5"/>
        <v>646.65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65">
        <f t="shared" si="3"/>
        <v>3247.67</v>
      </c>
      <c r="R433" s="265">
        <f t="shared" si="4"/>
        <v>2935.7</v>
      </c>
      <c r="S433" s="265">
        <f t="shared" si="5"/>
        <v>646.65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65">
        <f t="shared" si="3"/>
        <v>3247.67</v>
      </c>
      <c r="R434" s="265">
        <f t="shared" si="4"/>
        <v>2935.7</v>
      </c>
      <c r="S434" s="265">
        <f t="shared" si="5"/>
        <v>646.65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65">
        <f t="shared" si="3"/>
        <v>3247.67</v>
      </c>
      <c r="R435" s="265">
        <f t="shared" si="4"/>
        <v>2935.7</v>
      </c>
      <c r="S435" s="265">
        <f t="shared" si="5"/>
        <v>646.65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65">
        <f t="shared" si="3"/>
        <v>3247.67</v>
      </c>
      <c r="R436" s="265">
        <f t="shared" si="4"/>
        <v>2935.7</v>
      </c>
      <c r="S436" s="265">
        <f t="shared" si="5"/>
        <v>646.65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65">
        <f t="shared" si="3"/>
        <v>3247.67</v>
      </c>
      <c r="R437" s="265">
        <f t="shared" si="4"/>
        <v>2935.7</v>
      </c>
      <c r="S437" s="265">
        <f t="shared" si="5"/>
        <v>646.65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65">
        <f t="shared" si="3"/>
        <v>3247.67</v>
      </c>
      <c r="R438" s="265">
        <f t="shared" si="4"/>
        <v>2935.7</v>
      </c>
      <c r="S438" s="265">
        <f t="shared" si="5"/>
        <v>646.65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65">
        <f t="shared" si="3"/>
        <v>3247.67</v>
      </c>
      <c r="R439" s="265">
        <f t="shared" si="4"/>
        <v>2935.7</v>
      </c>
      <c r="S439" s="265">
        <f t="shared" si="5"/>
        <v>646.65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65">
        <f t="shared" si="3"/>
        <v>3247.67</v>
      </c>
      <c r="R440" s="265">
        <f t="shared" si="4"/>
        <v>2935.7</v>
      </c>
      <c r="S440" s="265">
        <f t="shared" si="5"/>
        <v>646.65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65">
        <f t="shared" si="3"/>
        <v>3247.67</v>
      </c>
      <c r="R441" s="265">
        <f t="shared" si="4"/>
        <v>2935.7</v>
      </c>
      <c r="S441" s="265">
        <f t="shared" si="5"/>
        <v>646.65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65">
        <f t="shared" si="3"/>
        <v>3247.67</v>
      </c>
      <c r="R442" s="265">
        <f t="shared" si="4"/>
        <v>2935.7</v>
      </c>
      <c r="S442" s="265">
        <f t="shared" si="5"/>
        <v>646.65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65">
        <f t="shared" si="3"/>
        <v>3247.67</v>
      </c>
      <c r="R443" s="265">
        <f t="shared" si="4"/>
        <v>2935.7</v>
      </c>
      <c r="S443" s="265">
        <f t="shared" si="5"/>
        <v>646.65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65">
        <f t="shared" si="3"/>
        <v>3247.67</v>
      </c>
      <c r="R444" s="265">
        <f t="shared" si="4"/>
        <v>2935.7</v>
      </c>
      <c r="S444" s="265">
        <f t="shared" si="5"/>
        <v>646.65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65">
        <f t="shared" si="3"/>
        <v>3247.67</v>
      </c>
      <c r="R445" s="265">
        <f t="shared" si="4"/>
        <v>2935.7</v>
      </c>
      <c r="S445" s="265">
        <f t="shared" si="5"/>
        <v>646.65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65">
        <f t="shared" si="3"/>
        <v>3247.67</v>
      </c>
      <c r="R446" s="265">
        <f t="shared" si="4"/>
        <v>2935.7</v>
      </c>
      <c r="S446" s="265">
        <f t="shared" si="5"/>
        <v>646.65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65">
        <f t="shared" si="3"/>
        <v>3247.67</v>
      </c>
      <c r="R447" s="265">
        <f t="shared" si="4"/>
        <v>2935.7</v>
      </c>
      <c r="S447" s="265">
        <f t="shared" si="5"/>
        <v>646.65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65">
        <f t="shared" si="3"/>
        <v>3247.67</v>
      </c>
      <c r="R448" s="265">
        <f t="shared" si="4"/>
        <v>2935.7</v>
      </c>
      <c r="S448" s="265">
        <f t="shared" si="5"/>
        <v>646.65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65">
        <f t="shared" si="3"/>
        <v>3247.67</v>
      </c>
      <c r="R449" s="265">
        <f t="shared" si="4"/>
        <v>2935.7</v>
      </c>
      <c r="S449" s="265">
        <f t="shared" si="5"/>
        <v>646.65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65">
        <f t="shared" si="3"/>
        <v>3247.67</v>
      </c>
      <c r="R450" s="265">
        <f t="shared" si="4"/>
        <v>2935.7</v>
      </c>
      <c r="S450" s="265">
        <f t="shared" si="5"/>
        <v>646.65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65">
        <f t="shared" si="3"/>
        <v>3247.67</v>
      </c>
      <c r="R451" s="265">
        <f t="shared" si="4"/>
        <v>2935.7</v>
      </c>
      <c r="S451" s="265">
        <f t="shared" si="5"/>
        <v>646.65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65">
        <f t="shared" si="3"/>
        <v>3247.67</v>
      </c>
      <c r="R452" s="265">
        <f t="shared" si="4"/>
        <v>2935.7</v>
      </c>
      <c r="S452" s="265">
        <f t="shared" si="5"/>
        <v>646.65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65">
        <f t="shared" si="3"/>
        <v>3247.67</v>
      </c>
      <c r="R453" s="265">
        <f t="shared" si="4"/>
        <v>2935.7</v>
      </c>
      <c r="S453" s="265">
        <f t="shared" si="5"/>
        <v>646.65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65">
        <f t="shared" si="3"/>
        <v>3247.67</v>
      </c>
      <c r="R454" s="265">
        <f t="shared" si="4"/>
        <v>2935.7</v>
      </c>
      <c r="S454" s="265">
        <f t="shared" si="5"/>
        <v>646.65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65">
        <f t="shared" si="3"/>
        <v>3247.67</v>
      </c>
      <c r="R455" s="265">
        <f t="shared" si="4"/>
        <v>2935.7</v>
      </c>
      <c r="S455" s="265">
        <f t="shared" si="5"/>
        <v>646.65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65">
        <f t="shared" si="3"/>
        <v>3247.67</v>
      </c>
      <c r="R456" s="265">
        <f t="shared" si="4"/>
        <v>2935.7</v>
      </c>
      <c r="S456" s="265">
        <f t="shared" si="5"/>
        <v>646.65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65">
        <f t="shared" si="3"/>
        <v>3247.67</v>
      </c>
      <c r="R457" s="265">
        <f t="shared" si="4"/>
        <v>2935.7</v>
      </c>
      <c r="S457" s="265">
        <f t="shared" si="5"/>
        <v>646.65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65">
        <f t="shared" si="3"/>
        <v>3247.67</v>
      </c>
      <c r="R458" s="265">
        <f t="shared" si="4"/>
        <v>2935.7</v>
      </c>
      <c r="S458" s="265">
        <f t="shared" si="5"/>
        <v>646.65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47">
        <f t="shared" si="3"/>
        <v>3247.67</v>
      </c>
      <c r="R459" s="247">
        <f t="shared" si="4"/>
        <v>2935.7</v>
      </c>
      <c r="S459" s="247">
        <f t="shared" si="5"/>
        <v>646.65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47">
        <f t="shared" si="3"/>
        <v>3247.67</v>
      </c>
      <c r="R460" s="247">
        <f t="shared" si="4"/>
        <v>2935.7</v>
      </c>
      <c r="S460" s="247">
        <f t="shared" si="5"/>
        <v>646.65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47">
        <f t="shared" si="3"/>
        <v>3247.67</v>
      </c>
      <c r="R461" s="247">
        <f t="shared" si="4"/>
        <v>2935.7</v>
      </c>
      <c r="S461" s="247">
        <f t="shared" si="5"/>
        <v>646.65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47">
        <f t="shared" si="3"/>
        <v>3247.67</v>
      </c>
      <c r="R462" s="247">
        <f t="shared" si="4"/>
        <v>2935.7</v>
      </c>
      <c r="S462" s="247">
        <f t="shared" si="5"/>
        <v>646.65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47">
        <f t="shared" si="3"/>
        <v>3247.67</v>
      </c>
      <c r="R463" s="247">
        <f t="shared" si="4"/>
        <v>2935.7</v>
      </c>
      <c r="S463" s="247">
        <f t="shared" si="5"/>
        <v>646.65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47">
        <f t="shared" si="3"/>
        <v>3247.67</v>
      </c>
      <c r="R464" s="247">
        <f t="shared" si="4"/>
        <v>2935.7</v>
      </c>
      <c r="S464" s="247">
        <f t="shared" si="5"/>
        <v>646.65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47">
        <f t="shared" si="3"/>
        <v>3247.67</v>
      </c>
      <c r="R465" s="247">
        <f t="shared" si="4"/>
        <v>2935.7</v>
      </c>
      <c r="S465" s="247">
        <f t="shared" si="5"/>
        <v>646.65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47">
        <f t="shared" si="3"/>
        <v>3247.67</v>
      </c>
      <c r="R466" s="247">
        <f t="shared" si="4"/>
        <v>2935.7</v>
      </c>
      <c r="S466" s="247">
        <f t="shared" si="5"/>
        <v>646.65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47">
        <f t="shared" si="3"/>
        <v>3247.67</v>
      </c>
      <c r="R467" s="247">
        <f t="shared" si="4"/>
        <v>2935.7</v>
      </c>
      <c r="S467" s="247">
        <f t="shared" si="5"/>
        <v>646.65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47">
        <f t="shared" si="3"/>
        <v>3247.67</v>
      </c>
      <c r="R468" s="247">
        <f t="shared" si="4"/>
        <v>2935.7</v>
      </c>
      <c r="S468" s="247">
        <f t="shared" si="5"/>
        <v>646.65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47">
        <f t="shared" si="3"/>
        <v>3247.67</v>
      </c>
      <c r="R469" s="247">
        <f t="shared" si="4"/>
        <v>2935.7</v>
      </c>
      <c r="S469" s="247">
        <f t="shared" si="5"/>
        <v>646.65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47">
        <f t="shared" si="3"/>
        <v>3247.67</v>
      </c>
      <c r="R470" s="247">
        <f t="shared" si="4"/>
        <v>2935.7</v>
      </c>
      <c r="S470" s="247">
        <f t="shared" si="5"/>
        <v>646.65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47">
        <f t="shared" si="3"/>
        <v>3247.67</v>
      </c>
      <c r="R471" s="247">
        <f t="shared" si="4"/>
        <v>2935.7</v>
      </c>
      <c r="S471" s="247">
        <f t="shared" si="5"/>
        <v>646.65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47">
        <f t="shared" si="3"/>
        <v>3247.67</v>
      </c>
      <c r="R472" s="247">
        <f t="shared" si="4"/>
        <v>2935.7</v>
      </c>
      <c r="S472" s="247">
        <f t="shared" si="5"/>
        <v>646.65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47">
        <f t="shared" si="3"/>
        <v>3247.67</v>
      </c>
      <c r="R473" s="247">
        <f t="shared" si="4"/>
        <v>2935.7</v>
      </c>
      <c r="S473" s="247">
        <f t="shared" si="5"/>
        <v>646.65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47">
        <f t="shared" si="3"/>
        <v>3247.67</v>
      </c>
      <c r="R474" s="247">
        <f t="shared" si="4"/>
        <v>2935.7</v>
      </c>
      <c r="S474" s="247">
        <f t="shared" si="5"/>
        <v>646.65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47">
        <f t="shared" si="3"/>
        <v>3247.67</v>
      </c>
      <c r="R475" s="247">
        <f t="shared" si="4"/>
        <v>2935.7</v>
      </c>
      <c r="S475" s="247">
        <f t="shared" si="5"/>
        <v>646.65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47">
        <f t="shared" si="3"/>
        <v>3247.67</v>
      </c>
      <c r="R476" s="247">
        <f t="shared" si="4"/>
        <v>2935.7</v>
      </c>
      <c r="S476" s="247">
        <f t="shared" si="5"/>
        <v>646.65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47">
        <f t="shared" si="3"/>
        <v>3247.67</v>
      </c>
      <c r="R477" s="247">
        <f t="shared" si="4"/>
        <v>2935.7</v>
      </c>
      <c r="S477" s="247">
        <f t="shared" si="5"/>
        <v>646.65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47">
        <f t="shared" si="3"/>
        <v>3247.67</v>
      </c>
      <c r="R478" s="247">
        <f t="shared" si="4"/>
        <v>2935.7</v>
      </c>
      <c r="S478" s="247">
        <f t="shared" si="5"/>
        <v>646.65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47">
        <f t="shared" si="3"/>
        <v>3247.67</v>
      </c>
      <c r="R479" s="247">
        <f t="shared" si="4"/>
        <v>2935.7</v>
      </c>
      <c r="S479" s="247">
        <f t="shared" si="5"/>
        <v>646.65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47">
        <f t="shared" si="3"/>
        <v>3247.67</v>
      </c>
      <c r="R480" s="247">
        <f t="shared" si="4"/>
        <v>2935.7</v>
      </c>
      <c r="S480" s="247">
        <f t="shared" si="5"/>
        <v>646.65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47">
        <f t="shared" si="3"/>
        <v>3247.67</v>
      </c>
      <c r="R481" s="247">
        <f t="shared" si="4"/>
        <v>2935.7</v>
      </c>
      <c r="S481" s="247">
        <f t="shared" si="5"/>
        <v>646.65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47">
        <f t="shared" si="3"/>
        <v>3247.67</v>
      </c>
      <c r="R482" s="247">
        <f t="shared" si="4"/>
        <v>2935.7</v>
      </c>
      <c r="S482" s="247">
        <f t="shared" si="5"/>
        <v>646.65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47">
        <f t="shared" si="3"/>
        <v>3247.67</v>
      </c>
      <c r="R483" s="247">
        <f t="shared" si="4"/>
        <v>2935.7</v>
      </c>
      <c r="S483" s="247">
        <f t="shared" si="5"/>
        <v>646.65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47">
        <f t="shared" si="3"/>
        <v>3247.67</v>
      </c>
      <c r="R484" s="247">
        <f t="shared" si="4"/>
        <v>2935.7</v>
      </c>
      <c r="S484" s="247">
        <f t="shared" si="5"/>
        <v>646.65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47">
        <f t="shared" si="3"/>
        <v>3247.67</v>
      </c>
      <c r="R485" s="247">
        <f t="shared" si="4"/>
        <v>2935.7</v>
      </c>
      <c r="S485" s="247">
        <f t="shared" si="5"/>
        <v>646.65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47">
        <f t="shared" si="3"/>
        <v>3247.67</v>
      </c>
      <c r="R486" s="247">
        <f t="shared" si="4"/>
        <v>2935.7</v>
      </c>
      <c r="S486" s="247">
        <f t="shared" si="5"/>
        <v>646.65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47">
        <f t="shared" si="3"/>
        <v>3247.67</v>
      </c>
      <c r="R487" s="247">
        <f t="shared" si="4"/>
        <v>2935.7</v>
      </c>
      <c r="S487" s="247">
        <f t="shared" si="5"/>
        <v>646.65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47">
        <f t="shared" si="3"/>
        <v>3247.67</v>
      </c>
      <c r="R488" s="247">
        <f t="shared" si="4"/>
        <v>2935.7</v>
      </c>
      <c r="S488" s="247">
        <f t="shared" si="5"/>
        <v>646.65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47">
        <f t="shared" si="3"/>
        <v>3247.67</v>
      </c>
      <c r="R489" s="247">
        <f t="shared" si="4"/>
        <v>2935.7</v>
      </c>
      <c r="S489" s="247">
        <f t="shared" si="5"/>
        <v>646.65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47">
        <f t="shared" si="3"/>
        <v>3247.67</v>
      </c>
      <c r="R490" s="247">
        <f t="shared" si="4"/>
        <v>2935.7</v>
      </c>
      <c r="S490" s="247">
        <f t="shared" si="5"/>
        <v>646.65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47">
        <f t="shared" si="3"/>
        <v>3247.67</v>
      </c>
      <c r="R491" s="247">
        <f t="shared" si="4"/>
        <v>2935.7</v>
      </c>
      <c r="S491" s="247">
        <f t="shared" si="5"/>
        <v>646.65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47">
        <f t="shared" si="3"/>
        <v>3247.67</v>
      </c>
      <c r="R492" s="247">
        <f t="shared" si="4"/>
        <v>2935.7</v>
      </c>
      <c r="S492" s="247">
        <f t="shared" si="5"/>
        <v>646.65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47">
        <f t="shared" si="3"/>
        <v>3247.67</v>
      </c>
      <c r="R493" s="247">
        <f t="shared" si="4"/>
        <v>2935.7</v>
      </c>
      <c r="S493" s="247">
        <f t="shared" si="5"/>
        <v>646.65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47">
        <f t="shared" si="3"/>
        <v>3247.67</v>
      </c>
      <c r="R494" s="247">
        <f t="shared" si="4"/>
        <v>2935.7</v>
      </c>
      <c r="S494" s="247">
        <f t="shared" si="5"/>
        <v>646.65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47">
        <f t="shared" si="3"/>
        <v>3247.67</v>
      </c>
      <c r="R495" s="247">
        <f t="shared" si="4"/>
        <v>2935.7</v>
      </c>
      <c r="S495" s="247">
        <f t="shared" si="5"/>
        <v>646.65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47">
        <f t="shared" si="3"/>
        <v>3247.67</v>
      </c>
      <c r="R496" s="247">
        <f t="shared" si="4"/>
        <v>2935.7</v>
      </c>
      <c r="S496" s="247">
        <f t="shared" si="5"/>
        <v>646.65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47">
        <f t="shared" si="3"/>
        <v>3247.67</v>
      </c>
      <c r="R497" s="247">
        <f t="shared" si="4"/>
        <v>2935.7</v>
      </c>
      <c r="S497" s="247">
        <f t="shared" si="5"/>
        <v>646.65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47">
        <f t="shared" si="3"/>
        <v>3247.67</v>
      </c>
      <c r="R498" s="247">
        <f t="shared" si="4"/>
        <v>2935.7</v>
      </c>
      <c r="S498" s="247">
        <f t="shared" si="5"/>
        <v>646.65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47">
        <f t="shared" si="3"/>
        <v>3247.67</v>
      </c>
      <c r="R499" s="247">
        <f t="shared" si="4"/>
        <v>2935.7</v>
      </c>
      <c r="S499" s="247">
        <f t="shared" si="5"/>
        <v>646.65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47">
        <f t="shared" si="3"/>
        <v>3247.67</v>
      </c>
      <c r="R500" s="247">
        <f t="shared" si="4"/>
        <v>2935.7</v>
      </c>
      <c r="S500" s="247">
        <f t="shared" si="5"/>
        <v>646.65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52"/>
      <c r="D1000" s="85"/>
      <c r="E1000" s="52"/>
      <c r="F1000" s="76"/>
      <c r="G1000" s="76"/>
      <c r="H1000" s="76"/>
      <c r="I1000" s="76"/>
      <c r="J1000" s="76"/>
      <c r="K1000" s="76"/>
    </row>
  </sheetData>
  <autoFilter ref="$A$4:$L$398"/>
  <mergeCells count="1">
    <mergeCell ref="Q3:S3"/>
  </mergeCells>
  <hyperlinks>
    <hyperlink r:id="rId1" ref="C2"/>
    <hyperlink r:id="rId2" ref="G2"/>
    <hyperlink r:id="rId3" ref="D5"/>
    <hyperlink r:id="rId4" ref="D33"/>
    <hyperlink r:id="rId5" ref="L64"/>
    <hyperlink r:id="rId6" ref="L75"/>
    <hyperlink r:id="rId7" ref="L100"/>
    <hyperlink r:id="rId8" ref="L103"/>
    <hyperlink r:id="rId9" ref="L177"/>
    <hyperlink r:id="rId10" ref="L190"/>
    <hyperlink r:id="rId11" ref="D377"/>
    <hyperlink r:id="rId12" ref="L377"/>
    <hyperlink r:id="rId13" ref="N385"/>
    <hyperlink r:id="rId14" ref="D386"/>
    <hyperlink r:id="rId15" ref="L386"/>
  </hyperlinks>
  <drawing r:id="rId16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31">
        <v>1.0</v>
      </c>
      <c r="B1" s="52" t="s">
        <v>790</v>
      </c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/>
      <c r="B2" s="52"/>
      <c r="C2" s="52"/>
      <c r="D2" s="52"/>
      <c r="E2" s="52"/>
      <c r="F2" s="52" t="s">
        <v>791</v>
      </c>
      <c r="G2" s="371">
        <v>25.13</v>
      </c>
      <c r="H2" s="85">
        <v>25.23</v>
      </c>
      <c r="I2" s="85">
        <f>H2-16.55</f>
        <v>8.68</v>
      </c>
      <c r="J2" s="52"/>
      <c r="K2" s="52"/>
      <c r="L2" s="52" t="s">
        <v>328</v>
      </c>
      <c r="M2" s="52"/>
      <c r="N2" s="242">
        <f>'Totals % Goal'!G32</f>
        <v>0.5</v>
      </c>
      <c r="O2" s="52"/>
      <c r="P2" s="52"/>
      <c r="Q2" s="198">
        <f>MAX(Q5:Q1000)/(N2*1000)</f>
        <v>0.53144</v>
      </c>
      <c r="R2" s="198">
        <f>MAX(R5:R1000)/(N2*1000)</f>
        <v>0.34096</v>
      </c>
      <c r="S2" s="198">
        <f>MAX(S5:S1000)/MAX(Q5:Q1000)</f>
        <v>0.1243790456</v>
      </c>
    </row>
    <row r="3">
      <c r="A3" s="31"/>
      <c r="B3" s="52"/>
      <c r="C3" s="52"/>
      <c r="D3" s="52"/>
      <c r="E3" s="52"/>
      <c r="F3" s="313"/>
      <c r="G3" s="79">
        <v>25.13</v>
      </c>
      <c r="H3" s="52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372">
        <v>45397.0</v>
      </c>
      <c r="B5" s="373">
        <v>5900.0</v>
      </c>
      <c r="C5" s="373" t="s">
        <v>486</v>
      </c>
      <c r="D5" s="374">
        <v>25.616</v>
      </c>
      <c r="E5" s="373">
        <v>10.0</v>
      </c>
      <c r="F5" s="375">
        <v>27.49</v>
      </c>
      <c r="G5" s="373">
        <v>224691.0</v>
      </c>
      <c r="H5" s="373">
        <v>48.25</v>
      </c>
      <c r="I5" s="373" t="s">
        <v>235</v>
      </c>
      <c r="J5" s="373" t="s">
        <v>53</v>
      </c>
      <c r="K5" s="373" t="s">
        <v>203</v>
      </c>
      <c r="L5" s="376"/>
      <c r="M5" s="377"/>
      <c r="N5" s="377"/>
      <c r="O5" s="378" t="str">
        <f>if(K5="low","140MeV","750MeV")</f>
        <v>750MeV</v>
      </c>
      <c r="P5" s="377" t="str">
        <f>if(K5="low","140MeV","650MeV")</f>
        <v>650MeV</v>
      </c>
      <c r="Q5" s="377">
        <f>if($I5="LH2",0+$F5,0)</f>
        <v>0</v>
      </c>
      <c r="R5" s="377">
        <f>if($I5="LD2",0+$F5,0)</f>
        <v>0</v>
      </c>
      <c r="S5" s="377">
        <f>if($I5="dummy",0+$F5,0)</f>
        <v>0</v>
      </c>
      <c r="T5" s="377"/>
      <c r="U5" s="377"/>
      <c r="V5" s="377"/>
      <c r="W5" s="377"/>
      <c r="X5" s="377"/>
      <c r="Y5" s="377"/>
      <c r="Z5" s="377"/>
      <c r="AA5" s="377"/>
      <c r="AB5" s="377"/>
      <c r="AC5" s="377"/>
      <c r="AD5" s="377"/>
      <c r="AE5" s="377"/>
      <c r="AF5" s="377"/>
      <c r="AG5" s="377"/>
      <c r="AH5" s="377"/>
    </row>
    <row r="6">
      <c r="A6" s="379"/>
      <c r="B6" s="373">
        <v>5901.0</v>
      </c>
      <c r="C6" s="373" t="s">
        <v>486</v>
      </c>
      <c r="D6" s="380">
        <v>25.616</v>
      </c>
      <c r="E6" s="373">
        <v>10.0</v>
      </c>
      <c r="F6" s="375">
        <v>33.54</v>
      </c>
      <c r="G6" s="373">
        <v>138488.0</v>
      </c>
      <c r="H6" s="373">
        <v>61.7</v>
      </c>
      <c r="I6" s="373" t="s">
        <v>793</v>
      </c>
      <c r="J6" s="373" t="s">
        <v>53</v>
      </c>
      <c r="K6" s="373" t="s">
        <v>203</v>
      </c>
      <c r="L6" s="377"/>
      <c r="M6" s="377"/>
      <c r="N6" s="377"/>
      <c r="O6" s="378" t="str">
        <f>if(K7="low","140MeV","750MeV")</f>
        <v>750MeV</v>
      </c>
      <c r="P6" s="377" t="str">
        <f>if(K7="low","140MeV","650MeV")</f>
        <v>650MeV</v>
      </c>
      <c r="Q6" s="377">
        <f t="shared" ref="Q6:Q45" si="1">if($I6="LH2",$Q5+$F6,$Q5+0)</f>
        <v>0</v>
      </c>
      <c r="R6" s="377">
        <f t="shared" ref="R6:R45" si="2">if($I6="LD2",$R5+$F6,$R5+0)</f>
        <v>0</v>
      </c>
      <c r="S6" s="377">
        <f t="shared" ref="S6:S45" si="3">if($I6="dummy",$S5+$F6,$S5+0)</f>
        <v>0</v>
      </c>
      <c r="T6" s="377"/>
      <c r="U6" s="377"/>
      <c r="V6" s="377"/>
      <c r="W6" s="377"/>
      <c r="X6" s="377"/>
      <c r="Y6" s="377"/>
      <c r="Z6" s="377"/>
      <c r="AA6" s="377"/>
      <c r="AB6" s="377"/>
      <c r="AC6" s="377"/>
      <c r="AD6" s="377"/>
      <c r="AE6" s="377"/>
      <c r="AF6" s="377"/>
      <c r="AG6" s="377"/>
      <c r="AH6" s="377"/>
    </row>
    <row r="7">
      <c r="A7" s="379"/>
      <c r="B7" s="373">
        <v>5902.0</v>
      </c>
      <c r="C7" s="373" t="s">
        <v>486</v>
      </c>
      <c r="D7" s="380">
        <v>25.616</v>
      </c>
      <c r="E7" s="373">
        <v>10.0</v>
      </c>
      <c r="F7" s="375">
        <v>32.99</v>
      </c>
      <c r="G7" s="373">
        <v>131987.0</v>
      </c>
      <c r="H7" s="373">
        <v>58.53</v>
      </c>
      <c r="I7" s="373" t="s">
        <v>795</v>
      </c>
      <c r="J7" s="373" t="s">
        <v>53</v>
      </c>
      <c r="K7" s="373" t="s">
        <v>203</v>
      </c>
      <c r="L7" s="377"/>
      <c r="M7" s="377"/>
      <c r="N7" s="377"/>
      <c r="O7" s="378" t="str">
        <f>if(#REF!="low","140MeV","750MeV")</f>
        <v>#REF!</v>
      </c>
      <c r="P7" s="377" t="str">
        <f>if(#REF!="low","140MeV","650MeV")</f>
        <v>#REF!</v>
      </c>
      <c r="Q7" s="377">
        <f t="shared" si="1"/>
        <v>0</v>
      </c>
      <c r="R7" s="377">
        <f t="shared" si="2"/>
        <v>0</v>
      </c>
      <c r="S7" s="377">
        <f t="shared" si="3"/>
        <v>0</v>
      </c>
      <c r="T7" s="377"/>
      <c r="U7" s="377"/>
      <c r="V7" s="377"/>
      <c r="W7" s="377"/>
      <c r="X7" s="377"/>
      <c r="Y7" s="377"/>
      <c r="Z7" s="377"/>
      <c r="AA7" s="377"/>
      <c r="AB7" s="377"/>
      <c r="AC7" s="377"/>
      <c r="AD7" s="377"/>
      <c r="AE7" s="377"/>
      <c r="AF7" s="377"/>
      <c r="AG7" s="377"/>
      <c r="AH7" s="377"/>
    </row>
    <row r="8">
      <c r="A8" s="75"/>
      <c r="B8" s="52">
        <v>5903.0</v>
      </c>
      <c r="C8" s="52" t="s">
        <v>391</v>
      </c>
      <c r="D8" s="276">
        <v>25.616</v>
      </c>
      <c r="E8" s="52">
        <v>7.5</v>
      </c>
      <c r="F8" s="242">
        <v>5.5</v>
      </c>
      <c r="G8" s="52">
        <v>640335.0</v>
      </c>
      <c r="H8" s="52">
        <v>13.13</v>
      </c>
      <c r="I8" s="52" t="s">
        <v>65</v>
      </c>
      <c r="J8" s="52" t="s">
        <v>53</v>
      </c>
      <c r="K8" s="52" t="s">
        <v>203</v>
      </c>
      <c r="L8" s="245"/>
      <c r="O8" s="176" t="str">
        <f t="shared" ref="O8:O197" si="4">if(K8="low","140MeV","750MeV")</f>
        <v>750MeV</v>
      </c>
      <c r="P8" s="20" t="str">
        <f t="shared" ref="P8:P197" si="5">if(K8="low","140MeV","650MeV")</f>
        <v>650MeV</v>
      </c>
      <c r="Q8" s="247">
        <f t="shared" si="1"/>
        <v>5.5</v>
      </c>
      <c r="R8" s="20">
        <f t="shared" si="2"/>
        <v>0</v>
      </c>
      <c r="S8" s="20">
        <f t="shared" si="3"/>
        <v>0</v>
      </c>
    </row>
    <row r="9">
      <c r="A9" s="75"/>
      <c r="B9" s="52">
        <v>5904.0</v>
      </c>
      <c r="C9" s="52" t="s">
        <v>391</v>
      </c>
      <c r="D9" s="276">
        <v>25.616</v>
      </c>
      <c r="E9" s="52">
        <v>7.0</v>
      </c>
      <c r="F9" s="242">
        <v>12.45</v>
      </c>
      <c r="G9" s="52">
        <v>1446546.0</v>
      </c>
      <c r="H9" s="52">
        <v>30.59</v>
      </c>
      <c r="I9" s="52" t="s">
        <v>65</v>
      </c>
      <c r="J9" s="52" t="s">
        <v>53</v>
      </c>
      <c r="K9" s="52" t="s">
        <v>203</v>
      </c>
      <c r="O9" s="176" t="str">
        <f t="shared" si="4"/>
        <v>750MeV</v>
      </c>
      <c r="P9" s="20" t="str">
        <f t="shared" si="5"/>
        <v>650MeV</v>
      </c>
      <c r="Q9" s="247">
        <f t="shared" si="1"/>
        <v>17.95</v>
      </c>
      <c r="R9" s="20">
        <f t="shared" si="2"/>
        <v>0</v>
      </c>
      <c r="S9" s="20">
        <f t="shared" si="3"/>
        <v>0</v>
      </c>
    </row>
    <row r="10">
      <c r="A10" s="75"/>
      <c r="B10" s="52">
        <v>5905.0</v>
      </c>
      <c r="C10" s="52" t="s">
        <v>391</v>
      </c>
      <c r="D10" s="276">
        <v>25.616</v>
      </c>
      <c r="E10" s="52">
        <v>7.0</v>
      </c>
      <c r="F10" s="242">
        <v>11.58</v>
      </c>
      <c r="G10" s="52">
        <v>1357595.0</v>
      </c>
      <c r="H10" s="52">
        <v>29.82</v>
      </c>
      <c r="I10" s="52" t="s">
        <v>65</v>
      </c>
      <c r="J10" s="52" t="s">
        <v>53</v>
      </c>
      <c r="K10" s="52" t="s">
        <v>203</v>
      </c>
      <c r="O10" s="176" t="str">
        <f t="shared" si="4"/>
        <v>750MeV</v>
      </c>
      <c r="P10" s="20" t="str">
        <f t="shared" si="5"/>
        <v>650MeV</v>
      </c>
      <c r="Q10" s="247">
        <f t="shared" si="1"/>
        <v>29.53</v>
      </c>
      <c r="R10" s="20">
        <f t="shared" si="2"/>
        <v>0</v>
      </c>
      <c r="S10" s="20">
        <f t="shared" si="3"/>
        <v>0</v>
      </c>
    </row>
    <row r="11">
      <c r="A11" s="73"/>
      <c r="B11" s="52">
        <v>5906.0</v>
      </c>
      <c r="C11" s="52" t="s">
        <v>391</v>
      </c>
      <c r="D11" s="276">
        <v>25.616</v>
      </c>
      <c r="E11" s="52">
        <v>7.0</v>
      </c>
      <c r="F11" s="242">
        <v>12.51</v>
      </c>
      <c r="G11" s="52">
        <v>1469566.0</v>
      </c>
      <c r="H11" s="52">
        <v>30.19</v>
      </c>
      <c r="I11" s="52" t="s">
        <v>65</v>
      </c>
      <c r="J11" s="52" t="s">
        <v>53</v>
      </c>
      <c r="K11" s="52" t="s">
        <v>203</v>
      </c>
      <c r="O11" s="176" t="str">
        <f t="shared" si="4"/>
        <v>750MeV</v>
      </c>
      <c r="P11" s="20" t="str">
        <f t="shared" si="5"/>
        <v>650MeV</v>
      </c>
      <c r="Q11" s="247">
        <f t="shared" si="1"/>
        <v>42.04</v>
      </c>
      <c r="R11" s="20">
        <f t="shared" si="2"/>
        <v>0</v>
      </c>
      <c r="S11" s="20">
        <f t="shared" si="3"/>
        <v>0</v>
      </c>
    </row>
    <row r="12">
      <c r="A12" s="75"/>
      <c r="B12" s="52">
        <v>5907.0</v>
      </c>
      <c r="C12" s="52" t="s">
        <v>391</v>
      </c>
      <c r="D12" s="276">
        <v>25.616</v>
      </c>
      <c r="E12" s="52">
        <v>7.0</v>
      </c>
      <c r="F12" s="242">
        <v>12.19</v>
      </c>
      <c r="G12" s="52">
        <v>1417385.0</v>
      </c>
      <c r="H12" s="52">
        <v>30.0</v>
      </c>
      <c r="I12" s="52" t="s">
        <v>65</v>
      </c>
      <c r="J12" s="52" t="s">
        <v>53</v>
      </c>
      <c r="K12" s="52" t="s">
        <v>203</v>
      </c>
      <c r="O12" s="176" t="str">
        <f t="shared" si="4"/>
        <v>750MeV</v>
      </c>
      <c r="P12" s="20" t="str">
        <f t="shared" si="5"/>
        <v>650MeV</v>
      </c>
      <c r="Q12" s="247">
        <f t="shared" si="1"/>
        <v>54.23</v>
      </c>
      <c r="R12" s="20">
        <f t="shared" si="2"/>
        <v>0</v>
      </c>
      <c r="S12" s="20">
        <f t="shared" si="3"/>
        <v>0</v>
      </c>
    </row>
    <row r="13">
      <c r="A13" s="75"/>
      <c r="B13" s="52">
        <v>5908.0</v>
      </c>
      <c r="C13" s="52" t="s">
        <v>391</v>
      </c>
      <c r="D13" s="276">
        <v>25.616</v>
      </c>
      <c r="E13" s="52">
        <v>7.0</v>
      </c>
      <c r="F13" s="242">
        <v>10.43</v>
      </c>
      <c r="G13" s="52">
        <v>1236895.0</v>
      </c>
      <c r="H13" s="52">
        <v>29.72</v>
      </c>
      <c r="I13" s="52" t="s">
        <v>65</v>
      </c>
      <c r="J13" s="52" t="s">
        <v>53</v>
      </c>
      <c r="K13" s="52" t="s">
        <v>203</v>
      </c>
      <c r="O13" s="176" t="str">
        <f t="shared" si="4"/>
        <v>750MeV</v>
      </c>
      <c r="P13" s="20" t="str">
        <f t="shared" si="5"/>
        <v>650MeV</v>
      </c>
      <c r="Q13" s="247">
        <f t="shared" si="1"/>
        <v>64.66</v>
      </c>
      <c r="R13" s="20">
        <f t="shared" si="2"/>
        <v>0</v>
      </c>
      <c r="S13" s="20">
        <f t="shared" si="3"/>
        <v>0</v>
      </c>
    </row>
    <row r="14">
      <c r="A14" s="75"/>
      <c r="B14" s="52">
        <v>5909.0</v>
      </c>
      <c r="C14" s="52" t="s">
        <v>391</v>
      </c>
      <c r="D14" s="276">
        <v>25.616</v>
      </c>
      <c r="E14" s="52">
        <v>7.0</v>
      </c>
      <c r="F14" s="242">
        <v>9.13</v>
      </c>
      <c r="G14" s="52">
        <v>1080071.0</v>
      </c>
      <c r="H14" s="52">
        <v>30.86</v>
      </c>
      <c r="I14" s="52" t="s">
        <v>65</v>
      </c>
      <c r="J14" s="52" t="s">
        <v>53</v>
      </c>
      <c r="K14" s="52" t="s">
        <v>203</v>
      </c>
      <c r="O14" s="176" t="str">
        <f t="shared" si="4"/>
        <v>750MeV</v>
      </c>
      <c r="P14" s="20" t="str">
        <f t="shared" si="5"/>
        <v>650MeV</v>
      </c>
      <c r="Q14" s="247">
        <f t="shared" si="1"/>
        <v>73.79</v>
      </c>
      <c r="R14" s="20">
        <f t="shared" si="2"/>
        <v>0</v>
      </c>
      <c r="S14" s="20">
        <f t="shared" si="3"/>
        <v>0</v>
      </c>
    </row>
    <row r="15">
      <c r="A15" s="75"/>
      <c r="B15" s="52">
        <v>5910.0</v>
      </c>
      <c r="C15" s="52" t="s">
        <v>391</v>
      </c>
      <c r="D15" s="276">
        <v>25.616</v>
      </c>
      <c r="E15" s="52">
        <v>7.0</v>
      </c>
      <c r="F15" s="242">
        <v>1.53</v>
      </c>
      <c r="G15" s="52">
        <v>209066.0</v>
      </c>
      <c r="H15" s="52">
        <v>16.7</v>
      </c>
      <c r="I15" s="52" t="s">
        <v>65</v>
      </c>
      <c r="J15" s="52" t="s">
        <v>53</v>
      </c>
      <c r="K15" s="52" t="s">
        <v>203</v>
      </c>
      <c r="L15" s="4" t="s">
        <v>797</v>
      </c>
      <c r="O15" s="176" t="str">
        <f t="shared" si="4"/>
        <v>750MeV</v>
      </c>
      <c r="P15" s="20" t="str">
        <f t="shared" si="5"/>
        <v>650MeV</v>
      </c>
      <c r="Q15" s="247">
        <f t="shared" si="1"/>
        <v>75.32</v>
      </c>
      <c r="R15" s="20">
        <f t="shared" si="2"/>
        <v>0</v>
      </c>
      <c r="S15" s="20">
        <f t="shared" si="3"/>
        <v>0</v>
      </c>
    </row>
    <row r="16">
      <c r="A16" s="73"/>
      <c r="B16" s="52">
        <v>5911.0</v>
      </c>
      <c r="C16" s="52" t="s">
        <v>391</v>
      </c>
      <c r="D16" s="276">
        <v>25.616</v>
      </c>
      <c r="E16" s="52">
        <v>7.0</v>
      </c>
      <c r="F16" s="242">
        <v>9.43</v>
      </c>
      <c r="G16" s="52">
        <v>1246971.0</v>
      </c>
      <c r="H16" s="52">
        <v>78.06</v>
      </c>
      <c r="I16" s="52" t="s">
        <v>65</v>
      </c>
      <c r="J16" s="52" t="s">
        <v>53</v>
      </c>
      <c r="K16" s="52" t="s">
        <v>203</v>
      </c>
      <c r="O16" s="176" t="str">
        <f t="shared" si="4"/>
        <v>750MeV</v>
      </c>
      <c r="P16" s="20" t="str">
        <f t="shared" si="5"/>
        <v>650MeV</v>
      </c>
      <c r="Q16" s="247">
        <f t="shared" si="1"/>
        <v>84.75</v>
      </c>
      <c r="R16" s="20">
        <f t="shared" si="2"/>
        <v>0</v>
      </c>
      <c r="S16" s="20">
        <f t="shared" si="3"/>
        <v>0</v>
      </c>
    </row>
    <row r="17">
      <c r="A17" s="75"/>
      <c r="B17" s="52">
        <v>5912.0</v>
      </c>
      <c r="C17" s="52" t="s">
        <v>391</v>
      </c>
      <c r="D17" s="276">
        <v>25.616</v>
      </c>
      <c r="E17" s="52">
        <v>7.0</v>
      </c>
      <c r="F17" s="242">
        <v>10.02</v>
      </c>
      <c r="G17" s="52">
        <v>1198522.0</v>
      </c>
      <c r="H17" s="52">
        <v>29.51</v>
      </c>
      <c r="I17" s="52" t="s">
        <v>65</v>
      </c>
      <c r="J17" s="52" t="s">
        <v>53</v>
      </c>
      <c r="K17" s="52" t="s">
        <v>203</v>
      </c>
      <c r="O17" s="176" t="str">
        <f t="shared" si="4"/>
        <v>750MeV</v>
      </c>
      <c r="P17" s="20" t="str">
        <f t="shared" si="5"/>
        <v>650MeV</v>
      </c>
      <c r="Q17" s="247">
        <f t="shared" si="1"/>
        <v>94.77</v>
      </c>
      <c r="R17" s="20">
        <f t="shared" si="2"/>
        <v>0</v>
      </c>
      <c r="S17" s="20">
        <f t="shared" si="3"/>
        <v>0</v>
      </c>
    </row>
    <row r="18">
      <c r="A18" s="75"/>
      <c r="B18" s="52">
        <v>5913.0</v>
      </c>
      <c r="C18" s="52" t="s">
        <v>391</v>
      </c>
      <c r="D18" s="276">
        <v>25.616</v>
      </c>
      <c r="E18" s="52">
        <v>7.0</v>
      </c>
      <c r="F18" s="242">
        <v>9.47</v>
      </c>
      <c r="G18" s="52">
        <v>1123101.0</v>
      </c>
      <c r="H18" s="52">
        <v>29.67</v>
      </c>
      <c r="I18" s="52" t="s">
        <v>65</v>
      </c>
      <c r="J18" s="52" t="s">
        <v>53</v>
      </c>
      <c r="K18" s="52" t="s">
        <v>203</v>
      </c>
      <c r="O18" s="176" t="str">
        <f t="shared" si="4"/>
        <v>750MeV</v>
      </c>
      <c r="P18" s="20" t="str">
        <f t="shared" si="5"/>
        <v>650MeV</v>
      </c>
      <c r="Q18" s="247">
        <f t="shared" si="1"/>
        <v>104.24</v>
      </c>
      <c r="R18" s="20">
        <f t="shared" si="2"/>
        <v>0</v>
      </c>
      <c r="S18" s="20">
        <f t="shared" si="3"/>
        <v>0</v>
      </c>
    </row>
    <row r="19">
      <c r="A19" s="75"/>
      <c r="B19" s="52">
        <v>5914.0</v>
      </c>
      <c r="C19" s="52" t="s">
        <v>391</v>
      </c>
      <c r="D19" s="276">
        <v>25.616</v>
      </c>
      <c r="E19" s="52">
        <v>5.0</v>
      </c>
      <c r="F19" s="242">
        <v>5.5</v>
      </c>
      <c r="G19" s="52">
        <v>658748.0</v>
      </c>
      <c r="H19" s="52">
        <v>19.85</v>
      </c>
      <c r="I19" s="52" t="s">
        <v>65</v>
      </c>
      <c r="J19" s="52" t="s">
        <v>53</v>
      </c>
      <c r="K19" s="52" t="s">
        <v>203</v>
      </c>
      <c r="O19" s="176" t="str">
        <f t="shared" si="4"/>
        <v>750MeV</v>
      </c>
      <c r="P19" s="20" t="str">
        <f t="shared" si="5"/>
        <v>650MeV</v>
      </c>
      <c r="Q19" s="247">
        <f t="shared" si="1"/>
        <v>109.74</v>
      </c>
      <c r="R19" s="20">
        <f t="shared" si="2"/>
        <v>0</v>
      </c>
      <c r="S19" s="20">
        <f t="shared" si="3"/>
        <v>0</v>
      </c>
    </row>
    <row r="20">
      <c r="A20" s="75"/>
      <c r="B20" s="52">
        <v>5915.0</v>
      </c>
      <c r="C20" s="52" t="s">
        <v>391</v>
      </c>
      <c r="D20" s="276">
        <v>25.616</v>
      </c>
      <c r="E20" s="52">
        <v>7.0</v>
      </c>
      <c r="F20" s="242">
        <v>4.79</v>
      </c>
      <c r="G20" s="52">
        <v>574637.0</v>
      </c>
      <c r="H20" s="52">
        <v>14.96</v>
      </c>
      <c r="I20" s="52" t="s">
        <v>65</v>
      </c>
      <c r="J20" s="52" t="s">
        <v>53</v>
      </c>
      <c r="K20" s="52" t="s">
        <v>223</v>
      </c>
      <c r="L20" s="4"/>
      <c r="O20" s="176" t="str">
        <f t="shared" si="4"/>
        <v>750MeV</v>
      </c>
      <c r="P20" s="20" t="str">
        <f t="shared" si="5"/>
        <v>650MeV</v>
      </c>
      <c r="Q20" s="247">
        <f t="shared" si="1"/>
        <v>114.53</v>
      </c>
      <c r="R20" s="20">
        <f t="shared" si="2"/>
        <v>0</v>
      </c>
      <c r="S20" s="20">
        <f t="shared" si="3"/>
        <v>0</v>
      </c>
    </row>
    <row r="21">
      <c r="A21" s="73"/>
      <c r="B21" s="52">
        <v>5916.0</v>
      </c>
      <c r="C21" s="52" t="s">
        <v>154</v>
      </c>
      <c r="D21" s="276">
        <v>25.616</v>
      </c>
      <c r="E21" s="52">
        <v>7.0</v>
      </c>
      <c r="F21" s="242">
        <v>0.0</v>
      </c>
      <c r="G21" s="52">
        <v>11863.0</v>
      </c>
      <c r="H21" s="52">
        <v>0.24</v>
      </c>
      <c r="I21" s="52" t="s">
        <v>65</v>
      </c>
      <c r="J21" s="52" t="s">
        <v>53</v>
      </c>
      <c r="K21" s="52" t="s">
        <v>203</v>
      </c>
      <c r="O21" s="176" t="str">
        <f t="shared" si="4"/>
        <v>750MeV</v>
      </c>
      <c r="P21" s="20" t="str">
        <f t="shared" si="5"/>
        <v>650MeV</v>
      </c>
      <c r="Q21" s="247">
        <f t="shared" si="1"/>
        <v>114.53</v>
      </c>
      <c r="R21" s="20">
        <f t="shared" si="2"/>
        <v>0</v>
      </c>
      <c r="S21" s="20">
        <f t="shared" si="3"/>
        <v>0</v>
      </c>
    </row>
    <row r="22">
      <c r="A22" s="73">
        <v>45398.0</v>
      </c>
      <c r="B22" s="52">
        <v>5917.0</v>
      </c>
      <c r="C22" s="52" t="s">
        <v>391</v>
      </c>
      <c r="D22" s="276">
        <v>25.616</v>
      </c>
      <c r="E22" s="52">
        <v>7.0</v>
      </c>
      <c r="F22" s="242">
        <v>5.59</v>
      </c>
      <c r="G22" s="52">
        <v>664375.0</v>
      </c>
      <c r="H22" s="52">
        <v>14.91</v>
      </c>
      <c r="I22" s="52" t="s">
        <v>65</v>
      </c>
      <c r="J22" s="52" t="s">
        <v>102</v>
      </c>
      <c r="K22" s="52" t="s">
        <v>203</v>
      </c>
      <c r="O22" s="176" t="str">
        <f t="shared" si="4"/>
        <v>750MeV</v>
      </c>
      <c r="P22" s="20" t="str">
        <f t="shared" si="5"/>
        <v>650MeV</v>
      </c>
      <c r="Q22" s="247">
        <f t="shared" si="1"/>
        <v>120.12</v>
      </c>
      <c r="R22" s="20">
        <f t="shared" si="2"/>
        <v>0</v>
      </c>
      <c r="S22" s="20">
        <f t="shared" si="3"/>
        <v>0</v>
      </c>
    </row>
    <row r="23">
      <c r="A23" s="181"/>
      <c r="B23" s="43">
        <v>5918.0</v>
      </c>
      <c r="C23" s="43" t="s">
        <v>391</v>
      </c>
      <c r="D23" s="277">
        <v>25.616</v>
      </c>
      <c r="E23" s="43">
        <v>7.0</v>
      </c>
      <c r="F23" s="381">
        <v>10.68</v>
      </c>
      <c r="G23" s="43">
        <v>1538743.0</v>
      </c>
      <c r="H23" s="43">
        <v>33.85</v>
      </c>
      <c r="I23" s="43" t="s">
        <v>229</v>
      </c>
      <c r="J23" s="43" t="s">
        <v>53</v>
      </c>
      <c r="K23" s="43" t="s">
        <v>203</v>
      </c>
      <c r="L23" s="27"/>
      <c r="M23" s="27"/>
      <c r="N23" s="27"/>
      <c r="O23" s="200" t="str">
        <f t="shared" si="4"/>
        <v>750MeV</v>
      </c>
      <c r="P23" s="27" t="str">
        <f t="shared" si="5"/>
        <v>650MeV</v>
      </c>
      <c r="Q23" s="382">
        <f t="shared" si="1"/>
        <v>120.12</v>
      </c>
      <c r="R23" s="27">
        <f t="shared" si="2"/>
        <v>0</v>
      </c>
      <c r="S23" s="382">
        <f t="shared" si="3"/>
        <v>10.68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>
      <c r="A24" s="111"/>
      <c r="B24" s="43">
        <v>5919.0</v>
      </c>
      <c r="C24" s="43" t="s">
        <v>391</v>
      </c>
      <c r="D24" s="277">
        <v>25.616</v>
      </c>
      <c r="E24" s="43">
        <v>7.0</v>
      </c>
      <c r="F24" s="381">
        <v>6.61</v>
      </c>
      <c r="G24" s="43">
        <v>937885.0</v>
      </c>
      <c r="H24" s="43">
        <v>17.35</v>
      </c>
      <c r="I24" s="43" t="s">
        <v>229</v>
      </c>
      <c r="J24" s="43" t="s">
        <v>53</v>
      </c>
      <c r="K24" s="43" t="s">
        <v>203</v>
      </c>
      <c r="L24" s="27"/>
      <c r="M24" s="27"/>
      <c r="N24" s="27"/>
      <c r="O24" s="200" t="str">
        <f t="shared" si="4"/>
        <v>750MeV</v>
      </c>
      <c r="P24" s="27" t="str">
        <f t="shared" si="5"/>
        <v>650MeV</v>
      </c>
      <c r="Q24" s="382">
        <f t="shared" si="1"/>
        <v>120.12</v>
      </c>
      <c r="R24" s="27">
        <f t="shared" si="2"/>
        <v>0</v>
      </c>
      <c r="S24" s="382">
        <f t="shared" si="3"/>
        <v>17.29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>
      <c r="A25" s="111"/>
      <c r="B25" s="43">
        <v>5920.0</v>
      </c>
      <c r="C25" s="43" t="s">
        <v>154</v>
      </c>
      <c r="D25" s="277">
        <v>25.616</v>
      </c>
      <c r="E25" s="43">
        <v>5.0</v>
      </c>
      <c r="F25" s="381">
        <v>0.0</v>
      </c>
      <c r="G25" s="43">
        <v>31727.0</v>
      </c>
      <c r="H25" s="43">
        <v>0.74</v>
      </c>
      <c r="I25" s="43" t="s">
        <v>229</v>
      </c>
      <c r="J25" s="43" t="s">
        <v>53</v>
      </c>
      <c r="K25" s="43" t="s">
        <v>203</v>
      </c>
      <c r="L25" s="42"/>
      <c r="M25" s="27"/>
      <c r="N25" s="27"/>
      <c r="O25" s="200" t="str">
        <f t="shared" si="4"/>
        <v>750MeV</v>
      </c>
      <c r="P25" s="27" t="str">
        <f t="shared" si="5"/>
        <v>650MeV</v>
      </c>
      <c r="Q25" s="382">
        <f t="shared" si="1"/>
        <v>120.12</v>
      </c>
      <c r="R25" s="27">
        <f t="shared" si="2"/>
        <v>0</v>
      </c>
      <c r="S25" s="382">
        <f t="shared" si="3"/>
        <v>17.29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>
      <c r="A26" s="181"/>
      <c r="B26" s="43">
        <v>5921.0</v>
      </c>
      <c r="C26" s="43" t="s">
        <v>154</v>
      </c>
      <c r="D26" s="277">
        <v>25.616</v>
      </c>
      <c r="E26" s="43">
        <v>4.0</v>
      </c>
      <c r="F26" s="381">
        <v>0.0</v>
      </c>
      <c r="G26" s="43">
        <v>0.0</v>
      </c>
      <c r="H26" s="43">
        <v>2.0</v>
      </c>
      <c r="I26" s="43" t="s">
        <v>229</v>
      </c>
      <c r="J26" s="43" t="s">
        <v>53</v>
      </c>
      <c r="K26" s="43" t="s">
        <v>203</v>
      </c>
      <c r="L26" s="42" t="s">
        <v>799</v>
      </c>
      <c r="M26" s="27"/>
      <c r="N26" s="27"/>
      <c r="O26" s="200" t="str">
        <f t="shared" si="4"/>
        <v>750MeV</v>
      </c>
      <c r="P26" s="27" t="str">
        <f t="shared" si="5"/>
        <v>650MeV</v>
      </c>
      <c r="Q26" s="382">
        <f t="shared" si="1"/>
        <v>120.12</v>
      </c>
      <c r="R26" s="27">
        <f t="shared" si="2"/>
        <v>0</v>
      </c>
      <c r="S26" s="382">
        <f t="shared" si="3"/>
        <v>17.29</v>
      </c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</row>
    <row r="27">
      <c r="A27" s="111"/>
      <c r="B27" s="43">
        <v>5922.0</v>
      </c>
      <c r="C27" s="43" t="s">
        <v>391</v>
      </c>
      <c r="D27" s="277">
        <v>25.616</v>
      </c>
      <c r="E27" s="43">
        <v>7.0</v>
      </c>
      <c r="F27" s="381">
        <v>2.91</v>
      </c>
      <c r="G27" s="43">
        <v>424080.0</v>
      </c>
      <c r="H27" s="43">
        <v>13.74</v>
      </c>
      <c r="I27" s="43" t="s">
        <v>229</v>
      </c>
      <c r="J27" s="43" t="s">
        <v>53</v>
      </c>
      <c r="K27" s="43" t="s">
        <v>203</v>
      </c>
      <c r="L27" s="27"/>
      <c r="M27" s="27"/>
      <c r="N27" s="27"/>
      <c r="O27" s="200" t="str">
        <f t="shared" si="4"/>
        <v>750MeV</v>
      </c>
      <c r="P27" s="27" t="str">
        <f t="shared" si="5"/>
        <v>650MeV</v>
      </c>
      <c r="Q27" s="382">
        <f t="shared" si="1"/>
        <v>120.12</v>
      </c>
      <c r="R27" s="27">
        <f t="shared" si="2"/>
        <v>0</v>
      </c>
      <c r="S27" s="382">
        <f t="shared" si="3"/>
        <v>20.2</v>
      </c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>
      <c r="A28" s="114"/>
      <c r="B28" s="83">
        <v>5923.0</v>
      </c>
      <c r="C28" s="83" t="s">
        <v>391</v>
      </c>
      <c r="D28" s="278">
        <v>25.616</v>
      </c>
      <c r="E28" s="83">
        <v>5.0</v>
      </c>
      <c r="F28" s="370">
        <v>0.82</v>
      </c>
      <c r="G28" s="83">
        <v>335750.0</v>
      </c>
      <c r="H28" s="83">
        <v>2.64</v>
      </c>
      <c r="I28" s="83" t="s">
        <v>101</v>
      </c>
      <c r="J28" s="83" t="s">
        <v>53</v>
      </c>
      <c r="K28" s="83" t="s">
        <v>203</v>
      </c>
      <c r="L28" s="23"/>
      <c r="M28" s="23"/>
      <c r="N28" s="23"/>
      <c r="O28" s="204" t="str">
        <f t="shared" si="4"/>
        <v>750MeV</v>
      </c>
      <c r="P28" s="23" t="str">
        <f t="shared" si="5"/>
        <v>650MeV</v>
      </c>
      <c r="Q28" s="265">
        <f t="shared" si="1"/>
        <v>120.12</v>
      </c>
      <c r="R28" s="265">
        <f t="shared" si="2"/>
        <v>0.82</v>
      </c>
      <c r="S28" s="265">
        <f t="shared" si="3"/>
        <v>20.2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83">
        <v>5924.0</v>
      </c>
      <c r="C29" s="83" t="s">
        <v>391</v>
      </c>
      <c r="D29" s="278">
        <v>25.616</v>
      </c>
      <c r="E29" s="83">
        <v>4.5</v>
      </c>
      <c r="F29" s="370">
        <v>0.65</v>
      </c>
      <c r="G29" s="83">
        <v>260484.0</v>
      </c>
      <c r="H29" s="83">
        <v>2.28</v>
      </c>
      <c r="I29" s="83" t="s">
        <v>101</v>
      </c>
      <c r="J29" s="83" t="s">
        <v>53</v>
      </c>
      <c r="K29" s="83" t="s">
        <v>203</v>
      </c>
      <c r="L29" s="45"/>
      <c r="M29" s="23"/>
      <c r="N29" s="23"/>
      <c r="O29" s="204" t="str">
        <f t="shared" si="4"/>
        <v>750MeV</v>
      </c>
      <c r="P29" s="23" t="str">
        <f t="shared" si="5"/>
        <v>650MeV</v>
      </c>
      <c r="Q29" s="265">
        <f t="shared" si="1"/>
        <v>120.12</v>
      </c>
      <c r="R29" s="265">
        <f t="shared" si="2"/>
        <v>1.47</v>
      </c>
      <c r="S29" s="265">
        <f t="shared" si="3"/>
        <v>20.2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83">
        <v>5925.0</v>
      </c>
      <c r="C30" s="83" t="s">
        <v>391</v>
      </c>
      <c r="D30" s="278">
        <v>25.616</v>
      </c>
      <c r="E30" s="83">
        <v>4.0</v>
      </c>
      <c r="F30" s="370">
        <v>5.67</v>
      </c>
      <c r="G30" s="83">
        <v>2309294.0</v>
      </c>
      <c r="H30" s="83">
        <v>30.26</v>
      </c>
      <c r="I30" s="83" t="s">
        <v>101</v>
      </c>
      <c r="J30" s="83" t="s">
        <v>53</v>
      </c>
      <c r="K30" s="83" t="s">
        <v>203</v>
      </c>
      <c r="L30" s="23"/>
      <c r="M30" s="23"/>
      <c r="N30" s="23"/>
      <c r="O30" s="204" t="str">
        <f t="shared" si="4"/>
        <v>750MeV</v>
      </c>
      <c r="P30" s="23" t="str">
        <f t="shared" si="5"/>
        <v>650MeV</v>
      </c>
      <c r="Q30" s="265">
        <f t="shared" si="1"/>
        <v>120.12</v>
      </c>
      <c r="R30" s="265">
        <f t="shared" si="2"/>
        <v>7.14</v>
      </c>
      <c r="S30" s="265">
        <f t="shared" si="3"/>
        <v>20.2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83">
        <v>5926.0</v>
      </c>
      <c r="C31" s="83" t="s">
        <v>391</v>
      </c>
      <c r="D31" s="278">
        <v>25.616</v>
      </c>
      <c r="E31" s="83">
        <v>4.0</v>
      </c>
      <c r="F31" s="370">
        <v>6.95</v>
      </c>
      <c r="G31" s="83">
        <v>2828660.0</v>
      </c>
      <c r="H31" s="83">
        <v>29.0</v>
      </c>
      <c r="I31" s="83" t="s">
        <v>101</v>
      </c>
      <c r="J31" s="83" t="s">
        <v>53</v>
      </c>
      <c r="K31" s="83" t="s">
        <v>203</v>
      </c>
      <c r="L31" s="23"/>
      <c r="M31" s="23"/>
      <c r="N31" s="23"/>
      <c r="O31" s="204" t="str">
        <f t="shared" si="4"/>
        <v>750MeV</v>
      </c>
      <c r="P31" s="23" t="str">
        <f t="shared" si="5"/>
        <v>650MeV</v>
      </c>
      <c r="Q31" s="265">
        <f t="shared" si="1"/>
        <v>120.12</v>
      </c>
      <c r="R31" s="265">
        <f t="shared" si="2"/>
        <v>14.09</v>
      </c>
      <c r="S31" s="265">
        <f t="shared" si="3"/>
        <v>20.2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83">
        <v>5927.0</v>
      </c>
      <c r="C32" s="83" t="s">
        <v>391</v>
      </c>
      <c r="D32" s="278">
        <v>25.616</v>
      </c>
      <c r="E32" s="83">
        <v>4.0</v>
      </c>
      <c r="F32" s="370">
        <v>6.87</v>
      </c>
      <c r="G32" s="83">
        <v>2782483.0</v>
      </c>
      <c r="H32" s="83">
        <v>29.99</v>
      </c>
      <c r="I32" s="83" t="s">
        <v>101</v>
      </c>
      <c r="J32" s="83" t="s">
        <v>53</v>
      </c>
      <c r="K32" s="83" t="s">
        <v>203</v>
      </c>
      <c r="L32" s="45"/>
      <c r="M32" s="23"/>
      <c r="N32" s="23"/>
      <c r="O32" s="204" t="str">
        <f t="shared" si="4"/>
        <v>750MeV</v>
      </c>
      <c r="P32" s="23" t="str">
        <f t="shared" si="5"/>
        <v>650MeV</v>
      </c>
      <c r="Q32" s="265">
        <f t="shared" si="1"/>
        <v>120.12</v>
      </c>
      <c r="R32" s="265">
        <f t="shared" si="2"/>
        <v>20.96</v>
      </c>
      <c r="S32" s="265">
        <f t="shared" si="3"/>
        <v>20.2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14"/>
      <c r="B33" s="83">
        <v>5928.0</v>
      </c>
      <c r="C33" s="83" t="s">
        <v>391</v>
      </c>
      <c r="D33" s="278">
        <v>25.616</v>
      </c>
      <c r="E33" s="83">
        <v>4.0</v>
      </c>
      <c r="F33" s="370">
        <v>6.74</v>
      </c>
      <c r="G33" s="83">
        <v>2739372.0</v>
      </c>
      <c r="H33" s="83">
        <v>30.03</v>
      </c>
      <c r="I33" s="83" t="s">
        <v>101</v>
      </c>
      <c r="J33" s="83" t="s">
        <v>53</v>
      </c>
      <c r="K33" s="83" t="s">
        <v>203</v>
      </c>
      <c r="L33" s="23"/>
      <c r="M33" s="23"/>
      <c r="N33" s="23"/>
      <c r="O33" s="204" t="str">
        <f t="shared" si="4"/>
        <v>750MeV</v>
      </c>
      <c r="P33" s="23" t="str">
        <f t="shared" si="5"/>
        <v>650MeV</v>
      </c>
      <c r="Q33" s="265">
        <f t="shared" si="1"/>
        <v>120.12</v>
      </c>
      <c r="R33" s="265">
        <f t="shared" si="2"/>
        <v>27.7</v>
      </c>
      <c r="S33" s="265">
        <f t="shared" si="3"/>
        <v>20.2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180"/>
      <c r="B34" s="83">
        <v>5929.0</v>
      </c>
      <c r="C34" s="83" t="s">
        <v>391</v>
      </c>
      <c r="D34" s="278">
        <v>25.616</v>
      </c>
      <c r="E34" s="83">
        <v>4.0</v>
      </c>
      <c r="F34" s="370">
        <v>7.07</v>
      </c>
      <c r="G34" s="83">
        <v>2855513.0</v>
      </c>
      <c r="H34" s="83">
        <v>32.61</v>
      </c>
      <c r="I34" s="83" t="s">
        <v>101</v>
      </c>
      <c r="J34" s="83" t="s">
        <v>53</v>
      </c>
      <c r="K34" s="83" t="s">
        <v>203</v>
      </c>
      <c r="L34" s="23"/>
      <c r="M34" s="23"/>
      <c r="N34" s="23"/>
      <c r="O34" s="204" t="str">
        <f t="shared" si="4"/>
        <v>750MeV</v>
      </c>
      <c r="P34" s="23" t="str">
        <f t="shared" si="5"/>
        <v>650MeV</v>
      </c>
      <c r="Q34" s="265">
        <f t="shared" si="1"/>
        <v>120.12</v>
      </c>
      <c r="R34" s="265">
        <f t="shared" si="2"/>
        <v>34.77</v>
      </c>
      <c r="S34" s="265">
        <f t="shared" si="3"/>
        <v>20.2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114"/>
      <c r="B35" s="83">
        <v>5930.0</v>
      </c>
      <c r="C35" s="83" t="s">
        <v>391</v>
      </c>
      <c r="D35" s="278">
        <v>25.616</v>
      </c>
      <c r="E35" s="83">
        <v>4.0</v>
      </c>
      <c r="F35" s="370">
        <v>7.24</v>
      </c>
      <c r="G35" s="83">
        <v>2920349.0</v>
      </c>
      <c r="H35" s="83">
        <v>30.57</v>
      </c>
      <c r="I35" s="83" t="s">
        <v>101</v>
      </c>
      <c r="J35" s="83" t="s">
        <v>53</v>
      </c>
      <c r="K35" s="83" t="s">
        <v>203</v>
      </c>
      <c r="L35" s="23"/>
      <c r="M35" s="23"/>
      <c r="N35" s="23"/>
      <c r="O35" s="204" t="str">
        <f t="shared" si="4"/>
        <v>750MeV</v>
      </c>
      <c r="P35" s="23" t="str">
        <f t="shared" si="5"/>
        <v>650MeV</v>
      </c>
      <c r="Q35" s="265">
        <f t="shared" si="1"/>
        <v>120.12</v>
      </c>
      <c r="R35" s="265">
        <f t="shared" si="2"/>
        <v>42.01</v>
      </c>
      <c r="S35" s="265">
        <f t="shared" si="3"/>
        <v>20.2</v>
      </c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</row>
    <row r="36">
      <c r="A36" s="188"/>
      <c r="B36" s="83">
        <v>5931.0</v>
      </c>
      <c r="C36" s="83" t="s">
        <v>391</v>
      </c>
      <c r="D36" s="278">
        <v>25.616</v>
      </c>
      <c r="E36" s="83">
        <v>4.0</v>
      </c>
      <c r="F36" s="370">
        <v>6.84</v>
      </c>
      <c r="G36" s="83">
        <v>2836379.0</v>
      </c>
      <c r="H36" s="83">
        <v>44.13</v>
      </c>
      <c r="I36" s="83" t="s">
        <v>101</v>
      </c>
      <c r="J36" s="83" t="s">
        <v>53</v>
      </c>
      <c r="K36" s="83" t="s">
        <v>203</v>
      </c>
      <c r="L36" s="23"/>
      <c r="M36" s="23"/>
      <c r="N36" s="23"/>
      <c r="O36" s="204" t="str">
        <f t="shared" si="4"/>
        <v>750MeV</v>
      </c>
      <c r="P36" s="23" t="str">
        <f t="shared" si="5"/>
        <v>650MeV</v>
      </c>
      <c r="Q36" s="265">
        <f t="shared" si="1"/>
        <v>120.12</v>
      </c>
      <c r="R36" s="265">
        <f t="shared" si="2"/>
        <v>48.85</v>
      </c>
      <c r="S36" s="265">
        <f t="shared" si="3"/>
        <v>20.2</v>
      </c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</row>
    <row r="37">
      <c r="A37" s="114"/>
      <c r="B37" s="83">
        <v>5932.0</v>
      </c>
      <c r="C37" s="83" t="s">
        <v>391</v>
      </c>
      <c r="D37" s="278">
        <v>25.616</v>
      </c>
      <c r="E37" s="83">
        <v>4.0</v>
      </c>
      <c r="F37" s="370">
        <v>7.2</v>
      </c>
      <c r="G37" s="83">
        <v>2943177.0</v>
      </c>
      <c r="H37" s="83">
        <v>34.6</v>
      </c>
      <c r="I37" s="83" t="s">
        <v>101</v>
      </c>
      <c r="J37" s="83" t="s">
        <v>53</v>
      </c>
      <c r="K37" s="83" t="s">
        <v>203</v>
      </c>
      <c r="L37" s="45"/>
      <c r="M37" s="23"/>
      <c r="N37" s="23"/>
      <c r="O37" s="204" t="str">
        <f t="shared" si="4"/>
        <v>750MeV</v>
      </c>
      <c r="P37" s="23" t="str">
        <f t="shared" si="5"/>
        <v>650MeV</v>
      </c>
      <c r="Q37" s="265">
        <f t="shared" si="1"/>
        <v>120.12</v>
      </c>
      <c r="R37" s="265">
        <f t="shared" si="2"/>
        <v>56.05</v>
      </c>
      <c r="S37" s="265">
        <f t="shared" si="3"/>
        <v>20.2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83">
        <v>5933.0</v>
      </c>
      <c r="C38" s="83" t="s">
        <v>391</v>
      </c>
      <c r="D38" s="278">
        <v>25.616</v>
      </c>
      <c r="E38" s="83">
        <v>2.5</v>
      </c>
      <c r="F38" s="370">
        <v>2.83</v>
      </c>
      <c r="G38" s="83">
        <v>1140493.0</v>
      </c>
      <c r="H38" s="83">
        <v>19.74</v>
      </c>
      <c r="I38" s="83" t="s">
        <v>101</v>
      </c>
      <c r="J38" s="83" t="s">
        <v>53</v>
      </c>
      <c r="K38" s="83" t="s">
        <v>203</v>
      </c>
      <c r="L38" s="23"/>
      <c r="M38" s="23"/>
      <c r="N38" s="23"/>
      <c r="O38" s="204" t="str">
        <f t="shared" si="4"/>
        <v>750MeV</v>
      </c>
      <c r="P38" s="23" t="str">
        <f t="shared" si="5"/>
        <v>650MeV</v>
      </c>
      <c r="Q38" s="265">
        <f t="shared" si="1"/>
        <v>120.12</v>
      </c>
      <c r="R38" s="265">
        <f t="shared" si="2"/>
        <v>58.88</v>
      </c>
      <c r="S38" s="265">
        <f t="shared" si="3"/>
        <v>20.2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83">
        <v>5934.0</v>
      </c>
      <c r="C39" s="83" t="s">
        <v>391</v>
      </c>
      <c r="D39" s="278">
        <v>25.616</v>
      </c>
      <c r="E39" s="83">
        <v>4.0</v>
      </c>
      <c r="F39" s="370">
        <v>3.41</v>
      </c>
      <c r="G39" s="83">
        <v>1352425.0</v>
      </c>
      <c r="H39" s="83">
        <v>14.37</v>
      </c>
      <c r="I39" s="83" t="s">
        <v>101</v>
      </c>
      <c r="J39" s="83" t="s">
        <v>53</v>
      </c>
      <c r="K39" s="83" t="s">
        <v>223</v>
      </c>
      <c r="L39" s="45"/>
      <c r="M39" s="23"/>
      <c r="N39" s="23"/>
      <c r="O39" s="204" t="str">
        <f t="shared" si="4"/>
        <v>750MeV</v>
      </c>
      <c r="P39" s="23" t="str">
        <f t="shared" si="5"/>
        <v>650MeV</v>
      </c>
      <c r="Q39" s="265">
        <f t="shared" si="1"/>
        <v>120.12</v>
      </c>
      <c r="R39" s="265">
        <f t="shared" si="2"/>
        <v>62.29</v>
      </c>
      <c r="S39" s="265">
        <f t="shared" si="3"/>
        <v>20.2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83">
        <v>5935.0</v>
      </c>
      <c r="C40" s="83" t="s">
        <v>154</v>
      </c>
      <c r="D40" s="278">
        <v>25.616</v>
      </c>
      <c r="E40" s="83">
        <v>4.0</v>
      </c>
      <c r="F40" s="370">
        <v>0.0</v>
      </c>
      <c r="G40" s="83">
        <v>112198.0</v>
      </c>
      <c r="H40" s="83">
        <v>1.16</v>
      </c>
      <c r="I40" s="83" t="s">
        <v>101</v>
      </c>
      <c r="J40" s="83" t="s">
        <v>453</v>
      </c>
      <c r="K40" s="83" t="s">
        <v>203</v>
      </c>
      <c r="L40" s="23"/>
      <c r="M40" s="23"/>
      <c r="N40" s="23"/>
      <c r="O40" s="204" t="str">
        <f t="shared" si="4"/>
        <v>750MeV</v>
      </c>
      <c r="P40" s="23" t="str">
        <f t="shared" si="5"/>
        <v>650MeV</v>
      </c>
      <c r="Q40" s="265">
        <f t="shared" si="1"/>
        <v>120.12</v>
      </c>
      <c r="R40" s="265">
        <f t="shared" si="2"/>
        <v>62.29</v>
      </c>
      <c r="S40" s="265">
        <f t="shared" si="3"/>
        <v>20.2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80"/>
      <c r="B41" s="83">
        <v>5936.0</v>
      </c>
      <c r="C41" s="83" t="s">
        <v>154</v>
      </c>
      <c r="D41" s="278">
        <v>25.616</v>
      </c>
      <c r="E41" s="83">
        <v>4.0</v>
      </c>
      <c r="F41" s="370">
        <v>0.0</v>
      </c>
      <c r="G41" s="83">
        <v>72452.0</v>
      </c>
      <c r="H41" s="83">
        <v>0.75</v>
      </c>
      <c r="I41" s="83" t="s">
        <v>101</v>
      </c>
      <c r="J41" s="83" t="s">
        <v>102</v>
      </c>
      <c r="K41" s="83" t="s">
        <v>203</v>
      </c>
      <c r="L41" s="23"/>
      <c r="M41" s="23"/>
      <c r="N41" s="23"/>
      <c r="O41" s="204" t="str">
        <f t="shared" si="4"/>
        <v>750MeV</v>
      </c>
      <c r="P41" s="23" t="str">
        <f t="shared" si="5"/>
        <v>650MeV</v>
      </c>
      <c r="Q41" s="265">
        <f t="shared" si="1"/>
        <v>120.12</v>
      </c>
      <c r="R41" s="265">
        <f t="shared" si="2"/>
        <v>62.29</v>
      </c>
      <c r="S41" s="265">
        <f t="shared" si="3"/>
        <v>20.2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114"/>
      <c r="B42" s="83">
        <v>5937.0</v>
      </c>
      <c r="C42" s="83" t="s">
        <v>391</v>
      </c>
      <c r="D42" s="278">
        <v>25.616</v>
      </c>
      <c r="E42" s="83">
        <v>4.0</v>
      </c>
      <c r="F42" s="370">
        <v>3.52</v>
      </c>
      <c r="G42" s="83">
        <v>1408571.0</v>
      </c>
      <c r="H42" s="83">
        <v>15.07</v>
      </c>
      <c r="I42" s="83" t="s">
        <v>101</v>
      </c>
      <c r="J42" s="83" t="s">
        <v>326</v>
      </c>
      <c r="K42" s="83" t="s">
        <v>203</v>
      </c>
      <c r="L42" s="23"/>
      <c r="M42" s="23"/>
      <c r="N42" s="23"/>
      <c r="O42" s="204" t="str">
        <f t="shared" si="4"/>
        <v>750MeV</v>
      </c>
      <c r="P42" s="23" t="str">
        <f t="shared" si="5"/>
        <v>650MeV</v>
      </c>
      <c r="Q42" s="265">
        <f t="shared" si="1"/>
        <v>120.12</v>
      </c>
      <c r="R42" s="265">
        <f t="shared" si="2"/>
        <v>65.81</v>
      </c>
      <c r="S42" s="265">
        <f t="shared" si="3"/>
        <v>20.2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75"/>
      <c r="B43" s="52">
        <v>5938.0</v>
      </c>
      <c r="C43" s="52" t="s">
        <v>391</v>
      </c>
      <c r="D43" s="276">
        <v>25.616</v>
      </c>
      <c r="E43" s="52">
        <v>7.0</v>
      </c>
      <c r="F43" s="242">
        <v>11.3</v>
      </c>
      <c r="G43" s="52">
        <v>1327819.0</v>
      </c>
      <c r="H43" s="52">
        <v>31.95</v>
      </c>
      <c r="I43" s="52" t="s">
        <v>65</v>
      </c>
      <c r="J43" s="52" t="s">
        <v>53</v>
      </c>
      <c r="K43" s="52" t="s">
        <v>203</v>
      </c>
      <c r="O43" s="176" t="str">
        <f t="shared" si="4"/>
        <v>750MeV</v>
      </c>
      <c r="P43" s="20" t="str">
        <f t="shared" si="5"/>
        <v>650MeV</v>
      </c>
      <c r="Q43" s="247">
        <f t="shared" si="1"/>
        <v>131.42</v>
      </c>
      <c r="R43" s="247">
        <f t="shared" si="2"/>
        <v>65.81</v>
      </c>
      <c r="S43" s="247">
        <f t="shared" si="3"/>
        <v>20.2</v>
      </c>
    </row>
    <row r="44">
      <c r="A44" s="75"/>
      <c r="B44" s="52">
        <v>5939.0</v>
      </c>
      <c r="C44" s="52" t="s">
        <v>391</v>
      </c>
      <c r="D44" s="276">
        <v>25.616</v>
      </c>
      <c r="E44" s="52">
        <v>7.0</v>
      </c>
      <c r="F44" s="242">
        <v>10.43</v>
      </c>
      <c r="G44" s="52">
        <v>1223071.0</v>
      </c>
      <c r="H44" s="52">
        <v>27.34</v>
      </c>
      <c r="I44" s="52" t="s">
        <v>65</v>
      </c>
      <c r="J44" s="52" t="s">
        <v>53</v>
      </c>
      <c r="K44" s="52" t="s">
        <v>203</v>
      </c>
      <c r="O44" s="176" t="str">
        <f t="shared" si="4"/>
        <v>750MeV</v>
      </c>
      <c r="P44" s="20" t="str">
        <f t="shared" si="5"/>
        <v>650MeV</v>
      </c>
      <c r="Q44" s="247">
        <f t="shared" si="1"/>
        <v>141.85</v>
      </c>
      <c r="R44" s="247">
        <f t="shared" si="2"/>
        <v>65.81</v>
      </c>
      <c r="S44" s="247">
        <f t="shared" si="3"/>
        <v>20.2</v>
      </c>
    </row>
    <row r="45">
      <c r="A45" s="75"/>
      <c r="B45" s="52">
        <v>5940.0</v>
      </c>
      <c r="C45" s="52" t="s">
        <v>154</v>
      </c>
      <c r="D45" s="276">
        <v>25.616</v>
      </c>
      <c r="E45" s="52">
        <v>7.0</v>
      </c>
      <c r="F45" s="242">
        <v>0.0</v>
      </c>
      <c r="G45" s="52">
        <v>0.0</v>
      </c>
      <c r="H45" s="52">
        <v>0.0</v>
      </c>
      <c r="I45" s="52" t="s">
        <v>65</v>
      </c>
      <c r="J45" s="52" t="s">
        <v>53</v>
      </c>
      <c r="K45" s="52" t="s">
        <v>203</v>
      </c>
      <c r="O45" s="176" t="str">
        <f t="shared" si="4"/>
        <v>750MeV</v>
      </c>
      <c r="P45" s="20" t="str">
        <f t="shared" si="5"/>
        <v>650MeV</v>
      </c>
      <c r="Q45" s="247">
        <f t="shared" si="1"/>
        <v>141.85</v>
      </c>
      <c r="R45" s="247">
        <f t="shared" si="2"/>
        <v>65.81</v>
      </c>
      <c r="S45" s="247">
        <f t="shared" si="3"/>
        <v>20.2</v>
      </c>
    </row>
    <row r="46">
      <c r="A46" s="338">
        <v>45399.0</v>
      </c>
      <c r="B46" s="333">
        <v>5941.0</v>
      </c>
      <c r="C46" s="333" t="s">
        <v>702</v>
      </c>
      <c r="D46" s="383">
        <v>25.616</v>
      </c>
      <c r="E46" s="333">
        <v>7.0</v>
      </c>
      <c r="F46" s="333">
        <v>12.36</v>
      </c>
      <c r="G46" s="333">
        <v>1861634.0</v>
      </c>
      <c r="H46" s="333">
        <v>33.11</v>
      </c>
      <c r="I46" s="333" t="s">
        <v>802</v>
      </c>
      <c r="J46" s="333" t="s">
        <v>53</v>
      </c>
      <c r="K46" s="333" t="s">
        <v>203</v>
      </c>
      <c r="L46" s="336"/>
      <c r="M46" s="336"/>
      <c r="N46" s="336"/>
      <c r="O46" s="337" t="str">
        <f t="shared" si="4"/>
        <v>750MeV</v>
      </c>
      <c r="P46" s="336" t="str">
        <f t="shared" si="5"/>
        <v>650MeV</v>
      </c>
      <c r="Q46" s="386">
        <f t="shared" ref="Q46:Q47" si="6">if($I46="LH2",$Q45+$F47,$Q45+0)</f>
        <v>141.85</v>
      </c>
      <c r="R46" s="386">
        <f t="shared" ref="R46:R47" si="7">if($I46="LD2",$R45+$F47,$R45+0)</f>
        <v>65.81</v>
      </c>
      <c r="S46" s="386">
        <f t="shared" ref="S46:S47" si="8">if($I46="dummy",$S45+$F47,$S45+0)</f>
        <v>20.2</v>
      </c>
      <c r="T46" s="336"/>
      <c r="U46" s="336"/>
      <c r="V46" s="336"/>
      <c r="W46" s="336"/>
      <c r="X46" s="336"/>
      <c r="Y46" s="336"/>
      <c r="Z46" s="336"/>
      <c r="AA46" s="336"/>
      <c r="AB46" s="336"/>
      <c r="AC46" s="336"/>
      <c r="AD46" s="336"/>
      <c r="AE46" s="336"/>
      <c r="AF46" s="336"/>
      <c r="AG46" s="336"/>
      <c r="AH46" s="336"/>
    </row>
    <row r="47">
      <c r="A47" s="332"/>
      <c r="B47" s="333">
        <v>5942.0</v>
      </c>
      <c r="C47" s="333" t="s">
        <v>702</v>
      </c>
      <c r="D47" s="383">
        <v>25.616</v>
      </c>
      <c r="E47" s="333">
        <v>7.0</v>
      </c>
      <c r="F47" s="387">
        <v>8.92</v>
      </c>
      <c r="G47" s="333">
        <v>1343607.0</v>
      </c>
      <c r="H47" s="333">
        <v>32.7</v>
      </c>
      <c r="I47" s="333" t="s">
        <v>802</v>
      </c>
      <c r="J47" s="333" t="s">
        <v>53</v>
      </c>
      <c r="K47" s="333" t="s">
        <v>203</v>
      </c>
      <c r="L47" s="336"/>
      <c r="M47" s="336"/>
      <c r="N47" s="336"/>
      <c r="O47" s="337" t="str">
        <f t="shared" si="4"/>
        <v>750MeV</v>
      </c>
      <c r="P47" s="336" t="str">
        <f t="shared" si="5"/>
        <v>650MeV</v>
      </c>
      <c r="Q47" s="386">
        <f t="shared" si="6"/>
        <v>141.85</v>
      </c>
      <c r="R47" s="386">
        <f t="shared" si="7"/>
        <v>65.81</v>
      </c>
      <c r="S47" s="386">
        <f t="shared" si="8"/>
        <v>20.2</v>
      </c>
      <c r="T47" s="336"/>
      <c r="U47" s="336"/>
      <c r="V47" s="336"/>
      <c r="W47" s="336"/>
      <c r="X47" s="336"/>
      <c r="Y47" s="336"/>
      <c r="Z47" s="336"/>
      <c r="AA47" s="336"/>
      <c r="AB47" s="336"/>
      <c r="AC47" s="336"/>
      <c r="AD47" s="336"/>
      <c r="AE47" s="336"/>
      <c r="AF47" s="336"/>
      <c r="AG47" s="336"/>
      <c r="AH47" s="336"/>
    </row>
    <row r="48">
      <c r="A48" s="332"/>
      <c r="B48" s="333">
        <v>5943.0</v>
      </c>
      <c r="C48" s="333" t="s">
        <v>702</v>
      </c>
      <c r="D48" s="383">
        <v>25.616</v>
      </c>
      <c r="E48" s="333">
        <v>7.0</v>
      </c>
      <c r="F48" s="387">
        <v>11.13</v>
      </c>
      <c r="G48" s="333">
        <v>1628355.0</v>
      </c>
      <c r="H48" s="333">
        <v>30.31</v>
      </c>
      <c r="I48" s="333" t="s">
        <v>802</v>
      </c>
      <c r="J48" s="333" t="s">
        <v>53</v>
      </c>
      <c r="K48" s="333" t="s">
        <v>203</v>
      </c>
      <c r="L48" s="336"/>
      <c r="M48" s="336"/>
      <c r="N48" s="336"/>
      <c r="O48" s="337" t="str">
        <f t="shared" si="4"/>
        <v>750MeV</v>
      </c>
      <c r="P48" s="336" t="str">
        <f t="shared" si="5"/>
        <v>650MeV</v>
      </c>
      <c r="Q48" s="386">
        <f>if($I48="LH2",$Q47+#REF!,$Q47+0)</f>
        <v>141.85</v>
      </c>
      <c r="R48" s="386">
        <f>if($I48="LD2",$R47+#REF!,$R47+0)</f>
        <v>65.81</v>
      </c>
      <c r="S48" s="386">
        <f>if($I48="dummy",$S47+#REF!,$S47+0)</f>
        <v>20.2</v>
      </c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</row>
    <row r="49">
      <c r="A49" s="390"/>
      <c r="B49" s="333">
        <v>5944.0</v>
      </c>
      <c r="C49" s="333" t="s">
        <v>702</v>
      </c>
      <c r="D49" s="383">
        <v>25.616</v>
      </c>
      <c r="E49" s="333">
        <v>7.0</v>
      </c>
      <c r="F49" s="387">
        <v>11.48</v>
      </c>
      <c r="G49" s="333">
        <v>1720614.0</v>
      </c>
      <c r="H49" s="333">
        <v>38.79</v>
      </c>
      <c r="I49" s="333" t="s">
        <v>802</v>
      </c>
      <c r="J49" s="333" t="s">
        <v>53</v>
      </c>
      <c r="K49" s="333" t="s">
        <v>203</v>
      </c>
      <c r="L49" s="336"/>
      <c r="M49" s="336"/>
      <c r="N49" s="336"/>
      <c r="O49" s="337" t="str">
        <f t="shared" si="4"/>
        <v>750MeV</v>
      </c>
      <c r="P49" s="336" t="str">
        <f t="shared" si="5"/>
        <v>650MeV</v>
      </c>
      <c r="Q49" s="386">
        <f t="shared" ref="Q49:Q500" si="9">if($I49="LH2",$Q48+$F49,$Q48+0)</f>
        <v>141.85</v>
      </c>
      <c r="R49" s="386">
        <f t="shared" ref="R49:R500" si="10">if($I49="LD2",$R48+$F49,$R48+0)</f>
        <v>65.81</v>
      </c>
      <c r="S49" s="386">
        <f t="shared" ref="S49:S500" si="11">if($I49="dummy",$S48+$F49,$S48+0)</f>
        <v>20.2</v>
      </c>
      <c r="T49" s="336"/>
      <c r="U49" s="336"/>
      <c r="V49" s="336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6"/>
      <c r="AH49" s="336"/>
    </row>
    <row r="50">
      <c r="A50" s="338"/>
      <c r="B50" s="333">
        <v>5945.0</v>
      </c>
      <c r="C50" s="333" t="s">
        <v>702</v>
      </c>
      <c r="D50" s="383">
        <v>25.616</v>
      </c>
      <c r="E50" s="333">
        <v>4.0</v>
      </c>
      <c r="F50" s="387">
        <v>6.65</v>
      </c>
      <c r="G50" s="333">
        <v>965885.0</v>
      </c>
      <c r="H50" s="333">
        <v>30.53</v>
      </c>
      <c r="I50" s="333" t="s">
        <v>715</v>
      </c>
      <c r="J50" s="333" t="s">
        <v>53</v>
      </c>
      <c r="K50" s="333" t="s">
        <v>203</v>
      </c>
      <c r="L50" s="336"/>
      <c r="M50" s="336"/>
      <c r="N50" s="336"/>
      <c r="O50" s="337" t="str">
        <f t="shared" si="4"/>
        <v>750MeV</v>
      </c>
      <c r="P50" s="336" t="str">
        <f t="shared" si="5"/>
        <v>650MeV</v>
      </c>
      <c r="Q50" s="386">
        <f t="shared" si="9"/>
        <v>141.85</v>
      </c>
      <c r="R50" s="386">
        <f t="shared" si="10"/>
        <v>65.81</v>
      </c>
      <c r="S50" s="386">
        <f t="shared" si="11"/>
        <v>20.2</v>
      </c>
      <c r="T50" s="336"/>
      <c r="U50" s="336"/>
      <c r="V50" s="336"/>
      <c r="W50" s="336"/>
      <c r="X50" s="336"/>
      <c r="Y50" s="336"/>
      <c r="Z50" s="336"/>
      <c r="AA50" s="336"/>
      <c r="AB50" s="336"/>
      <c r="AC50" s="336"/>
      <c r="AD50" s="336"/>
      <c r="AE50" s="336"/>
      <c r="AF50" s="336"/>
      <c r="AG50" s="336"/>
      <c r="AH50" s="336"/>
    </row>
    <row r="51">
      <c r="A51" s="332"/>
      <c r="B51" s="333">
        <v>5946.0</v>
      </c>
      <c r="C51" s="333" t="s">
        <v>702</v>
      </c>
      <c r="D51" s="383">
        <v>25.616</v>
      </c>
      <c r="E51" s="333">
        <v>4.0</v>
      </c>
      <c r="F51" s="387">
        <v>6.89</v>
      </c>
      <c r="G51" s="333">
        <v>2828280.0</v>
      </c>
      <c r="H51" s="333">
        <v>30.39</v>
      </c>
      <c r="I51" s="333" t="s">
        <v>719</v>
      </c>
      <c r="J51" s="333" t="s">
        <v>53</v>
      </c>
      <c r="K51" s="333" t="s">
        <v>203</v>
      </c>
      <c r="L51" s="336"/>
      <c r="M51" s="336"/>
      <c r="N51" s="336"/>
      <c r="O51" s="337" t="str">
        <f t="shared" si="4"/>
        <v>750MeV</v>
      </c>
      <c r="P51" s="336" t="str">
        <f t="shared" si="5"/>
        <v>650MeV</v>
      </c>
      <c r="Q51" s="386">
        <f t="shared" si="9"/>
        <v>141.85</v>
      </c>
      <c r="R51" s="386">
        <f t="shared" si="10"/>
        <v>65.81</v>
      </c>
      <c r="S51" s="386">
        <f t="shared" si="11"/>
        <v>20.2</v>
      </c>
      <c r="T51" s="336"/>
      <c r="U51" s="336"/>
      <c r="V51" s="336"/>
      <c r="W51" s="336"/>
      <c r="X51" s="336"/>
      <c r="Y51" s="336"/>
      <c r="Z51" s="336"/>
      <c r="AA51" s="336"/>
      <c r="AB51" s="336"/>
      <c r="AC51" s="336"/>
      <c r="AD51" s="336"/>
      <c r="AE51" s="336"/>
      <c r="AF51" s="336"/>
      <c r="AG51" s="336"/>
      <c r="AH51" s="336"/>
    </row>
    <row r="52" ht="15.0" customHeight="1">
      <c r="A52" s="332"/>
      <c r="B52" s="333">
        <v>5947.0</v>
      </c>
      <c r="C52" s="333" t="s">
        <v>702</v>
      </c>
      <c r="D52" s="383">
        <v>25.616</v>
      </c>
      <c r="E52" s="333">
        <v>4.0</v>
      </c>
      <c r="F52" s="387">
        <v>6.67</v>
      </c>
      <c r="G52" s="333">
        <v>2734773.0</v>
      </c>
      <c r="H52" s="333">
        <v>29.46</v>
      </c>
      <c r="I52" s="333" t="s">
        <v>719</v>
      </c>
      <c r="J52" s="333" t="s">
        <v>53</v>
      </c>
      <c r="K52" s="333" t="s">
        <v>203</v>
      </c>
      <c r="L52" s="336"/>
      <c r="M52" s="336"/>
      <c r="N52" s="336"/>
      <c r="O52" s="337" t="str">
        <f t="shared" si="4"/>
        <v>750MeV</v>
      </c>
      <c r="P52" s="336" t="str">
        <f t="shared" si="5"/>
        <v>650MeV</v>
      </c>
      <c r="Q52" s="386">
        <f t="shared" si="9"/>
        <v>141.85</v>
      </c>
      <c r="R52" s="386">
        <f t="shared" si="10"/>
        <v>65.81</v>
      </c>
      <c r="S52" s="386">
        <f t="shared" si="11"/>
        <v>20.2</v>
      </c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</row>
    <row r="53">
      <c r="A53" s="332"/>
      <c r="B53" s="333">
        <v>5948.0</v>
      </c>
      <c r="C53" s="333" t="s">
        <v>702</v>
      </c>
      <c r="D53" s="383">
        <v>25.616</v>
      </c>
      <c r="E53" s="333">
        <v>4.0</v>
      </c>
      <c r="F53" s="387">
        <v>6.62</v>
      </c>
      <c r="G53" s="333">
        <v>2767897.0</v>
      </c>
      <c r="H53" s="333">
        <v>29.06</v>
      </c>
      <c r="I53" s="333" t="s">
        <v>719</v>
      </c>
      <c r="J53" s="333" t="s">
        <v>53</v>
      </c>
      <c r="K53" s="333" t="s">
        <v>203</v>
      </c>
      <c r="L53" s="336"/>
      <c r="M53" s="336"/>
      <c r="N53" s="336"/>
      <c r="O53" s="337" t="str">
        <f t="shared" si="4"/>
        <v>750MeV</v>
      </c>
      <c r="P53" s="336" t="str">
        <f t="shared" si="5"/>
        <v>650MeV</v>
      </c>
      <c r="Q53" s="386">
        <f t="shared" si="9"/>
        <v>141.85</v>
      </c>
      <c r="R53" s="386">
        <f t="shared" si="10"/>
        <v>65.81</v>
      </c>
      <c r="S53" s="386">
        <f t="shared" si="11"/>
        <v>20.2</v>
      </c>
      <c r="T53" s="336"/>
      <c r="U53" s="336"/>
      <c r="V53" s="336"/>
      <c r="W53" s="336"/>
      <c r="X53" s="336"/>
      <c r="Y53" s="336"/>
      <c r="Z53" s="336"/>
      <c r="AA53" s="336"/>
      <c r="AB53" s="336"/>
      <c r="AC53" s="336"/>
      <c r="AD53" s="336"/>
      <c r="AE53" s="336"/>
      <c r="AF53" s="336"/>
      <c r="AG53" s="336"/>
      <c r="AH53" s="336"/>
    </row>
    <row r="54">
      <c r="A54" s="332"/>
      <c r="B54" s="333">
        <v>5949.0</v>
      </c>
      <c r="C54" s="333" t="s">
        <v>702</v>
      </c>
      <c r="D54" s="383">
        <v>25.616</v>
      </c>
      <c r="E54" s="333">
        <v>4.0</v>
      </c>
      <c r="F54" s="387">
        <v>6.74</v>
      </c>
      <c r="G54" s="333">
        <v>2815186.0</v>
      </c>
      <c r="H54" s="333">
        <v>29.12</v>
      </c>
      <c r="I54" s="333" t="s">
        <v>719</v>
      </c>
      <c r="J54" s="333" t="s">
        <v>53</v>
      </c>
      <c r="K54" s="333" t="s">
        <v>203</v>
      </c>
      <c r="L54" s="335"/>
      <c r="M54" s="336"/>
      <c r="N54" s="336"/>
      <c r="O54" s="337" t="str">
        <f t="shared" si="4"/>
        <v>750MeV</v>
      </c>
      <c r="P54" s="336" t="str">
        <f t="shared" si="5"/>
        <v>650MeV</v>
      </c>
      <c r="Q54" s="386">
        <f t="shared" si="9"/>
        <v>141.85</v>
      </c>
      <c r="R54" s="386">
        <f t="shared" si="10"/>
        <v>65.81</v>
      </c>
      <c r="S54" s="386">
        <f t="shared" si="11"/>
        <v>20.2</v>
      </c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</row>
    <row r="55">
      <c r="A55" s="338"/>
      <c r="B55" s="333">
        <v>5950.0</v>
      </c>
      <c r="C55" s="333" t="s">
        <v>154</v>
      </c>
      <c r="D55" s="383">
        <v>25.616</v>
      </c>
      <c r="E55" s="333">
        <v>4.0</v>
      </c>
      <c r="F55" s="387">
        <v>0.0</v>
      </c>
      <c r="G55" s="333">
        <v>1590.0</v>
      </c>
      <c r="H55" s="333">
        <v>0.66</v>
      </c>
      <c r="I55" s="333" t="s">
        <v>719</v>
      </c>
      <c r="J55" s="333" t="s">
        <v>53</v>
      </c>
      <c r="K55" s="333" t="s">
        <v>203</v>
      </c>
      <c r="L55" s="335"/>
      <c r="M55" s="336"/>
      <c r="N55" s="336"/>
      <c r="O55" s="337" t="str">
        <f t="shared" si="4"/>
        <v>750MeV</v>
      </c>
      <c r="P55" s="336" t="str">
        <f t="shared" si="5"/>
        <v>650MeV</v>
      </c>
      <c r="Q55" s="386">
        <f t="shared" si="9"/>
        <v>141.85</v>
      </c>
      <c r="R55" s="386">
        <f t="shared" si="10"/>
        <v>65.81</v>
      </c>
      <c r="S55" s="386">
        <f t="shared" si="11"/>
        <v>20.2</v>
      </c>
      <c r="T55" s="336"/>
      <c r="U55" s="336"/>
      <c r="V55" s="336"/>
      <c r="W55" s="336"/>
      <c r="X55" s="336"/>
      <c r="Y55" s="336"/>
      <c r="Z55" s="336"/>
      <c r="AA55" s="336"/>
      <c r="AB55" s="336"/>
      <c r="AC55" s="336"/>
      <c r="AD55" s="336"/>
      <c r="AE55" s="336"/>
      <c r="AF55" s="336"/>
      <c r="AG55" s="336"/>
      <c r="AH55" s="336"/>
    </row>
    <row r="56">
      <c r="A56" s="332"/>
      <c r="B56" s="333">
        <v>5951.0</v>
      </c>
      <c r="C56" s="333" t="s">
        <v>702</v>
      </c>
      <c r="D56" s="383">
        <v>25.616</v>
      </c>
      <c r="E56" s="333">
        <v>4.0</v>
      </c>
      <c r="F56" s="387">
        <v>6.29</v>
      </c>
      <c r="G56" s="333">
        <v>2608986.0</v>
      </c>
      <c r="H56" s="333">
        <v>29.56</v>
      </c>
      <c r="I56" s="333" t="s">
        <v>719</v>
      </c>
      <c r="J56" s="333" t="s">
        <v>53</v>
      </c>
      <c r="K56" s="333" t="s">
        <v>203</v>
      </c>
      <c r="L56" s="335"/>
      <c r="M56" s="336"/>
      <c r="N56" s="336"/>
      <c r="O56" s="337" t="str">
        <f t="shared" si="4"/>
        <v>750MeV</v>
      </c>
      <c r="P56" s="336" t="str">
        <f t="shared" si="5"/>
        <v>650MeV</v>
      </c>
      <c r="Q56" s="386">
        <f t="shared" si="9"/>
        <v>141.85</v>
      </c>
      <c r="R56" s="386">
        <f t="shared" si="10"/>
        <v>65.81</v>
      </c>
      <c r="S56" s="386">
        <f t="shared" si="11"/>
        <v>20.2</v>
      </c>
      <c r="T56" s="336"/>
      <c r="U56" s="336"/>
      <c r="V56" s="336"/>
      <c r="W56" s="336"/>
      <c r="X56" s="336"/>
      <c r="Y56" s="336"/>
      <c r="Z56" s="336"/>
      <c r="AA56" s="336"/>
      <c r="AB56" s="336"/>
      <c r="AC56" s="336"/>
      <c r="AD56" s="336"/>
      <c r="AE56" s="336"/>
      <c r="AF56" s="336"/>
      <c r="AG56" s="336"/>
      <c r="AH56" s="336"/>
    </row>
    <row r="57">
      <c r="A57" s="332"/>
      <c r="B57" s="333">
        <v>5952.0</v>
      </c>
      <c r="C57" s="333" t="s">
        <v>702</v>
      </c>
      <c r="D57" s="383">
        <v>25.616</v>
      </c>
      <c r="E57" s="333">
        <v>4.0</v>
      </c>
      <c r="F57" s="387">
        <v>6.13</v>
      </c>
      <c r="G57" s="333">
        <v>2547018.0</v>
      </c>
      <c r="H57" s="333">
        <v>29.84</v>
      </c>
      <c r="I57" s="333" t="s">
        <v>719</v>
      </c>
      <c r="J57" s="333" t="s">
        <v>53</v>
      </c>
      <c r="K57" s="333" t="s">
        <v>203</v>
      </c>
      <c r="L57" s="335"/>
      <c r="M57" s="336"/>
      <c r="N57" s="336"/>
      <c r="O57" s="337" t="str">
        <f t="shared" si="4"/>
        <v>750MeV</v>
      </c>
      <c r="P57" s="336" t="str">
        <f t="shared" si="5"/>
        <v>650MeV</v>
      </c>
      <c r="Q57" s="386">
        <f t="shared" si="9"/>
        <v>141.85</v>
      </c>
      <c r="R57" s="386">
        <f t="shared" si="10"/>
        <v>65.81</v>
      </c>
      <c r="S57" s="386">
        <f t="shared" si="11"/>
        <v>20.2</v>
      </c>
      <c r="T57" s="336"/>
      <c r="U57" s="336"/>
      <c r="V57" s="336"/>
      <c r="W57" s="336"/>
      <c r="X57" s="336"/>
      <c r="Y57" s="336"/>
      <c r="Z57" s="336"/>
      <c r="AA57" s="336"/>
      <c r="AB57" s="336"/>
      <c r="AC57" s="336"/>
      <c r="AD57" s="336"/>
      <c r="AE57" s="336"/>
      <c r="AF57" s="336"/>
      <c r="AG57" s="336"/>
      <c r="AH57" s="336"/>
    </row>
    <row r="58">
      <c r="A58" s="332"/>
      <c r="B58" s="333">
        <v>5953.0</v>
      </c>
      <c r="C58" s="333" t="s">
        <v>702</v>
      </c>
      <c r="D58" s="383">
        <v>25.616</v>
      </c>
      <c r="E58" s="333">
        <v>4.0</v>
      </c>
      <c r="F58" s="387">
        <v>6.24</v>
      </c>
      <c r="G58" s="333">
        <v>2621636.0</v>
      </c>
      <c r="H58" s="333">
        <v>29.37</v>
      </c>
      <c r="I58" s="333" t="s">
        <v>719</v>
      </c>
      <c r="J58" s="333" t="s">
        <v>53</v>
      </c>
      <c r="K58" s="333" t="s">
        <v>203</v>
      </c>
      <c r="L58" s="335"/>
      <c r="M58" s="336"/>
      <c r="N58" s="336"/>
      <c r="O58" s="337" t="str">
        <f t="shared" si="4"/>
        <v>750MeV</v>
      </c>
      <c r="P58" s="336" t="str">
        <f t="shared" si="5"/>
        <v>650MeV</v>
      </c>
      <c r="Q58" s="386">
        <f t="shared" si="9"/>
        <v>141.85</v>
      </c>
      <c r="R58" s="386">
        <f t="shared" si="10"/>
        <v>65.81</v>
      </c>
      <c r="S58" s="386">
        <f t="shared" si="11"/>
        <v>20.2</v>
      </c>
      <c r="T58" s="336"/>
      <c r="U58" s="336"/>
      <c r="V58" s="336"/>
      <c r="W58" s="336"/>
      <c r="X58" s="336"/>
      <c r="Y58" s="336"/>
      <c r="Z58" s="336"/>
      <c r="AA58" s="336"/>
      <c r="AB58" s="336"/>
      <c r="AC58" s="336"/>
      <c r="AD58" s="336"/>
      <c r="AE58" s="336"/>
      <c r="AF58" s="336"/>
      <c r="AG58" s="336"/>
      <c r="AH58" s="336"/>
    </row>
    <row r="59">
      <c r="A59" s="114"/>
      <c r="B59" s="83">
        <v>5954.0</v>
      </c>
      <c r="C59" s="83" t="s">
        <v>391</v>
      </c>
      <c r="D59" s="278">
        <v>25.616</v>
      </c>
      <c r="E59" s="83">
        <v>4.0</v>
      </c>
      <c r="F59" s="370">
        <v>6.9</v>
      </c>
      <c r="G59" s="83">
        <v>2774997.0</v>
      </c>
      <c r="H59" s="83">
        <v>31.34</v>
      </c>
      <c r="I59" s="83" t="s">
        <v>101</v>
      </c>
      <c r="J59" s="83" t="s">
        <v>53</v>
      </c>
      <c r="K59" s="83" t="s">
        <v>203</v>
      </c>
      <c r="L59" s="45"/>
      <c r="M59" s="23"/>
      <c r="N59" s="23"/>
      <c r="O59" s="204" t="str">
        <f t="shared" si="4"/>
        <v>750MeV</v>
      </c>
      <c r="P59" s="23" t="str">
        <f t="shared" si="5"/>
        <v>650MeV</v>
      </c>
      <c r="Q59" s="265">
        <f t="shared" si="9"/>
        <v>141.85</v>
      </c>
      <c r="R59" s="265">
        <f t="shared" si="10"/>
        <v>72.71</v>
      </c>
      <c r="S59" s="265">
        <f t="shared" si="11"/>
        <v>20.2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83">
        <v>5955.0</v>
      </c>
      <c r="C60" s="83" t="s">
        <v>391</v>
      </c>
      <c r="D60" s="278">
        <v>25.616</v>
      </c>
      <c r="E60" s="83">
        <v>4.0</v>
      </c>
      <c r="F60" s="370">
        <v>6.7</v>
      </c>
      <c r="G60" s="83">
        <v>2728257.0</v>
      </c>
      <c r="H60" s="83">
        <v>29.66</v>
      </c>
      <c r="I60" s="83" t="s">
        <v>101</v>
      </c>
      <c r="J60" s="83" t="s">
        <v>53</v>
      </c>
      <c r="K60" s="83" t="s">
        <v>203</v>
      </c>
      <c r="L60" s="45"/>
      <c r="M60" s="45"/>
      <c r="N60" s="23"/>
      <c r="O60" s="204" t="str">
        <f t="shared" si="4"/>
        <v>750MeV</v>
      </c>
      <c r="P60" s="23" t="str">
        <f t="shared" si="5"/>
        <v>650MeV</v>
      </c>
      <c r="Q60" s="265">
        <f t="shared" si="9"/>
        <v>141.85</v>
      </c>
      <c r="R60" s="265">
        <f t="shared" si="10"/>
        <v>79.41</v>
      </c>
      <c r="S60" s="265">
        <f t="shared" si="11"/>
        <v>20.2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88">
        <v>45400.0</v>
      </c>
      <c r="B61" s="83">
        <v>5956.0</v>
      </c>
      <c r="C61" s="83" t="s">
        <v>391</v>
      </c>
      <c r="D61" s="278">
        <v>25.616</v>
      </c>
      <c r="E61" s="83">
        <v>4.0</v>
      </c>
      <c r="F61" s="370">
        <v>7.49</v>
      </c>
      <c r="G61" s="83">
        <v>3030349.0</v>
      </c>
      <c r="H61" s="83">
        <v>30.08</v>
      </c>
      <c r="I61" s="83" t="s">
        <v>101</v>
      </c>
      <c r="J61" s="83" t="s">
        <v>53</v>
      </c>
      <c r="K61" s="83" t="s">
        <v>203</v>
      </c>
      <c r="L61" s="45"/>
      <c r="M61" s="23"/>
      <c r="N61" s="23"/>
      <c r="O61" s="204" t="str">
        <f t="shared" si="4"/>
        <v>750MeV</v>
      </c>
      <c r="P61" s="23" t="str">
        <f t="shared" si="5"/>
        <v>650MeV</v>
      </c>
      <c r="Q61" s="265">
        <f t="shared" si="9"/>
        <v>141.85</v>
      </c>
      <c r="R61" s="265">
        <f t="shared" si="10"/>
        <v>86.9</v>
      </c>
      <c r="S61" s="265">
        <f t="shared" si="11"/>
        <v>20.2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83">
        <v>5957.0</v>
      </c>
      <c r="C62" s="83" t="s">
        <v>391</v>
      </c>
      <c r="D62" s="278">
        <v>25.616</v>
      </c>
      <c r="E62" s="83">
        <v>4.0</v>
      </c>
      <c r="F62" s="370">
        <v>6.69</v>
      </c>
      <c r="G62" s="83">
        <v>2739338.0</v>
      </c>
      <c r="H62" s="83">
        <v>35.88</v>
      </c>
      <c r="I62" s="83" t="s">
        <v>101</v>
      </c>
      <c r="J62" s="83" t="s">
        <v>53</v>
      </c>
      <c r="K62" s="83" t="s">
        <v>203</v>
      </c>
      <c r="L62" s="45"/>
      <c r="M62" s="23"/>
      <c r="N62" s="23"/>
      <c r="O62" s="204" t="str">
        <f t="shared" si="4"/>
        <v>750MeV</v>
      </c>
      <c r="P62" s="23" t="str">
        <f t="shared" si="5"/>
        <v>650MeV</v>
      </c>
      <c r="Q62" s="265">
        <f t="shared" si="9"/>
        <v>141.85</v>
      </c>
      <c r="R62" s="265">
        <f t="shared" si="10"/>
        <v>93.59</v>
      </c>
      <c r="S62" s="265">
        <f t="shared" si="11"/>
        <v>20.2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180"/>
      <c r="B63" s="83">
        <v>5958.0</v>
      </c>
      <c r="C63" s="83" t="s">
        <v>391</v>
      </c>
      <c r="D63" s="278">
        <v>25.616</v>
      </c>
      <c r="E63" s="83">
        <v>4.0</v>
      </c>
      <c r="F63" s="370">
        <v>6.71</v>
      </c>
      <c r="G63" s="83">
        <v>2781227.0</v>
      </c>
      <c r="H63" s="83">
        <v>31.24</v>
      </c>
      <c r="I63" s="83" t="s">
        <v>101</v>
      </c>
      <c r="J63" s="83" t="s">
        <v>53</v>
      </c>
      <c r="K63" s="83" t="s">
        <v>203</v>
      </c>
      <c r="L63" s="45"/>
      <c r="M63" s="45"/>
      <c r="N63" s="23"/>
      <c r="O63" s="204" t="str">
        <f t="shared" si="4"/>
        <v>750MeV</v>
      </c>
      <c r="P63" s="23" t="str">
        <f t="shared" si="5"/>
        <v>650MeV</v>
      </c>
      <c r="Q63" s="265">
        <f t="shared" si="9"/>
        <v>141.85</v>
      </c>
      <c r="R63" s="265">
        <f t="shared" si="10"/>
        <v>100.3</v>
      </c>
      <c r="S63" s="265">
        <f t="shared" si="11"/>
        <v>20.2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114"/>
      <c r="B64" s="83">
        <v>5959.0</v>
      </c>
      <c r="C64" s="83" t="s">
        <v>391</v>
      </c>
      <c r="D64" s="278">
        <v>25.616</v>
      </c>
      <c r="E64" s="83">
        <v>4.0</v>
      </c>
      <c r="F64" s="370">
        <v>6.98</v>
      </c>
      <c r="G64" s="83">
        <v>2839299.0</v>
      </c>
      <c r="H64" s="83">
        <v>28.91</v>
      </c>
      <c r="I64" s="83" t="s">
        <v>101</v>
      </c>
      <c r="J64" s="83" t="s">
        <v>53</v>
      </c>
      <c r="K64" s="83" t="s">
        <v>203</v>
      </c>
      <c r="L64" s="394"/>
      <c r="M64" s="23"/>
      <c r="N64" s="23"/>
      <c r="O64" s="204" t="str">
        <f t="shared" si="4"/>
        <v>750MeV</v>
      </c>
      <c r="P64" s="23" t="str">
        <f t="shared" si="5"/>
        <v>650MeV</v>
      </c>
      <c r="Q64" s="265">
        <f t="shared" si="9"/>
        <v>141.85</v>
      </c>
      <c r="R64" s="265">
        <f t="shared" si="10"/>
        <v>107.28</v>
      </c>
      <c r="S64" s="265">
        <f t="shared" si="11"/>
        <v>20.2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>
      <c r="A65" s="114"/>
      <c r="B65" s="83">
        <v>5960.0</v>
      </c>
      <c r="C65" s="83" t="s">
        <v>391</v>
      </c>
      <c r="D65" s="278">
        <v>25.616</v>
      </c>
      <c r="E65" s="83">
        <v>4.0</v>
      </c>
      <c r="F65" s="370">
        <v>7.0</v>
      </c>
      <c r="G65" s="83">
        <v>2812038.0</v>
      </c>
      <c r="H65" s="83">
        <v>29.84</v>
      </c>
      <c r="I65" s="83" t="s">
        <v>101</v>
      </c>
      <c r="J65" s="83" t="s">
        <v>53</v>
      </c>
      <c r="K65" s="83" t="s">
        <v>203</v>
      </c>
      <c r="L65" s="45"/>
      <c r="M65" s="23"/>
      <c r="N65" s="23"/>
      <c r="O65" s="204" t="str">
        <f t="shared" si="4"/>
        <v>750MeV</v>
      </c>
      <c r="P65" s="23" t="str">
        <f t="shared" si="5"/>
        <v>650MeV</v>
      </c>
      <c r="Q65" s="265">
        <f t="shared" si="9"/>
        <v>141.85</v>
      </c>
      <c r="R65" s="265">
        <f t="shared" si="10"/>
        <v>114.28</v>
      </c>
      <c r="S65" s="265">
        <f t="shared" si="11"/>
        <v>20.2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/>
      <c r="B66" s="83">
        <v>5961.0</v>
      </c>
      <c r="C66" s="83" t="s">
        <v>391</v>
      </c>
      <c r="D66" s="278">
        <v>25.616</v>
      </c>
      <c r="E66" s="83">
        <v>4.0</v>
      </c>
      <c r="F66" s="370">
        <v>8.85</v>
      </c>
      <c r="G66" s="83">
        <v>3581068.0</v>
      </c>
      <c r="H66" s="83">
        <v>38.17</v>
      </c>
      <c r="I66" s="83" t="s">
        <v>101</v>
      </c>
      <c r="J66" s="83" t="s">
        <v>53</v>
      </c>
      <c r="K66" s="83" t="s">
        <v>203</v>
      </c>
      <c r="L66" s="45"/>
      <c r="M66" s="23"/>
      <c r="N66" s="23"/>
      <c r="O66" s="204" t="str">
        <f t="shared" si="4"/>
        <v>750MeV</v>
      </c>
      <c r="P66" s="23" t="str">
        <f t="shared" si="5"/>
        <v>650MeV</v>
      </c>
      <c r="Q66" s="265">
        <f t="shared" si="9"/>
        <v>141.85</v>
      </c>
      <c r="R66" s="265">
        <f t="shared" si="10"/>
        <v>123.13</v>
      </c>
      <c r="S66" s="265">
        <f t="shared" si="11"/>
        <v>20.2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83">
        <v>5962.0</v>
      </c>
      <c r="C67" s="83" t="s">
        <v>391</v>
      </c>
      <c r="D67" s="278">
        <v>25.616</v>
      </c>
      <c r="E67" s="83">
        <v>4.0</v>
      </c>
      <c r="F67" s="370">
        <v>6.87</v>
      </c>
      <c r="G67" s="83">
        <v>2790899.0</v>
      </c>
      <c r="H67" s="83">
        <v>29.03</v>
      </c>
      <c r="I67" s="83" t="s">
        <v>101</v>
      </c>
      <c r="J67" s="83" t="s">
        <v>53</v>
      </c>
      <c r="K67" s="83" t="s">
        <v>203</v>
      </c>
      <c r="L67" s="45"/>
      <c r="M67" s="23"/>
      <c r="N67" s="23"/>
      <c r="O67" s="204" t="str">
        <f t="shared" si="4"/>
        <v>750MeV</v>
      </c>
      <c r="P67" s="23" t="str">
        <f t="shared" si="5"/>
        <v>650MeV</v>
      </c>
      <c r="Q67" s="265">
        <f t="shared" si="9"/>
        <v>141.85</v>
      </c>
      <c r="R67" s="265">
        <f t="shared" si="10"/>
        <v>130</v>
      </c>
      <c r="S67" s="265">
        <f t="shared" si="11"/>
        <v>20.2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75"/>
      <c r="B68" s="52">
        <v>5963.0</v>
      </c>
      <c r="C68" s="52" t="s">
        <v>391</v>
      </c>
      <c r="D68" s="276">
        <v>25.616</v>
      </c>
      <c r="E68" s="52">
        <v>7.0</v>
      </c>
      <c r="F68" s="242">
        <v>4.33</v>
      </c>
      <c r="G68" s="52">
        <v>537531.0</v>
      </c>
      <c r="H68" s="52">
        <v>22.09</v>
      </c>
      <c r="I68" s="52" t="s">
        <v>65</v>
      </c>
      <c r="J68" s="52" t="s">
        <v>53</v>
      </c>
      <c r="K68" s="52" t="s">
        <v>203</v>
      </c>
      <c r="L68" s="4"/>
      <c r="O68" s="176" t="str">
        <f t="shared" si="4"/>
        <v>750MeV</v>
      </c>
      <c r="P68" s="20" t="str">
        <f t="shared" si="5"/>
        <v>650MeV</v>
      </c>
      <c r="Q68" s="247">
        <f t="shared" si="9"/>
        <v>146.18</v>
      </c>
      <c r="R68" s="247">
        <f t="shared" si="10"/>
        <v>130</v>
      </c>
      <c r="S68" s="247">
        <f t="shared" si="11"/>
        <v>20.2</v>
      </c>
    </row>
    <row r="69">
      <c r="A69" s="73"/>
      <c r="B69" s="52">
        <v>5964.0</v>
      </c>
      <c r="C69" s="52" t="s">
        <v>391</v>
      </c>
      <c r="D69" s="276">
        <v>25.616</v>
      </c>
      <c r="E69" s="52">
        <v>7.0</v>
      </c>
      <c r="F69" s="242">
        <v>4.13</v>
      </c>
      <c r="G69" s="52">
        <v>509806.0</v>
      </c>
      <c r="H69" s="52">
        <v>14.9</v>
      </c>
      <c r="I69" s="52" t="s">
        <v>65</v>
      </c>
      <c r="J69" s="52" t="s">
        <v>53</v>
      </c>
      <c r="K69" s="52" t="s">
        <v>203</v>
      </c>
      <c r="L69" s="4"/>
      <c r="O69" s="176" t="str">
        <f t="shared" si="4"/>
        <v>750MeV</v>
      </c>
      <c r="P69" s="20" t="str">
        <f t="shared" si="5"/>
        <v>650MeV</v>
      </c>
      <c r="Q69" s="247">
        <f t="shared" si="9"/>
        <v>150.31</v>
      </c>
      <c r="R69" s="247">
        <f t="shared" si="10"/>
        <v>130</v>
      </c>
      <c r="S69" s="247">
        <f t="shared" si="11"/>
        <v>20.2</v>
      </c>
    </row>
    <row r="70">
      <c r="A70" s="75"/>
      <c r="B70" s="52">
        <v>5965.0</v>
      </c>
      <c r="C70" s="52" t="s">
        <v>391</v>
      </c>
      <c r="D70" s="276">
        <v>25.616</v>
      </c>
      <c r="E70" s="52">
        <v>7.0</v>
      </c>
      <c r="F70" s="242">
        <v>6.84</v>
      </c>
      <c r="G70" s="52">
        <v>990851.0</v>
      </c>
      <c r="H70" s="52">
        <v>29.36</v>
      </c>
      <c r="I70" s="52" t="s">
        <v>65</v>
      </c>
      <c r="J70" s="52" t="s">
        <v>53</v>
      </c>
      <c r="K70" s="52" t="s">
        <v>203</v>
      </c>
      <c r="L70" s="4"/>
      <c r="O70" s="176" t="str">
        <f t="shared" si="4"/>
        <v>750MeV</v>
      </c>
      <c r="P70" s="20" t="str">
        <f t="shared" si="5"/>
        <v>650MeV</v>
      </c>
      <c r="Q70" s="247">
        <f t="shared" si="9"/>
        <v>157.15</v>
      </c>
      <c r="R70" s="247">
        <f t="shared" si="10"/>
        <v>130</v>
      </c>
      <c r="S70" s="247">
        <f t="shared" si="11"/>
        <v>20.2</v>
      </c>
    </row>
    <row r="71">
      <c r="A71" s="75"/>
      <c r="B71" s="52">
        <v>5966.0</v>
      </c>
      <c r="C71" s="52" t="s">
        <v>391</v>
      </c>
      <c r="D71" s="276">
        <v>25.616</v>
      </c>
      <c r="E71" s="52">
        <v>7.0</v>
      </c>
      <c r="F71" s="242">
        <v>1.25</v>
      </c>
      <c r="G71" s="52">
        <v>193025.0</v>
      </c>
      <c r="H71" s="52">
        <v>11.12</v>
      </c>
      <c r="I71" s="52" t="s">
        <v>65</v>
      </c>
      <c r="J71" s="52" t="s">
        <v>53</v>
      </c>
      <c r="K71" s="52" t="s">
        <v>203</v>
      </c>
      <c r="L71" s="4"/>
      <c r="O71" s="176" t="str">
        <f t="shared" si="4"/>
        <v>750MeV</v>
      </c>
      <c r="P71" s="20" t="str">
        <f t="shared" si="5"/>
        <v>650MeV</v>
      </c>
      <c r="Q71" s="247">
        <f t="shared" si="9"/>
        <v>158.4</v>
      </c>
      <c r="R71" s="247">
        <f t="shared" si="10"/>
        <v>130</v>
      </c>
      <c r="S71" s="247">
        <f t="shared" si="11"/>
        <v>20.2</v>
      </c>
    </row>
    <row r="72">
      <c r="A72" s="75"/>
      <c r="B72" s="52">
        <v>5967.0</v>
      </c>
      <c r="C72" s="52" t="s">
        <v>391</v>
      </c>
      <c r="D72" s="276">
        <v>25.616</v>
      </c>
      <c r="E72" s="52">
        <v>7.0</v>
      </c>
      <c r="F72" s="242">
        <v>4.69</v>
      </c>
      <c r="G72" s="52">
        <v>806612.0</v>
      </c>
      <c r="H72" s="52">
        <v>23.29</v>
      </c>
      <c r="I72" s="52" t="s">
        <v>65</v>
      </c>
      <c r="J72" s="52" t="s">
        <v>53</v>
      </c>
      <c r="K72" s="52" t="s">
        <v>203</v>
      </c>
      <c r="L72" s="4"/>
      <c r="O72" s="176" t="str">
        <f t="shared" si="4"/>
        <v>750MeV</v>
      </c>
      <c r="P72" s="20" t="str">
        <f t="shared" si="5"/>
        <v>650MeV</v>
      </c>
      <c r="Q72" s="247">
        <f t="shared" si="9"/>
        <v>163.09</v>
      </c>
      <c r="R72" s="247">
        <f t="shared" si="10"/>
        <v>130</v>
      </c>
      <c r="S72" s="247">
        <f t="shared" si="11"/>
        <v>20.2</v>
      </c>
    </row>
    <row r="73">
      <c r="A73" s="75"/>
      <c r="B73" s="52">
        <v>5968.0</v>
      </c>
      <c r="C73" s="52" t="s">
        <v>154</v>
      </c>
      <c r="D73" s="276">
        <v>25.616</v>
      </c>
      <c r="E73" s="52">
        <v>7.0</v>
      </c>
      <c r="F73" s="242">
        <v>0.0</v>
      </c>
      <c r="G73" s="52">
        <v>0.0</v>
      </c>
      <c r="H73" s="52">
        <v>0.0</v>
      </c>
      <c r="I73" s="52" t="s">
        <v>65</v>
      </c>
      <c r="J73" s="52" t="s">
        <v>53</v>
      </c>
      <c r="K73" s="52" t="s">
        <v>203</v>
      </c>
      <c r="L73" s="4"/>
      <c r="O73" s="176" t="str">
        <f t="shared" si="4"/>
        <v>750MeV</v>
      </c>
      <c r="P73" s="20" t="str">
        <f t="shared" si="5"/>
        <v>650MeV</v>
      </c>
      <c r="Q73" s="247">
        <f t="shared" si="9"/>
        <v>163.09</v>
      </c>
      <c r="R73" s="247">
        <f t="shared" si="10"/>
        <v>130</v>
      </c>
      <c r="S73" s="247">
        <f t="shared" si="11"/>
        <v>20.2</v>
      </c>
    </row>
    <row r="74">
      <c r="A74" s="75"/>
      <c r="B74" s="52">
        <v>5969.0</v>
      </c>
      <c r="C74" s="52" t="s">
        <v>391</v>
      </c>
      <c r="D74" s="276">
        <v>25.616</v>
      </c>
      <c r="E74" s="52">
        <v>7.0</v>
      </c>
      <c r="F74" s="242">
        <v>2.57</v>
      </c>
      <c r="G74" s="52">
        <v>1027955.0</v>
      </c>
      <c r="H74" s="52">
        <v>20.52</v>
      </c>
      <c r="I74" s="52" t="s">
        <v>65</v>
      </c>
      <c r="J74" s="52" t="s">
        <v>53</v>
      </c>
      <c r="K74" s="52" t="s">
        <v>203</v>
      </c>
      <c r="O74" s="176" t="str">
        <f t="shared" si="4"/>
        <v>750MeV</v>
      </c>
      <c r="P74" s="20" t="str">
        <f t="shared" si="5"/>
        <v>650MeV</v>
      </c>
      <c r="Q74" s="247">
        <f t="shared" si="9"/>
        <v>165.66</v>
      </c>
      <c r="R74" s="247">
        <f t="shared" si="10"/>
        <v>130</v>
      </c>
      <c r="S74" s="247">
        <f t="shared" si="11"/>
        <v>20.2</v>
      </c>
    </row>
    <row r="75">
      <c r="A75" s="75"/>
      <c r="B75" s="52">
        <v>5970.0</v>
      </c>
      <c r="C75" s="52" t="s">
        <v>391</v>
      </c>
      <c r="D75" s="276">
        <v>25.616</v>
      </c>
      <c r="E75" s="52">
        <v>7.0</v>
      </c>
      <c r="F75" s="242">
        <v>2.99</v>
      </c>
      <c r="G75" s="52">
        <v>1225147.0</v>
      </c>
      <c r="H75" s="52">
        <v>15.47</v>
      </c>
      <c r="I75" s="52" t="s">
        <v>65</v>
      </c>
      <c r="J75" s="52" t="s">
        <v>53</v>
      </c>
      <c r="K75" s="52" t="s">
        <v>203</v>
      </c>
      <c r="L75" s="245"/>
      <c r="O75" s="176" t="str">
        <f t="shared" si="4"/>
        <v>750MeV</v>
      </c>
      <c r="P75" s="20" t="str">
        <f t="shared" si="5"/>
        <v>650MeV</v>
      </c>
      <c r="Q75" s="247">
        <f t="shared" si="9"/>
        <v>168.65</v>
      </c>
      <c r="R75" s="247">
        <f t="shared" si="10"/>
        <v>130</v>
      </c>
      <c r="S75" s="247">
        <f t="shared" si="11"/>
        <v>20.2</v>
      </c>
    </row>
    <row r="76">
      <c r="A76" s="75"/>
      <c r="B76" s="52">
        <v>5971.0</v>
      </c>
      <c r="C76" s="52" t="s">
        <v>391</v>
      </c>
      <c r="D76" s="276">
        <v>25.616</v>
      </c>
      <c r="E76" s="52">
        <v>7.0</v>
      </c>
      <c r="F76" s="242">
        <v>1.33</v>
      </c>
      <c r="G76" s="52">
        <v>529557.0</v>
      </c>
      <c r="H76" s="52">
        <v>5.71</v>
      </c>
      <c r="I76" s="52" t="s">
        <v>65</v>
      </c>
      <c r="J76" s="52" t="s">
        <v>53</v>
      </c>
      <c r="K76" s="52" t="s">
        <v>203</v>
      </c>
      <c r="O76" s="176" t="str">
        <f t="shared" si="4"/>
        <v>750MeV</v>
      </c>
      <c r="P76" s="20" t="str">
        <f t="shared" si="5"/>
        <v>650MeV</v>
      </c>
      <c r="Q76" s="247">
        <f t="shared" si="9"/>
        <v>169.98</v>
      </c>
      <c r="R76" s="247">
        <f t="shared" si="10"/>
        <v>130</v>
      </c>
      <c r="S76" s="247">
        <f t="shared" si="11"/>
        <v>20.2</v>
      </c>
    </row>
    <row r="77">
      <c r="A77" s="75"/>
      <c r="B77" s="52">
        <v>5972.0</v>
      </c>
      <c r="C77" s="52" t="s">
        <v>391</v>
      </c>
      <c r="D77" s="276">
        <v>25.616</v>
      </c>
      <c r="E77" s="52">
        <v>7.0</v>
      </c>
      <c r="F77" s="242">
        <v>5.35</v>
      </c>
      <c r="G77" s="52">
        <v>2180077.0</v>
      </c>
      <c r="H77" s="52">
        <v>23.27</v>
      </c>
      <c r="I77" s="52" t="s">
        <v>65</v>
      </c>
      <c r="J77" s="52" t="s">
        <v>53</v>
      </c>
      <c r="K77" s="52" t="s">
        <v>203</v>
      </c>
      <c r="O77" s="176" t="str">
        <f t="shared" si="4"/>
        <v>750MeV</v>
      </c>
      <c r="P77" s="20" t="str">
        <f t="shared" si="5"/>
        <v>650MeV</v>
      </c>
      <c r="Q77" s="247">
        <f t="shared" si="9"/>
        <v>175.33</v>
      </c>
      <c r="R77" s="247">
        <f t="shared" si="10"/>
        <v>130</v>
      </c>
      <c r="S77" s="247">
        <f t="shared" si="11"/>
        <v>20.2</v>
      </c>
    </row>
    <row r="78">
      <c r="A78" s="75"/>
      <c r="B78" s="52">
        <v>5973.0</v>
      </c>
      <c r="C78" s="52" t="s">
        <v>391</v>
      </c>
      <c r="D78" s="276">
        <v>25.616</v>
      </c>
      <c r="E78" s="52">
        <v>7.0</v>
      </c>
      <c r="F78" s="242">
        <v>6.14</v>
      </c>
      <c r="G78" s="52">
        <v>2546617.0</v>
      </c>
      <c r="H78" s="52">
        <v>27.69</v>
      </c>
      <c r="I78" s="52" t="s">
        <v>65</v>
      </c>
      <c r="J78" s="52" t="s">
        <v>53</v>
      </c>
      <c r="K78" s="52" t="s">
        <v>203</v>
      </c>
      <c r="O78" s="176" t="str">
        <f t="shared" si="4"/>
        <v>750MeV</v>
      </c>
      <c r="P78" s="20" t="str">
        <f t="shared" si="5"/>
        <v>650MeV</v>
      </c>
      <c r="Q78" s="247">
        <f t="shared" si="9"/>
        <v>181.47</v>
      </c>
      <c r="R78" s="247">
        <f t="shared" si="10"/>
        <v>130</v>
      </c>
      <c r="S78" s="247">
        <f t="shared" si="11"/>
        <v>20.2</v>
      </c>
    </row>
    <row r="79">
      <c r="A79" s="75"/>
      <c r="B79" s="52">
        <v>5974.0</v>
      </c>
      <c r="C79" s="52" t="s">
        <v>391</v>
      </c>
      <c r="D79" s="276">
        <v>25.616</v>
      </c>
      <c r="E79" s="52">
        <v>7.0</v>
      </c>
      <c r="F79" s="242">
        <v>11.88</v>
      </c>
      <c r="G79" s="52">
        <v>1405862.0</v>
      </c>
      <c r="H79" s="52">
        <v>29.17</v>
      </c>
      <c r="I79" s="52" t="s">
        <v>65</v>
      </c>
      <c r="J79" s="52" t="s">
        <v>53</v>
      </c>
      <c r="K79" s="52" t="s">
        <v>203</v>
      </c>
      <c r="O79" s="176" t="str">
        <f t="shared" si="4"/>
        <v>750MeV</v>
      </c>
      <c r="P79" s="20" t="str">
        <f t="shared" si="5"/>
        <v>650MeV</v>
      </c>
      <c r="Q79" s="247">
        <f t="shared" si="9"/>
        <v>193.35</v>
      </c>
      <c r="R79" s="247">
        <f t="shared" si="10"/>
        <v>130</v>
      </c>
      <c r="S79" s="247">
        <f t="shared" si="11"/>
        <v>20.2</v>
      </c>
    </row>
    <row r="80">
      <c r="A80" s="75"/>
      <c r="B80" s="52">
        <v>5975.0</v>
      </c>
      <c r="C80" s="52" t="s">
        <v>391</v>
      </c>
      <c r="D80" s="276">
        <v>25.616</v>
      </c>
      <c r="E80" s="52">
        <v>7.0</v>
      </c>
      <c r="F80" s="242">
        <v>7.57</v>
      </c>
      <c r="G80" s="52">
        <v>894410.0</v>
      </c>
      <c r="H80" s="52">
        <v>20.03</v>
      </c>
      <c r="I80" s="52" t="s">
        <v>65</v>
      </c>
      <c r="J80" s="52" t="s">
        <v>53</v>
      </c>
      <c r="K80" s="52" t="s">
        <v>203</v>
      </c>
      <c r="L80" s="4" t="s">
        <v>809</v>
      </c>
      <c r="O80" s="176" t="str">
        <f t="shared" si="4"/>
        <v>750MeV</v>
      </c>
      <c r="P80" s="20" t="str">
        <f t="shared" si="5"/>
        <v>650MeV</v>
      </c>
      <c r="Q80" s="247">
        <f t="shared" si="9"/>
        <v>200.92</v>
      </c>
      <c r="R80" s="247">
        <f t="shared" si="10"/>
        <v>130</v>
      </c>
      <c r="S80" s="247">
        <f t="shared" si="11"/>
        <v>20.2</v>
      </c>
    </row>
    <row r="81">
      <c r="A81" s="338">
        <v>45404.0</v>
      </c>
      <c r="B81" s="333">
        <v>6146.0</v>
      </c>
      <c r="C81" s="333" t="s">
        <v>810</v>
      </c>
      <c r="D81" s="383" t="s">
        <v>232</v>
      </c>
      <c r="E81" s="333">
        <v>20.0</v>
      </c>
      <c r="F81" s="387">
        <v>33.56</v>
      </c>
      <c r="G81" s="333">
        <v>3714164.0</v>
      </c>
      <c r="H81" s="333">
        <v>29.03</v>
      </c>
      <c r="I81" s="333" t="s">
        <v>802</v>
      </c>
      <c r="J81" s="333" t="s">
        <v>453</v>
      </c>
      <c r="K81" s="333" t="s">
        <v>203</v>
      </c>
      <c r="L81" s="335" t="s">
        <v>812</v>
      </c>
      <c r="M81" s="336"/>
      <c r="N81" s="336"/>
      <c r="O81" s="337" t="str">
        <f t="shared" si="4"/>
        <v>750MeV</v>
      </c>
      <c r="P81" s="336" t="str">
        <f t="shared" si="5"/>
        <v>650MeV</v>
      </c>
      <c r="Q81" s="386">
        <f t="shared" si="9"/>
        <v>200.92</v>
      </c>
      <c r="R81" s="386">
        <f t="shared" si="10"/>
        <v>130</v>
      </c>
      <c r="S81" s="386">
        <f t="shared" si="11"/>
        <v>20.2</v>
      </c>
      <c r="T81" s="336"/>
      <c r="U81" s="336"/>
      <c r="V81" s="336"/>
      <c r="W81" s="336"/>
      <c r="X81" s="336"/>
      <c r="Y81" s="336"/>
      <c r="Z81" s="336"/>
      <c r="AA81" s="336"/>
      <c r="AB81" s="336"/>
      <c r="AC81" s="336"/>
      <c r="AD81" s="336"/>
      <c r="AE81" s="336"/>
      <c r="AF81" s="336"/>
      <c r="AG81" s="336"/>
      <c r="AH81" s="336"/>
    </row>
    <row r="82">
      <c r="A82" s="332"/>
      <c r="B82" s="333">
        <v>6147.0</v>
      </c>
      <c r="C82" s="333" t="s">
        <v>810</v>
      </c>
      <c r="D82" s="383" t="s">
        <v>232</v>
      </c>
      <c r="E82" s="333">
        <v>10.0</v>
      </c>
      <c r="F82" s="387">
        <v>17.64</v>
      </c>
      <c r="G82" s="333">
        <v>2521896.0</v>
      </c>
      <c r="H82" s="333">
        <v>34.79</v>
      </c>
      <c r="I82" s="333" t="s">
        <v>715</v>
      </c>
      <c r="J82" s="333" t="s">
        <v>469</v>
      </c>
      <c r="K82" s="333" t="s">
        <v>203</v>
      </c>
      <c r="L82" s="336"/>
      <c r="M82" s="336"/>
      <c r="N82" s="336"/>
      <c r="O82" s="337" t="str">
        <f t="shared" si="4"/>
        <v>750MeV</v>
      </c>
      <c r="P82" s="336" t="str">
        <f t="shared" si="5"/>
        <v>650MeV</v>
      </c>
      <c r="Q82" s="386">
        <f t="shared" si="9"/>
        <v>200.92</v>
      </c>
      <c r="R82" s="386">
        <f t="shared" si="10"/>
        <v>130</v>
      </c>
      <c r="S82" s="386">
        <f t="shared" si="11"/>
        <v>20.2</v>
      </c>
      <c r="T82" s="336"/>
      <c r="U82" s="336"/>
      <c r="V82" s="336"/>
      <c r="W82" s="336"/>
      <c r="X82" s="336"/>
      <c r="Y82" s="336"/>
      <c r="Z82" s="336"/>
      <c r="AA82" s="336"/>
      <c r="AB82" s="336"/>
      <c r="AC82" s="336"/>
      <c r="AD82" s="336"/>
      <c r="AE82" s="336"/>
      <c r="AF82" s="336"/>
      <c r="AG82" s="336"/>
      <c r="AH82" s="336"/>
    </row>
    <row r="83">
      <c r="A83" s="332"/>
      <c r="B83" s="333">
        <v>6148.0</v>
      </c>
      <c r="C83" s="333" t="s">
        <v>810</v>
      </c>
      <c r="D83" s="383" t="s">
        <v>232</v>
      </c>
      <c r="E83" s="333">
        <v>10.0</v>
      </c>
      <c r="F83" s="387">
        <v>15.91</v>
      </c>
      <c r="G83" s="333">
        <v>6660156.0</v>
      </c>
      <c r="H83" s="333">
        <v>28.63</v>
      </c>
      <c r="I83" s="333" t="s">
        <v>719</v>
      </c>
      <c r="J83" s="333" t="s">
        <v>469</v>
      </c>
      <c r="K83" s="333" t="s">
        <v>203</v>
      </c>
      <c r="L83" s="336"/>
      <c r="M83" s="336"/>
      <c r="N83" s="336"/>
      <c r="O83" s="337" t="str">
        <f t="shared" si="4"/>
        <v>750MeV</v>
      </c>
      <c r="P83" s="336" t="str">
        <f t="shared" si="5"/>
        <v>650MeV</v>
      </c>
      <c r="Q83" s="386">
        <f t="shared" si="9"/>
        <v>200.92</v>
      </c>
      <c r="R83" s="386">
        <f t="shared" si="10"/>
        <v>130</v>
      </c>
      <c r="S83" s="386">
        <f t="shared" si="11"/>
        <v>20.2</v>
      </c>
      <c r="T83" s="336"/>
      <c r="U83" s="336"/>
      <c r="V83" s="336"/>
      <c r="W83" s="336"/>
      <c r="X83" s="336"/>
      <c r="Y83" s="336"/>
      <c r="Z83" s="336"/>
      <c r="AA83" s="336"/>
      <c r="AB83" s="336"/>
      <c r="AC83" s="336"/>
      <c r="AD83" s="336"/>
      <c r="AE83" s="336"/>
      <c r="AF83" s="336"/>
      <c r="AG83" s="336"/>
      <c r="AH83" s="336"/>
    </row>
    <row r="84">
      <c r="A84" s="332"/>
      <c r="B84" s="333">
        <v>6149.0</v>
      </c>
      <c r="C84" s="333" t="s">
        <v>810</v>
      </c>
      <c r="D84" s="383" t="s">
        <v>232</v>
      </c>
      <c r="E84" s="333">
        <v>15.0</v>
      </c>
      <c r="F84" s="387">
        <v>21.5</v>
      </c>
      <c r="G84" s="333">
        <v>9129736.0</v>
      </c>
      <c r="H84" s="333">
        <v>28.89</v>
      </c>
      <c r="I84" s="333" t="s">
        <v>719</v>
      </c>
      <c r="J84" s="333" t="s">
        <v>453</v>
      </c>
      <c r="K84" s="333" t="s">
        <v>203</v>
      </c>
      <c r="L84" s="336"/>
      <c r="M84" s="336"/>
      <c r="N84" s="336"/>
      <c r="O84" s="337" t="str">
        <f t="shared" si="4"/>
        <v>750MeV</v>
      </c>
      <c r="P84" s="336" t="str">
        <f t="shared" si="5"/>
        <v>650MeV</v>
      </c>
      <c r="Q84" s="386">
        <f t="shared" si="9"/>
        <v>200.92</v>
      </c>
      <c r="R84" s="386">
        <f t="shared" si="10"/>
        <v>130</v>
      </c>
      <c r="S84" s="386">
        <f t="shared" si="11"/>
        <v>20.2</v>
      </c>
      <c r="T84" s="336"/>
      <c r="U84" s="336"/>
      <c r="V84" s="336"/>
      <c r="W84" s="336"/>
      <c r="X84" s="336"/>
      <c r="Y84" s="336"/>
      <c r="Z84" s="336"/>
      <c r="AA84" s="336"/>
      <c r="AB84" s="336"/>
      <c r="AC84" s="336"/>
      <c r="AD84" s="336"/>
      <c r="AE84" s="336"/>
      <c r="AF84" s="336"/>
      <c r="AG84" s="336"/>
      <c r="AH84" s="336"/>
    </row>
    <row r="85">
      <c r="A85" s="332"/>
      <c r="B85" s="333">
        <v>6150.0</v>
      </c>
      <c r="C85" s="333" t="s">
        <v>810</v>
      </c>
      <c r="D85" s="383" t="s">
        <v>232</v>
      </c>
      <c r="E85" s="333">
        <v>15.0</v>
      </c>
      <c r="F85" s="387">
        <v>25.16</v>
      </c>
      <c r="G85" s="333">
        <v>2851904.0</v>
      </c>
      <c r="H85" s="333">
        <v>29.0</v>
      </c>
      <c r="I85" s="333" t="s">
        <v>802</v>
      </c>
      <c r="J85" s="333" t="s">
        <v>469</v>
      </c>
      <c r="K85" s="333" t="s">
        <v>203</v>
      </c>
      <c r="L85" s="336"/>
      <c r="M85" s="336"/>
      <c r="N85" s="336"/>
      <c r="O85" s="337" t="str">
        <f t="shared" si="4"/>
        <v>750MeV</v>
      </c>
      <c r="P85" s="336" t="str">
        <f t="shared" si="5"/>
        <v>650MeV</v>
      </c>
      <c r="Q85" s="386">
        <f t="shared" si="9"/>
        <v>200.92</v>
      </c>
      <c r="R85" s="386">
        <f t="shared" si="10"/>
        <v>130</v>
      </c>
      <c r="S85" s="386">
        <f t="shared" si="11"/>
        <v>20.2</v>
      </c>
      <c r="T85" s="336"/>
      <c r="U85" s="336"/>
      <c r="V85" s="336"/>
      <c r="W85" s="336"/>
      <c r="X85" s="336"/>
      <c r="Y85" s="336"/>
      <c r="Z85" s="336"/>
      <c r="AA85" s="336"/>
      <c r="AB85" s="336"/>
      <c r="AC85" s="336"/>
      <c r="AD85" s="336"/>
      <c r="AE85" s="336"/>
      <c r="AF85" s="336"/>
      <c r="AG85" s="336"/>
      <c r="AH85" s="336"/>
    </row>
    <row r="86">
      <c r="A86" s="329">
        <v>45422.0</v>
      </c>
      <c r="B86" s="153">
        <v>6733.0</v>
      </c>
      <c r="C86" s="153" t="s">
        <v>391</v>
      </c>
      <c r="D86" s="161">
        <v>27.79</v>
      </c>
      <c r="E86" s="153">
        <v>8.0</v>
      </c>
      <c r="F86" s="395">
        <v>12.85</v>
      </c>
      <c r="G86" s="153">
        <v>1827657.0</v>
      </c>
      <c r="H86" s="153">
        <v>28.24</v>
      </c>
      <c r="I86" s="153" t="s">
        <v>229</v>
      </c>
      <c r="J86" s="153" t="s">
        <v>53</v>
      </c>
      <c r="K86" s="153" t="s">
        <v>203</v>
      </c>
      <c r="L86" s="152" t="s">
        <v>813</v>
      </c>
      <c r="M86" s="154"/>
      <c r="N86" s="154"/>
      <c r="O86" s="230" t="str">
        <f t="shared" si="4"/>
        <v>750MeV</v>
      </c>
      <c r="P86" s="154" t="str">
        <f t="shared" si="5"/>
        <v>650MeV</v>
      </c>
      <c r="Q86" s="270">
        <f t="shared" si="9"/>
        <v>200.92</v>
      </c>
      <c r="R86" s="270">
        <f t="shared" si="10"/>
        <v>130</v>
      </c>
      <c r="S86" s="270">
        <f t="shared" si="11"/>
        <v>33.05</v>
      </c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  <c r="AF86" s="154"/>
      <c r="AG86" s="154"/>
      <c r="AH86" s="154"/>
    </row>
    <row r="87" ht="14.25" customHeight="1">
      <c r="A87" s="329"/>
      <c r="B87" s="153">
        <v>6734.0</v>
      </c>
      <c r="C87" s="153" t="s">
        <v>391</v>
      </c>
      <c r="D87" s="344">
        <v>27.79</v>
      </c>
      <c r="E87" s="153">
        <v>8.0</v>
      </c>
      <c r="F87" s="396">
        <v>3.81</v>
      </c>
      <c r="G87" s="151">
        <v>1568547.0</v>
      </c>
      <c r="H87" s="151">
        <v>9.32</v>
      </c>
      <c r="I87" s="153" t="s">
        <v>101</v>
      </c>
      <c r="J87" s="153" t="s">
        <v>53</v>
      </c>
      <c r="K87" s="153" t="s">
        <v>203</v>
      </c>
      <c r="L87" s="154"/>
      <c r="M87" s="154"/>
      <c r="N87" s="154"/>
      <c r="O87" s="230" t="str">
        <f t="shared" si="4"/>
        <v>750MeV</v>
      </c>
      <c r="P87" s="154" t="str">
        <f t="shared" si="5"/>
        <v>650MeV</v>
      </c>
      <c r="Q87" s="270">
        <f t="shared" si="9"/>
        <v>200.92</v>
      </c>
      <c r="R87" s="270">
        <f t="shared" si="10"/>
        <v>133.81</v>
      </c>
      <c r="S87" s="270">
        <f t="shared" si="11"/>
        <v>33.05</v>
      </c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  <c r="AF87" s="154"/>
      <c r="AG87" s="154"/>
      <c r="AH87" s="154"/>
    </row>
    <row r="88">
      <c r="A88" s="329"/>
      <c r="B88" s="153">
        <v>6735.0</v>
      </c>
      <c r="C88" s="153" t="s">
        <v>391</v>
      </c>
      <c r="D88" s="344">
        <v>27.79</v>
      </c>
      <c r="E88" s="153">
        <v>8.0</v>
      </c>
      <c r="F88" s="396">
        <v>13.85</v>
      </c>
      <c r="G88" s="151">
        <v>5670371.0</v>
      </c>
      <c r="H88" s="151">
        <v>29.21</v>
      </c>
      <c r="I88" s="153" t="s">
        <v>101</v>
      </c>
      <c r="J88" s="153" t="s">
        <v>469</v>
      </c>
      <c r="K88" s="153" t="s">
        <v>203</v>
      </c>
      <c r="L88" s="154"/>
      <c r="M88" s="154"/>
      <c r="N88" s="154"/>
      <c r="O88" s="230" t="str">
        <f t="shared" si="4"/>
        <v>750MeV</v>
      </c>
      <c r="P88" s="154" t="str">
        <f t="shared" si="5"/>
        <v>650MeV</v>
      </c>
      <c r="Q88" s="270">
        <f t="shared" si="9"/>
        <v>200.92</v>
      </c>
      <c r="R88" s="270">
        <f t="shared" si="10"/>
        <v>147.66</v>
      </c>
      <c r="S88" s="270">
        <f t="shared" si="11"/>
        <v>33.05</v>
      </c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  <c r="AF88" s="154"/>
      <c r="AG88" s="151" t="s">
        <v>811</v>
      </c>
      <c r="AH88" s="154"/>
    </row>
    <row r="89">
      <c r="A89" s="228"/>
      <c r="B89" s="153">
        <v>6736.0</v>
      </c>
      <c r="C89" s="153" t="s">
        <v>391</v>
      </c>
      <c r="D89" s="344">
        <v>27.79</v>
      </c>
      <c r="E89" s="153">
        <v>8.0</v>
      </c>
      <c r="F89" s="396">
        <v>11.13</v>
      </c>
      <c r="G89" s="151">
        <v>4576418.0</v>
      </c>
      <c r="H89" s="151">
        <v>26.52</v>
      </c>
      <c r="I89" s="153" t="s">
        <v>101</v>
      </c>
      <c r="J89" s="153" t="s">
        <v>469</v>
      </c>
      <c r="K89" s="153" t="s">
        <v>203</v>
      </c>
      <c r="L89" s="154"/>
      <c r="M89" s="154"/>
      <c r="N89" s="154"/>
      <c r="O89" s="230" t="str">
        <f t="shared" si="4"/>
        <v>750MeV</v>
      </c>
      <c r="P89" s="154" t="str">
        <f t="shared" si="5"/>
        <v>650MeV</v>
      </c>
      <c r="Q89" s="270">
        <f t="shared" si="9"/>
        <v>200.92</v>
      </c>
      <c r="R89" s="270">
        <f t="shared" si="10"/>
        <v>158.79</v>
      </c>
      <c r="S89" s="270">
        <f t="shared" si="11"/>
        <v>33.05</v>
      </c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  <c r="AF89" s="154"/>
      <c r="AG89" s="154"/>
      <c r="AH89" s="154"/>
    </row>
    <row r="90">
      <c r="A90" s="329"/>
      <c r="B90" s="153">
        <v>6737.0</v>
      </c>
      <c r="C90" s="153" t="s">
        <v>391</v>
      </c>
      <c r="D90" s="344">
        <v>27.79</v>
      </c>
      <c r="E90" s="153">
        <v>8.0</v>
      </c>
      <c r="F90" s="396">
        <v>11.69</v>
      </c>
      <c r="G90" s="151">
        <v>4765303.0</v>
      </c>
      <c r="H90" s="151">
        <v>28.8</v>
      </c>
      <c r="I90" s="153" t="s">
        <v>101</v>
      </c>
      <c r="J90" s="153" t="s">
        <v>469</v>
      </c>
      <c r="K90" s="153" t="s">
        <v>203</v>
      </c>
      <c r="L90" s="154"/>
      <c r="M90" s="154"/>
      <c r="N90" s="154"/>
      <c r="O90" s="230" t="str">
        <f t="shared" si="4"/>
        <v>750MeV</v>
      </c>
      <c r="P90" s="154" t="str">
        <f t="shared" si="5"/>
        <v>650MeV</v>
      </c>
      <c r="Q90" s="270">
        <f t="shared" si="9"/>
        <v>200.92</v>
      </c>
      <c r="R90" s="270">
        <f t="shared" si="10"/>
        <v>170.48</v>
      </c>
      <c r="S90" s="270">
        <f t="shared" si="11"/>
        <v>33.05</v>
      </c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  <c r="AF90" s="154"/>
      <c r="AG90" s="154"/>
      <c r="AH90" s="154"/>
    </row>
    <row r="91">
      <c r="A91" s="228"/>
      <c r="B91" s="153">
        <v>6738.0</v>
      </c>
      <c r="C91" s="153" t="s">
        <v>391</v>
      </c>
      <c r="D91" s="344">
        <v>27.79</v>
      </c>
      <c r="E91" s="153">
        <v>13.0</v>
      </c>
      <c r="F91" s="396">
        <v>21.35</v>
      </c>
      <c r="G91" s="151">
        <v>3438257.0</v>
      </c>
      <c r="H91" s="151">
        <v>28.12</v>
      </c>
      <c r="I91" s="153" t="s">
        <v>65</v>
      </c>
      <c r="J91" s="153" t="s">
        <v>53</v>
      </c>
      <c r="K91" s="153" t="s">
        <v>203</v>
      </c>
      <c r="L91" s="154"/>
      <c r="M91" s="154"/>
      <c r="N91" s="154"/>
      <c r="O91" s="230" t="str">
        <f t="shared" si="4"/>
        <v>750MeV</v>
      </c>
      <c r="P91" s="154" t="str">
        <f t="shared" si="5"/>
        <v>650MeV</v>
      </c>
      <c r="Q91" s="270">
        <f t="shared" si="9"/>
        <v>222.27</v>
      </c>
      <c r="R91" s="270">
        <f t="shared" si="10"/>
        <v>170.48</v>
      </c>
      <c r="S91" s="270">
        <f t="shared" si="11"/>
        <v>33.05</v>
      </c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  <c r="AF91" s="154"/>
      <c r="AG91" s="154"/>
      <c r="AH91" s="154"/>
    </row>
    <row r="92">
      <c r="A92" s="228"/>
      <c r="B92" s="153">
        <v>6739.0</v>
      </c>
      <c r="C92" s="153" t="s">
        <v>391</v>
      </c>
      <c r="D92" s="344">
        <v>27.79</v>
      </c>
      <c r="E92" s="153">
        <v>13.0</v>
      </c>
      <c r="F92" s="396">
        <v>21.84</v>
      </c>
      <c r="G92" s="151">
        <v>3452190.0</v>
      </c>
      <c r="H92" s="151">
        <v>28.71</v>
      </c>
      <c r="I92" s="153" t="s">
        <v>65</v>
      </c>
      <c r="J92" s="153" t="s">
        <v>53</v>
      </c>
      <c r="K92" s="153" t="s">
        <v>203</v>
      </c>
      <c r="L92" s="154"/>
      <c r="M92" s="154"/>
      <c r="N92" s="154"/>
      <c r="O92" s="230" t="str">
        <f t="shared" si="4"/>
        <v>750MeV</v>
      </c>
      <c r="P92" s="154" t="str">
        <f t="shared" si="5"/>
        <v>650MeV</v>
      </c>
      <c r="Q92" s="270">
        <f t="shared" si="9"/>
        <v>244.11</v>
      </c>
      <c r="R92" s="270">
        <f t="shared" si="10"/>
        <v>170.48</v>
      </c>
      <c r="S92" s="270">
        <f t="shared" si="11"/>
        <v>33.05</v>
      </c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  <c r="AF92" s="154"/>
      <c r="AG92" s="154"/>
      <c r="AH92" s="154"/>
    </row>
    <row r="93">
      <c r="A93" s="228"/>
      <c r="B93" s="153">
        <v>6740.0</v>
      </c>
      <c r="C93" s="153" t="s">
        <v>391</v>
      </c>
      <c r="D93" s="344">
        <v>27.79</v>
      </c>
      <c r="E93" s="153">
        <v>13.0</v>
      </c>
      <c r="F93" s="396">
        <v>21.61</v>
      </c>
      <c r="G93" s="151">
        <v>3435197.0</v>
      </c>
      <c r="H93" s="151">
        <v>29.97</v>
      </c>
      <c r="I93" s="153" t="s">
        <v>65</v>
      </c>
      <c r="J93" s="153" t="s">
        <v>53</v>
      </c>
      <c r="K93" s="153" t="s">
        <v>203</v>
      </c>
      <c r="L93" s="154"/>
      <c r="M93" s="154"/>
      <c r="N93" s="154"/>
      <c r="O93" s="230" t="str">
        <f t="shared" si="4"/>
        <v>750MeV</v>
      </c>
      <c r="P93" s="154" t="str">
        <f t="shared" si="5"/>
        <v>650MeV</v>
      </c>
      <c r="Q93" s="270">
        <f t="shared" si="9"/>
        <v>265.72</v>
      </c>
      <c r="R93" s="270">
        <f t="shared" si="10"/>
        <v>170.48</v>
      </c>
      <c r="S93" s="270">
        <f t="shared" si="11"/>
        <v>33.05</v>
      </c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  <c r="AF93" s="154"/>
      <c r="AG93" s="154"/>
      <c r="AH93" s="154"/>
    </row>
    <row r="94">
      <c r="A94" s="75"/>
      <c r="B94" s="52"/>
      <c r="C94" s="52"/>
      <c r="D94" s="276"/>
      <c r="E94" s="52"/>
      <c r="F94" s="242"/>
      <c r="G94" s="52"/>
      <c r="H94" s="52"/>
      <c r="I94" s="52"/>
      <c r="J94" s="52"/>
      <c r="K94" s="52"/>
      <c r="L94" s="4"/>
      <c r="O94" s="176" t="str">
        <f t="shared" si="4"/>
        <v>750MeV</v>
      </c>
      <c r="P94" s="20" t="str">
        <f t="shared" si="5"/>
        <v>650MeV</v>
      </c>
      <c r="Q94" s="247">
        <f t="shared" si="9"/>
        <v>265.72</v>
      </c>
      <c r="R94" s="247">
        <f t="shared" si="10"/>
        <v>170.48</v>
      </c>
      <c r="S94" s="247">
        <f t="shared" si="11"/>
        <v>33.05</v>
      </c>
    </row>
    <row r="95">
      <c r="A95" s="75"/>
      <c r="B95" s="52"/>
      <c r="C95" s="52"/>
      <c r="D95" s="276"/>
      <c r="E95" s="52"/>
      <c r="F95" s="242"/>
      <c r="G95" s="52"/>
      <c r="H95" s="52"/>
      <c r="I95" s="52"/>
      <c r="J95" s="52"/>
      <c r="K95" s="52"/>
      <c r="O95" s="176" t="str">
        <f t="shared" si="4"/>
        <v>750MeV</v>
      </c>
      <c r="P95" s="20" t="str">
        <f t="shared" si="5"/>
        <v>650MeV</v>
      </c>
      <c r="Q95" s="247">
        <f t="shared" si="9"/>
        <v>265.72</v>
      </c>
      <c r="R95" s="247">
        <f t="shared" si="10"/>
        <v>170.48</v>
      </c>
      <c r="S95" s="247">
        <f t="shared" si="11"/>
        <v>33.05</v>
      </c>
    </row>
    <row r="96">
      <c r="A96" s="73"/>
      <c r="B96" s="52"/>
      <c r="C96" s="52"/>
      <c r="D96" s="276"/>
      <c r="E96" s="52"/>
      <c r="F96" s="242"/>
      <c r="G96" s="52"/>
      <c r="H96" s="52"/>
      <c r="I96" s="52"/>
      <c r="J96" s="52"/>
      <c r="K96" s="52"/>
      <c r="L96" s="4"/>
      <c r="O96" s="176" t="str">
        <f t="shared" si="4"/>
        <v>750MeV</v>
      </c>
      <c r="P96" s="20" t="str">
        <f t="shared" si="5"/>
        <v>650MeV</v>
      </c>
      <c r="Q96" s="247">
        <f t="shared" si="9"/>
        <v>265.72</v>
      </c>
      <c r="R96" s="247">
        <f t="shared" si="10"/>
        <v>170.48</v>
      </c>
      <c r="S96" s="247">
        <f t="shared" si="11"/>
        <v>33.05</v>
      </c>
    </row>
    <row r="97">
      <c r="A97" s="75"/>
      <c r="B97" s="52"/>
      <c r="C97" s="52"/>
      <c r="D97" s="276"/>
      <c r="E97" s="52"/>
      <c r="F97" s="242"/>
      <c r="G97" s="52"/>
      <c r="H97" s="52"/>
      <c r="I97" s="52"/>
      <c r="J97" s="52"/>
      <c r="K97" s="52"/>
      <c r="O97" s="176" t="str">
        <f t="shared" si="4"/>
        <v>750MeV</v>
      </c>
      <c r="P97" s="20" t="str">
        <f t="shared" si="5"/>
        <v>650MeV</v>
      </c>
      <c r="Q97" s="247">
        <f t="shared" si="9"/>
        <v>265.72</v>
      </c>
      <c r="R97" s="247">
        <f t="shared" si="10"/>
        <v>170.48</v>
      </c>
      <c r="S97" s="247">
        <f t="shared" si="11"/>
        <v>33.05</v>
      </c>
    </row>
    <row r="98">
      <c r="A98" s="75"/>
      <c r="B98" s="52"/>
      <c r="C98" s="52"/>
      <c r="D98" s="276"/>
      <c r="E98" s="52"/>
      <c r="F98" s="242"/>
      <c r="G98" s="52"/>
      <c r="H98" s="52"/>
      <c r="I98" s="52"/>
      <c r="J98" s="52"/>
      <c r="K98" s="52"/>
      <c r="O98" s="176" t="str">
        <f t="shared" si="4"/>
        <v>750MeV</v>
      </c>
      <c r="P98" s="20" t="str">
        <f t="shared" si="5"/>
        <v>650MeV</v>
      </c>
      <c r="Q98" s="247">
        <f t="shared" si="9"/>
        <v>265.72</v>
      </c>
      <c r="R98" s="247">
        <f t="shared" si="10"/>
        <v>170.48</v>
      </c>
      <c r="S98" s="247">
        <f t="shared" si="11"/>
        <v>33.05</v>
      </c>
    </row>
    <row r="99">
      <c r="A99" s="75"/>
      <c r="B99" s="52"/>
      <c r="C99" s="52"/>
      <c r="D99" s="276"/>
      <c r="E99" s="52"/>
      <c r="F99" s="242"/>
      <c r="G99" s="52"/>
      <c r="H99" s="52"/>
      <c r="I99" s="52"/>
      <c r="J99" s="52"/>
      <c r="K99" s="52"/>
      <c r="L99" s="4"/>
      <c r="O99" s="176" t="str">
        <f t="shared" si="4"/>
        <v>750MeV</v>
      </c>
      <c r="P99" s="20" t="str">
        <f t="shared" si="5"/>
        <v>650MeV</v>
      </c>
      <c r="Q99" s="247">
        <f t="shared" si="9"/>
        <v>265.72</v>
      </c>
      <c r="R99" s="247">
        <f t="shared" si="10"/>
        <v>170.48</v>
      </c>
      <c r="S99" s="247">
        <f t="shared" si="11"/>
        <v>33.05</v>
      </c>
    </row>
    <row r="100">
      <c r="A100" s="75"/>
      <c r="B100" s="52"/>
      <c r="C100" s="52"/>
      <c r="D100" s="276"/>
      <c r="E100" s="52"/>
      <c r="F100" s="242"/>
      <c r="G100" s="52"/>
      <c r="H100" s="52"/>
      <c r="I100" s="52"/>
      <c r="J100" s="52"/>
      <c r="K100" s="52"/>
      <c r="L100" s="245"/>
      <c r="O100" s="176" t="str">
        <f t="shared" si="4"/>
        <v>750MeV</v>
      </c>
      <c r="P100" s="20" t="str">
        <f t="shared" si="5"/>
        <v>650MeV</v>
      </c>
      <c r="Q100" s="247">
        <f t="shared" si="9"/>
        <v>265.72</v>
      </c>
      <c r="R100" s="247">
        <f t="shared" si="10"/>
        <v>170.48</v>
      </c>
      <c r="S100" s="247">
        <f t="shared" si="11"/>
        <v>33.05</v>
      </c>
    </row>
    <row r="101">
      <c r="A101" s="75"/>
      <c r="B101" s="52"/>
      <c r="C101" s="52"/>
      <c r="D101" s="276"/>
      <c r="E101" s="52"/>
      <c r="F101" s="242"/>
      <c r="G101" s="52"/>
      <c r="H101" s="52"/>
      <c r="I101" s="52"/>
      <c r="J101" s="52"/>
      <c r="K101" s="52"/>
      <c r="O101" s="176" t="str">
        <f t="shared" si="4"/>
        <v>750MeV</v>
      </c>
      <c r="P101" s="20" t="str">
        <f t="shared" si="5"/>
        <v>650MeV</v>
      </c>
      <c r="Q101" s="247">
        <f t="shared" si="9"/>
        <v>265.72</v>
      </c>
      <c r="R101" s="247">
        <f t="shared" si="10"/>
        <v>170.48</v>
      </c>
      <c r="S101" s="247">
        <f t="shared" si="11"/>
        <v>33.05</v>
      </c>
    </row>
    <row r="102">
      <c r="A102" s="75"/>
      <c r="B102" s="52"/>
      <c r="C102" s="52"/>
      <c r="D102" s="276"/>
      <c r="E102" s="52"/>
      <c r="F102" s="242"/>
      <c r="G102" s="52"/>
      <c r="H102" s="52"/>
      <c r="I102" s="52"/>
      <c r="J102" s="52"/>
      <c r="K102" s="52"/>
      <c r="L102" s="245"/>
      <c r="O102" s="176" t="str">
        <f t="shared" si="4"/>
        <v>750MeV</v>
      </c>
      <c r="P102" s="20" t="str">
        <f t="shared" si="5"/>
        <v>650MeV</v>
      </c>
      <c r="Q102" s="247">
        <f t="shared" si="9"/>
        <v>265.72</v>
      </c>
      <c r="R102" s="247">
        <f t="shared" si="10"/>
        <v>170.48</v>
      </c>
      <c r="S102" s="247">
        <f t="shared" si="11"/>
        <v>33.05</v>
      </c>
    </row>
    <row r="103">
      <c r="A103" s="252"/>
      <c r="B103" s="52"/>
      <c r="C103" s="52"/>
      <c r="D103" s="276"/>
      <c r="E103" s="52"/>
      <c r="F103" s="242"/>
      <c r="G103" s="52"/>
      <c r="H103" s="52"/>
      <c r="I103" s="52"/>
      <c r="J103" s="52"/>
      <c r="K103" s="52"/>
      <c r="L103" s="245"/>
      <c r="O103" s="176" t="str">
        <f t="shared" si="4"/>
        <v>750MeV</v>
      </c>
      <c r="P103" s="20" t="str">
        <f t="shared" si="5"/>
        <v>650MeV</v>
      </c>
      <c r="Q103" s="247">
        <f t="shared" si="9"/>
        <v>265.72</v>
      </c>
      <c r="R103" s="247">
        <f t="shared" si="10"/>
        <v>170.48</v>
      </c>
      <c r="S103" s="247">
        <f t="shared" si="11"/>
        <v>33.05</v>
      </c>
    </row>
    <row r="104">
      <c r="A104" s="75"/>
      <c r="B104" s="52"/>
      <c r="C104" s="52"/>
      <c r="D104" s="276"/>
      <c r="E104" s="52"/>
      <c r="F104" s="242"/>
      <c r="G104" s="52"/>
      <c r="H104" s="52"/>
      <c r="I104" s="52"/>
      <c r="J104" s="52"/>
      <c r="K104" s="52"/>
      <c r="L104" s="4"/>
      <c r="O104" s="176" t="str">
        <f t="shared" si="4"/>
        <v>750MeV</v>
      </c>
      <c r="P104" s="20" t="str">
        <f t="shared" si="5"/>
        <v>650MeV</v>
      </c>
      <c r="Q104" s="247">
        <f t="shared" si="9"/>
        <v>265.72</v>
      </c>
      <c r="R104" s="247">
        <f t="shared" si="10"/>
        <v>170.48</v>
      </c>
      <c r="S104" s="247">
        <f t="shared" si="11"/>
        <v>33.05</v>
      </c>
    </row>
    <row r="105">
      <c r="A105" s="75"/>
      <c r="B105" s="52"/>
      <c r="C105" s="52"/>
      <c r="D105" s="276"/>
      <c r="E105" s="52"/>
      <c r="F105" s="242"/>
      <c r="G105" s="52"/>
      <c r="H105" s="52"/>
      <c r="I105" s="52"/>
      <c r="J105" s="52"/>
      <c r="K105" s="52"/>
      <c r="L105" s="4"/>
      <c r="O105" s="176" t="str">
        <f t="shared" si="4"/>
        <v>750MeV</v>
      </c>
      <c r="P105" s="20" t="str">
        <f t="shared" si="5"/>
        <v>650MeV</v>
      </c>
      <c r="Q105" s="247">
        <f t="shared" si="9"/>
        <v>265.72</v>
      </c>
      <c r="R105" s="247">
        <f t="shared" si="10"/>
        <v>170.48</v>
      </c>
      <c r="S105" s="247">
        <f t="shared" si="11"/>
        <v>33.05</v>
      </c>
    </row>
    <row r="106">
      <c r="A106" s="75"/>
      <c r="B106" s="52"/>
      <c r="C106" s="52"/>
      <c r="D106" s="276"/>
      <c r="E106" s="52"/>
      <c r="F106" s="242"/>
      <c r="G106" s="52"/>
      <c r="H106" s="52"/>
      <c r="I106" s="52"/>
      <c r="J106" s="52"/>
      <c r="K106" s="52"/>
      <c r="L106" s="4"/>
      <c r="O106" s="176" t="str">
        <f t="shared" si="4"/>
        <v>750MeV</v>
      </c>
      <c r="P106" s="20" t="str">
        <f t="shared" si="5"/>
        <v>650MeV</v>
      </c>
      <c r="Q106" s="247">
        <f t="shared" si="9"/>
        <v>265.72</v>
      </c>
      <c r="R106" s="247">
        <f t="shared" si="10"/>
        <v>170.48</v>
      </c>
      <c r="S106" s="247">
        <f t="shared" si="11"/>
        <v>33.05</v>
      </c>
    </row>
    <row r="107">
      <c r="A107" s="75"/>
      <c r="B107" s="52"/>
      <c r="C107" s="52"/>
      <c r="D107" s="276"/>
      <c r="E107" s="52"/>
      <c r="F107" s="242"/>
      <c r="G107" s="52"/>
      <c r="H107" s="52"/>
      <c r="I107" s="52"/>
      <c r="J107" s="52"/>
      <c r="K107" s="52"/>
      <c r="O107" s="176" t="str">
        <f t="shared" si="4"/>
        <v>750MeV</v>
      </c>
      <c r="P107" s="20" t="str">
        <f t="shared" si="5"/>
        <v>650MeV</v>
      </c>
      <c r="Q107" s="247">
        <f t="shared" si="9"/>
        <v>265.72</v>
      </c>
      <c r="R107" s="247">
        <f t="shared" si="10"/>
        <v>170.48</v>
      </c>
      <c r="S107" s="247">
        <f t="shared" si="11"/>
        <v>33.05</v>
      </c>
    </row>
    <row r="108">
      <c r="A108" s="75"/>
      <c r="B108" s="52"/>
      <c r="C108" s="52"/>
      <c r="D108" s="276"/>
      <c r="E108" s="52"/>
      <c r="F108" s="242"/>
      <c r="G108" s="52"/>
      <c r="H108" s="52"/>
      <c r="I108" s="52"/>
      <c r="J108" s="52"/>
      <c r="K108" s="52"/>
      <c r="O108" s="176" t="str">
        <f t="shared" si="4"/>
        <v>750MeV</v>
      </c>
      <c r="P108" s="20" t="str">
        <f t="shared" si="5"/>
        <v>650MeV</v>
      </c>
      <c r="Q108" s="247">
        <f t="shared" si="9"/>
        <v>265.72</v>
      </c>
      <c r="R108" s="247">
        <f t="shared" si="10"/>
        <v>170.48</v>
      </c>
      <c r="S108" s="247">
        <f t="shared" si="11"/>
        <v>33.05</v>
      </c>
    </row>
    <row r="109">
      <c r="A109" s="73"/>
      <c r="B109" s="52"/>
      <c r="C109" s="52"/>
      <c r="D109" s="276"/>
      <c r="E109" s="52"/>
      <c r="F109" s="242"/>
      <c r="G109" s="52"/>
      <c r="H109" s="52"/>
      <c r="I109" s="52"/>
      <c r="J109" s="52"/>
      <c r="K109" s="52"/>
      <c r="O109" s="176" t="str">
        <f t="shared" si="4"/>
        <v>750MeV</v>
      </c>
      <c r="P109" s="20" t="str">
        <f t="shared" si="5"/>
        <v>650MeV</v>
      </c>
      <c r="Q109" s="247">
        <f t="shared" si="9"/>
        <v>265.72</v>
      </c>
      <c r="R109" s="247">
        <f t="shared" si="10"/>
        <v>170.48</v>
      </c>
      <c r="S109" s="247">
        <f t="shared" si="11"/>
        <v>33.05</v>
      </c>
    </row>
    <row r="110">
      <c r="A110" s="75"/>
      <c r="B110" s="52"/>
      <c r="C110" s="52"/>
      <c r="D110" s="276"/>
      <c r="E110" s="52"/>
      <c r="F110" s="242"/>
      <c r="G110" s="52"/>
      <c r="H110" s="52"/>
      <c r="I110" s="52"/>
      <c r="J110" s="52"/>
      <c r="K110" s="52"/>
      <c r="O110" s="176" t="str">
        <f t="shared" si="4"/>
        <v>750MeV</v>
      </c>
      <c r="P110" s="20" t="str">
        <f t="shared" si="5"/>
        <v>650MeV</v>
      </c>
      <c r="Q110" s="247">
        <f t="shared" si="9"/>
        <v>265.72</v>
      </c>
      <c r="R110" s="247">
        <f t="shared" si="10"/>
        <v>170.48</v>
      </c>
      <c r="S110" s="247">
        <f t="shared" si="11"/>
        <v>33.05</v>
      </c>
    </row>
    <row r="111">
      <c r="A111" s="75"/>
      <c r="B111" s="52"/>
      <c r="C111" s="52"/>
      <c r="D111" s="276"/>
      <c r="E111" s="52"/>
      <c r="F111" s="242"/>
      <c r="G111" s="52"/>
      <c r="H111" s="52"/>
      <c r="I111" s="52"/>
      <c r="J111" s="52"/>
      <c r="K111" s="52"/>
      <c r="O111" s="176" t="str">
        <f t="shared" si="4"/>
        <v>750MeV</v>
      </c>
      <c r="P111" s="20" t="str">
        <f t="shared" si="5"/>
        <v>650MeV</v>
      </c>
      <c r="Q111" s="247">
        <f t="shared" si="9"/>
        <v>265.72</v>
      </c>
      <c r="R111" s="247">
        <f t="shared" si="10"/>
        <v>170.48</v>
      </c>
      <c r="S111" s="247">
        <f t="shared" si="11"/>
        <v>33.05</v>
      </c>
    </row>
    <row r="112">
      <c r="A112" s="75"/>
      <c r="B112" s="52"/>
      <c r="C112" s="52"/>
      <c r="D112" s="276"/>
      <c r="E112" s="52"/>
      <c r="F112" s="242"/>
      <c r="G112" s="52"/>
      <c r="H112" s="52"/>
      <c r="I112" s="52"/>
      <c r="J112" s="52"/>
      <c r="K112" s="52"/>
      <c r="O112" s="176" t="str">
        <f t="shared" si="4"/>
        <v>750MeV</v>
      </c>
      <c r="P112" s="20" t="str">
        <f t="shared" si="5"/>
        <v>650MeV</v>
      </c>
      <c r="Q112" s="247">
        <f t="shared" si="9"/>
        <v>265.72</v>
      </c>
      <c r="R112" s="247">
        <f t="shared" si="10"/>
        <v>170.48</v>
      </c>
      <c r="S112" s="247">
        <f t="shared" si="11"/>
        <v>33.05</v>
      </c>
    </row>
    <row r="113">
      <c r="A113" s="75"/>
      <c r="B113" s="52"/>
      <c r="C113" s="52"/>
      <c r="D113" s="276"/>
      <c r="E113" s="52"/>
      <c r="F113" s="242"/>
      <c r="G113" s="52"/>
      <c r="H113" s="52"/>
      <c r="I113" s="52"/>
      <c r="J113" s="52"/>
      <c r="K113" s="52"/>
      <c r="O113" s="176" t="str">
        <f t="shared" si="4"/>
        <v>750MeV</v>
      </c>
      <c r="P113" s="20" t="str">
        <f t="shared" si="5"/>
        <v>650MeV</v>
      </c>
      <c r="Q113" s="247">
        <f t="shared" si="9"/>
        <v>265.72</v>
      </c>
      <c r="R113" s="247">
        <f t="shared" si="10"/>
        <v>170.48</v>
      </c>
      <c r="S113" s="247">
        <f t="shared" si="11"/>
        <v>33.05</v>
      </c>
    </row>
    <row r="114">
      <c r="A114" s="31"/>
      <c r="B114" s="52"/>
      <c r="C114" s="52"/>
      <c r="D114" s="276"/>
      <c r="E114" s="52"/>
      <c r="F114" s="242"/>
      <c r="G114" s="52"/>
      <c r="H114" s="52"/>
      <c r="I114" s="52"/>
      <c r="J114" s="52"/>
      <c r="K114" s="52"/>
      <c r="O114" s="176" t="str">
        <f t="shared" si="4"/>
        <v>750MeV</v>
      </c>
      <c r="P114" s="20" t="str">
        <f t="shared" si="5"/>
        <v>650MeV</v>
      </c>
      <c r="Q114" s="247">
        <f t="shared" si="9"/>
        <v>265.72</v>
      </c>
      <c r="R114" s="247">
        <f t="shared" si="10"/>
        <v>170.48</v>
      </c>
      <c r="S114" s="247">
        <f t="shared" si="11"/>
        <v>33.05</v>
      </c>
      <c r="T114" s="52"/>
      <c r="U114" s="52"/>
      <c r="V114" s="52"/>
    </row>
    <row r="115">
      <c r="A115" s="252"/>
      <c r="B115" s="52"/>
      <c r="C115" s="52"/>
      <c r="D115" s="276"/>
      <c r="E115" s="52"/>
      <c r="F115" s="242"/>
      <c r="G115" s="52"/>
      <c r="H115" s="52"/>
      <c r="I115" s="52"/>
      <c r="J115" s="52"/>
      <c r="K115" s="52"/>
      <c r="O115" s="176" t="str">
        <f t="shared" si="4"/>
        <v>750MeV</v>
      </c>
      <c r="P115" s="20" t="str">
        <f t="shared" si="5"/>
        <v>650MeV</v>
      </c>
      <c r="Q115" s="247">
        <f t="shared" si="9"/>
        <v>265.72</v>
      </c>
      <c r="R115" s="247">
        <f t="shared" si="10"/>
        <v>170.48</v>
      </c>
      <c r="S115" s="247">
        <f t="shared" si="11"/>
        <v>33.05</v>
      </c>
    </row>
    <row r="116">
      <c r="A116" s="75"/>
      <c r="B116" s="52"/>
      <c r="C116" s="52"/>
      <c r="D116" s="276"/>
      <c r="E116" s="52"/>
      <c r="F116" s="242"/>
      <c r="G116" s="52"/>
      <c r="H116" s="52"/>
      <c r="I116" s="52"/>
      <c r="J116" s="52"/>
      <c r="K116" s="52"/>
      <c r="O116" s="176" t="str">
        <f t="shared" si="4"/>
        <v>750MeV</v>
      </c>
      <c r="P116" s="20" t="str">
        <f t="shared" si="5"/>
        <v>650MeV</v>
      </c>
      <c r="Q116" s="247">
        <f t="shared" si="9"/>
        <v>265.72</v>
      </c>
      <c r="R116" s="247">
        <f t="shared" si="10"/>
        <v>170.48</v>
      </c>
      <c r="S116" s="247">
        <f t="shared" si="11"/>
        <v>33.05</v>
      </c>
      <c r="T116" s="216"/>
      <c r="U116" s="216"/>
    </row>
    <row r="117">
      <c r="A117" s="75"/>
      <c r="B117" s="52"/>
      <c r="C117" s="52"/>
      <c r="D117" s="276"/>
      <c r="E117" s="52"/>
      <c r="F117" s="242"/>
      <c r="G117" s="52"/>
      <c r="H117" s="52"/>
      <c r="I117" s="52"/>
      <c r="J117" s="52"/>
      <c r="K117" s="52"/>
      <c r="O117" s="176" t="str">
        <f t="shared" si="4"/>
        <v>750MeV</v>
      </c>
      <c r="P117" s="20" t="str">
        <f t="shared" si="5"/>
        <v>650MeV</v>
      </c>
      <c r="Q117" s="247">
        <f t="shared" si="9"/>
        <v>265.72</v>
      </c>
      <c r="R117" s="247">
        <f t="shared" si="10"/>
        <v>170.48</v>
      </c>
      <c r="S117" s="247">
        <f t="shared" si="11"/>
        <v>33.05</v>
      </c>
      <c r="T117" s="216"/>
      <c r="U117" s="216"/>
    </row>
    <row r="118">
      <c r="A118" s="75"/>
      <c r="B118" s="52"/>
      <c r="C118" s="52"/>
      <c r="D118" s="276"/>
      <c r="E118" s="52"/>
      <c r="F118" s="242"/>
      <c r="G118" s="52"/>
      <c r="H118" s="52"/>
      <c r="I118" s="52"/>
      <c r="J118" s="52"/>
      <c r="K118" s="52"/>
      <c r="L118" s="4"/>
      <c r="O118" s="176" t="str">
        <f t="shared" si="4"/>
        <v>750MeV</v>
      </c>
      <c r="P118" s="20" t="str">
        <f t="shared" si="5"/>
        <v>650MeV</v>
      </c>
      <c r="Q118" s="247">
        <f t="shared" si="9"/>
        <v>265.72</v>
      </c>
      <c r="R118" s="247">
        <f t="shared" si="10"/>
        <v>170.48</v>
      </c>
      <c r="S118" s="247">
        <f t="shared" si="11"/>
        <v>33.05</v>
      </c>
      <c r="T118" s="216"/>
      <c r="U118" s="216"/>
    </row>
    <row r="119">
      <c r="A119" s="75"/>
      <c r="B119" s="52"/>
      <c r="C119" s="52"/>
      <c r="D119" s="276"/>
      <c r="E119" s="52"/>
      <c r="F119" s="242"/>
      <c r="G119" s="52"/>
      <c r="H119" s="52"/>
      <c r="I119" s="52"/>
      <c r="J119" s="52"/>
      <c r="K119" s="52"/>
      <c r="O119" s="176" t="str">
        <f t="shared" si="4"/>
        <v>750MeV</v>
      </c>
      <c r="P119" s="20" t="str">
        <f t="shared" si="5"/>
        <v>650MeV</v>
      </c>
      <c r="Q119" s="247">
        <f t="shared" si="9"/>
        <v>265.72</v>
      </c>
      <c r="R119" s="247">
        <f t="shared" si="10"/>
        <v>170.48</v>
      </c>
      <c r="S119" s="247">
        <f t="shared" si="11"/>
        <v>33.05</v>
      </c>
      <c r="T119" s="216"/>
      <c r="U119" s="216"/>
    </row>
    <row r="120">
      <c r="A120" s="75"/>
      <c r="B120" s="52"/>
      <c r="C120" s="52"/>
      <c r="D120" s="276"/>
      <c r="E120" s="52"/>
      <c r="F120" s="242"/>
      <c r="G120" s="52"/>
      <c r="H120" s="52"/>
      <c r="I120" s="52"/>
      <c r="J120" s="52"/>
      <c r="K120" s="52"/>
      <c r="O120" s="176" t="str">
        <f t="shared" si="4"/>
        <v>750MeV</v>
      </c>
      <c r="P120" s="20" t="str">
        <f t="shared" si="5"/>
        <v>650MeV</v>
      </c>
      <c r="Q120" s="247">
        <f t="shared" si="9"/>
        <v>265.72</v>
      </c>
      <c r="R120" s="247">
        <f t="shared" si="10"/>
        <v>170.48</v>
      </c>
      <c r="S120" s="247">
        <f t="shared" si="11"/>
        <v>33.05</v>
      </c>
      <c r="T120" s="216"/>
      <c r="U120" s="216"/>
    </row>
    <row r="121">
      <c r="A121" s="75"/>
      <c r="B121" s="52"/>
      <c r="C121" s="52"/>
      <c r="D121" s="276"/>
      <c r="E121" s="52"/>
      <c r="F121" s="242"/>
      <c r="G121" s="52"/>
      <c r="H121" s="52"/>
      <c r="I121" s="52"/>
      <c r="J121" s="52"/>
      <c r="K121" s="52"/>
      <c r="O121" s="176" t="str">
        <f t="shared" si="4"/>
        <v>750MeV</v>
      </c>
      <c r="P121" s="20" t="str">
        <f t="shared" si="5"/>
        <v>650MeV</v>
      </c>
      <c r="Q121" s="247">
        <f t="shared" si="9"/>
        <v>265.72</v>
      </c>
      <c r="R121" s="247">
        <f t="shared" si="10"/>
        <v>170.48</v>
      </c>
      <c r="S121" s="247">
        <f t="shared" si="11"/>
        <v>33.05</v>
      </c>
      <c r="T121" s="216"/>
      <c r="U121" s="216"/>
    </row>
    <row r="122">
      <c r="A122" s="75"/>
      <c r="B122" s="52"/>
      <c r="C122" s="52"/>
      <c r="D122" s="276"/>
      <c r="E122" s="52"/>
      <c r="F122" s="242"/>
      <c r="G122" s="52"/>
      <c r="H122" s="52"/>
      <c r="I122" s="52"/>
      <c r="J122" s="52"/>
      <c r="K122" s="52"/>
      <c r="O122" s="176" t="str">
        <f t="shared" si="4"/>
        <v>750MeV</v>
      </c>
      <c r="P122" s="20" t="str">
        <f t="shared" si="5"/>
        <v>650MeV</v>
      </c>
      <c r="Q122" s="247">
        <f t="shared" si="9"/>
        <v>265.72</v>
      </c>
      <c r="R122" s="247">
        <f t="shared" si="10"/>
        <v>170.48</v>
      </c>
      <c r="S122" s="247">
        <f t="shared" si="11"/>
        <v>33.05</v>
      </c>
      <c r="T122" s="216"/>
      <c r="U122" s="216"/>
    </row>
    <row r="123">
      <c r="A123" s="75"/>
      <c r="B123" s="52"/>
      <c r="C123" s="52"/>
      <c r="D123" s="276"/>
      <c r="E123" s="52"/>
      <c r="F123" s="242"/>
      <c r="G123" s="52"/>
      <c r="H123" s="52"/>
      <c r="I123" s="52"/>
      <c r="J123" s="52"/>
      <c r="K123" s="52"/>
      <c r="O123" s="176" t="str">
        <f t="shared" si="4"/>
        <v>750MeV</v>
      </c>
      <c r="P123" s="20" t="str">
        <f t="shared" si="5"/>
        <v>650MeV</v>
      </c>
      <c r="Q123" s="247">
        <f t="shared" si="9"/>
        <v>265.72</v>
      </c>
      <c r="R123" s="247">
        <f t="shared" si="10"/>
        <v>170.48</v>
      </c>
      <c r="S123" s="247">
        <f t="shared" si="11"/>
        <v>33.05</v>
      </c>
      <c r="T123" s="216"/>
      <c r="U123" s="216"/>
    </row>
    <row r="124">
      <c r="A124" s="75"/>
      <c r="B124" s="52"/>
      <c r="C124" s="52"/>
      <c r="D124" s="276"/>
      <c r="E124" s="52"/>
      <c r="F124" s="242"/>
      <c r="G124" s="52"/>
      <c r="H124" s="52"/>
      <c r="I124" s="52"/>
      <c r="J124" s="52"/>
      <c r="K124" s="52"/>
      <c r="O124" s="176" t="str">
        <f t="shared" si="4"/>
        <v>750MeV</v>
      </c>
      <c r="P124" s="20" t="str">
        <f t="shared" si="5"/>
        <v>650MeV</v>
      </c>
      <c r="Q124" s="247">
        <f t="shared" si="9"/>
        <v>265.72</v>
      </c>
      <c r="R124" s="247">
        <f t="shared" si="10"/>
        <v>170.48</v>
      </c>
      <c r="S124" s="247">
        <f t="shared" si="11"/>
        <v>33.05</v>
      </c>
      <c r="T124" s="216"/>
      <c r="U124" s="216"/>
    </row>
    <row r="125">
      <c r="A125" s="75"/>
      <c r="B125" s="52"/>
      <c r="C125" s="52"/>
      <c r="D125" s="276"/>
      <c r="E125" s="52"/>
      <c r="F125" s="242"/>
      <c r="G125" s="52"/>
      <c r="H125" s="52"/>
      <c r="I125" s="52"/>
      <c r="J125" s="52"/>
      <c r="K125" s="52"/>
      <c r="O125" s="176" t="str">
        <f t="shared" si="4"/>
        <v>750MeV</v>
      </c>
      <c r="P125" s="20" t="str">
        <f t="shared" si="5"/>
        <v>650MeV</v>
      </c>
      <c r="Q125" s="247">
        <f t="shared" si="9"/>
        <v>265.72</v>
      </c>
      <c r="R125" s="247">
        <f t="shared" si="10"/>
        <v>170.48</v>
      </c>
      <c r="S125" s="247">
        <f t="shared" si="11"/>
        <v>33.05</v>
      </c>
      <c r="T125" s="216"/>
      <c r="U125" s="216"/>
    </row>
    <row r="126">
      <c r="A126" s="73"/>
      <c r="B126" s="52"/>
      <c r="C126" s="52"/>
      <c r="D126" s="276"/>
      <c r="E126" s="52"/>
      <c r="F126" s="242"/>
      <c r="G126" s="52"/>
      <c r="H126" s="52"/>
      <c r="I126" s="52"/>
      <c r="J126" s="52"/>
      <c r="K126" s="52"/>
      <c r="O126" s="176" t="str">
        <f t="shared" si="4"/>
        <v>750MeV</v>
      </c>
      <c r="P126" s="20" t="str">
        <f t="shared" si="5"/>
        <v>650MeV</v>
      </c>
      <c r="Q126" s="247">
        <f t="shared" si="9"/>
        <v>265.72</v>
      </c>
      <c r="R126" s="247">
        <f t="shared" si="10"/>
        <v>170.48</v>
      </c>
      <c r="S126" s="247">
        <f t="shared" si="11"/>
        <v>33.05</v>
      </c>
      <c r="T126" s="216"/>
      <c r="U126" s="216"/>
    </row>
    <row r="127">
      <c r="A127" s="75"/>
      <c r="B127" s="52"/>
      <c r="C127" s="52"/>
      <c r="D127" s="276"/>
      <c r="E127" s="52"/>
      <c r="F127" s="242"/>
      <c r="G127" s="52"/>
      <c r="H127" s="52"/>
      <c r="I127" s="52"/>
      <c r="J127" s="52"/>
      <c r="K127" s="52"/>
      <c r="O127" s="176" t="str">
        <f t="shared" si="4"/>
        <v>750MeV</v>
      </c>
      <c r="P127" s="20" t="str">
        <f t="shared" si="5"/>
        <v>650MeV</v>
      </c>
      <c r="Q127" s="247">
        <f t="shared" si="9"/>
        <v>265.72</v>
      </c>
      <c r="R127" s="247">
        <f t="shared" si="10"/>
        <v>170.48</v>
      </c>
      <c r="S127" s="247">
        <f t="shared" si="11"/>
        <v>33.05</v>
      </c>
      <c r="T127" s="216"/>
      <c r="U127" s="216"/>
    </row>
    <row r="128">
      <c r="A128" s="75"/>
      <c r="B128" s="52"/>
      <c r="C128" s="52"/>
      <c r="D128" s="276"/>
      <c r="E128" s="52"/>
      <c r="F128" s="242"/>
      <c r="G128" s="52"/>
      <c r="H128" s="52"/>
      <c r="I128" s="52"/>
      <c r="J128" s="52"/>
      <c r="K128" s="52"/>
      <c r="O128" s="176" t="str">
        <f t="shared" si="4"/>
        <v>750MeV</v>
      </c>
      <c r="P128" s="20" t="str">
        <f t="shared" si="5"/>
        <v>650MeV</v>
      </c>
      <c r="Q128" s="247">
        <f t="shared" si="9"/>
        <v>265.72</v>
      </c>
      <c r="R128" s="247">
        <f t="shared" si="10"/>
        <v>170.48</v>
      </c>
      <c r="S128" s="247">
        <f t="shared" si="11"/>
        <v>33.05</v>
      </c>
      <c r="T128" s="216"/>
      <c r="U128" s="216"/>
    </row>
    <row r="129">
      <c r="A129" s="75"/>
      <c r="B129" s="52"/>
      <c r="C129" s="52"/>
      <c r="D129" s="276"/>
      <c r="E129" s="52"/>
      <c r="F129" s="242"/>
      <c r="G129" s="52"/>
      <c r="H129" s="52"/>
      <c r="I129" s="52"/>
      <c r="J129" s="52"/>
      <c r="K129" s="52"/>
      <c r="O129" s="176" t="str">
        <f t="shared" si="4"/>
        <v>750MeV</v>
      </c>
      <c r="P129" s="20" t="str">
        <f t="shared" si="5"/>
        <v>650MeV</v>
      </c>
      <c r="Q129" s="247">
        <f t="shared" si="9"/>
        <v>265.72</v>
      </c>
      <c r="R129" s="247">
        <f t="shared" si="10"/>
        <v>170.48</v>
      </c>
      <c r="S129" s="247">
        <f t="shared" si="11"/>
        <v>33.05</v>
      </c>
      <c r="T129" s="216"/>
      <c r="U129" s="216"/>
    </row>
    <row r="130">
      <c r="A130" s="75"/>
      <c r="B130" s="52"/>
      <c r="C130" s="52"/>
      <c r="D130" s="276"/>
      <c r="E130" s="52"/>
      <c r="F130" s="242"/>
      <c r="G130" s="52"/>
      <c r="H130" s="52"/>
      <c r="I130" s="52"/>
      <c r="J130" s="52"/>
      <c r="K130" s="52"/>
      <c r="O130" s="176" t="str">
        <f t="shared" si="4"/>
        <v>750MeV</v>
      </c>
      <c r="P130" s="20" t="str">
        <f t="shared" si="5"/>
        <v>650MeV</v>
      </c>
      <c r="Q130" s="247">
        <f t="shared" si="9"/>
        <v>265.72</v>
      </c>
      <c r="R130" s="247">
        <f t="shared" si="10"/>
        <v>170.48</v>
      </c>
      <c r="S130" s="247">
        <f t="shared" si="11"/>
        <v>33.05</v>
      </c>
      <c r="T130" s="216"/>
      <c r="U130" s="216"/>
      <c r="AG130" s="4">
        <v>35.0</v>
      </c>
      <c r="AH130" s="4">
        <v>12.0</v>
      </c>
    </row>
    <row r="131">
      <c r="A131" s="75"/>
      <c r="B131" s="52"/>
      <c r="C131" s="52"/>
      <c r="D131" s="276"/>
      <c r="E131" s="52"/>
      <c r="F131" s="242"/>
      <c r="G131" s="52"/>
      <c r="H131" s="52"/>
      <c r="I131" s="52"/>
      <c r="J131" s="52"/>
      <c r="K131" s="52"/>
      <c r="O131" s="176" t="str">
        <f t="shared" si="4"/>
        <v>750MeV</v>
      </c>
      <c r="P131" s="20" t="str">
        <f t="shared" si="5"/>
        <v>650MeV</v>
      </c>
      <c r="Q131" s="247">
        <f t="shared" si="9"/>
        <v>265.72</v>
      </c>
      <c r="R131" s="247">
        <f t="shared" si="10"/>
        <v>170.48</v>
      </c>
      <c r="S131" s="247">
        <f t="shared" si="11"/>
        <v>33.05</v>
      </c>
      <c r="T131" s="216"/>
      <c r="U131" s="216"/>
    </row>
    <row r="132">
      <c r="A132" s="75"/>
      <c r="B132" s="52"/>
      <c r="C132" s="52"/>
      <c r="D132" s="276"/>
      <c r="E132" s="52"/>
      <c r="F132" s="242"/>
      <c r="G132" s="52"/>
      <c r="H132" s="52"/>
      <c r="I132" s="52"/>
      <c r="J132" s="52"/>
      <c r="K132" s="52"/>
      <c r="O132" s="176" t="str">
        <f t="shared" si="4"/>
        <v>750MeV</v>
      </c>
      <c r="P132" s="20" t="str">
        <f t="shared" si="5"/>
        <v>650MeV</v>
      </c>
      <c r="Q132" s="247">
        <f t="shared" si="9"/>
        <v>265.72</v>
      </c>
      <c r="R132" s="247">
        <f t="shared" si="10"/>
        <v>170.48</v>
      </c>
      <c r="S132" s="247">
        <f t="shared" si="11"/>
        <v>33.05</v>
      </c>
      <c r="T132" s="216"/>
      <c r="U132" s="216"/>
    </row>
    <row r="133">
      <c r="A133" s="252"/>
      <c r="B133" s="52"/>
      <c r="C133" s="52"/>
      <c r="D133" s="276"/>
      <c r="E133" s="52"/>
      <c r="F133" s="242"/>
      <c r="G133" s="52"/>
      <c r="H133" s="52"/>
      <c r="I133" s="52"/>
      <c r="J133" s="52"/>
      <c r="K133" s="52"/>
      <c r="O133" s="176" t="str">
        <f t="shared" si="4"/>
        <v>750MeV</v>
      </c>
      <c r="P133" s="20" t="str">
        <f t="shared" si="5"/>
        <v>650MeV</v>
      </c>
      <c r="Q133" s="247">
        <f t="shared" si="9"/>
        <v>265.72</v>
      </c>
      <c r="R133" s="247">
        <f t="shared" si="10"/>
        <v>170.48</v>
      </c>
      <c r="S133" s="247">
        <f t="shared" si="11"/>
        <v>33.05</v>
      </c>
      <c r="T133" s="216"/>
      <c r="U133" s="216"/>
    </row>
    <row r="134">
      <c r="A134" s="75"/>
      <c r="B134" s="52"/>
      <c r="C134" s="52"/>
      <c r="D134" s="276"/>
      <c r="E134" s="52"/>
      <c r="F134" s="242"/>
      <c r="G134" s="52"/>
      <c r="H134" s="52"/>
      <c r="I134" s="52"/>
      <c r="J134" s="52"/>
      <c r="K134" s="52"/>
      <c r="O134" s="176" t="str">
        <f t="shared" si="4"/>
        <v>750MeV</v>
      </c>
      <c r="P134" s="20" t="str">
        <f t="shared" si="5"/>
        <v>650MeV</v>
      </c>
      <c r="Q134" s="247">
        <f t="shared" si="9"/>
        <v>265.72</v>
      </c>
      <c r="R134" s="247">
        <f t="shared" si="10"/>
        <v>170.48</v>
      </c>
      <c r="S134" s="247">
        <f t="shared" si="11"/>
        <v>33.05</v>
      </c>
      <c r="T134" s="216"/>
      <c r="U134" s="216"/>
    </row>
    <row r="135">
      <c r="A135" s="73"/>
      <c r="B135" s="52"/>
      <c r="C135" s="52"/>
      <c r="D135" s="276"/>
      <c r="E135" s="52"/>
      <c r="F135" s="242"/>
      <c r="G135" s="52"/>
      <c r="H135" s="52"/>
      <c r="I135" s="52"/>
      <c r="J135" s="52"/>
      <c r="K135" s="52"/>
      <c r="O135" s="176" t="str">
        <f t="shared" si="4"/>
        <v>750MeV</v>
      </c>
      <c r="P135" s="20" t="str">
        <f t="shared" si="5"/>
        <v>650MeV</v>
      </c>
      <c r="Q135" s="247">
        <f t="shared" si="9"/>
        <v>265.72</v>
      </c>
      <c r="R135" s="247">
        <f t="shared" si="10"/>
        <v>170.48</v>
      </c>
      <c r="S135" s="247">
        <f t="shared" si="11"/>
        <v>33.05</v>
      </c>
      <c r="T135" s="216"/>
      <c r="U135" s="216"/>
    </row>
    <row r="136">
      <c r="A136" s="75"/>
      <c r="B136" s="52"/>
      <c r="C136" s="52"/>
      <c r="D136" s="276"/>
      <c r="E136" s="52"/>
      <c r="F136" s="242"/>
      <c r="G136" s="52"/>
      <c r="H136" s="52"/>
      <c r="I136" s="52"/>
      <c r="J136" s="52"/>
      <c r="K136" s="52"/>
      <c r="L136" s="4"/>
      <c r="O136" s="176" t="str">
        <f t="shared" si="4"/>
        <v>750MeV</v>
      </c>
      <c r="P136" s="20" t="str">
        <f t="shared" si="5"/>
        <v>650MeV</v>
      </c>
      <c r="Q136" s="247">
        <f t="shared" si="9"/>
        <v>265.72</v>
      </c>
      <c r="R136" s="247">
        <f t="shared" si="10"/>
        <v>170.48</v>
      </c>
      <c r="S136" s="247">
        <f t="shared" si="11"/>
        <v>33.05</v>
      </c>
      <c r="T136" s="216"/>
      <c r="U136" s="216"/>
    </row>
    <row r="137">
      <c r="A137" s="75"/>
      <c r="B137" s="52"/>
      <c r="C137" s="52"/>
      <c r="D137" s="276"/>
      <c r="E137" s="52"/>
      <c r="F137" s="242"/>
      <c r="G137" s="52"/>
      <c r="H137" s="52"/>
      <c r="I137" s="52"/>
      <c r="J137" s="52"/>
      <c r="K137" s="52"/>
      <c r="O137" s="176" t="str">
        <f t="shared" si="4"/>
        <v>750MeV</v>
      </c>
      <c r="P137" s="20" t="str">
        <f t="shared" si="5"/>
        <v>650MeV</v>
      </c>
      <c r="Q137" s="247">
        <f t="shared" si="9"/>
        <v>265.72</v>
      </c>
      <c r="R137" s="247">
        <f t="shared" si="10"/>
        <v>170.48</v>
      </c>
      <c r="S137" s="247">
        <f t="shared" si="11"/>
        <v>33.05</v>
      </c>
      <c r="T137" s="216"/>
      <c r="U137" s="216"/>
    </row>
    <row r="138">
      <c r="A138" s="252"/>
      <c r="B138" s="52"/>
      <c r="C138" s="52"/>
      <c r="D138" s="276"/>
      <c r="E138" s="52"/>
      <c r="F138" s="242"/>
      <c r="G138" s="52"/>
      <c r="H138" s="52"/>
      <c r="I138" s="52"/>
      <c r="J138" s="52"/>
      <c r="K138" s="52"/>
      <c r="O138" s="176" t="str">
        <f t="shared" si="4"/>
        <v>750MeV</v>
      </c>
      <c r="P138" s="20" t="str">
        <f t="shared" si="5"/>
        <v>650MeV</v>
      </c>
      <c r="Q138" s="247">
        <f t="shared" si="9"/>
        <v>265.72</v>
      </c>
      <c r="R138" s="247">
        <f t="shared" si="10"/>
        <v>170.48</v>
      </c>
      <c r="S138" s="247">
        <f t="shared" si="11"/>
        <v>33.05</v>
      </c>
      <c r="T138" s="216"/>
      <c r="U138" s="216"/>
    </row>
    <row r="139">
      <c r="A139" s="75"/>
      <c r="B139" s="52"/>
      <c r="C139" s="52"/>
      <c r="D139" s="276"/>
      <c r="E139" s="52"/>
      <c r="F139" s="242"/>
      <c r="G139" s="52"/>
      <c r="H139" s="52"/>
      <c r="I139" s="52"/>
      <c r="J139" s="52"/>
      <c r="K139" s="52"/>
      <c r="O139" s="176" t="str">
        <f t="shared" si="4"/>
        <v>750MeV</v>
      </c>
      <c r="P139" s="20" t="str">
        <f t="shared" si="5"/>
        <v>650MeV</v>
      </c>
      <c r="Q139" s="247">
        <f t="shared" si="9"/>
        <v>265.72</v>
      </c>
      <c r="R139" s="247">
        <f t="shared" si="10"/>
        <v>170.48</v>
      </c>
      <c r="S139" s="247">
        <f t="shared" si="11"/>
        <v>33.05</v>
      </c>
      <c r="T139" s="216"/>
      <c r="U139" s="216"/>
    </row>
    <row r="140">
      <c r="A140" s="75"/>
      <c r="B140" s="52"/>
      <c r="C140" s="52"/>
      <c r="D140" s="276"/>
      <c r="E140" s="52"/>
      <c r="F140" s="242"/>
      <c r="G140" s="52"/>
      <c r="H140" s="52"/>
      <c r="I140" s="52"/>
      <c r="J140" s="52"/>
      <c r="K140" s="52"/>
      <c r="O140" s="176" t="str">
        <f t="shared" si="4"/>
        <v>750MeV</v>
      </c>
      <c r="P140" s="20" t="str">
        <f t="shared" si="5"/>
        <v>650MeV</v>
      </c>
      <c r="Q140" s="247">
        <f t="shared" si="9"/>
        <v>265.72</v>
      </c>
      <c r="R140" s="247">
        <f t="shared" si="10"/>
        <v>170.48</v>
      </c>
      <c r="S140" s="247">
        <f t="shared" si="11"/>
        <v>33.05</v>
      </c>
      <c r="T140" s="216"/>
      <c r="U140" s="216"/>
    </row>
    <row r="141">
      <c r="A141" s="75"/>
      <c r="B141" s="52"/>
      <c r="C141" s="52"/>
      <c r="D141" s="276"/>
      <c r="E141" s="52"/>
      <c r="F141" s="242"/>
      <c r="G141" s="52"/>
      <c r="H141" s="52"/>
      <c r="I141" s="52"/>
      <c r="J141" s="52"/>
      <c r="K141" s="52"/>
      <c r="O141" s="176" t="str">
        <f t="shared" si="4"/>
        <v>750MeV</v>
      </c>
      <c r="P141" s="20" t="str">
        <f t="shared" si="5"/>
        <v>650MeV</v>
      </c>
      <c r="Q141" s="247">
        <f t="shared" si="9"/>
        <v>265.72</v>
      </c>
      <c r="R141" s="247">
        <f t="shared" si="10"/>
        <v>170.48</v>
      </c>
      <c r="S141" s="247">
        <f t="shared" si="11"/>
        <v>33.05</v>
      </c>
      <c r="T141" s="216"/>
      <c r="U141" s="216"/>
    </row>
    <row r="142">
      <c r="A142" s="75"/>
      <c r="B142" s="52"/>
      <c r="C142" s="52"/>
      <c r="D142" s="276"/>
      <c r="E142" s="52"/>
      <c r="F142" s="242"/>
      <c r="G142" s="52"/>
      <c r="H142" s="52"/>
      <c r="I142" s="52"/>
      <c r="J142" s="52"/>
      <c r="K142" s="52"/>
      <c r="O142" s="176" t="str">
        <f t="shared" si="4"/>
        <v>750MeV</v>
      </c>
      <c r="P142" s="20" t="str">
        <f t="shared" si="5"/>
        <v>650MeV</v>
      </c>
      <c r="Q142" s="247">
        <f t="shared" si="9"/>
        <v>265.72</v>
      </c>
      <c r="R142" s="247">
        <f t="shared" si="10"/>
        <v>170.48</v>
      </c>
      <c r="S142" s="247">
        <f t="shared" si="11"/>
        <v>33.05</v>
      </c>
      <c r="T142" s="216"/>
      <c r="U142" s="216"/>
    </row>
    <row r="143">
      <c r="A143" s="75"/>
      <c r="B143" s="52"/>
      <c r="C143" s="52"/>
      <c r="D143" s="276"/>
      <c r="E143" s="52"/>
      <c r="F143" s="242"/>
      <c r="G143" s="52"/>
      <c r="H143" s="52"/>
      <c r="I143" s="52"/>
      <c r="J143" s="52"/>
      <c r="K143" s="52"/>
      <c r="O143" s="176" t="str">
        <f t="shared" si="4"/>
        <v>750MeV</v>
      </c>
      <c r="P143" s="20" t="str">
        <f t="shared" si="5"/>
        <v>650MeV</v>
      </c>
      <c r="Q143" s="247">
        <f t="shared" si="9"/>
        <v>265.72</v>
      </c>
      <c r="R143" s="247">
        <f t="shared" si="10"/>
        <v>170.48</v>
      </c>
      <c r="S143" s="247">
        <f t="shared" si="11"/>
        <v>33.05</v>
      </c>
      <c r="T143" s="216"/>
      <c r="U143" s="216"/>
    </row>
    <row r="144">
      <c r="A144" s="252"/>
      <c r="B144" s="52"/>
      <c r="C144" s="52"/>
      <c r="D144" s="276"/>
      <c r="E144" s="52"/>
      <c r="F144" s="242"/>
      <c r="G144" s="52"/>
      <c r="H144" s="52"/>
      <c r="I144" s="52"/>
      <c r="J144" s="52"/>
      <c r="K144" s="52"/>
      <c r="O144" s="176" t="str">
        <f t="shared" si="4"/>
        <v>750MeV</v>
      </c>
      <c r="P144" s="20" t="str">
        <f t="shared" si="5"/>
        <v>650MeV</v>
      </c>
      <c r="Q144" s="247">
        <f t="shared" si="9"/>
        <v>265.72</v>
      </c>
      <c r="R144" s="247">
        <f t="shared" si="10"/>
        <v>170.48</v>
      </c>
      <c r="S144" s="247">
        <f t="shared" si="11"/>
        <v>33.05</v>
      </c>
      <c r="T144" s="216"/>
      <c r="U144" s="216"/>
    </row>
    <row r="145">
      <c r="A145" s="73"/>
      <c r="B145" s="52"/>
      <c r="C145" s="52"/>
      <c r="D145" s="276"/>
      <c r="E145" s="52"/>
      <c r="F145" s="242"/>
      <c r="G145" s="52"/>
      <c r="H145" s="52"/>
      <c r="I145" s="52"/>
      <c r="J145" s="52"/>
      <c r="K145" s="52"/>
      <c r="O145" s="176" t="str">
        <f t="shared" si="4"/>
        <v>750MeV</v>
      </c>
      <c r="P145" s="20" t="str">
        <f t="shared" si="5"/>
        <v>650MeV</v>
      </c>
      <c r="Q145" s="247">
        <f t="shared" si="9"/>
        <v>265.72</v>
      </c>
      <c r="R145" s="247">
        <f t="shared" si="10"/>
        <v>170.48</v>
      </c>
      <c r="S145" s="247">
        <f t="shared" si="11"/>
        <v>33.05</v>
      </c>
      <c r="T145" s="216"/>
      <c r="U145" s="216"/>
    </row>
    <row r="146">
      <c r="A146" s="75"/>
      <c r="B146" s="52"/>
      <c r="C146" s="52"/>
      <c r="D146" s="276"/>
      <c r="E146" s="52"/>
      <c r="F146" s="242"/>
      <c r="G146" s="52"/>
      <c r="H146" s="52"/>
      <c r="I146" s="52"/>
      <c r="J146" s="52"/>
      <c r="K146" s="52"/>
      <c r="O146" s="176" t="str">
        <f t="shared" si="4"/>
        <v>750MeV</v>
      </c>
      <c r="P146" s="20" t="str">
        <f t="shared" si="5"/>
        <v>650MeV</v>
      </c>
      <c r="Q146" s="247">
        <f t="shared" si="9"/>
        <v>265.72</v>
      </c>
      <c r="R146" s="247">
        <f t="shared" si="10"/>
        <v>170.48</v>
      </c>
      <c r="S146" s="247">
        <f t="shared" si="11"/>
        <v>33.05</v>
      </c>
      <c r="T146" s="216"/>
      <c r="U146" s="216"/>
    </row>
    <row r="147">
      <c r="A147" s="75"/>
      <c r="B147" s="52"/>
      <c r="C147" s="52"/>
      <c r="D147" s="276"/>
      <c r="E147" s="52"/>
      <c r="F147" s="242"/>
      <c r="G147" s="52"/>
      <c r="H147" s="52"/>
      <c r="I147" s="52"/>
      <c r="J147" s="52"/>
      <c r="K147" s="52"/>
      <c r="O147" s="176" t="str">
        <f t="shared" si="4"/>
        <v>750MeV</v>
      </c>
      <c r="P147" s="20" t="str">
        <f t="shared" si="5"/>
        <v>650MeV</v>
      </c>
      <c r="Q147" s="247">
        <f t="shared" si="9"/>
        <v>265.72</v>
      </c>
      <c r="R147" s="247">
        <f t="shared" si="10"/>
        <v>170.48</v>
      </c>
      <c r="S147" s="247">
        <f t="shared" si="11"/>
        <v>33.05</v>
      </c>
      <c r="T147" s="216"/>
      <c r="U147" s="216"/>
    </row>
    <row r="148">
      <c r="A148" s="75"/>
      <c r="B148" s="52"/>
      <c r="C148" s="52"/>
      <c r="D148" s="276"/>
      <c r="E148" s="52"/>
      <c r="F148" s="242"/>
      <c r="G148" s="52"/>
      <c r="H148" s="52"/>
      <c r="I148" s="52"/>
      <c r="J148" s="52"/>
      <c r="K148" s="52"/>
      <c r="O148" s="176" t="str">
        <f t="shared" si="4"/>
        <v>750MeV</v>
      </c>
      <c r="P148" s="20" t="str">
        <f t="shared" si="5"/>
        <v>650MeV</v>
      </c>
      <c r="Q148" s="247">
        <f t="shared" si="9"/>
        <v>265.72</v>
      </c>
      <c r="R148" s="247">
        <f t="shared" si="10"/>
        <v>170.48</v>
      </c>
      <c r="S148" s="247">
        <f t="shared" si="11"/>
        <v>33.05</v>
      </c>
      <c r="T148" s="216"/>
      <c r="U148" s="216"/>
    </row>
    <row r="149">
      <c r="A149" s="75"/>
      <c r="B149" s="52"/>
      <c r="C149" s="52"/>
      <c r="D149" s="276"/>
      <c r="E149" s="52"/>
      <c r="F149" s="242"/>
      <c r="G149" s="52"/>
      <c r="H149" s="52"/>
      <c r="I149" s="52"/>
      <c r="J149" s="52"/>
      <c r="K149" s="52"/>
      <c r="O149" s="176" t="str">
        <f t="shared" si="4"/>
        <v>750MeV</v>
      </c>
      <c r="P149" s="20" t="str">
        <f t="shared" si="5"/>
        <v>650MeV</v>
      </c>
      <c r="Q149" s="247">
        <f t="shared" si="9"/>
        <v>265.72</v>
      </c>
      <c r="R149" s="247">
        <f t="shared" si="10"/>
        <v>170.48</v>
      </c>
      <c r="S149" s="247">
        <f t="shared" si="11"/>
        <v>33.05</v>
      </c>
      <c r="T149" s="216"/>
      <c r="U149" s="216"/>
    </row>
    <row r="150">
      <c r="A150" s="75"/>
      <c r="B150" s="52"/>
      <c r="C150" s="52"/>
      <c r="D150" s="276"/>
      <c r="E150" s="52"/>
      <c r="F150" s="242"/>
      <c r="G150" s="52"/>
      <c r="H150" s="52"/>
      <c r="I150" s="52"/>
      <c r="J150" s="52"/>
      <c r="K150" s="52"/>
      <c r="O150" s="176" t="str">
        <f t="shared" si="4"/>
        <v>750MeV</v>
      </c>
      <c r="P150" s="20" t="str">
        <f t="shared" si="5"/>
        <v>650MeV</v>
      </c>
      <c r="Q150" s="247">
        <f t="shared" si="9"/>
        <v>265.72</v>
      </c>
      <c r="R150" s="247">
        <f t="shared" si="10"/>
        <v>170.48</v>
      </c>
      <c r="S150" s="247">
        <f t="shared" si="11"/>
        <v>33.05</v>
      </c>
      <c r="T150" s="216"/>
      <c r="U150" s="216"/>
    </row>
    <row r="151">
      <c r="A151" s="75"/>
      <c r="B151" s="52"/>
      <c r="C151" s="52"/>
      <c r="D151" s="276"/>
      <c r="E151" s="52"/>
      <c r="F151" s="242"/>
      <c r="G151" s="52"/>
      <c r="H151" s="52"/>
      <c r="I151" s="52"/>
      <c r="J151" s="52"/>
      <c r="K151" s="52"/>
      <c r="O151" s="176" t="str">
        <f t="shared" si="4"/>
        <v>750MeV</v>
      </c>
      <c r="P151" s="20" t="str">
        <f t="shared" si="5"/>
        <v>650MeV</v>
      </c>
      <c r="Q151" s="247">
        <f t="shared" si="9"/>
        <v>265.72</v>
      </c>
      <c r="R151" s="247">
        <f t="shared" si="10"/>
        <v>170.48</v>
      </c>
      <c r="S151" s="247">
        <f t="shared" si="11"/>
        <v>33.05</v>
      </c>
      <c r="T151" s="216"/>
      <c r="U151" s="216"/>
    </row>
    <row r="152">
      <c r="A152" s="75"/>
      <c r="B152" s="52"/>
      <c r="C152" s="52"/>
      <c r="D152" s="276"/>
      <c r="E152" s="52"/>
      <c r="F152" s="242"/>
      <c r="G152" s="52"/>
      <c r="H152" s="52"/>
      <c r="I152" s="52"/>
      <c r="J152" s="52"/>
      <c r="K152" s="52"/>
      <c r="O152" s="176" t="str">
        <f t="shared" si="4"/>
        <v>750MeV</v>
      </c>
      <c r="P152" s="20" t="str">
        <f t="shared" si="5"/>
        <v>650MeV</v>
      </c>
      <c r="Q152" s="247">
        <f t="shared" si="9"/>
        <v>265.72</v>
      </c>
      <c r="R152" s="247">
        <f t="shared" si="10"/>
        <v>170.48</v>
      </c>
      <c r="S152" s="247">
        <f t="shared" si="11"/>
        <v>33.05</v>
      </c>
      <c r="T152" s="216"/>
      <c r="U152" s="216"/>
    </row>
    <row r="153">
      <c r="A153" s="75"/>
      <c r="B153" s="52"/>
      <c r="C153" s="52"/>
      <c r="D153" s="276"/>
      <c r="E153" s="52"/>
      <c r="F153" s="242"/>
      <c r="G153" s="52"/>
      <c r="H153" s="52"/>
      <c r="I153" s="52"/>
      <c r="J153" s="52"/>
      <c r="K153" s="52"/>
      <c r="O153" s="176" t="str">
        <f t="shared" si="4"/>
        <v>750MeV</v>
      </c>
      <c r="P153" s="20" t="str">
        <f t="shared" si="5"/>
        <v>650MeV</v>
      </c>
      <c r="Q153" s="247">
        <f t="shared" si="9"/>
        <v>265.72</v>
      </c>
      <c r="R153" s="247">
        <f t="shared" si="10"/>
        <v>170.48</v>
      </c>
      <c r="S153" s="247">
        <f t="shared" si="11"/>
        <v>33.05</v>
      </c>
      <c r="T153" s="216"/>
      <c r="U153" s="216"/>
    </row>
    <row r="154">
      <c r="A154" s="75"/>
      <c r="B154" s="52"/>
      <c r="C154" s="52"/>
      <c r="D154" s="276"/>
      <c r="E154" s="52"/>
      <c r="F154" s="242"/>
      <c r="G154" s="52"/>
      <c r="H154" s="52"/>
      <c r="I154" s="52"/>
      <c r="J154" s="52"/>
      <c r="K154" s="52"/>
      <c r="O154" s="176" t="str">
        <f t="shared" si="4"/>
        <v>750MeV</v>
      </c>
      <c r="P154" s="20" t="str">
        <f t="shared" si="5"/>
        <v>650MeV</v>
      </c>
      <c r="Q154" s="247">
        <f t="shared" si="9"/>
        <v>265.72</v>
      </c>
      <c r="R154" s="247">
        <f t="shared" si="10"/>
        <v>170.48</v>
      </c>
      <c r="S154" s="247">
        <f t="shared" si="11"/>
        <v>33.05</v>
      </c>
      <c r="T154" s="216"/>
      <c r="U154" s="216"/>
    </row>
    <row r="155">
      <c r="A155" s="75"/>
      <c r="B155" s="52"/>
      <c r="C155" s="52"/>
      <c r="D155" s="276"/>
      <c r="E155" s="52"/>
      <c r="F155" s="242"/>
      <c r="G155" s="52"/>
      <c r="H155" s="52"/>
      <c r="I155" s="52"/>
      <c r="J155" s="52"/>
      <c r="K155" s="52"/>
      <c r="O155" s="176" t="str">
        <f t="shared" si="4"/>
        <v>750MeV</v>
      </c>
      <c r="P155" s="20" t="str">
        <f t="shared" si="5"/>
        <v>650MeV</v>
      </c>
      <c r="Q155" s="247">
        <f t="shared" si="9"/>
        <v>265.72</v>
      </c>
      <c r="R155" s="247">
        <f t="shared" si="10"/>
        <v>170.48</v>
      </c>
      <c r="S155" s="247">
        <f t="shared" si="11"/>
        <v>33.05</v>
      </c>
      <c r="T155" s="216"/>
      <c r="U155" s="216"/>
    </row>
    <row r="156">
      <c r="A156" s="75"/>
      <c r="B156" s="52"/>
      <c r="C156" s="52"/>
      <c r="D156" s="276"/>
      <c r="E156" s="52"/>
      <c r="F156" s="242"/>
      <c r="G156" s="52"/>
      <c r="H156" s="52"/>
      <c r="I156" s="52"/>
      <c r="J156" s="52"/>
      <c r="K156" s="52"/>
      <c r="O156" s="176" t="str">
        <f t="shared" si="4"/>
        <v>750MeV</v>
      </c>
      <c r="P156" s="20" t="str">
        <f t="shared" si="5"/>
        <v>650MeV</v>
      </c>
      <c r="Q156" s="247">
        <f t="shared" si="9"/>
        <v>265.72</v>
      </c>
      <c r="R156" s="247">
        <f t="shared" si="10"/>
        <v>170.48</v>
      </c>
      <c r="S156" s="247">
        <f t="shared" si="11"/>
        <v>33.05</v>
      </c>
      <c r="T156" s="216"/>
      <c r="U156" s="216"/>
    </row>
    <row r="157">
      <c r="A157" s="75"/>
      <c r="B157" s="52"/>
      <c r="C157" s="52"/>
      <c r="D157" s="276"/>
      <c r="E157" s="52"/>
      <c r="F157" s="242"/>
      <c r="G157" s="52"/>
      <c r="H157" s="52"/>
      <c r="I157" s="52"/>
      <c r="J157" s="52"/>
      <c r="K157" s="52"/>
      <c r="O157" s="176" t="str">
        <f t="shared" si="4"/>
        <v>750MeV</v>
      </c>
      <c r="P157" s="20" t="str">
        <f t="shared" si="5"/>
        <v>650MeV</v>
      </c>
      <c r="Q157" s="247">
        <f t="shared" si="9"/>
        <v>265.72</v>
      </c>
      <c r="R157" s="247">
        <f t="shared" si="10"/>
        <v>170.48</v>
      </c>
      <c r="S157" s="247">
        <f t="shared" si="11"/>
        <v>33.05</v>
      </c>
      <c r="T157" s="216"/>
      <c r="U157" s="216"/>
    </row>
    <row r="158">
      <c r="A158" s="75"/>
      <c r="B158" s="52"/>
      <c r="C158" s="52"/>
      <c r="D158" s="276"/>
      <c r="E158" s="52"/>
      <c r="F158" s="242"/>
      <c r="G158" s="52"/>
      <c r="H158" s="52"/>
      <c r="I158" s="52"/>
      <c r="J158" s="52"/>
      <c r="K158" s="52"/>
      <c r="O158" s="176" t="str">
        <f t="shared" si="4"/>
        <v>750MeV</v>
      </c>
      <c r="P158" s="20" t="str">
        <f t="shared" si="5"/>
        <v>650MeV</v>
      </c>
      <c r="Q158" s="247">
        <f t="shared" si="9"/>
        <v>265.72</v>
      </c>
      <c r="R158" s="247">
        <f t="shared" si="10"/>
        <v>170.48</v>
      </c>
      <c r="S158" s="247">
        <f t="shared" si="11"/>
        <v>33.05</v>
      </c>
      <c r="T158" s="216"/>
      <c r="U158" s="216"/>
    </row>
    <row r="159">
      <c r="A159" s="75"/>
      <c r="B159" s="52"/>
      <c r="C159" s="52"/>
      <c r="D159" s="276"/>
      <c r="E159" s="52"/>
      <c r="F159" s="242"/>
      <c r="G159" s="52"/>
      <c r="H159" s="52"/>
      <c r="I159" s="52"/>
      <c r="J159" s="52"/>
      <c r="K159" s="52"/>
      <c r="O159" s="176" t="str">
        <f t="shared" si="4"/>
        <v>750MeV</v>
      </c>
      <c r="P159" s="20" t="str">
        <f t="shared" si="5"/>
        <v>650MeV</v>
      </c>
      <c r="Q159" s="247">
        <f t="shared" si="9"/>
        <v>265.72</v>
      </c>
      <c r="R159" s="247">
        <f t="shared" si="10"/>
        <v>170.48</v>
      </c>
      <c r="S159" s="247">
        <f t="shared" si="11"/>
        <v>33.05</v>
      </c>
      <c r="T159" s="216"/>
      <c r="U159" s="216"/>
    </row>
    <row r="160">
      <c r="A160" s="75"/>
      <c r="B160" s="52"/>
      <c r="C160" s="52"/>
      <c r="D160" s="276"/>
      <c r="E160" s="52"/>
      <c r="F160" s="242"/>
      <c r="G160" s="52"/>
      <c r="H160" s="52"/>
      <c r="I160" s="52"/>
      <c r="J160" s="52"/>
      <c r="K160" s="52"/>
      <c r="O160" s="176" t="str">
        <f t="shared" si="4"/>
        <v>750MeV</v>
      </c>
      <c r="P160" s="20" t="str">
        <f t="shared" si="5"/>
        <v>650MeV</v>
      </c>
      <c r="Q160" s="247">
        <f t="shared" si="9"/>
        <v>265.72</v>
      </c>
      <c r="R160" s="247">
        <f t="shared" si="10"/>
        <v>170.48</v>
      </c>
      <c r="S160" s="247">
        <f t="shared" si="11"/>
        <v>33.05</v>
      </c>
      <c r="T160" s="216"/>
      <c r="U160" s="216"/>
    </row>
    <row r="161">
      <c r="A161" s="75"/>
      <c r="B161" s="52"/>
      <c r="C161" s="52"/>
      <c r="D161" s="276"/>
      <c r="E161" s="52"/>
      <c r="F161" s="242"/>
      <c r="G161" s="52"/>
      <c r="H161" s="52"/>
      <c r="I161" s="52"/>
      <c r="J161" s="52"/>
      <c r="K161" s="52"/>
      <c r="O161" s="176" t="str">
        <f t="shared" si="4"/>
        <v>750MeV</v>
      </c>
      <c r="P161" s="20" t="str">
        <f t="shared" si="5"/>
        <v>650MeV</v>
      </c>
      <c r="Q161" s="247">
        <f t="shared" si="9"/>
        <v>265.72</v>
      </c>
      <c r="R161" s="247">
        <f t="shared" si="10"/>
        <v>170.48</v>
      </c>
      <c r="S161" s="247">
        <f t="shared" si="11"/>
        <v>33.05</v>
      </c>
      <c r="T161" s="216"/>
      <c r="U161" s="216"/>
    </row>
    <row r="162">
      <c r="A162" s="75"/>
      <c r="B162" s="52"/>
      <c r="C162" s="52"/>
      <c r="D162" s="276"/>
      <c r="E162" s="52"/>
      <c r="F162" s="242"/>
      <c r="G162" s="52"/>
      <c r="H162" s="52"/>
      <c r="I162" s="52"/>
      <c r="J162" s="52"/>
      <c r="K162" s="52"/>
      <c r="O162" s="176" t="str">
        <f t="shared" si="4"/>
        <v>750MeV</v>
      </c>
      <c r="P162" s="20" t="str">
        <f t="shared" si="5"/>
        <v>650MeV</v>
      </c>
      <c r="Q162" s="247">
        <f t="shared" si="9"/>
        <v>265.72</v>
      </c>
      <c r="R162" s="247">
        <f t="shared" si="10"/>
        <v>170.48</v>
      </c>
      <c r="S162" s="247">
        <f t="shared" si="11"/>
        <v>33.05</v>
      </c>
      <c r="T162" s="216"/>
      <c r="U162" s="216"/>
    </row>
    <row r="163">
      <c r="A163" s="75"/>
      <c r="B163" s="52"/>
      <c r="C163" s="52"/>
      <c r="D163" s="276"/>
      <c r="E163" s="52"/>
      <c r="F163" s="242"/>
      <c r="G163" s="52"/>
      <c r="H163" s="52"/>
      <c r="I163" s="52"/>
      <c r="J163" s="52"/>
      <c r="K163" s="52"/>
      <c r="O163" s="176" t="str">
        <f t="shared" si="4"/>
        <v>750MeV</v>
      </c>
      <c r="P163" s="20" t="str">
        <f t="shared" si="5"/>
        <v>650MeV</v>
      </c>
      <c r="Q163" s="247">
        <f t="shared" si="9"/>
        <v>265.72</v>
      </c>
      <c r="R163" s="247">
        <f t="shared" si="10"/>
        <v>170.48</v>
      </c>
      <c r="S163" s="247">
        <f t="shared" si="11"/>
        <v>33.05</v>
      </c>
      <c r="T163" s="216"/>
      <c r="U163" s="216"/>
    </row>
    <row r="164">
      <c r="A164" s="75"/>
      <c r="B164" s="52"/>
      <c r="C164" s="52"/>
      <c r="D164" s="276"/>
      <c r="E164" s="52"/>
      <c r="F164" s="242"/>
      <c r="G164" s="52"/>
      <c r="H164" s="52"/>
      <c r="I164" s="52"/>
      <c r="J164" s="52"/>
      <c r="K164" s="52"/>
      <c r="O164" s="176" t="str">
        <f t="shared" si="4"/>
        <v>750MeV</v>
      </c>
      <c r="P164" s="20" t="str">
        <f t="shared" si="5"/>
        <v>650MeV</v>
      </c>
      <c r="Q164" s="247">
        <f t="shared" si="9"/>
        <v>265.72</v>
      </c>
      <c r="R164" s="247">
        <f t="shared" si="10"/>
        <v>170.48</v>
      </c>
      <c r="S164" s="247">
        <f t="shared" si="11"/>
        <v>33.05</v>
      </c>
      <c r="T164" s="216"/>
      <c r="U164" s="216"/>
    </row>
    <row r="165">
      <c r="A165" s="75"/>
      <c r="B165" s="52"/>
      <c r="C165" s="52"/>
      <c r="D165" s="276"/>
      <c r="E165" s="52"/>
      <c r="F165" s="242"/>
      <c r="G165" s="52"/>
      <c r="H165" s="52"/>
      <c r="I165" s="52"/>
      <c r="J165" s="52"/>
      <c r="K165" s="52"/>
      <c r="O165" s="176" t="str">
        <f t="shared" si="4"/>
        <v>750MeV</v>
      </c>
      <c r="P165" s="20" t="str">
        <f t="shared" si="5"/>
        <v>650MeV</v>
      </c>
      <c r="Q165" s="247">
        <f t="shared" si="9"/>
        <v>265.72</v>
      </c>
      <c r="R165" s="247">
        <f t="shared" si="10"/>
        <v>170.48</v>
      </c>
      <c r="S165" s="247">
        <f t="shared" si="11"/>
        <v>33.05</v>
      </c>
      <c r="T165" s="216"/>
      <c r="U165" s="216"/>
    </row>
    <row r="166">
      <c r="A166" s="75"/>
      <c r="B166" s="52"/>
      <c r="C166" s="52"/>
      <c r="D166" s="276"/>
      <c r="E166" s="52"/>
      <c r="F166" s="242"/>
      <c r="G166" s="52"/>
      <c r="H166" s="52"/>
      <c r="I166" s="52"/>
      <c r="J166" s="52"/>
      <c r="K166" s="52"/>
      <c r="O166" s="176" t="str">
        <f t="shared" si="4"/>
        <v>750MeV</v>
      </c>
      <c r="P166" s="20" t="str">
        <f t="shared" si="5"/>
        <v>650MeV</v>
      </c>
      <c r="Q166" s="247">
        <f t="shared" si="9"/>
        <v>265.72</v>
      </c>
      <c r="R166" s="247">
        <f t="shared" si="10"/>
        <v>170.48</v>
      </c>
      <c r="S166" s="247">
        <f t="shared" si="11"/>
        <v>33.05</v>
      </c>
      <c r="T166" s="216"/>
      <c r="U166" s="216"/>
    </row>
    <row r="167">
      <c r="A167" s="75"/>
      <c r="B167" s="52"/>
      <c r="C167" s="52"/>
      <c r="D167" s="276"/>
      <c r="E167" s="52"/>
      <c r="F167" s="242"/>
      <c r="G167" s="52"/>
      <c r="H167" s="52"/>
      <c r="I167" s="52"/>
      <c r="J167" s="52"/>
      <c r="K167" s="52"/>
      <c r="O167" s="176" t="str">
        <f t="shared" si="4"/>
        <v>750MeV</v>
      </c>
      <c r="P167" s="20" t="str">
        <f t="shared" si="5"/>
        <v>650MeV</v>
      </c>
      <c r="Q167" s="247">
        <f t="shared" si="9"/>
        <v>265.72</v>
      </c>
      <c r="R167" s="247">
        <f t="shared" si="10"/>
        <v>170.48</v>
      </c>
      <c r="S167" s="247">
        <f t="shared" si="11"/>
        <v>33.05</v>
      </c>
      <c r="T167" s="216"/>
      <c r="U167" s="216"/>
    </row>
    <row r="168">
      <c r="A168" s="75"/>
      <c r="B168" s="52"/>
      <c r="C168" s="52"/>
      <c r="D168" s="276"/>
      <c r="E168" s="52"/>
      <c r="F168" s="242"/>
      <c r="G168" s="52"/>
      <c r="H168" s="52"/>
      <c r="I168" s="52"/>
      <c r="J168" s="52"/>
      <c r="K168" s="52"/>
      <c r="O168" s="176" t="str">
        <f t="shared" si="4"/>
        <v>750MeV</v>
      </c>
      <c r="P168" s="20" t="str">
        <f t="shared" si="5"/>
        <v>650MeV</v>
      </c>
      <c r="Q168" s="247">
        <f t="shared" si="9"/>
        <v>265.72</v>
      </c>
      <c r="R168" s="247">
        <f t="shared" si="10"/>
        <v>170.48</v>
      </c>
      <c r="S168" s="247">
        <f t="shared" si="11"/>
        <v>33.05</v>
      </c>
      <c r="T168" s="216"/>
      <c r="U168" s="216"/>
    </row>
    <row r="169">
      <c r="A169" s="75"/>
      <c r="B169" s="52"/>
      <c r="C169" s="52"/>
      <c r="D169" s="276"/>
      <c r="E169" s="52"/>
      <c r="F169" s="242"/>
      <c r="G169" s="52"/>
      <c r="H169" s="52"/>
      <c r="I169" s="52"/>
      <c r="J169" s="52"/>
      <c r="K169" s="52"/>
      <c r="O169" s="176" t="str">
        <f t="shared" si="4"/>
        <v>750MeV</v>
      </c>
      <c r="P169" s="20" t="str">
        <f t="shared" si="5"/>
        <v>650MeV</v>
      </c>
      <c r="Q169" s="247">
        <f t="shared" si="9"/>
        <v>265.72</v>
      </c>
      <c r="R169" s="247">
        <f t="shared" si="10"/>
        <v>170.48</v>
      </c>
      <c r="S169" s="247">
        <f t="shared" si="11"/>
        <v>33.05</v>
      </c>
      <c r="T169" s="216"/>
      <c r="U169" s="216"/>
    </row>
    <row r="170">
      <c r="A170" s="75"/>
      <c r="B170" s="52"/>
      <c r="C170" s="52"/>
      <c r="D170" s="276"/>
      <c r="E170" s="52"/>
      <c r="F170" s="242"/>
      <c r="G170" s="52"/>
      <c r="H170" s="52"/>
      <c r="I170" s="52"/>
      <c r="J170" s="52"/>
      <c r="K170" s="52"/>
      <c r="O170" s="176" t="str">
        <f t="shared" si="4"/>
        <v>750MeV</v>
      </c>
      <c r="P170" s="20" t="str">
        <f t="shared" si="5"/>
        <v>650MeV</v>
      </c>
      <c r="Q170" s="247">
        <f t="shared" si="9"/>
        <v>265.72</v>
      </c>
      <c r="R170" s="247">
        <f t="shared" si="10"/>
        <v>170.48</v>
      </c>
      <c r="S170" s="247">
        <f t="shared" si="11"/>
        <v>33.05</v>
      </c>
      <c r="T170" s="216"/>
      <c r="U170" s="216"/>
    </row>
    <row r="171">
      <c r="A171" s="75"/>
      <c r="B171" s="52"/>
      <c r="C171" s="52"/>
      <c r="D171" s="276"/>
      <c r="E171" s="52"/>
      <c r="F171" s="242"/>
      <c r="G171" s="52"/>
      <c r="H171" s="52"/>
      <c r="I171" s="52"/>
      <c r="J171" s="52"/>
      <c r="K171" s="52"/>
      <c r="O171" s="176" t="str">
        <f t="shared" si="4"/>
        <v>750MeV</v>
      </c>
      <c r="P171" s="20" t="str">
        <f t="shared" si="5"/>
        <v>650MeV</v>
      </c>
      <c r="Q171" s="247">
        <f t="shared" si="9"/>
        <v>265.72</v>
      </c>
      <c r="R171" s="247">
        <f t="shared" si="10"/>
        <v>170.48</v>
      </c>
      <c r="S171" s="247">
        <f t="shared" si="11"/>
        <v>33.05</v>
      </c>
      <c r="T171" s="216"/>
      <c r="U171" s="216"/>
    </row>
    <row r="172">
      <c r="A172" s="75"/>
      <c r="B172" s="52"/>
      <c r="C172" s="52"/>
      <c r="D172" s="276"/>
      <c r="E172" s="52"/>
      <c r="F172" s="242"/>
      <c r="G172" s="52"/>
      <c r="H172" s="52"/>
      <c r="I172" s="52"/>
      <c r="J172" s="52"/>
      <c r="K172" s="52"/>
      <c r="O172" s="176" t="str">
        <f t="shared" si="4"/>
        <v>750MeV</v>
      </c>
      <c r="P172" s="20" t="str">
        <f t="shared" si="5"/>
        <v>650MeV</v>
      </c>
      <c r="Q172" s="247">
        <f t="shared" si="9"/>
        <v>265.72</v>
      </c>
      <c r="R172" s="247">
        <f t="shared" si="10"/>
        <v>170.48</v>
      </c>
      <c r="S172" s="247">
        <f t="shared" si="11"/>
        <v>33.05</v>
      </c>
      <c r="T172" s="216"/>
      <c r="U172" s="216"/>
    </row>
    <row r="173">
      <c r="A173" s="75"/>
      <c r="B173" s="52"/>
      <c r="C173" s="52"/>
      <c r="D173" s="276"/>
      <c r="E173" s="52"/>
      <c r="F173" s="242"/>
      <c r="G173" s="52"/>
      <c r="H173" s="52"/>
      <c r="I173" s="52"/>
      <c r="J173" s="52"/>
      <c r="K173" s="52"/>
      <c r="L173" s="4"/>
      <c r="O173" s="176" t="str">
        <f t="shared" si="4"/>
        <v>750MeV</v>
      </c>
      <c r="P173" s="20" t="str">
        <f t="shared" si="5"/>
        <v>650MeV</v>
      </c>
      <c r="Q173" s="247">
        <f t="shared" si="9"/>
        <v>265.72</v>
      </c>
      <c r="R173" s="247">
        <f t="shared" si="10"/>
        <v>170.48</v>
      </c>
      <c r="S173" s="247">
        <f t="shared" si="11"/>
        <v>33.05</v>
      </c>
      <c r="T173" s="216"/>
      <c r="U173" s="216"/>
    </row>
    <row r="174">
      <c r="A174" s="75"/>
      <c r="B174" s="52"/>
      <c r="C174" s="52"/>
      <c r="D174" s="276"/>
      <c r="E174" s="52"/>
      <c r="F174" s="242"/>
      <c r="G174" s="52"/>
      <c r="H174" s="52"/>
      <c r="I174" s="52"/>
      <c r="J174" s="52"/>
      <c r="K174" s="52"/>
      <c r="O174" s="176" t="str">
        <f t="shared" si="4"/>
        <v>750MeV</v>
      </c>
      <c r="P174" s="20" t="str">
        <f t="shared" si="5"/>
        <v>650MeV</v>
      </c>
      <c r="Q174" s="247">
        <f t="shared" si="9"/>
        <v>265.72</v>
      </c>
      <c r="R174" s="247">
        <f t="shared" si="10"/>
        <v>170.48</v>
      </c>
      <c r="S174" s="247">
        <f t="shared" si="11"/>
        <v>33.05</v>
      </c>
      <c r="T174" s="216"/>
      <c r="U174" s="216"/>
    </row>
    <row r="175">
      <c r="A175" s="75"/>
      <c r="B175" s="52"/>
      <c r="C175" s="52"/>
      <c r="D175" s="276"/>
      <c r="E175" s="52"/>
      <c r="F175" s="242"/>
      <c r="G175" s="52"/>
      <c r="H175" s="52"/>
      <c r="I175" s="52"/>
      <c r="J175" s="52"/>
      <c r="K175" s="52"/>
      <c r="O175" s="176" t="str">
        <f t="shared" si="4"/>
        <v>750MeV</v>
      </c>
      <c r="P175" s="20" t="str">
        <f t="shared" si="5"/>
        <v>650MeV</v>
      </c>
      <c r="Q175" s="247">
        <f t="shared" si="9"/>
        <v>265.72</v>
      </c>
      <c r="R175" s="247">
        <f t="shared" si="10"/>
        <v>170.48</v>
      </c>
      <c r="S175" s="247">
        <f t="shared" si="11"/>
        <v>33.05</v>
      </c>
      <c r="T175" s="216"/>
      <c r="U175" s="216"/>
    </row>
    <row r="176">
      <c r="A176" s="75"/>
      <c r="B176" s="52"/>
      <c r="C176" s="52"/>
      <c r="D176" s="276"/>
      <c r="E176" s="52"/>
      <c r="F176" s="242"/>
      <c r="G176" s="52"/>
      <c r="H176" s="52"/>
      <c r="I176" s="52"/>
      <c r="J176" s="52"/>
      <c r="K176" s="52"/>
      <c r="O176" s="176" t="str">
        <f t="shared" si="4"/>
        <v>750MeV</v>
      </c>
      <c r="P176" s="20" t="str">
        <f t="shared" si="5"/>
        <v>650MeV</v>
      </c>
      <c r="Q176" s="247">
        <f t="shared" si="9"/>
        <v>265.72</v>
      </c>
      <c r="R176" s="247">
        <f t="shared" si="10"/>
        <v>170.48</v>
      </c>
      <c r="S176" s="247">
        <f t="shared" si="11"/>
        <v>33.05</v>
      </c>
      <c r="T176" s="216"/>
      <c r="U176" s="216"/>
    </row>
    <row r="177">
      <c r="A177" s="75"/>
      <c r="B177" s="52"/>
      <c r="C177" s="52"/>
      <c r="D177" s="276"/>
      <c r="E177" s="52"/>
      <c r="F177" s="242"/>
      <c r="G177" s="52"/>
      <c r="H177" s="52"/>
      <c r="I177" s="52"/>
      <c r="J177" s="52"/>
      <c r="K177" s="52"/>
      <c r="L177" s="4"/>
      <c r="O177" s="176" t="str">
        <f t="shared" si="4"/>
        <v>750MeV</v>
      </c>
      <c r="P177" s="20" t="str">
        <f t="shared" si="5"/>
        <v>650MeV</v>
      </c>
      <c r="Q177" s="247">
        <f t="shared" si="9"/>
        <v>265.72</v>
      </c>
      <c r="R177" s="247">
        <f t="shared" si="10"/>
        <v>170.48</v>
      </c>
      <c r="S177" s="247">
        <f t="shared" si="11"/>
        <v>33.05</v>
      </c>
      <c r="T177" s="216"/>
      <c r="U177" s="216"/>
    </row>
    <row r="178">
      <c r="A178" s="73"/>
      <c r="B178" s="52"/>
      <c r="C178" s="52"/>
      <c r="D178" s="276"/>
      <c r="E178" s="52"/>
      <c r="F178" s="242"/>
      <c r="G178" s="52"/>
      <c r="H178" s="52"/>
      <c r="I178" s="52"/>
      <c r="J178" s="52"/>
      <c r="K178" s="52"/>
      <c r="O178" s="176" t="str">
        <f t="shared" si="4"/>
        <v>750MeV</v>
      </c>
      <c r="P178" s="20" t="str">
        <f t="shared" si="5"/>
        <v>650MeV</v>
      </c>
      <c r="Q178" s="247">
        <f t="shared" si="9"/>
        <v>265.72</v>
      </c>
      <c r="R178" s="247">
        <f t="shared" si="10"/>
        <v>170.48</v>
      </c>
      <c r="S178" s="247">
        <f t="shared" si="11"/>
        <v>33.05</v>
      </c>
      <c r="T178" s="216"/>
      <c r="U178" s="216"/>
    </row>
    <row r="179">
      <c r="A179" s="75"/>
      <c r="B179" s="52"/>
      <c r="C179" s="52"/>
      <c r="D179" s="276"/>
      <c r="E179" s="52"/>
      <c r="F179" s="242"/>
      <c r="G179" s="52"/>
      <c r="H179" s="52"/>
      <c r="I179" s="52"/>
      <c r="J179" s="52"/>
      <c r="K179" s="52"/>
      <c r="O179" s="176" t="str">
        <f t="shared" si="4"/>
        <v>750MeV</v>
      </c>
      <c r="P179" s="20" t="str">
        <f t="shared" si="5"/>
        <v>650MeV</v>
      </c>
      <c r="Q179" s="247">
        <f t="shared" si="9"/>
        <v>265.72</v>
      </c>
      <c r="R179" s="247">
        <f t="shared" si="10"/>
        <v>170.48</v>
      </c>
      <c r="S179" s="247">
        <f t="shared" si="11"/>
        <v>33.05</v>
      </c>
      <c r="T179" s="216"/>
      <c r="U179" s="216"/>
    </row>
    <row r="180">
      <c r="A180" s="75"/>
      <c r="B180" s="52"/>
      <c r="C180" s="52"/>
      <c r="D180" s="276"/>
      <c r="E180" s="52"/>
      <c r="F180" s="242"/>
      <c r="G180" s="52"/>
      <c r="H180" s="52"/>
      <c r="I180" s="52"/>
      <c r="J180" s="52"/>
      <c r="K180" s="52"/>
      <c r="O180" s="176" t="str">
        <f t="shared" si="4"/>
        <v>750MeV</v>
      </c>
      <c r="P180" s="20" t="str">
        <f t="shared" si="5"/>
        <v>650MeV</v>
      </c>
      <c r="Q180" s="247">
        <f t="shared" si="9"/>
        <v>265.72</v>
      </c>
      <c r="R180" s="247">
        <f t="shared" si="10"/>
        <v>170.48</v>
      </c>
      <c r="S180" s="247">
        <f t="shared" si="11"/>
        <v>33.05</v>
      </c>
      <c r="T180" s="216"/>
      <c r="U180" s="216"/>
    </row>
    <row r="181">
      <c r="A181" s="75"/>
      <c r="B181" s="52"/>
      <c r="C181" s="52"/>
      <c r="D181" s="276"/>
      <c r="E181" s="52"/>
      <c r="F181" s="242"/>
      <c r="G181" s="52"/>
      <c r="H181" s="52"/>
      <c r="I181" s="52"/>
      <c r="J181" s="52"/>
      <c r="K181" s="52"/>
      <c r="O181" s="176" t="str">
        <f t="shared" si="4"/>
        <v>750MeV</v>
      </c>
      <c r="P181" s="20" t="str">
        <f t="shared" si="5"/>
        <v>650MeV</v>
      </c>
      <c r="Q181" s="247">
        <f t="shared" si="9"/>
        <v>265.72</v>
      </c>
      <c r="R181" s="247">
        <f t="shared" si="10"/>
        <v>170.48</v>
      </c>
      <c r="S181" s="247">
        <f t="shared" si="11"/>
        <v>33.05</v>
      </c>
      <c r="T181" s="216"/>
      <c r="U181" s="216"/>
    </row>
    <row r="182">
      <c r="A182" s="75"/>
      <c r="B182" s="52"/>
      <c r="C182" s="52"/>
      <c r="D182" s="276"/>
      <c r="E182" s="52"/>
      <c r="F182" s="242"/>
      <c r="G182" s="52"/>
      <c r="H182" s="52"/>
      <c r="I182" s="52"/>
      <c r="J182" s="52"/>
      <c r="K182" s="52"/>
      <c r="O182" s="176" t="str">
        <f t="shared" si="4"/>
        <v>750MeV</v>
      </c>
      <c r="P182" s="20" t="str">
        <f t="shared" si="5"/>
        <v>650MeV</v>
      </c>
      <c r="Q182" s="247">
        <f t="shared" si="9"/>
        <v>265.72</v>
      </c>
      <c r="R182" s="247">
        <f t="shared" si="10"/>
        <v>170.48</v>
      </c>
      <c r="S182" s="247">
        <f t="shared" si="11"/>
        <v>33.05</v>
      </c>
      <c r="T182" s="216"/>
      <c r="U182" s="216"/>
    </row>
    <row r="183">
      <c r="A183" s="75"/>
      <c r="B183" s="52"/>
      <c r="C183" s="52"/>
      <c r="D183" s="276"/>
      <c r="E183" s="52"/>
      <c r="F183" s="242"/>
      <c r="G183" s="52"/>
      <c r="H183" s="52"/>
      <c r="I183" s="52"/>
      <c r="J183" s="52"/>
      <c r="K183" s="52"/>
      <c r="O183" s="176" t="str">
        <f t="shared" si="4"/>
        <v>750MeV</v>
      </c>
      <c r="P183" s="20" t="str">
        <f t="shared" si="5"/>
        <v>650MeV</v>
      </c>
      <c r="Q183" s="247">
        <f t="shared" si="9"/>
        <v>265.72</v>
      </c>
      <c r="R183" s="247">
        <f t="shared" si="10"/>
        <v>170.48</v>
      </c>
      <c r="S183" s="247">
        <f t="shared" si="11"/>
        <v>33.05</v>
      </c>
      <c r="T183" s="216"/>
      <c r="U183" s="216"/>
    </row>
    <row r="184">
      <c r="A184" s="75"/>
      <c r="B184" s="52"/>
      <c r="C184" s="52"/>
      <c r="D184" s="276"/>
      <c r="E184" s="52"/>
      <c r="F184" s="242"/>
      <c r="G184" s="52"/>
      <c r="H184" s="52"/>
      <c r="I184" s="52"/>
      <c r="J184" s="52"/>
      <c r="K184" s="52"/>
      <c r="O184" s="176" t="str">
        <f t="shared" si="4"/>
        <v>750MeV</v>
      </c>
      <c r="P184" s="20" t="str">
        <f t="shared" si="5"/>
        <v>650MeV</v>
      </c>
      <c r="Q184" s="247">
        <f t="shared" si="9"/>
        <v>265.72</v>
      </c>
      <c r="R184" s="247">
        <f t="shared" si="10"/>
        <v>170.48</v>
      </c>
      <c r="S184" s="247">
        <f t="shared" si="11"/>
        <v>33.05</v>
      </c>
      <c r="T184" s="216"/>
      <c r="U184" s="216"/>
    </row>
    <row r="185">
      <c r="A185" s="75"/>
      <c r="B185" s="52"/>
      <c r="C185" s="52"/>
      <c r="D185" s="276"/>
      <c r="E185" s="52"/>
      <c r="F185" s="242"/>
      <c r="G185" s="52"/>
      <c r="H185" s="52"/>
      <c r="I185" s="52"/>
      <c r="J185" s="52"/>
      <c r="K185" s="52"/>
      <c r="O185" s="176" t="str">
        <f t="shared" si="4"/>
        <v>750MeV</v>
      </c>
      <c r="P185" s="20" t="str">
        <f t="shared" si="5"/>
        <v>650MeV</v>
      </c>
      <c r="Q185" s="247">
        <f t="shared" si="9"/>
        <v>265.72</v>
      </c>
      <c r="R185" s="247">
        <f t="shared" si="10"/>
        <v>170.48</v>
      </c>
      <c r="S185" s="247">
        <f t="shared" si="11"/>
        <v>33.05</v>
      </c>
      <c r="T185" s="216"/>
      <c r="U185" s="216"/>
    </row>
    <row r="186">
      <c r="A186" s="75"/>
      <c r="B186" s="52"/>
      <c r="C186" s="52"/>
      <c r="D186" s="276"/>
      <c r="E186" s="52"/>
      <c r="F186" s="242"/>
      <c r="G186" s="52"/>
      <c r="H186" s="52"/>
      <c r="I186" s="52"/>
      <c r="J186" s="52"/>
      <c r="K186" s="52"/>
      <c r="O186" s="176" t="str">
        <f t="shared" si="4"/>
        <v>750MeV</v>
      </c>
      <c r="P186" s="20" t="str">
        <f t="shared" si="5"/>
        <v>650MeV</v>
      </c>
      <c r="Q186" s="247">
        <f t="shared" si="9"/>
        <v>265.72</v>
      </c>
      <c r="R186" s="247">
        <f t="shared" si="10"/>
        <v>170.48</v>
      </c>
      <c r="S186" s="247">
        <f t="shared" si="11"/>
        <v>33.05</v>
      </c>
      <c r="T186" s="216"/>
      <c r="U186" s="216"/>
    </row>
    <row r="187">
      <c r="A187" s="75"/>
      <c r="B187" s="52"/>
      <c r="C187" s="52"/>
      <c r="D187" s="276"/>
      <c r="E187" s="52"/>
      <c r="F187" s="242"/>
      <c r="G187" s="52"/>
      <c r="H187" s="52"/>
      <c r="I187" s="52"/>
      <c r="J187" s="52"/>
      <c r="K187" s="52"/>
      <c r="O187" s="176" t="str">
        <f t="shared" si="4"/>
        <v>750MeV</v>
      </c>
      <c r="P187" s="20" t="str">
        <f t="shared" si="5"/>
        <v>650MeV</v>
      </c>
      <c r="Q187" s="247">
        <f t="shared" si="9"/>
        <v>265.72</v>
      </c>
      <c r="R187" s="247">
        <f t="shared" si="10"/>
        <v>170.48</v>
      </c>
      <c r="S187" s="247">
        <f t="shared" si="11"/>
        <v>33.05</v>
      </c>
      <c r="T187" s="216"/>
      <c r="U187" s="216"/>
    </row>
    <row r="188">
      <c r="A188" s="75"/>
      <c r="B188" s="52"/>
      <c r="C188" s="52"/>
      <c r="D188" s="276"/>
      <c r="E188" s="52"/>
      <c r="F188" s="242"/>
      <c r="G188" s="52"/>
      <c r="H188" s="52"/>
      <c r="I188" s="52"/>
      <c r="J188" s="52"/>
      <c r="K188" s="52"/>
      <c r="O188" s="176" t="str">
        <f t="shared" si="4"/>
        <v>750MeV</v>
      </c>
      <c r="P188" s="20" t="str">
        <f t="shared" si="5"/>
        <v>650MeV</v>
      </c>
      <c r="Q188" s="247">
        <f t="shared" si="9"/>
        <v>265.72</v>
      </c>
      <c r="R188" s="247">
        <f t="shared" si="10"/>
        <v>170.48</v>
      </c>
      <c r="S188" s="247">
        <f t="shared" si="11"/>
        <v>33.05</v>
      </c>
      <c r="T188" s="216"/>
      <c r="U188" s="216"/>
    </row>
    <row r="189">
      <c r="A189" s="75"/>
      <c r="B189" s="52"/>
      <c r="C189" s="52"/>
      <c r="D189" s="276"/>
      <c r="E189" s="52"/>
      <c r="F189" s="242"/>
      <c r="G189" s="52"/>
      <c r="H189" s="52"/>
      <c r="I189" s="52"/>
      <c r="J189" s="52"/>
      <c r="K189" s="52"/>
      <c r="O189" s="176" t="str">
        <f t="shared" si="4"/>
        <v>750MeV</v>
      </c>
      <c r="P189" s="20" t="str">
        <f t="shared" si="5"/>
        <v>650MeV</v>
      </c>
      <c r="Q189" s="247">
        <f t="shared" si="9"/>
        <v>265.72</v>
      </c>
      <c r="R189" s="247">
        <f t="shared" si="10"/>
        <v>170.48</v>
      </c>
      <c r="S189" s="247">
        <f t="shared" si="11"/>
        <v>33.05</v>
      </c>
      <c r="T189" s="216"/>
      <c r="U189" s="216"/>
    </row>
    <row r="190">
      <c r="A190" s="73"/>
      <c r="B190" s="52"/>
      <c r="C190" s="52"/>
      <c r="D190" s="276"/>
      <c r="E190" s="52"/>
      <c r="F190" s="242"/>
      <c r="G190" s="52"/>
      <c r="H190" s="52"/>
      <c r="I190" s="52"/>
      <c r="J190" s="52"/>
      <c r="K190" s="52"/>
      <c r="O190" s="176" t="str">
        <f t="shared" si="4"/>
        <v>750MeV</v>
      </c>
      <c r="P190" s="20" t="str">
        <f t="shared" si="5"/>
        <v>650MeV</v>
      </c>
      <c r="Q190" s="247">
        <f t="shared" si="9"/>
        <v>265.72</v>
      </c>
      <c r="R190" s="247">
        <f t="shared" si="10"/>
        <v>170.48</v>
      </c>
      <c r="S190" s="247">
        <f t="shared" si="11"/>
        <v>33.05</v>
      </c>
      <c r="T190" s="216"/>
      <c r="U190" s="216"/>
    </row>
    <row r="191">
      <c r="A191" s="75"/>
      <c r="B191" s="52"/>
      <c r="C191" s="52"/>
      <c r="D191" s="276"/>
      <c r="E191" s="52"/>
      <c r="F191" s="242"/>
      <c r="G191" s="52"/>
      <c r="H191" s="52"/>
      <c r="I191" s="52"/>
      <c r="J191" s="52"/>
      <c r="K191" s="52"/>
      <c r="O191" s="176" t="str">
        <f t="shared" si="4"/>
        <v>750MeV</v>
      </c>
      <c r="P191" s="20" t="str">
        <f t="shared" si="5"/>
        <v>650MeV</v>
      </c>
      <c r="Q191" s="247">
        <f t="shared" si="9"/>
        <v>265.72</v>
      </c>
      <c r="R191" s="247">
        <f t="shared" si="10"/>
        <v>170.48</v>
      </c>
      <c r="S191" s="247">
        <f t="shared" si="11"/>
        <v>33.05</v>
      </c>
      <c r="T191" s="216"/>
      <c r="U191" s="216"/>
    </row>
    <row r="192">
      <c r="A192" s="75"/>
      <c r="B192" s="52"/>
      <c r="C192" s="52"/>
      <c r="D192" s="276"/>
      <c r="E192" s="52"/>
      <c r="F192" s="242"/>
      <c r="G192" s="52"/>
      <c r="H192" s="52"/>
      <c r="I192" s="52"/>
      <c r="J192" s="52"/>
      <c r="K192" s="52"/>
      <c r="O192" s="176" t="str">
        <f t="shared" si="4"/>
        <v>750MeV</v>
      </c>
      <c r="P192" s="20" t="str">
        <f t="shared" si="5"/>
        <v>650MeV</v>
      </c>
      <c r="Q192" s="247">
        <f t="shared" si="9"/>
        <v>265.72</v>
      </c>
      <c r="R192" s="247">
        <f t="shared" si="10"/>
        <v>170.48</v>
      </c>
      <c r="S192" s="247">
        <f t="shared" si="11"/>
        <v>33.05</v>
      </c>
      <c r="T192" s="216"/>
      <c r="U192" s="216"/>
    </row>
    <row r="193">
      <c r="A193" s="75"/>
      <c r="B193" s="52"/>
      <c r="C193" s="52"/>
      <c r="D193" s="276"/>
      <c r="E193" s="52"/>
      <c r="F193" s="242"/>
      <c r="G193" s="52"/>
      <c r="H193" s="52"/>
      <c r="I193" s="52"/>
      <c r="J193" s="52"/>
      <c r="K193" s="52"/>
      <c r="O193" s="176" t="str">
        <f t="shared" si="4"/>
        <v>750MeV</v>
      </c>
      <c r="P193" s="20" t="str">
        <f t="shared" si="5"/>
        <v>650MeV</v>
      </c>
      <c r="Q193" s="247">
        <f t="shared" si="9"/>
        <v>265.72</v>
      </c>
      <c r="R193" s="247">
        <f t="shared" si="10"/>
        <v>170.48</v>
      </c>
      <c r="S193" s="247">
        <f t="shared" si="11"/>
        <v>33.05</v>
      </c>
      <c r="T193" s="216"/>
      <c r="U193" s="216"/>
    </row>
    <row r="194">
      <c r="A194" s="31"/>
      <c r="B194" s="52"/>
      <c r="C194" s="52"/>
      <c r="D194" s="276"/>
      <c r="E194" s="52"/>
      <c r="F194" s="242"/>
      <c r="G194" s="52"/>
      <c r="H194" s="52"/>
      <c r="I194" s="52"/>
      <c r="J194" s="52"/>
      <c r="K194" s="52"/>
      <c r="O194" s="176" t="str">
        <f t="shared" si="4"/>
        <v>750MeV</v>
      </c>
      <c r="P194" s="20" t="str">
        <f t="shared" si="5"/>
        <v>650MeV</v>
      </c>
      <c r="Q194" s="247">
        <f t="shared" si="9"/>
        <v>265.72</v>
      </c>
      <c r="R194" s="247">
        <f t="shared" si="10"/>
        <v>170.48</v>
      </c>
      <c r="S194" s="247">
        <f t="shared" si="11"/>
        <v>33.05</v>
      </c>
      <c r="T194" s="216"/>
      <c r="U194" s="216"/>
    </row>
    <row r="195">
      <c r="A195" s="75"/>
      <c r="B195" s="52"/>
      <c r="C195" s="118"/>
      <c r="D195" s="399"/>
      <c r="E195" s="118"/>
      <c r="F195" s="242"/>
      <c r="G195" s="52"/>
      <c r="H195" s="52"/>
      <c r="I195" s="52"/>
      <c r="J195" s="52"/>
      <c r="K195" s="52"/>
      <c r="O195" s="176" t="str">
        <f t="shared" si="4"/>
        <v>750MeV</v>
      </c>
      <c r="P195" s="20" t="str">
        <f t="shared" si="5"/>
        <v>650MeV</v>
      </c>
      <c r="Q195" s="247">
        <f t="shared" si="9"/>
        <v>265.72</v>
      </c>
      <c r="R195" s="247">
        <f t="shared" si="10"/>
        <v>170.48</v>
      </c>
      <c r="S195" s="247">
        <f t="shared" si="11"/>
        <v>33.05</v>
      </c>
      <c r="T195" s="216"/>
      <c r="U195" s="216"/>
    </row>
    <row r="196">
      <c r="A196" s="75"/>
      <c r="B196" s="52"/>
      <c r="C196" s="118"/>
      <c r="D196" s="399"/>
      <c r="E196" s="118"/>
      <c r="F196" s="242"/>
      <c r="G196" s="52"/>
      <c r="H196" s="52"/>
      <c r="I196" s="52"/>
      <c r="J196" s="52"/>
      <c r="K196" s="52"/>
      <c r="O196" s="176" t="str">
        <f t="shared" si="4"/>
        <v>750MeV</v>
      </c>
      <c r="P196" s="20" t="str">
        <f t="shared" si="5"/>
        <v>650MeV</v>
      </c>
      <c r="Q196" s="247">
        <f t="shared" si="9"/>
        <v>265.72</v>
      </c>
      <c r="R196" s="247">
        <f t="shared" si="10"/>
        <v>170.48</v>
      </c>
      <c r="S196" s="247">
        <f t="shared" si="11"/>
        <v>33.05</v>
      </c>
      <c r="T196" s="216"/>
      <c r="U196" s="216"/>
    </row>
    <row r="197">
      <c r="A197" s="75"/>
      <c r="B197" s="52"/>
      <c r="C197" s="118"/>
      <c r="D197" s="399"/>
      <c r="E197" s="118"/>
      <c r="F197" s="242"/>
      <c r="G197" s="52"/>
      <c r="H197" s="52"/>
      <c r="I197" s="52"/>
      <c r="J197" s="52"/>
      <c r="K197" s="52"/>
      <c r="O197" s="176" t="str">
        <f t="shared" si="4"/>
        <v>750MeV</v>
      </c>
      <c r="P197" s="20" t="str">
        <f t="shared" si="5"/>
        <v>650MeV</v>
      </c>
      <c r="Q197" s="247">
        <f t="shared" si="9"/>
        <v>265.72</v>
      </c>
      <c r="R197" s="247">
        <f t="shared" si="10"/>
        <v>170.48</v>
      </c>
      <c r="S197" s="247">
        <f t="shared" si="11"/>
        <v>33.05</v>
      </c>
      <c r="T197" s="216"/>
      <c r="U197" s="216"/>
    </row>
    <row r="198">
      <c r="A198" s="75"/>
      <c r="B198" s="52"/>
      <c r="C198" s="118"/>
      <c r="D198" s="399"/>
      <c r="E198" s="118"/>
      <c r="F198" s="242"/>
      <c r="G198" s="52"/>
      <c r="H198" s="52"/>
      <c r="I198" s="52"/>
      <c r="J198" s="52"/>
      <c r="K198" s="52"/>
      <c r="Q198" s="247">
        <f t="shared" si="9"/>
        <v>265.72</v>
      </c>
      <c r="R198" s="247">
        <f t="shared" si="10"/>
        <v>170.48</v>
      </c>
      <c r="S198" s="247">
        <f t="shared" si="11"/>
        <v>33.05</v>
      </c>
    </row>
    <row r="199">
      <c r="A199" s="75"/>
      <c r="B199" s="52"/>
      <c r="C199" s="118"/>
      <c r="D199" s="276"/>
      <c r="E199" s="52"/>
      <c r="F199" s="242"/>
      <c r="G199" s="52"/>
      <c r="H199" s="52"/>
      <c r="I199" s="52"/>
      <c r="J199" s="52"/>
      <c r="K199" s="52"/>
      <c r="Q199" s="247">
        <f t="shared" si="9"/>
        <v>265.72</v>
      </c>
      <c r="R199" s="247">
        <f t="shared" si="10"/>
        <v>170.48</v>
      </c>
      <c r="S199" s="247">
        <f t="shared" si="11"/>
        <v>33.05</v>
      </c>
    </row>
    <row r="200">
      <c r="A200" s="75"/>
      <c r="B200" s="52"/>
      <c r="C200" s="118"/>
      <c r="D200" s="276"/>
      <c r="E200" s="52"/>
      <c r="F200" s="242"/>
      <c r="G200" s="52"/>
      <c r="H200" s="52"/>
      <c r="I200" s="52"/>
      <c r="J200" s="52"/>
      <c r="K200" s="52"/>
      <c r="Q200" s="247">
        <f t="shared" si="9"/>
        <v>265.72</v>
      </c>
      <c r="R200" s="247">
        <f t="shared" si="10"/>
        <v>170.48</v>
      </c>
      <c r="S200" s="247">
        <f t="shared" si="11"/>
        <v>33.05</v>
      </c>
    </row>
    <row r="201">
      <c r="A201" s="75"/>
      <c r="B201" s="52"/>
      <c r="C201" s="100"/>
      <c r="D201" s="399"/>
      <c r="E201" s="118"/>
      <c r="F201" s="242"/>
      <c r="G201" s="52"/>
      <c r="H201" s="52"/>
      <c r="I201" s="52"/>
      <c r="J201" s="52"/>
      <c r="K201" s="52"/>
      <c r="Q201" s="247">
        <f t="shared" si="9"/>
        <v>265.72</v>
      </c>
      <c r="R201" s="247">
        <f t="shared" si="10"/>
        <v>170.48</v>
      </c>
      <c r="S201" s="247">
        <f t="shared" si="11"/>
        <v>33.05</v>
      </c>
    </row>
    <row r="202">
      <c r="A202" s="75"/>
      <c r="B202" s="52"/>
      <c r="C202" s="118"/>
      <c r="D202" s="399"/>
      <c r="E202" s="118"/>
      <c r="F202" s="242"/>
      <c r="G202" s="52"/>
      <c r="H202" s="52"/>
      <c r="I202" s="52"/>
      <c r="J202" s="52"/>
      <c r="K202" s="52"/>
      <c r="Q202" s="247">
        <f t="shared" si="9"/>
        <v>265.72</v>
      </c>
      <c r="R202" s="247">
        <f t="shared" si="10"/>
        <v>170.48</v>
      </c>
      <c r="S202" s="247">
        <f t="shared" si="11"/>
        <v>33.05</v>
      </c>
    </row>
    <row r="203">
      <c r="A203" s="75"/>
      <c r="B203" s="52"/>
      <c r="C203" s="118"/>
      <c r="D203" s="276"/>
      <c r="E203" s="52"/>
      <c r="F203" s="242"/>
      <c r="G203" s="52"/>
      <c r="H203" s="52"/>
      <c r="I203" s="52"/>
      <c r="J203" s="52"/>
      <c r="K203" s="52"/>
      <c r="Q203" s="247">
        <f t="shared" si="9"/>
        <v>265.72</v>
      </c>
      <c r="R203" s="247">
        <f t="shared" si="10"/>
        <v>170.48</v>
      </c>
      <c r="S203" s="247">
        <f t="shared" si="11"/>
        <v>33.05</v>
      </c>
    </row>
    <row r="204">
      <c r="A204" s="75"/>
      <c r="B204" s="52"/>
      <c r="C204" s="52"/>
      <c r="D204" s="276"/>
      <c r="E204" s="52"/>
      <c r="F204" s="242"/>
      <c r="G204" s="52"/>
      <c r="H204" s="52"/>
      <c r="I204" s="52"/>
      <c r="J204" s="52"/>
      <c r="K204" s="52"/>
      <c r="Q204" s="247">
        <f t="shared" si="9"/>
        <v>265.72</v>
      </c>
      <c r="R204" s="247">
        <f t="shared" si="10"/>
        <v>170.48</v>
      </c>
      <c r="S204" s="247">
        <f t="shared" si="11"/>
        <v>33.05</v>
      </c>
    </row>
    <row r="205">
      <c r="A205" s="75"/>
      <c r="B205" s="52"/>
      <c r="C205" s="118"/>
      <c r="D205" s="276"/>
      <c r="E205" s="52"/>
      <c r="F205" s="242"/>
      <c r="G205" s="52"/>
      <c r="H205" s="52"/>
      <c r="I205" s="52"/>
      <c r="J205" s="52"/>
      <c r="K205" s="52"/>
      <c r="Q205" s="247">
        <f t="shared" si="9"/>
        <v>265.72</v>
      </c>
      <c r="R205" s="247">
        <f t="shared" si="10"/>
        <v>170.48</v>
      </c>
      <c r="S205" s="247">
        <f t="shared" si="11"/>
        <v>33.05</v>
      </c>
    </row>
    <row r="206">
      <c r="A206" s="75"/>
      <c r="B206" s="52"/>
      <c r="C206" s="52"/>
      <c r="D206" s="276"/>
      <c r="E206" s="52"/>
      <c r="F206" s="242"/>
      <c r="G206" s="52"/>
      <c r="H206" s="52"/>
      <c r="I206" s="52"/>
      <c r="J206" s="52"/>
      <c r="K206" s="52"/>
      <c r="L206" s="4"/>
      <c r="Q206" s="247">
        <f t="shared" si="9"/>
        <v>265.72</v>
      </c>
      <c r="R206" s="247">
        <f t="shared" si="10"/>
        <v>170.48</v>
      </c>
      <c r="S206" s="247">
        <f t="shared" si="11"/>
        <v>33.05</v>
      </c>
    </row>
    <row r="207">
      <c r="A207" s="73"/>
      <c r="B207" s="52"/>
      <c r="C207" s="52"/>
      <c r="D207" s="276"/>
      <c r="E207" s="52"/>
      <c r="F207" s="242"/>
      <c r="G207" s="52"/>
      <c r="H207" s="52"/>
      <c r="I207" s="52"/>
      <c r="J207" s="52"/>
      <c r="K207" s="52"/>
      <c r="L207" s="4"/>
      <c r="Q207" s="247">
        <f t="shared" si="9"/>
        <v>265.72</v>
      </c>
      <c r="R207" s="247">
        <f t="shared" si="10"/>
        <v>170.48</v>
      </c>
      <c r="S207" s="247">
        <f t="shared" si="11"/>
        <v>33.05</v>
      </c>
    </row>
    <row r="208">
      <c r="A208" s="75"/>
      <c r="B208" s="52"/>
      <c r="C208" s="52"/>
      <c r="D208" s="276"/>
      <c r="E208" s="52"/>
      <c r="F208" s="242"/>
      <c r="G208" s="52"/>
      <c r="H208" s="52"/>
      <c r="I208" s="52"/>
      <c r="J208" s="52"/>
      <c r="K208" s="52"/>
      <c r="Q208" s="247">
        <f t="shared" si="9"/>
        <v>265.72</v>
      </c>
      <c r="R208" s="247">
        <f t="shared" si="10"/>
        <v>170.48</v>
      </c>
      <c r="S208" s="247">
        <f t="shared" si="11"/>
        <v>33.05</v>
      </c>
    </row>
    <row r="209">
      <c r="A209" s="75"/>
      <c r="B209" s="52"/>
      <c r="C209" s="52"/>
      <c r="D209" s="276"/>
      <c r="E209" s="52"/>
      <c r="F209" s="242"/>
      <c r="G209" s="52"/>
      <c r="H209" s="52"/>
      <c r="I209" s="52"/>
      <c r="J209" s="52"/>
      <c r="K209" s="52"/>
      <c r="Q209" s="247">
        <f t="shared" si="9"/>
        <v>265.72</v>
      </c>
      <c r="R209" s="247">
        <f t="shared" si="10"/>
        <v>170.48</v>
      </c>
      <c r="S209" s="247">
        <f t="shared" si="11"/>
        <v>33.05</v>
      </c>
    </row>
    <row r="210">
      <c r="A210" s="75"/>
      <c r="B210" s="52"/>
      <c r="C210" s="52"/>
      <c r="D210" s="276"/>
      <c r="E210" s="52"/>
      <c r="F210" s="242"/>
      <c r="G210" s="52"/>
      <c r="H210" s="52"/>
      <c r="I210" s="52"/>
      <c r="J210" s="52"/>
      <c r="K210" s="52"/>
      <c r="L210" s="4"/>
      <c r="Q210" s="247">
        <f t="shared" si="9"/>
        <v>265.72</v>
      </c>
      <c r="R210" s="247">
        <f t="shared" si="10"/>
        <v>170.48</v>
      </c>
      <c r="S210" s="247">
        <f t="shared" si="11"/>
        <v>33.05</v>
      </c>
    </row>
    <row r="211">
      <c r="A211" s="75"/>
      <c r="B211" s="52"/>
      <c r="C211" s="52"/>
      <c r="D211" s="276"/>
      <c r="E211" s="52"/>
      <c r="F211" s="242"/>
      <c r="G211" s="52"/>
      <c r="H211" s="52"/>
      <c r="I211" s="52"/>
      <c r="J211" s="52"/>
      <c r="K211" s="52"/>
      <c r="Q211" s="247">
        <f t="shared" si="9"/>
        <v>265.72</v>
      </c>
      <c r="R211" s="247">
        <f t="shared" si="10"/>
        <v>170.48</v>
      </c>
      <c r="S211" s="247">
        <f t="shared" si="11"/>
        <v>33.05</v>
      </c>
    </row>
    <row r="212">
      <c r="A212" s="75"/>
      <c r="B212" s="52"/>
      <c r="C212" s="52"/>
      <c r="D212" s="276"/>
      <c r="E212" s="52"/>
      <c r="F212" s="242"/>
      <c r="G212" s="52"/>
      <c r="H212" s="52"/>
      <c r="I212" s="52"/>
      <c r="J212" s="52"/>
      <c r="K212" s="52"/>
      <c r="L212" s="4"/>
      <c r="Q212" s="247">
        <f t="shared" si="9"/>
        <v>265.72</v>
      </c>
      <c r="R212" s="247">
        <f t="shared" si="10"/>
        <v>170.48</v>
      </c>
      <c r="S212" s="247">
        <f t="shared" si="11"/>
        <v>33.05</v>
      </c>
    </row>
    <row r="213">
      <c r="A213" s="75"/>
      <c r="B213" s="52"/>
      <c r="C213" s="52"/>
      <c r="D213" s="276"/>
      <c r="E213" s="52"/>
      <c r="F213" s="242"/>
      <c r="G213" s="52"/>
      <c r="H213" s="52"/>
      <c r="I213" s="52"/>
      <c r="J213" s="52"/>
      <c r="K213" s="52"/>
      <c r="L213" s="4"/>
      <c r="Q213" s="247">
        <f t="shared" si="9"/>
        <v>265.72</v>
      </c>
      <c r="R213" s="247">
        <f t="shared" si="10"/>
        <v>170.48</v>
      </c>
      <c r="S213" s="247">
        <f t="shared" si="11"/>
        <v>33.05</v>
      </c>
    </row>
    <row r="214">
      <c r="A214" s="75"/>
      <c r="B214" s="52"/>
      <c r="C214" s="52"/>
      <c r="D214" s="276"/>
      <c r="E214" s="52"/>
      <c r="F214" s="242"/>
      <c r="G214" s="52"/>
      <c r="H214" s="52"/>
      <c r="I214" s="52"/>
      <c r="J214" s="52"/>
      <c r="K214" s="52"/>
      <c r="L214" s="4"/>
      <c r="Q214" s="247">
        <f t="shared" si="9"/>
        <v>265.72</v>
      </c>
      <c r="R214" s="247">
        <f t="shared" si="10"/>
        <v>170.48</v>
      </c>
      <c r="S214" s="247">
        <f t="shared" si="11"/>
        <v>33.05</v>
      </c>
    </row>
    <row r="215">
      <c r="A215" s="75"/>
      <c r="B215" s="52"/>
      <c r="C215" s="52"/>
      <c r="D215" s="276"/>
      <c r="E215" s="52"/>
      <c r="F215" s="242"/>
      <c r="G215" s="52"/>
      <c r="H215" s="52"/>
      <c r="I215" s="52"/>
      <c r="J215" s="52"/>
      <c r="K215" s="52"/>
      <c r="Q215" s="247">
        <f t="shared" si="9"/>
        <v>265.72</v>
      </c>
      <c r="R215" s="247">
        <f t="shared" si="10"/>
        <v>170.48</v>
      </c>
      <c r="S215" s="247">
        <f t="shared" si="11"/>
        <v>33.05</v>
      </c>
    </row>
    <row r="216">
      <c r="A216" s="75"/>
      <c r="B216" s="52"/>
      <c r="C216" s="52"/>
      <c r="D216" s="276"/>
      <c r="E216" s="52"/>
      <c r="F216" s="242"/>
      <c r="G216" s="52"/>
      <c r="H216" s="52"/>
      <c r="I216" s="52"/>
      <c r="J216" s="52"/>
      <c r="K216" s="52"/>
      <c r="Q216" s="247">
        <f t="shared" si="9"/>
        <v>265.72</v>
      </c>
      <c r="R216" s="247">
        <f t="shared" si="10"/>
        <v>170.48</v>
      </c>
      <c r="S216" s="247">
        <f t="shared" si="11"/>
        <v>33.05</v>
      </c>
    </row>
    <row r="217">
      <c r="A217" s="75"/>
      <c r="B217" s="52"/>
      <c r="C217" s="52"/>
      <c r="D217" s="276"/>
      <c r="E217" s="52"/>
      <c r="F217" s="242"/>
      <c r="G217" s="52"/>
      <c r="H217" s="52"/>
      <c r="I217" s="52"/>
      <c r="J217" s="52"/>
      <c r="K217" s="52"/>
      <c r="Q217" s="247">
        <f t="shared" si="9"/>
        <v>265.72</v>
      </c>
      <c r="R217" s="247">
        <f t="shared" si="10"/>
        <v>170.48</v>
      </c>
      <c r="S217" s="247">
        <f t="shared" si="11"/>
        <v>33.05</v>
      </c>
    </row>
    <row r="218">
      <c r="A218" s="75"/>
      <c r="B218" s="52"/>
      <c r="C218" s="52"/>
      <c r="D218" s="276"/>
      <c r="E218" s="52"/>
      <c r="F218" s="242"/>
      <c r="G218" s="52"/>
      <c r="H218" s="52"/>
      <c r="I218" s="52"/>
      <c r="J218" s="52"/>
      <c r="K218" s="52"/>
      <c r="Q218" s="247">
        <f t="shared" si="9"/>
        <v>265.72</v>
      </c>
      <c r="R218" s="247">
        <f t="shared" si="10"/>
        <v>170.48</v>
      </c>
      <c r="S218" s="247">
        <f t="shared" si="11"/>
        <v>33.05</v>
      </c>
    </row>
    <row r="219">
      <c r="A219" s="75"/>
      <c r="B219" s="52"/>
      <c r="C219" s="52"/>
      <c r="D219" s="276"/>
      <c r="E219" s="52"/>
      <c r="F219" s="242"/>
      <c r="G219" s="52"/>
      <c r="H219" s="52"/>
      <c r="I219" s="52"/>
      <c r="J219" s="52"/>
      <c r="K219" s="52"/>
      <c r="Q219" s="247">
        <f t="shared" si="9"/>
        <v>265.72</v>
      </c>
      <c r="R219" s="247">
        <f t="shared" si="10"/>
        <v>170.48</v>
      </c>
      <c r="S219" s="247">
        <f t="shared" si="11"/>
        <v>33.05</v>
      </c>
    </row>
    <row r="220">
      <c r="A220" s="75"/>
      <c r="B220" s="52"/>
      <c r="C220" s="52"/>
      <c r="D220" s="276"/>
      <c r="E220" s="52"/>
      <c r="F220" s="242"/>
      <c r="G220" s="52"/>
      <c r="H220" s="52"/>
      <c r="I220" s="52"/>
      <c r="J220" s="52"/>
      <c r="K220" s="52"/>
      <c r="Q220" s="247">
        <f t="shared" si="9"/>
        <v>265.72</v>
      </c>
      <c r="R220" s="247">
        <f t="shared" si="10"/>
        <v>170.48</v>
      </c>
      <c r="S220" s="247">
        <f t="shared" si="11"/>
        <v>33.05</v>
      </c>
    </row>
    <row r="221">
      <c r="A221" s="75"/>
      <c r="B221" s="52"/>
      <c r="C221" s="52"/>
      <c r="D221" s="276"/>
      <c r="E221" s="52"/>
      <c r="F221" s="242"/>
      <c r="G221" s="52"/>
      <c r="H221" s="52"/>
      <c r="I221" s="52"/>
      <c r="J221" s="52"/>
      <c r="K221" s="52"/>
      <c r="L221" s="4"/>
      <c r="Q221" s="247">
        <f t="shared" si="9"/>
        <v>265.72</v>
      </c>
      <c r="R221" s="247">
        <f t="shared" si="10"/>
        <v>170.48</v>
      </c>
      <c r="S221" s="247">
        <f t="shared" si="11"/>
        <v>33.05</v>
      </c>
    </row>
    <row r="222">
      <c r="A222" s="75"/>
      <c r="B222" s="52"/>
      <c r="C222" s="52"/>
      <c r="D222" s="276"/>
      <c r="E222" s="52"/>
      <c r="F222" s="242"/>
      <c r="G222" s="52"/>
      <c r="H222" s="52"/>
      <c r="I222" s="52"/>
      <c r="J222" s="52"/>
      <c r="K222" s="52"/>
      <c r="L222" s="4"/>
      <c r="Q222" s="247">
        <f t="shared" si="9"/>
        <v>265.72</v>
      </c>
      <c r="R222" s="247">
        <f t="shared" si="10"/>
        <v>170.48</v>
      </c>
      <c r="S222" s="247">
        <f t="shared" si="11"/>
        <v>33.05</v>
      </c>
    </row>
    <row r="223">
      <c r="A223" s="75"/>
      <c r="B223" s="52"/>
      <c r="C223" s="52"/>
      <c r="D223" s="276"/>
      <c r="E223" s="52"/>
      <c r="F223" s="242"/>
      <c r="G223" s="52"/>
      <c r="H223" s="52"/>
      <c r="I223" s="52"/>
      <c r="J223" s="52"/>
      <c r="K223" s="52"/>
      <c r="Q223" s="247">
        <f t="shared" si="9"/>
        <v>265.72</v>
      </c>
      <c r="R223" s="247">
        <f t="shared" si="10"/>
        <v>170.48</v>
      </c>
      <c r="S223" s="247">
        <f t="shared" si="11"/>
        <v>33.05</v>
      </c>
    </row>
    <row r="224">
      <c r="A224" s="73"/>
      <c r="B224" s="52"/>
      <c r="C224" s="52"/>
      <c r="D224" s="276"/>
      <c r="E224" s="52"/>
      <c r="F224" s="242"/>
      <c r="G224" s="52"/>
      <c r="H224" s="52"/>
      <c r="I224" s="52"/>
      <c r="J224" s="52"/>
      <c r="K224" s="52"/>
      <c r="L224" s="4"/>
      <c r="Q224" s="247">
        <f t="shared" si="9"/>
        <v>265.72</v>
      </c>
      <c r="R224" s="247">
        <f t="shared" si="10"/>
        <v>170.48</v>
      </c>
      <c r="S224" s="247">
        <f t="shared" si="11"/>
        <v>33.05</v>
      </c>
    </row>
    <row r="225">
      <c r="A225" s="75"/>
      <c r="B225" s="52"/>
      <c r="C225" s="52"/>
      <c r="D225" s="276"/>
      <c r="E225" s="52"/>
      <c r="F225" s="242"/>
      <c r="G225" s="52"/>
      <c r="H225" s="52"/>
      <c r="I225" s="52"/>
      <c r="J225" s="52"/>
      <c r="K225" s="52"/>
      <c r="Q225" s="247">
        <f t="shared" si="9"/>
        <v>265.72</v>
      </c>
      <c r="R225" s="247">
        <f t="shared" si="10"/>
        <v>170.48</v>
      </c>
      <c r="S225" s="247">
        <f t="shared" si="11"/>
        <v>33.05</v>
      </c>
    </row>
    <row r="226">
      <c r="A226" s="75"/>
      <c r="B226" s="52"/>
      <c r="C226" s="52"/>
      <c r="D226" s="276"/>
      <c r="E226" s="52"/>
      <c r="F226" s="242"/>
      <c r="G226" s="52"/>
      <c r="H226" s="52"/>
      <c r="I226" s="52"/>
      <c r="J226" s="52"/>
      <c r="K226" s="52"/>
      <c r="Q226" s="247">
        <f t="shared" si="9"/>
        <v>265.72</v>
      </c>
      <c r="R226" s="247">
        <f t="shared" si="10"/>
        <v>170.48</v>
      </c>
      <c r="S226" s="247">
        <f t="shared" si="11"/>
        <v>33.05</v>
      </c>
    </row>
    <row r="227">
      <c r="A227" s="75"/>
      <c r="B227" s="52"/>
      <c r="C227" s="52"/>
      <c r="D227" s="276"/>
      <c r="E227" s="52"/>
      <c r="F227" s="242"/>
      <c r="G227" s="52"/>
      <c r="H227" s="52"/>
      <c r="I227" s="52"/>
      <c r="J227" s="52"/>
      <c r="K227" s="52"/>
      <c r="Q227" s="247">
        <f t="shared" si="9"/>
        <v>265.72</v>
      </c>
      <c r="R227" s="247">
        <f t="shared" si="10"/>
        <v>170.48</v>
      </c>
      <c r="S227" s="247">
        <f t="shared" si="11"/>
        <v>33.05</v>
      </c>
    </row>
    <row r="228">
      <c r="A228" s="75"/>
      <c r="B228" s="52"/>
      <c r="C228" s="52"/>
      <c r="D228" s="276"/>
      <c r="E228" s="52"/>
      <c r="F228" s="242"/>
      <c r="G228" s="52"/>
      <c r="H228" s="52"/>
      <c r="I228" s="52"/>
      <c r="J228" s="52"/>
      <c r="K228" s="52"/>
      <c r="Q228" s="247">
        <f t="shared" si="9"/>
        <v>265.72</v>
      </c>
      <c r="R228" s="247">
        <f t="shared" si="10"/>
        <v>170.48</v>
      </c>
      <c r="S228" s="247">
        <f t="shared" si="11"/>
        <v>33.05</v>
      </c>
    </row>
    <row r="229">
      <c r="A229" s="75"/>
      <c r="B229" s="52"/>
      <c r="C229" s="52"/>
      <c r="D229" s="276"/>
      <c r="E229" s="52"/>
      <c r="F229" s="242"/>
      <c r="G229" s="52"/>
      <c r="H229" s="52"/>
      <c r="I229" s="52"/>
      <c r="J229" s="52"/>
      <c r="K229" s="52"/>
      <c r="Q229" s="247">
        <f t="shared" si="9"/>
        <v>265.72</v>
      </c>
      <c r="R229" s="247">
        <f t="shared" si="10"/>
        <v>170.48</v>
      </c>
      <c r="S229" s="247">
        <f t="shared" si="11"/>
        <v>33.05</v>
      </c>
    </row>
    <row r="230">
      <c r="A230" s="75"/>
      <c r="B230" s="52"/>
      <c r="C230" s="52"/>
      <c r="D230" s="276"/>
      <c r="E230" s="52"/>
      <c r="F230" s="242"/>
      <c r="G230" s="52"/>
      <c r="H230" s="52"/>
      <c r="I230" s="52"/>
      <c r="J230" s="52"/>
      <c r="K230" s="52"/>
      <c r="Q230" s="247">
        <f t="shared" si="9"/>
        <v>265.72</v>
      </c>
      <c r="R230" s="247">
        <f t="shared" si="10"/>
        <v>170.48</v>
      </c>
      <c r="S230" s="247">
        <f t="shared" si="11"/>
        <v>33.05</v>
      </c>
    </row>
    <row r="231">
      <c r="A231" s="75"/>
      <c r="B231" s="52"/>
      <c r="C231" s="52"/>
      <c r="D231" s="276"/>
      <c r="E231" s="52"/>
      <c r="F231" s="242"/>
      <c r="G231" s="52"/>
      <c r="H231" s="52"/>
      <c r="I231" s="52"/>
      <c r="J231" s="52"/>
      <c r="K231" s="52"/>
      <c r="Q231" s="247">
        <f t="shared" si="9"/>
        <v>265.72</v>
      </c>
      <c r="R231" s="247">
        <f t="shared" si="10"/>
        <v>170.48</v>
      </c>
      <c r="S231" s="247">
        <f t="shared" si="11"/>
        <v>33.05</v>
      </c>
    </row>
    <row r="232">
      <c r="A232" s="75"/>
      <c r="B232" s="52"/>
      <c r="C232" s="52"/>
      <c r="D232" s="276"/>
      <c r="E232" s="52"/>
      <c r="F232" s="242"/>
      <c r="G232" s="52"/>
      <c r="H232" s="52"/>
      <c r="I232" s="52"/>
      <c r="J232" s="52"/>
      <c r="K232" s="52"/>
      <c r="Q232" s="247">
        <f t="shared" si="9"/>
        <v>265.72</v>
      </c>
      <c r="R232" s="247">
        <f t="shared" si="10"/>
        <v>170.48</v>
      </c>
      <c r="S232" s="247">
        <f t="shared" si="11"/>
        <v>33.05</v>
      </c>
    </row>
    <row r="233">
      <c r="A233" s="75"/>
      <c r="B233" s="52"/>
      <c r="C233" s="52"/>
      <c r="D233" s="276"/>
      <c r="E233" s="52"/>
      <c r="F233" s="242"/>
      <c r="G233" s="52"/>
      <c r="H233" s="52"/>
      <c r="I233" s="52"/>
      <c r="J233" s="52"/>
      <c r="K233" s="52"/>
      <c r="Q233" s="247">
        <f t="shared" si="9"/>
        <v>265.72</v>
      </c>
      <c r="R233" s="247">
        <f t="shared" si="10"/>
        <v>170.48</v>
      </c>
      <c r="S233" s="247">
        <f t="shared" si="11"/>
        <v>33.05</v>
      </c>
    </row>
    <row r="234">
      <c r="A234" s="75"/>
      <c r="B234" s="52"/>
      <c r="C234" s="52"/>
      <c r="D234" s="276"/>
      <c r="E234" s="52"/>
      <c r="F234" s="52"/>
      <c r="G234" s="52"/>
      <c r="H234" s="52"/>
      <c r="I234" s="52"/>
      <c r="J234" s="52"/>
      <c r="K234" s="52"/>
      <c r="Q234" s="247">
        <f t="shared" si="9"/>
        <v>265.72</v>
      </c>
      <c r="R234" s="247">
        <f t="shared" si="10"/>
        <v>170.48</v>
      </c>
      <c r="S234" s="247">
        <f t="shared" si="11"/>
        <v>33.05</v>
      </c>
    </row>
    <row r="235">
      <c r="A235" s="75"/>
      <c r="B235" s="52"/>
      <c r="C235" s="76"/>
      <c r="D235" s="52"/>
      <c r="E235" s="52"/>
      <c r="F235" s="52"/>
      <c r="G235" s="76"/>
      <c r="H235" s="52"/>
      <c r="I235" s="52"/>
      <c r="J235" s="52"/>
      <c r="K235" s="52"/>
      <c r="Q235" s="247">
        <f t="shared" si="9"/>
        <v>265.72</v>
      </c>
      <c r="R235" s="247">
        <f t="shared" si="10"/>
        <v>170.48</v>
      </c>
      <c r="S235" s="247">
        <f t="shared" si="11"/>
        <v>33.05</v>
      </c>
    </row>
    <row r="236">
      <c r="A236" s="75"/>
      <c r="B236" s="52"/>
      <c r="C236" s="76"/>
      <c r="D236" s="52"/>
      <c r="E236" s="52"/>
      <c r="F236" s="52"/>
      <c r="G236" s="76"/>
      <c r="H236" s="52"/>
      <c r="I236" s="52"/>
      <c r="J236" s="52"/>
      <c r="K236" s="52"/>
      <c r="Q236" s="247">
        <f t="shared" si="9"/>
        <v>265.72</v>
      </c>
      <c r="R236" s="247">
        <f t="shared" si="10"/>
        <v>170.48</v>
      </c>
      <c r="S236" s="247">
        <f t="shared" si="11"/>
        <v>33.05</v>
      </c>
    </row>
    <row r="237">
      <c r="A237" s="75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Q237" s="247">
        <f t="shared" si="9"/>
        <v>265.72</v>
      </c>
      <c r="R237" s="247">
        <f t="shared" si="10"/>
        <v>170.48</v>
      </c>
      <c r="S237" s="247">
        <f t="shared" si="11"/>
        <v>33.05</v>
      </c>
    </row>
    <row r="238">
      <c r="A238" s="75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Q238" s="247">
        <f t="shared" si="9"/>
        <v>265.72</v>
      </c>
      <c r="R238" s="247">
        <f t="shared" si="10"/>
        <v>170.48</v>
      </c>
      <c r="S238" s="247">
        <f t="shared" si="11"/>
        <v>33.05</v>
      </c>
    </row>
    <row r="239">
      <c r="A239" s="75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Q239" s="247">
        <f t="shared" si="9"/>
        <v>265.72</v>
      </c>
      <c r="R239" s="247">
        <f t="shared" si="10"/>
        <v>170.48</v>
      </c>
      <c r="S239" s="247">
        <f t="shared" si="11"/>
        <v>33.05</v>
      </c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47">
        <f t="shared" si="9"/>
        <v>265.72</v>
      </c>
      <c r="R240" s="247">
        <f t="shared" si="10"/>
        <v>170.48</v>
      </c>
      <c r="S240" s="247">
        <f t="shared" si="11"/>
        <v>33.05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47">
        <f t="shared" si="9"/>
        <v>265.72</v>
      </c>
      <c r="R241" s="247">
        <f t="shared" si="10"/>
        <v>170.48</v>
      </c>
      <c r="S241" s="247">
        <f t="shared" si="11"/>
        <v>33.05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47">
        <f t="shared" si="9"/>
        <v>265.72</v>
      </c>
      <c r="R242" s="247">
        <f t="shared" si="10"/>
        <v>170.48</v>
      </c>
      <c r="S242" s="247">
        <f t="shared" si="11"/>
        <v>33.05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47">
        <f t="shared" si="9"/>
        <v>265.72</v>
      </c>
      <c r="R243" s="247">
        <f t="shared" si="10"/>
        <v>170.48</v>
      </c>
      <c r="S243" s="247">
        <f t="shared" si="11"/>
        <v>33.05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47">
        <f t="shared" si="9"/>
        <v>265.72</v>
      </c>
      <c r="R244" s="247">
        <f t="shared" si="10"/>
        <v>170.48</v>
      </c>
      <c r="S244" s="247">
        <f t="shared" si="11"/>
        <v>33.05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47">
        <f t="shared" si="9"/>
        <v>265.72</v>
      </c>
      <c r="R245" s="247">
        <f t="shared" si="10"/>
        <v>170.48</v>
      </c>
      <c r="S245" s="247">
        <f t="shared" si="11"/>
        <v>33.05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47">
        <f t="shared" si="9"/>
        <v>265.72</v>
      </c>
      <c r="R246" s="247">
        <f t="shared" si="10"/>
        <v>170.48</v>
      </c>
      <c r="S246" s="247">
        <f t="shared" si="11"/>
        <v>33.05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47">
        <f t="shared" si="9"/>
        <v>265.72</v>
      </c>
      <c r="R247" s="247">
        <f t="shared" si="10"/>
        <v>170.48</v>
      </c>
      <c r="S247" s="247">
        <f t="shared" si="11"/>
        <v>33.05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47">
        <f t="shared" si="9"/>
        <v>265.72</v>
      </c>
      <c r="R248" s="247">
        <f t="shared" si="10"/>
        <v>170.48</v>
      </c>
      <c r="S248" s="247">
        <f t="shared" si="11"/>
        <v>33.05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47">
        <f t="shared" si="9"/>
        <v>265.72</v>
      </c>
      <c r="R249" s="247">
        <f t="shared" si="10"/>
        <v>170.48</v>
      </c>
      <c r="S249" s="247">
        <f t="shared" si="11"/>
        <v>33.05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47">
        <f t="shared" si="9"/>
        <v>265.72</v>
      </c>
      <c r="R250" s="247">
        <f t="shared" si="10"/>
        <v>170.48</v>
      </c>
      <c r="S250" s="247">
        <f t="shared" si="11"/>
        <v>33.05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47">
        <f t="shared" si="9"/>
        <v>265.72</v>
      </c>
      <c r="R251" s="247">
        <f t="shared" si="10"/>
        <v>170.48</v>
      </c>
      <c r="S251" s="247">
        <f t="shared" si="11"/>
        <v>33.05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Q252" s="247">
        <f t="shared" si="9"/>
        <v>265.72</v>
      </c>
      <c r="R252" s="247">
        <f t="shared" si="10"/>
        <v>170.48</v>
      </c>
      <c r="S252" s="247">
        <f t="shared" si="11"/>
        <v>33.05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47">
        <f t="shared" si="9"/>
        <v>265.72</v>
      </c>
      <c r="R253" s="247">
        <f t="shared" si="10"/>
        <v>170.48</v>
      </c>
      <c r="S253" s="247">
        <f t="shared" si="11"/>
        <v>33.05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47">
        <f t="shared" si="9"/>
        <v>265.72</v>
      </c>
      <c r="R254" s="247">
        <f t="shared" si="10"/>
        <v>170.48</v>
      </c>
      <c r="S254" s="247">
        <f t="shared" si="11"/>
        <v>33.05</v>
      </c>
    </row>
    <row r="255">
      <c r="A255" s="75"/>
      <c r="B255" s="52"/>
      <c r="C255" s="76"/>
      <c r="D255" s="52"/>
      <c r="E255" s="52"/>
      <c r="F255" s="52"/>
      <c r="G255" s="76"/>
      <c r="H255" s="52"/>
      <c r="I255" s="52"/>
      <c r="J255" s="52"/>
      <c r="K255" s="52"/>
      <c r="Q255" s="247">
        <f t="shared" si="9"/>
        <v>265.72</v>
      </c>
      <c r="R255" s="247">
        <f t="shared" si="10"/>
        <v>170.48</v>
      </c>
      <c r="S255" s="247">
        <f t="shared" si="11"/>
        <v>33.05</v>
      </c>
    </row>
    <row r="256">
      <c r="A256" s="75"/>
      <c r="B256" s="52"/>
      <c r="C256" s="76"/>
      <c r="D256" s="52"/>
      <c r="E256" s="52"/>
      <c r="F256" s="52"/>
      <c r="G256" s="52"/>
      <c r="H256" s="52"/>
      <c r="I256" s="52"/>
      <c r="J256" s="52"/>
      <c r="K256" s="52"/>
      <c r="Q256" s="247">
        <f t="shared" si="9"/>
        <v>265.72</v>
      </c>
      <c r="R256" s="247">
        <f t="shared" si="10"/>
        <v>170.48</v>
      </c>
      <c r="S256" s="247">
        <f t="shared" si="11"/>
        <v>33.05</v>
      </c>
    </row>
    <row r="257">
      <c r="A257" s="75"/>
      <c r="B257" s="52"/>
      <c r="C257" s="76"/>
      <c r="D257" s="52"/>
      <c r="E257" s="52"/>
      <c r="F257" s="52"/>
      <c r="G257" s="52"/>
      <c r="H257" s="52"/>
      <c r="I257" s="52"/>
      <c r="J257" s="52"/>
      <c r="K257" s="52"/>
      <c r="Q257" s="247">
        <f t="shared" si="9"/>
        <v>265.72</v>
      </c>
      <c r="R257" s="247">
        <f t="shared" si="10"/>
        <v>170.48</v>
      </c>
      <c r="S257" s="247">
        <f t="shared" si="11"/>
        <v>33.05</v>
      </c>
    </row>
    <row r="258">
      <c r="A258" s="75"/>
      <c r="B258" s="52"/>
      <c r="C258" s="76"/>
      <c r="D258" s="52"/>
      <c r="E258" s="52"/>
      <c r="F258" s="52"/>
      <c r="G258" s="52"/>
      <c r="H258" s="52"/>
      <c r="I258" s="52"/>
      <c r="J258" s="52"/>
      <c r="K258" s="52"/>
      <c r="Q258" s="247">
        <f t="shared" si="9"/>
        <v>265.72</v>
      </c>
      <c r="R258" s="247">
        <f t="shared" si="10"/>
        <v>170.48</v>
      </c>
      <c r="S258" s="247">
        <f t="shared" si="11"/>
        <v>33.05</v>
      </c>
    </row>
    <row r="259">
      <c r="A259" s="75"/>
      <c r="B259" s="52"/>
      <c r="C259" s="76"/>
      <c r="D259" s="52"/>
      <c r="E259" s="52"/>
      <c r="F259" s="52"/>
      <c r="G259" s="52"/>
      <c r="H259" s="52"/>
      <c r="I259" s="52"/>
      <c r="J259" s="52"/>
      <c r="K259" s="52"/>
      <c r="Q259" s="247">
        <f t="shared" si="9"/>
        <v>265.72</v>
      </c>
      <c r="R259" s="247">
        <f t="shared" si="10"/>
        <v>170.48</v>
      </c>
      <c r="S259" s="247">
        <f t="shared" si="11"/>
        <v>33.05</v>
      </c>
    </row>
    <row r="260">
      <c r="A260" s="73"/>
      <c r="B260" s="52"/>
      <c r="C260" s="76"/>
      <c r="D260" s="52"/>
      <c r="E260" s="52"/>
      <c r="F260" s="52"/>
      <c r="G260" s="52"/>
      <c r="H260" s="52"/>
      <c r="I260" s="52"/>
      <c r="J260" s="52"/>
      <c r="K260" s="52"/>
      <c r="Q260" s="247">
        <f t="shared" si="9"/>
        <v>265.72</v>
      </c>
      <c r="R260" s="247">
        <f t="shared" si="10"/>
        <v>170.48</v>
      </c>
      <c r="S260" s="247">
        <f t="shared" si="11"/>
        <v>33.05</v>
      </c>
    </row>
    <row r="261">
      <c r="A261" s="75"/>
      <c r="B261" s="52"/>
      <c r="C261" s="76"/>
      <c r="D261" s="52"/>
      <c r="E261" s="52"/>
      <c r="F261" s="52"/>
      <c r="G261" s="52"/>
      <c r="H261" s="52"/>
      <c r="I261" s="52"/>
      <c r="J261" s="52"/>
      <c r="K261" s="52"/>
      <c r="Q261" s="247">
        <f t="shared" si="9"/>
        <v>265.72</v>
      </c>
      <c r="R261" s="247">
        <f t="shared" si="10"/>
        <v>170.48</v>
      </c>
      <c r="S261" s="247">
        <f t="shared" si="11"/>
        <v>33.05</v>
      </c>
    </row>
    <row r="262">
      <c r="A262" s="75"/>
      <c r="B262" s="52"/>
      <c r="C262" s="76"/>
      <c r="D262" s="52"/>
      <c r="E262" s="52"/>
      <c r="F262" s="52"/>
      <c r="G262" s="52"/>
      <c r="H262" s="52"/>
      <c r="I262" s="52"/>
      <c r="J262" s="52"/>
      <c r="K262" s="52"/>
      <c r="Q262" s="247">
        <f t="shared" si="9"/>
        <v>265.72</v>
      </c>
      <c r="R262" s="247">
        <f t="shared" si="10"/>
        <v>170.48</v>
      </c>
      <c r="S262" s="247">
        <f t="shared" si="11"/>
        <v>33.05</v>
      </c>
    </row>
    <row r="263">
      <c r="A263" s="75"/>
      <c r="B263" s="52"/>
      <c r="C263" s="76"/>
      <c r="D263" s="52"/>
      <c r="E263" s="52"/>
      <c r="F263" s="52"/>
      <c r="G263" s="52"/>
      <c r="H263" s="52"/>
      <c r="I263" s="52"/>
      <c r="J263" s="52"/>
      <c r="K263" s="52"/>
      <c r="Q263" s="247">
        <f t="shared" si="9"/>
        <v>265.72</v>
      </c>
      <c r="R263" s="247">
        <f t="shared" si="10"/>
        <v>170.48</v>
      </c>
      <c r="S263" s="247">
        <f t="shared" si="11"/>
        <v>33.05</v>
      </c>
    </row>
    <row r="264">
      <c r="A264" s="75"/>
      <c r="B264" s="52"/>
      <c r="C264" s="76"/>
      <c r="D264" s="52"/>
      <c r="E264" s="52"/>
      <c r="F264" s="52"/>
      <c r="G264" s="52"/>
      <c r="H264" s="52"/>
      <c r="I264" s="52"/>
      <c r="J264" s="52"/>
      <c r="K264" s="52"/>
      <c r="Q264" s="247">
        <f t="shared" si="9"/>
        <v>265.72</v>
      </c>
      <c r="R264" s="247">
        <f t="shared" si="10"/>
        <v>170.48</v>
      </c>
      <c r="S264" s="247">
        <f t="shared" si="11"/>
        <v>33.05</v>
      </c>
    </row>
    <row r="265">
      <c r="A265" s="75"/>
      <c r="B265" s="52"/>
      <c r="C265" s="76"/>
      <c r="D265" s="52"/>
      <c r="E265" s="52"/>
      <c r="F265" s="52"/>
      <c r="G265" s="52"/>
      <c r="H265" s="52"/>
      <c r="I265" s="52"/>
      <c r="J265" s="52"/>
      <c r="K265" s="52"/>
      <c r="Q265" s="247">
        <f t="shared" si="9"/>
        <v>265.72</v>
      </c>
      <c r="R265" s="247">
        <f t="shared" si="10"/>
        <v>170.48</v>
      </c>
      <c r="S265" s="247">
        <f t="shared" si="11"/>
        <v>33.05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47">
        <f t="shared" si="9"/>
        <v>265.72</v>
      </c>
      <c r="R266" s="247">
        <f t="shared" si="10"/>
        <v>170.48</v>
      </c>
      <c r="S266" s="247">
        <f t="shared" si="11"/>
        <v>33.05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47">
        <f t="shared" si="9"/>
        <v>265.72</v>
      </c>
      <c r="R267" s="247">
        <f t="shared" si="10"/>
        <v>170.48</v>
      </c>
      <c r="S267" s="247">
        <f t="shared" si="11"/>
        <v>33.05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47">
        <f t="shared" si="9"/>
        <v>265.72</v>
      </c>
      <c r="R268" s="247">
        <f t="shared" si="10"/>
        <v>170.48</v>
      </c>
      <c r="S268" s="247">
        <f t="shared" si="11"/>
        <v>33.05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47">
        <f t="shared" si="9"/>
        <v>265.72</v>
      </c>
      <c r="R269" s="247">
        <f t="shared" si="10"/>
        <v>170.48</v>
      </c>
      <c r="S269" s="247">
        <f t="shared" si="11"/>
        <v>33.05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47">
        <f t="shared" si="9"/>
        <v>265.72</v>
      </c>
      <c r="R270" s="247">
        <f t="shared" si="10"/>
        <v>170.48</v>
      </c>
      <c r="S270" s="247">
        <f t="shared" si="11"/>
        <v>33.05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47">
        <f t="shared" si="9"/>
        <v>265.72</v>
      </c>
      <c r="R271" s="247">
        <f t="shared" si="10"/>
        <v>170.48</v>
      </c>
      <c r="S271" s="247">
        <f t="shared" si="11"/>
        <v>33.05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47">
        <f t="shared" si="9"/>
        <v>265.72</v>
      </c>
      <c r="R272" s="247">
        <f t="shared" si="10"/>
        <v>170.48</v>
      </c>
      <c r="S272" s="247">
        <f t="shared" si="11"/>
        <v>33.05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47">
        <f t="shared" si="9"/>
        <v>265.72</v>
      </c>
      <c r="R273" s="247">
        <f t="shared" si="10"/>
        <v>170.48</v>
      </c>
      <c r="S273" s="247">
        <f t="shared" si="11"/>
        <v>33.05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47">
        <f t="shared" si="9"/>
        <v>265.72</v>
      </c>
      <c r="R274" s="247">
        <f t="shared" si="10"/>
        <v>170.48</v>
      </c>
      <c r="S274" s="247">
        <f t="shared" si="11"/>
        <v>33.05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47">
        <f t="shared" si="9"/>
        <v>265.72</v>
      </c>
      <c r="R275" s="247">
        <f t="shared" si="10"/>
        <v>170.48</v>
      </c>
      <c r="S275" s="247">
        <f t="shared" si="11"/>
        <v>33.05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47">
        <f t="shared" si="9"/>
        <v>265.72</v>
      </c>
      <c r="R276" s="247">
        <f t="shared" si="10"/>
        <v>170.48</v>
      </c>
      <c r="S276" s="247">
        <f t="shared" si="11"/>
        <v>33.05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47">
        <f t="shared" si="9"/>
        <v>265.72</v>
      </c>
      <c r="R277" s="247">
        <f t="shared" si="10"/>
        <v>170.48</v>
      </c>
      <c r="S277" s="247">
        <f t="shared" si="11"/>
        <v>33.05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47">
        <f t="shared" si="9"/>
        <v>265.72</v>
      </c>
      <c r="R278" s="247">
        <f t="shared" si="10"/>
        <v>170.48</v>
      </c>
      <c r="S278" s="247">
        <f t="shared" si="11"/>
        <v>33.05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47">
        <f t="shared" si="9"/>
        <v>265.72</v>
      </c>
      <c r="R279" s="247">
        <f t="shared" si="10"/>
        <v>170.48</v>
      </c>
      <c r="S279" s="247">
        <f t="shared" si="11"/>
        <v>33.05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47">
        <f t="shared" si="9"/>
        <v>265.72</v>
      </c>
      <c r="R280" s="247">
        <f t="shared" si="10"/>
        <v>170.48</v>
      </c>
      <c r="S280" s="247">
        <f t="shared" si="11"/>
        <v>33.05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47">
        <f t="shared" si="9"/>
        <v>265.72</v>
      </c>
      <c r="R281" s="247">
        <f t="shared" si="10"/>
        <v>170.48</v>
      </c>
      <c r="S281" s="247">
        <f t="shared" si="11"/>
        <v>33.05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Q282" s="247">
        <f t="shared" si="9"/>
        <v>265.72</v>
      </c>
      <c r="R282" s="247">
        <f t="shared" si="10"/>
        <v>170.48</v>
      </c>
      <c r="S282" s="247">
        <f t="shared" si="11"/>
        <v>33.05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47">
        <f t="shared" si="9"/>
        <v>265.72</v>
      </c>
      <c r="R283" s="247">
        <f t="shared" si="10"/>
        <v>170.48</v>
      </c>
      <c r="S283" s="247">
        <f t="shared" si="11"/>
        <v>33.05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47">
        <f t="shared" si="9"/>
        <v>265.72</v>
      </c>
      <c r="R284" s="247">
        <f t="shared" si="10"/>
        <v>170.48</v>
      </c>
      <c r="S284" s="247">
        <f t="shared" si="11"/>
        <v>33.05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47">
        <f t="shared" si="9"/>
        <v>265.72</v>
      </c>
      <c r="R285" s="247">
        <f t="shared" si="10"/>
        <v>170.48</v>
      </c>
      <c r="S285" s="247">
        <f t="shared" si="11"/>
        <v>33.05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47">
        <f t="shared" si="9"/>
        <v>265.72</v>
      </c>
      <c r="R286" s="247">
        <f t="shared" si="10"/>
        <v>170.48</v>
      </c>
      <c r="S286" s="247">
        <f t="shared" si="11"/>
        <v>33.05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47">
        <f t="shared" si="9"/>
        <v>265.72</v>
      </c>
      <c r="R287" s="247">
        <f t="shared" si="10"/>
        <v>170.48</v>
      </c>
      <c r="S287" s="247">
        <f t="shared" si="11"/>
        <v>33.05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47">
        <f t="shared" si="9"/>
        <v>265.72</v>
      </c>
      <c r="R288" s="247">
        <f t="shared" si="10"/>
        <v>170.48</v>
      </c>
      <c r="S288" s="247">
        <f t="shared" si="11"/>
        <v>33.05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47">
        <f t="shared" si="9"/>
        <v>265.72</v>
      </c>
      <c r="R289" s="247">
        <f t="shared" si="10"/>
        <v>170.48</v>
      </c>
      <c r="S289" s="247">
        <f t="shared" si="11"/>
        <v>33.05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47">
        <f t="shared" si="9"/>
        <v>265.72</v>
      </c>
      <c r="R290" s="247">
        <f t="shared" si="10"/>
        <v>170.48</v>
      </c>
      <c r="S290" s="247">
        <f t="shared" si="11"/>
        <v>33.05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47">
        <f t="shared" si="9"/>
        <v>265.72</v>
      </c>
      <c r="R291" s="247">
        <f t="shared" si="10"/>
        <v>170.48</v>
      </c>
      <c r="S291" s="247">
        <f t="shared" si="11"/>
        <v>33.05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47">
        <f t="shared" si="9"/>
        <v>265.72</v>
      </c>
      <c r="R292" s="247">
        <f t="shared" si="10"/>
        <v>170.48</v>
      </c>
      <c r="S292" s="247">
        <f t="shared" si="11"/>
        <v>33.05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47">
        <f t="shared" si="9"/>
        <v>265.72</v>
      </c>
      <c r="R293" s="247">
        <f t="shared" si="10"/>
        <v>170.48</v>
      </c>
      <c r="S293" s="247">
        <f t="shared" si="11"/>
        <v>33.05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47">
        <f t="shared" si="9"/>
        <v>265.72</v>
      </c>
      <c r="R294" s="247">
        <f t="shared" si="10"/>
        <v>170.48</v>
      </c>
      <c r="S294" s="247">
        <f t="shared" si="11"/>
        <v>33.05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47">
        <f t="shared" si="9"/>
        <v>265.72</v>
      </c>
      <c r="R295" s="247">
        <f t="shared" si="10"/>
        <v>170.48</v>
      </c>
      <c r="S295" s="247">
        <f t="shared" si="11"/>
        <v>33.05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47">
        <f t="shared" si="9"/>
        <v>265.72</v>
      </c>
      <c r="R296" s="247">
        <f t="shared" si="10"/>
        <v>170.48</v>
      </c>
      <c r="S296" s="247">
        <f t="shared" si="11"/>
        <v>33.05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47">
        <f t="shared" si="9"/>
        <v>265.72</v>
      </c>
      <c r="R297" s="247">
        <f t="shared" si="10"/>
        <v>170.48</v>
      </c>
      <c r="S297" s="247">
        <f t="shared" si="11"/>
        <v>33.05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47">
        <f t="shared" si="9"/>
        <v>265.72</v>
      </c>
      <c r="R298" s="247">
        <f t="shared" si="10"/>
        <v>170.48</v>
      </c>
      <c r="S298" s="247">
        <f t="shared" si="11"/>
        <v>33.05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47">
        <f t="shared" si="9"/>
        <v>265.72</v>
      </c>
      <c r="R299" s="247">
        <f t="shared" si="10"/>
        <v>170.48</v>
      </c>
      <c r="S299" s="247">
        <f t="shared" si="11"/>
        <v>33.05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47">
        <f t="shared" si="9"/>
        <v>265.72</v>
      </c>
      <c r="R300" s="247">
        <f t="shared" si="10"/>
        <v>170.48</v>
      </c>
      <c r="S300" s="247">
        <f t="shared" si="11"/>
        <v>33.05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47">
        <f t="shared" si="9"/>
        <v>265.72</v>
      </c>
      <c r="R301" s="247">
        <f t="shared" si="10"/>
        <v>170.48</v>
      </c>
      <c r="S301" s="247">
        <f t="shared" si="11"/>
        <v>33.05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47">
        <f t="shared" si="9"/>
        <v>265.72</v>
      </c>
      <c r="R302" s="247">
        <f t="shared" si="10"/>
        <v>170.48</v>
      </c>
      <c r="S302" s="247">
        <f t="shared" si="11"/>
        <v>33.05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47">
        <f t="shared" si="9"/>
        <v>265.72</v>
      </c>
      <c r="R303" s="247">
        <f t="shared" si="10"/>
        <v>170.48</v>
      </c>
      <c r="S303" s="247">
        <f t="shared" si="11"/>
        <v>33.05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47">
        <f t="shared" si="9"/>
        <v>265.72</v>
      </c>
      <c r="R304" s="247">
        <f t="shared" si="10"/>
        <v>170.48</v>
      </c>
      <c r="S304" s="247">
        <f t="shared" si="11"/>
        <v>33.05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47">
        <f t="shared" si="9"/>
        <v>265.72</v>
      </c>
      <c r="R305" s="247">
        <f t="shared" si="10"/>
        <v>170.48</v>
      </c>
      <c r="S305" s="247">
        <f t="shared" si="11"/>
        <v>33.05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47">
        <f t="shared" si="9"/>
        <v>265.72</v>
      </c>
      <c r="R306" s="247">
        <f t="shared" si="10"/>
        <v>170.48</v>
      </c>
      <c r="S306" s="247">
        <f t="shared" si="11"/>
        <v>33.05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47">
        <f t="shared" si="9"/>
        <v>265.72</v>
      </c>
      <c r="R307" s="247">
        <f t="shared" si="10"/>
        <v>170.48</v>
      </c>
      <c r="S307" s="247">
        <f t="shared" si="11"/>
        <v>33.05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47">
        <f t="shared" si="9"/>
        <v>265.72</v>
      </c>
      <c r="R308" s="247">
        <f t="shared" si="10"/>
        <v>170.48</v>
      </c>
      <c r="S308" s="247">
        <f t="shared" si="11"/>
        <v>33.05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47">
        <f t="shared" si="9"/>
        <v>265.72</v>
      </c>
      <c r="R309" s="247">
        <f t="shared" si="10"/>
        <v>170.48</v>
      </c>
      <c r="S309" s="247">
        <f t="shared" si="11"/>
        <v>33.05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47">
        <f t="shared" si="9"/>
        <v>265.72</v>
      </c>
      <c r="R310" s="247">
        <f t="shared" si="10"/>
        <v>170.48</v>
      </c>
      <c r="S310" s="247">
        <f t="shared" si="11"/>
        <v>33.05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47">
        <f t="shared" si="9"/>
        <v>265.72</v>
      </c>
      <c r="R311" s="247">
        <f t="shared" si="10"/>
        <v>170.48</v>
      </c>
      <c r="S311" s="247">
        <f t="shared" si="11"/>
        <v>33.05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47">
        <f t="shared" si="9"/>
        <v>265.72</v>
      </c>
      <c r="R312" s="247">
        <f t="shared" si="10"/>
        <v>170.48</v>
      </c>
      <c r="S312" s="247">
        <f t="shared" si="11"/>
        <v>33.05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47">
        <f t="shared" si="9"/>
        <v>265.72</v>
      </c>
      <c r="R313" s="247">
        <f t="shared" si="10"/>
        <v>170.48</v>
      </c>
      <c r="S313" s="247">
        <f t="shared" si="11"/>
        <v>33.05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47">
        <f t="shared" si="9"/>
        <v>265.72</v>
      </c>
      <c r="R314" s="247">
        <f t="shared" si="10"/>
        <v>170.48</v>
      </c>
      <c r="S314" s="247">
        <f t="shared" si="11"/>
        <v>33.05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47">
        <f t="shared" si="9"/>
        <v>265.72</v>
      </c>
      <c r="R315" s="247">
        <f t="shared" si="10"/>
        <v>170.48</v>
      </c>
      <c r="S315" s="247">
        <f t="shared" si="11"/>
        <v>33.05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47">
        <f t="shared" si="9"/>
        <v>265.72</v>
      </c>
      <c r="R316" s="247">
        <f t="shared" si="10"/>
        <v>170.48</v>
      </c>
      <c r="S316" s="247">
        <f t="shared" si="11"/>
        <v>33.05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47">
        <f t="shared" si="9"/>
        <v>265.72</v>
      </c>
      <c r="R317" s="247">
        <f t="shared" si="10"/>
        <v>170.48</v>
      </c>
      <c r="S317" s="247">
        <f t="shared" si="11"/>
        <v>33.05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47">
        <f t="shared" si="9"/>
        <v>265.72</v>
      </c>
      <c r="R318" s="247">
        <f t="shared" si="10"/>
        <v>170.48</v>
      </c>
      <c r="S318" s="247">
        <f t="shared" si="11"/>
        <v>33.05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47">
        <f t="shared" si="9"/>
        <v>265.72</v>
      </c>
      <c r="R319" s="247">
        <f t="shared" si="10"/>
        <v>170.48</v>
      </c>
      <c r="S319" s="247">
        <f t="shared" si="11"/>
        <v>33.05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47">
        <f t="shared" si="9"/>
        <v>265.72</v>
      </c>
      <c r="R320" s="247">
        <f t="shared" si="10"/>
        <v>170.48</v>
      </c>
      <c r="S320" s="247">
        <f t="shared" si="11"/>
        <v>33.05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47">
        <f t="shared" si="9"/>
        <v>265.72</v>
      </c>
      <c r="R321" s="247">
        <f t="shared" si="10"/>
        <v>170.48</v>
      </c>
      <c r="S321" s="247">
        <f t="shared" si="11"/>
        <v>33.05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47">
        <f t="shared" si="9"/>
        <v>265.72</v>
      </c>
      <c r="R322" s="247">
        <f t="shared" si="10"/>
        <v>170.48</v>
      </c>
      <c r="S322" s="247">
        <f t="shared" si="11"/>
        <v>33.05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47">
        <f t="shared" si="9"/>
        <v>265.72</v>
      </c>
      <c r="R323" s="247">
        <f t="shared" si="10"/>
        <v>170.48</v>
      </c>
      <c r="S323" s="247">
        <f t="shared" si="11"/>
        <v>33.05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47">
        <f t="shared" si="9"/>
        <v>265.72</v>
      </c>
      <c r="R324" s="247">
        <f t="shared" si="10"/>
        <v>170.48</v>
      </c>
      <c r="S324" s="247">
        <f t="shared" si="11"/>
        <v>33.05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47">
        <f t="shared" si="9"/>
        <v>265.72</v>
      </c>
      <c r="R325" s="247">
        <f t="shared" si="10"/>
        <v>170.48</v>
      </c>
      <c r="S325" s="247">
        <f t="shared" si="11"/>
        <v>33.05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47">
        <f t="shared" si="9"/>
        <v>265.72</v>
      </c>
      <c r="R326" s="247">
        <f t="shared" si="10"/>
        <v>170.48</v>
      </c>
      <c r="S326" s="247">
        <f t="shared" si="11"/>
        <v>33.05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47">
        <f t="shared" si="9"/>
        <v>265.72</v>
      </c>
      <c r="R327" s="247">
        <f t="shared" si="10"/>
        <v>170.48</v>
      </c>
      <c r="S327" s="247">
        <f t="shared" si="11"/>
        <v>33.05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47">
        <f t="shared" si="9"/>
        <v>265.72</v>
      </c>
      <c r="R328" s="247">
        <f t="shared" si="10"/>
        <v>170.48</v>
      </c>
      <c r="S328" s="247">
        <f t="shared" si="11"/>
        <v>33.05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47">
        <f t="shared" si="9"/>
        <v>265.72</v>
      </c>
      <c r="R329" s="247">
        <f t="shared" si="10"/>
        <v>170.48</v>
      </c>
      <c r="S329" s="247">
        <f t="shared" si="11"/>
        <v>33.05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47">
        <f t="shared" si="9"/>
        <v>265.72</v>
      </c>
      <c r="R330" s="247">
        <f t="shared" si="10"/>
        <v>170.48</v>
      </c>
      <c r="S330" s="247">
        <f t="shared" si="11"/>
        <v>33.05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47">
        <f t="shared" si="9"/>
        <v>265.72</v>
      </c>
      <c r="R331" s="247">
        <f t="shared" si="10"/>
        <v>170.48</v>
      </c>
      <c r="S331" s="247">
        <f t="shared" si="11"/>
        <v>33.05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47">
        <f t="shared" si="9"/>
        <v>265.72</v>
      </c>
      <c r="R332" s="247">
        <f t="shared" si="10"/>
        <v>170.48</v>
      </c>
      <c r="S332" s="247">
        <f t="shared" si="11"/>
        <v>33.05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47">
        <f t="shared" si="9"/>
        <v>265.72</v>
      </c>
      <c r="R333" s="247">
        <f t="shared" si="10"/>
        <v>170.48</v>
      </c>
      <c r="S333" s="247">
        <f t="shared" si="11"/>
        <v>33.05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47">
        <f t="shared" si="9"/>
        <v>265.72</v>
      </c>
      <c r="R334" s="247">
        <f t="shared" si="10"/>
        <v>170.48</v>
      </c>
      <c r="S334" s="247">
        <f t="shared" si="11"/>
        <v>33.05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47">
        <f t="shared" si="9"/>
        <v>265.72</v>
      </c>
      <c r="R335" s="247">
        <f t="shared" si="10"/>
        <v>170.48</v>
      </c>
      <c r="S335" s="247">
        <f t="shared" si="11"/>
        <v>33.05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47">
        <f t="shared" si="9"/>
        <v>265.72</v>
      </c>
      <c r="R336" s="247">
        <f t="shared" si="10"/>
        <v>170.48</v>
      </c>
      <c r="S336" s="247">
        <f t="shared" si="11"/>
        <v>33.05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47">
        <f t="shared" si="9"/>
        <v>265.72</v>
      </c>
      <c r="R337" s="247">
        <f t="shared" si="10"/>
        <v>170.48</v>
      </c>
      <c r="S337" s="247">
        <f t="shared" si="11"/>
        <v>33.05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47">
        <f t="shared" si="9"/>
        <v>265.72</v>
      </c>
      <c r="R338" s="247">
        <f t="shared" si="10"/>
        <v>170.48</v>
      </c>
      <c r="S338" s="247">
        <f t="shared" si="11"/>
        <v>33.05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47">
        <f t="shared" si="9"/>
        <v>265.72</v>
      </c>
      <c r="R339" s="247">
        <f t="shared" si="10"/>
        <v>170.48</v>
      </c>
      <c r="S339" s="247">
        <f t="shared" si="11"/>
        <v>33.05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47">
        <f t="shared" si="9"/>
        <v>265.72</v>
      </c>
      <c r="R340" s="247">
        <f t="shared" si="10"/>
        <v>170.48</v>
      </c>
      <c r="S340" s="247">
        <f t="shared" si="11"/>
        <v>33.05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47">
        <f t="shared" si="9"/>
        <v>265.72</v>
      </c>
      <c r="R341" s="247">
        <f t="shared" si="10"/>
        <v>170.48</v>
      </c>
      <c r="S341" s="247">
        <f t="shared" si="11"/>
        <v>33.05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47">
        <f t="shared" si="9"/>
        <v>265.72</v>
      </c>
      <c r="R342" s="247">
        <f t="shared" si="10"/>
        <v>170.48</v>
      </c>
      <c r="S342" s="247">
        <f t="shared" si="11"/>
        <v>33.05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47">
        <f t="shared" si="9"/>
        <v>265.72</v>
      </c>
      <c r="R343" s="247">
        <f t="shared" si="10"/>
        <v>170.48</v>
      </c>
      <c r="S343" s="247">
        <f t="shared" si="11"/>
        <v>33.05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47">
        <f t="shared" si="9"/>
        <v>265.72</v>
      </c>
      <c r="R344" s="247">
        <f t="shared" si="10"/>
        <v>170.48</v>
      </c>
      <c r="S344" s="247">
        <f t="shared" si="11"/>
        <v>33.05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47">
        <f t="shared" si="9"/>
        <v>265.72</v>
      </c>
      <c r="R345" s="247">
        <f t="shared" si="10"/>
        <v>170.48</v>
      </c>
      <c r="S345" s="247">
        <f t="shared" si="11"/>
        <v>33.05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47">
        <f t="shared" si="9"/>
        <v>265.72</v>
      </c>
      <c r="R346" s="247">
        <f t="shared" si="10"/>
        <v>170.48</v>
      </c>
      <c r="S346" s="247">
        <f t="shared" si="11"/>
        <v>33.05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47">
        <f t="shared" si="9"/>
        <v>265.72</v>
      </c>
      <c r="R347" s="247">
        <f t="shared" si="10"/>
        <v>170.48</v>
      </c>
      <c r="S347" s="247">
        <f t="shared" si="11"/>
        <v>33.05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47">
        <f t="shared" si="9"/>
        <v>265.72</v>
      </c>
      <c r="R348" s="247">
        <f t="shared" si="10"/>
        <v>170.48</v>
      </c>
      <c r="S348" s="247">
        <f t="shared" si="11"/>
        <v>33.05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47">
        <f t="shared" si="9"/>
        <v>265.72</v>
      </c>
      <c r="R349" s="247">
        <f t="shared" si="10"/>
        <v>170.48</v>
      </c>
      <c r="S349" s="247">
        <f t="shared" si="11"/>
        <v>33.05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47">
        <f t="shared" si="9"/>
        <v>265.72</v>
      </c>
      <c r="R350" s="247">
        <f t="shared" si="10"/>
        <v>170.48</v>
      </c>
      <c r="S350" s="247">
        <f t="shared" si="11"/>
        <v>33.05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47">
        <f t="shared" si="9"/>
        <v>265.72</v>
      </c>
      <c r="R351" s="247">
        <f t="shared" si="10"/>
        <v>170.48</v>
      </c>
      <c r="S351" s="247">
        <f t="shared" si="11"/>
        <v>33.05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47">
        <f t="shared" si="9"/>
        <v>265.72</v>
      </c>
      <c r="R352" s="247">
        <f t="shared" si="10"/>
        <v>170.48</v>
      </c>
      <c r="S352" s="247">
        <f t="shared" si="11"/>
        <v>33.05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47">
        <f t="shared" si="9"/>
        <v>265.72</v>
      </c>
      <c r="R353" s="247">
        <f t="shared" si="10"/>
        <v>170.48</v>
      </c>
      <c r="S353" s="247">
        <f t="shared" si="11"/>
        <v>33.05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47">
        <f t="shared" si="9"/>
        <v>265.72</v>
      </c>
      <c r="R354" s="247">
        <f t="shared" si="10"/>
        <v>170.48</v>
      </c>
      <c r="S354" s="247">
        <f t="shared" si="11"/>
        <v>33.05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47">
        <f t="shared" si="9"/>
        <v>265.72</v>
      </c>
      <c r="R355" s="247">
        <f t="shared" si="10"/>
        <v>170.48</v>
      </c>
      <c r="S355" s="247">
        <f t="shared" si="11"/>
        <v>33.05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47">
        <f t="shared" si="9"/>
        <v>265.72</v>
      </c>
      <c r="R356" s="247">
        <f t="shared" si="10"/>
        <v>170.48</v>
      </c>
      <c r="S356" s="247">
        <f t="shared" si="11"/>
        <v>33.05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47">
        <f t="shared" si="9"/>
        <v>265.72</v>
      </c>
      <c r="R357" s="247">
        <f t="shared" si="10"/>
        <v>170.48</v>
      </c>
      <c r="S357" s="247">
        <f t="shared" si="11"/>
        <v>33.05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47">
        <f t="shared" si="9"/>
        <v>265.72</v>
      </c>
      <c r="R358" s="247">
        <f t="shared" si="10"/>
        <v>170.48</v>
      </c>
      <c r="S358" s="247">
        <f t="shared" si="11"/>
        <v>33.05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47">
        <f t="shared" si="9"/>
        <v>265.72</v>
      </c>
      <c r="R359" s="247">
        <f t="shared" si="10"/>
        <v>170.48</v>
      </c>
      <c r="S359" s="247">
        <f t="shared" si="11"/>
        <v>33.05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47">
        <f t="shared" si="9"/>
        <v>265.72</v>
      </c>
      <c r="R360" s="247">
        <f t="shared" si="10"/>
        <v>170.48</v>
      </c>
      <c r="S360" s="247">
        <f t="shared" si="11"/>
        <v>33.05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47">
        <f t="shared" si="9"/>
        <v>265.72</v>
      </c>
      <c r="R361" s="247">
        <f t="shared" si="10"/>
        <v>170.48</v>
      </c>
      <c r="S361" s="247">
        <f t="shared" si="11"/>
        <v>33.05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47">
        <f t="shared" si="9"/>
        <v>265.72</v>
      </c>
      <c r="R362" s="247">
        <f t="shared" si="10"/>
        <v>170.48</v>
      </c>
      <c r="S362" s="247">
        <f t="shared" si="11"/>
        <v>33.05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47">
        <f t="shared" si="9"/>
        <v>265.72</v>
      </c>
      <c r="R363" s="247">
        <f t="shared" si="10"/>
        <v>170.48</v>
      </c>
      <c r="S363" s="247">
        <f t="shared" si="11"/>
        <v>33.05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47">
        <f t="shared" si="9"/>
        <v>265.72</v>
      </c>
      <c r="R364" s="247">
        <f t="shared" si="10"/>
        <v>170.48</v>
      </c>
      <c r="S364" s="247">
        <f t="shared" si="11"/>
        <v>33.05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47">
        <f t="shared" si="9"/>
        <v>265.72</v>
      </c>
      <c r="R365" s="247">
        <f t="shared" si="10"/>
        <v>170.48</v>
      </c>
      <c r="S365" s="247">
        <f t="shared" si="11"/>
        <v>33.05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47">
        <f t="shared" si="9"/>
        <v>265.72</v>
      </c>
      <c r="R366" s="247">
        <f t="shared" si="10"/>
        <v>170.48</v>
      </c>
      <c r="S366" s="247">
        <f t="shared" si="11"/>
        <v>33.05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47">
        <f t="shared" si="9"/>
        <v>265.72</v>
      </c>
      <c r="R367" s="247">
        <f t="shared" si="10"/>
        <v>170.48</v>
      </c>
      <c r="S367" s="247">
        <f t="shared" si="11"/>
        <v>33.05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47">
        <f t="shared" si="9"/>
        <v>265.72</v>
      </c>
      <c r="R368" s="247">
        <f t="shared" si="10"/>
        <v>170.48</v>
      </c>
      <c r="S368" s="247">
        <f t="shared" si="11"/>
        <v>33.05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47">
        <f t="shared" si="9"/>
        <v>265.72</v>
      </c>
      <c r="R369" s="247">
        <f t="shared" si="10"/>
        <v>170.48</v>
      </c>
      <c r="S369" s="247">
        <f t="shared" si="11"/>
        <v>33.05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47">
        <f t="shared" si="9"/>
        <v>265.72</v>
      </c>
      <c r="R370" s="247">
        <f t="shared" si="10"/>
        <v>170.48</v>
      </c>
      <c r="S370" s="247">
        <f t="shared" si="11"/>
        <v>33.05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47">
        <f t="shared" si="9"/>
        <v>265.72</v>
      </c>
      <c r="R371" s="247">
        <f t="shared" si="10"/>
        <v>170.48</v>
      </c>
      <c r="S371" s="247">
        <f t="shared" si="11"/>
        <v>33.05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47">
        <f t="shared" si="9"/>
        <v>265.72</v>
      </c>
      <c r="R372" s="247">
        <f t="shared" si="10"/>
        <v>170.48</v>
      </c>
      <c r="S372" s="247">
        <f t="shared" si="11"/>
        <v>33.05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47">
        <f t="shared" si="9"/>
        <v>265.72</v>
      </c>
      <c r="R373" s="247">
        <f t="shared" si="10"/>
        <v>170.48</v>
      </c>
      <c r="S373" s="247">
        <f t="shared" si="11"/>
        <v>33.05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47">
        <f t="shared" si="9"/>
        <v>265.72</v>
      </c>
      <c r="R374" s="247">
        <f t="shared" si="10"/>
        <v>170.48</v>
      </c>
      <c r="S374" s="247">
        <f t="shared" si="11"/>
        <v>33.05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47">
        <f t="shared" si="9"/>
        <v>265.72</v>
      </c>
      <c r="R375" s="247">
        <f t="shared" si="10"/>
        <v>170.48</v>
      </c>
      <c r="S375" s="247">
        <f t="shared" si="11"/>
        <v>33.05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47">
        <f t="shared" si="9"/>
        <v>265.72</v>
      </c>
      <c r="R376" s="247">
        <f t="shared" si="10"/>
        <v>170.48</v>
      </c>
      <c r="S376" s="247">
        <f t="shared" si="11"/>
        <v>33.05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47">
        <f t="shared" si="9"/>
        <v>265.72</v>
      </c>
      <c r="R377" s="247">
        <f t="shared" si="10"/>
        <v>170.48</v>
      </c>
      <c r="S377" s="247">
        <f t="shared" si="11"/>
        <v>33.05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47">
        <f t="shared" si="9"/>
        <v>265.72</v>
      </c>
      <c r="R378" s="247">
        <f t="shared" si="10"/>
        <v>170.48</v>
      </c>
      <c r="S378" s="247">
        <f t="shared" si="11"/>
        <v>33.05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47">
        <f t="shared" si="9"/>
        <v>265.72</v>
      </c>
      <c r="R379" s="247">
        <f t="shared" si="10"/>
        <v>170.48</v>
      </c>
      <c r="S379" s="247">
        <f t="shared" si="11"/>
        <v>33.05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47">
        <f t="shared" si="9"/>
        <v>265.72</v>
      </c>
      <c r="R380" s="247">
        <f t="shared" si="10"/>
        <v>170.48</v>
      </c>
      <c r="S380" s="247">
        <f t="shared" si="11"/>
        <v>33.05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47">
        <f t="shared" si="9"/>
        <v>265.72</v>
      </c>
      <c r="R381" s="247">
        <f t="shared" si="10"/>
        <v>170.48</v>
      </c>
      <c r="S381" s="247">
        <f t="shared" si="11"/>
        <v>33.05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47">
        <f t="shared" si="9"/>
        <v>265.72</v>
      </c>
      <c r="R382" s="247">
        <f t="shared" si="10"/>
        <v>170.48</v>
      </c>
      <c r="S382" s="247">
        <f t="shared" si="11"/>
        <v>33.05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47">
        <f t="shared" si="9"/>
        <v>265.72</v>
      </c>
      <c r="R383" s="247">
        <f t="shared" si="10"/>
        <v>170.48</v>
      </c>
      <c r="S383" s="247">
        <f t="shared" si="11"/>
        <v>33.05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47">
        <f t="shared" si="9"/>
        <v>265.72</v>
      </c>
      <c r="R384" s="247">
        <f t="shared" si="10"/>
        <v>170.48</v>
      </c>
      <c r="S384" s="247">
        <f t="shared" si="11"/>
        <v>33.05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47">
        <f t="shared" si="9"/>
        <v>265.72</v>
      </c>
      <c r="R385" s="247">
        <f t="shared" si="10"/>
        <v>170.48</v>
      </c>
      <c r="S385" s="247">
        <f t="shared" si="11"/>
        <v>33.05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47">
        <f t="shared" si="9"/>
        <v>265.72</v>
      </c>
      <c r="R386" s="247">
        <f t="shared" si="10"/>
        <v>170.48</v>
      </c>
      <c r="S386" s="247">
        <f t="shared" si="11"/>
        <v>33.05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47">
        <f t="shared" si="9"/>
        <v>265.72</v>
      </c>
      <c r="R387" s="247">
        <f t="shared" si="10"/>
        <v>170.48</v>
      </c>
      <c r="S387" s="247">
        <f t="shared" si="11"/>
        <v>33.05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47">
        <f t="shared" si="9"/>
        <v>265.72</v>
      </c>
      <c r="R388" s="247">
        <f t="shared" si="10"/>
        <v>170.48</v>
      </c>
      <c r="S388" s="247">
        <f t="shared" si="11"/>
        <v>33.05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47">
        <f t="shared" si="9"/>
        <v>265.72</v>
      </c>
      <c r="R389" s="247">
        <f t="shared" si="10"/>
        <v>170.48</v>
      </c>
      <c r="S389" s="247">
        <f t="shared" si="11"/>
        <v>33.05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47">
        <f t="shared" si="9"/>
        <v>265.72</v>
      </c>
      <c r="R390" s="247">
        <f t="shared" si="10"/>
        <v>170.48</v>
      </c>
      <c r="S390" s="247">
        <f t="shared" si="11"/>
        <v>33.05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47">
        <f t="shared" si="9"/>
        <v>265.72</v>
      </c>
      <c r="R391" s="247">
        <f t="shared" si="10"/>
        <v>170.48</v>
      </c>
      <c r="S391" s="247">
        <f t="shared" si="11"/>
        <v>33.05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47">
        <f t="shared" si="9"/>
        <v>265.72</v>
      </c>
      <c r="R392" s="247">
        <f t="shared" si="10"/>
        <v>170.48</v>
      </c>
      <c r="S392" s="247">
        <f t="shared" si="11"/>
        <v>33.05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47">
        <f t="shared" si="9"/>
        <v>265.72</v>
      </c>
      <c r="R393" s="247">
        <f t="shared" si="10"/>
        <v>170.48</v>
      </c>
      <c r="S393" s="247">
        <f t="shared" si="11"/>
        <v>33.05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47">
        <f t="shared" si="9"/>
        <v>265.72</v>
      </c>
      <c r="R394" s="247">
        <f t="shared" si="10"/>
        <v>170.48</v>
      </c>
      <c r="S394" s="247">
        <f t="shared" si="11"/>
        <v>33.05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47">
        <f t="shared" si="9"/>
        <v>265.72</v>
      </c>
      <c r="R395" s="247">
        <f t="shared" si="10"/>
        <v>170.48</v>
      </c>
      <c r="S395" s="247">
        <f t="shared" si="11"/>
        <v>33.05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47">
        <f t="shared" si="9"/>
        <v>265.72</v>
      </c>
      <c r="R396" s="247">
        <f t="shared" si="10"/>
        <v>170.48</v>
      </c>
      <c r="S396" s="247">
        <f t="shared" si="11"/>
        <v>33.05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47">
        <f t="shared" si="9"/>
        <v>265.72</v>
      </c>
      <c r="R397" s="247">
        <f t="shared" si="10"/>
        <v>170.48</v>
      </c>
      <c r="S397" s="247">
        <f t="shared" si="11"/>
        <v>33.05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47">
        <f t="shared" si="9"/>
        <v>265.72</v>
      </c>
      <c r="R398" s="247">
        <f t="shared" si="10"/>
        <v>170.48</v>
      </c>
      <c r="S398" s="247">
        <f t="shared" si="11"/>
        <v>33.05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47">
        <f t="shared" si="9"/>
        <v>265.72</v>
      </c>
      <c r="R399" s="247">
        <f t="shared" si="10"/>
        <v>170.48</v>
      </c>
      <c r="S399" s="247">
        <f t="shared" si="11"/>
        <v>33.05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47">
        <f t="shared" si="9"/>
        <v>265.72</v>
      </c>
      <c r="R400" s="247">
        <f t="shared" si="10"/>
        <v>170.48</v>
      </c>
      <c r="S400" s="247">
        <f t="shared" si="11"/>
        <v>33.05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47">
        <f t="shared" si="9"/>
        <v>265.72</v>
      </c>
      <c r="R401" s="247">
        <f t="shared" si="10"/>
        <v>170.48</v>
      </c>
      <c r="S401" s="247">
        <f t="shared" si="11"/>
        <v>33.05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47">
        <f t="shared" si="9"/>
        <v>265.72</v>
      </c>
      <c r="R402" s="247">
        <f t="shared" si="10"/>
        <v>170.48</v>
      </c>
      <c r="S402" s="247">
        <f t="shared" si="11"/>
        <v>33.05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47">
        <f t="shared" si="9"/>
        <v>265.72</v>
      </c>
      <c r="R403" s="247">
        <f t="shared" si="10"/>
        <v>170.48</v>
      </c>
      <c r="S403" s="247">
        <f t="shared" si="11"/>
        <v>33.05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47">
        <f t="shared" si="9"/>
        <v>265.72</v>
      </c>
      <c r="R404" s="247">
        <f t="shared" si="10"/>
        <v>170.48</v>
      </c>
      <c r="S404" s="247">
        <f t="shared" si="11"/>
        <v>33.05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47">
        <f t="shared" si="9"/>
        <v>265.72</v>
      </c>
      <c r="R405" s="247">
        <f t="shared" si="10"/>
        <v>170.48</v>
      </c>
      <c r="S405" s="247">
        <f t="shared" si="11"/>
        <v>33.05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47">
        <f t="shared" si="9"/>
        <v>265.72</v>
      </c>
      <c r="R406" s="247">
        <f t="shared" si="10"/>
        <v>170.48</v>
      </c>
      <c r="S406" s="247">
        <f t="shared" si="11"/>
        <v>33.05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47">
        <f t="shared" si="9"/>
        <v>265.72</v>
      </c>
      <c r="R407" s="247">
        <f t="shared" si="10"/>
        <v>170.48</v>
      </c>
      <c r="S407" s="247">
        <f t="shared" si="11"/>
        <v>33.05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47">
        <f t="shared" si="9"/>
        <v>265.72</v>
      </c>
      <c r="R408" s="247">
        <f t="shared" si="10"/>
        <v>170.48</v>
      </c>
      <c r="S408" s="247">
        <f t="shared" si="11"/>
        <v>33.05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47">
        <f t="shared" si="9"/>
        <v>265.72</v>
      </c>
      <c r="R409" s="247">
        <f t="shared" si="10"/>
        <v>170.48</v>
      </c>
      <c r="S409" s="247">
        <f t="shared" si="11"/>
        <v>33.05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47">
        <f t="shared" si="9"/>
        <v>265.72</v>
      </c>
      <c r="R410" s="247">
        <f t="shared" si="10"/>
        <v>170.48</v>
      </c>
      <c r="S410" s="247">
        <f t="shared" si="11"/>
        <v>33.05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47">
        <f t="shared" si="9"/>
        <v>265.72</v>
      </c>
      <c r="R411" s="247">
        <f t="shared" si="10"/>
        <v>170.48</v>
      </c>
      <c r="S411" s="247">
        <f t="shared" si="11"/>
        <v>33.05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47">
        <f t="shared" si="9"/>
        <v>265.72</v>
      </c>
      <c r="R412" s="247">
        <f t="shared" si="10"/>
        <v>170.48</v>
      </c>
      <c r="S412" s="247">
        <f t="shared" si="11"/>
        <v>33.05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47">
        <f t="shared" si="9"/>
        <v>265.72</v>
      </c>
      <c r="R413" s="247">
        <f t="shared" si="10"/>
        <v>170.48</v>
      </c>
      <c r="S413" s="247">
        <f t="shared" si="11"/>
        <v>33.05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47">
        <f t="shared" si="9"/>
        <v>265.72</v>
      </c>
      <c r="R414" s="247">
        <f t="shared" si="10"/>
        <v>170.48</v>
      </c>
      <c r="S414" s="247">
        <f t="shared" si="11"/>
        <v>33.05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47">
        <f t="shared" si="9"/>
        <v>265.72</v>
      </c>
      <c r="R415" s="247">
        <f t="shared" si="10"/>
        <v>170.48</v>
      </c>
      <c r="S415" s="247">
        <f t="shared" si="11"/>
        <v>33.05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47">
        <f t="shared" si="9"/>
        <v>265.72</v>
      </c>
      <c r="R416" s="247">
        <f t="shared" si="10"/>
        <v>170.48</v>
      </c>
      <c r="S416" s="247">
        <f t="shared" si="11"/>
        <v>33.05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47">
        <f t="shared" si="9"/>
        <v>265.72</v>
      </c>
      <c r="R417" s="247">
        <f t="shared" si="10"/>
        <v>170.48</v>
      </c>
      <c r="S417" s="247">
        <f t="shared" si="11"/>
        <v>33.05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47">
        <f t="shared" si="9"/>
        <v>265.72</v>
      </c>
      <c r="R418" s="247">
        <f t="shared" si="10"/>
        <v>170.48</v>
      </c>
      <c r="S418" s="247">
        <f t="shared" si="11"/>
        <v>33.05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47">
        <f t="shared" si="9"/>
        <v>265.72</v>
      </c>
      <c r="R419" s="247">
        <f t="shared" si="10"/>
        <v>170.48</v>
      </c>
      <c r="S419" s="247">
        <f t="shared" si="11"/>
        <v>33.05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47">
        <f t="shared" si="9"/>
        <v>265.72</v>
      </c>
      <c r="R420" s="247">
        <f t="shared" si="10"/>
        <v>170.48</v>
      </c>
      <c r="S420" s="247">
        <f t="shared" si="11"/>
        <v>33.05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47">
        <f t="shared" si="9"/>
        <v>265.72</v>
      </c>
      <c r="R421" s="247">
        <f t="shared" si="10"/>
        <v>170.48</v>
      </c>
      <c r="S421" s="247">
        <f t="shared" si="11"/>
        <v>33.05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47">
        <f t="shared" si="9"/>
        <v>265.72</v>
      </c>
      <c r="R422" s="247">
        <f t="shared" si="10"/>
        <v>170.48</v>
      </c>
      <c r="S422" s="247">
        <f t="shared" si="11"/>
        <v>33.05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47">
        <f t="shared" si="9"/>
        <v>265.72</v>
      </c>
      <c r="R423" s="247">
        <f t="shared" si="10"/>
        <v>170.48</v>
      </c>
      <c r="S423" s="247">
        <f t="shared" si="11"/>
        <v>33.05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47">
        <f t="shared" si="9"/>
        <v>265.72</v>
      </c>
      <c r="R424" s="247">
        <f t="shared" si="10"/>
        <v>170.48</v>
      </c>
      <c r="S424" s="247">
        <f t="shared" si="11"/>
        <v>33.05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47">
        <f t="shared" si="9"/>
        <v>265.72</v>
      </c>
      <c r="R425" s="247">
        <f t="shared" si="10"/>
        <v>170.48</v>
      </c>
      <c r="S425" s="247">
        <f t="shared" si="11"/>
        <v>33.05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47">
        <f t="shared" si="9"/>
        <v>265.72</v>
      </c>
      <c r="R426" s="247">
        <f t="shared" si="10"/>
        <v>170.48</v>
      </c>
      <c r="S426" s="247">
        <f t="shared" si="11"/>
        <v>33.05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47">
        <f t="shared" si="9"/>
        <v>265.72</v>
      </c>
      <c r="R427" s="247">
        <f t="shared" si="10"/>
        <v>170.48</v>
      </c>
      <c r="S427" s="247">
        <f t="shared" si="11"/>
        <v>33.05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47">
        <f t="shared" si="9"/>
        <v>265.72</v>
      </c>
      <c r="R428" s="247">
        <f t="shared" si="10"/>
        <v>170.48</v>
      </c>
      <c r="S428" s="247">
        <f t="shared" si="11"/>
        <v>33.05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47">
        <f t="shared" si="9"/>
        <v>265.72</v>
      </c>
      <c r="R429" s="247">
        <f t="shared" si="10"/>
        <v>170.48</v>
      </c>
      <c r="S429" s="247">
        <f t="shared" si="11"/>
        <v>33.05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47">
        <f t="shared" si="9"/>
        <v>265.72</v>
      </c>
      <c r="R430" s="247">
        <f t="shared" si="10"/>
        <v>170.48</v>
      </c>
      <c r="S430" s="247">
        <f t="shared" si="11"/>
        <v>33.05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47">
        <f t="shared" si="9"/>
        <v>265.72</v>
      </c>
      <c r="R431" s="247">
        <f t="shared" si="10"/>
        <v>170.48</v>
      </c>
      <c r="S431" s="247">
        <f t="shared" si="11"/>
        <v>33.05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47">
        <f t="shared" si="9"/>
        <v>265.72</v>
      </c>
      <c r="R432" s="247">
        <f t="shared" si="10"/>
        <v>170.48</v>
      </c>
      <c r="S432" s="247">
        <f t="shared" si="11"/>
        <v>33.05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47">
        <f t="shared" si="9"/>
        <v>265.72</v>
      </c>
      <c r="R433" s="247">
        <f t="shared" si="10"/>
        <v>170.48</v>
      </c>
      <c r="S433" s="247">
        <f t="shared" si="11"/>
        <v>33.05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47">
        <f t="shared" si="9"/>
        <v>265.72</v>
      </c>
      <c r="R434" s="247">
        <f t="shared" si="10"/>
        <v>170.48</v>
      </c>
      <c r="S434" s="247">
        <f t="shared" si="11"/>
        <v>33.05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47">
        <f t="shared" si="9"/>
        <v>265.72</v>
      </c>
      <c r="R435" s="247">
        <f t="shared" si="10"/>
        <v>170.48</v>
      </c>
      <c r="S435" s="247">
        <f t="shared" si="11"/>
        <v>33.05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47">
        <f t="shared" si="9"/>
        <v>265.72</v>
      </c>
      <c r="R436" s="247">
        <f t="shared" si="10"/>
        <v>170.48</v>
      </c>
      <c r="S436" s="247">
        <f t="shared" si="11"/>
        <v>33.05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47">
        <f t="shared" si="9"/>
        <v>265.72</v>
      </c>
      <c r="R437" s="247">
        <f t="shared" si="10"/>
        <v>170.48</v>
      </c>
      <c r="S437" s="247">
        <f t="shared" si="11"/>
        <v>33.05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47">
        <f t="shared" si="9"/>
        <v>265.72</v>
      </c>
      <c r="R438" s="247">
        <f t="shared" si="10"/>
        <v>170.48</v>
      </c>
      <c r="S438" s="247">
        <f t="shared" si="11"/>
        <v>33.05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47">
        <f t="shared" si="9"/>
        <v>265.72</v>
      </c>
      <c r="R439" s="247">
        <f t="shared" si="10"/>
        <v>170.48</v>
      </c>
      <c r="S439" s="247">
        <f t="shared" si="11"/>
        <v>33.05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47">
        <f t="shared" si="9"/>
        <v>265.72</v>
      </c>
      <c r="R440" s="247">
        <f t="shared" si="10"/>
        <v>170.48</v>
      </c>
      <c r="S440" s="247">
        <f t="shared" si="11"/>
        <v>33.05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47">
        <f t="shared" si="9"/>
        <v>265.72</v>
      </c>
      <c r="R441" s="247">
        <f t="shared" si="10"/>
        <v>170.48</v>
      </c>
      <c r="S441" s="247">
        <f t="shared" si="11"/>
        <v>33.05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47">
        <f t="shared" si="9"/>
        <v>265.72</v>
      </c>
      <c r="R442" s="247">
        <f t="shared" si="10"/>
        <v>170.48</v>
      </c>
      <c r="S442" s="247">
        <f t="shared" si="11"/>
        <v>33.05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47">
        <f t="shared" si="9"/>
        <v>265.72</v>
      </c>
      <c r="R443" s="247">
        <f t="shared" si="10"/>
        <v>170.48</v>
      </c>
      <c r="S443" s="247">
        <f t="shared" si="11"/>
        <v>33.05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47">
        <f t="shared" si="9"/>
        <v>265.72</v>
      </c>
      <c r="R444" s="247">
        <f t="shared" si="10"/>
        <v>170.48</v>
      </c>
      <c r="S444" s="247">
        <f t="shared" si="11"/>
        <v>33.05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47">
        <f t="shared" si="9"/>
        <v>265.72</v>
      </c>
      <c r="R445" s="247">
        <f t="shared" si="10"/>
        <v>170.48</v>
      </c>
      <c r="S445" s="247">
        <f t="shared" si="11"/>
        <v>33.05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47">
        <f t="shared" si="9"/>
        <v>265.72</v>
      </c>
      <c r="R446" s="247">
        <f t="shared" si="10"/>
        <v>170.48</v>
      </c>
      <c r="S446" s="247">
        <f t="shared" si="11"/>
        <v>33.05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47">
        <f t="shared" si="9"/>
        <v>265.72</v>
      </c>
      <c r="R447" s="247">
        <f t="shared" si="10"/>
        <v>170.48</v>
      </c>
      <c r="S447" s="247">
        <f t="shared" si="11"/>
        <v>33.05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47">
        <f t="shared" si="9"/>
        <v>265.72</v>
      </c>
      <c r="R448" s="247">
        <f t="shared" si="10"/>
        <v>170.48</v>
      </c>
      <c r="S448" s="247">
        <f t="shared" si="11"/>
        <v>33.05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47">
        <f t="shared" si="9"/>
        <v>265.72</v>
      </c>
      <c r="R449" s="247">
        <f t="shared" si="10"/>
        <v>170.48</v>
      </c>
      <c r="S449" s="247">
        <f t="shared" si="11"/>
        <v>33.05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47">
        <f t="shared" si="9"/>
        <v>265.72</v>
      </c>
      <c r="R450" s="247">
        <f t="shared" si="10"/>
        <v>170.48</v>
      </c>
      <c r="S450" s="247">
        <f t="shared" si="11"/>
        <v>33.05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47">
        <f t="shared" si="9"/>
        <v>265.72</v>
      </c>
      <c r="R451" s="247">
        <f t="shared" si="10"/>
        <v>170.48</v>
      </c>
      <c r="S451" s="247">
        <f t="shared" si="11"/>
        <v>33.05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47">
        <f t="shared" si="9"/>
        <v>265.72</v>
      </c>
      <c r="R452" s="247">
        <f t="shared" si="10"/>
        <v>170.48</v>
      </c>
      <c r="S452" s="247">
        <f t="shared" si="11"/>
        <v>33.05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47">
        <f t="shared" si="9"/>
        <v>265.72</v>
      </c>
      <c r="R453" s="247">
        <f t="shared" si="10"/>
        <v>170.48</v>
      </c>
      <c r="S453" s="247">
        <f t="shared" si="11"/>
        <v>33.05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47">
        <f t="shared" si="9"/>
        <v>265.72</v>
      </c>
      <c r="R454" s="247">
        <f t="shared" si="10"/>
        <v>170.48</v>
      </c>
      <c r="S454" s="247">
        <f t="shared" si="11"/>
        <v>33.05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47">
        <f t="shared" si="9"/>
        <v>265.72</v>
      </c>
      <c r="R455" s="247">
        <f t="shared" si="10"/>
        <v>170.48</v>
      </c>
      <c r="S455" s="247">
        <f t="shared" si="11"/>
        <v>33.05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47">
        <f t="shared" si="9"/>
        <v>265.72</v>
      </c>
      <c r="R456" s="247">
        <f t="shared" si="10"/>
        <v>170.48</v>
      </c>
      <c r="S456" s="247">
        <f t="shared" si="11"/>
        <v>33.05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47">
        <f t="shared" si="9"/>
        <v>265.72</v>
      </c>
      <c r="R457" s="247">
        <f t="shared" si="10"/>
        <v>170.48</v>
      </c>
      <c r="S457" s="247">
        <f t="shared" si="11"/>
        <v>33.05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47">
        <f t="shared" si="9"/>
        <v>265.72</v>
      </c>
      <c r="R458" s="247">
        <f t="shared" si="10"/>
        <v>170.48</v>
      </c>
      <c r="S458" s="247">
        <f t="shared" si="11"/>
        <v>33.05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47">
        <f t="shared" si="9"/>
        <v>265.72</v>
      </c>
      <c r="R459" s="247">
        <f t="shared" si="10"/>
        <v>170.48</v>
      </c>
      <c r="S459" s="247">
        <f t="shared" si="11"/>
        <v>33.05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47">
        <f t="shared" si="9"/>
        <v>265.72</v>
      </c>
      <c r="R460" s="247">
        <f t="shared" si="10"/>
        <v>170.48</v>
      </c>
      <c r="S460" s="247">
        <f t="shared" si="11"/>
        <v>33.05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47">
        <f t="shared" si="9"/>
        <v>265.72</v>
      </c>
      <c r="R461" s="247">
        <f t="shared" si="10"/>
        <v>170.48</v>
      </c>
      <c r="S461" s="247">
        <f t="shared" si="11"/>
        <v>33.05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47">
        <f t="shared" si="9"/>
        <v>265.72</v>
      </c>
      <c r="R462" s="247">
        <f t="shared" si="10"/>
        <v>170.48</v>
      </c>
      <c r="S462" s="247">
        <f t="shared" si="11"/>
        <v>33.05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47">
        <f t="shared" si="9"/>
        <v>265.72</v>
      </c>
      <c r="R463" s="247">
        <f t="shared" si="10"/>
        <v>170.48</v>
      </c>
      <c r="S463" s="247">
        <f t="shared" si="11"/>
        <v>33.05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47">
        <f t="shared" si="9"/>
        <v>265.72</v>
      </c>
      <c r="R464" s="247">
        <f t="shared" si="10"/>
        <v>170.48</v>
      </c>
      <c r="S464" s="247">
        <f t="shared" si="11"/>
        <v>33.05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47">
        <f t="shared" si="9"/>
        <v>265.72</v>
      </c>
      <c r="R465" s="247">
        <f t="shared" si="10"/>
        <v>170.48</v>
      </c>
      <c r="S465" s="247">
        <f t="shared" si="11"/>
        <v>33.05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47">
        <f t="shared" si="9"/>
        <v>265.72</v>
      </c>
      <c r="R466" s="247">
        <f t="shared" si="10"/>
        <v>170.48</v>
      </c>
      <c r="S466" s="247">
        <f t="shared" si="11"/>
        <v>33.05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47">
        <f t="shared" si="9"/>
        <v>265.72</v>
      </c>
      <c r="R467" s="247">
        <f t="shared" si="10"/>
        <v>170.48</v>
      </c>
      <c r="S467" s="247">
        <f t="shared" si="11"/>
        <v>33.05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47">
        <f t="shared" si="9"/>
        <v>265.72</v>
      </c>
      <c r="R468" s="247">
        <f t="shared" si="10"/>
        <v>170.48</v>
      </c>
      <c r="S468" s="247">
        <f t="shared" si="11"/>
        <v>33.05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47">
        <f t="shared" si="9"/>
        <v>265.72</v>
      </c>
      <c r="R469" s="247">
        <f t="shared" si="10"/>
        <v>170.48</v>
      </c>
      <c r="S469" s="247">
        <f t="shared" si="11"/>
        <v>33.05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47">
        <f t="shared" si="9"/>
        <v>265.72</v>
      </c>
      <c r="R470" s="247">
        <f t="shared" si="10"/>
        <v>170.48</v>
      </c>
      <c r="S470" s="247">
        <f t="shared" si="11"/>
        <v>33.05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47">
        <f t="shared" si="9"/>
        <v>265.72</v>
      </c>
      <c r="R471" s="247">
        <f t="shared" si="10"/>
        <v>170.48</v>
      </c>
      <c r="S471" s="247">
        <f t="shared" si="11"/>
        <v>33.05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47">
        <f t="shared" si="9"/>
        <v>265.72</v>
      </c>
      <c r="R472" s="247">
        <f t="shared" si="10"/>
        <v>170.48</v>
      </c>
      <c r="S472" s="247">
        <f t="shared" si="11"/>
        <v>33.05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47">
        <f t="shared" si="9"/>
        <v>265.72</v>
      </c>
      <c r="R473" s="247">
        <f t="shared" si="10"/>
        <v>170.48</v>
      </c>
      <c r="S473" s="247">
        <f t="shared" si="11"/>
        <v>33.05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47">
        <f t="shared" si="9"/>
        <v>265.72</v>
      </c>
      <c r="R474" s="247">
        <f t="shared" si="10"/>
        <v>170.48</v>
      </c>
      <c r="S474" s="247">
        <f t="shared" si="11"/>
        <v>33.05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47">
        <f t="shared" si="9"/>
        <v>265.72</v>
      </c>
      <c r="R475" s="247">
        <f t="shared" si="10"/>
        <v>170.48</v>
      </c>
      <c r="S475" s="247">
        <f t="shared" si="11"/>
        <v>33.05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47">
        <f t="shared" si="9"/>
        <v>265.72</v>
      </c>
      <c r="R476" s="247">
        <f t="shared" si="10"/>
        <v>170.48</v>
      </c>
      <c r="S476" s="247">
        <f t="shared" si="11"/>
        <v>33.05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47">
        <f t="shared" si="9"/>
        <v>265.72</v>
      </c>
      <c r="R477" s="247">
        <f t="shared" si="10"/>
        <v>170.48</v>
      </c>
      <c r="S477" s="247">
        <f t="shared" si="11"/>
        <v>33.05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47">
        <f t="shared" si="9"/>
        <v>265.72</v>
      </c>
      <c r="R478" s="247">
        <f t="shared" si="10"/>
        <v>170.48</v>
      </c>
      <c r="S478" s="247">
        <f t="shared" si="11"/>
        <v>33.05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47">
        <f t="shared" si="9"/>
        <v>265.72</v>
      </c>
      <c r="R479" s="247">
        <f t="shared" si="10"/>
        <v>170.48</v>
      </c>
      <c r="S479" s="247">
        <f t="shared" si="11"/>
        <v>33.05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47">
        <f t="shared" si="9"/>
        <v>265.72</v>
      </c>
      <c r="R480" s="247">
        <f t="shared" si="10"/>
        <v>170.48</v>
      </c>
      <c r="S480" s="247">
        <f t="shared" si="11"/>
        <v>33.05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47">
        <f t="shared" si="9"/>
        <v>265.72</v>
      </c>
      <c r="R481" s="247">
        <f t="shared" si="10"/>
        <v>170.48</v>
      </c>
      <c r="S481" s="247">
        <f t="shared" si="11"/>
        <v>33.05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47">
        <f t="shared" si="9"/>
        <v>265.72</v>
      </c>
      <c r="R482" s="247">
        <f t="shared" si="10"/>
        <v>170.48</v>
      </c>
      <c r="S482" s="247">
        <f t="shared" si="11"/>
        <v>33.05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47">
        <f t="shared" si="9"/>
        <v>265.72</v>
      </c>
      <c r="R483" s="247">
        <f t="shared" si="10"/>
        <v>170.48</v>
      </c>
      <c r="S483" s="247">
        <f t="shared" si="11"/>
        <v>33.05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47">
        <f t="shared" si="9"/>
        <v>265.72</v>
      </c>
      <c r="R484" s="247">
        <f t="shared" si="10"/>
        <v>170.48</v>
      </c>
      <c r="S484" s="247">
        <f t="shared" si="11"/>
        <v>33.05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47">
        <f t="shared" si="9"/>
        <v>265.72</v>
      </c>
      <c r="R485" s="247">
        <f t="shared" si="10"/>
        <v>170.48</v>
      </c>
      <c r="S485" s="247">
        <f t="shared" si="11"/>
        <v>33.05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47">
        <f t="shared" si="9"/>
        <v>265.72</v>
      </c>
      <c r="R486" s="247">
        <f t="shared" si="10"/>
        <v>170.48</v>
      </c>
      <c r="S486" s="247">
        <f t="shared" si="11"/>
        <v>33.05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47">
        <f t="shared" si="9"/>
        <v>265.72</v>
      </c>
      <c r="R487" s="247">
        <f t="shared" si="10"/>
        <v>170.48</v>
      </c>
      <c r="S487" s="247">
        <f t="shared" si="11"/>
        <v>33.05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47">
        <f t="shared" si="9"/>
        <v>265.72</v>
      </c>
      <c r="R488" s="247">
        <f t="shared" si="10"/>
        <v>170.48</v>
      </c>
      <c r="S488" s="247">
        <f t="shared" si="11"/>
        <v>33.05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47">
        <f t="shared" si="9"/>
        <v>265.72</v>
      </c>
      <c r="R489" s="247">
        <f t="shared" si="10"/>
        <v>170.48</v>
      </c>
      <c r="S489" s="247">
        <f t="shared" si="11"/>
        <v>33.05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47">
        <f t="shared" si="9"/>
        <v>265.72</v>
      </c>
      <c r="R490" s="247">
        <f t="shared" si="10"/>
        <v>170.48</v>
      </c>
      <c r="S490" s="247">
        <f t="shared" si="11"/>
        <v>33.05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47">
        <f t="shared" si="9"/>
        <v>265.72</v>
      </c>
      <c r="R491" s="247">
        <f t="shared" si="10"/>
        <v>170.48</v>
      </c>
      <c r="S491" s="247">
        <f t="shared" si="11"/>
        <v>33.05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47">
        <f t="shared" si="9"/>
        <v>265.72</v>
      </c>
      <c r="R492" s="247">
        <f t="shared" si="10"/>
        <v>170.48</v>
      </c>
      <c r="S492" s="247">
        <f t="shared" si="11"/>
        <v>33.05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47">
        <f t="shared" si="9"/>
        <v>265.72</v>
      </c>
      <c r="R493" s="247">
        <f t="shared" si="10"/>
        <v>170.48</v>
      </c>
      <c r="S493" s="247">
        <f t="shared" si="11"/>
        <v>33.05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47">
        <f t="shared" si="9"/>
        <v>265.72</v>
      </c>
      <c r="R494" s="247">
        <f t="shared" si="10"/>
        <v>170.48</v>
      </c>
      <c r="S494" s="247">
        <f t="shared" si="11"/>
        <v>33.05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47">
        <f t="shared" si="9"/>
        <v>265.72</v>
      </c>
      <c r="R495" s="247">
        <f t="shared" si="10"/>
        <v>170.48</v>
      </c>
      <c r="S495" s="247">
        <f t="shared" si="11"/>
        <v>33.05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47">
        <f t="shared" si="9"/>
        <v>265.72</v>
      </c>
      <c r="R496" s="247">
        <f t="shared" si="10"/>
        <v>170.48</v>
      </c>
      <c r="S496" s="247">
        <f t="shared" si="11"/>
        <v>33.05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47">
        <f t="shared" si="9"/>
        <v>265.72</v>
      </c>
      <c r="R497" s="247">
        <f t="shared" si="10"/>
        <v>170.48</v>
      </c>
      <c r="S497" s="247">
        <f t="shared" si="11"/>
        <v>33.05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47">
        <f t="shared" si="9"/>
        <v>265.72</v>
      </c>
      <c r="R498" s="247">
        <f t="shared" si="10"/>
        <v>170.48</v>
      </c>
      <c r="S498" s="247">
        <f t="shared" si="11"/>
        <v>33.05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47">
        <f t="shared" si="9"/>
        <v>265.72</v>
      </c>
      <c r="R499" s="247">
        <f t="shared" si="10"/>
        <v>170.48</v>
      </c>
      <c r="S499" s="247">
        <f t="shared" si="11"/>
        <v>33.05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47">
        <f t="shared" si="9"/>
        <v>265.72</v>
      </c>
      <c r="R500" s="247">
        <f t="shared" si="10"/>
        <v>170.48</v>
      </c>
      <c r="S500" s="247">
        <f t="shared" si="11"/>
        <v>33.05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52"/>
      <c r="D1000" s="276"/>
      <c r="E1000" s="52"/>
      <c r="F1000" s="76"/>
      <c r="G1000" s="76"/>
      <c r="H1000" s="76"/>
      <c r="I1000" s="76"/>
      <c r="J1000" s="76"/>
      <c r="K1000" s="76"/>
    </row>
  </sheetData>
  <autoFilter ref="$A$4:$AH$500"/>
  <mergeCells count="1">
    <mergeCell ref="Q3:S3"/>
  </mergeCells>
  <hyperlinks>
    <hyperlink r:id="rId1" ref="G3"/>
    <hyperlink r:id="rId2" ref="D5"/>
    <hyperlink r:id="rId3" ref="D86"/>
    <hyperlink r:id="rId4" ref="L86"/>
  </hyperlinks>
  <drawing r:id="rId5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52" t="s">
        <v>800</v>
      </c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 t="s">
        <v>508</v>
      </c>
      <c r="B2" s="72" t="s">
        <v>801</v>
      </c>
      <c r="C2" s="52"/>
      <c r="D2" s="52"/>
      <c r="E2" s="52"/>
      <c r="F2" s="384">
        <f>-1.956</f>
        <v>-1.956</v>
      </c>
      <c r="G2" s="385">
        <v>28.34</v>
      </c>
      <c r="H2" s="385">
        <v>27.79</v>
      </c>
      <c r="I2" s="85">
        <f>H2-16.55</f>
        <v>11.24</v>
      </c>
      <c r="J2" s="52"/>
      <c r="K2" s="52"/>
      <c r="L2" s="52" t="s">
        <v>328</v>
      </c>
      <c r="M2" s="52"/>
      <c r="N2" s="52">
        <v>1.2</v>
      </c>
      <c r="O2" s="52"/>
      <c r="P2" s="52"/>
      <c r="Q2" s="198">
        <f>MAX(Q5:Q1000)/(N2*1000)</f>
        <v>1.193291667</v>
      </c>
      <c r="R2" s="198">
        <f>MAX(R5:R1000)/(N2*1000)</f>
        <v>1.340825</v>
      </c>
      <c r="S2" s="198">
        <f>MAX(S5:S1000)/MAX(Q5:Q1000)</f>
        <v>0.1755228884</v>
      </c>
    </row>
    <row r="3">
      <c r="A3" s="31"/>
      <c r="B3" s="52"/>
      <c r="C3" s="52"/>
      <c r="D3" s="52"/>
      <c r="E3" s="52"/>
      <c r="F3" s="313"/>
      <c r="G3" s="79">
        <v>28.34</v>
      </c>
      <c r="H3" s="76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338">
        <v>45400.0</v>
      </c>
      <c r="B5" s="333">
        <v>5976.0</v>
      </c>
      <c r="C5" s="333" t="s">
        <v>154</v>
      </c>
      <c r="D5" s="388">
        <v>27.795</v>
      </c>
      <c r="E5" s="333">
        <v>10.0</v>
      </c>
      <c r="F5" s="387">
        <v>0.0</v>
      </c>
      <c r="G5" s="333">
        <v>0.0</v>
      </c>
      <c r="H5" s="333">
        <v>2.0</v>
      </c>
      <c r="I5" s="333" t="s">
        <v>802</v>
      </c>
      <c r="J5" s="333" t="s">
        <v>53</v>
      </c>
      <c r="K5" s="333" t="s">
        <v>203</v>
      </c>
      <c r="L5" s="389"/>
      <c r="M5" s="336"/>
      <c r="N5" s="336"/>
      <c r="O5" s="337" t="str">
        <f>if(K5="low","140MeV","750MeV")</f>
        <v>750MeV</v>
      </c>
      <c r="P5" s="336" t="str">
        <f>if(K5="low","140MeV","650MeV")</f>
        <v>650MeV</v>
      </c>
      <c r="Q5" s="336">
        <f>if($I5="LH2",0+$F5,0)</f>
        <v>0</v>
      </c>
      <c r="R5" s="336">
        <f>if($I5="LD2",0+$F5,0)</f>
        <v>0</v>
      </c>
      <c r="S5" s="336">
        <f>if($I5="dummy",0+$F5,0)</f>
        <v>0</v>
      </c>
      <c r="T5" s="336"/>
      <c r="U5" s="336"/>
      <c r="V5" s="336"/>
      <c r="W5" s="336"/>
      <c r="X5" s="336"/>
      <c r="Y5" s="336"/>
      <c r="Z5" s="336"/>
      <c r="AA5" s="336"/>
      <c r="AB5" s="336"/>
      <c r="AC5" s="336"/>
      <c r="AD5" s="336"/>
      <c r="AE5" s="336"/>
      <c r="AF5" s="336"/>
      <c r="AG5" s="336"/>
      <c r="AH5" s="336"/>
    </row>
    <row r="6">
      <c r="A6" s="391"/>
      <c r="B6" s="333">
        <v>5977.0</v>
      </c>
      <c r="C6" s="333" t="s">
        <v>702</v>
      </c>
      <c r="D6" s="383">
        <v>27.795</v>
      </c>
      <c r="E6" s="333">
        <v>16.0</v>
      </c>
      <c r="F6" s="387">
        <v>25.07</v>
      </c>
      <c r="G6" s="333">
        <v>1294636.0</v>
      </c>
      <c r="H6" s="333">
        <v>32.01</v>
      </c>
      <c r="I6" s="333" t="s">
        <v>802</v>
      </c>
      <c r="J6" s="333" t="s">
        <v>53</v>
      </c>
      <c r="K6" s="333" t="s">
        <v>203</v>
      </c>
      <c r="L6" s="336"/>
      <c r="M6" s="336"/>
      <c r="N6" s="336"/>
      <c r="O6" s="337" t="str">
        <f>if(K7="low","140MeV","750MeV")</f>
        <v>750MeV</v>
      </c>
      <c r="P6" s="336" t="str">
        <f>if(K7="low","140MeV","650MeV")</f>
        <v>650MeV</v>
      </c>
      <c r="Q6" s="336">
        <f t="shared" ref="Q6:Q43" si="1">if($I6="LH2",$Q5+$F6,$Q5+0)</f>
        <v>0</v>
      </c>
      <c r="R6" s="336">
        <f t="shared" ref="R6:R500" si="2">if($I6="LD2",$R5+$F6,$R5+0)</f>
        <v>0</v>
      </c>
      <c r="S6" s="336">
        <f t="shared" ref="S6:S43" si="3">if($I6="dummy",$S5+$F6,$S5+0)</f>
        <v>0</v>
      </c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</row>
    <row r="7">
      <c r="A7" s="332"/>
      <c r="B7" s="333">
        <v>5978.0</v>
      </c>
      <c r="C7" s="333" t="s">
        <v>702</v>
      </c>
      <c r="D7" s="383">
        <v>27.795</v>
      </c>
      <c r="E7" s="333">
        <v>16.0</v>
      </c>
      <c r="F7" s="387">
        <v>21.6</v>
      </c>
      <c r="G7" s="333">
        <v>1136185.0</v>
      </c>
      <c r="H7" s="333">
        <v>35.75</v>
      </c>
      <c r="I7" s="333" t="s">
        <v>802</v>
      </c>
      <c r="J7" s="333" t="s">
        <v>53</v>
      </c>
      <c r="K7" s="333" t="s">
        <v>203</v>
      </c>
      <c r="L7" s="336"/>
      <c r="M7" s="336"/>
      <c r="N7" s="336"/>
      <c r="O7" s="337" t="str">
        <f>if(#REF!="low","140MeV","750MeV")</f>
        <v>#REF!</v>
      </c>
      <c r="P7" s="336" t="str">
        <f>if(#REF!="low","140MeV","650MeV")</f>
        <v>#REF!</v>
      </c>
      <c r="Q7" s="336">
        <f t="shared" si="1"/>
        <v>0</v>
      </c>
      <c r="R7" s="336">
        <f t="shared" si="2"/>
        <v>0</v>
      </c>
      <c r="S7" s="336">
        <f t="shared" si="3"/>
        <v>0</v>
      </c>
      <c r="T7" s="336"/>
      <c r="U7" s="336"/>
      <c r="V7" s="336"/>
      <c r="W7" s="336"/>
      <c r="X7" s="336"/>
      <c r="Y7" s="336"/>
      <c r="Z7" s="336"/>
      <c r="AA7" s="336"/>
      <c r="AB7" s="336"/>
      <c r="AC7" s="336"/>
      <c r="AD7" s="336"/>
      <c r="AE7" s="336"/>
      <c r="AF7" s="336"/>
      <c r="AG7" s="336"/>
      <c r="AH7" s="336"/>
    </row>
    <row r="8">
      <c r="A8" s="332"/>
      <c r="B8" s="333">
        <v>5979.0</v>
      </c>
      <c r="C8" s="333" t="s">
        <v>702</v>
      </c>
      <c r="D8" s="383">
        <v>27.795</v>
      </c>
      <c r="E8" s="333">
        <v>16.0</v>
      </c>
      <c r="F8" s="387">
        <v>38.36</v>
      </c>
      <c r="G8" s="333">
        <v>1485213.0</v>
      </c>
      <c r="H8" s="333">
        <v>28.82</v>
      </c>
      <c r="I8" s="333" t="s">
        <v>802</v>
      </c>
      <c r="J8" s="333" t="s">
        <v>53</v>
      </c>
      <c r="K8" s="333" t="s">
        <v>203</v>
      </c>
      <c r="L8" s="392"/>
      <c r="M8" s="336"/>
      <c r="N8" s="336"/>
      <c r="O8" s="337" t="str">
        <f t="shared" ref="O8:O197" si="4">if(K8="low","140MeV","750MeV")</f>
        <v>750MeV</v>
      </c>
      <c r="P8" s="336" t="str">
        <f t="shared" ref="P8:P197" si="5">if(K8="low","140MeV","650MeV")</f>
        <v>650MeV</v>
      </c>
      <c r="Q8" s="336">
        <f t="shared" si="1"/>
        <v>0</v>
      </c>
      <c r="R8" s="336">
        <f t="shared" si="2"/>
        <v>0</v>
      </c>
      <c r="S8" s="336">
        <f t="shared" si="3"/>
        <v>0</v>
      </c>
      <c r="T8" s="336"/>
      <c r="U8" s="336"/>
      <c r="V8" s="336"/>
      <c r="W8" s="336"/>
      <c r="X8" s="336"/>
      <c r="Y8" s="336"/>
      <c r="Z8" s="336"/>
      <c r="AA8" s="336"/>
      <c r="AB8" s="336"/>
      <c r="AC8" s="336"/>
      <c r="AD8" s="336"/>
      <c r="AE8" s="336"/>
      <c r="AF8" s="336"/>
      <c r="AG8" s="336"/>
      <c r="AH8" s="336"/>
    </row>
    <row r="9">
      <c r="A9" s="332"/>
      <c r="B9" s="333">
        <v>5980.0</v>
      </c>
      <c r="C9" s="333" t="s">
        <v>702</v>
      </c>
      <c r="D9" s="383">
        <v>27.795</v>
      </c>
      <c r="E9" s="333">
        <v>16.0</v>
      </c>
      <c r="F9" s="387">
        <v>24.52</v>
      </c>
      <c r="G9" s="333">
        <v>1276505.0</v>
      </c>
      <c r="H9" s="333">
        <v>30.95</v>
      </c>
      <c r="I9" s="333" t="s">
        <v>802</v>
      </c>
      <c r="J9" s="333" t="s">
        <v>53</v>
      </c>
      <c r="K9" s="333" t="s">
        <v>203</v>
      </c>
      <c r="L9" s="336"/>
      <c r="M9" s="336"/>
      <c r="N9" s="336"/>
      <c r="O9" s="337" t="str">
        <f t="shared" si="4"/>
        <v>750MeV</v>
      </c>
      <c r="P9" s="336" t="str">
        <f t="shared" si="5"/>
        <v>650MeV</v>
      </c>
      <c r="Q9" s="336">
        <f t="shared" si="1"/>
        <v>0</v>
      </c>
      <c r="R9" s="336">
        <f t="shared" si="2"/>
        <v>0</v>
      </c>
      <c r="S9" s="336">
        <f t="shared" si="3"/>
        <v>0</v>
      </c>
      <c r="T9" s="336"/>
      <c r="U9" s="336"/>
      <c r="V9" s="336"/>
      <c r="W9" s="336"/>
      <c r="X9" s="336"/>
      <c r="Y9" s="336"/>
      <c r="Z9" s="336"/>
      <c r="AA9" s="336"/>
      <c r="AB9" s="336"/>
      <c r="AC9" s="336"/>
      <c r="AD9" s="336"/>
      <c r="AE9" s="336"/>
      <c r="AF9" s="336"/>
      <c r="AG9" s="336"/>
      <c r="AH9" s="336"/>
    </row>
    <row r="10">
      <c r="A10" s="332"/>
      <c r="B10" s="333">
        <v>5981.0</v>
      </c>
      <c r="C10" s="333" t="s">
        <v>702</v>
      </c>
      <c r="D10" s="383">
        <v>27.795</v>
      </c>
      <c r="E10" s="333">
        <v>8.0</v>
      </c>
      <c r="F10" s="387">
        <v>14.99</v>
      </c>
      <c r="G10" s="333">
        <v>915698.0</v>
      </c>
      <c r="H10" s="333">
        <v>31.36</v>
      </c>
      <c r="I10" s="333" t="s">
        <v>715</v>
      </c>
      <c r="J10" s="333" t="s">
        <v>53</v>
      </c>
      <c r="K10" s="333" t="s">
        <v>203</v>
      </c>
      <c r="L10" s="336"/>
      <c r="M10" s="336"/>
      <c r="N10" s="336"/>
      <c r="O10" s="337" t="str">
        <f t="shared" si="4"/>
        <v>750MeV</v>
      </c>
      <c r="P10" s="336" t="str">
        <f t="shared" si="5"/>
        <v>650MeV</v>
      </c>
      <c r="Q10" s="336">
        <f t="shared" si="1"/>
        <v>0</v>
      </c>
      <c r="R10" s="336">
        <f t="shared" si="2"/>
        <v>0</v>
      </c>
      <c r="S10" s="336">
        <f t="shared" si="3"/>
        <v>0</v>
      </c>
      <c r="T10" s="336"/>
      <c r="U10" s="336"/>
      <c r="V10" s="336"/>
      <c r="W10" s="336"/>
      <c r="X10" s="336"/>
      <c r="Y10" s="336"/>
      <c r="Z10" s="336"/>
      <c r="AA10" s="336"/>
      <c r="AB10" s="336"/>
      <c r="AC10" s="336"/>
      <c r="AD10" s="336"/>
      <c r="AE10" s="336"/>
      <c r="AF10" s="336"/>
      <c r="AG10" s="336"/>
      <c r="AH10" s="336"/>
    </row>
    <row r="11">
      <c r="A11" s="338"/>
      <c r="B11" s="333">
        <v>5982.0</v>
      </c>
      <c r="C11" s="333" t="s">
        <v>702</v>
      </c>
      <c r="D11" s="383">
        <v>27.795</v>
      </c>
      <c r="E11" s="333">
        <v>8.0</v>
      </c>
      <c r="F11" s="387">
        <v>13.08</v>
      </c>
      <c r="G11" s="333">
        <v>1934872.0</v>
      </c>
      <c r="H11" s="333">
        <v>29.74</v>
      </c>
      <c r="I11" s="333" t="s">
        <v>719</v>
      </c>
      <c r="J11" s="333" t="s">
        <v>53</v>
      </c>
      <c r="K11" s="333" t="s">
        <v>203</v>
      </c>
      <c r="L11" s="336"/>
      <c r="M11" s="336"/>
      <c r="N11" s="336"/>
      <c r="O11" s="337" t="str">
        <f t="shared" si="4"/>
        <v>750MeV</v>
      </c>
      <c r="P11" s="336" t="str">
        <f t="shared" si="5"/>
        <v>650MeV</v>
      </c>
      <c r="Q11" s="336">
        <f t="shared" si="1"/>
        <v>0</v>
      </c>
      <c r="R11" s="336">
        <f t="shared" si="2"/>
        <v>0</v>
      </c>
      <c r="S11" s="336">
        <f t="shared" si="3"/>
        <v>0</v>
      </c>
      <c r="T11" s="336"/>
      <c r="U11" s="336"/>
      <c r="V11" s="336"/>
      <c r="W11" s="336"/>
      <c r="X11" s="336"/>
      <c r="Y11" s="336"/>
      <c r="Z11" s="336"/>
      <c r="AA11" s="336"/>
      <c r="AB11" s="336"/>
      <c r="AC11" s="336"/>
      <c r="AD11" s="336"/>
      <c r="AE11" s="336"/>
      <c r="AF11" s="336"/>
      <c r="AG11" s="336"/>
      <c r="AH11" s="336"/>
    </row>
    <row r="12">
      <c r="A12" s="332"/>
      <c r="B12" s="333">
        <v>5983.0</v>
      </c>
      <c r="C12" s="333" t="s">
        <v>702</v>
      </c>
      <c r="D12" s="383">
        <v>27.795</v>
      </c>
      <c r="E12" s="333">
        <v>8.0</v>
      </c>
      <c r="F12" s="387">
        <v>16.05</v>
      </c>
      <c r="G12" s="333">
        <v>2349370.0</v>
      </c>
      <c r="H12" s="333">
        <v>35.21</v>
      </c>
      <c r="I12" s="333" t="s">
        <v>719</v>
      </c>
      <c r="J12" s="333" t="s">
        <v>53</v>
      </c>
      <c r="K12" s="333" t="s">
        <v>203</v>
      </c>
      <c r="L12" s="336"/>
      <c r="M12" s="336"/>
      <c r="N12" s="336"/>
      <c r="O12" s="337" t="str">
        <f t="shared" si="4"/>
        <v>750MeV</v>
      </c>
      <c r="P12" s="336" t="str">
        <f t="shared" si="5"/>
        <v>650MeV</v>
      </c>
      <c r="Q12" s="336">
        <f t="shared" si="1"/>
        <v>0</v>
      </c>
      <c r="R12" s="336">
        <f t="shared" si="2"/>
        <v>0</v>
      </c>
      <c r="S12" s="336">
        <f t="shared" si="3"/>
        <v>0</v>
      </c>
      <c r="T12" s="336"/>
      <c r="U12" s="336"/>
      <c r="V12" s="336"/>
      <c r="W12" s="336"/>
      <c r="X12" s="336"/>
      <c r="Y12" s="336"/>
      <c r="Z12" s="336"/>
      <c r="AA12" s="336"/>
      <c r="AB12" s="336"/>
      <c r="AC12" s="336"/>
      <c r="AD12" s="336"/>
      <c r="AE12" s="336"/>
      <c r="AF12" s="336"/>
      <c r="AG12" s="336"/>
      <c r="AH12" s="336"/>
    </row>
    <row r="13">
      <c r="A13" s="332"/>
      <c r="B13" s="333">
        <v>5984.0</v>
      </c>
      <c r="C13" s="333" t="s">
        <v>702</v>
      </c>
      <c r="D13" s="383">
        <v>27.795</v>
      </c>
      <c r="E13" s="333">
        <v>8.0</v>
      </c>
      <c r="F13" s="387">
        <v>12.4</v>
      </c>
      <c r="G13" s="333">
        <v>1850339.0</v>
      </c>
      <c r="H13" s="333">
        <v>30.38</v>
      </c>
      <c r="I13" s="333" t="s">
        <v>719</v>
      </c>
      <c r="J13" s="333" t="s">
        <v>53</v>
      </c>
      <c r="K13" s="333" t="s">
        <v>203</v>
      </c>
      <c r="L13" s="336"/>
      <c r="M13" s="336"/>
      <c r="N13" s="336"/>
      <c r="O13" s="337" t="str">
        <f t="shared" si="4"/>
        <v>750MeV</v>
      </c>
      <c r="P13" s="336" t="str">
        <f t="shared" si="5"/>
        <v>650MeV</v>
      </c>
      <c r="Q13" s="336">
        <f t="shared" si="1"/>
        <v>0</v>
      </c>
      <c r="R13" s="336">
        <f t="shared" si="2"/>
        <v>0</v>
      </c>
      <c r="S13" s="336">
        <f t="shared" si="3"/>
        <v>0</v>
      </c>
      <c r="T13" s="336"/>
      <c r="U13" s="336"/>
      <c r="V13" s="336"/>
      <c r="W13" s="336"/>
      <c r="X13" s="336"/>
      <c r="Y13" s="336"/>
      <c r="Z13" s="336"/>
      <c r="AA13" s="336"/>
      <c r="AB13" s="336"/>
      <c r="AC13" s="336"/>
      <c r="AD13" s="336"/>
      <c r="AE13" s="336"/>
      <c r="AF13" s="336"/>
      <c r="AG13" s="336"/>
      <c r="AH13" s="336"/>
    </row>
    <row r="14">
      <c r="A14" s="332"/>
      <c r="B14" s="333">
        <v>5985.0</v>
      </c>
      <c r="C14" s="333" t="s">
        <v>702</v>
      </c>
      <c r="D14" s="383">
        <v>27.795</v>
      </c>
      <c r="E14" s="333">
        <v>8.0</v>
      </c>
      <c r="F14" s="387">
        <v>13.87</v>
      </c>
      <c r="G14" s="333">
        <v>2051591.0</v>
      </c>
      <c r="H14" s="333">
        <v>30.39</v>
      </c>
      <c r="I14" s="333" t="s">
        <v>719</v>
      </c>
      <c r="J14" s="333" t="s">
        <v>53</v>
      </c>
      <c r="K14" s="333" t="s">
        <v>203</v>
      </c>
      <c r="L14" s="336"/>
      <c r="M14" s="336"/>
      <c r="N14" s="336"/>
      <c r="O14" s="337" t="str">
        <f t="shared" si="4"/>
        <v>750MeV</v>
      </c>
      <c r="P14" s="336" t="str">
        <f t="shared" si="5"/>
        <v>650MeV</v>
      </c>
      <c r="Q14" s="336">
        <f t="shared" si="1"/>
        <v>0</v>
      </c>
      <c r="R14" s="336">
        <f t="shared" si="2"/>
        <v>0</v>
      </c>
      <c r="S14" s="336">
        <f t="shared" si="3"/>
        <v>0</v>
      </c>
      <c r="T14" s="336"/>
      <c r="U14" s="336"/>
      <c r="V14" s="336"/>
      <c r="W14" s="336"/>
      <c r="X14" s="336"/>
      <c r="Y14" s="336"/>
      <c r="Z14" s="336"/>
      <c r="AA14" s="336"/>
      <c r="AB14" s="336"/>
      <c r="AC14" s="336"/>
      <c r="AD14" s="336"/>
      <c r="AE14" s="336"/>
      <c r="AF14" s="336"/>
      <c r="AG14" s="336"/>
      <c r="AH14" s="336"/>
    </row>
    <row r="15">
      <c r="A15" s="332"/>
      <c r="B15" s="333">
        <v>5986.0</v>
      </c>
      <c r="C15" s="333" t="s">
        <v>702</v>
      </c>
      <c r="D15" s="383">
        <v>27.795</v>
      </c>
      <c r="E15" s="333">
        <v>8.0</v>
      </c>
      <c r="F15" s="387">
        <v>13.98</v>
      </c>
      <c r="G15" s="333">
        <v>2050353.0</v>
      </c>
      <c r="H15" s="333">
        <v>32.57</v>
      </c>
      <c r="I15" s="333" t="s">
        <v>719</v>
      </c>
      <c r="J15" s="333" t="s">
        <v>53</v>
      </c>
      <c r="K15" s="333" t="s">
        <v>203</v>
      </c>
      <c r="L15" s="336"/>
      <c r="M15" s="336"/>
      <c r="N15" s="336"/>
      <c r="O15" s="337" t="str">
        <f t="shared" si="4"/>
        <v>750MeV</v>
      </c>
      <c r="P15" s="336" t="str">
        <f t="shared" si="5"/>
        <v>650MeV</v>
      </c>
      <c r="Q15" s="336">
        <f t="shared" si="1"/>
        <v>0</v>
      </c>
      <c r="R15" s="336">
        <f t="shared" si="2"/>
        <v>0</v>
      </c>
      <c r="S15" s="336">
        <f t="shared" si="3"/>
        <v>0</v>
      </c>
      <c r="T15" s="336"/>
      <c r="U15" s="336"/>
      <c r="V15" s="336"/>
      <c r="W15" s="336"/>
      <c r="X15" s="336"/>
      <c r="Y15" s="336"/>
      <c r="Z15" s="336"/>
      <c r="AA15" s="336"/>
      <c r="AB15" s="336"/>
      <c r="AC15" s="336"/>
      <c r="AD15" s="336"/>
      <c r="AE15" s="336"/>
      <c r="AF15" s="336"/>
      <c r="AG15" s="336"/>
      <c r="AH15" s="336"/>
    </row>
    <row r="16">
      <c r="A16" s="338"/>
      <c r="B16" s="333">
        <v>5987.0</v>
      </c>
      <c r="C16" s="333" t="s">
        <v>702</v>
      </c>
      <c r="D16" s="383">
        <v>27.795</v>
      </c>
      <c r="E16" s="333">
        <v>8.0</v>
      </c>
      <c r="F16" s="387">
        <v>14.92</v>
      </c>
      <c r="G16" s="333">
        <v>2196926.0</v>
      </c>
      <c r="H16" s="333">
        <v>33.45</v>
      </c>
      <c r="I16" s="333" t="s">
        <v>719</v>
      </c>
      <c r="J16" s="333" t="s">
        <v>53</v>
      </c>
      <c r="K16" s="333" t="s">
        <v>203</v>
      </c>
      <c r="L16" s="336"/>
      <c r="M16" s="336"/>
      <c r="N16" s="336"/>
      <c r="O16" s="337" t="str">
        <f t="shared" si="4"/>
        <v>750MeV</v>
      </c>
      <c r="P16" s="336" t="str">
        <f t="shared" si="5"/>
        <v>650MeV</v>
      </c>
      <c r="Q16" s="336">
        <f t="shared" si="1"/>
        <v>0</v>
      </c>
      <c r="R16" s="336">
        <f t="shared" si="2"/>
        <v>0</v>
      </c>
      <c r="S16" s="336">
        <f t="shared" si="3"/>
        <v>0</v>
      </c>
      <c r="T16" s="336"/>
      <c r="U16" s="336"/>
      <c r="V16" s="336"/>
      <c r="W16" s="336"/>
      <c r="X16" s="336"/>
      <c r="Y16" s="336"/>
      <c r="Z16" s="336"/>
      <c r="AA16" s="336"/>
      <c r="AB16" s="336"/>
      <c r="AC16" s="336"/>
      <c r="AD16" s="336"/>
      <c r="AE16" s="336"/>
      <c r="AF16" s="336"/>
      <c r="AG16" s="336"/>
      <c r="AH16" s="336"/>
    </row>
    <row r="17">
      <c r="A17" s="332"/>
      <c r="B17" s="333">
        <v>5988.0</v>
      </c>
      <c r="C17" s="333" t="s">
        <v>702</v>
      </c>
      <c r="D17" s="383">
        <v>27.795</v>
      </c>
      <c r="E17" s="333">
        <v>8.0</v>
      </c>
      <c r="F17" s="387">
        <v>12.73</v>
      </c>
      <c r="G17" s="333">
        <v>1891717.0</v>
      </c>
      <c r="H17" s="333">
        <v>29.53</v>
      </c>
      <c r="I17" s="333" t="s">
        <v>719</v>
      </c>
      <c r="J17" s="333" t="s">
        <v>53</v>
      </c>
      <c r="K17" s="333" t="s">
        <v>203</v>
      </c>
      <c r="L17" s="336"/>
      <c r="M17" s="336"/>
      <c r="N17" s="336"/>
      <c r="O17" s="337" t="str">
        <f t="shared" si="4"/>
        <v>750MeV</v>
      </c>
      <c r="P17" s="336" t="str">
        <f t="shared" si="5"/>
        <v>650MeV</v>
      </c>
      <c r="Q17" s="336">
        <f t="shared" si="1"/>
        <v>0</v>
      </c>
      <c r="R17" s="336">
        <f t="shared" si="2"/>
        <v>0</v>
      </c>
      <c r="S17" s="336">
        <f t="shared" si="3"/>
        <v>0</v>
      </c>
      <c r="T17" s="336"/>
      <c r="U17" s="336"/>
      <c r="V17" s="336"/>
      <c r="W17" s="336"/>
      <c r="X17" s="336"/>
      <c r="Y17" s="336"/>
      <c r="Z17" s="336"/>
      <c r="AA17" s="336"/>
      <c r="AB17" s="336"/>
      <c r="AC17" s="336"/>
      <c r="AD17" s="336"/>
      <c r="AE17" s="336"/>
      <c r="AF17" s="336"/>
      <c r="AG17" s="336"/>
      <c r="AH17" s="336"/>
    </row>
    <row r="18">
      <c r="A18" s="332"/>
      <c r="B18" s="333">
        <v>5989.0</v>
      </c>
      <c r="C18" s="333" t="s">
        <v>702</v>
      </c>
      <c r="D18" s="383">
        <v>27.795</v>
      </c>
      <c r="E18" s="333">
        <v>8.0</v>
      </c>
      <c r="F18" s="387">
        <v>13.11</v>
      </c>
      <c r="G18" s="333">
        <v>1948444.0</v>
      </c>
      <c r="H18" s="333">
        <v>29.53</v>
      </c>
      <c r="I18" s="333" t="s">
        <v>719</v>
      </c>
      <c r="J18" s="333" t="s">
        <v>53</v>
      </c>
      <c r="K18" s="333" t="s">
        <v>203</v>
      </c>
      <c r="L18" s="336"/>
      <c r="M18" s="336"/>
      <c r="N18" s="336"/>
      <c r="O18" s="337" t="str">
        <f t="shared" si="4"/>
        <v>750MeV</v>
      </c>
      <c r="P18" s="336" t="str">
        <f t="shared" si="5"/>
        <v>650MeV</v>
      </c>
      <c r="Q18" s="336">
        <f t="shared" si="1"/>
        <v>0</v>
      </c>
      <c r="R18" s="336">
        <f t="shared" si="2"/>
        <v>0</v>
      </c>
      <c r="S18" s="336">
        <f t="shared" si="3"/>
        <v>0</v>
      </c>
      <c r="T18" s="336"/>
      <c r="U18" s="336"/>
      <c r="V18" s="336"/>
      <c r="W18" s="336"/>
      <c r="X18" s="336"/>
      <c r="Y18" s="336"/>
      <c r="Z18" s="336"/>
      <c r="AA18" s="336"/>
      <c r="AB18" s="336"/>
      <c r="AC18" s="336"/>
      <c r="AD18" s="336"/>
      <c r="AE18" s="336"/>
      <c r="AF18" s="336"/>
      <c r="AG18" s="336"/>
      <c r="AH18" s="336"/>
    </row>
    <row r="19">
      <c r="A19" s="73">
        <v>45401.0</v>
      </c>
      <c r="B19" s="52">
        <v>5990.0</v>
      </c>
      <c r="C19" s="52" t="s">
        <v>391</v>
      </c>
      <c r="D19" s="276">
        <v>27.795</v>
      </c>
      <c r="E19" s="52">
        <v>16.0</v>
      </c>
      <c r="F19" s="242">
        <v>27.75</v>
      </c>
      <c r="G19" s="52">
        <v>1267552.0</v>
      </c>
      <c r="H19" s="52">
        <v>32.66</v>
      </c>
      <c r="I19" s="52" t="s">
        <v>65</v>
      </c>
      <c r="J19" s="52" t="s">
        <v>53</v>
      </c>
      <c r="K19" s="52" t="s">
        <v>203</v>
      </c>
      <c r="O19" s="176" t="str">
        <f t="shared" si="4"/>
        <v>750MeV</v>
      </c>
      <c r="P19" s="20" t="str">
        <f t="shared" si="5"/>
        <v>650MeV</v>
      </c>
      <c r="Q19" s="247">
        <f t="shared" si="1"/>
        <v>27.75</v>
      </c>
      <c r="R19" s="20">
        <f t="shared" si="2"/>
        <v>0</v>
      </c>
      <c r="S19" s="20">
        <f t="shared" si="3"/>
        <v>0</v>
      </c>
    </row>
    <row r="20">
      <c r="A20" s="75"/>
      <c r="B20" s="52">
        <v>5991.0</v>
      </c>
      <c r="C20" s="52" t="s">
        <v>391</v>
      </c>
      <c r="D20" s="276">
        <v>27.795</v>
      </c>
      <c r="E20" s="52">
        <v>16.0</v>
      </c>
      <c r="F20" s="242">
        <v>14.05</v>
      </c>
      <c r="G20" s="52">
        <v>653763.0</v>
      </c>
      <c r="H20" s="52">
        <v>21.29</v>
      </c>
      <c r="I20" s="52" t="s">
        <v>65</v>
      </c>
      <c r="J20" s="52" t="s">
        <v>53</v>
      </c>
      <c r="K20" s="52" t="s">
        <v>203</v>
      </c>
      <c r="L20" s="4" t="s">
        <v>804</v>
      </c>
      <c r="O20" s="176" t="str">
        <f t="shared" si="4"/>
        <v>750MeV</v>
      </c>
      <c r="P20" s="20" t="str">
        <f t="shared" si="5"/>
        <v>650MeV</v>
      </c>
      <c r="Q20" s="247">
        <f t="shared" si="1"/>
        <v>41.8</v>
      </c>
      <c r="R20" s="20">
        <f t="shared" si="2"/>
        <v>0</v>
      </c>
      <c r="S20" s="20">
        <f t="shared" si="3"/>
        <v>0</v>
      </c>
    </row>
    <row r="21">
      <c r="A21" s="73"/>
      <c r="B21" s="52">
        <v>5992.0</v>
      </c>
      <c r="C21" s="52" t="s">
        <v>391</v>
      </c>
      <c r="D21" s="276">
        <v>27.795</v>
      </c>
      <c r="E21" s="52">
        <v>16.0</v>
      </c>
      <c r="F21" s="242">
        <v>36.86</v>
      </c>
      <c r="G21" s="52">
        <v>1707223.0</v>
      </c>
      <c r="H21" s="52">
        <v>47.27</v>
      </c>
      <c r="I21" s="52" t="s">
        <v>65</v>
      </c>
      <c r="J21" s="52" t="s">
        <v>53</v>
      </c>
      <c r="K21" s="52" t="s">
        <v>203</v>
      </c>
      <c r="O21" s="176" t="str">
        <f t="shared" si="4"/>
        <v>750MeV</v>
      </c>
      <c r="P21" s="20" t="str">
        <f t="shared" si="5"/>
        <v>650MeV</v>
      </c>
      <c r="Q21" s="247">
        <f t="shared" si="1"/>
        <v>78.66</v>
      </c>
      <c r="R21" s="20">
        <f t="shared" si="2"/>
        <v>0</v>
      </c>
      <c r="S21" s="20">
        <f t="shared" si="3"/>
        <v>0</v>
      </c>
    </row>
    <row r="22">
      <c r="A22" s="75"/>
      <c r="B22" s="52">
        <v>5993.0</v>
      </c>
      <c r="C22" s="52" t="s">
        <v>391</v>
      </c>
      <c r="D22" s="276">
        <v>27.795</v>
      </c>
      <c r="E22" s="52">
        <v>16.0</v>
      </c>
      <c r="F22" s="242">
        <v>27.15</v>
      </c>
      <c r="G22" s="52">
        <v>1231270.0</v>
      </c>
      <c r="H22" s="52">
        <v>29.78</v>
      </c>
      <c r="I22" s="52" t="s">
        <v>65</v>
      </c>
      <c r="J22" s="52" t="s">
        <v>53</v>
      </c>
      <c r="K22" s="52" t="s">
        <v>203</v>
      </c>
      <c r="O22" s="176" t="str">
        <f t="shared" si="4"/>
        <v>750MeV</v>
      </c>
      <c r="P22" s="20" t="str">
        <f t="shared" si="5"/>
        <v>650MeV</v>
      </c>
      <c r="Q22" s="247">
        <f t="shared" si="1"/>
        <v>105.81</v>
      </c>
      <c r="R22" s="20">
        <f t="shared" si="2"/>
        <v>0</v>
      </c>
      <c r="S22" s="20">
        <f t="shared" si="3"/>
        <v>0</v>
      </c>
    </row>
    <row r="23">
      <c r="A23" s="252"/>
      <c r="B23" s="52">
        <v>5994.0</v>
      </c>
      <c r="C23" s="52" t="s">
        <v>391</v>
      </c>
      <c r="D23" s="276">
        <v>27.795</v>
      </c>
      <c r="E23" s="52">
        <v>16.0</v>
      </c>
      <c r="F23" s="242">
        <v>36.05</v>
      </c>
      <c r="G23" s="52">
        <v>1646475.0</v>
      </c>
      <c r="H23" s="52">
        <v>40.65</v>
      </c>
      <c r="I23" s="52" t="s">
        <v>65</v>
      </c>
      <c r="J23" s="52" t="s">
        <v>53</v>
      </c>
      <c r="K23" s="52" t="s">
        <v>203</v>
      </c>
      <c r="O23" s="176" t="str">
        <f t="shared" si="4"/>
        <v>750MeV</v>
      </c>
      <c r="P23" s="20" t="str">
        <f t="shared" si="5"/>
        <v>650MeV</v>
      </c>
      <c r="Q23" s="247">
        <f t="shared" si="1"/>
        <v>141.86</v>
      </c>
      <c r="R23" s="20">
        <f t="shared" si="2"/>
        <v>0</v>
      </c>
      <c r="S23" s="20">
        <f t="shared" si="3"/>
        <v>0</v>
      </c>
    </row>
    <row r="24">
      <c r="A24" s="75"/>
      <c r="B24" s="52">
        <v>5995.0</v>
      </c>
      <c r="C24" s="52" t="s">
        <v>391</v>
      </c>
      <c r="D24" s="276">
        <v>27.795</v>
      </c>
      <c r="E24" s="52">
        <v>16.0</v>
      </c>
      <c r="F24" s="242">
        <v>26.41</v>
      </c>
      <c r="G24" s="52">
        <v>1216074.0</v>
      </c>
      <c r="H24" s="52">
        <v>30.63</v>
      </c>
      <c r="I24" s="52" t="s">
        <v>65</v>
      </c>
      <c r="J24" s="52" t="s">
        <v>53</v>
      </c>
      <c r="K24" s="52" t="s">
        <v>203</v>
      </c>
      <c r="O24" s="176" t="str">
        <f t="shared" si="4"/>
        <v>750MeV</v>
      </c>
      <c r="P24" s="20" t="str">
        <f t="shared" si="5"/>
        <v>650MeV</v>
      </c>
      <c r="Q24" s="247">
        <f t="shared" si="1"/>
        <v>168.27</v>
      </c>
      <c r="R24" s="20">
        <f t="shared" si="2"/>
        <v>0</v>
      </c>
      <c r="S24" s="20">
        <f t="shared" si="3"/>
        <v>0</v>
      </c>
    </row>
    <row r="25">
      <c r="A25" s="75"/>
      <c r="B25" s="52">
        <v>5996.0</v>
      </c>
      <c r="C25" s="52" t="s">
        <v>391</v>
      </c>
      <c r="D25" s="276">
        <v>27.795</v>
      </c>
      <c r="E25" s="52">
        <v>16.0</v>
      </c>
      <c r="F25" s="242">
        <v>26.84</v>
      </c>
      <c r="G25" s="52">
        <v>1240599.0</v>
      </c>
      <c r="H25" s="52">
        <v>29.98</v>
      </c>
      <c r="I25" s="52" t="s">
        <v>65</v>
      </c>
      <c r="J25" s="52" t="s">
        <v>53</v>
      </c>
      <c r="K25" s="52" t="s">
        <v>203</v>
      </c>
      <c r="L25" s="4"/>
      <c r="O25" s="176" t="str">
        <f t="shared" si="4"/>
        <v>750MeV</v>
      </c>
      <c r="P25" s="20" t="str">
        <f t="shared" si="5"/>
        <v>650MeV</v>
      </c>
      <c r="Q25" s="247">
        <f t="shared" si="1"/>
        <v>195.11</v>
      </c>
      <c r="R25" s="20">
        <f t="shared" si="2"/>
        <v>0</v>
      </c>
      <c r="S25" s="20">
        <f t="shared" si="3"/>
        <v>0</v>
      </c>
    </row>
    <row r="26">
      <c r="A26" s="252"/>
      <c r="B26" s="52">
        <v>5997.0</v>
      </c>
      <c r="C26" s="52" t="s">
        <v>391</v>
      </c>
      <c r="D26" s="276">
        <v>27.795</v>
      </c>
      <c r="E26" s="52">
        <v>16.0</v>
      </c>
      <c r="F26" s="242">
        <v>26.08</v>
      </c>
      <c r="G26" s="52">
        <v>1213341.0</v>
      </c>
      <c r="H26" s="52">
        <v>31.79</v>
      </c>
      <c r="I26" s="52" t="s">
        <v>65</v>
      </c>
      <c r="J26" s="52" t="s">
        <v>53</v>
      </c>
      <c r="K26" s="52" t="s">
        <v>203</v>
      </c>
      <c r="L26" s="4"/>
      <c r="O26" s="176" t="str">
        <f t="shared" si="4"/>
        <v>750MeV</v>
      </c>
      <c r="P26" s="20" t="str">
        <f t="shared" si="5"/>
        <v>650MeV</v>
      </c>
      <c r="Q26" s="247">
        <f t="shared" si="1"/>
        <v>221.19</v>
      </c>
      <c r="R26" s="20">
        <f t="shared" si="2"/>
        <v>0</v>
      </c>
      <c r="S26" s="20">
        <f t="shared" si="3"/>
        <v>0</v>
      </c>
    </row>
    <row r="27">
      <c r="A27" s="75"/>
      <c r="B27" s="52">
        <v>5998.0</v>
      </c>
      <c r="C27" s="52" t="s">
        <v>391</v>
      </c>
      <c r="D27" s="276">
        <v>27.795</v>
      </c>
      <c r="E27" s="52">
        <v>12.0</v>
      </c>
      <c r="F27" s="242">
        <v>14.04</v>
      </c>
      <c r="G27" s="52">
        <v>651489.0</v>
      </c>
      <c r="H27" s="52">
        <v>20.27</v>
      </c>
      <c r="I27" s="52" t="s">
        <v>65</v>
      </c>
      <c r="J27" s="52" t="s">
        <v>53</v>
      </c>
      <c r="K27" s="52" t="s">
        <v>203</v>
      </c>
      <c r="O27" s="176" t="str">
        <f t="shared" si="4"/>
        <v>750MeV</v>
      </c>
      <c r="P27" s="20" t="str">
        <f t="shared" si="5"/>
        <v>650MeV</v>
      </c>
      <c r="Q27" s="247">
        <f t="shared" si="1"/>
        <v>235.23</v>
      </c>
      <c r="R27" s="20">
        <f t="shared" si="2"/>
        <v>0</v>
      </c>
      <c r="S27" s="20">
        <f t="shared" si="3"/>
        <v>0</v>
      </c>
    </row>
    <row r="28">
      <c r="A28" s="75"/>
      <c r="B28" s="52">
        <v>5999.0</v>
      </c>
      <c r="C28" s="52" t="s">
        <v>391</v>
      </c>
      <c r="D28" s="276">
        <v>27.795</v>
      </c>
      <c r="E28" s="52">
        <v>8.0</v>
      </c>
      <c r="F28" s="242">
        <v>12.71</v>
      </c>
      <c r="G28" s="52">
        <v>619631.0</v>
      </c>
      <c r="H28" s="52">
        <v>29.03</v>
      </c>
      <c r="I28" s="52" t="s">
        <v>65</v>
      </c>
      <c r="J28" s="52" t="s">
        <v>53</v>
      </c>
      <c r="K28" s="52" t="s">
        <v>203</v>
      </c>
      <c r="O28" s="176" t="str">
        <f t="shared" si="4"/>
        <v>750MeV</v>
      </c>
      <c r="P28" s="20" t="str">
        <f t="shared" si="5"/>
        <v>650MeV</v>
      </c>
      <c r="Q28" s="247">
        <f t="shared" si="1"/>
        <v>247.94</v>
      </c>
      <c r="R28" s="20">
        <f t="shared" si="2"/>
        <v>0</v>
      </c>
      <c r="S28" s="20">
        <f t="shared" si="3"/>
        <v>0</v>
      </c>
    </row>
    <row r="29">
      <c r="A29" s="75"/>
      <c r="B29" s="52">
        <v>6000.0</v>
      </c>
      <c r="C29" s="52" t="s">
        <v>391</v>
      </c>
      <c r="D29" s="276">
        <v>27.795</v>
      </c>
      <c r="E29" s="52">
        <v>16.0</v>
      </c>
      <c r="F29" s="242">
        <v>13.34</v>
      </c>
      <c r="G29" s="52">
        <v>604514.0</v>
      </c>
      <c r="H29" s="52">
        <v>13.77</v>
      </c>
      <c r="I29" s="52" t="s">
        <v>65</v>
      </c>
      <c r="J29" s="52" t="s">
        <v>453</v>
      </c>
      <c r="K29" s="52" t="s">
        <v>223</v>
      </c>
      <c r="L29" s="4"/>
      <c r="O29" s="176" t="str">
        <f t="shared" si="4"/>
        <v>750MeV</v>
      </c>
      <c r="P29" s="20" t="str">
        <f t="shared" si="5"/>
        <v>650MeV</v>
      </c>
      <c r="Q29" s="247">
        <f t="shared" si="1"/>
        <v>261.28</v>
      </c>
      <c r="R29" s="20">
        <f t="shared" si="2"/>
        <v>0</v>
      </c>
      <c r="S29" s="20">
        <f t="shared" si="3"/>
        <v>0</v>
      </c>
    </row>
    <row r="30">
      <c r="A30" s="75"/>
      <c r="B30" s="52">
        <v>6001.0</v>
      </c>
      <c r="C30" s="52" t="s">
        <v>154</v>
      </c>
      <c r="D30" s="276">
        <v>27.795</v>
      </c>
      <c r="E30" s="52">
        <v>16.0</v>
      </c>
      <c r="F30" s="242">
        <v>0.0</v>
      </c>
      <c r="G30" s="52">
        <v>0.0</v>
      </c>
      <c r="H30" s="52">
        <v>0.0</v>
      </c>
      <c r="I30" s="52" t="s">
        <v>65</v>
      </c>
      <c r="J30" s="52" t="s">
        <v>805</v>
      </c>
      <c r="K30" s="52" t="s">
        <v>203</v>
      </c>
      <c r="L30" s="4" t="s">
        <v>806</v>
      </c>
      <c r="O30" s="176" t="str">
        <f t="shared" si="4"/>
        <v>750MeV</v>
      </c>
      <c r="P30" s="20" t="str">
        <f t="shared" si="5"/>
        <v>650MeV</v>
      </c>
      <c r="Q30" s="247">
        <f t="shared" si="1"/>
        <v>261.28</v>
      </c>
      <c r="R30" s="20">
        <f t="shared" si="2"/>
        <v>0</v>
      </c>
      <c r="S30" s="20">
        <f t="shared" si="3"/>
        <v>0</v>
      </c>
    </row>
    <row r="31">
      <c r="A31" s="75"/>
      <c r="B31" s="52">
        <v>6002.0</v>
      </c>
      <c r="C31" s="52" t="s">
        <v>154</v>
      </c>
      <c r="D31" s="276">
        <v>27.795</v>
      </c>
      <c r="E31" s="52">
        <v>16.0</v>
      </c>
      <c r="F31" s="242">
        <v>0.0</v>
      </c>
      <c r="G31" s="52">
        <v>37864.0</v>
      </c>
      <c r="H31" s="52">
        <v>0.87</v>
      </c>
      <c r="I31" s="52" t="s">
        <v>65</v>
      </c>
      <c r="J31" s="52" t="s">
        <v>805</v>
      </c>
      <c r="K31" s="52" t="s">
        <v>203</v>
      </c>
      <c r="L31" s="4" t="s">
        <v>806</v>
      </c>
      <c r="O31" s="176" t="str">
        <f t="shared" si="4"/>
        <v>750MeV</v>
      </c>
      <c r="P31" s="20" t="str">
        <f t="shared" si="5"/>
        <v>650MeV</v>
      </c>
      <c r="Q31" s="247">
        <f t="shared" si="1"/>
        <v>261.28</v>
      </c>
      <c r="R31" s="20">
        <f t="shared" si="2"/>
        <v>0</v>
      </c>
      <c r="S31" s="20">
        <f t="shared" si="3"/>
        <v>0</v>
      </c>
    </row>
    <row r="32">
      <c r="A32" s="75"/>
      <c r="B32" s="52">
        <v>6003.0</v>
      </c>
      <c r="C32" s="52" t="s">
        <v>391</v>
      </c>
      <c r="D32" s="276">
        <v>27.795</v>
      </c>
      <c r="E32" s="52">
        <v>16.0</v>
      </c>
      <c r="F32" s="242">
        <v>14.14</v>
      </c>
      <c r="G32" s="52">
        <v>645926.0</v>
      </c>
      <c r="H32" s="52">
        <v>14.56</v>
      </c>
      <c r="I32" s="52" t="s">
        <v>65</v>
      </c>
      <c r="J32" s="52" t="s">
        <v>326</v>
      </c>
      <c r="K32" s="52" t="s">
        <v>203</v>
      </c>
      <c r="L32" s="4"/>
      <c r="O32" s="176" t="str">
        <f t="shared" si="4"/>
        <v>750MeV</v>
      </c>
      <c r="P32" s="20" t="str">
        <f t="shared" si="5"/>
        <v>650MeV</v>
      </c>
      <c r="Q32" s="247">
        <f t="shared" si="1"/>
        <v>275.42</v>
      </c>
      <c r="R32" s="20">
        <f t="shared" si="2"/>
        <v>0</v>
      </c>
      <c r="S32" s="20">
        <f t="shared" si="3"/>
        <v>0</v>
      </c>
    </row>
    <row r="33">
      <c r="A33" s="111"/>
      <c r="B33" s="43">
        <v>6004.0</v>
      </c>
      <c r="C33" s="43" t="s">
        <v>391</v>
      </c>
      <c r="D33" s="277">
        <v>27.795</v>
      </c>
      <c r="E33" s="43">
        <v>8.0</v>
      </c>
      <c r="F33" s="381">
        <v>12.32</v>
      </c>
      <c r="G33" s="43">
        <v>710430.0</v>
      </c>
      <c r="H33" s="43">
        <v>710430.0</v>
      </c>
      <c r="I33" s="43" t="s">
        <v>229</v>
      </c>
      <c r="J33" s="43" t="s">
        <v>53</v>
      </c>
      <c r="K33" s="43" t="s">
        <v>203</v>
      </c>
      <c r="L33" s="27"/>
      <c r="M33" s="27"/>
      <c r="N33" s="27"/>
      <c r="O33" s="200" t="str">
        <f t="shared" si="4"/>
        <v>750MeV</v>
      </c>
      <c r="P33" s="27" t="str">
        <f t="shared" si="5"/>
        <v>650MeV</v>
      </c>
      <c r="Q33" s="382">
        <f t="shared" si="1"/>
        <v>275.42</v>
      </c>
      <c r="R33" s="27">
        <f t="shared" si="2"/>
        <v>0</v>
      </c>
      <c r="S33" s="382">
        <f t="shared" si="3"/>
        <v>12.32</v>
      </c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</row>
    <row r="34">
      <c r="A34" s="263"/>
      <c r="B34" s="43">
        <v>6005.0</v>
      </c>
      <c r="C34" s="43" t="s">
        <v>391</v>
      </c>
      <c r="D34" s="277">
        <v>27.795</v>
      </c>
      <c r="E34" s="43">
        <v>8.0</v>
      </c>
      <c r="F34" s="381">
        <v>14.33</v>
      </c>
      <c r="G34" s="43">
        <v>815927.0</v>
      </c>
      <c r="H34" s="43">
        <v>30.42</v>
      </c>
      <c r="I34" s="43" t="s">
        <v>229</v>
      </c>
      <c r="J34" s="43" t="s">
        <v>53</v>
      </c>
      <c r="K34" s="43" t="s">
        <v>203</v>
      </c>
      <c r="L34" s="27"/>
      <c r="M34" s="27"/>
      <c r="N34" s="27"/>
      <c r="O34" s="200" t="str">
        <f t="shared" si="4"/>
        <v>750MeV</v>
      </c>
      <c r="P34" s="27" t="str">
        <f t="shared" si="5"/>
        <v>650MeV</v>
      </c>
      <c r="Q34" s="382">
        <f t="shared" si="1"/>
        <v>275.42</v>
      </c>
      <c r="R34" s="27">
        <f t="shared" si="2"/>
        <v>0</v>
      </c>
      <c r="S34" s="382">
        <f t="shared" si="3"/>
        <v>26.65</v>
      </c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</row>
    <row r="35">
      <c r="A35" s="111"/>
      <c r="B35" s="43">
        <v>6006.0</v>
      </c>
      <c r="C35" s="43" t="s">
        <v>154</v>
      </c>
      <c r="D35" s="277">
        <v>27.795</v>
      </c>
      <c r="E35" s="43">
        <v>8.0</v>
      </c>
      <c r="F35" s="381">
        <v>0.0</v>
      </c>
      <c r="G35" s="43">
        <v>0.0</v>
      </c>
      <c r="H35" s="43">
        <v>0.0</v>
      </c>
      <c r="I35" s="43" t="s">
        <v>229</v>
      </c>
      <c r="J35" s="43" t="s">
        <v>53</v>
      </c>
      <c r="K35" s="43" t="s">
        <v>203</v>
      </c>
      <c r="L35" s="27"/>
      <c r="M35" s="27"/>
      <c r="N35" s="27"/>
      <c r="O35" s="200" t="str">
        <f t="shared" si="4"/>
        <v>750MeV</v>
      </c>
      <c r="P35" s="27" t="str">
        <f t="shared" si="5"/>
        <v>650MeV</v>
      </c>
      <c r="Q35" s="382">
        <f t="shared" si="1"/>
        <v>275.42</v>
      </c>
      <c r="R35" s="27">
        <f t="shared" si="2"/>
        <v>0</v>
      </c>
      <c r="S35" s="382">
        <f t="shared" si="3"/>
        <v>26.65</v>
      </c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</row>
    <row r="36">
      <c r="A36" s="181"/>
      <c r="B36" s="43">
        <v>6007.0</v>
      </c>
      <c r="C36" s="43" t="s">
        <v>391</v>
      </c>
      <c r="D36" s="277">
        <v>27.795</v>
      </c>
      <c r="E36" s="43">
        <v>8.0</v>
      </c>
      <c r="F36" s="381">
        <v>12.44</v>
      </c>
      <c r="G36" s="43">
        <v>729941.0</v>
      </c>
      <c r="H36" s="43">
        <v>29.56</v>
      </c>
      <c r="I36" s="43" t="s">
        <v>229</v>
      </c>
      <c r="J36" s="43" t="s">
        <v>53</v>
      </c>
      <c r="K36" s="43" t="s">
        <v>203</v>
      </c>
      <c r="L36" s="27"/>
      <c r="M36" s="27"/>
      <c r="N36" s="27"/>
      <c r="O36" s="200" t="str">
        <f t="shared" si="4"/>
        <v>750MeV</v>
      </c>
      <c r="P36" s="27" t="str">
        <f t="shared" si="5"/>
        <v>650MeV</v>
      </c>
      <c r="Q36" s="382">
        <f t="shared" si="1"/>
        <v>275.42</v>
      </c>
      <c r="R36" s="27">
        <f t="shared" si="2"/>
        <v>0</v>
      </c>
      <c r="S36" s="382">
        <f t="shared" si="3"/>
        <v>39.09</v>
      </c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</row>
    <row r="37">
      <c r="A37" s="114"/>
      <c r="B37" s="83">
        <v>6008.0</v>
      </c>
      <c r="C37" s="83" t="s">
        <v>391</v>
      </c>
      <c r="D37" s="278">
        <v>27.795</v>
      </c>
      <c r="E37" s="83">
        <v>8.0</v>
      </c>
      <c r="F37" s="370">
        <v>14.45</v>
      </c>
      <c r="G37" s="83">
        <v>2209491.0</v>
      </c>
      <c r="H37" s="83">
        <v>33.05</v>
      </c>
      <c r="I37" s="83" t="s">
        <v>101</v>
      </c>
      <c r="J37" s="83" t="s">
        <v>53</v>
      </c>
      <c r="K37" s="83" t="s">
        <v>203</v>
      </c>
      <c r="L37" s="45"/>
      <c r="M37" s="23"/>
      <c r="N37" s="23"/>
      <c r="O37" s="204" t="str">
        <f t="shared" si="4"/>
        <v>750MeV</v>
      </c>
      <c r="P37" s="23" t="str">
        <f t="shared" si="5"/>
        <v>650MeV</v>
      </c>
      <c r="Q37" s="265">
        <f t="shared" si="1"/>
        <v>275.42</v>
      </c>
      <c r="R37" s="265">
        <f t="shared" si="2"/>
        <v>14.45</v>
      </c>
      <c r="S37" s="265">
        <f t="shared" si="3"/>
        <v>39.09</v>
      </c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</row>
    <row r="38">
      <c r="A38" s="114"/>
      <c r="B38" s="83">
        <v>6009.0</v>
      </c>
      <c r="C38" s="83" t="s">
        <v>391</v>
      </c>
      <c r="D38" s="278">
        <v>27.795</v>
      </c>
      <c r="E38" s="83">
        <v>8.0</v>
      </c>
      <c r="F38" s="370">
        <v>14.21</v>
      </c>
      <c r="G38" s="83">
        <v>2151585.0</v>
      </c>
      <c r="H38" s="83">
        <v>30.02</v>
      </c>
      <c r="I38" s="83" t="s">
        <v>101</v>
      </c>
      <c r="J38" s="83" t="s">
        <v>53</v>
      </c>
      <c r="K38" s="83" t="s">
        <v>203</v>
      </c>
      <c r="L38" s="23"/>
      <c r="M38" s="23"/>
      <c r="N38" s="23"/>
      <c r="O38" s="204" t="str">
        <f t="shared" si="4"/>
        <v>750MeV</v>
      </c>
      <c r="P38" s="23" t="str">
        <f t="shared" si="5"/>
        <v>650MeV</v>
      </c>
      <c r="Q38" s="265">
        <f t="shared" si="1"/>
        <v>275.42</v>
      </c>
      <c r="R38" s="265">
        <f t="shared" si="2"/>
        <v>28.66</v>
      </c>
      <c r="S38" s="265">
        <f t="shared" si="3"/>
        <v>39.09</v>
      </c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</row>
    <row r="39">
      <c r="A39" s="114"/>
      <c r="B39" s="83">
        <v>6010.0</v>
      </c>
      <c r="C39" s="83" t="s">
        <v>154</v>
      </c>
      <c r="D39" s="278">
        <v>27.795</v>
      </c>
      <c r="E39" s="83">
        <v>8.0</v>
      </c>
      <c r="F39" s="370">
        <v>0.0</v>
      </c>
      <c r="G39" s="83">
        <v>0.0</v>
      </c>
      <c r="H39" s="83">
        <v>0.0</v>
      </c>
      <c r="I39" s="83" t="s">
        <v>101</v>
      </c>
      <c r="J39" s="83" t="s">
        <v>53</v>
      </c>
      <c r="K39" s="83" t="s">
        <v>203</v>
      </c>
      <c r="L39" s="45"/>
      <c r="M39" s="23"/>
      <c r="N39" s="23"/>
      <c r="O39" s="204" t="str">
        <f t="shared" si="4"/>
        <v>750MeV</v>
      </c>
      <c r="P39" s="23" t="str">
        <f t="shared" si="5"/>
        <v>650MeV</v>
      </c>
      <c r="Q39" s="265">
        <f t="shared" si="1"/>
        <v>275.42</v>
      </c>
      <c r="R39" s="265">
        <f t="shared" si="2"/>
        <v>28.66</v>
      </c>
      <c r="S39" s="265">
        <f t="shared" si="3"/>
        <v>39.09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</row>
    <row r="40">
      <c r="A40" s="114"/>
      <c r="B40" s="83">
        <v>6011.0</v>
      </c>
      <c r="C40" s="83" t="s">
        <v>391</v>
      </c>
      <c r="D40" s="278">
        <v>27.795</v>
      </c>
      <c r="E40" s="83">
        <v>8.0</v>
      </c>
      <c r="F40" s="370">
        <v>1.72</v>
      </c>
      <c r="G40" s="83">
        <v>274729.0</v>
      </c>
      <c r="H40" s="83">
        <v>7.62</v>
      </c>
      <c r="I40" s="83" t="s">
        <v>101</v>
      </c>
      <c r="J40" s="83" t="s">
        <v>53</v>
      </c>
      <c r="K40" s="83" t="s">
        <v>203</v>
      </c>
      <c r="L40" s="45" t="s">
        <v>808</v>
      </c>
      <c r="M40" s="23"/>
      <c r="N40" s="23"/>
      <c r="O40" s="204" t="str">
        <f t="shared" si="4"/>
        <v>750MeV</v>
      </c>
      <c r="P40" s="23" t="str">
        <f t="shared" si="5"/>
        <v>650MeV</v>
      </c>
      <c r="Q40" s="265">
        <f t="shared" si="1"/>
        <v>275.42</v>
      </c>
      <c r="R40" s="265">
        <f t="shared" si="2"/>
        <v>30.38</v>
      </c>
      <c r="S40" s="265">
        <f t="shared" si="3"/>
        <v>39.09</v>
      </c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</row>
    <row r="41">
      <c r="A41" s="180"/>
      <c r="B41" s="83">
        <v>6012.0</v>
      </c>
      <c r="C41" s="83" t="s">
        <v>391</v>
      </c>
      <c r="D41" s="278">
        <v>27.795</v>
      </c>
      <c r="E41" s="83">
        <v>8.0</v>
      </c>
      <c r="F41" s="370">
        <v>10.74</v>
      </c>
      <c r="G41" s="83">
        <v>1674205.0</v>
      </c>
      <c r="H41" s="83">
        <v>25.81</v>
      </c>
      <c r="I41" s="83" t="s">
        <v>101</v>
      </c>
      <c r="J41" s="83" t="s">
        <v>53</v>
      </c>
      <c r="K41" s="83" t="s">
        <v>203</v>
      </c>
      <c r="L41" s="23"/>
      <c r="M41" s="23"/>
      <c r="N41" s="23"/>
      <c r="O41" s="204" t="str">
        <f t="shared" si="4"/>
        <v>750MeV</v>
      </c>
      <c r="P41" s="23" t="str">
        <f t="shared" si="5"/>
        <v>650MeV</v>
      </c>
      <c r="Q41" s="265">
        <f t="shared" si="1"/>
        <v>275.42</v>
      </c>
      <c r="R41" s="265">
        <f t="shared" si="2"/>
        <v>41.12</v>
      </c>
      <c r="S41" s="265">
        <f t="shared" si="3"/>
        <v>39.09</v>
      </c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</row>
    <row r="42">
      <c r="A42" s="114"/>
      <c r="B42" s="83">
        <v>6013.0</v>
      </c>
      <c r="C42" s="83" t="s">
        <v>391</v>
      </c>
      <c r="D42" s="278">
        <v>27.795</v>
      </c>
      <c r="E42" s="83">
        <v>8.0</v>
      </c>
      <c r="F42" s="370">
        <v>13.69</v>
      </c>
      <c r="G42" s="83">
        <v>2087879.0</v>
      </c>
      <c r="H42" s="83">
        <v>30.13</v>
      </c>
      <c r="I42" s="83" t="s">
        <v>101</v>
      </c>
      <c r="J42" s="83" t="s">
        <v>53</v>
      </c>
      <c r="K42" s="83" t="s">
        <v>203</v>
      </c>
      <c r="L42" s="23"/>
      <c r="M42" s="23"/>
      <c r="N42" s="23"/>
      <c r="O42" s="204" t="str">
        <f t="shared" si="4"/>
        <v>750MeV</v>
      </c>
      <c r="P42" s="23" t="str">
        <f t="shared" si="5"/>
        <v>650MeV</v>
      </c>
      <c r="Q42" s="265">
        <f t="shared" si="1"/>
        <v>275.42</v>
      </c>
      <c r="R42" s="265">
        <f t="shared" si="2"/>
        <v>54.81</v>
      </c>
      <c r="S42" s="265">
        <f t="shared" si="3"/>
        <v>39.09</v>
      </c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</row>
    <row r="43">
      <c r="A43" s="114"/>
      <c r="B43" s="83">
        <v>6014.0</v>
      </c>
      <c r="C43" s="83" t="s">
        <v>391</v>
      </c>
      <c r="D43" s="278">
        <v>27.795</v>
      </c>
      <c r="E43" s="83">
        <v>8.0</v>
      </c>
      <c r="F43" s="370">
        <v>13.48</v>
      </c>
      <c r="G43" s="83">
        <v>2042156.0</v>
      </c>
      <c r="H43" s="83">
        <v>31.29</v>
      </c>
      <c r="I43" s="83" t="s">
        <v>101</v>
      </c>
      <c r="J43" s="83" t="s">
        <v>53</v>
      </c>
      <c r="K43" s="83" t="s">
        <v>203</v>
      </c>
      <c r="L43" s="23"/>
      <c r="M43" s="23"/>
      <c r="N43" s="23"/>
      <c r="O43" s="204" t="str">
        <f t="shared" si="4"/>
        <v>750MeV</v>
      </c>
      <c r="P43" s="23" t="str">
        <f t="shared" si="5"/>
        <v>650MeV</v>
      </c>
      <c r="Q43" s="265">
        <f t="shared" si="1"/>
        <v>275.42</v>
      </c>
      <c r="R43" s="265">
        <f t="shared" si="2"/>
        <v>68.29</v>
      </c>
      <c r="S43" s="265">
        <f t="shared" si="3"/>
        <v>39.09</v>
      </c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</row>
    <row r="44">
      <c r="A44" s="114"/>
      <c r="B44" s="83">
        <v>6015.0</v>
      </c>
      <c r="C44" s="83" t="s">
        <v>391</v>
      </c>
      <c r="D44" s="278">
        <v>27.795</v>
      </c>
      <c r="E44" s="83">
        <v>8.0</v>
      </c>
      <c r="F44" s="83">
        <v>13.75</v>
      </c>
      <c r="G44" s="83">
        <v>2066088.0</v>
      </c>
      <c r="H44" s="83">
        <v>29.4</v>
      </c>
      <c r="I44" s="83" t="s">
        <v>101</v>
      </c>
      <c r="J44" s="83" t="s">
        <v>53</v>
      </c>
      <c r="K44" s="83" t="s">
        <v>203</v>
      </c>
      <c r="L44" s="23"/>
      <c r="M44" s="23"/>
      <c r="N44" s="23"/>
      <c r="O44" s="204" t="str">
        <f t="shared" si="4"/>
        <v>750MeV</v>
      </c>
      <c r="P44" s="23" t="str">
        <f t="shared" si="5"/>
        <v>650MeV</v>
      </c>
      <c r="Q44" s="265">
        <f t="shared" ref="Q44:Q45" si="6">if($I44="LH2",$Q43+$F45,$Q43+0)</f>
        <v>275.42</v>
      </c>
      <c r="R44" s="265">
        <f t="shared" si="2"/>
        <v>82.04</v>
      </c>
      <c r="S44" s="265">
        <f t="shared" ref="S44:S45" si="7">if($I44="dummy",$S43+$F45,$S43+0)</f>
        <v>39.09</v>
      </c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</row>
    <row r="45">
      <c r="A45" s="114"/>
      <c r="B45" s="83">
        <v>6016.0</v>
      </c>
      <c r="C45" s="83" t="s">
        <v>391</v>
      </c>
      <c r="D45" s="278">
        <v>27.795</v>
      </c>
      <c r="E45" s="83">
        <v>8.0</v>
      </c>
      <c r="F45" s="370">
        <v>13.35</v>
      </c>
      <c r="G45" s="83">
        <v>2039728.0</v>
      </c>
      <c r="H45" s="83">
        <v>30.15</v>
      </c>
      <c r="I45" s="83" t="s">
        <v>101</v>
      </c>
      <c r="J45" s="83" t="s">
        <v>53</v>
      </c>
      <c r="K45" s="83" t="s">
        <v>203</v>
      </c>
      <c r="L45" s="23"/>
      <c r="M45" s="23"/>
      <c r="N45" s="23"/>
      <c r="O45" s="204" t="str">
        <f t="shared" si="4"/>
        <v>750MeV</v>
      </c>
      <c r="P45" s="23" t="str">
        <f t="shared" si="5"/>
        <v>650MeV</v>
      </c>
      <c r="Q45" s="265">
        <f t="shared" si="6"/>
        <v>275.42</v>
      </c>
      <c r="R45" s="265">
        <f t="shared" si="2"/>
        <v>95.39</v>
      </c>
      <c r="S45" s="265">
        <f t="shared" si="7"/>
        <v>39.09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114"/>
      <c r="B46" s="83">
        <v>6017.0</v>
      </c>
      <c r="C46" s="83" t="s">
        <v>391</v>
      </c>
      <c r="D46" s="278">
        <v>27.795</v>
      </c>
      <c r="E46" s="83">
        <v>8.0</v>
      </c>
      <c r="F46" s="370">
        <v>13.55</v>
      </c>
      <c r="G46" s="83">
        <v>2056718.0</v>
      </c>
      <c r="H46" s="83">
        <v>30.38</v>
      </c>
      <c r="I46" s="83" t="s">
        <v>101</v>
      </c>
      <c r="J46" s="83" t="s">
        <v>53</v>
      </c>
      <c r="K46" s="83" t="s">
        <v>203</v>
      </c>
      <c r="L46" s="45" t="s">
        <v>808</v>
      </c>
      <c r="M46" s="23"/>
      <c r="N46" s="23"/>
      <c r="O46" s="204" t="str">
        <f t="shared" si="4"/>
        <v>750MeV</v>
      </c>
      <c r="P46" s="23" t="str">
        <f t="shared" si="5"/>
        <v>650MeV</v>
      </c>
      <c r="Q46" s="265">
        <f t="shared" ref="Q46:Q47" si="8">if($I46="LH2",$Q45+$F48,$Q45+0)</f>
        <v>275.42</v>
      </c>
      <c r="R46" s="265">
        <f t="shared" si="2"/>
        <v>108.94</v>
      </c>
      <c r="S46" s="265">
        <f t="shared" ref="S46:S47" si="9">if($I46="dummy",$S45+$F48,$S45+0)</f>
        <v>39.09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>
      <c r="A47" s="114"/>
      <c r="B47" s="83">
        <v>6018.0</v>
      </c>
      <c r="C47" s="83" t="s">
        <v>391</v>
      </c>
      <c r="D47" s="278">
        <v>27.795</v>
      </c>
      <c r="E47" s="83">
        <v>8.0</v>
      </c>
      <c r="F47" s="83">
        <v>0.47</v>
      </c>
      <c r="G47" s="83">
        <v>74139.0</v>
      </c>
      <c r="H47" s="83">
        <v>2.19</v>
      </c>
      <c r="I47" s="83" t="s">
        <v>101</v>
      </c>
      <c r="J47" s="83" t="s">
        <v>53</v>
      </c>
      <c r="K47" s="83" t="s">
        <v>203</v>
      </c>
      <c r="L47" s="23"/>
      <c r="M47" s="23"/>
      <c r="N47" s="23"/>
      <c r="O47" s="204" t="str">
        <f t="shared" si="4"/>
        <v>750MeV</v>
      </c>
      <c r="P47" s="23" t="str">
        <f t="shared" si="5"/>
        <v>650MeV</v>
      </c>
      <c r="Q47" s="265">
        <f t="shared" si="8"/>
        <v>275.42</v>
      </c>
      <c r="R47" s="265">
        <f t="shared" si="2"/>
        <v>109.41</v>
      </c>
      <c r="S47" s="265">
        <f t="shared" si="9"/>
        <v>39.09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114"/>
      <c r="B48" s="83">
        <v>6019.0</v>
      </c>
      <c r="C48" s="83" t="s">
        <v>391</v>
      </c>
      <c r="D48" s="278">
        <v>27.795</v>
      </c>
      <c r="E48" s="83">
        <v>8.0</v>
      </c>
      <c r="F48" s="370">
        <v>13.1</v>
      </c>
      <c r="G48" s="83">
        <v>1990936.0</v>
      </c>
      <c r="H48" s="83">
        <v>28.96</v>
      </c>
      <c r="I48" s="83" t="s">
        <v>101</v>
      </c>
      <c r="J48" s="83" t="s">
        <v>53</v>
      </c>
      <c r="K48" s="83" t="s">
        <v>203</v>
      </c>
      <c r="L48" s="23"/>
      <c r="M48" s="23"/>
      <c r="N48" s="23"/>
      <c r="O48" s="204" t="str">
        <f t="shared" si="4"/>
        <v>750MeV</v>
      </c>
      <c r="P48" s="23" t="str">
        <f t="shared" si="5"/>
        <v>650MeV</v>
      </c>
      <c r="Q48" s="265">
        <f t="shared" ref="Q48:Q49" si="10">if($I48="LH2",$Q47+#REF!,$Q47+0)</f>
        <v>275.42</v>
      </c>
      <c r="R48" s="265">
        <f t="shared" si="2"/>
        <v>122.51</v>
      </c>
      <c r="S48" s="265">
        <f t="shared" ref="S48:S49" si="11">if($I48="dummy",$S47+#REF!,$S47+0)</f>
        <v>39.09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>
      <c r="A49" s="188"/>
      <c r="B49" s="83">
        <v>6020.0</v>
      </c>
      <c r="C49" s="83" t="s">
        <v>391</v>
      </c>
      <c r="D49" s="278">
        <v>27.795</v>
      </c>
      <c r="E49" s="83">
        <v>8.0</v>
      </c>
      <c r="F49" s="370">
        <v>13.89</v>
      </c>
      <c r="G49" s="83">
        <v>2095500.0</v>
      </c>
      <c r="H49" s="83">
        <v>32.39</v>
      </c>
      <c r="I49" s="83" t="s">
        <v>101</v>
      </c>
      <c r="J49" s="83" t="s">
        <v>53</v>
      </c>
      <c r="K49" s="83" t="s">
        <v>203</v>
      </c>
      <c r="L49" s="23"/>
      <c r="M49" s="23"/>
      <c r="N49" s="23"/>
      <c r="O49" s="204" t="str">
        <f t="shared" si="4"/>
        <v>750MeV</v>
      </c>
      <c r="P49" s="23" t="str">
        <f t="shared" si="5"/>
        <v>650MeV</v>
      </c>
      <c r="Q49" s="265">
        <f t="shared" si="10"/>
        <v>275.42</v>
      </c>
      <c r="R49" s="265">
        <f t="shared" si="2"/>
        <v>136.4</v>
      </c>
      <c r="S49" s="265">
        <f t="shared" si="11"/>
        <v>39.09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>
      <c r="A50" s="180"/>
      <c r="B50" s="83">
        <v>6021.0</v>
      </c>
      <c r="C50" s="83" t="s">
        <v>391</v>
      </c>
      <c r="D50" s="278">
        <v>27.795</v>
      </c>
      <c r="E50" s="83">
        <v>8.0</v>
      </c>
      <c r="F50" s="370">
        <v>13.38</v>
      </c>
      <c r="G50" s="83">
        <v>2046869.0</v>
      </c>
      <c r="H50" s="83">
        <v>29.86</v>
      </c>
      <c r="I50" s="83" t="s">
        <v>101</v>
      </c>
      <c r="J50" s="83" t="s">
        <v>53</v>
      </c>
      <c r="K50" s="83" t="s">
        <v>203</v>
      </c>
      <c r="L50" s="23"/>
      <c r="M50" s="23"/>
      <c r="N50" s="23"/>
      <c r="O50" s="204" t="str">
        <f t="shared" si="4"/>
        <v>750MeV</v>
      </c>
      <c r="P50" s="23" t="str">
        <f t="shared" si="5"/>
        <v>650MeV</v>
      </c>
      <c r="Q50" s="265">
        <f>if($I50="LH2",$Q49+$F51,$Q49+0)</f>
        <v>275.42</v>
      </c>
      <c r="R50" s="265">
        <f t="shared" si="2"/>
        <v>149.78</v>
      </c>
      <c r="S50" s="265">
        <f>if($I50="dummy",$S49+$F51,$S49+0)</f>
        <v>39.09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114"/>
      <c r="B51" s="83">
        <v>6022.0</v>
      </c>
      <c r="C51" s="83" t="s">
        <v>391</v>
      </c>
      <c r="D51" s="278">
        <v>27.795</v>
      </c>
      <c r="E51" s="83">
        <v>8.0</v>
      </c>
      <c r="F51" s="370">
        <v>14.09</v>
      </c>
      <c r="G51" s="83">
        <v>2141110.0</v>
      </c>
      <c r="H51" s="83">
        <v>30.39</v>
      </c>
      <c r="I51" s="83" t="s">
        <v>101</v>
      </c>
      <c r="J51" s="83" t="s">
        <v>53</v>
      </c>
      <c r="K51" s="83" t="s">
        <v>203</v>
      </c>
      <c r="L51" s="23"/>
      <c r="M51" s="23"/>
      <c r="N51" s="23"/>
      <c r="O51" s="204" t="str">
        <f t="shared" si="4"/>
        <v>750MeV</v>
      </c>
      <c r="P51" s="23" t="str">
        <f t="shared" si="5"/>
        <v>650MeV</v>
      </c>
      <c r="Q51" s="265">
        <f>if($I51="LH2",$Q50+#REF!,$Q50+0)</f>
        <v>275.42</v>
      </c>
      <c r="R51" s="265">
        <f t="shared" si="2"/>
        <v>163.87</v>
      </c>
      <c r="S51" s="265">
        <f>if($I51="dummy",$S50+#REF!,$S50+0)</f>
        <v>39.09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ht="15.0" customHeight="1">
      <c r="A52" s="114"/>
      <c r="B52" s="83">
        <v>6023.0</v>
      </c>
      <c r="C52" s="83" t="s">
        <v>391</v>
      </c>
      <c r="D52" s="278">
        <v>27.795</v>
      </c>
      <c r="E52" s="83">
        <v>8.0</v>
      </c>
      <c r="F52" s="370">
        <v>12.74</v>
      </c>
      <c r="G52" s="83">
        <v>1935510.0</v>
      </c>
      <c r="H52" s="83">
        <v>28.98</v>
      </c>
      <c r="I52" s="83" t="s">
        <v>101</v>
      </c>
      <c r="J52" s="83" t="s">
        <v>53</v>
      </c>
      <c r="K52" s="83" t="s">
        <v>203</v>
      </c>
      <c r="L52" s="23"/>
      <c r="M52" s="23"/>
      <c r="N52" s="23"/>
      <c r="O52" s="204" t="str">
        <f t="shared" si="4"/>
        <v>750MeV</v>
      </c>
      <c r="P52" s="23" t="str">
        <f t="shared" si="5"/>
        <v>650MeV</v>
      </c>
      <c r="Q52" s="265">
        <f t="shared" ref="Q52:Q500" si="12">if($I52="LH2",$Q51+$F52,$Q51+0)</f>
        <v>275.42</v>
      </c>
      <c r="R52" s="265">
        <f t="shared" si="2"/>
        <v>176.61</v>
      </c>
      <c r="S52" s="265">
        <f t="shared" ref="S52:S500" si="13">if($I52="dummy",$S51+$F52,$S51+0)</f>
        <v>39.09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114"/>
      <c r="B53" s="83">
        <v>6024.0</v>
      </c>
      <c r="C53" s="83" t="s">
        <v>391</v>
      </c>
      <c r="D53" s="278">
        <v>27.795</v>
      </c>
      <c r="E53" s="83">
        <v>8.0</v>
      </c>
      <c r="F53" s="370">
        <v>13.06</v>
      </c>
      <c r="G53" s="83">
        <v>2003185.0</v>
      </c>
      <c r="H53" s="83">
        <v>29.49</v>
      </c>
      <c r="I53" s="83" t="s">
        <v>101</v>
      </c>
      <c r="J53" s="83" t="s">
        <v>53</v>
      </c>
      <c r="K53" s="83" t="s">
        <v>203</v>
      </c>
      <c r="L53" s="23"/>
      <c r="M53" s="23"/>
      <c r="N53" s="23"/>
      <c r="O53" s="204" t="str">
        <f t="shared" si="4"/>
        <v>750MeV</v>
      </c>
      <c r="P53" s="23" t="str">
        <f t="shared" si="5"/>
        <v>650MeV</v>
      </c>
      <c r="Q53" s="265">
        <f t="shared" si="12"/>
        <v>275.42</v>
      </c>
      <c r="R53" s="265">
        <f t="shared" si="2"/>
        <v>189.67</v>
      </c>
      <c r="S53" s="265">
        <f t="shared" si="13"/>
        <v>39.09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>
      <c r="A54" s="114"/>
      <c r="B54" s="83">
        <v>6025.0</v>
      </c>
      <c r="C54" s="83" t="s">
        <v>391</v>
      </c>
      <c r="D54" s="278">
        <v>27.795</v>
      </c>
      <c r="E54" s="83">
        <v>8.0</v>
      </c>
      <c r="F54" s="370">
        <v>12.85</v>
      </c>
      <c r="G54" s="83">
        <v>1968883.0</v>
      </c>
      <c r="H54" s="83">
        <v>28.87</v>
      </c>
      <c r="I54" s="128" t="s">
        <v>101</v>
      </c>
      <c r="J54" s="128" t="s">
        <v>53</v>
      </c>
      <c r="K54" s="128" t="s">
        <v>203</v>
      </c>
      <c r="L54" s="45"/>
      <c r="M54" s="23"/>
      <c r="N54" s="23"/>
      <c r="O54" s="204" t="str">
        <f t="shared" si="4"/>
        <v>750MeV</v>
      </c>
      <c r="P54" s="23" t="str">
        <f t="shared" si="5"/>
        <v>650MeV</v>
      </c>
      <c r="Q54" s="265">
        <f t="shared" si="12"/>
        <v>275.42</v>
      </c>
      <c r="R54" s="265">
        <f t="shared" si="2"/>
        <v>202.52</v>
      </c>
      <c r="S54" s="265">
        <f t="shared" si="13"/>
        <v>39.09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>
      <c r="A55" s="180"/>
      <c r="B55" s="83">
        <v>6026.0</v>
      </c>
      <c r="C55" s="83" t="s">
        <v>391</v>
      </c>
      <c r="D55" s="278">
        <v>27.795</v>
      </c>
      <c r="E55" s="83">
        <v>8.0</v>
      </c>
      <c r="F55" s="370">
        <v>12.26</v>
      </c>
      <c r="G55" s="83">
        <v>1868056.0</v>
      </c>
      <c r="H55" s="83">
        <v>28.72</v>
      </c>
      <c r="I55" s="128" t="s">
        <v>101</v>
      </c>
      <c r="J55" s="128" t="s">
        <v>53</v>
      </c>
      <c r="K55" s="128" t="s">
        <v>203</v>
      </c>
      <c r="L55" s="45"/>
      <c r="M55" s="23"/>
      <c r="N55" s="23"/>
      <c r="O55" s="204" t="str">
        <f t="shared" si="4"/>
        <v>750MeV</v>
      </c>
      <c r="P55" s="23" t="str">
        <f t="shared" si="5"/>
        <v>650MeV</v>
      </c>
      <c r="Q55" s="265">
        <f t="shared" si="12"/>
        <v>275.42</v>
      </c>
      <c r="R55" s="265">
        <f t="shared" si="2"/>
        <v>214.78</v>
      </c>
      <c r="S55" s="265">
        <f t="shared" si="13"/>
        <v>39.09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>
      <c r="A56" s="114"/>
      <c r="B56" s="83">
        <v>6027.0</v>
      </c>
      <c r="C56" s="83" t="s">
        <v>391</v>
      </c>
      <c r="D56" s="278">
        <v>27.795</v>
      </c>
      <c r="E56" s="83">
        <v>6.0</v>
      </c>
      <c r="F56" s="370">
        <v>6.48</v>
      </c>
      <c r="G56" s="83">
        <v>987275.0</v>
      </c>
      <c r="H56" s="83">
        <v>19.09</v>
      </c>
      <c r="I56" s="128" t="s">
        <v>101</v>
      </c>
      <c r="J56" s="128" t="s">
        <v>53</v>
      </c>
      <c r="K56" s="128" t="s">
        <v>203</v>
      </c>
      <c r="L56" s="45"/>
      <c r="M56" s="23"/>
      <c r="N56" s="23"/>
      <c r="O56" s="204" t="str">
        <f t="shared" si="4"/>
        <v>750MeV</v>
      </c>
      <c r="P56" s="23" t="str">
        <f t="shared" si="5"/>
        <v>650MeV</v>
      </c>
      <c r="Q56" s="265">
        <f t="shared" si="12"/>
        <v>275.42</v>
      </c>
      <c r="R56" s="265">
        <f t="shared" si="2"/>
        <v>221.26</v>
      </c>
      <c r="S56" s="265">
        <f t="shared" si="13"/>
        <v>39.09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>
      <c r="A57" s="114"/>
      <c r="B57" s="83">
        <v>6028.0</v>
      </c>
      <c r="C57" s="83" t="s">
        <v>391</v>
      </c>
      <c r="D57" s="278">
        <v>27.795</v>
      </c>
      <c r="E57" s="83">
        <v>4.0</v>
      </c>
      <c r="F57" s="370">
        <v>4.44</v>
      </c>
      <c r="G57" s="83">
        <v>681326.0</v>
      </c>
      <c r="H57" s="83">
        <v>19.28</v>
      </c>
      <c r="I57" s="128" t="s">
        <v>101</v>
      </c>
      <c r="J57" s="128" t="s">
        <v>53</v>
      </c>
      <c r="K57" s="128" t="s">
        <v>203</v>
      </c>
      <c r="L57" s="45"/>
      <c r="M57" s="23"/>
      <c r="N57" s="23"/>
      <c r="O57" s="204" t="str">
        <f t="shared" si="4"/>
        <v>750MeV</v>
      </c>
      <c r="P57" s="23" t="str">
        <f t="shared" si="5"/>
        <v>650MeV</v>
      </c>
      <c r="Q57" s="265">
        <f t="shared" si="12"/>
        <v>275.42</v>
      </c>
      <c r="R57" s="265">
        <f t="shared" si="2"/>
        <v>225.7</v>
      </c>
      <c r="S57" s="265">
        <f t="shared" si="13"/>
        <v>39.09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>
      <c r="A58" s="114"/>
      <c r="B58" s="83">
        <v>6029.0</v>
      </c>
      <c r="C58" s="83" t="s">
        <v>154</v>
      </c>
      <c r="D58" s="278">
        <v>27.795</v>
      </c>
      <c r="E58" s="83">
        <v>8.0</v>
      </c>
      <c r="F58" s="370">
        <v>0.0</v>
      </c>
      <c r="G58" s="83">
        <v>22130.0</v>
      </c>
      <c r="H58" s="83">
        <v>0.6</v>
      </c>
      <c r="I58" s="128" t="s">
        <v>101</v>
      </c>
      <c r="J58" s="128" t="s">
        <v>53</v>
      </c>
      <c r="K58" s="83" t="s">
        <v>223</v>
      </c>
      <c r="L58" s="45"/>
      <c r="M58" s="23"/>
      <c r="N58" s="23"/>
      <c r="O58" s="204" t="str">
        <f t="shared" si="4"/>
        <v>750MeV</v>
      </c>
      <c r="P58" s="23" t="str">
        <f t="shared" si="5"/>
        <v>650MeV</v>
      </c>
      <c r="Q58" s="265">
        <f t="shared" si="12"/>
        <v>275.42</v>
      </c>
      <c r="R58" s="265">
        <f t="shared" si="2"/>
        <v>225.7</v>
      </c>
      <c r="S58" s="265">
        <f t="shared" si="13"/>
        <v>39.09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>
      <c r="A59" s="114"/>
      <c r="B59" s="83">
        <v>6030.0</v>
      </c>
      <c r="C59" s="83" t="s">
        <v>391</v>
      </c>
      <c r="D59" s="278">
        <v>27.795</v>
      </c>
      <c r="E59" s="83">
        <v>8.0</v>
      </c>
      <c r="F59" s="370">
        <v>6.13</v>
      </c>
      <c r="G59" s="83">
        <v>938509.0</v>
      </c>
      <c r="H59" s="83">
        <v>13.91</v>
      </c>
      <c r="I59" s="128" t="s">
        <v>101</v>
      </c>
      <c r="J59" s="149" t="s">
        <v>469</v>
      </c>
      <c r="K59" s="83" t="s">
        <v>223</v>
      </c>
      <c r="L59" s="45"/>
      <c r="M59" s="23"/>
      <c r="N59" s="23"/>
      <c r="O59" s="204" t="str">
        <f t="shared" si="4"/>
        <v>750MeV</v>
      </c>
      <c r="P59" s="23" t="str">
        <f t="shared" si="5"/>
        <v>650MeV</v>
      </c>
      <c r="Q59" s="265">
        <f t="shared" si="12"/>
        <v>275.42</v>
      </c>
      <c r="R59" s="265">
        <f t="shared" si="2"/>
        <v>231.83</v>
      </c>
      <c r="S59" s="265">
        <f t="shared" si="13"/>
        <v>39.09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75"/>
      <c r="B60" s="52">
        <v>6031.0</v>
      </c>
      <c r="C60" s="52" t="s">
        <v>154</v>
      </c>
      <c r="D60" s="276">
        <v>27.795</v>
      </c>
      <c r="E60" s="52">
        <v>16.0</v>
      </c>
      <c r="F60" s="242">
        <v>0.0</v>
      </c>
      <c r="G60" s="52">
        <v>0.0</v>
      </c>
      <c r="H60" s="52">
        <v>0.0</v>
      </c>
      <c r="I60" s="52" t="s">
        <v>65</v>
      </c>
      <c r="J60" s="293" t="s">
        <v>53</v>
      </c>
      <c r="K60" s="293" t="s">
        <v>203</v>
      </c>
      <c r="L60" s="4"/>
      <c r="M60" s="4"/>
      <c r="O60" s="176" t="str">
        <f t="shared" si="4"/>
        <v>750MeV</v>
      </c>
      <c r="P60" s="20" t="str">
        <f t="shared" si="5"/>
        <v>650MeV</v>
      </c>
      <c r="Q60" s="247">
        <f t="shared" si="12"/>
        <v>275.42</v>
      </c>
      <c r="R60" s="247">
        <f t="shared" si="2"/>
        <v>231.83</v>
      </c>
      <c r="S60" s="247">
        <f t="shared" si="13"/>
        <v>39.09</v>
      </c>
    </row>
    <row r="61">
      <c r="A61" s="75"/>
      <c r="B61" s="52">
        <v>6032.0</v>
      </c>
      <c r="C61" s="52" t="s">
        <v>391</v>
      </c>
      <c r="D61" s="276">
        <v>27.795</v>
      </c>
      <c r="E61" s="52">
        <v>16.0</v>
      </c>
      <c r="F61" s="242">
        <v>22.43</v>
      </c>
      <c r="G61" s="52">
        <v>1039937.0</v>
      </c>
      <c r="H61" s="52">
        <v>29.18</v>
      </c>
      <c r="I61" s="52" t="s">
        <v>65</v>
      </c>
      <c r="J61" s="293" t="s">
        <v>53</v>
      </c>
      <c r="K61" s="293" t="s">
        <v>203</v>
      </c>
      <c r="L61" s="4"/>
      <c r="O61" s="176" t="str">
        <f t="shared" si="4"/>
        <v>750MeV</v>
      </c>
      <c r="P61" s="20" t="str">
        <f t="shared" si="5"/>
        <v>650MeV</v>
      </c>
      <c r="Q61" s="247">
        <f t="shared" si="12"/>
        <v>297.85</v>
      </c>
      <c r="R61" s="247">
        <f t="shared" si="2"/>
        <v>231.83</v>
      </c>
      <c r="S61" s="247">
        <f t="shared" si="13"/>
        <v>39.09</v>
      </c>
    </row>
    <row r="62">
      <c r="A62" s="75"/>
      <c r="B62" s="52">
        <v>6033.0</v>
      </c>
      <c r="C62" s="52" t="s">
        <v>391</v>
      </c>
      <c r="D62" s="276">
        <v>27.795</v>
      </c>
      <c r="E62" s="52">
        <v>16.0</v>
      </c>
      <c r="F62" s="242">
        <v>22.94</v>
      </c>
      <c r="G62" s="52">
        <v>1058530.0</v>
      </c>
      <c r="H62" s="52">
        <v>29.37</v>
      </c>
      <c r="I62" s="52" t="s">
        <v>65</v>
      </c>
      <c r="J62" s="293" t="s">
        <v>53</v>
      </c>
      <c r="K62" s="293" t="s">
        <v>203</v>
      </c>
      <c r="L62" s="4"/>
      <c r="O62" s="176" t="str">
        <f t="shared" si="4"/>
        <v>750MeV</v>
      </c>
      <c r="P62" s="20" t="str">
        <f t="shared" si="5"/>
        <v>650MeV</v>
      </c>
      <c r="Q62" s="247">
        <f t="shared" si="12"/>
        <v>320.79</v>
      </c>
      <c r="R62" s="247">
        <f t="shared" si="2"/>
        <v>231.83</v>
      </c>
      <c r="S62" s="247">
        <f t="shared" si="13"/>
        <v>39.09</v>
      </c>
    </row>
    <row r="63">
      <c r="A63" s="73"/>
      <c r="B63" s="52">
        <v>6034.0</v>
      </c>
      <c r="C63" s="52" t="s">
        <v>391</v>
      </c>
      <c r="D63" s="276">
        <v>27.795</v>
      </c>
      <c r="E63" s="52">
        <v>16.0</v>
      </c>
      <c r="F63" s="242">
        <v>22.54</v>
      </c>
      <c r="G63" s="52">
        <v>1044585.0</v>
      </c>
      <c r="H63" s="52">
        <v>29.18</v>
      </c>
      <c r="I63" s="52" t="s">
        <v>65</v>
      </c>
      <c r="J63" s="293" t="s">
        <v>53</v>
      </c>
      <c r="K63" s="293" t="s">
        <v>203</v>
      </c>
      <c r="L63" s="4"/>
      <c r="M63" s="4"/>
      <c r="O63" s="176" t="str">
        <f t="shared" si="4"/>
        <v>750MeV</v>
      </c>
      <c r="P63" s="20" t="str">
        <f t="shared" si="5"/>
        <v>650MeV</v>
      </c>
      <c r="Q63" s="247">
        <f t="shared" si="12"/>
        <v>343.33</v>
      </c>
      <c r="R63" s="247">
        <f t="shared" si="2"/>
        <v>231.83</v>
      </c>
      <c r="S63" s="247">
        <f t="shared" si="13"/>
        <v>39.09</v>
      </c>
    </row>
    <row r="64">
      <c r="A64" s="75"/>
      <c r="B64" s="52">
        <v>6035.0</v>
      </c>
      <c r="C64" s="52" t="s">
        <v>391</v>
      </c>
      <c r="D64" s="276">
        <v>27.795</v>
      </c>
      <c r="E64" s="52">
        <v>16.0</v>
      </c>
      <c r="F64" s="242">
        <v>26.13</v>
      </c>
      <c r="G64" s="52">
        <v>1202855.0</v>
      </c>
      <c r="H64" s="52">
        <v>29.64</v>
      </c>
      <c r="I64" s="52" t="s">
        <v>65</v>
      </c>
      <c r="J64" s="293" t="s">
        <v>53</v>
      </c>
      <c r="K64" s="293" t="s">
        <v>203</v>
      </c>
      <c r="L64" s="245"/>
      <c r="O64" s="176" t="str">
        <f t="shared" si="4"/>
        <v>750MeV</v>
      </c>
      <c r="P64" s="20" t="str">
        <f t="shared" si="5"/>
        <v>650MeV</v>
      </c>
      <c r="Q64" s="247">
        <f t="shared" si="12"/>
        <v>369.46</v>
      </c>
      <c r="R64" s="247">
        <f t="shared" si="2"/>
        <v>231.83</v>
      </c>
      <c r="S64" s="247">
        <f t="shared" si="13"/>
        <v>39.09</v>
      </c>
    </row>
    <row r="65">
      <c r="A65" s="75"/>
      <c r="B65" s="52">
        <v>6036.0</v>
      </c>
      <c r="C65" s="52" t="s">
        <v>391</v>
      </c>
      <c r="D65" s="276">
        <v>27.795</v>
      </c>
      <c r="E65" s="52">
        <v>16.0</v>
      </c>
      <c r="F65" s="242">
        <v>24.84</v>
      </c>
      <c r="G65" s="52">
        <v>1156374.0</v>
      </c>
      <c r="H65" s="52">
        <v>28.42</v>
      </c>
      <c r="I65" s="52" t="s">
        <v>65</v>
      </c>
      <c r="J65" s="293" t="s">
        <v>53</v>
      </c>
      <c r="K65" s="293" t="s">
        <v>203</v>
      </c>
      <c r="L65" s="4"/>
      <c r="O65" s="176" t="str">
        <f t="shared" si="4"/>
        <v>750MeV</v>
      </c>
      <c r="P65" s="20" t="str">
        <f t="shared" si="5"/>
        <v>650MeV</v>
      </c>
      <c r="Q65" s="247">
        <f t="shared" si="12"/>
        <v>394.3</v>
      </c>
      <c r="R65" s="247">
        <f t="shared" si="2"/>
        <v>231.83</v>
      </c>
      <c r="S65" s="247">
        <f t="shared" si="13"/>
        <v>39.09</v>
      </c>
    </row>
    <row r="66">
      <c r="A66" s="252"/>
      <c r="B66" s="52">
        <v>6037.0</v>
      </c>
      <c r="C66" s="52" t="s">
        <v>391</v>
      </c>
      <c r="D66" s="276">
        <v>27.795</v>
      </c>
      <c r="E66" s="52">
        <v>16.0</v>
      </c>
      <c r="F66" s="242">
        <v>27.32</v>
      </c>
      <c r="G66" s="52">
        <v>1256811.0</v>
      </c>
      <c r="H66" s="52">
        <v>29.23</v>
      </c>
      <c r="I66" s="52" t="s">
        <v>65</v>
      </c>
      <c r="J66" s="293" t="s">
        <v>53</v>
      </c>
      <c r="K66" s="293" t="s">
        <v>203</v>
      </c>
      <c r="L66" s="4"/>
      <c r="O66" s="176" t="str">
        <f t="shared" si="4"/>
        <v>750MeV</v>
      </c>
      <c r="P66" s="20" t="str">
        <f t="shared" si="5"/>
        <v>650MeV</v>
      </c>
      <c r="Q66" s="247">
        <f t="shared" si="12"/>
        <v>421.62</v>
      </c>
      <c r="R66" s="247">
        <f t="shared" si="2"/>
        <v>231.83</v>
      </c>
      <c r="S66" s="247">
        <f t="shared" si="13"/>
        <v>39.09</v>
      </c>
    </row>
    <row r="67">
      <c r="A67" s="75"/>
      <c r="B67" s="52">
        <v>6038.0</v>
      </c>
      <c r="C67" s="52" t="s">
        <v>391</v>
      </c>
      <c r="D67" s="276">
        <v>27.795</v>
      </c>
      <c r="E67" s="52">
        <v>16.0</v>
      </c>
      <c r="F67" s="242">
        <v>28.8</v>
      </c>
      <c r="G67" s="52">
        <v>1321633.0</v>
      </c>
      <c r="H67" s="52">
        <v>30.31</v>
      </c>
      <c r="I67" s="52" t="s">
        <v>65</v>
      </c>
      <c r="J67" s="293" t="s">
        <v>53</v>
      </c>
      <c r="K67" s="293" t="s">
        <v>203</v>
      </c>
      <c r="L67" s="4"/>
      <c r="O67" s="176" t="str">
        <f t="shared" si="4"/>
        <v>750MeV</v>
      </c>
      <c r="P67" s="20" t="str">
        <f t="shared" si="5"/>
        <v>650MeV</v>
      </c>
      <c r="Q67" s="247">
        <f t="shared" si="12"/>
        <v>450.42</v>
      </c>
      <c r="R67" s="247">
        <f t="shared" si="2"/>
        <v>231.83</v>
      </c>
      <c r="S67" s="247">
        <f t="shared" si="13"/>
        <v>39.09</v>
      </c>
    </row>
    <row r="68">
      <c r="A68" s="75"/>
      <c r="B68" s="52">
        <v>6039.0</v>
      </c>
      <c r="C68" s="52" t="s">
        <v>391</v>
      </c>
      <c r="D68" s="276">
        <v>27.795</v>
      </c>
      <c r="E68" s="52">
        <v>16.0</v>
      </c>
      <c r="F68" s="242">
        <v>28.83</v>
      </c>
      <c r="G68" s="52">
        <v>1324646.0</v>
      </c>
      <c r="H68" s="52">
        <v>32.07</v>
      </c>
      <c r="I68" s="52" t="s">
        <v>65</v>
      </c>
      <c r="J68" s="293" t="s">
        <v>53</v>
      </c>
      <c r="K68" s="293" t="s">
        <v>203</v>
      </c>
      <c r="O68" s="176" t="str">
        <f t="shared" si="4"/>
        <v>750MeV</v>
      </c>
      <c r="P68" s="20" t="str">
        <f t="shared" si="5"/>
        <v>650MeV</v>
      </c>
      <c r="Q68" s="247">
        <f t="shared" si="12"/>
        <v>479.25</v>
      </c>
      <c r="R68" s="247">
        <f t="shared" si="2"/>
        <v>231.83</v>
      </c>
      <c r="S68" s="247">
        <f t="shared" si="13"/>
        <v>39.09</v>
      </c>
    </row>
    <row r="69">
      <c r="A69" s="73">
        <v>45402.0</v>
      </c>
      <c r="B69" s="52">
        <v>6040.0</v>
      </c>
      <c r="C69" s="52" t="s">
        <v>391</v>
      </c>
      <c r="D69" s="276">
        <v>27.795</v>
      </c>
      <c r="E69" s="52">
        <v>12.0</v>
      </c>
      <c r="F69" s="242">
        <v>13.88</v>
      </c>
      <c r="G69" s="52">
        <v>652617.0</v>
      </c>
      <c r="H69" s="52">
        <v>20.7</v>
      </c>
      <c r="I69" s="52" t="s">
        <v>65</v>
      </c>
      <c r="J69" s="293" t="s">
        <v>53</v>
      </c>
      <c r="K69" s="293" t="s">
        <v>203</v>
      </c>
      <c r="O69" s="176" t="str">
        <f t="shared" si="4"/>
        <v>750MeV</v>
      </c>
      <c r="P69" s="20" t="str">
        <f t="shared" si="5"/>
        <v>650MeV</v>
      </c>
      <c r="Q69" s="247">
        <f t="shared" si="12"/>
        <v>493.13</v>
      </c>
      <c r="R69" s="247">
        <f t="shared" si="2"/>
        <v>231.83</v>
      </c>
      <c r="S69" s="247">
        <f t="shared" si="13"/>
        <v>39.09</v>
      </c>
    </row>
    <row r="70">
      <c r="A70" s="75"/>
      <c r="B70" s="52">
        <v>6041.0</v>
      </c>
      <c r="C70" s="52" t="s">
        <v>391</v>
      </c>
      <c r="D70" s="276">
        <v>27.795</v>
      </c>
      <c r="E70" s="52">
        <v>8.0</v>
      </c>
      <c r="F70" s="242">
        <v>14.88</v>
      </c>
      <c r="G70" s="52">
        <v>709411.0</v>
      </c>
      <c r="H70" s="52">
        <v>32.06</v>
      </c>
      <c r="I70" s="52" t="s">
        <v>65</v>
      </c>
      <c r="J70" s="293" t="s">
        <v>53</v>
      </c>
      <c r="K70" s="293" t="s">
        <v>203</v>
      </c>
      <c r="O70" s="176" t="str">
        <f t="shared" si="4"/>
        <v>750MeV</v>
      </c>
      <c r="P70" s="20" t="str">
        <f t="shared" si="5"/>
        <v>650MeV</v>
      </c>
      <c r="Q70" s="247">
        <f t="shared" si="12"/>
        <v>508.01</v>
      </c>
      <c r="R70" s="247">
        <f t="shared" si="2"/>
        <v>231.83</v>
      </c>
      <c r="S70" s="247">
        <f t="shared" si="13"/>
        <v>39.09</v>
      </c>
    </row>
    <row r="71">
      <c r="A71" s="75"/>
      <c r="B71" s="52">
        <v>6042.0</v>
      </c>
      <c r="C71" s="52" t="s">
        <v>391</v>
      </c>
      <c r="D71" s="276">
        <v>27.795</v>
      </c>
      <c r="E71" s="52">
        <v>16.0</v>
      </c>
      <c r="F71" s="242">
        <v>21.65</v>
      </c>
      <c r="G71" s="52">
        <v>983407.0</v>
      </c>
      <c r="H71" s="52">
        <v>23.06</v>
      </c>
      <c r="I71" s="52" t="s">
        <v>65</v>
      </c>
      <c r="J71" s="52" t="s">
        <v>453</v>
      </c>
      <c r="K71" s="52" t="s">
        <v>223</v>
      </c>
      <c r="O71" s="176" t="str">
        <f t="shared" si="4"/>
        <v>750MeV</v>
      </c>
      <c r="P71" s="20" t="str">
        <f t="shared" si="5"/>
        <v>650MeV</v>
      </c>
      <c r="Q71" s="247">
        <f t="shared" si="12"/>
        <v>529.66</v>
      </c>
      <c r="R71" s="247">
        <f t="shared" si="2"/>
        <v>231.83</v>
      </c>
      <c r="S71" s="247">
        <f t="shared" si="13"/>
        <v>39.09</v>
      </c>
    </row>
    <row r="72">
      <c r="A72" s="75"/>
      <c r="B72" s="52">
        <v>6043.0</v>
      </c>
      <c r="C72" s="52" t="s">
        <v>391</v>
      </c>
      <c r="D72" s="276">
        <v>27.795</v>
      </c>
      <c r="E72" s="52">
        <v>16.0</v>
      </c>
      <c r="F72" s="242">
        <v>16.49</v>
      </c>
      <c r="G72" s="52">
        <v>748961.0</v>
      </c>
      <c r="H72" s="52">
        <v>18.09</v>
      </c>
      <c r="I72" s="52" t="s">
        <v>65</v>
      </c>
      <c r="J72" s="52" t="s">
        <v>326</v>
      </c>
      <c r="K72" s="52" t="s">
        <v>203</v>
      </c>
      <c r="O72" s="176" t="str">
        <f t="shared" si="4"/>
        <v>750MeV</v>
      </c>
      <c r="P72" s="20" t="str">
        <f t="shared" si="5"/>
        <v>650MeV</v>
      </c>
      <c r="Q72" s="247">
        <f t="shared" si="12"/>
        <v>546.15</v>
      </c>
      <c r="R72" s="247">
        <f t="shared" si="2"/>
        <v>231.83</v>
      </c>
      <c r="S72" s="247">
        <f t="shared" si="13"/>
        <v>39.09</v>
      </c>
    </row>
    <row r="73">
      <c r="A73" s="111"/>
      <c r="B73" s="43">
        <v>6044.0</v>
      </c>
      <c r="C73" s="43" t="s">
        <v>391</v>
      </c>
      <c r="D73" s="277">
        <v>27.795</v>
      </c>
      <c r="E73" s="43">
        <v>8.0</v>
      </c>
      <c r="F73" s="381">
        <v>13.33</v>
      </c>
      <c r="G73" s="43">
        <v>783334.0</v>
      </c>
      <c r="H73" s="43">
        <v>36.37</v>
      </c>
      <c r="I73" s="43" t="s">
        <v>229</v>
      </c>
      <c r="J73" s="397" t="s">
        <v>53</v>
      </c>
      <c r="K73" s="397" t="s">
        <v>203</v>
      </c>
      <c r="L73" s="27"/>
      <c r="M73" s="27"/>
      <c r="N73" s="27"/>
      <c r="O73" s="200" t="str">
        <f t="shared" si="4"/>
        <v>750MeV</v>
      </c>
      <c r="P73" s="27" t="str">
        <f t="shared" si="5"/>
        <v>650MeV</v>
      </c>
      <c r="Q73" s="382">
        <f t="shared" si="12"/>
        <v>546.15</v>
      </c>
      <c r="R73" s="382">
        <f t="shared" si="2"/>
        <v>231.83</v>
      </c>
      <c r="S73" s="382">
        <f t="shared" si="13"/>
        <v>52.42</v>
      </c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</row>
    <row r="74">
      <c r="A74" s="111"/>
      <c r="B74" s="43">
        <v>6045.0</v>
      </c>
      <c r="C74" s="43" t="s">
        <v>391</v>
      </c>
      <c r="D74" s="277">
        <v>27.795</v>
      </c>
      <c r="E74" s="43">
        <v>8.0</v>
      </c>
      <c r="F74" s="381">
        <v>13.52</v>
      </c>
      <c r="G74" s="43">
        <v>775324.0</v>
      </c>
      <c r="H74" s="43">
        <v>30.07</v>
      </c>
      <c r="I74" s="43" t="s">
        <v>229</v>
      </c>
      <c r="J74" s="397" t="s">
        <v>53</v>
      </c>
      <c r="K74" s="397" t="s">
        <v>203</v>
      </c>
      <c r="L74" s="27"/>
      <c r="M74" s="27"/>
      <c r="N74" s="27"/>
      <c r="O74" s="200" t="str">
        <f t="shared" si="4"/>
        <v>750MeV</v>
      </c>
      <c r="P74" s="27" t="str">
        <f t="shared" si="5"/>
        <v>650MeV</v>
      </c>
      <c r="Q74" s="382">
        <f t="shared" si="12"/>
        <v>546.15</v>
      </c>
      <c r="R74" s="382">
        <f t="shared" si="2"/>
        <v>231.83</v>
      </c>
      <c r="S74" s="382">
        <f t="shared" si="13"/>
        <v>65.94</v>
      </c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</row>
    <row r="75">
      <c r="A75" s="111"/>
      <c r="B75" s="43">
        <v>6046.0</v>
      </c>
      <c r="C75" s="43" t="s">
        <v>391</v>
      </c>
      <c r="D75" s="277">
        <v>27.795</v>
      </c>
      <c r="E75" s="43">
        <v>8.0</v>
      </c>
      <c r="F75" s="381">
        <v>13.95</v>
      </c>
      <c r="G75" s="43">
        <v>849786.0</v>
      </c>
      <c r="H75" s="43">
        <v>33.57</v>
      </c>
      <c r="I75" s="43" t="s">
        <v>229</v>
      </c>
      <c r="J75" s="397" t="s">
        <v>53</v>
      </c>
      <c r="K75" s="397" t="s">
        <v>203</v>
      </c>
      <c r="L75" s="398"/>
      <c r="M75" s="27"/>
      <c r="N75" s="27"/>
      <c r="O75" s="200" t="str">
        <f t="shared" si="4"/>
        <v>750MeV</v>
      </c>
      <c r="P75" s="27" t="str">
        <f t="shared" si="5"/>
        <v>650MeV</v>
      </c>
      <c r="Q75" s="382">
        <f t="shared" si="12"/>
        <v>546.15</v>
      </c>
      <c r="R75" s="382">
        <f t="shared" si="2"/>
        <v>231.83</v>
      </c>
      <c r="S75" s="382">
        <f t="shared" si="13"/>
        <v>79.89</v>
      </c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>
      <c r="A76" s="114"/>
      <c r="B76" s="83">
        <v>6047.0</v>
      </c>
      <c r="C76" s="83" t="s">
        <v>391</v>
      </c>
      <c r="D76" s="278">
        <v>27.795</v>
      </c>
      <c r="E76" s="83">
        <v>8.0</v>
      </c>
      <c r="F76" s="370">
        <v>12.99</v>
      </c>
      <c r="G76" s="83">
        <v>1972860.0</v>
      </c>
      <c r="H76" s="83">
        <v>29.42</v>
      </c>
      <c r="I76" s="83" t="s">
        <v>101</v>
      </c>
      <c r="J76" s="292" t="s">
        <v>53</v>
      </c>
      <c r="K76" s="292" t="s">
        <v>203</v>
      </c>
      <c r="L76" s="23"/>
      <c r="M76" s="23"/>
      <c r="N76" s="23"/>
      <c r="O76" s="204" t="str">
        <f t="shared" si="4"/>
        <v>750MeV</v>
      </c>
      <c r="P76" s="23" t="str">
        <f t="shared" si="5"/>
        <v>650MeV</v>
      </c>
      <c r="Q76" s="265">
        <f t="shared" si="12"/>
        <v>546.15</v>
      </c>
      <c r="R76" s="265">
        <f t="shared" si="2"/>
        <v>244.82</v>
      </c>
      <c r="S76" s="265">
        <f t="shared" si="13"/>
        <v>79.89</v>
      </c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>
      <c r="A77" s="114"/>
      <c r="B77" s="83">
        <v>6048.0</v>
      </c>
      <c r="C77" s="83" t="s">
        <v>391</v>
      </c>
      <c r="D77" s="278">
        <v>27.795</v>
      </c>
      <c r="E77" s="83">
        <v>8.0</v>
      </c>
      <c r="F77" s="370">
        <v>9.24</v>
      </c>
      <c r="G77" s="83">
        <v>1426722.0</v>
      </c>
      <c r="H77" s="83">
        <v>23.59</v>
      </c>
      <c r="I77" s="83" t="s">
        <v>101</v>
      </c>
      <c r="J77" s="292" t="s">
        <v>53</v>
      </c>
      <c r="K77" s="292" t="s">
        <v>203</v>
      </c>
      <c r="L77" s="23"/>
      <c r="M77" s="23"/>
      <c r="N77" s="23"/>
      <c r="O77" s="204" t="str">
        <f t="shared" si="4"/>
        <v>750MeV</v>
      </c>
      <c r="P77" s="23" t="str">
        <f t="shared" si="5"/>
        <v>650MeV</v>
      </c>
      <c r="Q77" s="265">
        <f t="shared" si="12"/>
        <v>546.15</v>
      </c>
      <c r="R77" s="265">
        <f t="shared" si="2"/>
        <v>254.06</v>
      </c>
      <c r="S77" s="265">
        <f t="shared" si="13"/>
        <v>79.89</v>
      </c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</row>
    <row r="78">
      <c r="A78" s="114"/>
      <c r="B78" s="83">
        <v>6049.0</v>
      </c>
      <c r="C78" s="83" t="s">
        <v>391</v>
      </c>
      <c r="D78" s="278">
        <v>27.795</v>
      </c>
      <c r="E78" s="83">
        <v>8.0</v>
      </c>
      <c r="F78" s="370">
        <v>21.6</v>
      </c>
      <c r="G78" s="83">
        <v>3342172.0</v>
      </c>
      <c r="H78" s="83">
        <v>46.43</v>
      </c>
      <c r="I78" s="83" t="s">
        <v>101</v>
      </c>
      <c r="J78" s="292" t="s">
        <v>53</v>
      </c>
      <c r="K78" s="292" t="s">
        <v>203</v>
      </c>
      <c r="L78" s="23"/>
      <c r="M78" s="23"/>
      <c r="N78" s="23"/>
      <c r="O78" s="204" t="str">
        <f t="shared" si="4"/>
        <v>750MeV</v>
      </c>
      <c r="P78" s="23" t="str">
        <f t="shared" si="5"/>
        <v>650MeV</v>
      </c>
      <c r="Q78" s="265">
        <f t="shared" si="12"/>
        <v>546.15</v>
      </c>
      <c r="R78" s="265">
        <f t="shared" si="2"/>
        <v>275.66</v>
      </c>
      <c r="S78" s="265">
        <f t="shared" si="13"/>
        <v>79.89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>
      <c r="A79" s="114"/>
      <c r="B79" s="83">
        <v>6050.0</v>
      </c>
      <c r="C79" s="83" t="s">
        <v>391</v>
      </c>
      <c r="D79" s="278">
        <v>27.795</v>
      </c>
      <c r="E79" s="83">
        <v>8.0</v>
      </c>
      <c r="F79" s="370">
        <v>13.53</v>
      </c>
      <c r="G79" s="83">
        <v>2058413.0</v>
      </c>
      <c r="H79" s="83">
        <v>31.97</v>
      </c>
      <c r="I79" s="83" t="s">
        <v>101</v>
      </c>
      <c r="J79" s="292" t="s">
        <v>53</v>
      </c>
      <c r="K79" s="292" t="s">
        <v>203</v>
      </c>
      <c r="L79" s="23"/>
      <c r="M79" s="23"/>
      <c r="N79" s="23"/>
      <c r="O79" s="204" t="str">
        <f t="shared" si="4"/>
        <v>750MeV</v>
      </c>
      <c r="P79" s="23" t="str">
        <f t="shared" si="5"/>
        <v>650MeV</v>
      </c>
      <c r="Q79" s="265">
        <f t="shared" si="12"/>
        <v>546.15</v>
      </c>
      <c r="R79" s="265">
        <f t="shared" si="2"/>
        <v>289.19</v>
      </c>
      <c r="S79" s="265">
        <f t="shared" si="13"/>
        <v>79.89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>
      <c r="A80" s="114"/>
      <c r="B80" s="83">
        <v>6051.0</v>
      </c>
      <c r="C80" s="83" t="s">
        <v>391</v>
      </c>
      <c r="D80" s="278">
        <v>27.795</v>
      </c>
      <c r="E80" s="83">
        <v>8.0</v>
      </c>
      <c r="F80" s="370">
        <v>14.42</v>
      </c>
      <c r="G80" s="83">
        <v>2209854.0</v>
      </c>
      <c r="H80" s="83">
        <v>33.1</v>
      </c>
      <c r="I80" s="83" t="s">
        <v>101</v>
      </c>
      <c r="J80" s="292" t="s">
        <v>53</v>
      </c>
      <c r="K80" s="292" t="s">
        <v>203</v>
      </c>
      <c r="L80" s="23"/>
      <c r="M80" s="23"/>
      <c r="N80" s="23"/>
      <c r="O80" s="204" t="str">
        <f t="shared" si="4"/>
        <v>750MeV</v>
      </c>
      <c r="P80" s="23" t="str">
        <f t="shared" si="5"/>
        <v>650MeV</v>
      </c>
      <c r="Q80" s="265">
        <f t="shared" si="12"/>
        <v>546.15</v>
      </c>
      <c r="R80" s="265">
        <f t="shared" si="2"/>
        <v>303.61</v>
      </c>
      <c r="S80" s="265">
        <f t="shared" si="13"/>
        <v>79.89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>
      <c r="A81" s="114"/>
      <c r="B81" s="83">
        <v>6052.0</v>
      </c>
      <c r="C81" s="83" t="s">
        <v>391</v>
      </c>
      <c r="D81" s="278">
        <v>27.795</v>
      </c>
      <c r="E81" s="83">
        <v>8.0</v>
      </c>
      <c r="F81" s="370">
        <v>14.21</v>
      </c>
      <c r="G81" s="83">
        <v>2176971.0</v>
      </c>
      <c r="H81" s="83">
        <v>32.04</v>
      </c>
      <c r="I81" s="83" t="s">
        <v>101</v>
      </c>
      <c r="J81" s="292" t="s">
        <v>53</v>
      </c>
      <c r="K81" s="292" t="s">
        <v>203</v>
      </c>
      <c r="L81" s="23"/>
      <c r="M81" s="23"/>
      <c r="N81" s="23"/>
      <c r="O81" s="204" t="str">
        <f t="shared" si="4"/>
        <v>750MeV</v>
      </c>
      <c r="P81" s="23" t="str">
        <f t="shared" si="5"/>
        <v>650MeV</v>
      </c>
      <c r="Q81" s="265">
        <f t="shared" si="12"/>
        <v>546.15</v>
      </c>
      <c r="R81" s="265">
        <f t="shared" si="2"/>
        <v>317.82</v>
      </c>
      <c r="S81" s="265">
        <f t="shared" si="13"/>
        <v>79.89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>
      <c r="A82" s="114"/>
      <c r="B82" s="83">
        <v>6053.0</v>
      </c>
      <c r="C82" s="83" t="s">
        <v>391</v>
      </c>
      <c r="D82" s="278">
        <v>27.795</v>
      </c>
      <c r="E82" s="83">
        <v>8.0</v>
      </c>
      <c r="F82" s="370">
        <v>13.45</v>
      </c>
      <c r="G82" s="83">
        <v>2038033.0</v>
      </c>
      <c r="H82" s="83">
        <v>31.45</v>
      </c>
      <c r="I82" s="83" t="s">
        <v>101</v>
      </c>
      <c r="J82" s="292" t="s">
        <v>53</v>
      </c>
      <c r="K82" s="292" t="s">
        <v>203</v>
      </c>
      <c r="L82" s="23"/>
      <c r="M82" s="23"/>
      <c r="N82" s="23"/>
      <c r="O82" s="204" t="str">
        <f t="shared" si="4"/>
        <v>750MeV</v>
      </c>
      <c r="P82" s="23" t="str">
        <f t="shared" si="5"/>
        <v>650MeV</v>
      </c>
      <c r="Q82" s="265">
        <f t="shared" si="12"/>
        <v>546.15</v>
      </c>
      <c r="R82" s="265">
        <f t="shared" si="2"/>
        <v>331.27</v>
      </c>
      <c r="S82" s="265">
        <f t="shared" si="13"/>
        <v>79.89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114"/>
      <c r="B83" s="83">
        <v>6054.0</v>
      </c>
      <c r="C83" s="83" t="s">
        <v>391</v>
      </c>
      <c r="D83" s="278">
        <v>27.795</v>
      </c>
      <c r="E83" s="83">
        <v>8.0</v>
      </c>
      <c r="F83" s="370">
        <v>8.9</v>
      </c>
      <c r="G83" s="83">
        <v>1365138.0</v>
      </c>
      <c r="H83" s="83">
        <v>21.95</v>
      </c>
      <c r="I83" s="83" t="s">
        <v>101</v>
      </c>
      <c r="J83" s="292" t="s">
        <v>53</v>
      </c>
      <c r="K83" s="292" t="s">
        <v>203</v>
      </c>
      <c r="L83" s="23"/>
      <c r="M83" s="23"/>
      <c r="N83" s="23"/>
      <c r="O83" s="204" t="str">
        <f t="shared" si="4"/>
        <v>750MeV</v>
      </c>
      <c r="P83" s="23" t="str">
        <f t="shared" si="5"/>
        <v>650MeV</v>
      </c>
      <c r="Q83" s="265">
        <f t="shared" si="12"/>
        <v>546.15</v>
      </c>
      <c r="R83" s="265">
        <f t="shared" si="2"/>
        <v>340.17</v>
      </c>
      <c r="S83" s="265">
        <f t="shared" si="13"/>
        <v>79.89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>
      <c r="A84" s="114"/>
      <c r="B84" s="83">
        <v>6055.0</v>
      </c>
      <c r="C84" s="83" t="s">
        <v>391</v>
      </c>
      <c r="D84" s="278">
        <v>27.795</v>
      </c>
      <c r="E84" s="83">
        <v>8.0</v>
      </c>
      <c r="F84" s="370">
        <v>5.99</v>
      </c>
      <c r="G84" s="83">
        <v>913668.0</v>
      </c>
      <c r="H84" s="83">
        <v>16.23</v>
      </c>
      <c r="I84" s="83" t="s">
        <v>101</v>
      </c>
      <c r="J84" s="292" t="s">
        <v>53</v>
      </c>
      <c r="K84" s="292" t="s">
        <v>203</v>
      </c>
      <c r="L84" s="23"/>
      <c r="M84" s="23"/>
      <c r="N84" s="23"/>
      <c r="O84" s="204" t="str">
        <f t="shared" si="4"/>
        <v>750MeV</v>
      </c>
      <c r="P84" s="23" t="str">
        <f t="shared" si="5"/>
        <v>650MeV</v>
      </c>
      <c r="Q84" s="265">
        <f t="shared" si="12"/>
        <v>546.15</v>
      </c>
      <c r="R84" s="265">
        <f t="shared" si="2"/>
        <v>346.16</v>
      </c>
      <c r="S84" s="265">
        <f t="shared" si="13"/>
        <v>79.89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>
      <c r="A85" s="114"/>
      <c r="B85" s="83">
        <v>6056.0</v>
      </c>
      <c r="C85" s="83" t="s">
        <v>391</v>
      </c>
      <c r="D85" s="278">
        <v>27.795</v>
      </c>
      <c r="E85" s="83">
        <v>8.0</v>
      </c>
      <c r="F85" s="370">
        <v>13.28</v>
      </c>
      <c r="G85" s="83">
        <v>2026080.0</v>
      </c>
      <c r="H85" s="83">
        <v>27.72</v>
      </c>
      <c r="I85" s="83" t="s">
        <v>101</v>
      </c>
      <c r="J85" s="292" t="s">
        <v>53</v>
      </c>
      <c r="K85" s="292" t="s">
        <v>203</v>
      </c>
      <c r="L85" s="23"/>
      <c r="M85" s="23"/>
      <c r="N85" s="23"/>
      <c r="O85" s="204" t="str">
        <f t="shared" si="4"/>
        <v>750MeV</v>
      </c>
      <c r="P85" s="23" t="str">
        <f t="shared" si="5"/>
        <v>650MeV</v>
      </c>
      <c r="Q85" s="265">
        <f t="shared" si="12"/>
        <v>546.15</v>
      </c>
      <c r="R85" s="265">
        <f t="shared" si="2"/>
        <v>359.44</v>
      </c>
      <c r="S85" s="265">
        <f t="shared" si="13"/>
        <v>79.89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114"/>
      <c r="B86" s="83">
        <v>6057.0</v>
      </c>
      <c r="C86" s="83" t="s">
        <v>391</v>
      </c>
      <c r="D86" s="278">
        <v>27.795</v>
      </c>
      <c r="E86" s="83">
        <v>8.0</v>
      </c>
      <c r="F86" s="370">
        <v>14.01</v>
      </c>
      <c r="G86" s="83">
        <v>2131712.0</v>
      </c>
      <c r="H86" s="83">
        <v>31.5</v>
      </c>
      <c r="I86" s="83" t="s">
        <v>101</v>
      </c>
      <c r="J86" s="292" t="s">
        <v>53</v>
      </c>
      <c r="K86" s="292" t="s">
        <v>203</v>
      </c>
      <c r="L86" s="23"/>
      <c r="M86" s="23"/>
      <c r="N86" s="23"/>
      <c r="O86" s="204" t="str">
        <f t="shared" si="4"/>
        <v>750MeV</v>
      </c>
      <c r="P86" s="23" t="str">
        <f t="shared" si="5"/>
        <v>650MeV</v>
      </c>
      <c r="Q86" s="265">
        <f t="shared" si="12"/>
        <v>546.15</v>
      </c>
      <c r="R86" s="265">
        <f t="shared" si="2"/>
        <v>373.45</v>
      </c>
      <c r="S86" s="265">
        <f t="shared" si="13"/>
        <v>79.89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14.25" customHeight="1">
      <c r="A87" s="180"/>
      <c r="B87" s="83">
        <v>6058.0</v>
      </c>
      <c r="C87" s="83" t="s">
        <v>154</v>
      </c>
      <c r="D87" s="278">
        <v>27.795</v>
      </c>
      <c r="E87" s="83">
        <v>8.0</v>
      </c>
      <c r="F87" s="370">
        <v>0.0</v>
      </c>
      <c r="G87" s="83">
        <v>0.0</v>
      </c>
      <c r="H87" s="83">
        <v>0.0</v>
      </c>
      <c r="I87" s="83" t="s">
        <v>101</v>
      </c>
      <c r="J87" s="292" t="s">
        <v>53</v>
      </c>
      <c r="K87" s="292" t="s">
        <v>203</v>
      </c>
      <c r="L87" s="45" t="s">
        <v>819</v>
      </c>
      <c r="M87" s="23"/>
      <c r="N87" s="23"/>
      <c r="O87" s="204" t="str">
        <f t="shared" si="4"/>
        <v>750MeV</v>
      </c>
      <c r="P87" s="23" t="str">
        <f t="shared" si="5"/>
        <v>650MeV</v>
      </c>
      <c r="Q87" s="265">
        <f t="shared" si="12"/>
        <v>546.15</v>
      </c>
      <c r="R87" s="265">
        <f t="shared" si="2"/>
        <v>373.45</v>
      </c>
      <c r="S87" s="265">
        <f t="shared" si="13"/>
        <v>79.89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>
      <c r="A88" s="180"/>
      <c r="B88" s="83">
        <v>6059.0</v>
      </c>
      <c r="C88" s="83" t="s">
        <v>391</v>
      </c>
      <c r="D88" s="278">
        <v>27.795</v>
      </c>
      <c r="E88" s="83">
        <v>8.0</v>
      </c>
      <c r="F88" s="370">
        <v>14.21</v>
      </c>
      <c r="G88" s="83">
        <v>2171926.0</v>
      </c>
      <c r="H88" s="83">
        <v>31.03</v>
      </c>
      <c r="I88" s="83" t="s">
        <v>101</v>
      </c>
      <c r="J88" s="292" t="s">
        <v>53</v>
      </c>
      <c r="K88" s="292" t="s">
        <v>203</v>
      </c>
      <c r="L88" s="23"/>
      <c r="M88" s="23"/>
      <c r="N88" s="23"/>
      <c r="O88" s="204" t="str">
        <f t="shared" si="4"/>
        <v>750MeV</v>
      </c>
      <c r="P88" s="23" t="str">
        <f t="shared" si="5"/>
        <v>650MeV</v>
      </c>
      <c r="Q88" s="265">
        <f t="shared" si="12"/>
        <v>546.15</v>
      </c>
      <c r="R88" s="265">
        <f t="shared" si="2"/>
        <v>387.66</v>
      </c>
      <c r="S88" s="265">
        <f t="shared" si="13"/>
        <v>79.89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45" t="s">
        <v>811</v>
      </c>
      <c r="AH88" s="23"/>
    </row>
    <row r="89">
      <c r="A89" s="114"/>
      <c r="B89" s="83">
        <v>6060.0</v>
      </c>
      <c r="C89" s="83" t="s">
        <v>391</v>
      </c>
      <c r="D89" s="278">
        <v>27.795</v>
      </c>
      <c r="E89" s="83">
        <v>8.0</v>
      </c>
      <c r="F89" s="370">
        <v>14.16</v>
      </c>
      <c r="G89" s="83">
        <v>2154163.0</v>
      </c>
      <c r="H89" s="83">
        <v>30.67</v>
      </c>
      <c r="I89" s="83" t="s">
        <v>101</v>
      </c>
      <c r="J89" s="292" t="s">
        <v>53</v>
      </c>
      <c r="K89" s="292" t="s">
        <v>203</v>
      </c>
      <c r="L89" s="23"/>
      <c r="M89" s="23"/>
      <c r="N89" s="23"/>
      <c r="O89" s="204" t="str">
        <f t="shared" si="4"/>
        <v>750MeV</v>
      </c>
      <c r="P89" s="23" t="str">
        <f t="shared" si="5"/>
        <v>650MeV</v>
      </c>
      <c r="Q89" s="265">
        <f t="shared" si="12"/>
        <v>546.15</v>
      </c>
      <c r="R89" s="265">
        <f t="shared" si="2"/>
        <v>401.82</v>
      </c>
      <c r="S89" s="265">
        <f t="shared" si="13"/>
        <v>79.89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180"/>
      <c r="B90" s="83">
        <v>6061.0</v>
      </c>
      <c r="C90" s="83" t="s">
        <v>391</v>
      </c>
      <c r="D90" s="278">
        <v>27.795</v>
      </c>
      <c r="E90" s="83">
        <v>8.0</v>
      </c>
      <c r="F90" s="370">
        <v>15.81</v>
      </c>
      <c r="G90" s="83">
        <v>2377069.0</v>
      </c>
      <c r="H90" s="83">
        <v>37.46</v>
      </c>
      <c r="I90" s="83" t="s">
        <v>101</v>
      </c>
      <c r="J90" s="292" t="s">
        <v>53</v>
      </c>
      <c r="K90" s="292" t="s">
        <v>203</v>
      </c>
      <c r="L90" s="23"/>
      <c r="M90" s="23"/>
      <c r="N90" s="23"/>
      <c r="O90" s="204" t="str">
        <f t="shared" si="4"/>
        <v>750MeV</v>
      </c>
      <c r="P90" s="23" t="str">
        <f t="shared" si="5"/>
        <v>650MeV</v>
      </c>
      <c r="Q90" s="265">
        <f t="shared" si="12"/>
        <v>546.15</v>
      </c>
      <c r="R90" s="265">
        <f t="shared" si="2"/>
        <v>417.63</v>
      </c>
      <c r="S90" s="265">
        <f t="shared" si="13"/>
        <v>79.89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114"/>
      <c r="B91" s="83">
        <v>6062.0</v>
      </c>
      <c r="C91" s="83" t="s">
        <v>391</v>
      </c>
      <c r="D91" s="278">
        <v>27.795</v>
      </c>
      <c r="E91" s="83">
        <v>8.0</v>
      </c>
      <c r="F91" s="370">
        <v>14.94</v>
      </c>
      <c r="G91" s="83">
        <v>2290429.0</v>
      </c>
      <c r="H91" s="83">
        <v>36.84</v>
      </c>
      <c r="I91" s="83" t="s">
        <v>101</v>
      </c>
      <c r="J91" s="292" t="s">
        <v>53</v>
      </c>
      <c r="K91" s="292" t="s">
        <v>203</v>
      </c>
      <c r="L91" s="23"/>
      <c r="M91" s="23"/>
      <c r="N91" s="23"/>
      <c r="O91" s="204" t="str">
        <f t="shared" si="4"/>
        <v>750MeV</v>
      </c>
      <c r="P91" s="23" t="str">
        <f t="shared" si="5"/>
        <v>650MeV</v>
      </c>
      <c r="Q91" s="265">
        <f t="shared" si="12"/>
        <v>546.15</v>
      </c>
      <c r="R91" s="265">
        <f t="shared" si="2"/>
        <v>432.57</v>
      </c>
      <c r="S91" s="265">
        <f t="shared" si="13"/>
        <v>79.89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114"/>
      <c r="B92" s="83">
        <v>6063.0</v>
      </c>
      <c r="C92" s="83" t="s">
        <v>391</v>
      </c>
      <c r="D92" s="278">
        <v>27.795</v>
      </c>
      <c r="E92" s="83">
        <v>8.0</v>
      </c>
      <c r="F92" s="370">
        <v>15.28</v>
      </c>
      <c r="G92" s="83">
        <v>2301513.0</v>
      </c>
      <c r="H92" s="83">
        <v>32.34</v>
      </c>
      <c r="I92" s="83" t="s">
        <v>101</v>
      </c>
      <c r="J92" s="292" t="s">
        <v>53</v>
      </c>
      <c r="K92" s="292" t="s">
        <v>203</v>
      </c>
      <c r="L92" s="45" t="s">
        <v>820</v>
      </c>
      <c r="M92" s="23"/>
      <c r="N92" s="131" t="s">
        <v>821</v>
      </c>
      <c r="O92" s="204" t="str">
        <f t="shared" si="4"/>
        <v>750MeV</v>
      </c>
      <c r="P92" s="23" t="str">
        <f t="shared" si="5"/>
        <v>650MeV</v>
      </c>
      <c r="Q92" s="265">
        <f t="shared" si="12"/>
        <v>546.15</v>
      </c>
      <c r="R92" s="265">
        <f t="shared" si="2"/>
        <v>447.85</v>
      </c>
      <c r="S92" s="265">
        <f t="shared" si="13"/>
        <v>79.89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114"/>
      <c r="B93" s="83">
        <v>6064.0</v>
      </c>
      <c r="C93" s="83" t="s">
        <v>391</v>
      </c>
      <c r="D93" s="278">
        <v>27.795</v>
      </c>
      <c r="E93" s="83">
        <v>8.0</v>
      </c>
      <c r="F93" s="370">
        <v>8.8</v>
      </c>
      <c r="G93" s="83">
        <v>1317511.0</v>
      </c>
      <c r="H93" s="83">
        <v>18.4</v>
      </c>
      <c r="I93" s="83" t="s">
        <v>101</v>
      </c>
      <c r="J93" s="292" t="s">
        <v>53</v>
      </c>
      <c r="K93" s="292" t="s">
        <v>203</v>
      </c>
      <c r="L93" s="45" t="s">
        <v>820</v>
      </c>
      <c r="M93" s="23"/>
      <c r="N93" s="23"/>
      <c r="O93" s="204" t="str">
        <f t="shared" si="4"/>
        <v>750MeV</v>
      </c>
      <c r="P93" s="23" t="str">
        <f t="shared" si="5"/>
        <v>650MeV</v>
      </c>
      <c r="Q93" s="265">
        <f t="shared" si="12"/>
        <v>546.15</v>
      </c>
      <c r="R93" s="265">
        <f t="shared" si="2"/>
        <v>456.65</v>
      </c>
      <c r="S93" s="265">
        <f t="shared" si="13"/>
        <v>79.89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114"/>
      <c r="B94" s="83">
        <v>6065.0</v>
      </c>
      <c r="C94" s="83" t="s">
        <v>391</v>
      </c>
      <c r="D94" s="278">
        <v>27.795</v>
      </c>
      <c r="E94" s="83">
        <v>8.0</v>
      </c>
      <c r="F94" s="370">
        <v>14.76</v>
      </c>
      <c r="G94" s="83">
        <v>2233318.0</v>
      </c>
      <c r="H94" s="83">
        <v>32.56</v>
      </c>
      <c r="I94" s="83" t="s">
        <v>101</v>
      </c>
      <c r="J94" s="292" t="s">
        <v>53</v>
      </c>
      <c r="K94" s="292" t="s">
        <v>203</v>
      </c>
      <c r="L94" s="45" t="s">
        <v>822</v>
      </c>
      <c r="M94" s="23"/>
      <c r="N94" s="23"/>
      <c r="O94" s="204" t="str">
        <f t="shared" si="4"/>
        <v>750MeV</v>
      </c>
      <c r="P94" s="23" t="str">
        <f t="shared" si="5"/>
        <v>650MeV</v>
      </c>
      <c r="Q94" s="265">
        <f t="shared" si="12"/>
        <v>546.15</v>
      </c>
      <c r="R94" s="265">
        <f t="shared" si="2"/>
        <v>471.41</v>
      </c>
      <c r="S94" s="265">
        <f t="shared" si="13"/>
        <v>79.89</v>
      </c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</row>
    <row r="95">
      <c r="A95" s="114"/>
      <c r="B95" s="83">
        <v>6066.0</v>
      </c>
      <c r="C95" s="83" t="s">
        <v>391</v>
      </c>
      <c r="D95" s="278">
        <v>27.795</v>
      </c>
      <c r="E95" s="83">
        <v>8.0</v>
      </c>
      <c r="F95" s="370">
        <v>15.27</v>
      </c>
      <c r="G95" s="83">
        <v>2296850.0</v>
      </c>
      <c r="H95" s="83">
        <v>33.09</v>
      </c>
      <c r="I95" s="83" t="s">
        <v>101</v>
      </c>
      <c r="J95" s="292" t="s">
        <v>53</v>
      </c>
      <c r="K95" s="292" t="s">
        <v>203</v>
      </c>
      <c r="L95" s="45" t="s">
        <v>822</v>
      </c>
      <c r="M95" s="23"/>
      <c r="N95" s="23"/>
      <c r="O95" s="204" t="str">
        <f t="shared" si="4"/>
        <v>750MeV</v>
      </c>
      <c r="P95" s="23" t="str">
        <f t="shared" si="5"/>
        <v>650MeV</v>
      </c>
      <c r="Q95" s="265">
        <f t="shared" si="12"/>
        <v>546.15</v>
      </c>
      <c r="R95" s="265">
        <f t="shared" si="2"/>
        <v>486.68</v>
      </c>
      <c r="S95" s="265">
        <f t="shared" si="13"/>
        <v>79.89</v>
      </c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</row>
    <row r="96">
      <c r="A96" s="180"/>
      <c r="B96" s="83">
        <v>6067.0</v>
      </c>
      <c r="C96" s="83" t="s">
        <v>391</v>
      </c>
      <c r="D96" s="278">
        <v>27.795</v>
      </c>
      <c r="E96" s="83">
        <v>8.0</v>
      </c>
      <c r="F96" s="370">
        <v>13.2</v>
      </c>
      <c r="G96" s="83">
        <v>1995609.0</v>
      </c>
      <c r="H96" s="83">
        <v>30.19</v>
      </c>
      <c r="I96" s="83" t="s">
        <v>101</v>
      </c>
      <c r="J96" s="292" t="s">
        <v>53</v>
      </c>
      <c r="K96" s="292" t="s">
        <v>203</v>
      </c>
      <c r="L96" s="45" t="s">
        <v>822</v>
      </c>
      <c r="M96" s="23"/>
      <c r="N96" s="23"/>
      <c r="O96" s="204" t="str">
        <f t="shared" si="4"/>
        <v>750MeV</v>
      </c>
      <c r="P96" s="23" t="str">
        <f t="shared" si="5"/>
        <v>650MeV</v>
      </c>
      <c r="Q96" s="265">
        <f t="shared" si="12"/>
        <v>546.15</v>
      </c>
      <c r="R96" s="265">
        <f t="shared" si="2"/>
        <v>499.88</v>
      </c>
      <c r="S96" s="265">
        <f t="shared" si="13"/>
        <v>79.89</v>
      </c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</row>
    <row r="97">
      <c r="A97" s="114"/>
      <c r="B97" s="83">
        <v>6068.0</v>
      </c>
      <c r="C97" s="83" t="s">
        <v>391</v>
      </c>
      <c r="D97" s="278">
        <v>27.795</v>
      </c>
      <c r="E97" s="83">
        <v>6.0</v>
      </c>
      <c r="F97" s="370">
        <v>6.3</v>
      </c>
      <c r="G97" s="83">
        <v>971039.0</v>
      </c>
      <c r="H97" s="83">
        <v>19.25</v>
      </c>
      <c r="I97" s="83" t="s">
        <v>101</v>
      </c>
      <c r="J97" s="292" t="s">
        <v>53</v>
      </c>
      <c r="K97" s="292" t="s">
        <v>203</v>
      </c>
      <c r="L97" s="45" t="s">
        <v>822</v>
      </c>
      <c r="M97" s="23"/>
      <c r="N97" s="23"/>
      <c r="O97" s="204" t="str">
        <f t="shared" si="4"/>
        <v>750MeV</v>
      </c>
      <c r="P97" s="23" t="str">
        <f t="shared" si="5"/>
        <v>650MeV</v>
      </c>
      <c r="Q97" s="265">
        <f t="shared" si="12"/>
        <v>546.15</v>
      </c>
      <c r="R97" s="265">
        <f t="shared" si="2"/>
        <v>506.18</v>
      </c>
      <c r="S97" s="265">
        <f t="shared" si="13"/>
        <v>79.89</v>
      </c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</row>
    <row r="98">
      <c r="A98" s="114"/>
      <c r="B98" s="83">
        <v>6069.0</v>
      </c>
      <c r="C98" s="83" t="s">
        <v>391</v>
      </c>
      <c r="D98" s="278">
        <v>27.795</v>
      </c>
      <c r="E98" s="83">
        <v>4.0</v>
      </c>
      <c r="F98" s="370">
        <v>4.19</v>
      </c>
      <c r="G98" s="83">
        <v>653827.0</v>
      </c>
      <c r="H98" s="83">
        <v>19.27</v>
      </c>
      <c r="I98" s="83" t="s">
        <v>101</v>
      </c>
      <c r="J98" s="292" t="s">
        <v>53</v>
      </c>
      <c r="K98" s="292" t="s">
        <v>203</v>
      </c>
      <c r="L98" s="45" t="s">
        <v>822</v>
      </c>
      <c r="M98" s="23"/>
      <c r="N98" s="23"/>
      <c r="O98" s="204" t="str">
        <f t="shared" si="4"/>
        <v>750MeV</v>
      </c>
      <c r="P98" s="23" t="str">
        <f t="shared" si="5"/>
        <v>650MeV</v>
      </c>
      <c r="Q98" s="265">
        <f t="shared" si="12"/>
        <v>546.15</v>
      </c>
      <c r="R98" s="265">
        <f t="shared" si="2"/>
        <v>510.37</v>
      </c>
      <c r="S98" s="265">
        <f t="shared" si="13"/>
        <v>79.89</v>
      </c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</row>
    <row r="99">
      <c r="A99" s="114"/>
      <c r="B99" s="83">
        <v>6070.0</v>
      </c>
      <c r="C99" s="83" t="s">
        <v>154</v>
      </c>
      <c r="D99" s="278">
        <v>27.795</v>
      </c>
      <c r="E99" s="83">
        <v>8.0</v>
      </c>
      <c r="F99" s="370">
        <v>0.0</v>
      </c>
      <c r="G99" s="83">
        <v>58067.0</v>
      </c>
      <c r="H99" s="83">
        <v>0.8</v>
      </c>
      <c r="I99" s="83" t="s">
        <v>101</v>
      </c>
      <c r="J99" s="292" t="s">
        <v>53</v>
      </c>
      <c r="K99" s="83" t="s">
        <v>223</v>
      </c>
      <c r="L99" s="45" t="s">
        <v>822</v>
      </c>
      <c r="M99" s="23"/>
      <c r="N99" s="23"/>
      <c r="O99" s="204" t="str">
        <f t="shared" si="4"/>
        <v>750MeV</v>
      </c>
      <c r="P99" s="23" t="str">
        <f t="shared" si="5"/>
        <v>650MeV</v>
      </c>
      <c r="Q99" s="265">
        <f t="shared" si="12"/>
        <v>546.15</v>
      </c>
      <c r="R99" s="265">
        <f t="shared" si="2"/>
        <v>510.37</v>
      </c>
      <c r="S99" s="265">
        <f t="shared" si="13"/>
        <v>79.89</v>
      </c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</row>
    <row r="100">
      <c r="A100" s="114"/>
      <c r="B100" s="83">
        <v>6071.0</v>
      </c>
      <c r="C100" s="83" t="s">
        <v>391</v>
      </c>
      <c r="D100" s="278">
        <v>27.795</v>
      </c>
      <c r="E100" s="83">
        <v>8.0</v>
      </c>
      <c r="F100" s="370">
        <v>6.55</v>
      </c>
      <c r="G100" s="83">
        <v>980509.0</v>
      </c>
      <c r="H100" s="83">
        <v>15.24</v>
      </c>
      <c r="I100" s="83" t="s">
        <v>101</v>
      </c>
      <c r="J100" s="83" t="s">
        <v>469</v>
      </c>
      <c r="K100" s="83" t="s">
        <v>223</v>
      </c>
      <c r="L100" s="45" t="s">
        <v>822</v>
      </c>
      <c r="M100" s="23"/>
      <c r="N100" s="23"/>
      <c r="O100" s="204" t="str">
        <f t="shared" si="4"/>
        <v>750MeV</v>
      </c>
      <c r="P100" s="23" t="str">
        <f t="shared" si="5"/>
        <v>650MeV</v>
      </c>
      <c r="Q100" s="265">
        <f t="shared" si="12"/>
        <v>546.15</v>
      </c>
      <c r="R100" s="265">
        <f t="shared" si="2"/>
        <v>516.92</v>
      </c>
      <c r="S100" s="265">
        <f t="shared" si="13"/>
        <v>79.89</v>
      </c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</row>
    <row r="101">
      <c r="A101" s="75"/>
      <c r="B101" s="52">
        <v>6072.0</v>
      </c>
      <c r="C101" s="52" t="s">
        <v>391</v>
      </c>
      <c r="D101" s="276">
        <v>27.795</v>
      </c>
      <c r="E101" s="52">
        <v>16.0</v>
      </c>
      <c r="F101" s="242">
        <v>22.9</v>
      </c>
      <c r="G101" s="52">
        <v>1049400.0</v>
      </c>
      <c r="H101" s="52">
        <v>28.92</v>
      </c>
      <c r="I101" s="52" t="s">
        <v>65</v>
      </c>
      <c r="J101" s="293" t="s">
        <v>53</v>
      </c>
      <c r="K101" s="293" t="s">
        <v>203</v>
      </c>
      <c r="L101" s="4" t="s">
        <v>823</v>
      </c>
      <c r="N101" s="46" t="s">
        <v>824</v>
      </c>
      <c r="O101" s="176" t="str">
        <f t="shared" si="4"/>
        <v>750MeV</v>
      </c>
      <c r="P101" s="20" t="str">
        <f t="shared" si="5"/>
        <v>650MeV</v>
      </c>
      <c r="Q101" s="247">
        <f t="shared" si="12"/>
        <v>569.05</v>
      </c>
      <c r="R101" s="247">
        <f t="shared" si="2"/>
        <v>516.92</v>
      </c>
      <c r="S101" s="247">
        <f t="shared" si="13"/>
        <v>79.89</v>
      </c>
    </row>
    <row r="102">
      <c r="A102" s="75"/>
      <c r="B102" s="52">
        <v>6073.0</v>
      </c>
      <c r="C102" s="52" t="s">
        <v>391</v>
      </c>
      <c r="D102" s="276">
        <v>27.795</v>
      </c>
      <c r="E102" s="52">
        <v>16.0</v>
      </c>
      <c r="F102" s="242">
        <v>26.47</v>
      </c>
      <c r="G102" s="52">
        <v>1212259.0</v>
      </c>
      <c r="H102" s="52">
        <v>29.11</v>
      </c>
      <c r="I102" s="52" t="s">
        <v>65</v>
      </c>
      <c r="J102" s="293" t="s">
        <v>53</v>
      </c>
      <c r="K102" s="293" t="s">
        <v>203</v>
      </c>
      <c r="L102" s="245"/>
      <c r="O102" s="176" t="str">
        <f t="shared" si="4"/>
        <v>750MeV</v>
      </c>
      <c r="P102" s="20" t="str">
        <f t="shared" si="5"/>
        <v>650MeV</v>
      </c>
      <c r="Q102" s="247">
        <f t="shared" si="12"/>
        <v>595.52</v>
      </c>
      <c r="R102" s="247">
        <f t="shared" si="2"/>
        <v>516.92</v>
      </c>
      <c r="S102" s="247">
        <f t="shared" si="13"/>
        <v>79.89</v>
      </c>
    </row>
    <row r="103">
      <c r="A103" s="252"/>
      <c r="B103" s="52">
        <v>6074.0</v>
      </c>
      <c r="C103" s="52" t="s">
        <v>391</v>
      </c>
      <c r="D103" s="276">
        <v>27.795</v>
      </c>
      <c r="E103" s="52">
        <v>16.0</v>
      </c>
      <c r="F103" s="242">
        <v>26.36</v>
      </c>
      <c r="G103" s="52">
        <v>1211305.0</v>
      </c>
      <c r="H103" s="52">
        <v>29.22</v>
      </c>
      <c r="I103" s="52" t="s">
        <v>65</v>
      </c>
      <c r="J103" s="293" t="s">
        <v>53</v>
      </c>
      <c r="K103" s="293" t="s">
        <v>203</v>
      </c>
      <c r="L103" s="245"/>
      <c r="O103" s="176" t="str">
        <f t="shared" si="4"/>
        <v>750MeV</v>
      </c>
      <c r="P103" s="20" t="str">
        <f t="shared" si="5"/>
        <v>650MeV</v>
      </c>
      <c r="Q103" s="247">
        <f t="shared" si="12"/>
        <v>621.88</v>
      </c>
      <c r="R103" s="247">
        <f t="shared" si="2"/>
        <v>516.92</v>
      </c>
      <c r="S103" s="247">
        <f t="shared" si="13"/>
        <v>79.89</v>
      </c>
    </row>
    <row r="104">
      <c r="A104" s="75"/>
      <c r="B104" s="52">
        <v>6075.0</v>
      </c>
      <c r="C104" s="52" t="s">
        <v>391</v>
      </c>
      <c r="D104" s="276">
        <v>27.795</v>
      </c>
      <c r="E104" s="52">
        <v>16.0</v>
      </c>
      <c r="F104" s="242">
        <v>24.24</v>
      </c>
      <c r="G104" s="52">
        <v>1126514.0</v>
      </c>
      <c r="H104" s="52">
        <v>29.04</v>
      </c>
      <c r="I104" s="52" t="s">
        <v>65</v>
      </c>
      <c r="J104" s="293" t="s">
        <v>53</v>
      </c>
      <c r="K104" s="293" t="s">
        <v>203</v>
      </c>
      <c r="L104" s="4"/>
      <c r="O104" s="176" t="str">
        <f t="shared" si="4"/>
        <v>750MeV</v>
      </c>
      <c r="P104" s="20" t="str">
        <f t="shared" si="5"/>
        <v>650MeV</v>
      </c>
      <c r="Q104" s="247">
        <f t="shared" si="12"/>
        <v>646.12</v>
      </c>
      <c r="R104" s="247">
        <f t="shared" si="2"/>
        <v>516.92</v>
      </c>
      <c r="S104" s="247">
        <f t="shared" si="13"/>
        <v>79.89</v>
      </c>
    </row>
    <row r="105">
      <c r="A105" s="75"/>
      <c r="B105" s="52">
        <v>6076.0</v>
      </c>
      <c r="C105" s="52" t="s">
        <v>391</v>
      </c>
      <c r="D105" s="276">
        <v>27.795</v>
      </c>
      <c r="E105" s="52">
        <v>16.0</v>
      </c>
      <c r="F105" s="242">
        <v>23.66</v>
      </c>
      <c r="G105" s="52">
        <v>1097242.0</v>
      </c>
      <c r="H105" s="52">
        <v>29.16</v>
      </c>
      <c r="I105" s="52" t="s">
        <v>65</v>
      </c>
      <c r="J105" s="293" t="s">
        <v>53</v>
      </c>
      <c r="K105" s="293" t="s">
        <v>203</v>
      </c>
      <c r="L105" s="4"/>
      <c r="O105" s="176" t="str">
        <f t="shared" si="4"/>
        <v>750MeV</v>
      </c>
      <c r="P105" s="20" t="str">
        <f t="shared" si="5"/>
        <v>650MeV</v>
      </c>
      <c r="Q105" s="247">
        <f t="shared" si="12"/>
        <v>669.78</v>
      </c>
      <c r="R105" s="247">
        <f t="shared" si="2"/>
        <v>516.92</v>
      </c>
      <c r="S105" s="247">
        <f t="shared" si="13"/>
        <v>79.89</v>
      </c>
    </row>
    <row r="106">
      <c r="A106" s="75"/>
      <c r="B106" s="52">
        <v>6077.0</v>
      </c>
      <c r="C106" s="52" t="s">
        <v>391</v>
      </c>
      <c r="D106" s="276">
        <v>27.795</v>
      </c>
      <c r="E106" s="52">
        <v>16.0</v>
      </c>
      <c r="F106" s="242">
        <v>26.36</v>
      </c>
      <c r="G106" s="52">
        <v>1214273.0</v>
      </c>
      <c r="H106" s="52">
        <v>29.03</v>
      </c>
      <c r="I106" s="52" t="s">
        <v>65</v>
      </c>
      <c r="J106" s="293" t="s">
        <v>53</v>
      </c>
      <c r="K106" s="293" t="s">
        <v>203</v>
      </c>
      <c r="L106" s="4"/>
      <c r="O106" s="176" t="str">
        <f t="shared" si="4"/>
        <v>750MeV</v>
      </c>
      <c r="P106" s="20" t="str">
        <f t="shared" si="5"/>
        <v>650MeV</v>
      </c>
      <c r="Q106" s="247">
        <f t="shared" si="12"/>
        <v>696.14</v>
      </c>
      <c r="R106" s="247">
        <f t="shared" si="2"/>
        <v>516.92</v>
      </c>
      <c r="S106" s="247">
        <f t="shared" si="13"/>
        <v>79.89</v>
      </c>
    </row>
    <row r="107">
      <c r="A107" s="75"/>
      <c r="B107" s="52">
        <v>6078.0</v>
      </c>
      <c r="C107" s="52" t="s">
        <v>391</v>
      </c>
      <c r="D107" s="276">
        <v>27.795</v>
      </c>
      <c r="E107" s="52">
        <v>16.0</v>
      </c>
      <c r="F107" s="242">
        <v>25.86</v>
      </c>
      <c r="G107" s="52">
        <v>1182016.0</v>
      </c>
      <c r="H107" s="52">
        <v>29.31</v>
      </c>
      <c r="I107" s="52" t="s">
        <v>65</v>
      </c>
      <c r="J107" s="293" t="s">
        <v>53</v>
      </c>
      <c r="K107" s="293" t="s">
        <v>203</v>
      </c>
      <c r="O107" s="176" t="str">
        <f t="shared" si="4"/>
        <v>750MeV</v>
      </c>
      <c r="P107" s="20" t="str">
        <f t="shared" si="5"/>
        <v>650MeV</v>
      </c>
      <c r="Q107" s="247">
        <f t="shared" si="12"/>
        <v>722</v>
      </c>
      <c r="R107" s="247">
        <f t="shared" si="2"/>
        <v>516.92</v>
      </c>
      <c r="S107" s="247">
        <f t="shared" si="13"/>
        <v>79.89</v>
      </c>
    </row>
    <row r="108">
      <c r="A108" s="75"/>
      <c r="B108" s="52">
        <v>6079.0</v>
      </c>
      <c r="C108" s="52" t="s">
        <v>391</v>
      </c>
      <c r="D108" s="276">
        <v>27.795</v>
      </c>
      <c r="E108" s="52">
        <v>16.0</v>
      </c>
      <c r="F108" s="242">
        <v>24.82</v>
      </c>
      <c r="G108" s="52">
        <v>1140372.0</v>
      </c>
      <c r="H108" s="52">
        <v>28.89</v>
      </c>
      <c r="I108" s="52" t="s">
        <v>65</v>
      </c>
      <c r="J108" s="293" t="s">
        <v>53</v>
      </c>
      <c r="K108" s="293" t="s">
        <v>203</v>
      </c>
      <c r="O108" s="176" t="str">
        <f t="shared" si="4"/>
        <v>750MeV</v>
      </c>
      <c r="P108" s="20" t="str">
        <f t="shared" si="5"/>
        <v>650MeV</v>
      </c>
      <c r="Q108" s="247">
        <f t="shared" si="12"/>
        <v>746.82</v>
      </c>
      <c r="R108" s="247">
        <f t="shared" si="2"/>
        <v>516.92</v>
      </c>
      <c r="S108" s="247">
        <f t="shared" si="13"/>
        <v>79.89</v>
      </c>
    </row>
    <row r="109">
      <c r="A109" s="73"/>
      <c r="B109" s="52">
        <v>6080.0</v>
      </c>
      <c r="C109" s="52" t="s">
        <v>391</v>
      </c>
      <c r="D109" s="276">
        <v>27.795</v>
      </c>
      <c r="E109" s="52">
        <v>12.0</v>
      </c>
      <c r="F109" s="242">
        <v>12.35</v>
      </c>
      <c r="G109" s="52">
        <v>580530.0</v>
      </c>
      <c r="H109" s="52">
        <v>19.14</v>
      </c>
      <c r="I109" s="52" t="s">
        <v>65</v>
      </c>
      <c r="J109" s="293" t="s">
        <v>53</v>
      </c>
      <c r="K109" s="293" t="s">
        <v>203</v>
      </c>
      <c r="O109" s="176" t="str">
        <f t="shared" si="4"/>
        <v>750MeV</v>
      </c>
      <c r="P109" s="20" t="str">
        <f t="shared" si="5"/>
        <v>650MeV</v>
      </c>
      <c r="Q109" s="247">
        <f t="shared" si="12"/>
        <v>759.17</v>
      </c>
      <c r="R109" s="247">
        <f t="shared" si="2"/>
        <v>516.92</v>
      </c>
      <c r="S109" s="247">
        <f t="shared" si="13"/>
        <v>79.89</v>
      </c>
    </row>
    <row r="110">
      <c r="A110" s="75"/>
      <c r="B110" s="52">
        <v>6081.0</v>
      </c>
      <c r="C110" s="52" t="s">
        <v>391</v>
      </c>
      <c r="D110" s="276">
        <v>27.795</v>
      </c>
      <c r="E110" s="52">
        <v>8.0</v>
      </c>
      <c r="F110" s="242">
        <v>13.92</v>
      </c>
      <c r="G110" s="52">
        <v>671699.0</v>
      </c>
      <c r="H110" s="52">
        <v>29.06</v>
      </c>
      <c r="I110" s="52" t="s">
        <v>65</v>
      </c>
      <c r="J110" s="293" t="s">
        <v>53</v>
      </c>
      <c r="K110" s="293" t="s">
        <v>203</v>
      </c>
      <c r="O110" s="176" t="str">
        <f t="shared" si="4"/>
        <v>750MeV</v>
      </c>
      <c r="P110" s="20" t="str">
        <f t="shared" si="5"/>
        <v>650MeV</v>
      </c>
      <c r="Q110" s="247">
        <f t="shared" si="12"/>
        <v>773.09</v>
      </c>
      <c r="R110" s="247">
        <f t="shared" si="2"/>
        <v>516.92</v>
      </c>
      <c r="S110" s="247">
        <f t="shared" si="13"/>
        <v>79.89</v>
      </c>
    </row>
    <row r="111">
      <c r="A111" s="75"/>
      <c r="B111" s="52">
        <v>6082.0</v>
      </c>
      <c r="C111" s="52" t="s">
        <v>391</v>
      </c>
      <c r="D111" s="276">
        <v>27.795</v>
      </c>
      <c r="E111" s="52">
        <v>16.0</v>
      </c>
      <c r="F111" s="242">
        <v>14.09</v>
      </c>
      <c r="G111" s="52">
        <v>639145.0</v>
      </c>
      <c r="H111" s="52">
        <v>15.74</v>
      </c>
      <c r="I111" s="52" t="s">
        <v>65</v>
      </c>
      <c r="J111" s="52" t="s">
        <v>453</v>
      </c>
      <c r="K111" s="52" t="s">
        <v>223</v>
      </c>
      <c r="O111" s="176" t="str">
        <f t="shared" si="4"/>
        <v>750MeV</v>
      </c>
      <c r="P111" s="20" t="str">
        <f t="shared" si="5"/>
        <v>650MeV</v>
      </c>
      <c r="Q111" s="247">
        <f t="shared" si="12"/>
        <v>787.18</v>
      </c>
      <c r="R111" s="247">
        <f t="shared" si="2"/>
        <v>516.92</v>
      </c>
      <c r="S111" s="247">
        <f t="shared" si="13"/>
        <v>79.89</v>
      </c>
    </row>
    <row r="112">
      <c r="A112" s="111"/>
      <c r="B112" s="43">
        <v>6083.0</v>
      </c>
      <c r="C112" s="43" t="s">
        <v>391</v>
      </c>
      <c r="D112" s="277">
        <v>27.795</v>
      </c>
      <c r="E112" s="43">
        <v>8.0</v>
      </c>
      <c r="F112" s="381">
        <v>12.78</v>
      </c>
      <c r="G112" s="43">
        <v>735605.0</v>
      </c>
      <c r="H112" s="43">
        <v>29.82</v>
      </c>
      <c r="I112" s="43" t="s">
        <v>229</v>
      </c>
      <c r="J112" s="397" t="s">
        <v>53</v>
      </c>
      <c r="K112" s="397" t="s">
        <v>203</v>
      </c>
      <c r="L112" s="27"/>
      <c r="M112" s="27"/>
      <c r="N112" s="27"/>
      <c r="O112" s="200" t="str">
        <f t="shared" si="4"/>
        <v>750MeV</v>
      </c>
      <c r="P112" s="27" t="str">
        <f t="shared" si="5"/>
        <v>650MeV</v>
      </c>
      <c r="Q112" s="382">
        <f t="shared" si="12"/>
        <v>787.18</v>
      </c>
      <c r="R112" s="382">
        <f t="shared" si="2"/>
        <v>516.92</v>
      </c>
      <c r="S112" s="382">
        <f t="shared" si="13"/>
        <v>92.67</v>
      </c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</row>
    <row r="113">
      <c r="A113" s="263">
        <v>45403.0</v>
      </c>
      <c r="B113" s="43">
        <v>6084.0</v>
      </c>
      <c r="C113" s="43" t="s">
        <v>391</v>
      </c>
      <c r="D113" s="277">
        <v>27.795</v>
      </c>
      <c r="E113" s="43">
        <v>8.0</v>
      </c>
      <c r="F113" s="381">
        <v>13.42</v>
      </c>
      <c r="G113" s="43">
        <v>772644.0</v>
      </c>
      <c r="H113" s="43">
        <v>30.21</v>
      </c>
      <c r="I113" s="43" t="s">
        <v>229</v>
      </c>
      <c r="J113" s="397" t="s">
        <v>53</v>
      </c>
      <c r="K113" s="397" t="s">
        <v>203</v>
      </c>
      <c r="L113" s="27"/>
      <c r="M113" s="27"/>
      <c r="N113" s="27"/>
      <c r="O113" s="200" t="str">
        <f t="shared" si="4"/>
        <v>750MeV</v>
      </c>
      <c r="P113" s="27" t="str">
        <f t="shared" si="5"/>
        <v>650MeV</v>
      </c>
      <c r="Q113" s="382">
        <f t="shared" si="12"/>
        <v>787.18</v>
      </c>
      <c r="R113" s="382">
        <f t="shared" si="2"/>
        <v>516.92</v>
      </c>
      <c r="S113" s="382">
        <f t="shared" si="13"/>
        <v>106.09</v>
      </c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</row>
    <row r="114">
      <c r="A114" s="109"/>
      <c r="B114" s="43">
        <v>6085.0</v>
      </c>
      <c r="C114" s="43" t="s">
        <v>391</v>
      </c>
      <c r="D114" s="277">
        <v>27.795</v>
      </c>
      <c r="E114" s="43">
        <v>8.0</v>
      </c>
      <c r="F114" s="381">
        <v>13.59</v>
      </c>
      <c r="G114" s="43">
        <v>787485.0</v>
      </c>
      <c r="H114" s="43">
        <v>30.19</v>
      </c>
      <c r="I114" s="43" t="s">
        <v>229</v>
      </c>
      <c r="J114" s="397" t="s">
        <v>53</v>
      </c>
      <c r="K114" s="397" t="s">
        <v>203</v>
      </c>
      <c r="L114" s="27"/>
      <c r="M114" s="27"/>
      <c r="N114" s="27"/>
      <c r="O114" s="200" t="str">
        <f t="shared" si="4"/>
        <v>750MeV</v>
      </c>
      <c r="P114" s="27" t="str">
        <f t="shared" si="5"/>
        <v>650MeV</v>
      </c>
      <c r="Q114" s="382">
        <f t="shared" si="12"/>
        <v>787.18</v>
      </c>
      <c r="R114" s="382">
        <f t="shared" si="2"/>
        <v>516.92</v>
      </c>
      <c r="S114" s="382">
        <f t="shared" si="13"/>
        <v>119.68</v>
      </c>
      <c r="T114" s="43"/>
      <c r="U114" s="43"/>
      <c r="V114" s="43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</row>
    <row r="115">
      <c r="A115" s="188"/>
      <c r="B115" s="83">
        <v>6086.0</v>
      </c>
      <c r="C115" s="83" t="s">
        <v>391</v>
      </c>
      <c r="D115" s="278">
        <v>27.795</v>
      </c>
      <c r="E115" s="83">
        <v>8.0</v>
      </c>
      <c r="F115" s="370">
        <v>5.82</v>
      </c>
      <c r="G115" s="83">
        <v>884279.0</v>
      </c>
      <c r="H115" s="83">
        <v>14.82</v>
      </c>
      <c r="I115" s="83" t="s">
        <v>101</v>
      </c>
      <c r="J115" s="83" t="s">
        <v>326</v>
      </c>
      <c r="K115" s="292" t="s">
        <v>203</v>
      </c>
      <c r="L115" s="23"/>
      <c r="M115" s="23"/>
      <c r="N115" s="23"/>
      <c r="O115" s="204" t="str">
        <f t="shared" si="4"/>
        <v>750MeV</v>
      </c>
      <c r="P115" s="23" t="str">
        <f t="shared" si="5"/>
        <v>650MeV</v>
      </c>
      <c r="Q115" s="265">
        <f t="shared" si="12"/>
        <v>787.18</v>
      </c>
      <c r="R115" s="265">
        <f t="shared" si="2"/>
        <v>522.74</v>
      </c>
      <c r="S115" s="265">
        <f t="shared" si="13"/>
        <v>119.68</v>
      </c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>
      <c r="A116" s="114"/>
      <c r="B116" s="83">
        <v>6087.0</v>
      </c>
      <c r="C116" s="83" t="s">
        <v>391</v>
      </c>
      <c r="D116" s="278">
        <v>27.795</v>
      </c>
      <c r="E116" s="83">
        <v>8.0</v>
      </c>
      <c r="F116" s="370">
        <v>13.36</v>
      </c>
      <c r="G116" s="83">
        <v>2067015.0</v>
      </c>
      <c r="H116" s="83">
        <v>29.22</v>
      </c>
      <c r="I116" s="83" t="s">
        <v>101</v>
      </c>
      <c r="J116" s="292" t="s">
        <v>53</v>
      </c>
      <c r="K116" s="292" t="s">
        <v>203</v>
      </c>
      <c r="L116" s="23"/>
      <c r="M116" s="23"/>
      <c r="N116" s="23"/>
      <c r="O116" s="204" t="str">
        <f t="shared" si="4"/>
        <v>750MeV</v>
      </c>
      <c r="P116" s="23" t="str">
        <f t="shared" si="5"/>
        <v>650MeV</v>
      </c>
      <c r="Q116" s="265">
        <f t="shared" si="12"/>
        <v>787.18</v>
      </c>
      <c r="R116" s="265">
        <f t="shared" si="2"/>
        <v>536.1</v>
      </c>
      <c r="S116" s="265">
        <f t="shared" si="13"/>
        <v>119.68</v>
      </c>
      <c r="T116" s="205"/>
      <c r="U116" s="205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>
      <c r="A117" s="114"/>
      <c r="B117" s="83">
        <v>6088.0</v>
      </c>
      <c r="C117" s="83" t="s">
        <v>391</v>
      </c>
      <c r="D117" s="278">
        <v>27.795</v>
      </c>
      <c r="E117" s="83">
        <v>8.0</v>
      </c>
      <c r="F117" s="370">
        <v>7.03</v>
      </c>
      <c r="G117" s="83">
        <v>1087498.0</v>
      </c>
      <c r="H117" s="83">
        <v>22.87</v>
      </c>
      <c r="I117" s="83" t="s">
        <v>101</v>
      </c>
      <c r="J117" s="292" t="s">
        <v>53</v>
      </c>
      <c r="K117" s="292" t="s">
        <v>203</v>
      </c>
      <c r="L117" s="45" t="s">
        <v>825</v>
      </c>
      <c r="M117" s="23"/>
      <c r="N117" s="131" t="s">
        <v>826</v>
      </c>
      <c r="O117" s="204" t="str">
        <f t="shared" si="4"/>
        <v>750MeV</v>
      </c>
      <c r="P117" s="23" t="str">
        <f t="shared" si="5"/>
        <v>650MeV</v>
      </c>
      <c r="Q117" s="265">
        <f t="shared" si="12"/>
        <v>787.18</v>
      </c>
      <c r="R117" s="265">
        <f t="shared" si="2"/>
        <v>543.13</v>
      </c>
      <c r="S117" s="265">
        <f t="shared" si="13"/>
        <v>119.68</v>
      </c>
      <c r="T117" s="205"/>
      <c r="U117" s="205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>
      <c r="A118" s="114"/>
      <c r="B118" s="83">
        <v>6089.0</v>
      </c>
      <c r="C118" s="83" t="s">
        <v>391</v>
      </c>
      <c r="D118" s="278">
        <v>27.795</v>
      </c>
      <c r="E118" s="83">
        <v>8.0</v>
      </c>
      <c r="F118" s="370">
        <v>15.32</v>
      </c>
      <c r="G118" s="83">
        <v>2364098.0</v>
      </c>
      <c r="H118" s="83">
        <v>39.55</v>
      </c>
      <c r="I118" s="83" t="s">
        <v>101</v>
      </c>
      <c r="J118" s="292" t="s">
        <v>53</v>
      </c>
      <c r="K118" s="292" t="s">
        <v>203</v>
      </c>
      <c r="L118" s="45"/>
      <c r="M118" s="23"/>
      <c r="N118" s="23"/>
      <c r="O118" s="204" t="str">
        <f t="shared" si="4"/>
        <v>750MeV</v>
      </c>
      <c r="P118" s="23" t="str">
        <f t="shared" si="5"/>
        <v>650MeV</v>
      </c>
      <c r="Q118" s="265">
        <f t="shared" si="12"/>
        <v>787.18</v>
      </c>
      <c r="R118" s="265">
        <f t="shared" si="2"/>
        <v>558.45</v>
      </c>
      <c r="S118" s="265">
        <f t="shared" si="13"/>
        <v>119.68</v>
      </c>
      <c r="T118" s="205"/>
      <c r="U118" s="205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>
      <c r="A119" s="114"/>
      <c r="B119" s="83">
        <v>6090.0</v>
      </c>
      <c r="C119" s="83" t="s">
        <v>391</v>
      </c>
      <c r="D119" s="278">
        <v>27.795</v>
      </c>
      <c r="E119" s="83">
        <v>8.0</v>
      </c>
      <c r="F119" s="370">
        <v>13.18</v>
      </c>
      <c r="G119" s="83">
        <v>2023647.0</v>
      </c>
      <c r="H119" s="83">
        <v>31.69</v>
      </c>
      <c r="I119" s="83" t="s">
        <v>101</v>
      </c>
      <c r="J119" s="292" t="s">
        <v>53</v>
      </c>
      <c r="K119" s="292" t="s">
        <v>203</v>
      </c>
      <c r="L119" s="23"/>
      <c r="M119" s="23"/>
      <c r="N119" s="23"/>
      <c r="O119" s="204" t="str">
        <f t="shared" si="4"/>
        <v>750MeV</v>
      </c>
      <c r="P119" s="23" t="str">
        <f t="shared" si="5"/>
        <v>650MeV</v>
      </c>
      <c r="Q119" s="265">
        <f t="shared" si="12"/>
        <v>787.18</v>
      </c>
      <c r="R119" s="265">
        <f t="shared" si="2"/>
        <v>571.63</v>
      </c>
      <c r="S119" s="265">
        <f t="shared" si="13"/>
        <v>119.68</v>
      </c>
      <c r="T119" s="205"/>
      <c r="U119" s="205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>
      <c r="A120" s="114"/>
      <c r="B120" s="83">
        <v>6091.0</v>
      </c>
      <c r="C120" s="83" t="s">
        <v>391</v>
      </c>
      <c r="D120" s="278">
        <v>27.795</v>
      </c>
      <c r="E120" s="83">
        <v>8.0</v>
      </c>
      <c r="F120" s="370">
        <v>12.39</v>
      </c>
      <c r="G120" s="83">
        <v>1887491.0</v>
      </c>
      <c r="H120" s="83">
        <v>29.39</v>
      </c>
      <c r="I120" s="128" t="s">
        <v>101</v>
      </c>
      <c r="J120" s="128" t="s">
        <v>53</v>
      </c>
      <c r="K120" s="128" t="s">
        <v>203</v>
      </c>
      <c r="L120" s="23"/>
      <c r="M120" s="23"/>
      <c r="N120" s="23"/>
      <c r="O120" s="204" t="str">
        <f t="shared" si="4"/>
        <v>750MeV</v>
      </c>
      <c r="P120" s="23" t="str">
        <f t="shared" si="5"/>
        <v>650MeV</v>
      </c>
      <c r="Q120" s="265">
        <f t="shared" si="12"/>
        <v>787.18</v>
      </c>
      <c r="R120" s="265">
        <f t="shared" si="2"/>
        <v>584.02</v>
      </c>
      <c r="S120" s="265">
        <f t="shared" si="13"/>
        <v>119.68</v>
      </c>
      <c r="T120" s="205"/>
      <c r="U120" s="205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>
      <c r="A121" s="114"/>
      <c r="B121" s="83">
        <v>6092.0</v>
      </c>
      <c r="C121" s="83" t="s">
        <v>391</v>
      </c>
      <c r="D121" s="278">
        <v>27.795</v>
      </c>
      <c r="E121" s="83">
        <v>8.0</v>
      </c>
      <c r="F121" s="370">
        <v>3.62</v>
      </c>
      <c r="G121" s="83">
        <v>556637.0</v>
      </c>
      <c r="H121" s="83">
        <v>9.33</v>
      </c>
      <c r="I121" s="128" t="s">
        <v>101</v>
      </c>
      <c r="J121" s="128" t="s">
        <v>53</v>
      </c>
      <c r="K121" s="128" t="s">
        <v>203</v>
      </c>
      <c r="L121" s="23"/>
      <c r="M121" s="23"/>
      <c r="N121" s="23"/>
      <c r="O121" s="204" t="str">
        <f t="shared" si="4"/>
        <v>750MeV</v>
      </c>
      <c r="P121" s="23" t="str">
        <f t="shared" si="5"/>
        <v>650MeV</v>
      </c>
      <c r="Q121" s="265">
        <f t="shared" si="12"/>
        <v>787.18</v>
      </c>
      <c r="R121" s="265">
        <f t="shared" si="2"/>
        <v>587.64</v>
      </c>
      <c r="S121" s="265">
        <f t="shared" si="13"/>
        <v>119.68</v>
      </c>
      <c r="T121" s="205"/>
      <c r="U121" s="205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>
      <c r="A122" s="114"/>
      <c r="B122" s="83">
        <v>6093.0</v>
      </c>
      <c r="C122" s="83" t="s">
        <v>154</v>
      </c>
      <c r="D122" s="278">
        <v>27.795</v>
      </c>
      <c r="E122" s="83">
        <v>8.0</v>
      </c>
      <c r="F122" s="370">
        <v>0.0</v>
      </c>
      <c r="G122" s="83">
        <v>5676.0</v>
      </c>
      <c r="H122" s="83">
        <v>2.33</v>
      </c>
      <c r="I122" s="128" t="s">
        <v>101</v>
      </c>
      <c r="J122" s="128" t="s">
        <v>53</v>
      </c>
      <c r="K122" s="128" t="s">
        <v>203</v>
      </c>
      <c r="L122" s="23"/>
      <c r="M122" s="23"/>
      <c r="N122" s="23"/>
      <c r="O122" s="204" t="str">
        <f t="shared" si="4"/>
        <v>750MeV</v>
      </c>
      <c r="P122" s="23" t="str">
        <f t="shared" si="5"/>
        <v>650MeV</v>
      </c>
      <c r="Q122" s="265">
        <f t="shared" si="12"/>
        <v>787.18</v>
      </c>
      <c r="R122" s="265">
        <f t="shared" si="2"/>
        <v>587.64</v>
      </c>
      <c r="S122" s="265">
        <f t="shared" si="13"/>
        <v>119.68</v>
      </c>
      <c r="T122" s="205"/>
      <c r="U122" s="205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>
      <c r="A123" s="114"/>
      <c r="B123" s="83">
        <v>6094.0</v>
      </c>
      <c r="C123" s="83" t="s">
        <v>391</v>
      </c>
      <c r="D123" s="278">
        <v>27.795</v>
      </c>
      <c r="E123" s="83">
        <v>8.0</v>
      </c>
      <c r="F123" s="370">
        <v>8.69</v>
      </c>
      <c r="G123" s="83">
        <v>1342193.0</v>
      </c>
      <c r="H123" s="83">
        <v>22.95</v>
      </c>
      <c r="I123" s="128" t="s">
        <v>101</v>
      </c>
      <c r="J123" s="128" t="s">
        <v>53</v>
      </c>
      <c r="K123" s="128" t="s">
        <v>203</v>
      </c>
      <c r="L123" s="23"/>
      <c r="M123" s="23"/>
      <c r="N123" s="23"/>
      <c r="O123" s="204" t="str">
        <f t="shared" si="4"/>
        <v>750MeV</v>
      </c>
      <c r="P123" s="23" t="str">
        <f t="shared" si="5"/>
        <v>650MeV</v>
      </c>
      <c r="Q123" s="265">
        <f t="shared" si="12"/>
        <v>787.18</v>
      </c>
      <c r="R123" s="265">
        <f t="shared" si="2"/>
        <v>596.33</v>
      </c>
      <c r="S123" s="265">
        <f t="shared" si="13"/>
        <v>119.68</v>
      </c>
      <c r="T123" s="205"/>
      <c r="U123" s="205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>
      <c r="A124" s="114"/>
      <c r="B124" s="83">
        <v>6095.0</v>
      </c>
      <c r="C124" s="83" t="s">
        <v>391</v>
      </c>
      <c r="D124" s="278">
        <v>27.795</v>
      </c>
      <c r="E124" s="83">
        <v>8.0</v>
      </c>
      <c r="F124" s="370">
        <v>14.37</v>
      </c>
      <c r="G124" s="83">
        <v>2207114.0</v>
      </c>
      <c r="H124" s="83">
        <v>30.88</v>
      </c>
      <c r="I124" s="128" t="s">
        <v>101</v>
      </c>
      <c r="J124" s="128" t="s">
        <v>53</v>
      </c>
      <c r="K124" s="128" t="s">
        <v>203</v>
      </c>
      <c r="L124" s="23"/>
      <c r="M124" s="23"/>
      <c r="N124" s="23"/>
      <c r="O124" s="204" t="str">
        <f t="shared" si="4"/>
        <v>750MeV</v>
      </c>
      <c r="P124" s="23" t="str">
        <f t="shared" si="5"/>
        <v>650MeV</v>
      </c>
      <c r="Q124" s="265">
        <f t="shared" si="12"/>
        <v>787.18</v>
      </c>
      <c r="R124" s="265">
        <f t="shared" si="2"/>
        <v>610.7</v>
      </c>
      <c r="S124" s="265">
        <f t="shared" si="13"/>
        <v>119.68</v>
      </c>
      <c r="T124" s="205"/>
      <c r="U124" s="205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>
      <c r="A125" s="114"/>
      <c r="B125" s="83">
        <v>6096.0</v>
      </c>
      <c r="C125" s="83" t="s">
        <v>391</v>
      </c>
      <c r="D125" s="278">
        <v>27.795</v>
      </c>
      <c r="E125" s="83">
        <v>8.0</v>
      </c>
      <c r="F125" s="370">
        <v>11.62</v>
      </c>
      <c r="G125" s="83">
        <v>1767900.0</v>
      </c>
      <c r="H125" s="83">
        <v>29.81</v>
      </c>
      <c r="I125" s="128" t="s">
        <v>101</v>
      </c>
      <c r="J125" s="128" t="s">
        <v>53</v>
      </c>
      <c r="K125" s="128" t="s">
        <v>203</v>
      </c>
      <c r="L125" s="23"/>
      <c r="M125" s="23"/>
      <c r="N125" s="23"/>
      <c r="O125" s="204" t="str">
        <f t="shared" si="4"/>
        <v>750MeV</v>
      </c>
      <c r="P125" s="23" t="str">
        <f t="shared" si="5"/>
        <v>650MeV</v>
      </c>
      <c r="Q125" s="265">
        <f t="shared" si="12"/>
        <v>787.18</v>
      </c>
      <c r="R125" s="265">
        <f t="shared" si="2"/>
        <v>622.32</v>
      </c>
      <c r="S125" s="265">
        <f t="shared" si="13"/>
        <v>119.68</v>
      </c>
      <c r="T125" s="205"/>
      <c r="U125" s="205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</row>
    <row r="126">
      <c r="A126" s="180"/>
      <c r="B126" s="83">
        <v>6097.0</v>
      </c>
      <c r="C126" s="83" t="s">
        <v>391</v>
      </c>
      <c r="D126" s="278">
        <v>27.795</v>
      </c>
      <c r="E126" s="83">
        <v>8.0</v>
      </c>
      <c r="F126" s="370">
        <v>13.03</v>
      </c>
      <c r="G126" s="83">
        <v>1992870.0</v>
      </c>
      <c r="H126" s="83">
        <v>31.27</v>
      </c>
      <c r="I126" s="128" t="s">
        <v>101</v>
      </c>
      <c r="J126" s="128" t="s">
        <v>53</v>
      </c>
      <c r="K126" s="128" t="s">
        <v>203</v>
      </c>
      <c r="L126" s="23"/>
      <c r="M126" s="23"/>
      <c r="N126" s="23"/>
      <c r="O126" s="204" t="str">
        <f t="shared" si="4"/>
        <v>750MeV</v>
      </c>
      <c r="P126" s="23" t="str">
        <f t="shared" si="5"/>
        <v>650MeV</v>
      </c>
      <c r="Q126" s="265">
        <f t="shared" si="12"/>
        <v>787.18</v>
      </c>
      <c r="R126" s="265">
        <f t="shared" si="2"/>
        <v>635.35</v>
      </c>
      <c r="S126" s="265">
        <f t="shared" si="13"/>
        <v>119.68</v>
      </c>
      <c r="T126" s="205"/>
      <c r="U126" s="205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</row>
    <row r="127">
      <c r="A127" s="114"/>
      <c r="B127" s="83">
        <v>6098.0</v>
      </c>
      <c r="C127" s="83" t="s">
        <v>391</v>
      </c>
      <c r="D127" s="278">
        <v>27.795</v>
      </c>
      <c r="E127" s="83">
        <v>8.0</v>
      </c>
      <c r="F127" s="370">
        <v>14.13</v>
      </c>
      <c r="G127" s="83">
        <v>2198549.0</v>
      </c>
      <c r="H127" s="83">
        <v>30.93</v>
      </c>
      <c r="I127" s="128" t="s">
        <v>101</v>
      </c>
      <c r="J127" s="128" t="s">
        <v>53</v>
      </c>
      <c r="K127" s="128" t="s">
        <v>203</v>
      </c>
      <c r="L127" s="23"/>
      <c r="M127" s="23"/>
      <c r="N127" s="23"/>
      <c r="O127" s="204" t="str">
        <f t="shared" si="4"/>
        <v>750MeV</v>
      </c>
      <c r="P127" s="23" t="str">
        <f t="shared" si="5"/>
        <v>650MeV</v>
      </c>
      <c r="Q127" s="265">
        <f t="shared" si="12"/>
        <v>787.18</v>
      </c>
      <c r="R127" s="265">
        <f t="shared" si="2"/>
        <v>649.48</v>
      </c>
      <c r="S127" s="265">
        <f t="shared" si="13"/>
        <v>119.68</v>
      </c>
      <c r="T127" s="205"/>
      <c r="U127" s="205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</row>
    <row r="128">
      <c r="A128" s="114"/>
      <c r="B128" s="83">
        <v>6099.0</v>
      </c>
      <c r="C128" s="83" t="s">
        <v>391</v>
      </c>
      <c r="D128" s="278">
        <v>27.795</v>
      </c>
      <c r="E128" s="83">
        <v>8.0</v>
      </c>
      <c r="F128" s="370">
        <v>13.97</v>
      </c>
      <c r="G128" s="83">
        <v>2131120.0</v>
      </c>
      <c r="H128" s="83">
        <v>33.34</v>
      </c>
      <c r="I128" s="128" t="s">
        <v>101</v>
      </c>
      <c r="J128" s="128" t="s">
        <v>53</v>
      </c>
      <c r="K128" s="128" t="s">
        <v>203</v>
      </c>
      <c r="L128" s="23"/>
      <c r="M128" s="23"/>
      <c r="N128" s="23"/>
      <c r="O128" s="204" t="str">
        <f t="shared" si="4"/>
        <v>750MeV</v>
      </c>
      <c r="P128" s="23" t="str">
        <f t="shared" si="5"/>
        <v>650MeV</v>
      </c>
      <c r="Q128" s="265">
        <f t="shared" si="12"/>
        <v>787.18</v>
      </c>
      <c r="R128" s="265">
        <f t="shared" si="2"/>
        <v>663.45</v>
      </c>
      <c r="S128" s="265">
        <f t="shared" si="13"/>
        <v>119.68</v>
      </c>
      <c r="T128" s="205"/>
      <c r="U128" s="205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</row>
    <row r="129">
      <c r="A129" s="114"/>
      <c r="B129" s="83">
        <v>6100.0</v>
      </c>
      <c r="C129" s="83" t="s">
        <v>391</v>
      </c>
      <c r="D129" s="278">
        <v>27.795</v>
      </c>
      <c r="E129" s="83">
        <v>8.0</v>
      </c>
      <c r="F129" s="370">
        <v>15.23</v>
      </c>
      <c r="G129" s="83">
        <v>2306361.0</v>
      </c>
      <c r="H129" s="83">
        <v>31.17</v>
      </c>
      <c r="I129" s="128" t="s">
        <v>101</v>
      </c>
      <c r="J129" s="128" t="s">
        <v>53</v>
      </c>
      <c r="K129" s="128" t="s">
        <v>203</v>
      </c>
      <c r="L129" s="23"/>
      <c r="M129" s="23"/>
      <c r="N129" s="23"/>
      <c r="O129" s="204" t="str">
        <f t="shared" si="4"/>
        <v>750MeV</v>
      </c>
      <c r="P129" s="23" t="str">
        <f t="shared" si="5"/>
        <v>650MeV</v>
      </c>
      <c r="Q129" s="265">
        <f t="shared" si="12"/>
        <v>787.18</v>
      </c>
      <c r="R129" s="265">
        <f t="shared" si="2"/>
        <v>678.68</v>
      </c>
      <c r="S129" s="265">
        <f t="shared" si="13"/>
        <v>119.68</v>
      </c>
      <c r="T129" s="205"/>
      <c r="U129" s="205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</row>
    <row r="130">
      <c r="A130" s="114"/>
      <c r="B130" s="83">
        <v>6101.0</v>
      </c>
      <c r="C130" s="83" t="s">
        <v>391</v>
      </c>
      <c r="D130" s="278">
        <v>27.795</v>
      </c>
      <c r="E130" s="83">
        <v>8.0</v>
      </c>
      <c r="F130" s="370">
        <v>1.1</v>
      </c>
      <c r="G130" s="83">
        <v>175541.0</v>
      </c>
      <c r="H130" s="83">
        <v>6.0</v>
      </c>
      <c r="I130" s="128" t="s">
        <v>101</v>
      </c>
      <c r="J130" s="128" t="s">
        <v>53</v>
      </c>
      <c r="K130" s="128" t="s">
        <v>203</v>
      </c>
      <c r="L130" s="45" t="s">
        <v>827</v>
      </c>
      <c r="M130" s="23"/>
      <c r="N130" s="131" t="s">
        <v>828</v>
      </c>
      <c r="O130" s="204" t="str">
        <f t="shared" si="4"/>
        <v>750MeV</v>
      </c>
      <c r="P130" s="23" t="str">
        <f t="shared" si="5"/>
        <v>650MeV</v>
      </c>
      <c r="Q130" s="265">
        <f t="shared" si="12"/>
        <v>787.18</v>
      </c>
      <c r="R130" s="265">
        <f t="shared" si="2"/>
        <v>679.78</v>
      </c>
      <c r="S130" s="265">
        <f t="shared" si="13"/>
        <v>119.68</v>
      </c>
      <c r="T130" s="205"/>
      <c r="U130" s="205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45">
        <v>35.0</v>
      </c>
      <c r="AH130" s="45">
        <v>12.0</v>
      </c>
    </row>
    <row r="131">
      <c r="A131" s="114"/>
      <c r="B131" s="83">
        <v>6102.0</v>
      </c>
      <c r="C131" s="83" t="s">
        <v>391</v>
      </c>
      <c r="D131" s="278">
        <v>27.795</v>
      </c>
      <c r="E131" s="83">
        <v>8.0</v>
      </c>
      <c r="F131" s="370">
        <v>14.14</v>
      </c>
      <c r="G131" s="83">
        <v>2176611.0</v>
      </c>
      <c r="H131" s="83">
        <v>31.08</v>
      </c>
      <c r="I131" s="128" t="s">
        <v>101</v>
      </c>
      <c r="J131" s="128" t="s">
        <v>53</v>
      </c>
      <c r="K131" s="128" t="s">
        <v>203</v>
      </c>
      <c r="L131" s="23"/>
      <c r="M131" s="23"/>
      <c r="N131" s="23"/>
      <c r="O131" s="204" t="str">
        <f t="shared" si="4"/>
        <v>750MeV</v>
      </c>
      <c r="P131" s="23" t="str">
        <f t="shared" si="5"/>
        <v>650MeV</v>
      </c>
      <c r="Q131" s="265">
        <f t="shared" si="12"/>
        <v>787.18</v>
      </c>
      <c r="R131" s="265">
        <f t="shared" si="2"/>
        <v>693.92</v>
      </c>
      <c r="S131" s="265">
        <f t="shared" si="13"/>
        <v>119.68</v>
      </c>
      <c r="T131" s="205"/>
      <c r="U131" s="205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</row>
    <row r="132">
      <c r="A132" s="114"/>
      <c r="B132" s="83">
        <v>6103.0</v>
      </c>
      <c r="C132" s="83" t="s">
        <v>391</v>
      </c>
      <c r="D132" s="278">
        <v>27.795</v>
      </c>
      <c r="E132" s="83">
        <v>8.0</v>
      </c>
      <c r="F132" s="370">
        <v>14.12</v>
      </c>
      <c r="G132" s="83">
        <v>2161225.0</v>
      </c>
      <c r="H132" s="83">
        <v>36.84</v>
      </c>
      <c r="I132" s="128" t="s">
        <v>101</v>
      </c>
      <c r="J132" s="128" t="s">
        <v>53</v>
      </c>
      <c r="K132" s="128" t="s">
        <v>203</v>
      </c>
      <c r="L132" s="23"/>
      <c r="M132" s="23"/>
      <c r="N132" s="23"/>
      <c r="O132" s="204" t="str">
        <f t="shared" si="4"/>
        <v>750MeV</v>
      </c>
      <c r="P132" s="23" t="str">
        <f t="shared" si="5"/>
        <v>650MeV</v>
      </c>
      <c r="Q132" s="265">
        <f t="shared" si="12"/>
        <v>787.18</v>
      </c>
      <c r="R132" s="265">
        <f t="shared" si="2"/>
        <v>708.04</v>
      </c>
      <c r="S132" s="265">
        <f t="shared" si="13"/>
        <v>119.68</v>
      </c>
      <c r="T132" s="205"/>
      <c r="U132" s="205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</row>
    <row r="133">
      <c r="A133" s="188"/>
      <c r="B133" s="83">
        <v>6104.0</v>
      </c>
      <c r="C133" s="83" t="s">
        <v>391</v>
      </c>
      <c r="D133" s="278">
        <v>27.795</v>
      </c>
      <c r="E133" s="83">
        <v>8.0</v>
      </c>
      <c r="F133" s="370">
        <v>14.67</v>
      </c>
      <c r="G133" s="83">
        <v>2232613.0</v>
      </c>
      <c r="H133" s="83">
        <v>31.9</v>
      </c>
      <c r="I133" s="128" t="s">
        <v>101</v>
      </c>
      <c r="J133" s="128" t="s">
        <v>53</v>
      </c>
      <c r="K133" s="128" t="s">
        <v>203</v>
      </c>
      <c r="L133" s="23"/>
      <c r="M133" s="23"/>
      <c r="N133" s="23"/>
      <c r="O133" s="204" t="str">
        <f t="shared" si="4"/>
        <v>750MeV</v>
      </c>
      <c r="P133" s="23" t="str">
        <f t="shared" si="5"/>
        <v>650MeV</v>
      </c>
      <c r="Q133" s="265">
        <f t="shared" si="12"/>
        <v>787.18</v>
      </c>
      <c r="R133" s="265">
        <f t="shared" si="2"/>
        <v>722.71</v>
      </c>
      <c r="S133" s="265">
        <f t="shared" si="13"/>
        <v>119.68</v>
      </c>
      <c r="T133" s="205"/>
      <c r="U133" s="205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</row>
    <row r="134">
      <c r="A134" s="114"/>
      <c r="B134" s="83">
        <v>6105.0</v>
      </c>
      <c r="C134" s="83" t="s">
        <v>391</v>
      </c>
      <c r="D134" s="278">
        <v>27.795</v>
      </c>
      <c r="E134" s="83">
        <v>8.0</v>
      </c>
      <c r="F134" s="370">
        <v>14.49</v>
      </c>
      <c r="G134" s="83">
        <v>2221114.0</v>
      </c>
      <c r="H134" s="83">
        <v>31.98</v>
      </c>
      <c r="I134" s="128" t="s">
        <v>101</v>
      </c>
      <c r="J134" s="128" t="s">
        <v>53</v>
      </c>
      <c r="K134" s="128" t="s">
        <v>203</v>
      </c>
      <c r="L134" s="23"/>
      <c r="M134" s="23"/>
      <c r="N134" s="23"/>
      <c r="O134" s="204" t="str">
        <f t="shared" si="4"/>
        <v>750MeV</v>
      </c>
      <c r="P134" s="23" t="str">
        <f t="shared" si="5"/>
        <v>650MeV</v>
      </c>
      <c r="Q134" s="265">
        <f t="shared" si="12"/>
        <v>787.18</v>
      </c>
      <c r="R134" s="265">
        <f t="shared" si="2"/>
        <v>737.2</v>
      </c>
      <c r="S134" s="265">
        <f t="shared" si="13"/>
        <v>119.68</v>
      </c>
      <c r="T134" s="205"/>
      <c r="U134" s="205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</row>
    <row r="135">
      <c r="A135" s="180"/>
      <c r="B135" s="83">
        <v>6106.0</v>
      </c>
      <c r="C135" s="83" t="s">
        <v>391</v>
      </c>
      <c r="D135" s="278">
        <v>27.795</v>
      </c>
      <c r="E135" s="83">
        <v>6.0</v>
      </c>
      <c r="F135" s="370">
        <v>7.22</v>
      </c>
      <c r="G135" s="83">
        <v>1111979.0</v>
      </c>
      <c r="H135" s="83">
        <v>20.76</v>
      </c>
      <c r="I135" s="128" t="s">
        <v>101</v>
      </c>
      <c r="J135" s="128" t="s">
        <v>53</v>
      </c>
      <c r="K135" s="128" t="s">
        <v>203</v>
      </c>
      <c r="L135" s="23"/>
      <c r="M135" s="23"/>
      <c r="N135" s="23"/>
      <c r="O135" s="204" t="str">
        <f t="shared" si="4"/>
        <v>750MeV</v>
      </c>
      <c r="P135" s="23" t="str">
        <f t="shared" si="5"/>
        <v>650MeV</v>
      </c>
      <c r="Q135" s="265">
        <f t="shared" si="12"/>
        <v>787.18</v>
      </c>
      <c r="R135" s="265">
        <f t="shared" si="2"/>
        <v>744.42</v>
      </c>
      <c r="S135" s="265">
        <f t="shared" si="13"/>
        <v>119.68</v>
      </c>
      <c r="T135" s="205"/>
      <c r="U135" s="205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</row>
    <row r="136">
      <c r="A136" s="114"/>
      <c r="B136" s="83">
        <v>6107.0</v>
      </c>
      <c r="C136" s="83" t="s">
        <v>391</v>
      </c>
      <c r="D136" s="278">
        <v>27.795</v>
      </c>
      <c r="E136" s="83">
        <v>4.0</v>
      </c>
      <c r="F136" s="370">
        <v>4.91</v>
      </c>
      <c r="G136" s="83">
        <v>752346.0</v>
      </c>
      <c r="H136" s="83">
        <v>21.82</v>
      </c>
      <c r="I136" s="128" t="s">
        <v>101</v>
      </c>
      <c r="J136" s="128" t="s">
        <v>53</v>
      </c>
      <c r="K136" s="128" t="s">
        <v>203</v>
      </c>
      <c r="L136" s="45"/>
      <c r="M136" s="23"/>
      <c r="N136" s="23"/>
      <c r="O136" s="204" t="str">
        <f t="shared" si="4"/>
        <v>750MeV</v>
      </c>
      <c r="P136" s="23" t="str">
        <f t="shared" si="5"/>
        <v>650MeV</v>
      </c>
      <c r="Q136" s="265">
        <f t="shared" si="12"/>
        <v>787.18</v>
      </c>
      <c r="R136" s="265">
        <f t="shared" si="2"/>
        <v>749.33</v>
      </c>
      <c r="S136" s="265">
        <f t="shared" si="13"/>
        <v>119.68</v>
      </c>
      <c r="T136" s="205"/>
      <c r="U136" s="205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</row>
    <row r="137">
      <c r="A137" s="114"/>
      <c r="B137" s="83">
        <v>6108.0</v>
      </c>
      <c r="C137" s="83" t="s">
        <v>391</v>
      </c>
      <c r="D137" s="278">
        <v>27.795</v>
      </c>
      <c r="E137" s="83">
        <v>8.0</v>
      </c>
      <c r="F137" s="370">
        <v>7.23</v>
      </c>
      <c r="G137" s="83">
        <v>1100155.0</v>
      </c>
      <c r="H137" s="83">
        <v>16.6</v>
      </c>
      <c r="I137" s="128" t="s">
        <v>101</v>
      </c>
      <c r="J137" s="149" t="s">
        <v>469</v>
      </c>
      <c r="K137" s="128" t="s">
        <v>203</v>
      </c>
      <c r="L137" s="23"/>
      <c r="M137" s="23"/>
      <c r="N137" s="23"/>
      <c r="O137" s="204" t="str">
        <f t="shared" si="4"/>
        <v>750MeV</v>
      </c>
      <c r="P137" s="23" t="str">
        <f t="shared" si="5"/>
        <v>650MeV</v>
      </c>
      <c r="Q137" s="265">
        <f t="shared" si="12"/>
        <v>787.18</v>
      </c>
      <c r="R137" s="265">
        <f t="shared" si="2"/>
        <v>756.56</v>
      </c>
      <c r="S137" s="265">
        <f t="shared" si="13"/>
        <v>119.68</v>
      </c>
      <c r="T137" s="205"/>
      <c r="U137" s="205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</row>
    <row r="138">
      <c r="A138" s="252"/>
      <c r="B138" s="52">
        <v>6109.0</v>
      </c>
      <c r="C138" s="52" t="s">
        <v>391</v>
      </c>
      <c r="D138" s="276">
        <v>27.795</v>
      </c>
      <c r="E138" s="52">
        <v>16.0</v>
      </c>
      <c r="F138" s="242">
        <v>28.42</v>
      </c>
      <c r="G138" s="52">
        <v>1311047.0</v>
      </c>
      <c r="H138" s="52">
        <v>34.98</v>
      </c>
      <c r="I138" s="100" t="s">
        <v>65</v>
      </c>
      <c r="J138" s="118" t="s">
        <v>53</v>
      </c>
      <c r="K138" s="118" t="s">
        <v>203</v>
      </c>
      <c r="O138" s="176" t="str">
        <f t="shared" si="4"/>
        <v>750MeV</v>
      </c>
      <c r="P138" s="20" t="str">
        <f t="shared" si="5"/>
        <v>650MeV</v>
      </c>
      <c r="Q138" s="247">
        <f t="shared" si="12"/>
        <v>815.6</v>
      </c>
      <c r="R138" s="247">
        <f t="shared" si="2"/>
        <v>756.56</v>
      </c>
      <c r="S138" s="247">
        <f t="shared" si="13"/>
        <v>119.68</v>
      </c>
      <c r="T138" s="216"/>
      <c r="U138" s="216"/>
    </row>
    <row r="139">
      <c r="A139" s="75"/>
      <c r="B139" s="52">
        <v>6110.0</v>
      </c>
      <c r="C139" s="52" t="s">
        <v>391</v>
      </c>
      <c r="D139" s="276">
        <v>27.795</v>
      </c>
      <c r="E139" s="52">
        <v>16.0</v>
      </c>
      <c r="F139" s="242">
        <v>28.31</v>
      </c>
      <c r="G139" s="52">
        <v>1306409.0</v>
      </c>
      <c r="H139" s="52">
        <v>31.22</v>
      </c>
      <c r="I139" s="100" t="s">
        <v>65</v>
      </c>
      <c r="J139" s="118" t="s">
        <v>53</v>
      </c>
      <c r="K139" s="118" t="s">
        <v>203</v>
      </c>
      <c r="O139" s="176" t="str">
        <f t="shared" si="4"/>
        <v>750MeV</v>
      </c>
      <c r="P139" s="20" t="str">
        <f t="shared" si="5"/>
        <v>650MeV</v>
      </c>
      <c r="Q139" s="247">
        <f t="shared" si="12"/>
        <v>843.91</v>
      </c>
      <c r="R139" s="247">
        <f t="shared" si="2"/>
        <v>756.56</v>
      </c>
      <c r="S139" s="247">
        <f t="shared" si="13"/>
        <v>119.68</v>
      </c>
      <c r="T139" s="216"/>
      <c r="U139" s="216"/>
    </row>
    <row r="140">
      <c r="A140" s="75"/>
      <c r="B140" s="52">
        <v>6111.0</v>
      </c>
      <c r="C140" s="52" t="s">
        <v>391</v>
      </c>
      <c r="D140" s="276">
        <v>27.795</v>
      </c>
      <c r="E140" s="52">
        <v>16.0</v>
      </c>
      <c r="F140" s="242">
        <v>28.27</v>
      </c>
      <c r="G140" s="52">
        <v>1299549.0</v>
      </c>
      <c r="H140" s="52">
        <v>31.35</v>
      </c>
      <c r="I140" s="100" t="s">
        <v>65</v>
      </c>
      <c r="J140" s="118" t="s">
        <v>53</v>
      </c>
      <c r="K140" s="118" t="s">
        <v>203</v>
      </c>
      <c r="O140" s="176" t="str">
        <f t="shared" si="4"/>
        <v>750MeV</v>
      </c>
      <c r="P140" s="20" t="str">
        <f t="shared" si="5"/>
        <v>650MeV</v>
      </c>
      <c r="Q140" s="247">
        <f t="shared" si="12"/>
        <v>872.18</v>
      </c>
      <c r="R140" s="247">
        <f t="shared" si="2"/>
        <v>756.56</v>
      </c>
      <c r="S140" s="247">
        <f t="shared" si="13"/>
        <v>119.68</v>
      </c>
      <c r="T140" s="216"/>
      <c r="U140" s="216"/>
    </row>
    <row r="141">
      <c r="A141" s="75"/>
      <c r="B141" s="52">
        <v>6112.0</v>
      </c>
      <c r="C141" s="52" t="s">
        <v>391</v>
      </c>
      <c r="D141" s="276">
        <v>27.795</v>
      </c>
      <c r="E141" s="52">
        <v>16.0</v>
      </c>
      <c r="F141" s="242">
        <v>28.49</v>
      </c>
      <c r="G141" s="52">
        <v>1307075.0</v>
      </c>
      <c r="H141" s="52">
        <v>29.92</v>
      </c>
      <c r="I141" s="100" t="s">
        <v>65</v>
      </c>
      <c r="J141" s="118" t="s">
        <v>53</v>
      </c>
      <c r="K141" s="118" t="s">
        <v>203</v>
      </c>
      <c r="O141" s="176" t="str">
        <f t="shared" si="4"/>
        <v>750MeV</v>
      </c>
      <c r="P141" s="20" t="str">
        <f t="shared" si="5"/>
        <v>650MeV</v>
      </c>
      <c r="Q141" s="247">
        <f t="shared" si="12"/>
        <v>900.67</v>
      </c>
      <c r="R141" s="247">
        <f t="shared" si="2"/>
        <v>756.56</v>
      </c>
      <c r="S141" s="247">
        <f t="shared" si="13"/>
        <v>119.68</v>
      </c>
      <c r="T141" s="216"/>
      <c r="U141" s="216"/>
    </row>
    <row r="142">
      <c r="A142" s="75"/>
      <c r="B142" s="52">
        <v>6113.0</v>
      </c>
      <c r="C142" s="52" t="s">
        <v>391</v>
      </c>
      <c r="D142" s="276">
        <v>27.795</v>
      </c>
      <c r="E142" s="52">
        <v>16.0</v>
      </c>
      <c r="F142" s="242">
        <v>25.09</v>
      </c>
      <c r="G142" s="52">
        <v>1153813.0</v>
      </c>
      <c r="H142" s="52">
        <v>29.52</v>
      </c>
      <c r="I142" s="100" t="s">
        <v>65</v>
      </c>
      <c r="J142" s="118" t="s">
        <v>53</v>
      </c>
      <c r="K142" s="118" t="s">
        <v>203</v>
      </c>
      <c r="O142" s="176" t="str">
        <f t="shared" si="4"/>
        <v>750MeV</v>
      </c>
      <c r="P142" s="20" t="str">
        <f t="shared" si="5"/>
        <v>650MeV</v>
      </c>
      <c r="Q142" s="247">
        <f t="shared" si="12"/>
        <v>925.76</v>
      </c>
      <c r="R142" s="247">
        <f t="shared" si="2"/>
        <v>756.56</v>
      </c>
      <c r="S142" s="247">
        <f t="shared" si="13"/>
        <v>119.68</v>
      </c>
      <c r="T142" s="216"/>
      <c r="U142" s="216"/>
    </row>
    <row r="143">
      <c r="A143" s="75"/>
      <c r="B143" s="52">
        <v>6114.0</v>
      </c>
      <c r="C143" s="52" t="s">
        <v>391</v>
      </c>
      <c r="D143" s="276">
        <v>27.795</v>
      </c>
      <c r="E143" s="52">
        <v>16.0</v>
      </c>
      <c r="F143" s="242">
        <v>26.14</v>
      </c>
      <c r="G143" s="52">
        <v>1219998.0</v>
      </c>
      <c r="H143" s="52">
        <v>29.58</v>
      </c>
      <c r="I143" s="100" t="s">
        <v>65</v>
      </c>
      <c r="J143" s="118" t="s">
        <v>53</v>
      </c>
      <c r="K143" s="118" t="s">
        <v>203</v>
      </c>
      <c r="O143" s="176" t="str">
        <f t="shared" si="4"/>
        <v>750MeV</v>
      </c>
      <c r="P143" s="20" t="str">
        <f t="shared" si="5"/>
        <v>650MeV</v>
      </c>
      <c r="Q143" s="247">
        <f t="shared" si="12"/>
        <v>951.9</v>
      </c>
      <c r="R143" s="247">
        <f t="shared" si="2"/>
        <v>756.56</v>
      </c>
      <c r="S143" s="247">
        <f t="shared" si="13"/>
        <v>119.68</v>
      </c>
      <c r="T143" s="216"/>
      <c r="U143" s="216"/>
    </row>
    <row r="144">
      <c r="A144" s="252"/>
      <c r="B144" s="52">
        <v>6115.0</v>
      </c>
      <c r="C144" s="52" t="s">
        <v>391</v>
      </c>
      <c r="D144" s="276">
        <v>27.795</v>
      </c>
      <c r="E144" s="52">
        <v>16.0</v>
      </c>
      <c r="F144" s="242">
        <v>22.82</v>
      </c>
      <c r="G144" s="52">
        <v>1057313.0</v>
      </c>
      <c r="H144" s="52">
        <v>29.18</v>
      </c>
      <c r="I144" s="100" t="s">
        <v>65</v>
      </c>
      <c r="J144" s="118" t="s">
        <v>53</v>
      </c>
      <c r="K144" s="118" t="s">
        <v>203</v>
      </c>
      <c r="O144" s="176" t="str">
        <f t="shared" si="4"/>
        <v>750MeV</v>
      </c>
      <c r="P144" s="20" t="str">
        <f t="shared" si="5"/>
        <v>650MeV</v>
      </c>
      <c r="Q144" s="247">
        <f t="shared" si="12"/>
        <v>974.72</v>
      </c>
      <c r="R144" s="247">
        <f t="shared" si="2"/>
        <v>756.56</v>
      </c>
      <c r="S144" s="247">
        <f t="shared" si="13"/>
        <v>119.68</v>
      </c>
      <c r="T144" s="216"/>
      <c r="U144" s="216"/>
    </row>
    <row r="145">
      <c r="A145" s="73"/>
      <c r="B145" s="52">
        <v>6116.0</v>
      </c>
      <c r="C145" s="52" t="s">
        <v>391</v>
      </c>
      <c r="D145" s="276">
        <v>27.795</v>
      </c>
      <c r="E145" s="52">
        <v>16.0</v>
      </c>
      <c r="F145" s="242">
        <v>26.17</v>
      </c>
      <c r="G145" s="52">
        <v>1211278.0</v>
      </c>
      <c r="H145" s="52">
        <v>29.0</v>
      </c>
      <c r="I145" s="100" t="s">
        <v>65</v>
      </c>
      <c r="J145" s="118" t="s">
        <v>53</v>
      </c>
      <c r="K145" s="118" t="s">
        <v>203</v>
      </c>
      <c r="O145" s="176" t="str">
        <f t="shared" si="4"/>
        <v>750MeV</v>
      </c>
      <c r="P145" s="20" t="str">
        <f t="shared" si="5"/>
        <v>650MeV</v>
      </c>
      <c r="Q145" s="247">
        <f t="shared" si="12"/>
        <v>1000.89</v>
      </c>
      <c r="R145" s="247">
        <f t="shared" si="2"/>
        <v>756.56</v>
      </c>
      <c r="S145" s="247">
        <f t="shared" si="13"/>
        <v>119.68</v>
      </c>
      <c r="T145" s="216"/>
      <c r="U145" s="216"/>
    </row>
    <row r="146">
      <c r="A146" s="75"/>
      <c r="B146" s="52">
        <v>6117.0</v>
      </c>
      <c r="C146" s="52" t="s">
        <v>391</v>
      </c>
      <c r="D146" s="276">
        <v>27.795</v>
      </c>
      <c r="E146" s="52">
        <v>12.0</v>
      </c>
      <c r="F146" s="242">
        <v>11.95</v>
      </c>
      <c r="G146" s="52">
        <v>563168.0</v>
      </c>
      <c r="H146" s="52">
        <v>20.01</v>
      </c>
      <c r="I146" s="100" t="s">
        <v>65</v>
      </c>
      <c r="J146" s="118" t="s">
        <v>53</v>
      </c>
      <c r="K146" s="118" t="s">
        <v>203</v>
      </c>
      <c r="O146" s="176" t="str">
        <f t="shared" si="4"/>
        <v>750MeV</v>
      </c>
      <c r="P146" s="20" t="str">
        <f t="shared" si="5"/>
        <v>650MeV</v>
      </c>
      <c r="Q146" s="247">
        <f t="shared" si="12"/>
        <v>1012.84</v>
      </c>
      <c r="R146" s="247">
        <f t="shared" si="2"/>
        <v>756.56</v>
      </c>
      <c r="S146" s="247">
        <f t="shared" si="13"/>
        <v>119.68</v>
      </c>
      <c r="T146" s="216"/>
      <c r="U146" s="216"/>
    </row>
    <row r="147">
      <c r="A147" s="75"/>
      <c r="B147" s="52">
        <v>6118.0</v>
      </c>
      <c r="C147" s="52" t="s">
        <v>154</v>
      </c>
      <c r="D147" s="276">
        <v>27.795</v>
      </c>
      <c r="E147" s="52">
        <v>8.0</v>
      </c>
      <c r="F147" s="242">
        <v>0.0</v>
      </c>
      <c r="G147" s="52">
        <v>0.0</v>
      </c>
      <c r="H147" s="52">
        <v>0.0</v>
      </c>
      <c r="I147" s="100" t="s">
        <v>65</v>
      </c>
      <c r="J147" s="118" t="s">
        <v>53</v>
      </c>
      <c r="K147" s="118" t="s">
        <v>203</v>
      </c>
      <c r="O147" s="176" t="str">
        <f t="shared" si="4"/>
        <v>750MeV</v>
      </c>
      <c r="P147" s="20" t="str">
        <f t="shared" si="5"/>
        <v>650MeV</v>
      </c>
      <c r="Q147" s="247">
        <f t="shared" si="12"/>
        <v>1012.84</v>
      </c>
      <c r="R147" s="247">
        <f t="shared" si="2"/>
        <v>756.56</v>
      </c>
      <c r="S147" s="247">
        <f t="shared" si="13"/>
        <v>119.68</v>
      </c>
      <c r="T147" s="216"/>
      <c r="U147" s="216"/>
    </row>
    <row r="148">
      <c r="A148" s="75"/>
      <c r="B148" s="52">
        <v>6119.0</v>
      </c>
      <c r="C148" s="52" t="s">
        <v>391</v>
      </c>
      <c r="D148" s="276">
        <v>27.795</v>
      </c>
      <c r="E148" s="52">
        <v>8.0</v>
      </c>
      <c r="F148" s="242">
        <v>13.6</v>
      </c>
      <c r="G148" s="52">
        <v>658746.0</v>
      </c>
      <c r="H148" s="52">
        <v>30.46</v>
      </c>
      <c r="I148" s="100" t="s">
        <v>65</v>
      </c>
      <c r="J148" s="118" t="s">
        <v>53</v>
      </c>
      <c r="K148" s="118" t="s">
        <v>203</v>
      </c>
      <c r="O148" s="176" t="str">
        <f t="shared" si="4"/>
        <v>750MeV</v>
      </c>
      <c r="P148" s="20" t="str">
        <f t="shared" si="5"/>
        <v>650MeV</v>
      </c>
      <c r="Q148" s="247">
        <f t="shared" si="12"/>
        <v>1026.44</v>
      </c>
      <c r="R148" s="247">
        <f t="shared" si="2"/>
        <v>756.56</v>
      </c>
      <c r="S148" s="247">
        <f t="shared" si="13"/>
        <v>119.68</v>
      </c>
      <c r="T148" s="216"/>
      <c r="U148" s="216"/>
    </row>
    <row r="149">
      <c r="A149" s="75"/>
      <c r="B149" s="52">
        <v>6120.0</v>
      </c>
      <c r="C149" s="52" t="s">
        <v>391</v>
      </c>
      <c r="D149" s="276">
        <v>27.795</v>
      </c>
      <c r="E149" s="52">
        <v>16.0</v>
      </c>
      <c r="F149" s="242">
        <v>14.55</v>
      </c>
      <c r="G149" s="52">
        <v>662975.0</v>
      </c>
      <c r="H149" s="52">
        <v>16.53</v>
      </c>
      <c r="I149" s="100" t="s">
        <v>65</v>
      </c>
      <c r="J149" s="52" t="s">
        <v>453</v>
      </c>
      <c r="K149" s="52" t="s">
        <v>223</v>
      </c>
      <c r="O149" s="176" t="str">
        <f t="shared" si="4"/>
        <v>750MeV</v>
      </c>
      <c r="P149" s="20" t="str">
        <f t="shared" si="5"/>
        <v>650MeV</v>
      </c>
      <c r="Q149" s="247">
        <f t="shared" si="12"/>
        <v>1040.99</v>
      </c>
      <c r="R149" s="247">
        <f t="shared" si="2"/>
        <v>756.56</v>
      </c>
      <c r="S149" s="247">
        <f t="shared" si="13"/>
        <v>119.68</v>
      </c>
      <c r="T149" s="216"/>
      <c r="U149" s="216"/>
    </row>
    <row r="150">
      <c r="A150" s="111"/>
      <c r="B150" s="43">
        <v>6121.0</v>
      </c>
      <c r="C150" s="43" t="s">
        <v>391</v>
      </c>
      <c r="D150" s="277">
        <v>27.795</v>
      </c>
      <c r="E150" s="43">
        <v>8.0</v>
      </c>
      <c r="F150" s="381">
        <v>12.09</v>
      </c>
      <c r="G150" s="43">
        <v>706271.0</v>
      </c>
      <c r="H150" s="43">
        <v>30.06</v>
      </c>
      <c r="I150" s="43" t="s">
        <v>229</v>
      </c>
      <c r="J150" s="123" t="s">
        <v>53</v>
      </c>
      <c r="K150" s="123" t="s">
        <v>203</v>
      </c>
      <c r="L150" s="27"/>
      <c r="M150" s="27"/>
      <c r="N150" s="27"/>
      <c r="O150" s="200" t="str">
        <f t="shared" si="4"/>
        <v>750MeV</v>
      </c>
      <c r="P150" s="27" t="str">
        <f t="shared" si="5"/>
        <v>650MeV</v>
      </c>
      <c r="Q150" s="382">
        <f t="shared" si="12"/>
        <v>1040.99</v>
      </c>
      <c r="R150" s="382">
        <f t="shared" si="2"/>
        <v>756.56</v>
      </c>
      <c r="S150" s="382">
        <f t="shared" si="13"/>
        <v>131.77</v>
      </c>
      <c r="T150" s="201"/>
      <c r="U150" s="201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</row>
    <row r="151">
      <c r="A151" s="111"/>
      <c r="B151" s="43">
        <v>6122.0</v>
      </c>
      <c r="C151" s="43" t="s">
        <v>391</v>
      </c>
      <c r="D151" s="277">
        <v>27.795</v>
      </c>
      <c r="E151" s="43">
        <v>8.0</v>
      </c>
      <c r="F151" s="381">
        <v>13.54</v>
      </c>
      <c r="G151" s="43">
        <v>778102.0</v>
      </c>
      <c r="H151" s="43">
        <v>29.69</v>
      </c>
      <c r="I151" s="43" t="s">
        <v>229</v>
      </c>
      <c r="J151" s="123" t="s">
        <v>53</v>
      </c>
      <c r="K151" s="123" t="s">
        <v>203</v>
      </c>
      <c r="L151" s="27"/>
      <c r="M151" s="27"/>
      <c r="N151" s="27"/>
      <c r="O151" s="200" t="str">
        <f t="shared" si="4"/>
        <v>750MeV</v>
      </c>
      <c r="P151" s="27" t="str">
        <f t="shared" si="5"/>
        <v>650MeV</v>
      </c>
      <c r="Q151" s="382">
        <f t="shared" si="12"/>
        <v>1040.99</v>
      </c>
      <c r="R151" s="382">
        <f t="shared" si="2"/>
        <v>756.56</v>
      </c>
      <c r="S151" s="382">
        <f t="shared" si="13"/>
        <v>145.31</v>
      </c>
      <c r="T151" s="201"/>
      <c r="U151" s="201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</row>
    <row r="152">
      <c r="A152" s="111"/>
      <c r="B152" s="43">
        <v>6123.0</v>
      </c>
      <c r="C152" s="43" t="s">
        <v>391</v>
      </c>
      <c r="D152" s="277">
        <v>27.795</v>
      </c>
      <c r="E152" s="43">
        <v>8.0</v>
      </c>
      <c r="F152" s="381">
        <v>13.02</v>
      </c>
      <c r="G152" s="43">
        <v>758934.0</v>
      </c>
      <c r="H152" s="43">
        <v>29.16</v>
      </c>
      <c r="I152" s="43" t="s">
        <v>229</v>
      </c>
      <c r="J152" s="123" t="s">
        <v>53</v>
      </c>
      <c r="K152" s="123" t="s">
        <v>203</v>
      </c>
      <c r="L152" s="27"/>
      <c r="M152" s="27"/>
      <c r="N152" s="27"/>
      <c r="O152" s="200" t="str">
        <f t="shared" si="4"/>
        <v>750MeV</v>
      </c>
      <c r="P152" s="27" t="str">
        <f t="shared" si="5"/>
        <v>650MeV</v>
      </c>
      <c r="Q152" s="382">
        <f t="shared" si="12"/>
        <v>1040.99</v>
      </c>
      <c r="R152" s="382">
        <f t="shared" si="2"/>
        <v>756.56</v>
      </c>
      <c r="S152" s="382">
        <f t="shared" si="13"/>
        <v>158.33</v>
      </c>
      <c r="T152" s="201"/>
      <c r="U152" s="201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</row>
    <row r="153">
      <c r="A153" s="114"/>
      <c r="B153" s="83">
        <v>6124.0</v>
      </c>
      <c r="C153" s="83" t="s">
        <v>391</v>
      </c>
      <c r="D153" s="278">
        <v>27.795</v>
      </c>
      <c r="E153" s="83">
        <v>8.0</v>
      </c>
      <c r="F153" s="370">
        <v>13.82</v>
      </c>
      <c r="G153" s="83">
        <v>2086598.0</v>
      </c>
      <c r="H153" s="83">
        <v>29.65</v>
      </c>
      <c r="I153" s="83" t="s">
        <v>101</v>
      </c>
      <c r="J153" s="83" t="s">
        <v>53</v>
      </c>
      <c r="K153" s="83" t="s">
        <v>203</v>
      </c>
      <c r="L153" s="23"/>
      <c r="M153" s="23"/>
      <c r="N153" s="23"/>
      <c r="O153" s="204" t="str">
        <f t="shared" si="4"/>
        <v>750MeV</v>
      </c>
      <c r="P153" s="23" t="str">
        <f t="shared" si="5"/>
        <v>650MeV</v>
      </c>
      <c r="Q153" s="265">
        <f t="shared" si="12"/>
        <v>1040.99</v>
      </c>
      <c r="R153" s="265">
        <f t="shared" si="2"/>
        <v>770.38</v>
      </c>
      <c r="S153" s="265">
        <f t="shared" si="13"/>
        <v>158.33</v>
      </c>
      <c r="T153" s="205"/>
      <c r="U153" s="205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>
      <c r="A154" s="114"/>
      <c r="B154" s="83">
        <v>6125.0</v>
      </c>
      <c r="C154" s="83" t="s">
        <v>391</v>
      </c>
      <c r="D154" s="278">
        <v>27.795</v>
      </c>
      <c r="E154" s="83">
        <v>8.0</v>
      </c>
      <c r="F154" s="370">
        <v>13.79</v>
      </c>
      <c r="G154" s="83">
        <v>2099678.0</v>
      </c>
      <c r="H154" s="83">
        <v>29.26</v>
      </c>
      <c r="I154" s="83" t="s">
        <v>101</v>
      </c>
      <c r="J154" s="83" t="s">
        <v>53</v>
      </c>
      <c r="K154" s="83" t="s">
        <v>203</v>
      </c>
      <c r="L154" s="23"/>
      <c r="M154" s="23"/>
      <c r="N154" s="23"/>
      <c r="O154" s="204" t="str">
        <f t="shared" si="4"/>
        <v>750MeV</v>
      </c>
      <c r="P154" s="23" t="str">
        <f t="shared" si="5"/>
        <v>650MeV</v>
      </c>
      <c r="Q154" s="265">
        <f t="shared" si="12"/>
        <v>1040.99</v>
      </c>
      <c r="R154" s="265">
        <f t="shared" si="2"/>
        <v>784.17</v>
      </c>
      <c r="S154" s="265">
        <f t="shared" si="13"/>
        <v>158.33</v>
      </c>
      <c r="T154" s="205"/>
      <c r="U154" s="205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>
      <c r="A155" s="114"/>
      <c r="B155" s="83">
        <v>6126.0</v>
      </c>
      <c r="C155" s="83" t="s">
        <v>391</v>
      </c>
      <c r="D155" s="278">
        <v>27.795</v>
      </c>
      <c r="E155" s="83">
        <v>8.0</v>
      </c>
      <c r="F155" s="370">
        <v>8.88</v>
      </c>
      <c r="G155" s="83">
        <v>1362545.0</v>
      </c>
      <c r="H155" s="83">
        <v>28.89</v>
      </c>
      <c r="I155" s="83" t="s">
        <v>101</v>
      </c>
      <c r="J155" s="83" t="s">
        <v>53</v>
      </c>
      <c r="K155" s="83" t="s">
        <v>203</v>
      </c>
      <c r="L155" s="23"/>
      <c r="M155" s="23"/>
      <c r="N155" s="23"/>
      <c r="O155" s="204" t="str">
        <f t="shared" si="4"/>
        <v>750MeV</v>
      </c>
      <c r="P155" s="23" t="str">
        <f t="shared" si="5"/>
        <v>650MeV</v>
      </c>
      <c r="Q155" s="265">
        <f t="shared" si="12"/>
        <v>1040.99</v>
      </c>
      <c r="R155" s="265">
        <f t="shared" si="2"/>
        <v>793.05</v>
      </c>
      <c r="S155" s="265">
        <f t="shared" si="13"/>
        <v>158.33</v>
      </c>
      <c r="T155" s="205"/>
      <c r="U155" s="205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>
      <c r="A156" s="180">
        <v>45404.0</v>
      </c>
      <c r="B156" s="83">
        <v>6127.0</v>
      </c>
      <c r="C156" s="83" t="s">
        <v>391</v>
      </c>
      <c r="D156" s="278">
        <v>27.795</v>
      </c>
      <c r="E156" s="83">
        <v>8.0</v>
      </c>
      <c r="F156" s="370">
        <v>10.67</v>
      </c>
      <c r="G156" s="83">
        <v>1620357.0</v>
      </c>
      <c r="H156" s="83">
        <v>26.17</v>
      </c>
      <c r="I156" s="83" t="s">
        <v>101</v>
      </c>
      <c r="J156" s="83" t="s">
        <v>53</v>
      </c>
      <c r="K156" s="83" t="s">
        <v>203</v>
      </c>
      <c r="L156" s="23"/>
      <c r="M156" s="23"/>
      <c r="N156" s="23"/>
      <c r="O156" s="204" t="str">
        <f t="shared" si="4"/>
        <v>750MeV</v>
      </c>
      <c r="P156" s="23" t="str">
        <f t="shared" si="5"/>
        <v>650MeV</v>
      </c>
      <c r="Q156" s="265">
        <f t="shared" si="12"/>
        <v>1040.99</v>
      </c>
      <c r="R156" s="265">
        <f t="shared" si="2"/>
        <v>803.72</v>
      </c>
      <c r="S156" s="265">
        <f t="shared" si="13"/>
        <v>158.33</v>
      </c>
      <c r="T156" s="205"/>
      <c r="U156" s="205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>
      <c r="A157" s="114"/>
      <c r="B157" s="83">
        <v>6128.0</v>
      </c>
      <c r="C157" s="83" t="s">
        <v>391</v>
      </c>
      <c r="D157" s="278">
        <v>27.795</v>
      </c>
      <c r="E157" s="83">
        <v>8.0</v>
      </c>
      <c r="F157" s="370">
        <v>12.18</v>
      </c>
      <c r="G157" s="83">
        <v>1865879.0</v>
      </c>
      <c r="H157" s="83">
        <v>29.84</v>
      </c>
      <c r="I157" s="83" t="s">
        <v>101</v>
      </c>
      <c r="J157" s="83" t="s">
        <v>53</v>
      </c>
      <c r="K157" s="83" t="s">
        <v>203</v>
      </c>
      <c r="L157" s="23"/>
      <c r="M157" s="23"/>
      <c r="N157" s="23"/>
      <c r="O157" s="204" t="str">
        <f t="shared" si="4"/>
        <v>750MeV</v>
      </c>
      <c r="P157" s="23" t="str">
        <f t="shared" si="5"/>
        <v>650MeV</v>
      </c>
      <c r="Q157" s="265">
        <f t="shared" si="12"/>
        <v>1040.99</v>
      </c>
      <c r="R157" s="265">
        <f t="shared" si="2"/>
        <v>815.9</v>
      </c>
      <c r="S157" s="265">
        <f t="shared" si="13"/>
        <v>158.33</v>
      </c>
      <c r="T157" s="205"/>
      <c r="U157" s="205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>
      <c r="A158" s="114"/>
      <c r="B158" s="83">
        <v>6129.0</v>
      </c>
      <c r="C158" s="83" t="s">
        <v>391</v>
      </c>
      <c r="D158" s="278">
        <v>27.795</v>
      </c>
      <c r="E158" s="83">
        <v>8.0</v>
      </c>
      <c r="F158" s="370">
        <v>13.84</v>
      </c>
      <c r="G158" s="83">
        <v>2129678.0</v>
      </c>
      <c r="H158" s="83">
        <v>30.12</v>
      </c>
      <c r="I158" s="83" t="s">
        <v>101</v>
      </c>
      <c r="J158" s="83" t="s">
        <v>53</v>
      </c>
      <c r="K158" s="83" t="s">
        <v>203</v>
      </c>
      <c r="L158" s="23"/>
      <c r="M158" s="23"/>
      <c r="N158" s="23"/>
      <c r="O158" s="204" t="str">
        <f t="shared" si="4"/>
        <v>750MeV</v>
      </c>
      <c r="P158" s="23" t="str">
        <f t="shared" si="5"/>
        <v>650MeV</v>
      </c>
      <c r="Q158" s="265">
        <f t="shared" si="12"/>
        <v>1040.99</v>
      </c>
      <c r="R158" s="265">
        <f t="shared" si="2"/>
        <v>829.74</v>
      </c>
      <c r="S158" s="265">
        <f t="shared" si="13"/>
        <v>158.33</v>
      </c>
      <c r="T158" s="205"/>
      <c r="U158" s="205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>
      <c r="A159" s="114"/>
      <c r="B159" s="83">
        <v>6130.0</v>
      </c>
      <c r="C159" s="83" t="s">
        <v>391</v>
      </c>
      <c r="D159" s="278">
        <v>27.795</v>
      </c>
      <c r="E159" s="83">
        <v>8.0</v>
      </c>
      <c r="F159" s="370">
        <v>14.66</v>
      </c>
      <c r="G159" s="83">
        <v>2209535.0</v>
      </c>
      <c r="H159" s="83">
        <v>31.99</v>
      </c>
      <c r="I159" s="83" t="s">
        <v>101</v>
      </c>
      <c r="J159" s="83" t="s">
        <v>53</v>
      </c>
      <c r="K159" s="83" t="s">
        <v>203</v>
      </c>
      <c r="L159" s="23"/>
      <c r="M159" s="23"/>
      <c r="N159" s="23"/>
      <c r="O159" s="204" t="str">
        <f t="shared" si="4"/>
        <v>750MeV</v>
      </c>
      <c r="P159" s="23" t="str">
        <f t="shared" si="5"/>
        <v>650MeV</v>
      </c>
      <c r="Q159" s="265">
        <f t="shared" si="12"/>
        <v>1040.99</v>
      </c>
      <c r="R159" s="265">
        <f t="shared" si="2"/>
        <v>844.4</v>
      </c>
      <c r="S159" s="265">
        <f t="shared" si="13"/>
        <v>158.33</v>
      </c>
      <c r="T159" s="205"/>
      <c r="U159" s="205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</row>
    <row r="160">
      <c r="A160" s="114"/>
      <c r="B160" s="83">
        <v>6131.0</v>
      </c>
      <c r="C160" s="83" t="s">
        <v>391</v>
      </c>
      <c r="D160" s="278">
        <v>27.795</v>
      </c>
      <c r="E160" s="83">
        <v>8.0</v>
      </c>
      <c r="F160" s="370">
        <v>15.13</v>
      </c>
      <c r="G160" s="83">
        <v>2329467.0</v>
      </c>
      <c r="H160" s="83">
        <v>32.06</v>
      </c>
      <c r="I160" s="83" t="s">
        <v>101</v>
      </c>
      <c r="J160" s="83" t="s">
        <v>53</v>
      </c>
      <c r="K160" s="83" t="s">
        <v>203</v>
      </c>
      <c r="L160" s="23"/>
      <c r="M160" s="23"/>
      <c r="N160" s="23"/>
      <c r="O160" s="204" t="str">
        <f t="shared" si="4"/>
        <v>750MeV</v>
      </c>
      <c r="P160" s="23" t="str">
        <f t="shared" si="5"/>
        <v>650MeV</v>
      </c>
      <c r="Q160" s="265">
        <f t="shared" si="12"/>
        <v>1040.99</v>
      </c>
      <c r="R160" s="265">
        <f t="shared" si="2"/>
        <v>859.53</v>
      </c>
      <c r="S160" s="265">
        <f t="shared" si="13"/>
        <v>158.33</v>
      </c>
      <c r="T160" s="205"/>
      <c r="U160" s="205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</row>
    <row r="161">
      <c r="A161" s="114"/>
      <c r="B161" s="83">
        <v>6132.0</v>
      </c>
      <c r="C161" s="83" t="s">
        <v>391</v>
      </c>
      <c r="D161" s="278">
        <v>27.795</v>
      </c>
      <c r="E161" s="83">
        <v>8.0</v>
      </c>
      <c r="F161" s="370">
        <v>18.84</v>
      </c>
      <c r="G161" s="83">
        <v>2880167.0</v>
      </c>
      <c r="H161" s="83">
        <v>39.19</v>
      </c>
      <c r="I161" s="83" t="s">
        <v>101</v>
      </c>
      <c r="J161" s="83" t="s">
        <v>53</v>
      </c>
      <c r="K161" s="83" t="s">
        <v>203</v>
      </c>
      <c r="L161" s="23"/>
      <c r="M161" s="23"/>
      <c r="N161" s="23"/>
      <c r="O161" s="204" t="str">
        <f t="shared" si="4"/>
        <v>750MeV</v>
      </c>
      <c r="P161" s="23" t="str">
        <f t="shared" si="5"/>
        <v>650MeV</v>
      </c>
      <c r="Q161" s="265">
        <f t="shared" si="12"/>
        <v>1040.99</v>
      </c>
      <c r="R161" s="265">
        <f t="shared" si="2"/>
        <v>878.37</v>
      </c>
      <c r="S161" s="265">
        <f t="shared" si="13"/>
        <v>158.33</v>
      </c>
      <c r="T161" s="205"/>
      <c r="U161" s="205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</row>
    <row r="162">
      <c r="A162" s="114"/>
      <c r="B162" s="83">
        <v>6133.0</v>
      </c>
      <c r="C162" s="83" t="s">
        <v>391</v>
      </c>
      <c r="D162" s="278">
        <v>27.795</v>
      </c>
      <c r="E162" s="83">
        <v>8.0</v>
      </c>
      <c r="F162" s="370">
        <v>17.97</v>
      </c>
      <c r="G162" s="83">
        <v>2743185.0</v>
      </c>
      <c r="H162" s="83">
        <v>38.22</v>
      </c>
      <c r="I162" s="83" t="s">
        <v>101</v>
      </c>
      <c r="J162" s="83" t="s">
        <v>53</v>
      </c>
      <c r="K162" s="83" t="s">
        <v>203</v>
      </c>
      <c r="L162" s="23"/>
      <c r="M162" s="23"/>
      <c r="N162" s="23"/>
      <c r="O162" s="204" t="str">
        <f t="shared" si="4"/>
        <v>750MeV</v>
      </c>
      <c r="P162" s="23" t="str">
        <f t="shared" si="5"/>
        <v>650MeV</v>
      </c>
      <c r="Q162" s="265">
        <f t="shared" si="12"/>
        <v>1040.99</v>
      </c>
      <c r="R162" s="265">
        <f t="shared" si="2"/>
        <v>896.34</v>
      </c>
      <c r="S162" s="265">
        <f t="shared" si="13"/>
        <v>158.33</v>
      </c>
      <c r="T162" s="205"/>
      <c r="U162" s="205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</row>
    <row r="163">
      <c r="A163" s="114"/>
      <c r="B163" s="83">
        <v>6134.0</v>
      </c>
      <c r="C163" s="83" t="s">
        <v>391</v>
      </c>
      <c r="D163" s="278">
        <v>27.795</v>
      </c>
      <c r="E163" s="83">
        <v>8.0</v>
      </c>
      <c r="F163" s="370">
        <v>13.32</v>
      </c>
      <c r="G163" s="83">
        <v>2020773.0</v>
      </c>
      <c r="H163" s="83">
        <v>30.07</v>
      </c>
      <c r="I163" s="83" t="s">
        <v>101</v>
      </c>
      <c r="J163" s="83" t="s">
        <v>53</v>
      </c>
      <c r="K163" s="83" t="s">
        <v>203</v>
      </c>
      <c r="L163" s="23"/>
      <c r="M163" s="23"/>
      <c r="N163" s="23"/>
      <c r="O163" s="204" t="str">
        <f t="shared" si="4"/>
        <v>750MeV</v>
      </c>
      <c r="P163" s="23" t="str">
        <f t="shared" si="5"/>
        <v>650MeV</v>
      </c>
      <c r="Q163" s="265">
        <f t="shared" si="12"/>
        <v>1040.99</v>
      </c>
      <c r="R163" s="265">
        <f t="shared" si="2"/>
        <v>909.66</v>
      </c>
      <c r="S163" s="265">
        <f t="shared" si="13"/>
        <v>158.33</v>
      </c>
      <c r="T163" s="205"/>
      <c r="U163" s="205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</row>
    <row r="164">
      <c r="A164" s="114"/>
      <c r="B164" s="83">
        <v>6135.0</v>
      </c>
      <c r="C164" s="83" t="s">
        <v>391</v>
      </c>
      <c r="D164" s="278">
        <v>27.795</v>
      </c>
      <c r="E164" s="83">
        <v>8.0</v>
      </c>
      <c r="F164" s="370">
        <v>15.01</v>
      </c>
      <c r="G164" s="83">
        <v>2282599.0</v>
      </c>
      <c r="H164" s="83">
        <v>33.4</v>
      </c>
      <c r="I164" s="83" t="s">
        <v>101</v>
      </c>
      <c r="J164" s="83" t="s">
        <v>53</v>
      </c>
      <c r="K164" s="83" t="s">
        <v>203</v>
      </c>
      <c r="L164" s="23"/>
      <c r="M164" s="23"/>
      <c r="N164" s="23"/>
      <c r="O164" s="204" t="str">
        <f t="shared" si="4"/>
        <v>750MeV</v>
      </c>
      <c r="P164" s="23" t="str">
        <f t="shared" si="5"/>
        <v>650MeV</v>
      </c>
      <c r="Q164" s="265">
        <f t="shared" si="12"/>
        <v>1040.99</v>
      </c>
      <c r="R164" s="265">
        <f t="shared" si="2"/>
        <v>924.67</v>
      </c>
      <c r="S164" s="265">
        <f t="shared" si="13"/>
        <v>158.33</v>
      </c>
      <c r="T164" s="205"/>
      <c r="U164" s="205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</row>
    <row r="165">
      <c r="A165" s="114"/>
      <c r="B165" s="83">
        <v>6136.0</v>
      </c>
      <c r="C165" s="83" t="s">
        <v>391</v>
      </c>
      <c r="D165" s="278">
        <v>27.795</v>
      </c>
      <c r="E165" s="83">
        <v>8.0</v>
      </c>
      <c r="F165" s="370">
        <v>13.35</v>
      </c>
      <c r="G165" s="83">
        <v>2042623.0</v>
      </c>
      <c r="H165" s="83">
        <v>32.57</v>
      </c>
      <c r="I165" s="83" t="s">
        <v>101</v>
      </c>
      <c r="J165" s="83" t="s">
        <v>53</v>
      </c>
      <c r="K165" s="83" t="s">
        <v>203</v>
      </c>
      <c r="L165" s="23"/>
      <c r="M165" s="23"/>
      <c r="N165" s="23"/>
      <c r="O165" s="204" t="str">
        <f t="shared" si="4"/>
        <v>750MeV</v>
      </c>
      <c r="P165" s="23" t="str">
        <f t="shared" si="5"/>
        <v>650MeV</v>
      </c>
      <c r="Q165" s="265">
        <f t="shared" si="12"/>
        <v>1040.99</v>
      </c>
      <c r="R165" s="265">
        <f t="shared" si="2"/>
        <v>938.02</v>
      </c>
      <c r="S165" s="265">
        <f t="shared" si="13"/>
        <v>158.33</v>
      </c>
      <c r="T165" s="205"/>
      <c r="U165" s="205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</row>
    <row r="166">
      <c r="A166" s="114"/>
      <c r="B166" s="83">
        <v>6137.0</v>
      </c>
      <c r="C166" s="83" t="s">
        <v>391</v>
      </c>
      <c r="D166" s="278">
        <v>27.795</v>
      </c>
      <c r="E166" s="83">
        <v>8.0</v>
      </c>
      <c r="F166" s="83">
        <v>15.37</v>
      </c>
      <c r="G166" s="83">
        <v>2334689.0</v>
      </c>
      <c r="H166" s="83">
        <v>34.52</v>
      </c>
      <c r="I166" s="83" t="s">
        <v>101</v>
      </c>
      <c r="J166" s="83" t="s">
        <v>53</v>
      </c>
      <c r="K166" s="83" t="s">
        <v>203</v>
      </c>
      <c r="L166" s="23"/>
      <c r="M166" s="23"/>
      <c r="N166" s="23"/>
      <c r="O166" s="204" t="str">
        <f t="shared" si="4"/>
        <v>750MeV</v>
      </c>
      <c r="P166" s="23" t="str">
        <f t="shared" si="5"/>
        <v>650MeV</v>
      </c>
      <c r="Q166" s="265">
        <f t="shared" si="12"/>
        <v>1040.99</v>
      </c>
      <c r="R166" s="265">
        <f t="shared" si="2"/>
        <v>953.39</v>
      </c>
      <c r="S166" s="265">
        <f t="shared" si="13"/>
        <v>158.33</v>
      </c>
      <c r="T166" s="205"/>
      <c r="U166" s="205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</row>
    <row r="167">
      <c r="A167" s="114"/>
      <c r="B167" s="83">
        <v>6138.0</v>
      </c>
      <c r="C167" s="83" t="s">
        <v>391</v>
      </c>
      <c r="D167" s="278">
        <v>27.795</v>
      </c>
      <c r="E167" s="83">
        <v>8.0</v>
      </c>
      <c r="F167" s="370">
        <v>16.02</v>
      </c>
      <c r="G167" s="83">
        <v>2459770.0</v>
      </c>
      <c r="H167" s="83">
        <v>38.64</v>
      </c>
      <c r="I167" s="83" t="s">
        <v>101</v>
      </c>
      <c r="J167" s="83" t="s">
        <v>53</v>
      </c>
      <c r="K167" s="83" t="s">
        <v>203</v>
      </c>
      <c r="L167" s="23"/>
      <c r="M167" s="23"/>
      <c r="N167" s="23"/>
      <c r="O167" s="204" t="str">
        <f t="shared" si="4"/>
        <v>750MeV</v>
      </c>
      <c r="P167" s="23" t="str">
        <f t="shared" si="5"/>
        <v>650MeV</v>
      </c>
      <c r="Q167" s="265">
        <f t="shared" si="12"/>
        <v>1040.99</v>
      </c>
      <c r="R167" s="265">
        <f t="shared" si="2"/>
        <v>969.41</v>
      </c>
      <c r="S167" s="265">
        <f t="shared" si="13"/>
        <v>158.33</v>
      </c>
      <c r="T167" s="205"/>
      <c r="U167" s="205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</row>
    <row r="168">
      <c r="A168" s="114"/>
      <c r="B168" s="83">
        <v>6139.0</v>
      </c>
      <c r="C168" s="83" t="s">
        <v>391</v>
      </c>
      <c r="D168" s="278">
        <v>27.795</v>
      </c>
      <c r="E168" s="83">
        <v>8.0</v>
      </c>
      <c r="F168" s="370">
        <v>13.77</v>
      </c>
      <c r="G168" s="83">
        <v>2099790.0</v>
      </c>
      <c r="H168" s="83">
        <v>28.78</v>
      </c>
      <c r="I168" s="83" t="s">
        <v>101</v>
      </c>
      <c r="J168" s="83" t="s">
        <v>53</v>
      </c>
      <c r="K168" s="83" t="s">
        <v>203</v>
      </c>
      <c r="L168" s="23"/>
      <c r="M168" s="23"/>
      <c r="N168" s="23"/>
      <c r="O168" s="204" t="str">
        <f t="shared" si="4"/>
        <v>750MeV</v>
      </c>
      <c r="P168" s="23" t="str">
        <f t="shared" si="5"/>
        <v>650MeV</v>
      </c>
      <c r="Q168" s="265">
        <f t="shared" si="12"/>
        <v>1040.99</v>
      </c>
      <c r="R168" s="265">
        <f t="shared" si="2"/>
        <v>983.18</v>
      </c>
      <c r="S168" s="265">
        <f t="shared" si="13"/>
        <v>158.33</v>
      </c>
      <c r="T168" s="205"/>
      <c r="U168" s="205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</row>
    <row r="169">
      <c r="A169" s="114"/>
      <c r="B169" s="83">
        <v>6140.0</v>
      </c>
      <c r="C169" s="83" t="s">
        <v>391</v>
      </c>
      <c r="D169" s="278">
        <v>27.795</v>
      </c>
      <c r="E169" s="83">
        <v>8.0</v>
      </c>
      <c r="F169" s="370">
        <v>14.35</v>
      </c>
      <c r="G169" s="83">
        <v>2196526.0</v>
      </c>
      <c r="H169" s="83">
        <v>31.33</v>
      </c>
      <c r="I169" s="83" t="s">
        <v>101</v>
      </c>
      <c r="J169" s="83" t="s">
        <v>53</v>
      </c>
      <c r="K169" s="83" t="s">
        <v>203</v>
      </c>
      <c r="L169" s="45" t="s">
        <v>820</v>
      </c>
      <c r="M169" s="23"/>
      <c r="N169" s="23"/>
      <c r="O169" s="204" t="str">
        <f t="shared" si="4"/>
        <v>750MeV</v>
      </c>
      <c r="P169" s="23" t="str">
        <f t="shared" si="5"/>
        <v>650MeV</v>
      </c>
      <c r="Q169" s="265">
        <f t="shared" si="12"/>
        <v>1040.99</v>
      </c>
      <c r="R169" s="265">
        <f t="shared" si="2"/>
        <v>997.53</v>
      </c>
      <c r="S169" s="265">
        <f t="shared" si="13"/>
        <v>158.33</v>
      </c>
      <c r="T169" s="205"/>
      <c r="U169" s="205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</row>
    <row r="170">
      <c r="A170" s="114"/>
      <c r="B170" s="83">
        <v>6141.0</v>
      </c>
      <c r="C170" s="83" t="s">
        <v>391</v>
      </c>
      <c r="D170" s="278">
        <v>27.795</v>
      </c>
      <c r="E170" s="83">
        <v>6.0</v>
      </c>
      <c r="F170" s="370">
        <v>6.47</v>
      </c>
      <c r="G170" s="83">
        <v>982000.0</v>
      </c>
      <c r="H170" s="83">
        <v>21.3</v>
      </c>
      <c r="I170" s="83" t="s">
        <v>101</v>
      </c>
      <c r="J170" s="83" t="s">
        <v>53</v>
      </c>
      <c r="K170" s="83" t="s">
        <v>203</v>
      </c>
      <c r="L170" s="45" t="s">
        <v>820</v>
      </c>
      <c r="M170" s="23"/>
      <c r="N170" s="23"/>
      <c r="O170" s="204" t="str">
        <f t="shared" si="4"/>
        <v>750MeV</v>
      </c>
      <c r="P170" s="23" t="str">
        <f t="shared" si="5"/>
        <v>650MeV</v>
      </c>
      <c r="Q170" s="265">
        <f t="shared" si="12"/>
        <v>1040.99</v>
      </c>
      <c r="R170" s="265">
        <f t="shared" si="2"/>
        <v>1004</v>
      </c>
      <c r="S170" s="265">
        <f t="shared" si="13"/>
        <v>158.33</v>
      </c>
      <c r="T170" s="205"/>
      <c r="U170" s="205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</row>
    <row r="171">
      <c r="A171" s="114"/>
      <c r="B171" s="83">
        <v>6142.0</v>
      </c>
      <c r="C171" s="83" t="s">
        <v>391</v>
      </c>
      <c r="D171" s="278">
        <v>27.795</v>
      </c>
      <c r="E171" s="83">
        <v>4.0</v>
      </c>
      <c r="F171" s="370">
        <v>2.37</v>
      </c>
      <c r="G171" s="83">
        <v>356946.0</v>
      </c>
      <c r="H171" s="83">
        <v>9.77</v>
      </c>
      <c r="I171" s="83" t="s">
        <v>101</v>
      </c>
      <c r="J171" s="83" t="s">
        <v>53</v>
      </c>
      <c r="K171" s="83" t="s">
        <v>203</v>
      </c>
      <c r="L171" s="45" t="s">
        <v>820</v>
      </c>
      <c r="M171" s="23"/>
      <c r="N171" s="23"/>
      <c r="O171" s="204" t="str">
        <f t="shared" si="4"/>
        <v>750MeV</v>
      </c>
      <c r="P171" s="23" t="str">
        <f t="shared" si="5"/>
        <v>650MeV</v>
      </c>
      <c r="Q171" s="265">
        <f t="shared" si="12"/>
        <v>1040.99</v>
      </c>
      <c r="R171" s="265">
        <f t="shared" si="2"/>
        <v>1006.37</v>
      </c>
      <c r="S171" s="265">
        <f t="shared" si="13"/>
        <v>158.33</v>
      </c>
      <c r="T171" s="205"/>
      <c r="U171" s="205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</row>
    <row r="172">
      <c r="A172" s="329">
        <v>45422.0</v>
      </c>
      <c r="B172" s="153">
        <v>6724.0</v>
      </c>
      <c r="C172" s="153" t="s">
        <v>391</v>
      </c>
      <c r="D172" s="161">
        <v>27.79</v>
      </c>
      <c r="E172" s="153">
        <v>8.0</v>
      </c>
      <c r="F172" s="396">
        <v>12.51</v>
      </c>
      <c r="G172" s="151">
        <v>713095.0</v>
      </c>
      <c r="H172" s="151">
        <v>29.16</v>
      </c>
      <c r="I172" s="153" t="s">
        <v>229</v>
      </c>
      <c r="J172" s="153" t="s">
        <v>53</v>
      </c>
      <c r="K172" s="153" t="s">
        <v>203</v>
      </c>
      <c r="L172" s="152" t="s">
        <v>831</v>
      </c>
      <c r="M172" s="224"/>
      <c r="N172" s="271" t="s">
        <v>832</v>
      </c>
      <c r="O172" s="230" t="str">
        <f t="shared" si="4"/>
        <v>750MeV</v>
      </c>
      <c r="P172" s="154" t="str">
        <f t="shared" si="5"/>
        <v>650MeV</v>
      </c>
      <c r="Q172" s="270">
        <f t="shared" si="12"/>
        <v>1040.99</v>
      </c>
      <c r="R172" s="270">
        <f t="shared" si="2"/>
        <v>1006.37</v>
      </c>
      <c r="S172" s="270">
        <f t="shared" si="13"/>
        <v>170.84</v>
      </c>
      <c r="T172" s="231"/>
      <c r="U172" s="231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  <c r="AG172" s="154"/>
      <c r="AH172" s="154"/>
    </row>
    <row r="173">
      <c r="A173" s="228"/>
      <c r="B173" s="153">
        <v>6725.0</v>
      </c>
      <c r="C173" s="153" t="s">
        <v>391</v>
      </c>
      <c r="D173" s="344">
        <v>27.79</v>
      </c>
      <c r="E173" s="153">
        <v>8.0</v>
      </c>
      <c r="F173" s="396">
        <v>13.12</v>
      </c>
      <c r="G173" s="151">
        <v>1958194.0</v>
      </c>
      <c r="H173" s="151">
        <v>30.9</v>
      </c>
      <c r="I173" s="153" t="s">
        <v>101</v>
      </c>
      <c r="J173" s="153" t="s">
        <v>53</v>
      </c>
      <c r="K173" s="153" t="s">
        <v>203</v>
      </c>
      <c r="L173" s="151"/>
      <c r="M173" s="154"/>
      <c r="N173" s="154"/>
      <c r="O173" s="230" t="str">
        <f t="shared" si="4"/>
        <v>750MeV</v>
      </c>
      <c r="P173" s="154" t="str">
        <f t="shared" si="5"/>
        <v>650MeV</v>
      </c>
      <c r="Q173" s="270">
        <f t="shared" si="12"/>
        <v>1040.99</v>
      </c>
      <c r="R173" s="270">
        <f t="shared" si="2"/>
        <v>1019.49</v>
      </c>
      <c r="S173" s="270">
        <f t="shared" si="13"/>
        <v>170.84</v>
      </c>
      <c r="T173" s="231"/>
      <c r="U173" s="231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  <c r="AG173" s="154"/>
      <c r="AH173" s="154"/>
    </row>
    <row r="174">
      <c r="A174" s="228"/>
      <c r="B174" s="153">
        <v>6726.0</v>
      </c>
      <c r="C174" s="153" t="s">
        <v>391</v>
      </c>
      <c r="D174" s="344">
        <v>27.79</v>
      </c>
      <c r="E174" s="153">
        <v>8.0</v>
      </c>
      <c r="F174" s="396">
        <v>12.58</v>
      </c>
      <c r="G174" s="151">
        <v>1904819.0</v>
      </c>
      <c r="H174" s="151">
        <v>29.48</v>
      </c>
      <c r="I174" s="153" t="s">
        <v>101</v>
      </c>
      <c r="J174" s="153" t="s">
        <v>53</v>
      </c>
      <c r="K174" s="153" t="s">
        <v>203</v>
      </c>
      <c r="L174" s="154"/>
      <c r="M174" s="154"/>
      <c r="N174" s="154"/>
      <c r="O174" s="230" t="str">
        <f t="shared" si="4"/>
        <v>750MeV</v>
      </c>
      <c r="P174" s="154" t="str">
        <f t="shared" si="5"/>
        <v>650MeV</v>
      </c>
      <c r="Q174" s="270">
        <f t="shared" si="12"/>
        <v>1040.99</v>
      </c>
      <c r="R174" s="270">
        <f t="shared" si="2"/>
        <v>1032.07</v>
      </c>
      <c r="S174" s="270">
        <f t="shared" si="13"/>
        <v>170.84</v>
      </c>
      <c r="T174" s="231"/>
      <c r="U174" s="231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  <c r="AG174" s="154"/>
      <c r="AH174" s="154"/>
    </row>
    <row r="175">
      <c r="A175" s="228"/>
      <c r="B175" s="153">
        <v>6727.0</v>
      </c>
      <c r="C175" s="153" t="s">
        <v>391</v>
      </c>
      <c r="D175" s="344">
        <v>27.79</v>
      </c>
      <c r="E175" s="153">
        <v>8.0</v>
      </c>
      <c r="F175" s="395">
        <v>14.82</v>
      </c>
      <c r="G175" s="153">
        <v>2203900.0</v>
      </c>
      <c r="H175" s="153">
        <v>30.61</v>
      </c>
      <c r="I175" s="153" t="s">
        <v>101</v>
      </c>
      <c r="J175" s="153" t="s">
        <v>53</v>
      </c>
      <c r="K175" s="153" t="s">
        <v>203</v>
      </c>
      <c r="L175" s="154"/>
      <c r="M175" s="154"/>
      <c r="N175" s="154"/>
      <c r="O175" s="230" t="str">
        <f t="shared" si="4"/>
        <v>750MeV</v>
      </c>
      <c r="P175" s="154" t="str">
        <f t="shared" si="5"/>
        <v>650MeV</v>
      </c>
      <c r="Q175" s="270">
        <f t="shared" si="12"/>
        <v>1040.99</v>
      </c>
      <c r="R175" s="270">
        <f t="shared" si="2"/>
        <v>1046.89</v>
      </c>
      <c r="S175" s="270">
        <f t="shared" si="13"/>
        <v>170.84</v>
      </c>
      <c r="T175" s="231"/>
      <c r="U175" s="231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  <c r="AG175" s="154"/>
      <c r="AH175" s="154"/>
    </row>
    <row r="176">
      <c r="A176" s="228"/>
      <c r="B176" s="153">
        <v>6728.0</v>
      </c>
      <c r="C176" s="153" t="s">
        <v>391</v>
      </c>
      <c r="D176" s="344">
        <v>27.79</v>
      </c>
      <c r="E176" s="153">
        <v>16.0</v>
      </c>
      <c r="F176" s="395">
        <v>19.81</v>
      </c>
      <c r="G176" s="153">
        <v>1219850.0</v>
      </c>
      <c r="H176" s="153">
        <v>28.94</v>
      </c>
      <c r="I176" s="330" t="s">
        <v>65</v>
      </c>
      <c r="J176" s="153" t="s">
        <v>53</v>
      </c>
      <c r="K176" s="153" t="s">
        <v>203</v>
      </c>
      <c r="L176" s="154"/>
      <c r="M176" s="154"/>
      <c r="N176" s="154"/>
      <c r="O176" s="230" t="str">
        <f t="shared" si="4"/>
        <v>750MeV</v>
      </c>
      <c r="P176" s="154" t="str">
        <f t="shared" si="5"/>
        <v>650MeV</v>
      </c>
      <c r="Q176" s="270">
        <f t="shared" si="12"/>
        <v>1060.8</v>
      </c>
      <c r="R176" s="270">
        <f t="shared" si="2"/>
        <v>1046.89</v>
      </c>
      <c r="S176" s="270">
        <f t="shared" si="13"/>
        <v>170.84</v>
      </c>
      <c r="T176" s="231"/>
      <c r="U176" s="231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  <c r="AF176" s="154"/>
      <c r="AG176" s="154"/>
      <c r="AH176" s="154"/>
    </row>
    <row r="177">
      <c r="A177" s="228"/>
      <c r="B177" s="153">
        <v>6729.0</v>
      </c>
      <c r="C177" s="153" t="s">
        <v>391</v>
      </c>
      <c r="D177" s="344">
        <v>27.79</v>
      </c>
      <c r="E177" s="153">
        <v>13.0</v>
      </c>
      <c r="F177" s="395">
        <v>20.67</v>
      </c>
      <c r="G177" s="153">
        <v>1284720.0</v>
      </c>
      <c r="H177" s="153">
        <v>31.55</v>
      </c>
      <c r="I177" s="330" t="s">
        <v>65</v>
      </c>
      <c r="J177" s="153" t="s">
        <v>53</v>
      </c>
      <c r="K177" s="153" t="s">
        <v>203</v>
      </c>
      <c r="L177" s="151"/>
      <c r="M177" s="154"/>
      <c r="N177" s="154"/>
      <c r="O177" s="230" t="str">
        <f t="shared" si="4"/>
        <v>750MeV</v>
      </c>
      <c r="P177" s="154" t="str">
        <f t="shared" si="5"/>
        <v>650MeV</v>
      </c>
      <c r="Q177" s="270">
        <f t="shared" si="12"/>
        <v>1081.47</v>
      </c>
      <c r="R177" s="270">
        <f t="shared" si="2"/>
        <v>1046.89</v>
      </c>
      <c r="S177" s="270">
        <f t="shared" si="13"/>
        <v>170.84</v>
      </c>
      <c r="T177" s="231"/>
      <c r="U177" s="231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  <c r="AF177" s="154"/>
      <c r="AG177" s="154"/>
      <c r="AH177" s="154"/>
    </row>
    <row r="178">
      <c r="A178" s="329"/>
      <c r="B178" s="153">
        <v>6730.0</v>
      </c>
      <c r="C178" s="153" t="s">
        <v>391</v>
      </c>
      <c r="D178" s="344">
        <v>27.79</v>
      </c>
      <c r="E178" s="153">
        <v>13.0</v>
      </c>
      <c r="F178" s="396">
        <v>3.81</v>
      </c>
      <c r="G178" s="151">
        <v>255581.0</v>
      </c>
      <c r="H178" s="151">
        <v>13.68</v>
      </c>
      <c r="I178" s="330" t="s">
        <v>65</v>
      </c>
      <c r="J178" s="153" t="s">
        <v>53</v>
      </c>
      <c r="K178" s="153" t="s">
        <v>203</v>
      </c>
      <c r="L178" s="154"/>
      <c r="M178" s="154"/>
      <c r="N178" s="154"/>
      <c r="O178" s="230" t="str">
        <f t="shared" si="4"/>
        <v>750MeV</v>
      </c>
      <c r="P178" s="154" t="str">
        <f t="shared" si="5"/>
        <v>650MeV</v>
      </c>
      <c r="Q178" s="270">
        <f t="shared" si="12"/>
        <v>1085.28</v>
      </c>
      <c r="R178" s="270">
        <f t="shared" si="2"/>
        <v>1046.89</v>
      </c>
      <c r="S178" s="270">
        <f t="shared" si="13"/>
        <v>170.84</v>
      </c>
      <c r="T178" s="231"/>
      <c r="U178" s="231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  <c r="AF178" s="154"/>
      <c r="AG178" s="154"/>
      <c r="AH178" s="154"/>
    </row>
    <row r="179">
      <c r="A179" s="228"/>
      <c r="B179" s="153">
        <v>6731.0</v>
      </c>
      <c r="C179" s="153" t="s">
        <v>391</v>
      </c>
      <c r="D179" s="344">
        <v>27.79</v>
      </c>
      <c r="E179" s="153">
        <v>13.0</v>
      </c>
      <c r="F179" s="396">
        <v>8.51</v>
      </c>
      <c r="G179" s="151">
        <v>529305.0</v>
      </c>
      <c r="H179" s="151">
        <v>14.78</v>
      </c>
      <c r="I179" s="330" t="s">
        <v>65</v>
      </c>
      <c r="J179" s="153" t="s">
        <v>53</v>
      </c>
      <c r="K179" s="153" t="s">
        <v>203</v>
      </c>
      <c r="L179" s="154"/>
      <c r="M179" s="154"/>
      <c r="N179" s="154"/>
      <c r="O179" s="230" t="str">
        <f t="shared" si="4"/>
        <v>750MeV</v>
      </c>
      <c r="P179" s="154" t="str">
        <f t="shared" si="5"/>
        <v>650MeV</v>
      </c>
      <c r="Q179" s="270">
        <f t="shared" si="12"/>
        <v>1093.79</v>
      </c>
      <c r="R179" s="270">
        <f t="shared" si="2"/>
        <v>1046.89</v>
      </c>
      <c r="S179" s="270">
        <f t="shared" si="13"/>
        <v>170.84</v>
      </c>
      <c r="T179" s="231"/>
      <c r="U179" s="231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  <c r="AF179" s="154"/>
      <c r="AG179" s="154"/>
      <c r="AH179" s="154"/>
    </row>
    <row r="180">
      <c r="A180" s="228"/>
      <c r="B180" s="153">
        <v>6732.0</v>
      </c>
      <c r="C180" s="153" t="s">
        <v>391</v>
      </c>
      <c r="D180" s="344">
        <v>27.79</v>
      </c>
      <c r="E180" s="153">
        <v>13.0</v>
      </c>
      <c r="F180" s="396">
        <v>16.97</v>
      </c>
      <c r="G180" s="151">
        <v>1036893.0</v>
      </c>
      <c r="H180" s="151">
        <v>21.4</v>
      </c>
      <c r="I180" s="330" t="s">
        <v>65</v>
      </c>
      <c r="J180" s="153" t="s">
        <v>53</v>
      </c>
      <c r="K180" s="153" t="s">
        <v>203</v>
      </c>
      <c r="L180" s="154"/>
      <c r="M180" s="154"/>
      <c r="N180" s="154"/>
      <c r="O180" s="230" t="str">
        <f t="shared" si="4"/>
        <v>750MeV</v>
      </c>
      <c r="P180" s="154" t="str">
        <f t="shared" si="5"/>
        <v>650MeV</v>
      </c>
      <c r="Q180" s="270">
        <f t="shared" si="12"/>
        <v>1110.76</v>
      </c>
      <c r="R180" s="270">
        <f t="shared" si="2"/>
        <v>1046.89</v>
      </c>
      <c r="S180" s="270">
        <f t="shared" si="13"/>
        <v>170.84</v>
      </c>
      <c r="T180" s="231"/>
      <c r="U180" s="231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  <c r="AF180" s="154"/>
      <c r="AG180" s="154"/>
      <c r="AH180" s="154"/>
    </row>
    <row r="181">
      <c r="A181" s="329">
        <v>45423.0</v>
      </c>
      <c r="B181" s="153">
        <v>6770.0</v>
      </c>
      <c r="C181" s="153" t="s">
        <v>391</v>
      </c>
      <c r="D181" s="361">
        <v>27.805</v>
      </c>
      <c r="E181" s="153">
        <v>8.0</v>
      </c>
      <c r="F181" s="395">
        <v>13.14</v>
      </c>
      <c r="G181" s="153">
        <v>754417.0</v>
      </c>
      <c r="H181" s="153">
        <v>28.42</v>
      </c>
      <c r="I181" s="153" t="s">
        <v>229</v>
      </c>
      <c r="J181" s="153" t="s">
        <v>53</v>
      </c>
      <c r="K181" s="153" t="s">
        <v>203</v>
      </c>
      <c r="L181" s="229" t="s">
        <v>835</v>
      </c>
      <c r="M181" s="154"/>
      <c r="N181" s="271" t="s">
        <v>836</v>
      </c>
      <c r="O181" s="230" t="str">
        <f t="shared" si="4"/>
        <v>750MeV</v>
      </c>
      <c r="P181" s="154" t="str">
        <f t="shared" si="5"/>
        <v>650MeV</v>
      </c>
      <c r="Q181" s="270">
        <f t="shared" si="12"/>
        <v>1110.76</v>
      </c>
      <c r="R181" s="270">
        <f t="shared" si="2"/>
        <v>1046.89</v>
      </c>
      <c r="S181" s="270">
        <f t="shared" si="13"/>
        <v>183.98</v>
      </c>
      <c r="T181" s="231"/>
      <c r="U181" s="231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  <c r="AF181" s="154"/>
      <c r="AG181" s="154"/>
      <c r="AH181" s="154"/>
    </row>
    <row r="182">
      <c r="A182" s="228"/>
      <c r="B182" s="153">
        <v>6771.0</v>
      </c>
      <c r="C182" s="153" t="s">
        <v>391</v>
      </c>
      <c r="D182" s="344">
        <v>27.805</v>
      </c>
      <c r="E182" s="153">
        <v>8.0</v>
      </c>
      <c r="F182" s="395">
        <v>13.39</v>
      </c>
      <c r="G182" s="153">
        <v>767921.0</v>
      </c>
      <c r="H182" s="153">
        <v>29.62</v>
      </c>
      <c r="I182" s="153" t="s">
        <v>229</v>
      </c>
      <c r="J182" s="153" t="s">
        <v>53</v>
      </c>
      <c r="K182" s="153" t="s">
        <v>203</v>
      </c>
      <c r="L182" s="154"/>
      <c r="M182" s="154"/>
      <c r="N182" s="154"/>
      <c r="O182" s="230" t="str">
        <f t="shared" si="4"/>
        <v>750MeV</v>
      </c>
      <c r="P182" s="154" t="str">
        <f t="shared" si="5"/>
        <v>650MeV</v>
      </c>
      <c r="Q182" s="270">
        <f t="shared" si="12"/>
        <v>1110.76</v>
      </c>
      <c r="R182" s="270">
        <f t="shared" si="2"/>
        <v>1046.89</v>
      </c>
      <c r="S182" s="270">
        <f t="shared" si="13"/>
        <v>197.37</v>
      </c>
      <c r="T182" s="231"/>
      <c r="U182" s="231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  <c r="AF182" s="154"/>
      <c r="AG182" s="154"/>
      <c r="AH182" s="154"/>
    </row>
    <row r="183">
      <c r="A183" s="228"/>
      <c r="B183" s="153">
        <v>6772.0</v>
      </c>
      <c r="C183" s="153" t="s">
        <v>391</v>
      </c>
      <c r="D183" s="344">
        <v>27.805</v>
      </c>
      <c r="E183" s="153">
        <v>10.0</v>
      </c>
      <c r="F183" s="395">
        <v>16.84</v>
      </c>
      <c r="G183" s="153">
        <v>2552138.0</v>
      </c>
      <c r="H183" s="153">
        <v>28.8</v>
      </c>
      <c r="I183" s="153" t="s">
        <v>101</v>
      </c>
      <c r="J183" s="153" t="s">
        <v>53</v>
      </c>
      <c r="K183" s="153" t="s">
        <v>203</v>
      </c>
      <c r="L183" s="154"/>
      <c r="M183" s="154"/>
      <c r="N183" s="154"/>
      <c r="O183" s="230" t="str">
        <f t="shared" si="4"/>
        <v>750MeV</v>
      </c>
      <c r="P183" s="154" t="str">
        <f t="shared" si="5"/>
        <v>650MeV</v>
      </c>
      <c r="Q183" s="270">
        <f t="shared" si="12"/>
        <v>1110.76</v>
      </c>
      <c r="R183" s="270">
        <f t="shared" si="2"/>
        <v>1063.73</v>
      </c>
      <c r="S183" s="270">
        <f t="shared" si="13"/>
        <v>197.37</v>
      </c>
      <c r="T183" s="231"/>
      <c r="U183" s="231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  <c r="AF183" s="154"/>
      <c r="AG183" s="154"/>
      <c r="AH183" s="154"/>
    </row>
    <row r="184">
      <c r="A184" s="228"/>
      <c r="B184" s="153">
        <v>6773.0</v>
      </c>
      <c r="C184" s="153" t="s">
        <v>391</v>
      </c>
      <c r="D184" s="344">
        <v>27.805</v>
      </c>
      <c r="E184" s="153">
        <v>10.0</v>
      </c>
      <c r="F184" s="395">
        <v>16.18</v>
      </c>
      <c r="G184" s="153">
        <v>2484707.0</v>
      </c>
      <c r="H184" s="153">
        <v>28.57</v>
      </c>
      <c r="I184" s="153" t="s">
        <v>101</v>
      </c>
      <c r="J184" s="153" t="s">
        <v>53</v>
      </c>
      <c r="K184" s="153" t="s">
        <v>203</v>
      </c>
      <c r="L184" s="154"/>
      <c r="M184" s="154"/>
      <c r="N184" s="154"/>
      <c r="O184" s="230" t="str">
        <f t="shared" si="4"/>
        <v>750MeV</v>
      </c>
      <c r="P184" s="154" t="str">
        <f t="shared" si="5"/>
        <v>650MeV</v>
      </c>
      <c r="Q184" s="270">
        <f t="shared" si="12"/>
        <v>1110.76</v>
      </c>
      <c r="R184" s="270">
        <f t="shared" si="2"/>
        <v>1079.91</v>
      </c>
      <c r="S184" s="270">
        <f t="shared" si="13"/>
        <v>197.37</v>
      </c>
      <c r="T184" s="231"/>
      <c r="U184" s="231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  <c r="AF184" s="154"/>
      <c r="AG184" s="154"/>
      <c r="AH184" s="154"/>
    </row>
    <row r="185">
      <c r="A185" s="329">
        <v>45424.0</v>
      </c>
      <c r="B185" s="153">
        <v>6774.0</v>
      </c>
      <c r="C185" s="153" t="s">
        <v>391</v>
      </c>
      <c r="D185" s="344">
        <v>27.805</v>
      </c>
      <c r="E185" s="153">
        <v>10.0</v>
      </c>
      <c r="F185" s="395">
        <v>15.86</v>
      </c>
      <c r="G185" s="153">
        <v>2420289.0</v>
      </c>
      <c r="H185" s="153">
        <v>33.75</v>
      </c>
      <c r="I185" s="153" t="s">
        <v>101</v>
      </c>
      <c r="J185" s="153" t="s">
        <v>53</v>
      </c>
      <c r="K185" s="153" t="s">
        <v>203</v>
      </c>
      <c r="L185" s="154"/>
      <c r="M185" s="154"/>
      <c r="N185" s="154"/>
      <c r="O185" s="230" t="str">
        <f t="shared" si="4"/>
        <v>750MeV</v>
      </c>
      <c r="P185" s="154" t="str">
        <f t="shared" si="5"/>
        <v>650MeV</v>
      </c>
      <c r="Q185" s="270">
        <f t="shared" si="12"/>
        <v>1110.76</v>
      </c>
      <c r="R185" s="270">
        <f t="shared" si="2"/>
        <v>1095.77</v>
      </c>
      <c r="S185" s="270">
        <f t="shared" si="13"/>
        <v>197.37</v>
      </c>
      <c r="T185" s="231"/>
      <c r="U185" s="231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  <c r="AF185" s="154"/>
      <c r="AG185" s="154"/>
      <c r="AH185" s="154"/>
    </row>
    <row r="186">
      <c r="A186" s="228"/>
      <c r="B186" s="153">
        <v>6775.0</v>
      </c>
      <c r="C186" s="153" t="s">
        <v>391</v>
      </c>
      <c r="D186" s="344">
        <v>27.805</v>
      </c>
      <c r="E186" s="153">
        <v>10.0</v>
      </c>
      <c r="F186" s="395">
        <v>16.78</v>
      </c>
      <c r="G186" s="153">
        <v>2537444.0</v>
      </c>
      <c r="H186" s="153">
        <v>30.23</v>
      </c>
      <c r="I186" s="153" t="s">
        <v>101</v>
      </c>
      <c r="J186" s="153" t="s">
        <v>53</v>
      </c>
      <c r="K186" s="153" t="s">
        <v>203</v>
      </c>
      <c r="L186" s="154"/>
      <c r="M186" s="154"/>
      <c r="N186" s="154"/>
      <c r="O186" s="230" t="str">
        <f t="shared" si="4"/>
        <v>750MeV</v>
      </c>
      <c r="P186" s="154" t="str">
        <f t="shared" si="5"/>
        <v>650MeV</v>
      </c>
      <c r="Q186" s="270">
        <f t="shared" si="12"/>
        <v>1110.76</v>
      </c>
      <c r="R186" s="270">
        <f t="shared" si="2"/>
        <v>1112.55</v>
      </c>
      <c r="S186" s="270">
        <f t="shared" si="13"/>
        <v>197.37</v>
      </c>
      <c r="T186" s="231"/>
      <c r="U186" s="231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  <c r="AF186" s="154"/>
      <c r="AG186" s="154"/>
      <c r="AH186" s="154"/>
    </row>
    <row r="187">
      <c r="A187" s="228"/>
      <c r="B187" s="153">
        <v>6776.0</v>
      </c>
      <c r="C187" s="153" t="s">
        <v>391</v>
      </c>
      <c r="D187" s="344">
        <v>27.805</v>
      </c>
      <c r="E187" s="153">
        <v>10.0</v>
      </c>
      <c r="F187" s="395">
        <v>16.74</v>
      </c>
      <c r="G187" s="153">
        <v>2540915.0</v>
      </c>
      <c r="H187" s="153">
        <v>27.93</v>
      </c>
      <c r="I187" s="153" t="s">
        <v>101</v>
      </c>
      <c r="J187" s="153" t="s">
        <v>53</v>
      </c>
      <c r="K187" s="153" t="s">
        <v>203</v>
      </c>
      <c r="L187" s="154"/>
      <c r="M187" s="154"/>
      <c r="N187" s="154"/>
      <c r="O187" s="230" t="str">
        <f t="shared" si="4"/>
        <v>750MeV</v>
      </c>
      <c r="P187" s="154" t="str">
        <f t="shared" si="5"/>
        <v>650MeV</v>
      </c>
      <c r="Q187" s="270">
        <f t="shared" si="12"/>
        <v>1110.76</v>
      </c>
      <c r="R187" s="270">
        <f t="shared" si="2"/>
        <v>1129.29</v>
      </c>
      <c r="S187" s="270">
        <f t="shared" si="13"/>
        <v>197.37</v>
      </c>
      <c r="T187" s="231"/>
      <c r="U187" s="231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  <c r="AF187" s="154"/>
      <c r="AG187" s="154"/>
      <c r="AH187" s="154"/>
    </row>
    <row r="188">
      <c r="A188" s="228"/>
      <c r="B188" s="153">
        <v>6777.0</v>
      </c>
      <c r="C188" s="153" t="s">
        <v>391</v>
      </c>
      <c r="D188" s="344">
        <v>27.805</v>
      </c>
      <c r="E188" s="153">
        <v>10.0</v>
      </c>
      <c r="F188" s="395">
        <v>10.03</v>
      </c>
      <c r="G188" s="153">
        <v>1530073.0</v>
      </c>
      <c r="H188" s="153">
        <v>26.86</v>
      </c>
      <c r="I188" s="153" t="s">
        <v>101</v>
      </c>
      <c r="J188" s="153" t="s">
        <v>53</v>
      </c>
      <c r="K188" s="153" t="s">
        <v>203</v>
      </c>
      <c r="L188" s="154"/>
      <c r="M188" s="154"/>
      <c r="N188" s="154"/>
      <c r="O188" s="230" t="str">
        <f t="shared" si="4"/>
        <v>750MeV</v>
      </c>
      <c r="P188" s="154" t="str">
        <f t="shared" si="5"/>
        <v>650MeV</v>
      </c>
      <c r="Q188" s="270">
        <f t="shared" si="12"/>
        <v>1110.76</v>
      </c>
      <c r="R188" s="270">
        <f t="shared" si="2"/>
        <v>1139.32</v>
      </c>
      <c r="S188" s="270">
        <f t="shared" si="13"/>
        <v>197.37</v>
      </c>
      <c r="T188" s="231"/>
      <c r="U188" s="231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  <c r="AF188" s="154"/>
      <c r="AG188" s="154"/>
      <c r="AH188" s="154"/>
    </row>
    <row r="189">
      <c r="A189" s="228"/>
      <c r="B189" s="153">
        <v>6778.0</v>
      </c>
      <c r="C189" s="153" t="s">
        <v>391</v>
      </c>
      <c r="D189" s="344">
        <v>27.805</v>
      </c>
      <c r="E189" s="153">
        <v>10.0</v>
      </c>
      <c r="F189" s="395">
        <v>6.35</v>
      </c>
      <c r="G189" s="153">
        <v>951385.0</v>
      </c>
      <c r="H189" s="153">
        <v>10.75</v>
      </c>
      <c r="I189" s="153" t="s">
        <v>101</v>
      </c>
      <c r="J189" s="153" t="s">
        <v>53</v>
      </c>
      <c r="K189" s="153" t="s">
        <v>203</v>
      </c>
      <c r="L189" s="154"/>
      <c r="M189" s="154"/>
      <c r="N189" s="154"/>
      <c r="O189" s="230" t="str">
        <f t="shared" si="4"/>
        <v>750MeV</v>
      </c>
      <c r="P189" s="154" t="str">
        <f t="shared" si="5"/>
        <v>650MeV</v>
      </c>
      <c r="Q189" s="270">
        <f t="shared" si="12"/>
        <v>1110.76</v>
      </c>
      <c r="R189" s="270">
        <f t="shared" si="2"/>
        <v>1145.67</v>
      </c>
      <c r="S189" s="270">
        <f t="shared" si="13"/>
        <v>197.37</v>
      </c>
      <c r="T189" s="231"/>
      <c r="U189" s="231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  <c r="AF189" s="154"/>
      <c r="AG189" s="154"/>
      <c r="AH189" s="154"/>
    </row>
    <row r="190">
      <c r="A190" s="329"/>
      <c r="B190" s="153">
        <v>6779.0</v>
      </c>
      <c r="C190" s="153" t="s">
        <v>391</v>
      </c>
      <c r="D190" s="344">
        <v>27.805</v>
      </c>
      <c r="E190" s="153">
        <v>10.0</v>
      </c>
      <c r="F190" s="395">
        <v>17.62</v>
      </c>
      <c r="G190" s="153">
        <v>2663119.0</v>
      </c>
      <c r="H190" s="153">
        <v>29.38</v>
      </c>
      <c r="I190" s="153" t="s">
        <v>101</v>
      </c>
      <c r="J190" s="153" t="s">
        <v>53</v>
      </c>
      <c r="K190" s="153" t="s">
        <v>203</v>
      </c>
      <c r="L190" s="154"/>
      <c r="M190" s="154"/>
      <c r="N190" s="154"/>
      <c r="O190" s="230" t="str">
        <f t="shared" si="4"/>
        <v>750MeV</v>
      </c>
      <c r="P190" s="154" t="str">
        <f t="shared" si="5"/>
        <v>650MeV</v>
      </c>
      <c r="Q190" s="270">
        <f t="shared" si="12"/>
        <v>1110.76</v>
      </c>
      <c r="R190" s="270">
        <f t="shared" si="2"/>
        <v>1163.29</v>
      </c>
      <c r="S190" s="270">
        <f t="shared" si="13"/>
        <v>197.37</v>
      </c>
      <c r="T190" s="231"/>
      <c r="U190" s="231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  <c r="AF190" s="154"/>
      <c r="AG190" s="154"/>
      <c r="AH190" s="154"/>
    </row>
    <row r="191">
      <c r="A191" s="228"/>
      <c r="B191" s="153">
        <v>6780.0</v>
      </c>
      <c r="C191" s="153" t="s">
        <v>391</v>
      </c>
      <c r="D191" s="344">
        <v>27.805</v>
      </c>
      <c r="E191" s="153">
        <v>10.0</v>
      </c>
      <c r="F191" s="395">
        <v>17.32</v>
      </c>
      <c r="G191" s="153">
        <v>2645144.0</v>
      </c>
      <c r="H191" s="153">
        <v>29.73</v>
      </c>
      <c r="I191" s="153" t="s">
        <v>101</v>
      </c>
      <c r="J191" s="153" t="s">
        <v>53</v>
      </c>
      <c r="K191" s="153" t="s">
        <v>203</v>
      </c>
      <c r="L191" s="154"/>
      <c r="M191" s="154"/>
      <c r="N191" s="154"/>
      <c r="O191" s="230" t="str">
        <f t="shared" si="4"/>
        <v>750MeV</v>
      </c>
      <c r="P191" s="154" t="str">
        <f t="shared" si="5"/>
        <v>650MeV</v>
      </c>
      <c r="Q191" s="270">
        <f t="shared" si="12"/>
        <v>1110.76</v>
      </c>
      <c r="R191" s="270">
        <f t="shared" si="2"/>
        <v>1180.61</v>
      </c>
      <c r="S191" s="270">
        <f t="shared" si="13"/>
        <v>197.37</v>
      </c>
      <c r="T191" s="231"/>
      <c r="U191" s="231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  <c r="AF191" s="154"/>
      <c r="AG191" s="154"/>
      <c r="AH191" s="154"/>
    </row>
    <row r="192">
      <c r="A192" s="228"/>
      <c r="B192" s="153">
        <v>6781.0</v>
      </c>
      <c r="C192" s="153" t="s">
        <v>391</v>
      </c>
      <c r="D192" s="344">
        <v>27.805</v>
      </c>
      <c r="E192" s="153">
        <v>10.0</v>
      </c>
      <c r="F192" s="395">
        <v>10.13</v>
      </c>
      <c r="G192" s="153">
        <v>2665351.0</v>
      </c>
      <c r="H192" s="153">
        <v>29.8</v>
      </c>
      <c r="I192" s="153" t="s">
        <v>101</v>
      </c>
      <c r="J192" s="153" t="s">
        <v>53</v>
      </c>
      <c r="K192" s="153" t="s">
        <v>203</v>
      </c>
      <c r="L192" s="154"/>
      <c r="M192" s="154"/>
      <c r="N192" s="154"/>
      <c r="O192" s="230" t="str">
        <f t="shared" si="4"/>
        <v>750MeV</v>
      </c>
      <c r="P192" s="154" t="str">
        <f t="shared" si="5"/>
        <v>650MeV</v>
      </c>
      <c r="Q192" s="270">
        <f t="shared" si="12"/>
        <v>1110.76</v>
      </c>
      <c r="R192" s="270">
        <f t="shared" si="2"/>
        <v>1190.74</v>
      </c>
      <c r="S192" s="270">
        <f t="shared" si="13"/>
        <v>197.37</v>
      </c>
      <c r="T192" s="231"/>
      <c r="U192" s="231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  <c r="AF192" s="154"/>
      <c r="AG192" s="154"/>
      <c r="AH192" s="154"/>
    </row>
    <row r="193">
      <c r="A193" s="228"/>
      <c r="B193" s="153">
        <v>6782.0</v>
      </c>
      <c r="C193" s="153" t="s">
        <v>391</v>
      </c>
      <c r="D193" s="344">
        <v>27.805</v>
      </c>
      <c r="E193" s="153">
        <v>10.0</v>
      </c>
      <c r="F193" s="395">
        <v>16.9</v>
      </c>
      <c r="G193" s="153">
        <v>2553774.0</v>
      </c>
      <c r="H193" s="153">
        <v>30.77</v>
      </c>
      <c r="I193" s="153" t="s">
        <v>101</v>
      </c>
      <c r="J193" s="153" t="s">
        <v>53</v>
      </c>
      <c r="K193" s="153" t="s">
        <v>203</v>
      </c>
      <c r="L193" s="154"/>
      <c r="M193" s="154"/>
      <c r="N193" s="154"/>
      <c r="O193" s="230" t="str">
        <f t="shared" si="4"/>
        <v>750MeV</v>
      </c>
      <c r="P193" s="154" t="str">
        <f t="shared" si="5"/>
        <v>650MeV</v>
      </c>
      <c r="Q193" s="270">
        <f t="shared" si="12"/>
        <v>1110.76</v>
      </c>
      <c r="R193" s="270">
        <f t="shared" si="2"/>
        <v>1207.64</v>
      </c>
      <c r="S193" s="270">
        <f t="shared" si="13"/>
        <v>197.37</v>
      </c>
      <c r="T193" s="231"/>
      <c r="U193" s="231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  <c r="AF193" s="154"/>
      <c r="AG193" s="154"/>
      <c r="AH193" s="154"/>
    </row>
    <row r="194">
      <c r="A194" s="402"/>
      <c r="B194" s="153">
        <v>6783.0</v>
      </c>
      <c r="C194" s="153" t="s">
        <v>391</v>
      </c>
      <c r="D194" s="344">
        <v>27.805</v>
      </c>
      <c r="E194" s="153">
        <v>10.0</v>
      </c>
      <c r="F194" s="395">
        <v>17.44</v>
      </c>
      <c r="G194" s="153">
        <v>2633362.0</v>
      </c>
      <c r="H194" s="153">
        <v>29.57</v>
      </c>
      <c r="I194" s="153" t="s">
        <v>101</v>
      </c>
      <c r="J194" s="153" t="s">
        <v>53</v>
      </c>
      <c r="K194" s="153" t="s">
        <v>203</v>
      </c>
      <c r="L194" s="154"/>
      <c r="M194" s="154"/>
      <c r="N194" s="154"/>
      <c r="O194" s="230" t="str">
        <f t="shared" si="4"/>
        <v>750MeV</v>
      </c>
      <c r="P194" s="154" t="str">
        <f t="shared" si="5"/>
        <v>650MeV</v>
      </c>
      <c r="Q194" s="270">
        <f t="shared" si="12"/>
        <v>1110.76</v>
      </c>
      <c r="R194" s="270">
        <f t="shared" si="2"/>
        <v>1225.08</v>
      </c>
      <c r="S194" s="270">
        <f t="shared" si="13"/>
        <v>197.37</v>
      </c>
      <c r="T194" s="231"/>
      <c r="U194" s="231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  <c r="AF194" s="154"/>
      <c r="AG194" s="154"/>
      <c r="AH194" s="154"/>
    </row>
    <row r="195">
      <c r="A195" s="228"/>
      <c r="B195" s="153">
        <v>6784.0</v>
      </c>
      <c r="C195" s="153" t="s">
        <v>391</v>
      </c>
      <c r="D195" s="344">
        <v>27.805</v>
      </c>
      <c r="E195" s="153">
        <v>10.0</v>
      </c>
      <c r="F195" s="395">
        <v>6.98</v>
      </c>
      <c r="G195" s="153">
        <v>1075374.0</v>
      </c>
      <c r="H195" s="153">
        <v>14.24</v>
      </c>
      <c r="I195" s="153" t="s">
        <v>101</v>
      </c>
      <c r="J195" s="153" t="s">
        <v>53</v>
      </c>
      <c r="K195" s="153" t="s">
        <v>203</v>
      </c>
      <c r="L195" s="154"/>
      <c r="M195" s="154"/>
      <c r="N195" s="154"/>
      <c r="O195" s="230" t="str">
        <f t="shared" si="4"/>
        <v>750MeV</v>
      </c>
      <c r="P195" s="154" t="str">
        <f t="shared" si="5"/>
        <v>650MeV</v>
      </c>
      <c r="Q195" s="270">
        <f t="shared" si="12"/>
        <v>1110.76</v>
      </c>
      <c r="R195" s="270">
        <f t="shared" si="2"/>
        <v>1232.06</v>
      </c>
      <c r="S195" s="270">
        <f t="shared" si="13"/>
        <v>197.37</v>
      </c>
      <c r="T195" s="231"/>
      <c r="U195" s="231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  <c r="AF195" s="154"/>
      <c r="AG195" s="154"/>
      <c r="AH195" s="154"/>
    </row>
    <row r="196">
      <c r="A196" s="228"/>
      <c r="B196" s="153">
        <v>6785.0</v>
      </c>
      <c r="C196" s="153" t="s">
        <v>391</v>
      </c>
      <c r="D196" s="344">
        <v>27.805</v>
      </c>
      <c r="E196" s="153">
        <v>10.0</v>
      </c>
      <c r="F196" s="395">
        <v>9.81</v>
      </c>
      <c r="G196" s="153">
        <v>1489439.0</v>
      </c>
      <c r="H196" s="153">
        <v>16.48</v>
      </c>
      <c r="I196" s="153" t="s">
        <v>101</v>
      </c>
      <c r="J196" s="153" t="s">
        <v>53</v>
      </c>
      <c r="K196" s="153" t="s">
        <v>203</v>
      </c>
      <c r="L196" s="154"/>
      <c r="M196" s="154"/>
      <c r="N196" s="154"/>
      <c r="O196" s="230" t="str">
        <f t="shared" si="4"/>
        <v>750MeV</v>
      </c>
      <c r="P196" s="154" t="str">
        <f t="shared" si="5"/>
        <v>650MeV</v>
      </c>
      <c r="Q196" s="270">
        <f t="shared" si="12"/>
        <v>1110.76</v>
      </c>
      <c r="R196" s="270">
        <f t="shared" si="2"/>
        <v>1241.87</v>
      </c>
      <c r="S196" s="270">
        <f t="shared" si="13"/>
        <v>197.37</v>
      </c>
      <c r="T196" s="231"/>
      <c r="U196" s="231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  <c r="AF196" s="154"/>
      <c r="AG196" s="154"/>
      <c r="AH196" s="154"/>
    </row>
    <row r="197">
      <c r="A197" s="228"/>
      <c r="B197" s="153">
        <v>6786.0</v>
      </c>
      <c r="C197" s="153" t="s">
        <v>391</v>
      </c>
      <c r="D197" s="344">
        <v>27.805</v>
      </c>
      <c r="E197" s="153">
        <v>16.0</v>
      </c>
      <c r="F197" s="395">
        <v>26.81</v>
      </c>
      <c r="G197" s="153">
        <v>1653191.0</v>
      </c>
      <c r="H197" s="153">
        <v>30.02</v>
      </c>
      <c r="I197" s="153" t="s">
        <v>65</v>
      </c>
      <c r="J197" s="153" t="s">
        <v>53</v>
      </c>
      <c r="K197" s="153" t="s">
        <v>203</v>
      </c>
      <c r="L197" s="154"/>
      <c r="M197" s="154"/>
      <c r="N197" s="154"/>
      <c r="O197" s="230" t="str">
        <f t="shared" si="4"/>
        <v>750MeV</v>
      </c>
      <c r="P197" s="154" t="str">
        <f t="shared" si="5"/>
        <v>650MeV</v>
      </c>
      <c r="Q197" s="270">
        <f t="shared" si="12"/>
        <v>1137.57</v>
      </c>
      <c r="R197" s="270">
        <f t="shared" si="2"/>
        <v>1241.87</v>
      </c>
      <c r="S197" s="270">
        <f t="shared" si="13"/>
        <v>197.37</v>
      </c>
      <c r="T197" s="231"/>
      <c r="U197" s="231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  <c r="AF197" s="154"/>
      <c r="AG197" s="154"/>
      <c r="AH197" s="154"/>
    </row>
    <row r="198">
      <c r="A198" s="228"/>
      <c r="B198" s="153">
        <v>6787.0</v>
      </c>
      <c r="C198" s="153" t="s">
        <v>391</v>
      </c>
      <c r="D198" s="344">
        <v>27.805</v>
      </c>
      <c r="E198" s="153">
        <v>16.0</v>
      </c>
      <c r="F198" s="395">
        <v>25.97</v>
      </c>
      <c r="G198" s="153">
        <v>1601341.0</v>
      </c>
      <c r="H198" s="153">
        <v>31.11</v>
      </c>
      <c r="I198" s="153" t="s">
        <v>65</v>
      </c>
      <c r="J198" s="153" t="s">
        <v>53</v>
      </c>
      <c r="K198" s="153" t="s">
        <v>203</v>
      </c>
      <c r="L198" s="154"/>
      <c r="M198" s="154"/>
      <c r="N198" s="154"/>
      <c r="O198" s="154"/>
      <c r="P198" s="154"/>
      <c r="Q198" s="270">
        <f t="shared" si="12"/>
        <v>1163.54</v>
      </c>
      <c r="R198" s="270">
        <f t="shared" si="2"/>
        <v>1241.87</v>
      </c>
      <c r="S198" s="270">
        <f t="shared" si="13"/>
        <v>197.37</v>
      </c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  <c r="AF198" s="154"/>
      <c r="AG198" s="154"/>
      <c r="AH198" s="154"/>
    </row>
    <row r="199">
      <c r="A199" s="228"/>
      <c r="B199" s="153">
        <v>6788.0</v>
      </c>
      <c r="C199" s="153" t="s">
        <v>391</v>
      </c>
      <c r="D199" s="344">
        <v>27.805</v>
      </c>
      <c r="E199" s="153">
        <v>16.0</v>
      </c>
      <c r="F199" s="395">
        <v>28.62</v>
      </c>
      <c r="G199" s="153">
        <v>1720818.0</v>
      </c>
      <c r="H199" s="153">
        <v>29.6</v>
      </c>
      <c r="I199" s="153" t="s">
        <v>65</v>
      </c>
      <c r="J199" s="153" t="s">
        <v>53</v>
      </c>
      <c r="K199" s="153" t="s">
        <v>203</v>
      </c>
      <c r="L199" s="154"/>
      <c r="M199" s="154"/>
      <c r="N199" s="154"/>
      <c r="O199" s="154"/>
      <c r="P199" s="154"/>
      <c r="Q199" s="270">
        <f t="shared" si="12"/>
        <v>1192.16</v>
      </c>
      <c r="R199" s="270">
        <f t="shared" si="2"/>
        <v>1241.87</v>
      </c>
      <c r="S199" s="270">
        <f t="shared" si="13"/>
        <v>197.37</v>
      </c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  <c r="AF199" s="154"/>
      <c r="AG199" s="154"/>
      <c r="AH199" s="154"/>
    </row>
    <row r="200">
      <c r="A200" s="228"/>
      <c r="B200" s="153">
        <v>6789.0</v>
      </c>
      <c r="C200" s="153" t="s">
        <v>391</v>
      </c>
      <c r="D200" s="344">
        <v>27.805</v>
      </c>
      <c r="E200" s="153">
        <v>16.0</v>
      </c>
      <c r="F200" s="395">
        <v>27.2</v>
      </c>
      <c r="G200" s="153">
        <v>1666937.0</v>
      </c>
      <c r="H200" s="153">
        <v>30.32</v>
      </c>
      <c r="I200" s="153" t="s">
        <v>65</v>
      </c>
      <c r="J200" s="153" t="s">
        <v>53</v>
      </c>
      <c r="K200" s="153" t="s">
        <v>203</v>
      </c>
      <c r="L200" s="154"/>
      <c r="M200" s="154"/>
      <c r="N200" s="154"/>
      <c r="O200" s="154"/>
      <c r="P200" s="154"/>
      <c r="Q200" s="270">
        <f t="shared" si="12"/>
        <v>1219.36</v>
      </c>
      <c r="R200" s="270">
        <f t="shared" si="2"/>
        <v>1241.87</v>
      </c>
      <c r="S200" s="270">
        <f t="shared" si="13"/>
        <v>197.37</v>
      </c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  <c r="AF200" s="154"/>
      <c r="AG200" s="154"/>
      <c r="AH200" s="154"/>
    </row>
    <row r="201">
      <c r="A201" s="228"/>
      <c r="B201" s="153">
        <v>6790.0</v>
      </c>
      <c r="C201" s="153" t="s">
        <v>391</v>
      </c>
      <c r="D201" s="344">
        <v>27.805</v>
      </c>
      <c r="E201" s="153">
        <v>16.0</v>
      </c>
      <c r="F201" s="395">
        <v>28.42</v>
      </c>
      <c r="G201" s="153">
        <v>1737861.0</v>
      </c>
      <c r="H201" s="153">
        <v>30.18</v>
      </c>
      <c r="I201" s="153" t="s">
        <v>65</v>
      </c>
      <c r="J201" s="153" t="s">
        <v>53</v>
      </c>
      <c r="K201" s="153" t="s">
        <v>203</v>
      </c>
      <c r="L201" s="154"/>
      <c r="M201" s="154"/>
      <c r="N201" s="154"/>
      <c r="O201" s="154"/>
      <c r="P201" s="154"/>
      <c r="Q201" s="270">
        <f t="shared" si="12"/>
        <v>1247.78</v>
      </c>
      <c r="R201" s="270">
        <f t="shared" si="2"/>
        <v>1241.87</v>
      </c>
      <c r="S201" s="270">
        <f t="shared" si="13"/>
        <v>197.37</v>
      </c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  <c r="AF201" s="154"/>
      <c r="AG201" s="154"/>
      <c r="AH201" s="154"/>
    </row>
    <row r="202">
      <c r="A202" s="228"/>
      <c r="B202" s="153">
        <v>6791.0</v>
      </c>
      <c r="C202" s="153" t="s">
        <v>391</v>
      </c>
      <c r="D202" s="344">
        <v>27.805</v>
      </c>
      <c r="E202" s="153">
        <v>16.0</v>
      </c>
      <c r="F202" s="395">
        <v>27.83</v>
      </c>
      <c r="G202" s="153">
        <v>1698941.0</v>
      </c>
      <c r="H202" s="153">
        <v>30.29</v>
      </c>
      <c r="I202" s="153" t="s">
        <v>65</v>
      </c>
      <c r="J202" s="153" t="s">
        <v>53</v>
      </c>
      <c r="K202" s="153" t="s">
        <v>203</v>
      </c>
      <c r="L202" s="154"/>
      <c r="M202" s="154"/>
      <c r="N202" s="154"/>
      <c r="O202" s="154"/>
      <c r="P202" s="154"/>
      <c r="Q202" s="270">
        <f t="shared" si="12"/>
        <v>1275.61</v>
      </c>
      <c r="R202" s="270">
        <f t="shared" si="2"/>
        <v>1241.87</v>
      </c>
      <c r="S202" s="270">
        <f t="shared" si="13"/>
        <v>197.37</v>
      </c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  <c r="AF202" s="154"/>
      <c r="AG202" s="154"/>
      <c r="AH202" s="154"/>
    </row>
    <row r="203">
      <c r="A203" s="228"/>
      <c r="B203" s="153">
        <v>6792.0</v>
      </c>
      <c r="C203" s="153" t="s">
        <v>391</v>
      </c>
      <c r="D203" s="344">
        <v>27.805</v>
      </c>
      <c r="E203" s="153">
        <v>8.0</v>
      </c>
      <c r="F203" s="395">
        <v>13.68</v>
      </c>
      <c r="G203" s="153">
        <v>792205.0</v>
      </c>
      <c r="H203" s="153">
        <v>33.88</v>
      </c>
      <c r="I203" s="153" t="s">
        <v>229</v>
      </c>
      <c r="J203" s="153" t="s">
        <v>53</v>
      </c>
      <c r="K203" s="153" t="s">
        <v>203</v>
      </c>
      <c r="L203" s="154"/>
      <c r="M203" s="154"/>
      <c r="N203" s="154"/>
      <c r="O203" s="154"/>
      <c r="P203" s="154"/>
      <c r="Q203" s="270">
        <f t="shared" si="12"/>
        <v>1275.61</v>
      </c>
      <c r="R203" s="270">
        <f t="shared" si="2"/>
        <v>1241.87</v>
      </c>
      <c r="S203" s="270">
        <f t="shared" si="13"/>
        <v>211.05</v>
      </c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  <c r="AF203" s="154"/>
      <c r="AG203" s="154"/>
      <c r="AH203" s="154"/>
    </row>
    <row r="204">
      <c r="A204" s="228"/>
      <c r="B204" s="153">
        <v>6793.0</v>
      </c>
      <c r="C204" s="153" t="s">
        <v>391</v>
      </c>
      <c r="D204" s="344">
        <v>27.805</v>
      </c>
      <c r="E204" s="153">
        <v>8.0</v>
      </c>
      <c r="F204" s="395">
        <v>14.05</v>
      </c>
      <c r="G204" s="153">
        <v>801829.0</v>
      </c>
      <c r="H204" s="153">
        <v>32.12</v>
      </c>
      <c r="I204" s="153" t="s">
        <v>229</v>
      </c>
      <c r="J204" s="153" t="s">
        <v>53</v>
      </c>
      <c r="K204" s="153" t="s">
        <v>203</v>
      </c>
      <c r="L204" s="154"/>
      <c r="M204" s="154"/>
      <c r="N204" s="154"/>
      <c r="O204" s="154"/>
      <c r="P204" s="154"/>
      <c r="Q204" s="270">
        <f t="shared" si="12"/>
        <v>1275.61</v>
      </c>
      <c r="R204" s="270">
        <f t="shared" si="2"/>
        <v>1241.87</v>
      </c>
      <c r="S204" s="270">
        <f t="shared" si="13"/>
        <v>225.1</v>
      </c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  <c r="AF204" s="154"/>
      <c r="AG204" s="154"/>
      <c r="AH204" s="154"/>
    </row>
    <row r="205">
      <c r="A205" s="228"/>
      <c r="B205" s="153">
        <v>6794.0</v>
      </c>
      <c r="C205" s="153" t="s">
        <v>391</v>
      </c>
      <c r="D205" s="344">
        <v>27.805</v>
      </c>
      <c r="E205" s="153">
        <v>10.0</v>
      </c>
      <c r="F205" s="395">
        <v>17.83</v>
      </c>
      <c r="G205" s="153">
        <v>2652418.0</v>
      </c>
      <c r="H205" s="153">
        <v>31.3</v>
      </c>
      <c r="I205" s="153" t="s">
        <v>101</v>
      </c>
      <c r="J205" s="153" t="s">
        <v>53</v>
      </c>
      <c r="K205" s="153" t="s">
        <v>203</v>
      </c>
      <c r="L205" s="154"/>
      <c r="M205" s="154"/>
      <c r="N205" s="154"/>
      <c r="O205" s="154"/>
      <c r="P205" s="154"/>
      <c r="Q205" s="270">
        <f t="shared" si="12"/>
        <v>1275.61</v>
      </c>
      <c r="R205" s="270">
        <f t="shared" si="2"/>
        <v>1259.7</v>
      </c>
      <c r="S205" s="270">
        <f t="shared" si="13"/>
        <v>225.1</v>
      </c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  <c r="AF205" s="154"/>
      <c r="AG205" s="154"/>
      <c r="AH205" s="154"/>
    </row>
    <row r="206">
      <c r="A206" s="228"/>
      <c r="B206" s="153">
        <v>6795.0</v>
      </c>
      <c r="C206" s="403" t="s">
        <v>391</v>
      </c>
      <c r="D206" s="404">
        <v>27.805</v>
      </c>
      <c r="E206" s="153">
        <v>10.0</v>
      </c>
      <c r="F206" s="395">
        <v>19.46</v>
      </c>
      <c r="G206" s="153">
        <v>2910792.0</v>
      </c>
      <c r="H206" s="153">
        <v>33.23</v>
      </c>
      <c r="I206" s="153" t="s">
        <v>101</v>
      </c>
      <c r="J206" s="153" t="s">
        <v>53</v>
      </c>
      <c r="K206" s="153" t="s">
        <v>203</v>
      </c>
      <c r="L206" s="151"/>
      <c r="M206" s="154"/>
      <c r="N206" s="154"/>
      <c r="O206" s="154"/>
      <c r="P206" s="154"/>
      <c r="Q206" s="270">
        <f t="shared" si="12"/>
        <v>1275.61</v>
      </c>
      <c r="R206" s="270">
        <f t="shared" si="2"/>
        <v>1279.16</v>
      </c>
      <c r="S206" s="270">
        <f t="shared" si="13"/>
        <v>225.1</v>
      </c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  <c r="AF206" s="154"/>
      <c r="AG206" s="154"/>
      <c r="AH206" s="154"/>
    </row>
    <row r="207">
      <c r="A207" s="329"/>
      <c r="B207" s="153">
        <v>6796.0</v>
      </c>
      <c r="C207" s="403" t="s">
        <v>391</v>
      </c>
      <c r="D207" s="404">
        <v>27.805</v>
      </c>
      <c r="E207" s="153">
        <v>10.0</v>
      </c>
      <c r="F207" s="395">
        <v>16.74</v>
      </c>
      <c r="G207" s="153">
        <v>2528359.0</v>
      </c>
      <c r="H207" s="153">
        <v>29.17</v>
      </c>
      <c r="I207" s="153" t="s">
        <v>101</v>
      </c>
      <c r="J207" s="153" t="s">
        <v>53</v>
      </c>
      <c r="K207" s="153" t="s">
        <v>203</v>
      </c>
      <c r="L207" s="151"/>
      <c r="M207" s="154"/>
      <c r="N207" s="154"/>
      <c r="O207" s="154"/>
      <c r="P207" s="154"/>
      <c r="Q207" s="270">
        <f t="shared" si="12"/>
        <v>1275.61</v>
      </c>
      <c r="R207" s="270">
        <f t="shared" si="2"/>
        <v>1295.9</v>
      </c>
      <c r="S207" s="270">
        <f t="shared" si="13"/>
        <v>225.1</v>
      </c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  <c r="AF207" s="154"/>
      <c r="AG207" s="154"/>
      <c r="AH207" s="154"/>
    </row>
    <row r="208">
      <c r="A208" s="228"/>
      <c r="B208" s="153">
        <v>6797.0</v>
      </c>
      <c r="C208" s="403" t="s">
        <v>391</v>
      </c>
      <c r="D208" s="404">
        <v>27.805</v>
      </c>
      <c r="E208" s="153">
        <v>10.0</v>
      </c>
      <c r="F208" s="395">
        <v>16.5</v>
      </c>
      <c r="G208" s="153">
        <v>2467874.0</v>
      </c>
      <c r="H208" s="153">
        <v>29.45</v>
      </c>
      <c r="I208" s="153" t="s">
        <v>101</v>
      </c>
      <c r="J208" s="153" t="s">
        <v>53</v>
      </c>
      <c r="K208" s="153" t="s">
        <v>203</v>
      </c>
      <c r="L208" s="154"/>
      <c r="M208" s="154"/>
      <c r="N208" s="154"/>
      <c r="O208" s="154"/>
      <c r="P208" s="154"/>
      <c r="Q208" s="270">
        <f t="shared" si="12"/>
        <v>1275.61</v>
      </c>
      <c r="R208" s="270">
        <f t="shared" si="2"/>
        <v>1312.4</v>
      </c>
      <c r="S208" s="270">
        <f t="shared" si="13"/>
        <v>225.1</v>
      </c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  <c r="AF208" s="154"/>
      <c r="AG208" s="154"/>
      <c r="AH208" s="154"/>
    </row>
    <row r="209">
      <c r="A209" s="228"/>
      <c r="B209" s="153">
        <v>6798.0</v>
      </c>
      <c r="C209" s="403" t="s">
        <v>391</v>
      </c>
      <c r="D209" s="404">
        <v>27.805</v>
      </c>
      <c r="E209" s="153">
        <v>10.0</v>
      </c>
      <c r="F209" s="395">
        <v>16.92</v>
      </c>
      <c r="G209" s="153">
        <v>2547558.0</v>
      </c>
      <c r="H209" s="153">
        <v>29.72</v>
      </c>
      <c r="I209" s="153" t="s">
        <v>101</v>
      </c>
      <c r="J209" s="153" t="s">
        <v>53</v>
      </c>
      <c r="K209" s="153" t="s">
        <v>203</v>
      </c>
      <c r="L209" s="154"/>
      <c r="M209" s="154"/>
      <c r="N209" s="154"/>
      <c r="O209" s="154"/>
      <c r="P209" s="154"/>
      <c r="Q209" s="270">
        <f t="shared" si="12"/>
        <v>1275.61</v>
      </c>
      <c r="R209" s="270">
        <f t="shared" si="2"/>
        <v>1329.32</v>
      </c>
      <c r="S209" s="270">
        <f t="shared" si="13"/>
        <v>225.1</v>
      </c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  <c r="AF209" s="154"/>
      <c r="AG209" s="154"/>
      <c r="AH209" s="154"/>
    </row>
    <row r="210">
      <c r="A210" s="228"/>
      <c r="B210" s="153">
        <v>6799.0</v>
      </c>
      <c r="C210" s="403" t="s">
        <v>391</v>
      </c>
      <c r="D210" s="404">
        <v>27.805</v>
      </c>
      <c r="E210" s="153">
        <v>10.0</v>
      </c>
      <c r="F210" s="395">
        <v>17.43</v>
      </c>
      <c r="G210" s="153">
        <v>2629484.0</v>
      </c>
      <c r="H210" s="153">
        <v>30.56</v>
      </c>
      <c r="I210" s="153" t="s">
        <v>101</v>
      </c>
      <c r="J210" s="153" t="s">
        <v>53</v>
      </c>
      <c r="K210" s="153" t="s">
        <v>203</v>
      </c>
      <c r="L210" s="151"/>
      <c r="M210" s="154"/>
      <c r="N210" s="154"/>
      <c r="O210" s="154"/>
      <c r="P210" s="154"/>
      <c r="Q210" s="270">
        <f t="shared" si="12"/>
        <v>1275.61</v>
      </c>
      <c r="R210" s="270">
        <f t="shared" si="2"/>
        <v>1346.75</v>
      </c>
      <c r="S210" s="270">
        <f t="shared" si="13"/>
        <v>225.1</v>
      </c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  <c r="AF210" s="154"/>
      <c r="AG210" s="154"/>
      <c r="AH210" s="154"/>
    </row>
    <row r="211">
      <c r="A211" s="228"/>
      <c r="B211" s="153">
        <v>6800.0</v>
      </c>
      <c r="C211" s="403" t="s">
        <v>391</v>
      </c>
      <c r="D211" s="404">
        <v>27.805</v>
      </c>
      <c r="E211" s="153">
        <v>10.0</v>
      </c>
      <c r="F211" s="395">
        <v>17.83</v>
      </c>
      <c r="G211" s="153">
        <v>2652044.0</v>
      </c>
      <c r="H211" s="153">
        <v>32.22</v>
      </c>
      <c r="I211" s="153" t="s">
        <v>101</v>
      </c>
      <c r="J211" s="153" t="s">
        <v>53</v>
      </c>
      <c r="K211" s="153" t="s">
        <v>203</v>
      </c>
      <c r="L211" s="154"/>
      <c r="M211" s="154"/>
      <c r="N211" s="154"/>
      <c r="O211" s="154"/>
      <c r="P211" s="154"/>
      <c r="Q211" s="270">
        <f t="shared" si="12"/>
        <v>1275.61</v>
      </c>
      <c r="R211" s="270">
        <f t="shared" si="2"/>
        <v>1364.58</v>
      </c>
      <c r="S211" s="270">
        <f t="shared" si="13"/>
        <v>225.1</v>
      </c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  <c r="AF211" s="154"/>
      <c r="AG211" s="154"/>
      <c r="AH211" s="154"/>
    </row>
    <row r="212">
      <c r="A212" s="228"/>
      <c r="B212" s="153">
        <v>6801.0</v>
      </c>
      <c r="C212" s="403" t="s">
        <v>391</v>
      </c>
      <c r="D212" s="404">
        <v>27.805</v>
      </c>
      <c r="E212" s="153">
        <v>10.0</v>
      </c>
      <c r="F212" s="395">
        <v>7.18</v>
      </c>
      <c r="G212" s="153">
        <v>1101548.0</v>
      </c>
      <c r="H212" s="153">
        <v>17.11</v>
      </c>
      <c r="I212" s="153" t="s">
        <v>101</v>
      </c>
      <c r="J212" s="153" t="s">
        <v>53</v>
      </c>
      <c r="K212" s="153" t="s">
        <v>203</v>
      </c>
      <c r="L212" s="151"/>
      <c r="M212" s="154"/>
      <c r="N212" s="154"/>
      <c r="O212" s="154"/>
      <c r="P212" s="154"/>
      <c r="Q212" s="270">
        <f t="shared" si="12"/>
        <v>1275.61</v>
      </c>
      <c r="R212" s="270">
        <f t="shared" si="2"/>
        <v>1371.76</v>
      </c>
      <c r="S212" s="270">
        <f t="shared" si="13"/>
        <v>225.1</v>
      </c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  <c r="AF212" s="154"/>
      <c r="AG212" s="154"/>
      <c r="AH212" s="154"/>
    </row>
    <row r="213">
      <c r="A213" s="228"/>
      <c r="B213" s="153">
        <v>6802.0</v>
      </c>
      <c r="C213" s="403" t="s">
        <v>391</v>
      </c>
      <c r="D213" s="404">
        <v>27.805</v>
      </c>
      <c r="E213" s="153">
        <v>10.0</v>
      </c>
      <c r="F213" s="395">
        <v>11.17</v>
      </c>
      <c r="G213" s="153">
        <v>1701404.0</v>
      </c>
      <c r="H213" s="153">
        <v>22.36</v>
      </c>
      <c r="I213" s="153" t="s">
        <v>101</v>
      </c>
      <c r="J213" s="153" t="s">
        <v>53</v>
      </c>
      <c r="K213" s="153" t="s">
        <v>203</v>
      </c>
      <c r="L213" s="151"/>
      <c r="M213" s="154"/>
      <c r="N213" s="154"/>
      <c r="O213" s="154"/>
      <c r="P213" s="154"/>
      <c r="Q213" s="270">
        <f t="shared" si="12"/>
        <v>1275.61</v>
      </c>
      <c r="R213" s="270">
        <f t="shared" si="2"/>
        <v>1382.93</v>
      </c>
      <c r="S213" s="270">
        <f t="shared" si="13"/>
        <v>225.1</v>
      </c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  <c r="AF213" s="154"/>
      <c r="AG213" s="154"/>
      <c r="AH213" s="154"/>
    </row>
    <row r="214">
      <c r="A214" s="228"/>
      <c r="B214" s="153">
        <v>6803.0</v>
      </c>
      <c r="C214" s="403" t="s">
        <v>391</v>
      </c>
      <c r="D214" s="404">
        <v>27.805</v>
      </c>
      <c r="E214" s="153">
        <v>10.0</v>
      </c>
      <c r="F214" s="395">
        <v>17.33</v>
      </c>
      <c r="G214" s="153">
        <v>2614117.0</v>
      </c>
      <c r="H214" s="153">
        <v>29.18</v>
      </c>
      <c r="I214" s="153" t="s">
        <v>101</v>
      </c>
      <c r="J214" s="153" t="s">
        <v>53</v>
      </c>
      <c r="K214" s="153" t="s">
        <v>203</v>
      </c>
      <c r="L214" s="151"/>
      <c r="M214" s="154"/>
      <c r="N214" s="154"/>
      <c r="O214" s="154"/>
      <c r="P214" s="154"/>
      <c r="Q214" s="270">
        <f t="shared" si="12"/>
        <v>1275.61</v>
      </c>
      <c r="R214" s="270">
        <f t="shared" si="2"/>
        <v>1400.26</v>
      </c>
      <c r="S214" s="270">
        <f t="shared" si="13"/>
        <v>225.1</v>
      </c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  <c r="AF214" s="154"/>
      <c r="AG214" s="154"/>
      <c r="AH214" s="154"/>
    </row>
    <row r="215">
      <c r="A215" s="228"/>
      <c r="B215" s="153">
        <v>6804.0</v>
      </c>
      <c r="C215" s="403" t="s">
        <v>391</v>
      </c>
      <c r="D215" s="404">
        <v>27.805</v>
      </c>
      <c r="E215" s="153">
        <v>10.0</v>
      </c>
      <c r="F215" s="395">
        <v>17.52</v>
      </c>
      <c r="G215" s="153">
        <v>2625292.0</v>
      </c>
      <c r="H215" s="153">
        <v>17.52</v>
      </c>
      <c r="I215" s="153" t="s">
        <v>101</v>
      </c>
      <c r="J215" s="153" t="s">
        <v>53</v>
      </c>
      <c r="K215" s="153" t="s">
        <v>203</v>
      </c>
      <c r="L215" s="154"/>
      <c r="M215" s="154"/>
      <c r="N215" s="154"/>
      <c r="O215" s="154"/>
      <c r="P215" s="154"/>
      <c r="Q215" s="270">
        <f t="shared" si="12"/>
        <v>1275.61</v>
      </c>
      <c r="R215" s="270">
        <f t="shared" si="2"/>
        <v>1417.78</v>
      </c>
      <c r="S215" s="270">
        <f t="shared" si="13"/>
        <v>225.1</v>
      </c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  <c r="AF215" s="154"/>
      <c r="AG215" s="154"/>
      <c r="AH215" s="154"/>
    </row>
    <row r="216">
      <c r="A216" s="228"/>
      <c r="B216" s="153">
        <v>6805.0</v>
      </c>
      <c r="C216" s="403" t="s">
        <v>391</v>
      </c>
      <c r="D216" s="404">
        <v>27.805</v>
      </c>
      <c r="E216" s="153">
        <v>10.0</v>
      </c>
      <c r="F216" s="395">
        <v>16.33</v>
      </c>
      <c r="G216" s="153">
        <v>2466200.0</v>
      </c>
      <c r="H216" s="153">
        <v>29.08</v>
      </c>
      <c r="I216" s="153" t="s">
        <v>101</v>
      </c>
      <c r="J216" s="153" t="s">
        <v>53</v>
      </c>
      <c r="K216" s="153" t="s">
        <v>203</v>
      </c>
      <c r="L216" s="154"/>
      <c r="M216" s="154"/>
      <c r="N216" s="154"/>
      <c r="O216" s="154"/>
      <c r="P216" s="154"/>
      <c r="Q216" s="270">
        <f t="shared" si="12"/>
        <v>1275.61</v>
      </c>
      <c r="R216" s="270">
        <f t="shared" si="2"/>
        <v>1434.11</v>
      </c>
      <c r="S216" s="270">
        <f t="shared" si="13"/>
        <v>225.1</v>
      </c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  <c r="AF216" s="154"/>
      <c r="AG216" s="154"/>
      <c r="AH216" s="154"/>
    </row>
    <row r="217">
      <c r="A217" s="228"/>
      <c r="B217" s="153">
        <v>6806.0</v>
      </c>
      <c r="C217" s="403" t="s">
        <v>391</v>
      </c>
      <c r="D217" s="404">
        <v>27.805</v>
      </c>
      <c r="E217" s="153">
        <v>10.0</v>
      </c>
      <c r="F217" s="395">
        <v>17.98</v>
      </c>
      <c r="G217" s="153">
        <v>2671172.0</v>
      </c>
      <c r="H217" s="153">
        <v>30.94</v>
      </c>
      <c r="I217" s="153" t="s">
        <v>101</v>
      </c>
      <c r="J217" s="153" t="s">
        <v>53</v>
      </c>
      <c r="K217" s="153" t="s">
        <v>203</v>
      </c>
      <c r="L217" s="154"/>
      <c r="M217" s="154"/>
      <c r="N217" s="154"/>
      <c r="O217" s="154"/>
      <c r="P217" s="154"/>
      <c r="Q217" s="270">
        <f t="shared" si="12"/>
        <v>1275.61</v>
      </c>
      <c r="R217" s="270">
        <f t="shared" si="2"/>
        <v>1452.09</v>
      </c>
      <c r="S217" s="270">
        <f t="shared" si="13"/>
        <v>225.1</v>
      </c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  <c r="AF217" s="154"/>
      <c r="AG217" s="154"/>
      <c r="AH217" s="154"/>
    </row>
    <row r="218">
      <c r="A218" s="228"/>
      <c r="B218" s="153">
        <v>6807.0</v>
      </c>
      <c r="C218" s="403" t="s">
        <v>391</v>
      </c>
      <c r="D218" s="404">
        <v>27.805</v>
      </c>
      <c r="E218" s="153">
        <v>16.0</v>
      </c>
      <c r="F218" s="395">
        <v>30.06</v>
      </c>
      <c r="G218" s="153">
        <v>1842153.0</v>
      </c>
      <c r="H218" s="153">
        <v>34.37</v>
      </c>
      <c r="I218" s="153" t="s">
        <v>65</v>
      </c>
      <c r="J218" s="153" t="s">
        <v>53</v>
      </c>
      <c r="K218" s="153" t="s">
        <v>203</v>
      </c>
      <c r="L218" s="154"/>
      <c r="M218" s="154"/>
      <c r="N218" s="154"/>
      <c r="O218" s="154"/>
      <c r="P218" s="154"/>
      <c r="Q218" s="270">
        <f t="shared" si="12"/>
        <v>1305.67</v>
      </c>
      <c r="R218" s="270">
        <f t="shared" si="2"/>
        <v>1452.09</v>
      </c>
      <c r="S218" s="270">
        <f t="shared" si="13"/>
        <v>225.1</v>
      </c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  <c r="AF218" s="154"/>
      <c r="AG218" s="154"/>
      <c r="AH218" s="154"/>
    </row>
    <row r="219">
      <c r="A219" s="228"/>
      <c r="B219" s="153">
        <v>6808.0</v>
      </c>
      <c r="C219" s="403" t="s">
        <v>391</v>
      </c>
      <c r="D219" s="404">
        <v>27.805</v>
      </c>
      <c r="E219" s="153">
        <v>16.0</v>
      </c>
      <c r="F219" s="395">
        <v>25.96</v>
      </c>
      <c r="G219" s="153">
        <v>1591986.0</v>
      </c>
      <c r="H219" s="153">
        <v>31.67</v>
      </c>
      <c r="I219" s="153" t="s">
        <v>65</v>
      </c>
      <c r="J219" s="153" t="s">
        <v>53</v>
      </c>
      <c r="K219" s="153" t="s">
        <v>203</v>
      </c>
      <c r="L219" s="154"/>
      <c r="M219" s="154"/>
      <c r="N219" s="154"/>
      <c r="O219" s="154"/>
      <c r="P219" s="154"/>
      <c r="Q219" s="270">
        <f t="shared" si="12"/>
        <v>1331.63</v>
      </c>
      <c r="R219" s="270">
        <f t="shared" si="2"/>
        <v>1452.09</v>
      </c>
      <c r="S219" s="270">
        <f t="shared" si="13"/>
        <v>225.1</v>
      </c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  <c r="AF219" s="154"/>
      <c r="AG219" s="154"/>
      <c r="AH219" s="154"/>
    </row>
    <row r="220">
      <c r="A220" s="228"/>
      <c r="B220" s="153">
        <v>6809.0</v>
      </c>
      <c r="C220" s="403" t="s">
        <v>391</v>
      </c>
      <c r="D220" s="404">
        <v>27.805</v>
      </c>
      <c r="E220" s="153">
        <v>16.0</v>
      </c>
      <c r="F220" s="395">
        <v>25.3</v>
      </c>
      <c r="G220" s="153">
        <v>1547430.0</v>
      </c>
      <c r="H220" s="153">
        <v>29.26</v>
      </c>
      <c r="I220" s="153" t="s">
        <v>65</v>
      </c>
      <c r="J220" s="153" t="s">
        <v>53</v>
      </c>
      <c r="K220" s="153" t="s">
        <v>203</v>
      </c>
      <c r="L220" s="154"/>
      <c r="M220" s="154"/>
      <c r="N220" s="154"/>
      <c r="O220" s="154"/>
      <c r="P220" s="154"/>
      <c r="Q220" s="270">
        <f t="shared" si="12"/>
        <v>1356.93</v>
      </c>
      <c r="R220" s="270">
        <f t="shared" si="2"/>
        <v>1452.09</v>
      </c>
      <c r="S220" s="270">
        <f t="shared" si="13"/>
        <v>225.1</v>
      </c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  <c r="AF220" s="154"/>
      <c r="AG220" s="154"/>
      <c r="AH220" s="154"/>
    </row>
    <row r="221">
      <c r="A221" s="228"/>
      <c r="B221" s="153">
        <v>6810.0</v>
      </c>
      <c r="C221" s="403" t="s">
        <v>391</v>
      </c>
      <c r="D221" s="404">
        <v>27.805</v>
      </c>
      <c r="E221" s="153">
        <v>16.0</v>
      </c>
      <c r="F221" s="395">
        <v>24.54</v>
      </c>
      <c r="G221" s="153">
        <v>1500091.0</v>
      </c>
      <c r="H221" s="153">
        <v>28.89</v>
      </c>
      <c r="I221" s="153" t="s">
        <v>65</v>
      </c>
      <c r="J221" s="153" t="s">
        <v>53</v>
      </c>
      <c r="K221" s="153" t="s">
        <v>203</v>
      </c>
      <c r="L221" s="151"/>
      <c r="M221" s="154"/>
      <c r="N221" s="154"/>
      <c r="O221" s="154"/>
      <c r="P221" s="154"/>
      <c r="Q221" s="270">
        <f t="shared" si="12"/>
        <v>1381.47</v>
      </c>
      <c r="R221" s="270">
        <f t="shared" si="2"/>
        <v>1452.09</v>
      </c>
      <c r="S221" s="270">
        <f t="shared" si="13"/>
        <v>225.1</v>
      </c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  <c r="AF221" s="154"/>
      <c r="AG221" s="154"/>
      <c r="AH221" s="154"/>
    </row>
    <row r="222">
      <c r="A222" s="228"/>
      <c r="B222" s="153">
        <v>6811.0</v>
      </c>
      <c r="C222" s="403" t="s">
        <v>391</v>
      </c>
      <c r="D222" s="404">
        <v>27.805</v>
      </c>
      <c r="E222" s="153">
        <v>16.0</v>
      </c>
      <c r="F222" s="395">
        <v>23.83</v>
      </c>
      <c r="G222" s="153">
        <v>1509080.0</v>
      </c>
      <c r="H222" s="153">
        <v>32.46</v>
      </c>
      <c r="I222" s="153" t="s">
        <v>65</v>
      </c>
      <c r="J222" s="153" t="s">
        <v>53</v>
      </c>
      <c r="K222" s="153" t="s">
        <v>203</v>
      </c>
      <c r="L222" s="151"/>
      <c r="M222" s="154"/>
      <c r="N222" s="154"/>
      <c r="O222" s="154"/>
      <c r="P222" s="154"/>
      <c r="Q222" s="270">
        <f t="shared" si="12"/>
        <v>1405.3</v>
      </c>
      <c r="R222" s="270">
        <f t="shared" si="2"/>
        <v>1452.09</v>
      </c>
      <c r="S222" s="270">
        <f t="shared" si="13"/>
        <v>225.1</v>
      </c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  <c r="AF222" s="154"/>
      <c r="AG222" s="154"/>
      <c r="AH222" s="154"/>
    </row>
    <row r="223">
      <c r="A223" s="228"/>
      <c r="B223" s="153">
        <v>6812.0</v>
      </c>
      <c r="C223" s="403" t="s">
        <v>391</v>
      </c>
      <c r="D223" s="404">
        <v>27.805</v>
      </c>
      <c r="E223" s="153">
        <v>16.0</v>
      </c>
      <c r="F223" s="395">
        <v>26.65</v>
      </c>
      <c r="G223" s="153">
        <v>1649936.0</v>
      </c>
      <c r="H223" s="153">
        <v>28.46</v>
      </c>
      <c r="I223" s="153" t="s">
        <v>65</v>
      </c>
      <c r="J223" s="153" t="s">
        <v>53</v>
      </c>
      <c r="K223" s="153" t="s">
        <v>203</v>
      </c>
      <c r="L223" s="154"/>
      <c r="M223" s="154"/>
      <c r="N223" s="154"/>
      <c r="O223" s="154"/>
      <c r="P223" s="154"/>
      <c r="Q223" s="270">
        <f t="shared" si="12"/>
        <v>1431.95</v>
      </c>
      <c r="R223" s="270">
        <f t="shared" si="2"/>
        <v>1452.09</v>
      </c>
      <c r="S223" s="270">
        <f t="shared" si="13"/>
        <v>225.1</v>
      </c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  <c r="AF223" s="154"/>
      <c r="AG223" s="154"/>
      <c r="AH223" s="154"/>
    </row>
    <row r="224">
      <c r="A224" s="329"/>
      <c r="B224" s="153">
        <v>6813.0</v>
      </c>
      <c r="C224" s="153" t="s">
        <v>840</v>
      </c>
      <c r="D224" s="344">
        <v>37.5</v>
      </c>
      <c r="E224" s="153" t="s">
        <v>232</v>
      </c>
      <c r="F224" s="396">
        <v>21.97</v>
      </c>
      <c r="G224" s="151">
        <v>165446.0</v>
      </c>
      <c r="H224" s="151">
        <v>66.93</v>
      </c>
      <c r="I224" s="153" t="s">
        <v>232</v>
      </c>
      <c r="J224" s="153" t="s">
        <v>53</v>
      </c>
      <c r="K224" s="153" t="s">
        <v>203</v>
      </c>
      <c r="L224" s="151" t="s">
        <v>841</v>
      </c>
      <c r="M224" s="271" t="s">
        <v>842</v>
      </c>
      <c r="N224" s="271" t="s">
        <v>843</v>
      </c>
      <c r="O224" s="154"/>
      <c r="P224" s="154"/>
      <c r="Q224" s="270">
        <f t="shared" si="12"/>
        <v>1431.95</v>
      </c>
      <c r="R224" s="270">
        <f t="shared" si="2"/>
        <v>1452.09</v>
      </c>
      <c r="S224" s="270">
        <f t="shared" si="13"/>
        <v>225.1</v>
      </c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  <c r="AF224" s="154"/>
      <c r="AG224" s="154"/>
      <c r="AH224" s="154"/>
    </row>
    <row r="225">
      <c r="A225" s="329">
        <v>45425.0</v>
      </c>
      <c r="B225" s="153">
        <v>6814.0</v>
      </c>
      <c r="C225" s="403" t="s">
        <v>391</v>
      </c>
      <c r="D225" s="161">
        <v>27.798</v>
      </c>
      <c r="E225" s="153">
        <v>16.0</v>
      </c>
      <c r="F225" s="396">
        <v>12.24</v>
      </c>
      <c r="G225" s="151">
        <v>707564.0</v>
      </c>
      <c r="H225" s="151">
        <v>30.59</v>
      </c>
      <c r="I225" s="153" t="s">
        <v>229</v>
      </c>
      <c r="J225" s="153" t="s">
        <v>53</v>
      </c>
      <c r="K225" s="153" t="s">
        <v>203</v>
      </c>
      <c r="L225" s="154"/>
      <c r="M225" s="154"/>
      <c r="N225" s="154"/>
      <c r="O225" s="154"/>
      <c r="P225" s="154"/>
      <c r="Q225" s="270">
        <f t="shared" si="12"/>
        <v>1431.95</v>
      </c>
      <c r="R225" s="270">
        <f t="shared" si="2"/>
        <v>1452.09</v>
      </c>
      <c r="S225" s="270">
        <f t="shared" si="13"/>
        <v>237.34</v>
      </c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  <c r="AF225" s="154"/>
      <c r="AG225" s="154"/>
      <c r="AH225" s="154"/>
    </row>
    <row r="226">
      <c r="A226" s="228"/>
      <c r="B226" s="153">
        <v>6815.0</v>
      </c>
      <c r="C226" s="403" t="s">
        <v>391</v>
      </c>
      <c r="D226" s="344">
        <v>27.798</v>
      </c>
      <c r="E226" s="153">
        <v>16.0</v>
      </c>
      <c r="F226" s="396">
        <v>14.0</v>
      </c>
      <c r="G226" s="151">
        <v>787964.0</v>
      </c>
      <c r="H226" s="151">
        <v>30.09</v>
      </c>
      <c r="I226" s="153" t="s">
        <v>229</v>
      </c>
      <c r="J226" s="153" t="s">
        <v>53</v>
      </c>
      <c r="K226" s="153" t="s">
        <v>203</v>
      </c>
      <c r="L226" s="154"/>
      <c r="M226" s="154"/>
      <c r="N226" s="154"/>
      <c r="O226" s="154"/>
      <c r="P226" s="154"/>
      <c r="Q226" s="270">
        <f t="shared" si="12"/>
        <v>1431.95</v>
      </c>
      <c r="R226" s="270">
        <f t="shared" si="2"/>
        <v>1452.09</v>
      </c>
      <c r="S226" s="270">
        <f t="shared" si="13"/>
        <v>251.34</v>
      </c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  <c r="AF226" s="154"/>
      <c r="AG226" s="154"/>
      <c r="AH226" s="154"/>
    </row>
    <row r="227">
      <c r="A227" s="228"/>
      <c r="B227" s="153">
        <v>6816.0</v>
      </c>
      <c r="C227" s="403" t="s">
        <v>391</v>
      </c>
      <c r="D227" s="404">
        <v>27.805</v>
      </c>
      <c r="E227" s="153">
        <v>10.0</v>
      </c>
      <c r="F227" s="396">
        <v>16.59</v>
      </c>
      <c r="G227" s="151">
        <v>2515396.0</v>
      </c>
      <c r="H227" s="151">
        <v>31.74</v>
      </c>
      <c r="I227" s="153" t="s">
        <v>101</v>
      </c>
      <c r="J227" s="153" t="s">
        <v>53</v>
      </c>
      <c r="K227" s="153" t="s">
        <v>203</v>
      </c>
      <c r="L227" s="154"/>
      <c r="M227" s="154"/>
      <c r="N227" s="154"/>
      <c r="O227" s="154"/>
      <c r="P227" s="154"/>
      <c r="Q227" s="270">
        <f t="shared" si="12"/>
        <v>1431.95</v>
      </c>
      <c r="R227" s="270">
        <f t="shared" si="2"/>
        <v>1468.68</v>
      </c>
      <c r="S227" s="270">
        <f t="shared" si="13"/>
        <v>251.34</v>
      </c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  <c r="AF227" s="154"/>
      <c r="AG227" s="154"/>
      <c r="AH227" s="154"/>
    </row>
    <row r="228">
      <c r="A228" s="228"/>
      <c r="B228" s="153">
        <v>6817.0</v>
      </c>
      <c r="C228" s="403" t="s">
        <v>391</v>
      </c>
      <c r="D228" s="404">
        <v>27.805</v>
      </c>
      <c r="E228" s="153">
        <v>10.0</v>
      </c>
      <c r="F228" s="396">
        <v>17.96</v>
      </c>
      <c r="G228" s="151">
        <v>2821790.0</v>
      </c>
      <c r="H228" s="151">
        <v>34.71</v>
      </c>
      <c r="I228" s="153" t="s">
        <v>101</v>
      </c>
      <c r="J228" s="153" t="s">
        <v>53</v>
      </c>
      <c r="K228" s="153" t="s">
        <v>203</v>
      </c>
      <c r="L228" s="154"/>
      <c r="M228" s="154"/>
      <c r="N228" s="154"/>
      <c r="O228" s="154"/>
      <c r="P228" s="154"/>
      <c r="Q228" s="270">
        <f t="shared" si="12"/>
        <v>1431.95</v>
      </c>
      <c r="R228" s="270">
        <f t="shared" si="2"/>
        <v>1486.64</v>
      </c>
      <c r="S228" s="270">
        <f t="shared" si="13"/>
        <v>251.34</v>
      </c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  <c r="AF228" s="154"/>
      <c r="AG228" s="154"/>
      <c r="AH228" s="154"/>
    </row>
    <row r="229">
      <c r="A229" s="228"/>
      <c r="B229" s="153">
        <v>6818.0</v>
      </c>
      <c r="C229" s="403" t="s">
        <v>391</v>
      </c>
      <c r="D229" s="404">
        <v>27.805</v>
      </c>
      <c r="E229" s="153">
        <v>10.0</v>
      </c>
      <c r="F229" s="396">
        <v>17.14</v>
      </c>
      <c r="G229" s="151">
        <v>2577056.0</v>
      </c>
      <c r="H229" s="151">
        <v>29.28</v>
      </c>
      <c r="I229" s="153" t="s">
        <v>101</v>
      </c>
      <c r="J229" s="153" t="s">
        <v>53</v>
      </c>
      <c r="K229" s="153" t="s">
        <v>203</v>
      </c>
      <c r="L229" s="154"/>
      <c r="M229" s="154"/>
      <c r="N229" s="154"/>
      <c r="O229" s="154"/>
      <c r="P229" s="154"/>
      <c r="Q229" s="270">
        <f t="shared" si="12"/>
        <v>1431.95</v>
      </c>
      <c r="R229" s="270">
        <f t="shared" si="2"/>
        <v>1503.78</v>
      </c>
      <c r="S229" s="270">
        <f t="shared" si="13"/>
        <v>251.34</v>
      </c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  <c r="AF229" s="154"/>
      <c r="AG229" s="154"/>
      <c r="AH229" s="154"/>
    </row>
    <row r="230">
      <c r="A230" s="228"/>
      <c r="B230" s="153">
        <v>6819.0</v>
      </c>
      <c r="C230" s="403" t="s">
        <v>391</v>
      </c>
      <c r="D230" s="404">
        <v>27.805</v>
      </c>
      <c r="E230" s="153">
        <v>10.0</v>
      </c>
      <c r="F230" s="396">
        <v>16.78</v>
      </c>
      <c r="G230" s="151">
        <v>2548636.0</v>
      </c>
      <c r="H230" s="151">
        <v>30.23</v>
      </c>
      <c r="I230" s="153" t="s">
        <v>101</v>
      </c>
      <c r="J230" s="153" t="s">
        <v>53</v>
      </c>
      <c r="K230" s="153" t="s">
        <v>203</v>
      </c>
      <c r="L230" s="154"/>
      <c r="M230" s="154"/>
      <c r="N230" s="154"/>
      <c r="O230" s="154"/>
      <c r="P230" s="154"/>
      <c r="Q230" s="270">
        <f t="shared" si="12"/>
        <v>1431.95</v>
      </c>
      <c r="R230" s="270">
        <f t="shared" si="2"/>
        <v>1520.56</v>
      </c>
      <c r="S230" s="270">
        <f t="shared" si="13"/>
        <v>251.34</v>
      </c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  <c r="AF230" s="154"/>
      <c r="AG230" s="154"/>
      <c r="AH230" s="154"/>
    </row>
    <row r="231">
      <c r="A231" s="228"/>
      <c r="B231" s="153">
        <v>6820.0</v>
      </c>
      <c r="C231" s="403" t="s">
        <v>391</v>
      </c>
      <c r="D231" s="404">
        <v>27.805</v>
      </c>
      <c r="E231" s="153">
        <v>10.0</v>
      </c>
      <c r="F231" s="396">
        <v>7.48</v>
      </c>
      <c r="G231" s="151">
        <v>1167689.0</v>
      </c>
      <c r="H231" s="151">
        <v>17.16</v>
      </c>
      <c r="I231" s="153" t="s">
        <v>101</v>
      </c>
      <c r="J231" s="153" t="s">
        <v>53</v>
      </c>
      <c r="K231" s="153" t="s">
        <v>203</v>
      </c>
      <c r="L231" s="154"/>
      <c r="M231" s="154"/>
      <c r="N231" s="154"/>
      <c r="O231" s="154"/>
      <c r="P231" s="154"/>
      <c r="Q231" s="270">
        <f t="shared" si="12"/>
        <v>1431.95</v>
      </c>
      <c r="R231" s="270">
        <f t="shared" si="2"/>
        <v>1528.04</v>
      </c>
      <c r="S231" s="270">
        <f t="shared" si="13"/>
        <v>251.34</v>
      </c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  <c r="AF231" s="154"/>
      <c r="AG231" s="154"/>
      <c r="AH231" s="154"/>
    </row>
    <row r="232">
      <c r="A232" s="228"/>
      <c r="B232" s="153">
        <v>6821.0</v>
      </c>
      <c r="C232" s="403" t="s">
        <v>391</v>
      </c>
      <c r="D232" s="404">
        <v>27.805</v>
      </c>
      <c r="E232" s="153">
        <v>10.0</v>
      </c>
      <c r="F232" s="396">
        <v>9.1</v>
      </c>
      <c r="G232" s="151">
        <v>1360878.0</v>
      </c>
      <c r="H232" s="151">
        <v>16.24</v>
      </c>
      <c r="I232" s="153" t="s">
        <v>101</v>
      </c>
      <c r="J232" s="153" t="s">
        <v>53</v>
      </c>
      <c r="K232" s="153" t="s">
        <v>203</v>
      </c>
      <c r="L232" s="154"/>
      <c r="M232" s="154"/>
      <c r="N232" s="154"/>
      <c r="O232" s="154"/>
      <c r="P232" s="154"/>
      <c r="Q232" s="270">
        <f t="shared" si="12"/>
        <v>1431.95</v>
      </c>
      <c r="R232" s="270">
        <f t="shared" si="2"/>
        <v>1537.14</v>
      </c>
      <c r="S232" s="270">
        <f t="shared" si="13"/>
        <v>251.34</v>
      </c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  <c r="AF232" s="154"/>
      <c r="AG232" s="154"/>
      <c r="AH232" s="154"/>
    </row>
    <row r="233">
      <c r="A233" s="228"/>
      <c r="B233" s="153">
        <v>6822.0</v>
      </c>
      <c r="C233" s="403" t="s">
        <v>391</v>
      </c>
      <c r="D233" s="404">
        <v>27.805</v>
      </c>
      <c r="E233" s="153">
        <v>10.0</v>
      </c>
      <c r="F233" s="396">
        <v>16.97</v>
      </c>
      <c r="G233" s="151">
        <v>2605442.0</v>
      </c>
      <c r="H233" s="151">
        <v>35.04</v>
      </c>
      <c r="I233" s="153" t="s">
        <v>101</v>
      </c>
      <c r="J233" s="153" t="s">
        <v>53</v>
      </c>
      <c r="K233" s="153" t="s">
        <v>203</v>
      </c>
      <c r="L233" s="154"/>
      <c r="M233" s="154"/>
      <c r="N233" s="154"/>
      <c r="O233" s="154"/>
      <c r="P233" s="154"/>
      <c r="Q233" s="270">
        <f t="shared" si="12"/>
        <v>1431.95</v>
      </c>
      <c r="R233" s="270">
        <f t="shared" si="2"/>
        <v>1554.11</v>
      </c>
      <c r="S233" s="270">
        <f t="shared" si="13"/>
        <v>251.34</v>
      </c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  <c r="AF233" s="154"/>
      <c r="AG233" s="154"/>
      <c r="AH233" s="154"/>
    </row>
    <row r="234">
      <c r="A234" s="228"/>
      <c r="B234" s="153">
        <v>6823.0</v>
      </c>
      <c r="C234" s="403" t="s">
        <v>391</v>
      </c>
      <c r="D234" s="404">
        <v>27.805</v>
      </c>
      <c r="E234" s="153">
        <v>10.0</v>
      </c>
      <c r="F234" s="151">
        <v>17.2</v>
      </c>
      <c r="G234" s="151">
        <v>2609933.0</v>
      </c>
      <c r="H234" s="151">
        <v>29.95</v>
      </c>
      <c r="I234" s="153" t="s">
        <v>101</v>
      </c>
      <c r="J234" s="153" t="s">
        <v>53</v>
      </c>
      <c r="K234" s="153" t="s">
        <v>203</v>
      </c>
      <c r="L234" s="154"/>
      <c r="M234" s="154"/>
      <c r="N234" s="154"/>
      <c r="O234" s="154"/>
      <c r="P234" s="154"/>
      <c r="Q234" s="270">
        <f t="shared" si="12"/>
        <v>1431.95</v>
      </c>
      <c r="R234" s="270">
        <f t="shared" si="2"/>
        <v>1571.31</v>
      </c>
      <c r="S234" s="270">
        <f t="shared" si="13"/>
        <v>251.34</v>
      </c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  <c r="AF234" s="154"/>
      <c r="AG234" s="154"/>
      <c r="AH234" s="154"/>
    </row>
    <row r="235">
      <c r="A235" s="228"/>
      <c r="B235" s="153">
        <v>6824.0</v>
      </c>
      <c r="C235" s="403" t="s">
        <v>391</v>
      </c>
      <c r="D235" s="404">
        <v>27.805</v>
      </c>
      <c r="E235" s="153">
        <v>10.0</v>
      </c>
      <c r="F235" s="151">
        <v>16.5</v>
      </c>
      <c r="G235" s="151">
        <v>2547628.0</v>
      </c>
      <c r="H235" s="151">
        <v>31.68</v>
      </c>
      <c r="I235" s="153" t="s">
        <v>101</v>
      </c>
      <c r="J235" s="153" t="s">
        <v>53</v>
      </c>
      <c r="K235" s="153" t="s">
        <v>203</v>
      </c>
      <c r="L235" s="154"/>
      <c r="M235" s="154"/>
      <c r="N235" s="154"/>
      <c r="O235" s="154"/>
      <c r="P235" s="154"/>
      <c r="Q235" s="270">
        <f t="shared" si="12"/>
        <v>1431.95</v>
      </c>
      <c r="R235" s="270">
        <f t="shared" si="2"/>
        <v>1587.81</v>
      </c>
      <c r="S235" s="270">
        <f t="shared" si="13"/>
        <v>251.34</v>
      </c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  <c r="AF235" s="154"/>
      <c r="AG235" s="154"/>
      <c r="AH235" s="154"/>
    </row>
    <row r="236">
      <c r="A236" s="228"/>
      <c r="B236" s="153">
        <v>6825.0</v>
      </c>
      <c r="C236" s="403" t="s">
        <v>391</v>
      </c>
      <c r="D236" s="404">
        <v>27.805</v>
      </c>
      <c r="E236" s="153">
        <v>10.0</v>
      </c>
      <c r="F236" s="151">
        <v>5.79</v>
      </c>
      <c r="G236" s="151">
        <v>885254.0</v>
      </c>
      <c r="H236" s="151">
        <v>17.41</v>
      </c>
      <c r="I236" s="153" t="s">
        <v>101</v>
      </c>
      <c r="J236" s="153" t="s">
        <v>53</v>
      </c>
      <c r="K236" s="153" t="s">
        <v>203</v>
      </c>
      <c r="L236" s="154"/>
      <c r="M236" s="154"/>
      <c r="N236" s="154"/>
      <c r="O236" s="154"/>
      <c r="P236" s="154"/>
      <c r="Q236" s="270">
        <f t="shared" si="12"/>
        <v>1431.95</v>
      </c>
      <c r="R236" s="270">
        <f t="shared" si="2"/>
        <v>1593.6</v>
      </c>
      <c r="S236" s="270">
        <f t="shared" si="13"/>
        <v>251.34</v>
      </c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  <c r="AF236" s="154"/>
      <c r="AG236" s="154"/>
      <c r="AH236" s="154"/>
    </row>
    <row r="237">
      <c r="A237" s="228"/>
      <c r="B237" s="153">
        <v>6826.0</v>
      </c>
      <c r="C237" s="403" t="s">
        <v>391</v>
      </c>
      <c r="D237" s="404">
        <v>27.805</v>
      </c>
      <c r="E237" s="153">
        <v>10.0</v>
      </c>
      <c r="F237" s="151">
        <v>10.72</v>
      </c>
      <c r="G237" s="151">
        <v>1642404.0</v>
      </c>
      <c r="H237" s="151">
        <v>18.98</v>
      </c>
      <c r="I237" s="153" t="s">
        <v>101</v>
      </c>
      <c r="J237" s="153" t="s">
        <v>53</v>
      </c>
      <c r="K237" s="153" t="s">
        <v>203</v>
      </c>
      <c r="L237" s="154"/>
      <c r="M237" s="154"/>
      <c r="N237" s="154"/>
      <c r="O237" s="154"/>
      <c r="P237" s="154"/>
      <c r="Q237" s="270">
        <f t="shared" si="12"/>
        <v>1431.95</v>
      </c>
      <c r="R237" s="270">
        <f t="shared" si="2"/>
        <v>1604.32</v>
      </c>
      <c r="S237" s="270">
        <f t="shared" si="13"/>
        <v>251.34</v>
      </c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  <c r="AF237" s="154"/>
      <c r="AG237" s="154"/>
      <c r="AH237" s="154"/>
    </row>
    <row r="238">
      <c r="A238" s="228"/>
      <c r="B238" s="153">
        <v>6827.0</v>
      </c>
      <c r="C238" s="403" t="s">
        <v>391</v>
      </c>
      <c r="D238" s="404">
        <v>27.805</v>
      </c>
      <c r="E238" s="153">
        <v>10.0</v>
      </c>
      <c r="F238" s="151">
        <v>4.67</v>
      </c>
      <c r="G238" s="151">
        <v>722428.0</v>
      </c>
      <c r="H238" s="151">
        <v>13.78</v>
      </c>
      <c r="I238" s="153" t="s">
        <v>101</v>
      </c>
      <c r="J238" s="153" t="s">
        <v>53</v>
      </c>
      <c r="K238" s="153" t="s">
        <v>203</v>
      </c>
      <c r="L238" s="154"/>
      <c r="M238" s="154"/>
      <c r="N238" s="154"/>
      <c r="O238" s="154"/>
      <c r="P238" s="154"/>
      <c r="Q238" s="270">
        <f t="shared" si="12"/>
        <v>1431.95</v>
      </c>
      <c r="R238" s="270">
        <f t="shared" si="2"/>
        <v>1608.99</v>
      </c>
      <c r="S238" s="270">
        <f t="shared" si="13"/>
        <v>251.34</v>
      </c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  <c r="AF238" s="154"/>
      <c r="AG238" s="154"/>
      <c r="AH238" s="154"/>
    </row>
    <row r="239">
      <c r="A239" s="228"/>
      <c r="B239" s="153">
        <v>6828.0</v>
      </c>
      <c r="C239" s="153"/>
      <c r="D239" s="153"/>
      <c r="E239" s="153"/>
      <c r="F239" s="153"/>
      <c r="G239" s="153"/>
      <c r="H239" s="153"/>
      <c r="I239" s="153"/>
      <c r="J239" s="153"/>
      <c r="K239" s="153"/>
      <c r="L239" s="154"/>
      <c r="M239" s="154"/>
      <c r="N239" s="154"/>
      <c r="O239" s="154"/>
      <c r="P239" s="154"/>
      <c r="Q239" s="270">
        <f t="shared" si="12"/>
        <v>1431.95</v>
      </c>
      <c r="R239" s="270">
        <f t="shared" si="2"/>
        <v>1608.99</v>
      </c>
      <c r="S239" s="270">
        <f t="shared" si="13"/>
        <v>251.34</v>
      </c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  <c r="AF239" s="154"/>
      <c r="AG239" s="154"/>
      <c r="AH239" s="154"/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47">
        <f t="shared" si="12"/>
        <v>1431.95</v>
      </c>
      <c r="R240" s="247">
        <f t="shared" si="2"/>
        <v>1608.99</v>
      </c>
      <c r="S240" s="247">
        <f t="shared" si="13"/>
        <v>251.34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47">
        <f t="shared" si="12"/>
        <v>1431.95</v>
      </c>
      <c r="R241" s="247">
        <f t="shared" si="2"/>
        <v>1608.99</v>
      </c>
      <c r="S241" s="247">
        <f t="shared" si="13"/>
        <v>251.34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47">
        <f t="shared" si="12"/>
        <v>1431.95</v>
      </c>
      <c r="R242" s="247">
        <f t="shared" si="2"/>
        <v>1608.99</v>
      </c>
      <c r="S242" s="247">
        <f t="shared" si="13"/>
        <v>251.34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47">
        <f t="shared" si="12"/>
        <v>1431.95</v>
      </c>
      <c r="R243" s="247">
        <f t="shared" si="2"/>
        <v>1608.99</v>
      </c>
      <c r="S243" s="247">
        <f t="shared" si="13"/>
        <v>251.34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47">
        <f t="shared" si="12"/>
        <v>1431.95</v>
      </c>
      <c r="R244" s="247">
        <f t="shared" si="2"/>
        <v>1608.99</v>
      </c>
      <c r="S244" s="247">
        <f t="shared" si="13"/>
        <v>251.34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47">
        <f t="shared" si="12"/>
        <v>1431.95</v>
      </c>
      <c r="R245" s="247">
        <f t="shared" si="2"/>
        <v>1608.99</v>
      </c>
      <c r="S245" s="247">
        <f t="shared" si="13"/>
        <v>251.34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47">
        <f t="shared" si="12"/>
        <v>1431.95</v>
      </c>
      <c r="R246" s="247">
        <f t="shared" si="2"/>
        <v>1608.99</v>
      </c>
      <c r="S246" s="247">
        <f t="shared" si="13"/>
        <v>251.34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47">
        <f t="shared" si="12"/>
        <v>1431.95</v>
      </c>
      <c r="R247" s="247">
        <f t="shared" si="2"/>
        <v>1608.99</v>
      </c>
      <c r="S247" s="247">
        <f t="shared" si="13"/>
        <v>251.34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47">
        <f t="shared" si="12"/>
        <v>1431.95</v>
      </c>
      <c r="R248" s="247">
        <f t="shared" si="2"/>
        <v>1608.99</v>
      </c>
      <c r="S248" s="247">
        <f t="shared" si="13"/>
        <v>251.34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47">
        <f t="shared" si="12"/>
        <v>1431.95</v>
      </c>
      <c r="R249" s="247">
        <f t="shared" si="2"/>
        <v>1608.99</v>
      </c>
      <c r="S249" s="247">
        <f t="shared" si="13"/>
        <v>251.34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47">
        <f t="shared" si="12"/>
        <v>1431.95</v>
      </c>
      <c r="R250" s="247">
        <f t="shared" si="2"/>
        <v>1608.99</v>
      </c>
      <c r="S250" s="247">
        <f t="shared" si="13"/>
        <v>251.34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47">
        <f t="shared" si="12"/>
        <v>1431.95</v>
      </c>
      <c r="R251" s="247">
        <f t="shared" si="2"/>
        <v>1608.99</v>
      </c>
      <c r="S251" s="247">
        <f t="shared" si="13"/>
        <v>251.34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Q252" s="247">
        <f t="shared" si="12"/>
        <v>1431.95</v>
      </c>
      <c r="R252" s="247">
        <f t="shared" si="2"/>
        <v>1608.99</v>
      </c>
      <c r="S252" s="247">
        <f t="shared" si="13"/>
        <v>251.34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47">
        <f t="shared" si="12"/>
        <v>1431.95</v>
      </c>
      <c r="R253" s="247">
        <f t="shared" si="2"/>
        <v>1608.99</v>
      </c>
      <c r="S253" s="247">
        <f t="shared" si="13"/>
        <v>251.34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47">
        <f t="shared" si="12"/>
        <v>1431.95</v>
      </c>
      <c r="R254" s="247">
        <f t="shared" si="2"/>
        <v>1608.99</v>
      </c>
      <c r="S254" s="247">
        <f t="shared" si="13"/>
        <v>251.34</v>
      </c>
    </row>
    <row r="255">
      <c r="A255" s="75"/>
      <c r="B255" s="52"/>
      <c r="C255" s="76"/>
      <c r="D255" s="52"/>
      <c r="E255" s="52"/>
      <c r="F255" s="52"/>
      <c r="G255" s="76"/>
      <c r="H255" s="52"/>
      <c r="I255" s="52"/>
      <c r="J255" s="52"/>
      <c r="K255" s="52"/>
      <c r="Q255" s="247">
        <f t="shared" si="12"/>
        <v>1431.95</v>
      </c>
      <c r="R255" s="247">
        <f t="shared" si="2"/>
        <v>1608.99</v>
      </c>
      <c r="S255" s="247">
        <f t="shared" si="13"/>
        <v>251.34</v>
      </c>
    </row>
    <row r="256">
      <c r="A256" s="75"/>
      <c r="B256" s="52"/>
      <c r="C256" s="76"/>
      <c r="D256" s="52"/>
      <c r="E256" s="52"/>
      <c r="F256" s="52"/>
      <c r="G256" s="52"/>
      <c r="H256" s="52"/>
      <c r="I256" s="52"/>
      <c r="J256" s="52"/>
      <c r="K256" s="52"/>
      <c r="Q256" s="247">
        <f t="shared" si="12"/>
        <v>1431.95</v>
      </c>
      <c r="R256" s="247">
        <f t="shared" si="2"/>
        <v>1608.99</v>
      </c>
      <c r="S256" s="247">
        <f t="shared" si="13"/>
        <v>251.34</v>
      </c>
    </row>
    <row r="257">
      <c r="A257" s="75"/>
      <c r="B257" s="52"/>
      <c r="C257" s="76"/>
      <c r="D257" s="52"/>
      <c r="E257" s="52"/>
      <c r="F257" s="52"/>
      <c r="G257" s="52"/>
      <c r="H257" s="52"/>
      <c r="I257" s="52"/>
      <c r="J257" s="52"/>
      <c r="K257" s="52"/>
      <c r="Q257" s="247">
        <f t="shared" si="12"/>
        <v>1431.95</v>
      </c>
      <c r="R257" s="247">
        <f t="shared" si="2"/>
        <v>1608.99</v>
      </c>
      <c r="S257" s="247">
        <f t="shared" si="13"/>
        <v>251.34</v>
      </c>
    </row>
    <row r="258">
      <c r="A258" s="75"/>
      <c r="B258" s="52"/>
      <c r="C258" s="76"/>
      <c r="D258" s="52"/>
      <c r="E258" s="52"/>
      <c r="F258" s="52"/>
      <c r="G258" s="52"/>
      <c r="H258" s="52"/>
      <c r="I258" s="52"/>
      <c r="J258" s="52"/>
      <c r="K258" s="52"/>
      <c r="Q258" s="247">
        <f t="shared" si="12"/>
        <v>1431.95</v>
      </c>
      <c r="R258" s="247">
        <f t="shared" si="2"/>
        <v>1608.99</v>
      </c>
      <c r="S258" s="247">
        <f t="shared" si="13"/>
        <v>251.34</v>
      </c>
    </row>
    <row r="259">
      <c r="A259" s="75"/>
      <c r="B259" s="52"/>
      <c r="C259" s="76"/>
      <c r="D259" s="52"/>
      <c r="E259" s="52"/>
      <c r="F259" s="52"/>
      <c r="G259" s="52"/>
      <c r="H259" s="52"/>
      <c r="I259" s="52"/>
      <c r="J259" s="52"/>
      <c r="K259" s="52"/>
      <c r="Q259" s="247">
        <f t="shared" si="12"/>
        <v>1431.95</v>
      </c>
      <c r="R259" s="247">
        <f t="shared" si="2"/>
        <v>1608.99</v>
      </c>
      <c r="S259" s="247">
        <f t="shared" si="13"/>
        <v>251.34</v>
      </c>
    </row>
    <row r="260">
      <c r="A260" s="73"/>
      <c r="B260" s="52"/>
      <c r="C260" s="76"/>
      <c r="D260" s="52"/>
      <c r="E260" s="52"/>
      <c r="F260" s="52"/>
      <c r="G260" s="52"/>
      <c r="H260" s="52"/>
      <c r="I260" s="52"/>
      <c r="J260" s="52"/>
      <c r="K260" s="52"/>
      <c r="Q260" s="247">
        <f t="shared" si="12"/>
        <v>1431.95</v>
      </c>
      <c r="R260" s="247">
        <f t="shared" si="2"/>
        <v>1608.99</v>
      </c>
      <c r="S260" s="247">
        <f t="shared" si="13"/>
        <v>251.34</v>
      </c>
    </row>
    <row r="261">
      <c r="A261" s="75"/>
      <c r="B261" s="52"/>
      <c r="C261" s="76"/>
      <c r="D261" s="52"/>
      <c r="E261" s="52"/>
      <c r="F261" s="52"/>
      <c r="G261" s="52"/>
      <c r="H261" s="52"/>
      <c r="I261" s="52"/>
      <c r="J261" s="52"/>
      <c r="K261" s="52"/>
      <c r="Q261" s="247">
        <f t="shared" si="12"/>
        <v>1431.95</v>
      </c>
      <c r="R261" s="247">
        <f t="shared" si="2"/>
        <v>1608.99</v>
      </c>
      <c r="S261" s="247">
        <f t="shared" si="13"/>
        <v>251.34</v>
      </c>
    </row>
    <row r="262">
      <c r="A262" s="75"/>
      <c r="B262" s="52"/>
      <c r="C262" s="76"/>
      <c r="D262" s="52"/>
      <c r="E262" s="52"/>
      <c r="F262" s="52"/>
      <c r="G262" s="52"/>
      <c r="H262" s="52"/>
      <c r="I262" s="52"/>
      <c r="J262" s="52"/>
      <c r="K262" s="52"/>
      <c r="Q262" s="247">
        <f t="shared" si="12"/>
        <v>1431.95</v>
      </c>
      <c r="R262" s="247">
        <f t="shared" si="2"/>
        <v>1608.99</v>
      </c>
      <c r="S262" s="247">
        <f t="shared" si="13"/>
        <v>251.34</v>
      </c>
    </row>
    <row r="263">
      <c r="A263" s="75"/>
      <c r="B263" s="52"/>
      <c r="C263" s="76"/>
      <c r="D263" s="52"/>
      <c r="E263" s="52"/>
      <c r="F263" s="52"/>
      <c r="G263" s="52"/>
      <c r="H263" s="52"/>
      <c r="I263" s="52"/>
      <c r="J263" s="52"/>
      <c r="K263" s="52"/>
      <c r="Q263" s="247">
        <f t="shared" si="12"/>
        <v>1431.95</v>
      </c>
      <c r="R263" s="247">
        <f t="shared" si="2"/>
        <v>1608.99</v>
      </c>
      <c r="S263" s="247">
        <f t="shared" si="13"/>
        <v>251.34</v>
      </c>
    </row>
    <row r="264">
      <c r="A264" s="75"/>
      <c r="B264" s="52"/>
      <c r="C264" s="76"/>
      <c r="D264" s="52"/>
      <c r="E264" s="52"/>
      <c r="F264" s="52"/>
      <c r="G264" s="52"/>
      <c r="H264" s="52"/>
      <c r="I264" s="52"/>
      <c r="J264" s="52"/>
      <c r="K264" s="52"/>
      <c r="Q264" s="247">
        <f t="shared" si="12"/>
        <v>1431.95</v>
      </c>
      <c r="R264" s="247">
        <f t="shared" si="2"/>
        <v>1608.99</v>
      </c>
      <c r="S264" s="247">
        <f t="shared" si="13"/>
        <v>251.34</v>
      </c>
    </row>
    <row r="265">
      <c r="A265" s="75"/>
      <c r="B265" s="52"/>
      <c r="C265" s="76"/>
      <c r="D265" s="52"/>
      <c r="E265" s="52"/>
      <c r="F265" s="52"/>
      <c r="G265" s="52"/>
      <c r="H265" s="52"/>
      <c r="I265" s="52"/>
      <c r="J265" s="52"/>
      <c r="K265" s="52"/>
      <c r="Q265" s="247">
        <f t="shared" si="12"/>
        <v>1431.95</v>
      </c>
      <c r="R265" s="247">
        <f t="shared" si="2"/>
        <v>1608.99</v>
      </c>
      <c r="S265" s="247">
        <f t="shared" si="13"/>
        <v>251.34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47">
        <f t="shared" si="12"/>
        <v>1431.95</v>
      </c>
      <c r="R266" s="247">
        <f t="shared" si="2"/>
        <v>1608.99</v>
      </c>
      <c r="S266" s="247">
        <f t="shared" si="13"/>
        <v>251.34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47">
        <f t="shared" si="12"/>
        <v>1431.95</v>
      </c>
      <c r="R267" s="247">
        <f t="shared" si="2"/>
        <v>1608.99</v>
      </c>
      <c r="S267" s="247">
        <f t="shared" si="13"/>
        <v>251.34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47">
        <f t="shared" si="12"/>
        <v>1431.95</v>
      </c>
      <c r="R268" s="247">
        <f t="shared" si="2"/>
        <v>1608.99</v>
      </c>
      <c r="S268" s="247">
        <f t="shared" si="13"/>
        <v>251.34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47">
        <f t="shared" si="12"/>
        <v>1431.95</v>
      </c>
      <c r="R269" s="247">
        <f t="shared" si="2"/>
        <v>1608.99</v>
      </c>
      <c r="S269" s="247">
        <f t="shared" si="13"/>
        <v>251.34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47">
        <f t="shared" si="12"/>
        <v>1431.95</v>
      </c>
      <c r="R270" s="247">
        <f t="shared" si="2"/>
        <v>1608.99</v>
      </c>
      <c r="S270" s="247">
        <f t="shared" si="13"/>
        <v>251.34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47">
        <f t="shared" si="12"/>
        <v>1431.95</v>
      </c>
      <c r="R271" s="247">
        <f t="shared" si="2"/>
        <v>1608.99</v>
      </c>
      <c r="S271" s="247">
        <f t="shared" si="13"/>
        <v>251.34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47">
        <f t="shared" si="12"/>
        <v>1431.95</v>
      </c>
      <c r="R272" s="247">
        <f t="shared" si="2"/>
        <v>1608.99</v>
      </c>
      <c r="S272" s="247">
        <f t="shared" si="13"/>
        <v>251.34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47">
        <f t="shared" si="12"/>
        <v>1431.95</v>
      </c>
      <c r="R273" s="247">
        <f t="shared" si="2"/>
        <v>1608.99</v>
      </c>
      <c r="S273" s="247">
        <f t="shared" si="13"/>
        <v>251.34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47">
        <f t="shared" si="12"/>
        <v>1431.95</v>
      </c>
      <c r="R274" s="247">
        <f t="shared" si="2"/>
        <v>1608.99</v>
      </c>
      <c r="S274" s="247">
        <f t="shared" si="13"/>
        <v>251.34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47">
        <f t="shared" si="12"/>
        <v>1431.95</v>
      </c>
      <c r="R275" s="247">
        <f t="shared" si="2"/>
        <v>1608.99</v>
      </c>
      <c r="S275" s="247">
        <f t="shared" si="13"/>
        <v>251.34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47">
        <f t="shared" si="12"/>
        <v>1431.95</v>
      </c>
      <c r="R276" s="247">
        <f t="shared" si="2"/>
        <v>1608.99</v>
      </c>
      <c r="S276" s="247">
        <f t="shared" si="13"/>
        <v>251.34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47">
        <f t="shared" si="12"/>
        <v>1431.95</v>
      </c>
      <c r="R277" s="247">
        <f t="shared" si="2"/>
        <v>1608.99</v>
      </c>
      <c r="S277" s="247">
        <f t="shared" si="13"/>
        <v>251.34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47">
        <f t="shared" si="12"/>
        <v>1431.95</v>
      </c>
      <c r="R278" s="247">
        <f t="shared" si="2"/>
        <v>1608.99</v>
      </c>
      <c r="S278" s="247">
        <f t="shared" si="13"/>
        <v>251.34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47">
        <f t="shared" si="12"/>
        <v>1431.95</v>
      </c>
      <c r="R279" s="247">
        <f t="shared" si="2"/>
        <v>1608.99</v>
      </c>
      <c r="S279" s="247">
        <f t="shared" si="13"/>
        <v>251.34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47">
        <f t="shared" si="12"/>
        <v>1431.95</v>
      </c>
      <c r="R280" s="247">
        <f t="shared" si="2"/>
        <v>1608.99</v>
      </c>
      <c r="S280" s="247">
        <f t="shared" si="13"/>
        <v>251.34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47">
        <f t="shared" si="12"/>
        <v>1431.95</v>
      </c>
      <c r="R281" s="247">
        <f t="shared" si="2"/>
        <v>1608.99</v>
      </c>
      <c r="S281" s="247">
        <f t="shared" si="13"/>
        <v>251.34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Q282" s="247">
        <f t="shared" si="12"/>
        <v>1431.95</v>
      </c>
      <c r="R282" s="247">
        <f t="shared" si="2"/>
        <v>1608.99</v>
      </c>
      <c r="S282" s="247">
        <f t="shared" si="13"/>
        <v>251.34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47">
        <f t="shared" si="12"/>
        <v>1431.95</v>
      </c>
      <c r="R283" s="247">
        <f t="shared" si="2"/>
        <v>1608.99</v>
      </c>
      <c r="S283" s="247">
        <f t="shared" si="13"/>
        <v>251.34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47">
        <f t="shared" si="12"/>
        <v>1431.95</v>
      </c>
      <c r="R284" s="247">
        <f t="shared" si="2"/>
        <v>1608.99</v>
      </c>
      <c r="S284" s="247">
        <f t="shared" si="13"/>
        <v>251.34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47">
        <f t="shared" si="12"/>
        <v>1431.95</v>
      </c>
      <c r="R285" s="247">
        <f t="shared" si="2"/>
        <v>1608.99</v>
      </c>
      <c r="S285" s="247">
        <f t="shared" si="13"/>
        <v>251.34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47">
        <f t="shared" si="12"/>
        <v>1431.95</v>
      </c>
      <c r="R286" s="247">
        <f t="shared" si="2"/>
        <v>1608.99</v>
      </c>
      <c r="S286" s="247">
        <f t="shared" si="13"/>
        <v>251.34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47">
        <f t="shared" si="12"/>
        <v>1431.95</v>
      </c>
      <c r="R287" s="247">
        <f t="shared" si="2"/>
        <v>1608.99</v>
      </c>
      <c r="S287" s="247">
        <f t="shared" si="13"/>
        <v>251.34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47">
        <f t="shared" si="12"/>
        <v>1431.95</v>
      </c>
      <c r="R288" s="247">
        <f t="shared" si="2"/>
        <v>1608.99</v>
      </c>
      <c r="S288" s="247">
        <f t="shared" si="13"/>
        <v>251.34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47">
        <f t="shared" si="12"/>
        <v>1431.95</v>
      </c>
      <c r="R289" s="247">
        <f t="shared" si="2"/>
        <v>1608.99</v>
      </c>
      <c r="S289" s="247">
        <f t="shared" si="13"/>
        <v>251.34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47">
        <f t="shared" si="12"/>
        <v>1431.95</v>
      </c>
      <c r="R290" s="247">
        <f t="shared" si="2"/>
        <v>1608.99</v>
      </c>
      <c r="S290" s="247">
        <f t="shared" si="13"/>
        <v>251.34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47">
        <f t="shared" si="12"/>
        <v>1431.95</v>
      </c>
      <c r="R291" s="247">
        <f t="shared" si="2"/>
        <v>1608.99</v>
      </c>
      <c r="S291" s="247">
        <f t="shared" si="13"/>
        <v>251.34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47">
        <f t="shared" si="12"/>
        <v>1431.95</v>
      </c>
      <c r="R292" s="247">
        <f t="shared" si="2"/>
        <v>1608.99</v>
      </c>
      <c r="S292" s="247">
        <f t="shared" si="13"/>
        <v>251.34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47">
        <f t="shared" si="12"/>
        <v>1431.95</v>
      </c>
      <c r="R293" s="247">
        <f t="shared" si="2"/>
        <v>1608.99</v>
      </c>
      <c r="S293" s="247">
        <f t="shared" si="13"/>
        <v>251.34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47">
        <f t="shared" si="12"/>
        <v>1431.95</v>
      </c>
      <c r="R294" s="247">
        <f t="shared" si="2"/>
        <v>1608.99</v>
      </c>
      <c r="S294" s="247">
        <f t="shared" si="13"/>
        <v>251.34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47">
        <f t="shared" si="12"/>
        <v>1431.95</v>
      </c>
      <c r="R295" s="247">
        <f t="shared" si="2"/>
        <v>1608.99</v>
      </c>
      <c r="S295" s="247">
        <f t="shared" si="13"/>
        <v>251.34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47">
        <f t="shared" si="12"/>
        <v>1431.95</v>
      </c>
      <c r="R296" s="247">
        <f t="shared" si="2"/>
        <v>1608.99</v>
      </c>
      <c r="S296" s="247">
        <f t="shared" si="13"/>
        <v>251.34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47">
        <f t="shared" si="12"/>
        <v>1431.95</v>
      </c>
      <c r="R297" s="247">
        <f t="shared" si="2"/>
        <v>1608.99</v>
      </c>
      <c r="S297" s="247">
        <f t="shared" si="13"/>
        <v>251.34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47">
        <f t="shared" si="12"/>
        <v>1431.95</v>
      </c>
      <c r="R298" s="247">
        <f t="shared" si="2"/>
        <v>1608.99</v>
      </c>
      <c r="S298" s="247">
        <f t="shared" si="13"/>
        <v>251.34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47">
        <f t="shared" si="12"/>
        <v>1431.95</v>
      </c>
      <c r="R299" s="247">
        <f t="shared" si="2"/>
        <v>1608.99</v>
      </c>
      <c r="S299" s="247">
        <f t="shared" si="13"/>
        <v>251.34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47">
        <f t="shared" si="12"/>
        <v>1431.95</v>
      </c>
      <c r="R300" s="247">
        <f t="shared" si="2"/>
        <v>1608.99</v>
      </c>
      <c r="S300" s="247">
        <f t="shared" si="13"/>
        <v>251.34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47">
        <f t="shared" si="12"/>
        <v>1431.95</v>
      </c>
      <c r="R301" s="247">
        <f t="shared" si="2"/>
        <v>1608.99</v>
      </c>
      <c r="S301" s="247">
        <f t="shared" si="13"/>
        <v>251.34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47">
        <f t="shared" si="12"/>
        <v>1431.95</v>
      </c>
      <c r="R302" s="247">
        <f t="shared" si="2"/>
        <v>1608.99</v>
      </c>
      <c r="S302" s="247">
        <f t="shared" si="13"/>
        <v>251.34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47">
        <f t="shared" si="12"/>
        <v>1431.95</v>
      </c>
      <c r="R303" s="247">
        <f t="shared" si="2"/>
        <v>1608.99</v>
      </c>
      <c r="S303" s="247">
        <f t="shared" si="13"/>
        <v>251.34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47">
        <f t="shared" si="12"/>
        <v>1431.95</v>
      </c>
      <c r="R304" s="247">
        <f t="shared" si="2"/>
        <v>1608.99</v>
      </c>
      <c r="S304" s="247">
        <f t="shared" si="13"/>
        <v>251.34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47">
        <f t="shared" si="12"/>
        <v>1431.95</v>
      </c>
      <c r="R305" s="247">
        <f t="shared" si="2"/>
        <v>1608.99</v>
      </c>
      <c r="S305" s="247">
        <f t="shared" si="13"/>
        <v>251.34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47">
        <f t="shared" si="12"/>
        <v>1431.95</v>
      </c>
      <c r="R306" s="247">
        <f t="shared" si="2"/>
        <v>1608.99</v>
      </c>
      <c r="S306" s="247">
        <f t="shared" si="13"/>
        <v>251.34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47">
        <f t="shared" si="12"/>
        <v>1431.95</v>
      </c>
      <c r="R307" s="247">
        <f t="shared" si="2"/>
        <v>1608.99</v>
      </c>
      <c r="S307" s="247">
        <f t="shared" si="13"/>
        <v>251.34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47">
        <f t="shared" si="12"/>
        <v>1431.95</v>
      </c>
      <c r="R308" s="247">
        <f t="shared" si="2"/>
        <v>1608.99</v>
      </c>
      <c r="S308" s="247">
        <f t="shared" si="13"/>
        <v>251.34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47">
        <f t="shared" si="12"/>
        <v>1431.95</v>
      </c>
      <c r="R309" s="247">
        <f t="shared" si="2"/>
        <v>1608.99</v>
      </c>
      <c r="S309" s="247">
        <f t="shared" si="13"/>
        <v>251.34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47">
        <f t="shared" si="12"/>
        <v>1431.95</v>
      </c>
      <c r="R310" s="247">
        <f t="shared" si="2"/>
        <v>1608.99</v>
      </c>
      <c r="S310" s="247">
        <f t="shared" si="13"/>
        <v>251.34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47">
        <f t="shared" si="12"/>
        <v>1431.95</v>
      </c>
      <c r="R311" s="247">
        <f t="shared" si="2"/>
        <v>1608.99</v>
      </c>
      <c r="S311" s="247">
        <f t="shared" si="13"/>
        <v>251.34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47">
        <f t="shared" si="12"/>
        <v>1431.95</v>
      </c>
      <c r="R312" s="247">
        <f t="shared" si="2"/>
        <v>1608.99</v>
      </c>
      <c r="S312" s="247">
        <f t="shared" si="13"/>
        <v>251.34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47">
        <f t="shared" si="12"/>
        <v>1431.95</v>
      </c>
      <c r="R313" s="247">
        <f t="shared" si="2"/>
        <v>1608.99</v>
      </c>
      <c r="S313" s="247">
        <f t="shared" si="13"/>
        <v>251.34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47">
        <f t="shared" si="12"/>
        <v>1431.95</v>
      </c>
      <c r="R314" s="247">
        <f t="shared" si="2"/>
        <v>1608.99</v>
      </c>
      <c r="S314" s="247">
        <f t="shared" si="13"/>
        <v>251.34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47">
        <f t="shared" si="12"/>
        <v>1431.95</v>
      </c>
      <c r="R315" s="247">
        <f t="shared" si="2"/>
        <v>1608.99</v>
      </c>
      <c r="S315" s="247">
        <f t="shared" si="13"/>
        <v>251.34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47">
        <f t="shared" si="12"/>
        <v>1431.95</v>
      </c>
      <c r="R316" s="247">
        <f t="shared" si="2"/>
        <v>1608.99</v>
      </c>
      <c r="S316" s="247">
        <f t="shared" si="13"/>
        <v>251.34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47">
        <f t="shared" si="12"/>
        <v>1431.95</v>
      </c>
      <c r="R317" s="247">
        <f t="shared" si="2"/>
        <v>1608.99</v>
      </c>
      <c r="S317" s="247">
        <f t="shared" si="13"/>
        <v>251.34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47">
        <f t="shared" si="12"/>
        <v>1431.95</v>
      </c>
      <c r="R318" s="247">
        <f t="shared" si="2"/>
        <v>1608.99</v>
      </c>
      <c r="S318" s="247">
        <f t="shared" si="13"/>
        <v>251.34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47">
        <f t="shared" si="12"/>
        <v>1431.95</v>
      </c>
      <c r="R319" s="247">
        <f t="shared" si="2"/>
        <v>1608.99</v>
      </c>
      <c r="S319" s="247">
        <f t="shared" si="13"/>
        <v>251.34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47">
        <f t="shared" si="12"/>
        <v>1431.95</v>
      </c>
      <c r="R320" s="247">
        <f t="shared" si="2"/>
        <v>1608.99</v>
      </c>
      <c r="S320" s="247">
        <f t="shared" si="13"/>
        <v>251.34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47">
        <f t="shared" si="12"/>
        <v>1431.95</v>
      </c>
      <c r="R321" s="247">
        <f t="shared" si="2"/>
        <v>1608.99</v>
      </c>
      <c r="S321" s="247">
        <f t="shared" si="13"/>
        <v>251.34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47">
        <f t="shared" si="12"/>
        <v>1431.95</v>
      </c>
      <c r="R322" s="247">
        <f t="shared" si="2"/>
        <v>1608.99</v>
      </c>
      <c r="S322" s="247">
        <f t="shared" si="13"/>
        <v>251.34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47">
        <f t="shared" si="12"/>
        <v>1431.95</v>
      </c>
      <c r="R323" s="247">
        <f t="shared" si="2"/>
        <v>1608.99</v>
      </c>
      <c r="S323" s="247">
        <f t="shared" si="13"/>
        <v>251.34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47">
        <f t="shared" si="12"/>
        <v>1431.95</v>
      </c>
      <c r="R324" s="247">
        <f t="shared" si="2"/>
        <v>1608.99</v>
      </c>
      <c r="S324" s="247">
        <f t="shared" si="13"/>
        <v>251.34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47">
        <f t="shared" si="12"/>
        <v>1431.95</v>
      </c>
      <c r="R325" s="247">
        <f t="shared" si="2"/>
        <v>1608.99</v>
      </c>
      <c r="S325" s="247">
        <f t="shared" si="13"/>
        <v>251.34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47">
        <f t="shared" si="12"/>
        <v>1431.95</v>
      </c>
      <c r="R326" s="247">
        <f t="shared" si="2"/>
        <v>1608.99</v>
      </c>
      <c r="S326" s="247">
        <f t="shared" si="13"/>
        <v>251.34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47">
        <f t="shared" si="12"/>
        <v>1431.95</v>
      </c>
      <c r="R327" s="247">
        <f t="shared" si="2"/>
        <v>1608.99</v>
      </c>
      <c r="S327" s="247">
        <f t="shared" si="13"/>
        <v>251.34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47">
        <f t="shared" si="12"/>
        <v>1431.95</v>
      </c>
      <c r="R328" s="247">
        <f t="shared" si="2"/>
        <v>1608.99</v>
      </c>
      <c r="S328" s="247">
        <f t="shared" si="13"/>
        <v>251.34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47">
        <f t="shared" si="12"/>
        <v>1431.95</v>
      </c>
      <c r="R329" s="247">
        <f t="shared" si="2"/>
        <v>1608.99</v>
      </c>
      <c r="S329" s="247">
        <f t="shared" si="13"/>
        <v>251.34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47">
        <f t="shared" si="12"/>
        <v>1431.95</v>
      </c>
      <c r="R330" s="247">
        <f t="shared" si="2"/>
        <v>1608.99</v>
      </c>
      <c r="S330" s="247">
        <f t="shared" si="13"/>
        <v>251.34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47">
        <f t="shared" si="12"/>
        <v>1431.95</v>
      </c>
      <c r="R331" s="247">
        <f t="shared" si="2"/>
        <v>1608.99</v>
      </c>
      <c r="S331" s="247">
        <f t="shared" si="13"/>
        <v>251.34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47">
        <f t="shared" si="12"/>
        <v>1431.95</v>
      </c>
      <c r="R332" s="247">
        <f t="shared" si="2"/>
        <v>1608.99</v>
      </c>
      <c r="S332" s="247">
        <f t="shared" si="13"/>
        <v>251.34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47">
        <f t="shared" si="12"/>
        <v>1431.95</v>
      </c>
      <c r="R333" s="247">
        <f t="shared" si="2"/>
        <v>1608.99</v>
      </c>
      <c r="S333" s="247">
        <f t="shared" si="13"/>
        <v>251.34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47">
        <f t="shared" si="12"/>
        <v>1431.95</v>
      </c>
      <c r="R334" s="247">
        <f t="shared" si="2"/>
        <v>1608.99</v>
      </c>
      <c r="S334" s="247">
        <f t="shared" si="13"/>
        <v>251.34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47">
        <f t="shared" si="12"/>
        <v>1431.95</v>
      </c>
      <c r="R335" s="247">
        <f t="shared" si="2"/>
        <v>1608.99</v>
      </c>
      <c r="S335" s="247">
        <f t="shared" si="13"/>
        <v>251.34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47">
        <f t="shared" si="12"/>
        <v>1431.95</v>
      </c>
      <c r="R336" s="247">
        <f t="shared" si="2"/>
        <v>1608.99</v>
      </c>
      <c r="S336" s="247">
        <f t="shared" si="13"/>
        <v>251.34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47">
        <f t="shared" si="12"/>
        <v>1431.95</v>
      </c>
      <c r="R337" s="247">
        <f t="shared" si="2"/>
        <v>1608.99</v>
      </c>
      <c r="S337" s="247">
        <f t="shared" si="13"/>
        <v>251.34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47">
        <f t="shared" si="12"/>
        <v>1431.95</v>
      </c>
      <c r="R338" s="247">
        <f t="shared" si="2"/>
        <v>1608.99</v>
      </c>
      <c r="S338" s="247">
        <f t="shared" si="13"/>
        <v>251.34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47">
        <f t="shared" si="12"/>
        <v>1431.95</v>
      </c>
      <c r="R339" s="247">
        <f t="shared" si="2"/>
        <v>1608.99</v>
      </c>
      <c r="S339" s="247">
        <f t="shared" si="13"/>
        <v>251.34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47">
        <f t="shared" si="12"/>
        <v>1431.95</v>
      </c>
      <c r="R340" s="247">
        <f t="shared" si="2"/>
        <v>1608.99</v>
      </c>
      <c r="S340" s="247">
        <f t="shared" si="13"/>
        <v>251.34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47">
        <f t="shared" si="12"/>
        <v>1431.95</v>
      </c>
      <c r="R341" s="247">
        <f t="shared" si="2"/>
        <v>1608.99</v>
      </c>
      <c r="S341" s="247">
        <f t="shared" si="13"/>
        <v>251.34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47">
        <f t="shared" si="12"/>
        <v>1431.95</v>
      </c>
      <c r="R342" s="247">
        <f t="shared" si="2"/>
        <v>1608.99</v>
      </c>
      <c r="S342" s="247">
        <f t="shared" si="13"/>
        <v>251.34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47">
        <f t="shared" si="12"/>
        <v>1431.95</v>
      </c>
      <c r="R343" s="247">
        <f t="shared" si="2"/>
        <v>1608.99</v>
      </c>
      <c r="S343" s="247">
        <f t="shared" si="13"/>
        <v>251.34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47">
        <f t="shared" si="12"/>
        <v>1431.95</v>
      </c>
      <c r="R344" s="247">
        <f t="shared" si="2"/>
        <v>1608.99</v>
      </c>
      <c r="S344" s="247">
        <f t="shared" si="13"/>
        <v>251.34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47">
        <f t="shared" si="12"/>
        <v>1431.95</v>
      </c>
      <c r="R345" s="247">
        <f t="shared" si="2"/>
        <v>1608.99</v>
      </c>
      <c r="S345" s="247">
        <f t="shared" si="13"/>
        <v>251.34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47">
        <f t="shared" si="12"/>
        <v>1431.95</v>
      </c>
      <c r="R346" s="247">
        <f t="shared" si="2"/>
        <v>1608.99</v>
      </c>
      <c r="S346" s="247">
        <f t="shared" si="13"/>
        <v>251.34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47">
        <f t="shared" si="12"/>
        <v>1431.95</v>
      </c>
      <c r="R347" s="247">
        <f t="shared" si="2"/>
        <v>1608.99</v>
      </c>
      <c r="S347" s="247">
        <f t="shared" si="13"/>
        <v>251.34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47">
        <f t="shared" si="12"/>
        <v>1431.95</v>
      </c>
      <c r="R348" s="247">
        <f t="shared" si="2"/>
        <v>1608.99</v>
      </c>
      <c r="S348" s="247">
        <f t="shared" si="13"/>
        <v>251.34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47">
        <f t="shared" si="12"/>
        <v>1431.95</v>
      </c>
      <c r="R349" s="247">
        <f t="shared" si="2"/>
        <v>1608.99</v>
      </c>
      <c r="S349" s="247">
        <f t="shared" si="13"/>
        <v>251.34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47">
        <f t="shared" si="12"/>
        <v>1431.95</v>
      </c>
      <c r="R350" s="247">
        <f t="shared" si="2"/>
        <v>1608.99</v>
      </c>
      <c r="S350" s="247">
        <f t="shared" si="13"/>
        <v>251.34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47">
        <f t="shared" si="12"/>
        <v>1431.95</v>
      </c>
      <c r="R351" s="247">
        <f t="shared" si="2"/>
        <v>1608.99</v>
      </c>
      <c r="S351" s="247">
        <f t="shared" si="13"/>
        <v>251.34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47">
        <f t="shared" si="12"/>
        <v>1431.95</v>
      </c>
      <c r="R352" s="247">
        <f t="shared" si="2"/>
        <v>1608.99</v>
      </c>
      <c r="S352" s="247">
        <f t="shared" si="13"/>
        <v>251.34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47">
        <f t="shared" si="12"/>
        <v>1431.95</v>
      </c>
      <c r="R353" s="247">
        <f t="shared" si="2"/>
        <v>1608.99</v>
      </c>
      <c r="S353" s="247">
        <f t="shared" si="13"/>
        <v>251.34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47">
        <f t="shared" si="12"/>
        <v>1431.95</v>
      </c>
      <c r="R354" s="247">
        <f t="shared" si="2"/>
        <v>1608.99</v>
      </c>
      <c r="S354" s="247">
        <f t="shared" si="13"/>
        <v>251.34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47">
        <f t="shared" si="12"/>
        <v>1431.95</v>
      </c>
      <c r="R355" s="247">
        <f t="shared" si="2"/>
        <v>1608.99</v>
      </c>
      <c r="S355" s="247">
        <f t="shared" si="13"/>
        <v>251.34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47">
        <f t="shared" si="12"/>
        <v>1431.95</v>
      </c>
      <c r="R356" s="247">
        <f t="shared" si="2"/>
        <v>1608.99</v>
      </c>
      <c r="S356" s="247">
        <f t="shared" si="13"/>
        <v>251.34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47">
        <f t="shared" si="12"/>
        <v>1431.95</v>
      </c>
      <c r="R357" s="247">
        <f t="shared" si="2"/>
        <v>1608.99</v>
      </c>
      <c r="S357" s="247">
        <f t="shared" si="13"/>
        <v>251.34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47">
        <f t="shared" si="12"/>
        <v>1431.95</v>
      </c>
      <c r="R358" s="247">
        <f t="shared" si="2"/>
        <v>1608.99</v>
      </c>
      <c r="S358" s="247">
        <f t="shared" si="13"/>
        <v>251.34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47">
        <f t="shared" si="12"/>
        <v>1431.95</v>
      </c>
      <c r="R359" s="247">
        <f t="shared" si="2"/>
        <v>1608.99</v>
      </c>
      <c r="S359" s="247">
        <f t="shared" si="13"/>
        <v>251.34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47">
        <f t="shared" si="12"/>
        <v>1431.95</v>
      </c>
      <c r="R360" s="247">
        <f t="shared" si="2"/>
        <v>1608.99</v>
      </c>
      <c r="S360" s="247">
        <f t="shared" si="13"/>
        <v>251.34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47">
        <f t="shared" si="12"/>
        <v>1431.95</v>
      </c>
      <c r="R361" s="247">
        <f t="shared" si="2"/>
        <v>1608.99</v>
      </c>
      <c r="S361" s="247">
        <f t="shared" si="13"/>
        <v>251.34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47">
        <f t="shared" si="12"/>
        <v>1431.95</v>
      </c>
      <c r="R362" s="247">
        <f t="shared" si="2"/>
        <v>1608.99</v>
      </c>
      <c r="S362" s="247">
        <f t="shared" si="13"/>
        <v>251.34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47">
        <f t="shared" si="12"/>
        <v>1431.95</v>
      </c>
      <c r="R363" s="247">
        <f t="shared" si="2"/>
        <v>1608.99</v>
      </c>
      <c r="S363" s="247">
        <f t="shared" si="13"/>
        <v>251.34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47">
        <f t="shared" si="12"/>
        <v>1431.95</v>
      </c>
      <c r="R364" s="247">
        <f t="shared" si="2"/>
        <v>1608.99</v>
      </c>
      <c r="S364" s="247">
        <f t="shared" si="13"/>
        <v>251.34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47">
        <f t="shared" si="12"/>
        <v>1431.95</v>
      </c>
      <c r="R365" s="247">
        <f t="shared" si="2"/>
        <v>1608.99</v>
      </c>
      <c r="S365" s="247">
        <f t="shared" si="13"/>
        <v>251.34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47">
        <f t="shared" si="12"/>
        <v>1431.95</v>
      </c>
      <c r="R366" s="247">
        <f t="shared" si="2"/>
        <v>1608.99</v>
      </c>
      <c r="S366" s="247">
        <f t="shared" si="13"/>
        <v>251.34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47">
        <f t="shared" si="12"/>
        <v>1431.95</v>
      </c>
      <c r="R367" s="247">
        <f t="shared" si="2"/>
        <v>1608.99</v>
      </c>
      <c r="S367" s="247">
        <f t="shared" si="13"/>
        <v>251.34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47">
        <f t="shared" si="12"/>
        <v>1431.95</v>
      </c>
      <c r="R368" s="247">
        <f t="shared" si="2"/>
        <v>1608.99</v>
      </c>
      <c r="S368" s="247">
        <f t="shared" si="13"/>
        <v>251.34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47">
        <f t="shared" si="12"/>
        <v>1431.95</v>
      </c>
      <c r="R369" s="247">
        <f t="shared" si="2"/>
        <v>1608.99</v>
      </c>
      <c r="S369" s="247">
        <f t="shared" si="13"/>
        <v>251.34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47">
        <f t="shared" si="12"/>
        <v>1431.95</v>
      </c>
      <c r="R370" s="247">
        <f t="shared" si="2"/>
        <v>1608.99</v>
      </c>
      <c r="S370" s="247">
        <f t="shared" si="13"/>
        <v>251.34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47">
        <f t="shared" si="12"/>
        <v>1431.95</v>
      </c>
      <c r="R371" s="247">
        <f t="shared" si="2"/>
        <v>1608.99</v>
      </c>
      <c r="S371" s="247">
        <f t="shared" si="13"/>
        <v>251.34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47">
        <f t="shared" si="12"/>
        <v>1431.95</v>
      </c>
      <c r="R372" s="247">
        <f t="shared" si="2"/>
        <v>1608.99</v>
      </c>
      <c r="S372" s="247">
        <f t="shared" si="13"/>
        <v>251.34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47">
        <f t="shared" si="12"/>
        <v>1431.95</v>
      </c>
      <c r="R373" s="247">
        <f t="shared" si="2"/>
        <v>1608.99</v>
      </c>
      <c r="S373" s="247">
        <f t="shared" si="13"/>
        <v>251.34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47">
        <f t="shared" si="12"/>
        <v>1431.95</v>
      </c>
      <c r="R374" s="247">
        <f t="shared" si="2"/>
        <v>1608.99</v>
      </c>
      <c r="S374" s="247">
        <f t="shared" si="13"/>
        <v>251.34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47">
        <f t="shared" si="12"/>
        <v>1431.95</v>
      </c>
      <c r="R375" s="247">
        <f t="shared" si="2"/>
        <v>1608.99</v>
      </c>
      <c r="S375" s="247">
        <f t="shared" si="13"/>
        <v>251.34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47">
        <f t="shared" si="12"/>
        <v>1431.95</v>
      </c>
      <c r="R376" s="247">
        <f t="shared" si="2"/>
        <v>1608.99</v>
      </c>
      <c r="S376" s="247">
        <f t="shared" si="13"/>
        <v>251.34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47">
        <f t="shared" si="12"/>
        <v>1431.95</v>
      </c>
      <c r="R377" s="247">
        <f t="shared" si="2"/>
        <v>1608.99</v>
      </c>
      <c r="S377" s="247">
        <f t="shared" si="13"/>
        <v>251.34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47">
        <f t="shared" si="12"/>
        <v>1431.95</v>
      </c>
      <c r="R378" s="247">
        <f t="shared" si="2"/>
        <v>1608.99</v>
      </c>
      <c r="S378" s="247">
        <f t="shared" si="13"/>
        <v>251.34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47">
        <f t="shared" si="12"/>
        <v>1431.95</v>
      </c>
      <c r="R379" s="247">
        <f t="shared" si="2"/>
        <v>1608.99</v>
      </c>
      <c r="S379" s="247">
        <f t="shared" si="13"/>
        <v>251.34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47">
        <f t="shared" si="12"/>
        <v>1431.95</v>
      </c>
      <c r="R380" s="247">
        <f t="shared" si="2"/>
        <v>1608.99</v>
      </c>
      <c r="S380" s="247">
        <f t="shared" si="13"/>
        <v>251.34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47">
        <f t="shared" si="12"/>
        <v>1431.95</v>
      </c>
      <c r="R381" s="247">
        <f t="shared" si="2"/>
        <v>1608.99</v>
      </c>
      <c r="S381" s="247">
        <f t="shared" si="13"/>
        <v>251.34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47">
        <f t="shared" si="12"/>
        <v>1431.95</v>
      </c>
      <c r="R382" s="247">
        <f t="shared" si="2"/>
        <v>1608.99</v>
      </c>
      <c r="S382" s="247">
        <f t="shared" si="13"/>
        <v>251.34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47">
        <f t="shared" si="12"/>
        <v>1431.95</v>
      </c>
      <c r="R383" s="247">
        <f t="shared" si="2"/>
        <v>1608.99</v>
      </c>
      <c r="S383" s="247">
        <f t="shared" si="13"/>
        <v>251.34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47">
        <f t="shared" si="12"/>
        <v>1431.95</v>
      </c>
      <c r="R384" s="247">
        <f t="shared" si="2"/>
        <v>1608.99</v>
      </c>
      <c r="S384" s="247">
        <f t="shared" si="13"/>
        <v>251.34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47">
        <f t="shared" si="12"/>
        <v>1431.95</v>
      </c>
      <c r="R385" s="247">
        <f t="shared" si="2"/>
        <v>1608.99</v>
      </c>
      <c r="S385" s="247">
        <f t="shared" si="13"/>
        <v>251.34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47">
        <f t="shared" si="12"/>
        <v>1431.95</v>
      </c>
      <c r="R386" s="247">
        <f t="shared" si="2"/>
        <v>1608.99</v>
      </c>
      <c r="S386" s="247">
        <f t="shared" si="13"/>
        <v>251.34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47">
        <f t="shared" si="12"/>
        <v>1431.95</v>
      </c>
      <c r="R387" s="247">
        <f t="shared" si="2"/>
        <v>1608.99</v>
      </c>
      <c r="S387" s="247">
        <f t="shared" si="13"/>
        <v>251.34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47">
        <f t="shared" si="12"/>
        <v>1431.95</v>
      </c>
      <c r="R388" s="247">
        <f t="shared" si="2"/>
        <v>1608.99</v>
      </c>
      <c r="S388" s="247">
        <f t="shared" si="13"/>
        <v>251.34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47">
        <f t="shared" si="12"/>
        <v>1431.95</v>
      </c>
      <c r="R389" s="247">
        <f t="shared" si="2"/>
        <v>1608.99</v>
      </c>
      <c r="S389" s="247">
        <f t="shared" si="13"/>
        <v>251.34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47">
        <f t="shared" si="12"/>
        <v>1431.95</v>
      </c>
      <c r="R390" s="247">
        <f t="shared" si="2"/>
        <v>1608.99</v>
      </c>
      <c r="S390" s="247">
        <f t="shared" si="13"/>
        <v>251.34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47">
        <f t="shared" si="12"/>
        <v>1431.95</v>
      </c>
      <c r="R391" s="247">
        <f t="shared" si="2"/>
        <v>1608.99</v>
      </c>
      <c r="S391" s="247">
        <f t="shared" si="13"/>
        <v>251.34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47">
        <f t="shared" si="12"/>
        <v>1431.95</v>
      </c>
      <c r="R392" s="247">
        <f t="shared" si="2"/>
        <v>1608.99</v>
      </c>
      <c r="S392" s="247">
        <f t="shared" si="13"/>
        <v>251.34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47">
        <f t="shared" si="12"/>
        <v>1431.95</v>
      </c>
      <c r="R393" s="247">
        <f t="shared" si="2"/>
        <v>1608.99</v>
      </c>
      <c r="S393" s="247">
        <f t="shared" si="13"/>
        <v>251.34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47">
        <f t="shared" si="12"/>
        <v>1431.95</v>
      </c>
      <c r="R394" s="247">
        <f t="shared" si="2"/>
        <v>1608.99</v>
      </c>
      <c r="S394" s="247">
        <f t="shared" si="13"/>
        <v>251.34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47">
        <f t="shared" si="12"/>
        <v>1431.95</v>
      </c>
      <c r="R395" s="247">
        <f t="shared" si="2"/>
        <v>1608.99</v>
      </c>
      <c r="S395" s="247">
        <f t="shared" si="13"/>
        <v>251.34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47">
        <f t="shared" si="12"/>
        <v>1431.95</v>
      </c>
      <c r="R396" s="247">
        <f t="shared" si="2"/>
        <v>1608.99</v>
      </c>
      <c r="S396" s="247">
        <f t="shared" si="13"/>
        <v>251.34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47">
        <f t="shared" si="12"/>
        <v>1431.95</v>
      </c>
      <c r="R397" s="247">
        <f t="shared" si="2"/>
        <v>1608.99</v>
      </c>
      <c r="S397" s="247">
        <f t="shared" si="13"/>
        <v>251.34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47">
        <f t="shared" si="12"/>
        <v>1431.95</v>
      </c>
      <c r="R398" s="247">
        <f t="shared" si="2"/>
        <v>1608.99</v>
      </c>
      <c r="S398" s="247">
        <f t="shared" si="13"/>
        <v>251.34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47">
        <f t="shared" si="12"/>
        <v>1431.95</v>
      </c>
      <c r="R399" s="247">
        <f t="shared" si="2"/>
        <v>1608.99</v>
      </c>
      <c r="S399" s="247">
        <f t="shared" si="13"/>
        <v>251.34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47">
        <f t="shared" si="12"/>
        <v>1431.95</v>
      </c>
      <c r="R400" s="247">
        <f t="shared" si="2"/>
        <v>1608.99</v>
      </c>
      <c r="S400" s="247">
        <f t="shared" si="13"/>
        <v>251.34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47">
        <f t="shared" si="12"/>
        <v>1431.95</v>
      </c>
      <c r="R401" s="247">
        <f t="shared" si="2"/>
        <v>1608.99</v>
      </c>
      <c r="S401" s="247">
        <f t="shared" si="13"/>
        <v>251.34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47">
        <f t="shared" si="12"/>
        <v>1431.95</v>
      </c>
      <c r="R402" s="247">
        <f t="shared" si="2"/>
        <v>1608.99</v>
      </c>
      <c r="S402" s="247">
        <f t="shared" si="13"/>
        <v>251.34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47">
        <f t="shared" si="12"/>
        <v>1431.95</v>
      </c>
      <c r="R403" s="247">
        <f t="shared" si="2"/>
        <v>1608.99</v>
      </c>
      <c r="S403" s="247">
        <f t="shared" si="13"/>
        <v>251.34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47">
        <f t="shared" si="12"/>
        <v>1431.95</v>
      </c>
      <c r="R404" s="247">
        <f t="shared" si="2"/>
        <v>1608.99</v>
      </c>
      <c r="S404" s="247">
        <f t="shared" si="13"/>
        <v>251.34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47">
        <f t="shared" si="12"/>
        <v>1431.95</v>
      </c>
      <c r="R405" s="247">
        <f t="shared" si="2"/>
        <v>1608.99</v>
      </c>
      <c r="S405" s="247">
        <f t="shared" si="13"/>
        <v>251.34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47">
        <f t="shared" si="12"/>
        <v>1431.95</v>
      </c>
      <c r="R406" s="247">
        <f t="shared" si="2"/>
        <v>1608.99</v>
      </c>
      <c r="S406" s="247">
        <f t="shared" si="13"/>
        <v>251.34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47">
        <f t="shared" si="12"/>
        <v>1431.95</v>
      </c>
      <c r="R407" s="247">
        <f t="shared" si="2"/>
        <v>1608.99</v>
      </c>
      <c r="S407" s="247">
        <f t="shared" si="13"/>
        <v>251.34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47">
        <f t="shared" si="12"/>
        <v>1431.95</v>
      </c>
      <c r="R408" s="247">
        <f t="shared" si="2"/>
        <v>1608.99</v>
      </c>
      <c r="S408" s="247">
        <f t="shared" si="13"/>
        <v>251.34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47">
        <f t="shared" si="12"/>
        <v>1431.95</v>
      </c>
      <c r="R409" s="247">
        <f t="shared" si="2"/>
        <v>1608.99</v>
      </c>
      <c r="S409" s="247">
        <f t="shared" si="13"/>
        <v>251.34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47">
        <f t="shared" si="12"/>
        <v>1431.95</v>
      </c>
      <c r="R410" s="247">
        <f t="shared" si="2"/>
        <v>1608.99</v>
      </c>
      <c r="S410" s="247">
        <f t="shared" si="13"/>
        <v>251.34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47">
        <f t="shared" si="12"/>
        <v>1431.95</v>
      </c>
      <c r="R411" s="247">
        <f t="shared" si="2"/>
        <v>1608.99</v>
      </c>
      <c r="S411" s="247">
        <f t="shared" si="13"/>
        <v>251.34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47">
        <f t="shared" si="12"/>
        <v>1431.95</v>
      </c>
      <c r="R412" s="247">
        <f t="shared" si="2"/>
        <v>1608.99</v>
      </c>
      <c r="S412" s="247">
        <f t="shared" si="13"/>
        <v>251.34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47">
        <f t="shared" si="12"/>
        <v>1431.95</v>
      </c>
      <c r="R413" s="247">
        <f t="shared" si="2"/>
        <v>1608.99</v>
      </c>
      <c r="S413" s="247">
        <f t="shared" si="13"/>
        <v>251.34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47">
        <f t="shared" si="12"/>
        <v>1431.95</v>
      </c>
      <c r="R414" s="247">
        <f t="shared" si="2"/>
        <v>1608.99</v>
      </c>
      <c r="S414" s="247">
        <f t="shared" si="13"/>
        <v>251.34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47">
        <f t="shared" si="12"/>
        <v>1431.95</v>
      </c>
      <c r="R415" s="247">
        <f t="shared" si="2"/>
        <v>1608.99</v>
      </c>
      <c r="S415" s="247">
        <f t="shared" si="13"/>
        <v>251.34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47">
        <f t="shared" si="12"/>
        <v>1431.95</v>
      </c>
      <c r="R416" s="247">
        <f t="shared" si="2"/>
        <v>1608.99</v>
      </c>
      <c r="S416" s="247">
        <f t="shared" si="13"/>
        <v>251.34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47">
        <f t="shared" si="12"/>
        <v>1431.95</v>
      </c>
      <c r="R417" s="247">
        <f t="shared" si="2"/>
        <v>1608.99</v>
      </c>
      <c r="S417" s="247">
        <f t="shared" si="13"/>
        <v>251.34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47">
        <f t="shared" si="12"/>
        <v>1431.95</v>
      </c>
      <c r="R418" s="247">
        <f t="shared" si="2"/>
        <v>1608.99</v>
      </c>
      <c r="S418" s="247">
        <f t="shared" si="13"/>
        <v>251.34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47">
        <f t="shared" si="12"/>
        <v>1431.95</v>
      </c>
      <c r="R419" s="247">
        <f t="shared" si="2"/>
        <v>1608.99</v>
      </c>
      <c r="S419" s="247">
        <f t="shared" si="13"/>
        <v>251.34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47">
        <f t="shared" si="12"/>
        <v>1431.95</v>
      </c>
      <c r="R420" s="247">
        <f t="shared" si="2"/>
        <v>1608.99</v>
      </c>
      <c r="S420" s="247">
        <f t="shared" si="13"/>
        <v>251.34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47">
        <f t="shared" si="12"/>
        <v>1431.95</v>
      </c>
      <c r="R421" s="247">
        <f t="shared" si="2"/>
        <v>1608.99</v>
      </c>
      <c r="S421" s="247">
        <f t="shared" si="13"/>
        <v>251.34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47">
        <f t="shared" si="12"/>
        <v>1431.95</v>
      </c>
      <c r="R422" s="247">
        <f t="shared" si="2"/>
        <v>1608.99</v>
      </c>
      <c r="S422" s="247">
        <f t="shared" si="13"/>
        <v>251.34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47">
        <f t="shared" si="12"/>
        <v>1431.95</v>
      </c>
      <c r="R423" s="247">
        <f t="shared" si="2"/>
        <v>1608.99</v>
      </c>
      <c r="S423" s="247">
        <f t="shared" si="13"/>
        <v>251.34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47">
        <f t="shared" si="12"/>
        <v>1431.95</v>
      </c>
      <c r="R424" s="247">
        <f t="shared" si="2"/>
        <v>1608.99</v>
      </c>
      <c r="S424" s="247">
        <f t="shared" si="13"/>
        <v>251.34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47">
        <f t="shared" si="12"/>
        <v>1431.95</v>
      </c>
      <c r="R425" s="247">
        <f t="shared" si="2"/>
        <v>1608.99</v>
      </c>
      <c r="S425" s="247">
        <f t="shared" si="13"/>
        <v>251.34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47">
        <f t="shared" si="12"/>
        <v>1431.95</v>
      </c>
      <c r="R426" s="247">
        <f t="shared" si="2"/>
        <v>1608.99</v>
      </c>
      <c r="S426" s="247">
        <f t="shared" si="13"/>
        <v>251.34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47">
        <f t="shared" si="12"/>
        <v>1431.95</v>
      </c>
      <c r="R427" s="247">
        <f t="shared" si="2"/>
        <v>1608.99</v>
      </c>
      <c r="S427" s="247">
        <f t="shared" si="13"/>
        <v>251.34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47">
        <f t="shared" si="12"/>
        <v>1431.95</v>
      </c>
      <c r="R428" s="247">
        <f t="shared" si="2"/>
        <v>1608.99</v>
      </c>
      <c r="S428" s="247">
        <f t="shared" si="13"/>
        <v>251.34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47">
        <f t="shared" si="12"/>
        <v>1431.95</v>
      </c>
      <c r="R429" s="247">
        <f t="shared" si="2"/>
        <v>1608.99</v>
      </c>
      <c r="S429" s="247">
        <f t="shared" si="13"/>
        <v>251.34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47">
        <f t="shared" si="12"/>
        <v>1431.95</v>
      </c>
      <c r="R430" s="247">
        <f t="shared" si="2"/>
        <v>1608.99</v>
      </c>
      <c r="S430" s="247">
        <f t="shared" si="13"/>
        <v>251.34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47">
        <f t="shared" si="12"/>
        <v>1431.95</v>
      </c>
      <c r="R431" s="247">
        <f t="shared" si="2"/>
        <v>1608.99</v>
      </c>
      <c r="S431" s="247">
        <f t="shared" si="13"/>
        <v>251.34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47">
        <f t="shared" si="12"/>
        <v>1431.95</v>
      </c>
      <c r="R432" s="247">
        <f t="shared" si="2"/>
        <v>1608.99</v>
      </c>
      <c r="S432" s="247">
        <f t="shared" si="13"/>
        <v>251.34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47">
        <f t="shared" si="12"/>
        <v>1431.95</v>
      </c>
      <c r="R433" s="247">
        <f t="shared" si="2"/>
        <v>1608.99</v>
      </c>
      <c r="S433" s="247">
        <f t="shared" si="13"/>
        <v>251.34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47">
        <f t="shared" si="12"/>
        <v>1431.95</v>
      </c>
      <c r="R434" s="247">
        <f t="shared" si="2"/>
        <v>1608.99</v>
      </c>
      <c r="S434" s="247">
        <f t="shared" si="13"/>
        <v>251.34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47">
        <f t="shared" si="12"/>
        <v>1431.95</v>
      </c>
      <c r="R435" s="247">
        <f t="shared" si="2"/>
        <v>1608.99</v>
      </c>
      <c r="S435" s="247">
        <f t="shared" si="13"/>
        <v>251.34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47">
        <f t="shared" si="12"/>
        <v>1431.95</v>
      </c>
      <c r="R436" s="247">
        <f t="shared" si="2"/>
        <v>1608.99</v>
      </c>
      <c r="S436" s="247">
        <f t="shared" si="13"/>
        <v>251.34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47">
        <f t="shared" si="12"/>
        <v>1431.95</v>
      </c>
      <c r="R437" s="247">
        <f t="shared" si="2"/>
        <v>1608.99</v>
      </c>
      <c r="S437" s="247">
        <f t="shared" si="13"/>
        <v>251.34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47">
        <f t="shared" si="12"/>
        <v>1431.95</v>
      </c>
      <c r="R438" s="247">
        <f t="shared" si="2"/>
        <v>1608.99</v>
      </c>
      <c r="S438" s="247">
        <f t="shared" si="13"/>
        <v>251.34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47">
        <f t="shared" si="12"/>
        <v>1431.95</v>
      </c>
      <c r="R439" s="247">
        <f t="shared" si="2"/>
        <v>1608.99</v>
      </c>
      <c r="S439" s="247">
        <f t="shared" si="13"/>
        <v>251.34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47">
        <f t="shared" si="12"/>
        <v>1431.95</v>
      </c>
      <c r="R440" s="247">
        <f t="shared" si="2"/>
        <v>1608.99</v>
      </c>
      <c r="S440" s="247">
        <f t="shared" si="13"/>
        <v>251.34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47">
        <f t="shared" si="12"/>
        <v>1431.95</v>
      </c>
      <c r="R441" s="247">
        <f t="shared" si="2"/>
        <v>1608.99</v>
      </c>
      <c r="S441" s="247">
        <f t="shared" si="13"/>
        <v>251.34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47">
        <f t="shared" si="12"/>
        <v>1431.95</v>
      </c>
      <c r="R442" s="247">
        <f t="shared" si="2"/>
        <v>1608.99</v>
      </c>
      <c r="S442" s="247">
        <f t="shared" si="13"/>
        <v>251.34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47">
        <f t="shared" si="12"/>
        <v>1431.95</v>
      </c>
      <c r="R443" s="247">
        <f t="shared" si="2"/>
        <v>1608.99</v>
      </c>
      <c r="S443" s="247">
        <f t="shared" si="13"/>
        <v>251.34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47">
        <f t="shared" si="12"/>
        <v>1431.95</v>
      </c>
      <c r="R444" s="247">
        <f t="shared" si="2"/>
        <v>1608.99</v>
      </c>
      <c r="S444" s="247">
        <f t="shared" si="13"/>
        <v>251.34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47">
        <f t="shared" si="12"/>
        <v>1431.95</v>
      </c>
      <c r="R445" s="247">
        <f t="shared" si="2"/>
        <v>1608.99</v>
      </c>
      <c r="S445" s="247">
        <f t="shared" si="13"/>
        <v>251.34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47">
        <f t="shared" si="12"/>
        <v>1431.95</v>
      </c>
      <c r="R446" s="247">
        <f t="shared" si="2"/>
        <v>1608.99</v>
      </c>
      <c r="S446" s="247">
        <f t="shared" si="13"/>
        <v>251.34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47">
        <f t="shared" si="12"/>
        <v>1431.95</v>
      </c>
      <c r="R447" s="247">
        <f t="shared" si="2"/>
        <v>1608.99</v>
      </c>
      <c r="S447" s="247">
        <f t="shared" si="13"/>
        <v>251.34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47">
        <f t="shared" si="12"/>
        <v>1431.95</v>
      </c>
      <c r="R448" s="247">
        <f t="shared" si="2"/>
        <v>1608.99</v>
      </c>
      <c r="S448" s="247">
        <f t="shared" si="13"/>
        <v>251.34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47">
        <f t="shared" si="12"/>
        <v>1431.95</v>
      </c>
      <c r="R449" s="247">
        <f t="shared" si="2"/>
        <v>1608.99</v>
      </c>
      <c r="S449" s="247">
        <f t="shared" si="13"/>
        <v>251.34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47">
        <f t="shared" si="12"/>
        <v>1431.95</v>
      </c>
      <c r="R450" s="247">
        <f t="shared" si="2"/>
        <v>1608.99</v>
      </c>
      <c r="S450" s="247">
        <f t="shared" si="13"/>
        <v>251.34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47">
        <f t="shared" si="12"/>
        <v>1431.95</v>
      </c>
      <c r="R451" s="247">
        <f t="shared" si="2"/>
        <v>1608.99</v>
      </c>
      <c r="S451" s="247">
        <f t="shared" si="13"/>
        <v>251.34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47">
        <f t="shared" si="12"/>
        <v>1431.95</v>
      </c>
      <c r="R452" s="247">
        <f t="shared" si="2"/>
        <v>1608.99</v>
      </c>
      <c r="S452" s="247">
        <f t="shared" si="13"/>
        <v>251.34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47">
        <f t="shared" si="12"/>
        <v>1431.95</v>
      </c>
      <c r="R453" s="247">
        <f t="shared" si="2"/>
        <v>1608.99</v>
      </c>
      <c r="S453" s="247">
        <f t="shared" si="13"/>
        <v>251.34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47">
        <f t="shared" si="12"/>
        <v>1431.95</v>
      </c>
      <c r="R454" s="247">
        <f t="shared" si="2"/>
        <v>1608.99</v>
      </c>
      <c r="S454" s="247">
        <f t="shared" si="13"/>
        <v>251.34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47">
        <f t="shared" si="12"/>
        <v>1431.95</v>
      </c>
      <c r="R455" s="247">
        <f t="shared" si="2"/>
        <v>1608.99</v>
      </c>
      <c r="S455" s="247">
        <f t="shared" si="13"/>
        <v>251.34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47">
        <f t="shared" si="12"/>
        <v>1431.95</v>
      </c>
      <c r="R456" s="247">
        <f t="shared" si="2"/>
        <v>1608.99</v>
      </c>
      <c r="S456" s="247">
        <f t="shared" si="13"/>
        <v>251.34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47">
        <f t="shared" si="12"/>
        <v>1431.95</v>
      </c>
      <c r="R457" s="247">
        <f t="shared" si="2"/>
        <v>1608.99</v>
      </c>
      <c r="S457" s="247">
        <f t="shared" si="13"/>
        <v>251.34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47">
        <f t="shared" si="12"/>
        <v>1431.95</v>
      </c>
      <c r="R458" s="247">
        <f t="shared" si="2"/>
        <v>1608.99</v>
      </c>
      <c r="S458" s="247">
        <f t="shared" si="13"/>
        <v>251.34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47">
        <f t="shared" si="12"/>
        <v>1431.95</v>
      </c>
      <c r="R459" s="247">
        <f t="shared" si="2"/>
        <v>1608.99</v>
      </c>
      <c r="S459" s="247">
        <f t="shared" si="13"/>
        <v>251.34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47">
        <f t="shared" si="12"/>
        <v>1431.95</v>
      </c>
      <c r="R460" s="247">
        <f t="shared" si="2"/>
        <v>1608.99</v>
      </c>
      <c r="S460" s="247">
        <f t="shared" si="13"/>
        <v>251.34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47">
        <f t="shared" si="12"/>
        <v>1431.95</v>
      </c>
      <c r="R461" s="247">
        <f t="shared" si="2"/>
        <v>1608.99</v>
      </c>
      <c r="S461" s="247">
        <f t="shared" si="13"/>
        <v>251.34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47">
        <f t="shared" si="12"/>
        <v>1431.95</v>
      </c>
      <c r="R462" s="247">
        <f t="shared" si="2"/>
        <v>1608.99</v>
      </c>
      <c r="S462" s="247">
        <f t="shared" si="13"/>
        <v>251.34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47">
        <f t="shared" si="12"/>
        <v>1431.95</v>
      </c>
      <c r="R463" s="247">
        <f t="shared" si="2"/>
        <v>1608.99</v>
      </c>
      <c r="S463" s="247">
        <f t="shared" si="13"/>
        <v>251.34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47">
        <f t="shared" si="12"/>
        <v>1431.95</v>
      </c>
      <c r="R464" s="247">
        <f t="shared" si="2"/>
        <v>1608.99</v>
      </c>
      <c r="S464" s="247">
        <f t="shared" si="13"/>
        <v>251.34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47">
        <f t="shared" si="12"/>
        <v>1431.95</v>
      </c>
      <c r="R465" s="247">
        <f t="shared" si="2"/>
        <v>1608.99</v>
      </c>
      <c r="S465" s="247">
        <f t="shared" si="13"/>
        <v>251.34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47">
        <f t="shared" si="12"/>
        <v>1431.95</v>
      </c>
      <c r="R466" s="247">
        <f t="shared" si="2"/>
        <v>1608.99</v>
      </c>
      <c r="S466" s="247">
        <f t="shared" si="13"/>
        <v>251.34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47">
        <f t="shared" si="12"/>
        <v>1431.95</v>
      </c>
      <c r="R467" s="247">
        <f t="shared" si="2"/>
        <v>1608.99</v>
      </c>
      <c r="S467" s="247">
        <f t="shared" si="13"/>
        <v>251.34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47">
        <f t="shared" si="12"/>
        <v>1431.95</v>
      </c>
      <c r="R468" s="247">
        <f t="shared" si="2"/>
        <v>1608.99</v>
      </c>
      <c r="S468" s="247">
        <f t="shared" si="13"/>
        <v>251.34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47">
        <f t="shared" si="12"/>
        <v>1431.95</v>
      </c>
      <c r="R469" s="247">
        <f t="shared" si="2"/>
        <v>1608.99</v>
      </c>
      <c r="S469" s="247">
        <f t="shared" si="13"/>
        <v>251.34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47">
        <f t="shared" si="12"/>
        <v>1431.95</v>
      </c>
      <c r="R470" s="247">
        <f t="shared" si="2"/>
        <v>1608.99</v>
      </c>
      <c r="S470" s="247">
        <f t="shared" si="13"/>
        <v>251.34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47">
        <f t="shared" si="12"/>
        <v>1431.95</v>
      </c>
      <c r="R471" s="247">
        <f t="shared" si="2"/>
        <v>1608.99</v>
      </c>
      <c r="S471" s="247">
        <f t="shared" si="13"/>
        <v>251.34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47">
        <f t="shared" si="12"/>
        <v>1431.95</v>
      </c>
      <c r="R472" s="247">
        <f t="shared" si="2"/>
        <v>1608.99</v>
      </c>
      <c r="S472" s="247">
        <f t="shared" si="13"/>
        <v>251.34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47">
        <f t="shared" si="12"/>
        <v>1431.95</v>
      </c>
      <c r="R473" s="247">
        <f t="shared" si="2"/>
        <v>1608.99</v>
      </c>
      <c r="S473" s="247">
        <f t="shared" si="13"/>
        <v>251.34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47">
        <f t="shared" si="12"/>
        <v>1431.95</v>
      </c>
      <c r="R474" s="247">
        <f t="shared" si="2"/>
        <v>1608.99</v>
      </c>
      <c r="S474" s="247">
        <f t="shared" si="13"/>
        <v>251.34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47">
        <f t="shared" si="12"/>
        <v>1431.95</v>
      </c>
      <c r="R475" s="247">
        <f t="shared" si="2"/>
        <v>1608.99</v>
      </c>
      <c r="S475" s="247">
        <f t="shared" si="13"/>
        <v>251.34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47">
        <f t="shared" si="12"/>
        <v>1431.95</v>
      </c>
      <c r="R476" s="247">
        <f t="shared" si="2"/>
        <v>1608.99</v>
      </c>
      <c r="S476" s="247">
        <f t="shared" si="13"/>
        <v>251.34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47">
        <f t="shared" si="12"/>
        <v>1431.95</v>
      </c>
      <c r="R477" s="247">
        <f t="shared" si="2"/>
        <v>1608.99</v>
      </c>
      <c r="S477" s="247">
        <f t="shared" si="13"/>
        <v>251.34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47">
        <f t="shared" si="12"/>
        <v>1431.95</v>
      </c>
      <c r="R478" s="247">
        <f t="shared" si="2"/>
        <v>1608.99</v>
      </c>
      <c r="S478" s="247">
        <f t="shared" si="13"/>
        <v>251.34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47">
        <f t="shared" si="12"/>
        <v>1431.95</v>
      </c>
      <c r="R479" s="247">
        <f t="shared" si="2"/>
        <v>1608.99</v>
      </c>
      <c r="S479" s="247">
        <f t="shared" si="13"/>
        <v>251.34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47">
        <f t="shared" si="12"/>
        <v>1431.95</v>
      </c>
      <c r="R480" s="247">
        <f t="shared" si="2"/>
        <v>1608.99</v>
      </c>
      <c r="S480" s="247">
        <f t="shared" si="13"/>
        <v>251.34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47">
        <f t="shared" si="12"/>
        <v>1431.95</v>
      </c>
      <c r="R481" s="247">
        <f t="shared" si="2"/>
        <v>1608.99</v>
      </c>
      <c r="S481" s="247">
        <f t="shared" si="13"/>
        <v>251.34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47">
        <f t="shared" si="12"/>
        <v>1431.95</v>
      </c>
      <c r="R482" s="247">
        <f t="shared" si="2"/>
        <v>1608.99</v>
      </c>
      <c r="S482" s="247">
        <f t="shared" si="13"/>
        <v>251.34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47">
        <f t="shared" si="12"/>
        <v>1431.95</v>
      </c>
      <c r="R483" s="247">
        <f t="shared" si="2"/>
        <v>1608.99</v>
      </c>
      <c r="S483" s="247">
        <f t="shared" si="13"/>
        <v>251.34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47">
        <f t="shared" si="12"/>
        <v>1431.95</v>
      </c>
      <c r="R484" s="247">
        <f t="shared" si="2"/>
        <v>1608.99</v>
      </c>
      <c r="S484" s="247">
        <f t="shared" si="13"/>
        <v>251.34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47">
        <f t="shared" si="12"/>
        <v>1431.95</v>
      </c>
      <c r="R485" s="247">
        <f t="shared" si="2"/>
        <v>1608.99</v>
      </c>
      <c r="S485" s="247">
        <f t="shared" si="13"/>
        <v>251.34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47">
        <f t="shared" si="12"/>
        <v>1431.95</v>
      </c>
      <c r="R486" s="247">
        <f t="shared" si="2"/>
        <v>1608.99</v>
      </c>
      <c r="S486" s="247">
        <f t="shared" si="13"/>
        <v>251.34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47">
        <f t="shared" si="12"/>
        <v>1431.95</v>
      </c>
      <c r="R487" s="247">
        <f t="shared" si="2"/>
        <v>1608.99</v>
      </c>
      <c r="S487" s="247">
        <f t="shared" si="13"/>
        <v>251.34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47">
        <f t="shared" si="12"/>
        <v>1431.95</v>
      </c>
      <c r="R488" s="247">
        <f t="shared" si="2"/>
        <v>1608.99</v>
      </c>
      <c r="S488" s="247">
        <f t="shared" si="13"/>
        <v>251.34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47">
        <f t="shared" si="12"/>
        <v>1431.95</v>
      </c>
      <c r="R489" s="247">
        <f t="shared" si="2"/>
        <v>1608.99</v>
      </c>
      <c r="S489" s="247">
        <f t="shared" si="13"/>
        <v>251.34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47">
        <f t="shared" si="12"/>
        <v>1431.95</v>
      </c>
      <c r="R490" s="247">
        <f t="shared" si="2"/>
        <v>1608.99</v>
      </c>
      <c r="S490" s="247">
        <f t="shared" si="13"/>
        <v>251.34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47">
        <f t="shared" si="12"/>
        <v>1431.95</v>
      </c>
      <c r="R491" s="247">
        <f t="shared" si="2"/>
        <v>1608.99</v>
      </c>
      <c r="S491" s="247">
        <f t="shared" si="13"/>
        <v>251.34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47">
        <f t="shared" si="12"/>
        <v>1431.95</v>
      </c>
      <c r="R492" s="247">
        <f t="shared" si="2"/>
        <v>1608.99</v>
      </c>
      <c r="S492" s="247">
        <f t="shared" si="13"/>
        <v>251.34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47">
        <f t="shared" si="12"/>
        <v>1431.95</v>
      </c>
      <c r="R493" s="247">
        <f t="shared" si="2"/>
        <v>1608.99</v>
      </c>
      <c r="S493" s="247">
        <f t="shared" si="13"/>
        <v>251.34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47">
        <f t="shared" si="12"/>
        <v>1431.95</v>
      </c>
      <c r="R494" s="247">
        <f t="shared" si="2"/>
        <v>1608.99</v>
      </c>
      <c r="S494" s="247">
        <f t="shared" si="13"/>
        <v>251.34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47">
        <f t="shared" si="12"/>
        <v>1431.95</v>
      </c>
      <c r="R495" s="247">
        <f t="shared" si="2"/>
        <v>1608.99</v>
      </c>
      <c r="S495" s="247">
        <f t="shared" si="13"/>
        <v>251.34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47">
        <f t="shared" si="12"/>
        <v>1431.95</v>
      </c>
      <c r="R496" s="247">
        <f t="shared" si="2"/>
        <v>1608.99</v>
      </c>
      <c r="S496" s="247">
        <f t="shared" si="13"/>
        <v>251.34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47">
        <f t="shared" si="12"/>
        <v>1431.95</v>
      </c>
      <c r="R497" s="247">
        <f t="shared" si="2"/>
        <v>1608.99</v>
      </c>
      <c r="S497" s="247">
        <f t="shared" si="13"/>
        <v>251.34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47">
        <f t="shared" si="12"/>
        <v>1431.95</v>
      </c>
      <c r="R498" s="247">
        <f t="shared" si="2"/>
        <v>1608.99</v>
      </c>
      <c r="S498" s="247">
        <f t="shared" si="13"/>
        <v>251.34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47">
        <f t="shared" si="12"/>
        <v>1431.95</v>
      </c>
      <c r="R499" s="247">
        <f t="shared" si="2"/>
        <v>1608.99</v>
      </c>
      <c r="S499" s="247">
        <f t="shared" si="13"/>
        <v>251.34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47">
        <f t="shared" si="12"/>
        <v>1431.95</v>
      </c>
      <c r="R500" s="247">
        <f t="shared" si="2"/>
        <v>1608.99</v>
      </c>
      <c r="S500" s="247">
        <f t="shared" si="13"/>
        <v>251.34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52"/>
      <c r="D1000" s="276"/>
      <c r="E1000" s="52"/>
      <c r="F1000" s="76"/>
      <c r="G1000" s="76"/>
      <c r="H1000" s="76"/>
      <c r="I1000" s="52" t="s">
        <v>866</v>
      </c>
      <c r="J1000" s="76"/>
      <c r="K1000" s="76"/>
    </row>
  </sheetData>
  <autoFilter ref="$A$4:$AH$500"/>
  <mergeCells count="1">
    <mergeCell ref="Q3:S3"/>
  </mergeCells>
  <hyperlinks>
    <hyperlink r:id="rId1" ref="B2"/>
    <hyperlink r:id="rId2" ref="G3"/>
    <hyperlink r:id="rId3" ref="D5"/>
    <hyperlink r:id="rId4" ref="N92"/>
    <hyperlink r:id="rId5" ref="N101"/>
    <hyperlink r:id="rId6" ref="N117"/>
    <hyperlink r:id="rId7" ref="N130"/>
    <hyperlink r:id="rId8" ref="D172"/>
    <hyperlink r:id="rId9" ref="L172"/>
    <hyperlink r:id="rId10" ref="N172"/>
    <hyperlink r:id="rId11" ref="D181"/>
    <hyperlink r:id="rId12" ref="L181"/>
    <hyperlink r:id="rId13" ref="N181"/>
    <hyperlink r:id="rId14" ref="M224"/>
    <hyperlink r:id="rId15" ref="N224"/>
    <hyperlink r:id="rId16" ref="D225"/>
  </hyperlinks>
  <drawing r:id="rId17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26.38"/>
    <col hidden="1" min="15" max="16" width="12.63"/>
  </cols>
  <sheetData>
    <row r="1">
      <c r="A1" s="52" t="s">
        <v>844</v>
      </c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/>
      <c r="B2" s="52"/>
      <c r="C2" s="52"/>
      <c r="D2" s="52"/>
      <c r="E2" s="52"/>
      <c r="F2" s="407">
        <v>-3.805</v>
      </c>
      <c r="G2" s="408">
        <v>22.935</v>
      </c>
      <c r="H2" s="408">
        <v>32.87</v>
      </c>
      <c r="I2" s="85">
        <f>H2-16.3</f>
        <v>16.57</v>
      </c>
      <c r="J2" s="52"/>
      <c r="K2" s="52"/>
      <c r="L2" s="52" t="s">
        <v>328</v>
      </c>
      <c r="M2" s="52"/>
      <c r="N2" s="52">
        <v>4.75</v>
      </c>
      <c r="O2" s="52"/>
      <c r="P2" s="52"/>
      <c r="Q2" s="198">
        <f>MAX(Q5:Q1000)/(N2*1000)</f>
        <v>0.69512</v>
      </c>
      <c r="R2" s="198">
        <f>MAX(R5:R1000)/(N2*1000)</f>
        <v>0.5174315789</v>
      </c>
      <c r="S2" s="198">
        <f>MAX(S5:S1000)/MAX(Q5:Q1000)</f>
        <v>0.1679164824</v>
      </c>
    </row>
    <row r="3">
      <c r="A3" s="31"/>
      <c r="B3" s="52"/>
      <c r="C3" s="52"/>
      <c r="D3" s="52"/>
      <c r="E3" s="52"/>
      <c r="F3" s="313"/>
      <c r="G3" s="79">
        <v>22.935</v>
      </c>
      <c r="H3" s="76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73">
        <v>45406.0</v>
      </c>
      <c r="B5" s="52">
        <v>6185.0</v>
      </c>
      <c r="C5" s="52" t="s">
        <v>471</v>
      </c>
      <c r="D5" s="79">
        <v>32.87</v>
      </c>
      <c r="E5" s="52">
        <v>30.0</v>
      </c>
      <c r="F5" s="242">
        <v>34.88</v>
      </c>
      <c r="G5" s="52">
        <v>702803.0</v>
      </c>
      <c r="H5" s="52">
        <v>29.01</v>
      </c>
      <c r="I5" s="52" t="s">
        <v>65</v>
      </c>
      <c r="J5" s="52" t="s">
        <v>53</v>
      </c>
      <c r="K5" s="52" t="s">
        <v>203</v>
      </c>
      <c r="L5" s="11"/>
      <c r="O5" s="176" t="str">
        <f>if(K5="low","140MeV","750MeV")</f>
        <v>750MeV</v>
      </c>
      <c r="P5" s="20" t="str">
        <f>if(K5="low","140MeV","650MeV")</f>
        <v>650MeV</v>
      </c>
      <c r="Q5" s="247">
        <f>if($I5="LH2",0+$F5,0)</f>
        <v>34.88</v>
      </c>
      <c r="R5" s="20">
        <f>if($I5="LD2",0+$F5,0)</f>
        <v>0</v>
      </c>
      <c r="S5" s="20">
        <f>if($I5="dummy",0+$F5,0)</f>
        <v>0</v>
      </c>
    </row>
    <row r="6">
      <c r="A6" s="31"/>
      <c r="B6" s="52">
        <v>6186.0</v>
      </c>
      <c r="C6" s="52" t="s">
        <v>154</v>
      </c>
      <c r="D6" s="276">
        <v>32.87</v>
      </c>
      <c r="E6" s="52">
        <v>20.0</v>
      </c>
      <c r="F6" s="242">
        <v>0.0</v>
      </c>
      <c r="G6" s="52">
        <v>39159.0</v>
      </c>
      <c r="H6" s="52">
        <v>13.18</v>
      </c>
      <c r="I6" s="52" t="s">
        <v>65</v>
      </c>
      <c r="J6" s="52" t="s">
        <v>53</v>
      </c>
      <c r="K6" s="52" t="s">
        <v>203</v>
      </c>
      <c r="L6" s="4" t="s">
        <v>415</v>
      </c>
      <c r="O6" s="176" t="str">
        <f>if(K7="low","140MeV","750MeV")</f>
        <v>750MeV</v>
      </c>
      <c r="P6" s="20" t="str">
        <f>if(K7="low","140MeV","650MeV")</f>
        <v>650MeV</v>
      </c>
      <c r="Q6" s="247">
        <f t="shared" ref="Q6:Q43" si="1">if($I6="LH2",$Q5+$F6,$Q5+0)</f>
        <v>34.88</v>
      </c>
      <c r="R6" s="20">
        <f t="shared" ref="R6:R500" si="2">if($I6="LD2",$R5+$F6,$R5+0)</f>
        <v>0</v>
      </c>
      <c r="S6" s="20">
        <f t="shared" ref="S6:S43" si="3">if($I6="dummy",$S5+$F6,$S5+0)</f>
        <v>0</v>
      </c>
    </row>
    <row r="7">
      <c r="A7" s="75"/>
      <c r="B7" s="52">
        <v>6187.0</v>
      </c>
      <c r="C7" s="52" t="s">
        <v>471</v>
      </c>
      <c r="D7" s="276">
        <v>32.87</v>
      </c>
      <c r="E7" s="52" t="s">
        <v>846</v>
      </c>
      <c r="F7" s="52">
        <v>36.49</v>
      </c>
      <c r="G7" s="52">
        <v>731861.0</v>
      </c>
      <c r="H7" s="52">
        <v>30.28</v>
      </c>
      <c r="I7" s="52" t="s">
        <v>65</v>
      </c>
      <c r="J7" s="52" t="s">
        <v>53</v>
      </c>
      <c r="K7" s="52" t="s">
        <v>203</v>
      </c>
      <c r="L7" s="4" t="s">
        <v>847</v>
      </c>
      <c r="O7" s="176" t="str">
        <f>if(#REF!="low","140MeV","750MeV")</f>
        <v>#REF!</v>
      </c>
      <c r="P7" s="20" t="str">
        <f>if(#REF!="low","140MeV","650MeV")</f>
        <v>#REF!</v>
      </c>
      <c r="Q7" s="247">
        <f t="shared" si="1"/>
        <v>71.37</v>
      </c>
      <c r="R7" s="20">
        <f t="shared" si="2"/>
        <v>0</v>
      </c>
      <c r="S7" s="20">
        <f t="shared" si="3"/>
        <v>0</v>
      </c>
    </row>
    <row r="8">
      <c r="A8" s="75"/>
      <c r="B8" s="52">
        <v>6188.0</v>
      </c>
      <c r="C8" s="52" t="s">
        <v>471</v>
      </c>
      <c r="D8" s="276">
        <v>32.87</v>
      </c>
      <c r="E8" s="52">
        <v>30.0</v>
      </c>
      <c r="F8" s="242">
        <v>54.79</v>
      </c>
      <c r="G8" s="52">
        <v>704032.0</v>
      </c>
      <c r="H8" s="52">
        <v>31.44</v>
      </c>
      <c r="I8" s="52" t="s">
        <v>65</v>
      </c>
      <c r="J8" s="52" t="s">
        <v>53</v>
      </c>
      <c r="K8" s="52" t="s">
        <v>203</v>
      </c>
      <c r="L8" s="245"/>
      <c r="O8" s="176" t="str">
        <f t="shared" ref="O8:O197" si="4">if(K8="low","140MeV","750MeV")</f>
        <v>750MeV</v>
      </c>
      <c r="P8" s="20" t="str">
        <f t="shared" ref="P8:P197" si="5">if(K8="low","140MeV","650MeV")</f>
        <v>650MeV</v>
      </c>
      <c r="Q8" s="247">
        <f t="shared" si="1"/>
        <v>126.16</v>
      </c>
      <c r="R8" s="20">
        <f t="shared" si="2"/>
        <v>0</v>
      </c>
      <c r="S8" s="20">
        <f t="shared" si="3"/>
        <v>0</v>
      </c>
    </row>
    <row r="9">
      <c r="A9" s="75"/>
      <c r="B9" s="52">
        <v>6189.0</v>
      </c>
      <c r="C9" s="52" t="s">
        <v>471</v>
      </c>
      <c r="D9" s="276">
        <v>32.87</v>
      </c>
      <c r="E9" s="52">
        <v>30.0</v>
      </c>
      <c r="F9" s="242">
        <v>15.93</v>
      </c>
      <c r="G9" s="52">
        <v>353644.0</v>
      </c>
      <c r="H9" s="52">
        <v>26.66</v>
      </c>
      <c r="I9" s="52" t="s">
        <v>65</v>
      </c>
      <c r="J9" s="52" t="s">
        <v>53</v>
      </c>
      <c r="K9" s="52" t="s">
        <v>203</v>
      </c>
      <c r="O9" s="176" t="str">
        <f t="shared" si="4"/>
        <v>750MeV</v>
      </c>
      <c r="P9" s="20" t="str">
        <f t="shared" si="5"/>
        <v>650MeV</v>
      </c>
      <c r="Q9" s="247">
        <f t="shared" si="1"/>
        <v>142.09</v>
      </c>
      <c r="R9" s="20">
        <f t="shared" si="2"/>
        <v>0</v>
      </c>
      <c r="S9" s="20">
        <f t="shared" si="3"/>
        <v>0</v>
      </c>
    </row>
    <row r="10">
      <c r="A10" s="75"/>
      <c r="B10" s="52">
        <v>6190.0</v>
      </c>
      <c r="C10" s="52" t="s">
        <v>471</v>
      </c>
      <c r="D10" s="276">
        <v>32.87</v>
      </c>
      <c r="E10" s="52">
        <v>30.0</v>
      </c>
      <c r="F10" s="242">
        <v>45.78</v>
      </c>
      <c r="G10" s="52">
        <v>902166.0</v>
      </c>
      <c r="H10" s="52">
        <v>29.57</v>
      </c>
      <c r="I10" s="52" t="s">
        <v>65</v>
      </c>
      <c r="J10" s="52" t="s">
        <v>53</v>
      </c>
      <c r="K10" s="52" t="s">
        <v>203</v>
      </c>
      <c r="O10" s="176" t="str">
        <f t="shared" si="4"/>
        <v>750MeV</v>
      </c>
      <c r="P10" s="20" t="str">
        <f t="shared" si="5"/>
        <v>650MeV</v>
      </c>
      <c r="Q10" s="247">
        <f t="shared" si="1"/>
        <v>187.87</v>
      </c>
      <c r="R10" s="20">
        <f t="shared" si="2"/>
        <v>0</v>
      </c>
      <c r="S10" s="20">
        <f t="shared" si="3"/>
        <v>0</v>
      </c>
    </row>
    <row r="11">
      <c r="A11" s="73"/>
      <c r="B11" s="52">
        <v>6191.0</v>
      </c>
      <c r="C11" s="52" t="s">
        <v>471</v>
      </c>
      <c r="D11" s="276">
        <v>32.87</v>
      </c>
      <c r="E11" s="52">
        <v>30.0</v>
      </c>
      <c r="F11" s="242">
        <v>45.9</v>
      </c>
      <c r="G11" s="52">
        <v>898180.0</v>
      </c>
      <c r="H11" s="52">
        <v>29.36</v>
      </c>
      <c r="I11" s="52" t="s">
        <v>65</v>
      </c>
      <c r="J11" s="52" t="s">
        <v>53</v>
      </c>
      <c r="K11" s="52" t="s">
        <v>203</v>
      </c>
      <c r="O11" s="176" t="str">
        <f t="shared" si="4"/>
        <v>750MeV</v>
      </c>
      <c r="P11" s="20" t="str">
        <f t="shared" si="5"/>
        <v>650MeV</v>
      </c>
      <c r="Q11" s="247">
        <f t="shared" si="1"/>
        <v>233.77</v>
      </c>
      <c r="R11" s="20">
        <f t="shared" si="2"/>
        <v>0</v>
      </c>
      <c r="S11" s="20">
        <f t="shared" si="3"/>
        <v>0</v>
      </c>
    </row>
    <row r="12">
      <c r="A12" s="75"/>
      <c r="B12" s="52">
        <v>6192.0</v>
      </c>
      <c r="C12" s="52" t="s">
        <v>471</v>
      </c>
      <c r="D12" s="276">
        <v>32.87</v>
      </c>
      <c r="E12" s="52">
        <v>30.0</v>
      </c>
      <c r="F12" s="242">
        <v>17.65</v>
      </c>
      <c r="G12" s="52">
        <v>381390.0</v>
      </c>
      <c r="H12" s="52">
        <v>23.75</v>
      </c>
      <c r="I12" s="52" t="s">
        <v>65</v>
      </c>
      <c r="J12" s="52" t="s">
        <v>53</v>
      </c>
      <c r="K12" s="52" t="s">
        <v>203</v>
      </c>
      <c r="O12" s="176" t="str">
        <f t="shared" si="4"/>
        <v>750MeV</v>
      </c>
      <c r="P12" s="20" t="str">
        <f t="shared" si="5"/>
        <v>650MeV</v>
      </c>
      <c r="Q12" s="247">
        <f t="shared" si="1"/>
        <v>251.42</v>
      </c>
      <c r="R12" s="20">
        <f t="shared" si="2"/>
        <v>0</v>
      </c>
      <c r="S12" s="20">
        <f t="shared" si="3"/>
        <v>0</v>
      </c>
    </row>
    <row r="13">
      <c r="A13" s="75"/>
      <c r="B13" s="52">
        <v>6193.0</v>
      </c>
      <c r="C13" s="52" t="s">
        <v>471</v>
      </c>
      <c r="D13" s="276">
        <v>32.87</v>
      </c>
      <c r="E13" s="52">
        <v>30.0</v>
      </c>
      <c r="F13" s="242">
        <v>38.61</v>
      </c>
      <c r="G13" s="52">
        <v>777142.0</v>
      </c>
      <c r="H13" s="52">
        <v>30.2</v>
      </c>
      <c r="I13" s="52" t="s">
        <v>65</v>
      </c>
      <c r="J13" s="52" t="s">
        <v>53</v>
      </c>
      <c r="K13" s="52" t="s">
        <v>203</v>
      </c>
      <c r="O13" s="176" t="str">
        <f t="shared" si="4"/>
        <v>750MeV</v>
      </c>
      <c r="P13" s="20" t="str">
        <f t="shared" si="5"/>
        <v>650MeV</v>
      </c>
      <c r="Q13" s="247">
        <f t="shared" si="1"/>
        <v>290.03</v>
      </c>
      <c r="R13" s="20">
        <f t="shared" si="2"/>
        <v>0</v>
      </c>
      <c r="S13" s="20">
        <f t="shared" si="3"/>
        <v>0</v>
      </c>
    </row>
    <row r="14">
      <c r="A14" s="75"/>
      <c r="B14" s="52">
        <v>6194.0</v>
      </c>
      <c r="C14" s="52" t="s">
        <v>471</v>
      </c>
      <c r="D14" s="276">
        <v>32.87</v>
      </c>
      <c r="E14" s="52">
        <v>20.0</v>
      </c>
      <c r="F14" s="242">
        <v>19.13</v>
      </c>
      <c r="G14" s="52">
        <v>395386.0</v>
      </c>
      <c r="H14" s="52">
        <v>20.19</v>
      </c>
      <c r="I14" s="52" t="s">
        <v>65</v>
      </c>
      <c r="J14" s="52" t="s">
        <v>53</v>
      </c>
      <c r="K14" s="52" t="s">
        <v>203</v>
      </c>
      <c r="O14" s="176" t="str">
        <f t="shared" si="4"/>
        <v>750MeV</v>
      </c>
      <c r="P14" s="20" t="str">
        <f t="shared" si="5"/>
        <v>650MeV</v>
      </c>
      <c r="Q14" s="247">
        <f t="shared" si="1"/>
        <v>309.16</v>
      </c>
      <c r="R14" s="20">
        <f t="shared" si="2"/>
        <v>0</v>
      </c>
      <c r="S14" s="20">
        <f t="shared" si="3"/>
        <v>0</v>
      </c>
    </row>
    <row r="15">
      <c r="A15" s="75"/>
      <c r="B15" s="52">
        <v>6195.0</v>
      </c>
      <c r="C15" s="52" t="s">
        <v>471</v>
      </c>
      <c r="D15" s="276">
        <v>32.87</v>
      </c>
      <c r="E15" s="52">
        <v>10.0</v>
      </c>
      <c r="F15" s="242">
        <v>16.29</v>
      </c>
      <c r="G15" s="52">
        <v>368858.0</v>
      </c>
      <c r="H15" s="52">
        <v>29.35</v>
      </c>
      <c r="I15" s="52" t="s">
        <v>65</v>
      </c>
      <c r="J15" s="52" t="s">
        <v>53</v>
      </c>
      <c r="K15" s="52" t="s">
        <v>203</v>
      </c>
      <c r="O15" s="176" t="str">
        <f t="shared" si="4"/>
        <v>750MeV</v>
      </c>
      <c r="P15" s="20" t="str">
        <f t="shared" si="5"/>
        <v>650MeV</v>
      </c>
      <c r="Q15" s="247">
        <f t="shared" si="1"/>
        <v>325.45</v>
      </c>
      <c r="R15" s="20">
        <f t="shared" si="2"/>
        <v>0</v>
      </c>
      <c r="S15" s="20">
        <f t="shared" si="3"/>
        <v>0</v>
      </c>
    </row>
    <row r="16">
      <c r="A16" s="73"/>
      <c r="B16" s="52">
        <v>6196.0</v>
      </c>
      <c r="C16" s="52" t="s">
        <v>471</v>
      </c>
      <c r="D16" s="276">
        <v>32.87</v>
      </c>
      <c r="E16" s="52">
        <v>30.0</v>
      </c>
      <c r="F16" s="242">
        <v>25.45</v>
      </c>
      <c r="G16" s="52">
        <v>493859.0</v>
      </c>
      <c r="H16" s="52">
        <v>14.85</v>
      </c>
      <c r="I16" s="52" t="s">
        <v>65</v>
      </c>
      <c r="J16" s="52" t="s">
        <v>53</v>
      </c>
      <c r="K16" s="52" t="s">
        <v>223</v>
      </c>
      <c r="O16" s="176" t="str">
        <f t="shared" si="4"/>
        <v>750MeV</v>
      </c>
      <c r="P16" s="20" t="str">
        <f t="shared" si="5"/>
        <v>650MeV</v>
      </c>
      <c r="Q16" s="247">
        <f t="shared" si="1"/>
        <v>350.9</v>
      </c>
      <c r="R16" s="20">
        <f t="shared" si="2"/>
        <v>0</v>
      </c>
      <c r="S16" s="20">
        <f t="shared" si="3"/>
        <v>0</v>
      </c>
    </row>
    <row r="17">
      <c r="A17" s="75"/>
      <c r="B17" s="52">
        <v>6197.0</v>
      </c>
      <c r="C17" s="52" t="s">
        <v>471</v>
      </c>
      <c r="D17" s="276">
        <v>32.87</v>
      </c>
      <c r="E17" s="52">
        <v>30.0</v>
      </c>
      <c r="F17" s="242">
        <v>19.28</v>
      </c>
      <c r="G17" s="52">
        <v>239473.0</v>
      </c>
      <c r="H17" s="52">
        <v>15.86</v>
      </c>
      <c r="I17" s="52" t="s">
        <v>65</v>
      </c>
      <c r="J17" s="52" t="s">
        <v>102</v>
      </c>
      <c r="K17" s="52" t="s">
        <v>203</v>
      </c>
      <c r="O17" s="176" t="str">
        <f t="shared" si="4"/>
        <v>750MeV</v>
      </c>
      <c r="P17" s="20" t="str">
        <f t="shared" si="5"/>
        <v>650MeV</v>
      </c>
      <c r="Q17" s="247">
        <f t="shared" si="1"/>
        <v>370.18</v>
      </c>
      <c r="R17" s="20">
        <f t="shared" si="2"/>
        <v>0</v>
      </c>
      <c r="S17" s="20">
        <f t="shared" si="3"/>
        <v>0</v>
      </c>
    </row>
    <row r="18">
      <c r="A18" s="263">
        <v>45407.0</v>
      </c>
      <c r="B18" s="43">
        <v>6198.0</v>
      </c>
      <c r="C18" s="43" t="s">
        <v>471</v>
      </c>
      <c r="D18" s="277">
        <v>32.87</v>
      </c>
      <c r="E18" s="43">
        <v>20.0</v>
      </c>
      <c r="F18" s="381">
        <v>32.8</v>
      </c>
      <c r="G18" s="43">
        <v>656361.0</v>
      </c>
      <c r="H18" s="43">
        <v>29.71</v>
      </c>
      <c r="I18" s="43" t="s">
        <v>229</v>
      </c>
      <c r="J18" s="43" t="s">
        <v>53</v>
      </c>
      <c r="K18" s="43" t="s">
        <v>203</v>
      </c>
      <c r="L18" s="27"/>
      <c r="M18" s="27"/>
      <c r="N18" s="27"/>
      <c r="O18" s="200" t="str">
        <f t="shared" si="4"/>
        <v>750MeV</v>
      </c>
      <c r="P18" s="27" t="str">
        <f t="shared" si="5"/>
        <v>650MeV</v>
      </c>
      <c r="Q18" s="382">
        <f t="shared" si="1"/>
        <v>370.18</v>
      </c>
      <c r="R18" s="27">
        <f t="shared" si="2"/>
        <v>0</v>
      </c>
      <c r="S18" s="382">
        <f t="shared" si="3"/>
        <v>32.8</v>
      </c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>
      <c r="A19" s="263"/>
      <c r="B19" s="43">
        <v>6199.0</v>
      </c>
      <c r="C19" s="43" t="s">
        <v>471</v>
      </c>
      <c r="D19" s="277">
        <v>32.87</v>
      </c>
      <c r="E19" s="43">
        <v>20.0</v>
      </c>
      <c r="F19" s="381">
        <v>29.81</v>
      </c>
      <c r="G19" s="43">
        <v>614304.0</v>
      </c>
      <c r="H19" s="43">
        <v>33.08</v>
      </c>
      <c r="I19" s="43" t="s">
        <v>229</v>
      </c>
      <c r="J19" s="43" t="s">
        <v>53</v>
      </c>
      <c r="K19" s="43" t="s">
        <v>203</v>
      </c>
      <c r="L19" s="27"/>
      <c r="M19" s="27"/>
      <c r="N19" s="27"/>
      <c r="O19" s="200" t="str">
        <f t="shared" si="4"/>
        <v>750MeV</v>
      </c>
      <c r="P19" s="27" t="str">
        <f t="shared" si="5"/>
        <v>650MeV</v>
      </c>
      <c r="Q19" s="382">
        <f t="shared" si="1"/>
        <v>370.18</v>
      </c>
      <c r="R19" s="27">
        <f t="shared" si="2"/>
        <v>0</v>
      </c>
      <c r="S19" s="382">
        <f t="shared" si="3"/>
        <v>62.61</v>
      </c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</row>
    <row r="20">
      <c r="A20" s="111"/>
      <c r="B20" s="43">
        <v>6200.0</v>
      </c>
      <c r="C20" s="43" t="s">
        <v>471</v>
      </c>
      <c r="D20" s="277">
        <v>32.87</v>
      </c>
      <c r="E20" s="43">
        <v>20.0</v>
      </c>
      <c r="F20" s="381">
        <v>30.66</v>
      </c>
      <c r="G20" s="43">
        <v>618953.0</v>
      </c>
      <c r="H20" s="43">
        <v>29.98</v>
      </c>
      <c r="I20" s="43" t="s">
        <v>229</v>
      </c>
      <c r="J20" s="43" t="s">
        <v>53</v>
      </c>
      <c r="K20" s="43" t="s">
        <v>203</v>
      </c>
      <c r="L20" s="27"/>
      <c r="M20" s="27"/>
      <c r="N20" s="27"/>
      <c r="O20" s="200" t="str">
        <f t="shared" si="4"/>
        <v>750MeV</v>
      </c>
      <c r="P20" s="27" t="str">
        <f t="shared" si="5"/>
        <v>650MeV</v>
      </c>
      <c r="Q20" s="382">
        <f t="shared" si="1"/>
        <v>370.18</v>
      </c>
      <c r="R20" s="27">
        <f t="shared" si="2"/>
        <v>0</v>
      </c>
      <c r="S20" s="382">
        <f t="shared" si="3"/>
        <v>93.27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</row>
    <row r="21">
      <c r="A21" s="180"/>
      <c r="B21" s="83">
        <v>6201.0</v>
      </c>
      <c r="C21" s="83" t="s">
        <v>471</v>
      </c>
      <c r="D21" s="278">
        <v>32.87</v>
      </c>
      <c r="E21" s="83">
        <v>20.0</v>
      </c>
      <c r="F21" s="370">
        <v>29.79</v>
      </c>
      <c r="G21" s="83">
        <v>1536764.0</v>
      </c>
      <c r="H21" s="83">
        <v>28.68</v>
      </c>
      <c r="I21" s="83" t="s">
        <v>101</v>
      </c>
      <c r="J21" s="83" t="s">
        <v>53</v>
      </c>
      <c r="K21" s="83" t="s">
        <v>203</v>
      </c>
      <c r="L21" s="23"/>
      <c r="M21" s="23"/>
      <c r="N21" s="23"/>
      <c r="O21" s="204" t="str">
        <f t="shared" si="4"/>
        <v>750MeV</v>
      </c>
      <c r="P21" s="23" t="str">
        <f t="shared" si="5"/>
        <v>650MeV</v>
      </c>
      <c r="Q21" s="265">
        <f t="shared" si="1"/>
        <v>370.18</v>
      </c>
      <c r="R21" s="265">
        <f t="shared" si="2"/>
        <v>29.79</v>
      </c>
      <c r="S21" s="265">
        <f t="shared" si="3"/>
        <v>93.27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14"/>
      <c r="B22" s="83">
        <v>6202.0</v>
      </c>
      <c r="C22" s="83" t="s">
        <v>471</v>
      </c>
      <c r="D22" s="278">
        <v>32.87</v>
      </c>
      <c r="E22" s="83">
        <v>20.0</v>
      </c>
      <c r="F22" s="370">
        <v>31.51</v>
      </c>
      <c r="G22" s="83">
        <v>1615971.0</v>
      </c>
      <c r="H22" s="83">
        <v>28.5</v>
      </c>
      <c r="I22" s="83" t="s">
        <v>101</v>
      </c>
      <c r="J22" s="83" t="s">
        <v>53</v>
      </c>
      <c r="K22" s="83" t="s">
        <v>203</v>
      </c>
      <c r="L22" s="23"/>
      <c r="M22" s="23"/>
      <c r="N22" s="23"/>
      <c r="O22" s="204" t="str">
        <f t="shared" si="4"/>
        <v>750MeV</v>
      </c>
      <c r="P22" s="23" t="str">
        <f t="shared" si="5"/>
        <v>650MeV</v>
      </c>
      <c r="Q22" s="265">
        <f t="shared" si="1"/>
        <v>370.18</v>
      </c>
      <c r="R22" s="265">
        <f t="shared" si="2"/>
        <v>61.3</v>
      </c>
      <c r="S22" s="265">
        <f t="shared" si="3"/>
        <v>93.27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83">
        <v>6203.0</v>
      </c>
      <c r="C23" s="83" t="s">
        <v>471</v>
      </c>
      <c r="D23" s="278">
        <v>32.87</v>
      </c>
      <c r="E23" s="83">
        <v>20.0</v>
      </c>
      <c r="F23" s="370">
        <v>29.88</v>
      </c>
      <c r="G23" s="83">
        <v>1523147.0</v>
      </c>
      <c r="H23" s="83">
        <v>29.39</v>
      </c>
      <c r="I23" s="83" t="s">
        <v>101</v>
      </c>
      <c r="J23" s="83" t="s">
        <v>53</v>
      </c>
      <c r="K23" s="83" t="s">
        <v>203</v>
      </c>
      <c r="L23" s="23"/>
      <c r="M23" s="23"/>
      <c r="N23" s="23"/>
      <c r="O23" s="204" t="str">
        <f t="shared" si="4"/>
        <v>750MeV</v>
      </c>
      <c r="P23" s="23" t="str">
        <f t="shared" si="5"/>
        <v>650MeV</v>
      </c>
      <c r="Q23" s="265">
        <f t="shared" si="1"/>
        <v>370.18</v>
      </c>
      <c r="R23" s="265">
        <f t="shared" si="2"/>
        <v>91.18</v>
      </c>
      <c r="S23" s="265">
        <f t="shared" si="3"/>
        <v>93.27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83">
        <v>6204.0</v>
      </c>
      <c r="C24" s="83" t="s">
        <v>471</v>
      </c>
      <c r="D24" s="278">
        <v>32.87</v>
      </c>
      <c r="E24" s="83">
        <v>20.0</v>
      </c>
      <c r="F24" s="370">
        <v>31.56</v>
      </c>
      <c r="G24" s="83">
        <v>1648492.0</v>
      </c>
      <c r="H24" s="83">
        <v>29.88</v>
      </c>
      <c r="I24" s="83" t="s">
        <v>101</v>
      </c>
      <c r="J24" s="83" t="s">
        <v>53</v>
      </c>
      <c r="K24" s="83" t="s">
        <v>203</v>
      </c>
      <c r="L24" s="23"/>
      <c r="M24" s="23"/>
      <c r="N24" s="23"/>
      <c r="O24" s="204" t="str">
        <f t="shared" si="4"/>
        <v>750MeV</v>
      </c>
      <c r="P24" s="23" t="str">
        <f t="shared" si="5"/>
        <v>650MeV</v>
      </c>
      <c r="Q24" s="265">
        <f t="shared" si="1"/>
        <v>370.18</v>
      </c>
      <c r="R24" s="265">
        <f t="shared" si="2"/>
        <v>122.74</v>
      </c>
      <c r="S24" s="265">
        <f t="shared" si="3"/>
        <v>93.27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83">
        <v>6205.0</v>
      </c>
      <c r="C25" s="83" t="s">
        <v>471</v>
      </c>
      <c r="D25" s="278">
        <v>32.87</v>
      </c>
      <c r="E25" s="83">
        <v>20.0</v>
      </c>
      <c r="F25" s="370">
        <v>13.28</v>
      </c>
      <c r="G25" s="83">
        <v>694928.0</v>
      </c>
      <c r="H25" s="83">
        <v>13.48</v>
      </c>
      <c r="I25" s="83" t="s">
        <v>101</v>
      </c>
      <c r="J25" s="83" t="s">
        <v>53</v>
      </c>
      <c r="K25" s="83" t="s">
        <v>203</v>
      </c>
      <c r="L25" s="23"/>
      <c r="M25" s="23"/>
      <c r="N25" s="23"/>
      <c r="O25" s="204" t="str">
        <f t="shared" si="4"/>
        <v>750MeV</v>
      </c>
      <c r="P25" s="23" t="str">
        <f t="shared" si="5"/>
        <v>650MeV</v>
      </c>
      <c r="Q25" s="265">
        <f t="shared" si="1"/>
        <v>370.18</v>
      </c>
      <c r="R25" s="265">
        <f t="shared" si="2"/>
        <v>136.02</v>
      </c>
      <c r="S25" s="265">
        <f t="shared" si="3"/>
        <v>93.27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83">
        <v>6206.0</v>
      </c>
      <c r="C26" s="83" t="s">
        <v>471</v>
      </c>
      <c r="D26" s="278">
        <v>32.87</v>
      </c>
      <c r="E26" s="83">
        <v>20.0</v>
      </c>
      <c r="F26" s="370">
        <v>39.58</v>
      </c>
      <c r="G26" s="83">
        <v>2043058.0</v>
      </c>
      <c r="H26" s="83">
        <v>39.84</v>
      </c>
      <c r="I26" s="83" t="s">
        <v>101</v>
      </c>
      <c r="J26" s="83" t="s">
        <v>53</v>
      </c>
      <c r="K26" s="83" t="s">
        <v>203</v>
      </c>
      <c r="L26" s="23"/>
      <c r="M26" s="23"/>
      <c r="N26" s="23"/>
      <c r="O26" s="204" t="str">
        <f t="shared" si="4"/>
        <v>750MeV</v>
      </c>
      <c r="P26" s="23" t="str">
        <f t="shared" si="5"/>
        <v>650MeV</v>
      </c>
      <c r="Q26" s="265">
        <f t="shared" si="1"/>
        <v>370.18</v>
      </c>
      <c r="R26" s="265">
        <f t="shared" si="2"/>
        <v>175.6</v>
      </c>
      <c r="S26" s="265">
        <f t="shared" si="3"/>
        <v>93.27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14"/>
      <c r="B27" s="83">
        <v>6207.0</v>
      </c>
      <c r="C27" s="83" t="s">
        <v>471</v>
      </c>
      <c r="D27" s="278">
        <v>32.87</v>
      </c>
      <c r="E27" s="83">
        <v>20.0</v>
      </c>
      <c r="F27" s="370">
        <v>33.07</v>
      </c>
      <c r="G27" s="83">
        <v>1716759.0</v>
      </c>
      <c r="H27" s="83">
        <v>30.83</v>
      </c>
      <c r="I27" s="83" t="s">
        <v>101</v>
      </c>
      <c r="J27" s="83" t="s">
        <v>53</v>
      </c>
      <c r="K27" s="83" t="s">
        <v>203</v>
      </c>
      <c r="L27" s="23"/>
      <c r="M27" s="23"/>
      <c r="N27" s="23"/>
      <c r="O27" s="204" t="str">
        <f t="shared" si="4"/>
        <v>750MeV</v>
      </c>
      <c r="P27" s="23" t="str">
        <f t="shared" si="5"/>
        <v>650MeV</v>
      </c>
      <c r="Q27" s="265">
        <f t="shared" si="1"/>
        <v>370.18</v>
      </c>
      <c r="R27" s="265">
        <f t="shared" si="2"/>
        <v>208.67</v>
      </c>
      <c r="S27" s="265">
        <f t="shared" si="3"/>
        <v>93.27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83">
        <v>6208.0</v>
      </c>
      <c r="C28" s="83" t="s">
        <v>471</v>
      </c>
      <c r="D28" s="278">
        <v>32.87</v>
      </c>
      <c r="E28" s="83">
        <v>20.0</v>
      </c>
      <c r="F28" s="370">
        <v>32.97</v>
      </c>
      <c r="G28" s="83">
        <v>1685604.0</v>
      </c>
      <c r="H28" s="83">
        <v>29.35</v>
      </c>
      <c r="I28" s="83" t="s">
        <v>101</v>
      </c>
      <c r="J28" s="83" t="s">
        <v>53</v>
      </c>
      <c r="K28" s="83" t="s">
        <v>203</v>
      </c>
      <c r="L28" s="23"/>
      <c r="M28" s="23"/>
      <c r="N28" s="23"/>
      <c r="O28" s="204" t="str">
        <f t="shared" si="4"/>
        <v>750MeV</v>
      </c>
      <c r="P28" s="23" t="str">
        <f t="shared" si="5"/>
        <v>650MeV</v>
      </c>
      <c r="Q28" s="265">
        <f t="shared" si="1"/>
        <v>370.18</v>
      </c>
      <c r="R28" s="265">
        <f t="shared" si="2"/>
        <v>241.64</v>
      </c>
      <c r="S28" s="265">
        <f t="shared" si="3"/>
        <v>93.27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83">
        <v>6209.0</v>
      </c>
      <c r="C29" s="83" t="s">
        <v>471</v>
      </c>
      <c r="D29" s="278">
        <v>32.87</v>
      </c>
      <c r="E29" s="83">
        <v>20.0</v>
      </c>
      <c r="F29" s="370">
        <v>30.68</v>
      </c>
      <c r="G29" s="83">
        <v>1572219.0</v>
      </c>
      <c r="H29" s="83">
        <v>28.81</v>
      </c>
      <c r="I29" s="83" t="s">
        <v>101</v>
      </c>
      <c r="J29" s="83" t="s">
        <v>53</v>
      </c>
      <c r="K29" s="83" t="s">
        <v>203</v>
      </c>
      <c r="L29" s="23"/>
      <c r="M29" s="23"/>
      <c r="N29" s="23"/>
      <c r="O29" s="204" t="str">
        <f t="shared" si="4"/>
        <v>750MeV</v>
      </c>
      <c r="P29" s="23" t="str">
        <f t="shared" si="5"/>
        <v>650MeV</v>
      </c>
      <c r="Q29" s="265">
        <f t="shared" si="1"/>
        <v>370.18</v>
      </c>
      <c r="R29" s="265">
        <f t="shared" si="2"/>
        <v>272.32</v>
      </c>
      <c r="S29" s="265">
        <f t="shared" si="3"/>
        <v>93.27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83">
        <v>6210.0</v>
      </c>
      <c r="C30" s="83" t="s">
        <v>471</v>
      </c>
      <c r="D30" s="278">
        <v>32.87</v>
      </c>
      <c r="E30" s="83">
        <v>20.0</v>
      </c>
      <c r="F30" s="370">
        <v>37.26</v>
      </c>
      <c r="G30" s="83">
        <v>1919299.0</v>
      </c>
      <c r="H30" s="83">
        <v>38.06</v>
      </c>
      <c r="I30" s="83" t="s">
        <v>101</v>
      </c>
      <c r="J30" s="83" t="s">
        <v>53</v>
      </c>
      <c r="K30" s="83" t="s">
        <v>203</v>
      </c>
      <c r="L30" s="23"/>
      <c r="M30" s="23"/>
      <c r="N30" s="23"/>
      <c r="O30" s="204" t="str">
        <f t="shared" si="4"/>
        <v>750MeV</v>
      </c>
      <c r="P30" s="23" t="str">
        <f t="shared" si="5"/>
        <v>650MeV</v>
      </c>
      <c r="Q30" s="265">
        <f t="shared" si="1"/>
        <v>370.18</v>
      </c>
      <c r="R30" s="265">
        <f t="shared" si="2"/>
        <v>309.58</v>
      </c>
      <c r="S30" s="265">
        <f t="shared" si="3"/>
        <v>93.27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83">
        <v>6211.0</v>
      </c>
      <c r="C31" s="83" t="s">
        <v>471</v>
      </c>
      <c r="D31" s="278">
        <v>32.87</v>
      </c>
      <c r="E31" s="83">
        <v>20.0</v>
      </c>
      <c r="F31" s="370">
        <v>4.86</v>
      </c>
      <c r="G31" s="83">
        <v>263328.0</v>
      </c>
      <c r="H31" s="83">
        <v>6.17</v>
      </c>
      <c r="I31" s="83" t="s">
        <v>101</v>
      </c>
      <c r="J31" s="83" t="s">
        <v>53</v>
      </c>
      <c r="K31" s="83" t="s">
        <v>203</v>
      </c>
      <c r="L31" s="45" t="s">
        <v>848</v>
      </c>
      <c r="M31" s="23"/>
      <c r="N31" s="23"/>
      <c r="O31" s="204" t="str">
        <f t="shared" si="4"/>
        <v>750MeV</v>
      </c>
      <c r="P31" s="23" t="str">
        <f t="shared" si="5"/>
        <v>650MeV</v>
      </c>
      <c r="Q31" s="265">
        <f t="shared" si="1"/>
        <v>370.18</v>
      </c>
      <c r="R31" s="265">
        <f t="shared" si="2"/>
        <v>314.44</v>
      </c>
      <c r="S31" s="265">
        <f t="shared" si="3"/>
        <v>93.27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75"/>
      <c r="B32" s="52">
        <v>6218.0</v>
      </c>
      <c r="C32" s="52" t="s">
        <v>471</v>
      </c>
      <c r="D32" s="276">
        <v>32.87</v>
      </c>
      <c r="E32" s="52">
        <v>30.0</v>
      </c>
      <c r="F32" s="242">
        <v>26.6</v>
      </c>
      <c r="G32" s="4">
        <v>564913.0</v>
      </c>
      <c r="H32" s="4">
        <v>37.41</v>
      </c>
      <c r="I32" s="52" t="s">
        <v>65</v>
      </c>
      <c r="J32" s="52" t="s">
        <v>53</v>
      </c>
      <c r="K32" s="52" t="s">
        <v>203</v>
      </c>
      <c r="L32" s="4" t="s">
        <v>849</v>
      </c>
      <c r="O32" s="176" t="str">
        <f t="shared" si="4"/>
        <v>750MeV</v>
      </c>
      <c r="P32" s="20" t="str">
        <f t="shared" si="5"/>
        <v>650MeV</v>
      </c>
      <c r="Q32" s="247">
        <f t="shared" si="1"/>
        <v>396.78</v>
      </c>
      <c r="R32" s="247">
        <f t="shared" si="2"/>
        <v>314.44</v>
      </c>
      <c r="S32" s="247">
        <f t="shared" si="3"/>
        <v>93.27</v>
      </c>
    </row>
    <row r="33">
      <c r="A33" s="75"/>
      <c r="B33" s="52">
        <v>6219.0</v>
      </c>
      <c r="C33" s="52" t="s">
        <v>471</v>
      </c>
      <c r="D33" s="276">
        <v>32.87</v>
      </c>
      <c r="E33" s="52">
        <v>30.0</v>
      </c>
      <c r="F33" s="242">
        <v>44.86</v>
      </c>
      <c r="G33" s="4">
        <v>882623.0</v>
      </c>
      <c r="H33" s="52">
        <v>33.43</v>
      </c>
      <c r="I33" s="52" t="s">
        <v>65</v>
      </c>
      <c r="J33" s="52" t="s">
        <v>53</v>
      </c>
      <c r="K33" s="52" t="s">
        <v>203</v>
      </c>
      <c r="O33" s="176" t="str">
        <f t="shared" si="4"/>
        <v>750MeV</v>
      </c>
      <c r="P33" s="20" t="str">
        <f t="shared" si="5"/>
        <v>650MeV</v>
      </c>
      <c r="Q33" s="247">
        <f t="shared" si="1"/>
        <v>441.64</v>
      </c>
      <c r="R33" s="247">
        <f t="shared" si="2"/>
        <v>314.44</v>
      </c>
      <c r="S33" s="247">
        <f t="shared" si="3"/>
        <v>93.27</v>
      </c>
    </row>
    <row r="34">
      <c r="A34" s="73"/>
      <c r="B34" s="52">
        <v>6220.0</v>
      </c>
      <c r="C34" s="52" t="s">
        <v>471</v>
      </c>
      <c r="D34" s="276">
        <v>32.87</v>
      </c>
      <c r="E34" s="52">
        <v>30.0</v>
      </c>
      <c r="F34" s="242">
        <v>48.27</v>
      </c>
      <c r="G34" s="4">
        <v>947229.0</v>
      </c>
      <c r="H34" s="52">
        <v>31.87</v>
      </c>
      <c r="I34" s="52" t="s">
        <v>65</v>
      </c>
      <c r="J34" s="52" t="s">
        <v>53</v>
      </c>
      <c r="K34" s="52" t="s">
        <v>203</v>
      </c>
      <c r="O34" s="176" t="str">
        <f t="shared" si="4"/>
        <v>750MeV</v>
      </c>
      <c r="P34" s="20" t="str">
        <f t="shared" si="5"/>
        <v>650MeV</v>
      </c>
      <c r="Q34" s="247">
        <f t="shared" si="1"/>
        <v>489.91</v>
      </c>
      <c r="R34" s="247">
        <f t="shared" si="2"/>
        <v>314.44</v>
      </c>
      <c r="S34" s="247">
        <f t="shared" si="3"/>
        <v>93.27</v>
      </c>
    </row>
    <row r="35">
      <c r="A35" s="75"/>
      <c r="B35" s="52">
        <v>6221.0</v>
      </c>
      <c r="C35" s="52" t="s">
        <v>471</v>
      </c>
      <c r="D35" s="276">
        <v>32.87</v>
      </c>
      <c r="E35" s="52">
        <v>30.0</v>
      </c>
      <c r="F35" s="242">
        <v>45.73</v>
      </c>
      <c r="G35" s="4">
        <v>896465.0</v>
      </c>
      <c r="H35" s="52">
        <v>30.95</v>
      </c>
      <c r="I35" s="52" t="s">
        <v>65</v>
      </c>
      <c r="J35" s="52" t="s">
        <v>53</v>
      </c>
      <c r="K35" s="52" t="s">
        <v>203</v>
      </c>
      <c r="O35" s="176" t="str">
        <f t="shared" si="4"/>
        <v>750MeV</v>
      </c>
      <c r="P35" s="20" t="str">
        <f t="shared" si="5"/>
        <v>650MeV</v>
      </c>
      <c r="Q35" s="247">
        <f t="shared" si="1"/>
        <v>535.64</v>
      </c>
      <c r="R35" s="247">
        <f t="shared" si="2"/>
        <v>314.44</v>
      </c>
      <c r="S35" s="247">
        <f t="shared" si="3"/>
        <v>93.27</v>
      </c>
    </row>
    <row r="36">
      <c r="A36" s="252"/>
      <c r="B36" s="52">
        <v>6222.0</v>
      </c>
      <c r="C36" s="52" t="s">
        <v>471</v>
      </c>
      <c r="D36" s="276">
        <v>32.87</v>
      </c>
      <c r="E36" s="52">
        <v>20.0</v>
      </c>
      <c r="F36" s="242">
        <v>22.12</v>
      </c>
      <c r="G36" s="4">
        <v>444866.0</v>
      </c>
      <c r="H36" s="52">
        <v>20.65</v>
      </c>
      <c r="I36" s="52" t="s">
        <v>65</v>
      </c>
      <c r="J36" s="52" t="s">
        <v>53</v>
      </c>
      <c r="K36" s="52" t="s">
        <v>203</v>
      </c>
      <c r="O36" s="176" t="str">
        <f t="shared" si="4"/>
        <v>750MeV</v>
      </c>
      <c r="P36" s="20" t="str">
        <f t="shared" si="5"/>
        <v>650MeV</v>
      </c>
      <c r="Q36" s="247">
        <f t="shared" si="1"/>
        <v>557.76</v>
      </c>
      <c r="R36" s="247">
        <f t="shared" si="2"/>
        <v>314.44</v>
      </c>
      <c r="S36" s="247">
        <f t="shared" si="3"/>
        <v>93.27</v>
      </c>
    </row>
    <row r="37">
      <c r="A37" s="75"/>
      <c r="B37" s="52">
        <v>6223.0</v>
      </c>
      <c r="C37" s="52" t="s">
        <v>471</v>
      </c>
      <c r="D37" s="276">
        <v>32.87</v>
      </c>
      <c r="E37" s="52">
        <v>10.0</v>
      </c>
      <c r="F37" s="242">
        <v>18.54</v>
      </c>
      <c r="G37" s="4">
        <v>402365.0</v>
      </c>
      <c r="H37" s="52">
        <v>31.48</v>
      </c>
      <c r="I37" s="52" t="s">
        <v>65</v>
      </c>
      <c r="J37" s="52" t="s">
        <v>53</v>
      </c>
      <c r="K37" s="52" t="s">
        <v>203</v>
      </c>
      <c r="L37" s="4"/>
      <c r="O37" s="176" t="str">
        <f t="shared" si="4"/>
        <v>750MeV</v>
      </c>
      <c r="P37" s="20" t="str">
        <f t="shared" si="5"/>
        <v>650MeV</v>
      </c>
      <c r="Q37" s="247">
        <f t="shared" si="1"/>
        <v>576.3</v>
      </c>
      <c r="R37" s="247">
        <f t="shared" si="2"/>
        <v>314.44</v>
      </c>
      <c r="S37" s="247">
        <f t="shared" si="3"/>
        <v>93.27</v>
      </c>
    </row>
    <row r="38">
      <c r="A38" s="75"/>
      <c r="B38" s="52">
        <v>6224.0</v>
      </c>
      <c r="C38" s="52" t="s">
        <v>471</v>
      </c>
      <c r="D38" s="276">
        <v>32.87</v>
      </c>
      <c r="E38" s="52">
        <v>30.0</v>
      </c>
      <c r="F38" s="242">
        <v>15.23</v>
      </c>
      <c r="G38" s="4">
        <v>315688.0</v>
      </c>
      <c r="H38" s="4">
        <v>15.23</v>
      </c>
      <c r="I38" s="52" t="s">
        <v>65</v>
      </c>
      <c r="J38" s="52" t="s">
        <v>453</v>
      </c>
      <c r="K38" s="52" t="s">
        <v>223</v>
      </c>
      <c r="O38" s="176" t="str">
        <f t="shared" si="4"/>
        <v>750MeV</v>
      </c>
      <c r="P38" s="20" t="str">
        <f t="shared" si="5"/>
        <v>650MeV</v>
      </c>
      <c r="Q38" s="247">
        <f t="shared" si="1"/>
        <v>591.53</v>
      </c>
      <c r="R38" s="247">
        <f t="shared" si="2"/>
        <v>314.44</v>
      </c>
      <c r="S38" s="247">
        <f t="shared" si="3"/>
        <v>93.27</v>
      </c>
    </row>
    <row r="39">
      <c r="A39" s="75"/>
      <c r="B39" s="52">
        <v>6225.0</v>
      </c>
      <c r="C39" s="52" t="s">
        <v>154</v>
      </c>
      <c r="D39" s="276">
        <v>32.87</v>
      </c>
      <c r="E39" s="52">
        <v>10.0</v>
      </c>
      <c r="F39" s="242">
        <v>0.0</v>
      </c>
      <c r="G39" s="52">
        <v>0.0</v>
      </c>
      <c r="H39" s="52">
        <v>0.0</v>
      </c>
      <c r="I39" s="52" t="s">
        <v>65</v>
      </c>
      <c r="J39" s="52" t="s">
        <v>453</v>
      </c>
      <c r="K39" s="52" t="s">
        <v>223</v>
      </c>
      <c r="L39" s="4"/>
      <c r="O39" s="176" t="str">
        <f t="shared" si="4"/>
        <v>750MeV</v>
      </c>
      <c r="P39" s="20" t="str">
        <f t="shared" si="5"/>
        <v>650MeV</v>
      </c>
      <c r="Q39" s="247">
        <f t="shared" si="1"/>
        <v>591.53</v>
      </c>
      <c r="R39" s="247">
        <f t="shared" si="2"/>
        <v>314.44</v>
      </c>
      <c r="S39" s="247">
        <f t="shared" si="3"/>
        <v>93.27</v>
      </c>
    </row>
    <row r="40">
      <c r="A40" s="73">
        <v>45408.0</v>
      </c>
      <c r="B40" s="52">
        <v>6226.0</v>
      </c>
      <c r="C40" s="52" t="s">
        <v>471</v>
      </c>
      <c r="D40" s="276">
        <v>32.87</v>
      </c>
      <c r="E40" s="52">
        <v>30.0</v>
      </c>
      <c r="F40" s="242">
        <v>31.89</v>
      </c>
      <c r="G40" s="4">
        <v>631642.0</v>
      </c>
      <c r="H40" s="52">
        <v>21.09</v>
      </c>
      <c r="I40" s="52" t="s">
        <v>65</v>
      </c>
      <c r="J40" s="52" t="s">
        <v>102</v>
      </c>
      <c r="K40" s="52" t="s">
        <v>203</v>
      </c>
      <c r="L40" s="4"/>
      <c r="O40" s="176" t="str">
        <f t="shared" si="4"/>
        <v>750MeV</v>
      </c>
      <c r="P40" s="20" t="str">
        <f t="shared" si="5"/>
        <v>650MeV</v>
      </c>
      <c r="Q40" s="247">
        <f t="shared" si="1"/>
        <v>623.42</v>
      </c>
      <c r="R40" s="247">
        <f t="shared" si="2"/>
        <v>314.44</v>
      </c>
      <c r="S40" s="247">
        <f t="shared" si="3"/>
        <v>93.27</v>
      </c>
    </row>
    <row r="41">
      <c r="A41" s="263"/>
      <c r="B41" s="43">
        <v>6227.0</v>
      </c>
      <c r="C41" s="43" t="s">
        <v>471</v>
      </c>
      <c r="D41" s="277">
        <v>32.87</v>
      </c>
      <c r="E41" s="43">
        <v>20.0</v>
      </c>
      <c r="F41" s="381">
        <v>32.4</v>
      </c>
      <c r="G41" s="42">
        <v>662779.0</v>
      </c>
      <c r="H41" s="43">
        <v>31.43</v>
      </c>
      <c r="I41" s="43" t="s">
        <v>229</v>
      </c>
      <c r="J41" s="43" t="s">
        <v>53</v>
      </c>
      <c r="K41" s="43" t="s">
        <v>203</v>
      </c>
      <c r="L41" s="27"/>
      <c r="M41" s="27"/>
      <c r="N41" s="27"/>
      <c r="O41" s="200" t="str">
        <f t="shared" si="4"/>
        <v>750MeV</v>
      </c>
      <c r="P41" s="27" t="str">
        <f t="shared" si="5"/>
        <v>650MeV</v>
      </c>
      <c r="Q41" s="382">
        <f t="shared" si="1"/>
        <v>623.42</v>
      </c>
      <c r="R41" s="382">
        <f t="shared" si="2"/>
        <v>314.44</v>
      </c>
      <c r="S41" s="382">
        <f t="shared" si="3"/>
        <v>125.67</v>
      </c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</row>
    <row r="42">
      <c r="A42" s="111"/>
      <c r="B42" s="43">
        <v>6228.0</v>
      </c>
      <c r="C42" s="43" t="s">
        <v>471</v>
      </c>
      <c r="D42" s="277">
        <v>32.87</v>
      </c>
      <c r="E42" s="43">
        <v>20.0</v>
      </c>
      <c r="F42" s="381">
        <v>37.04</v>
      </c>
      <c r="G42" s="42">
        <v>745841.0</v>
      </c>
      <c r="H42" s="43">
        <v>32.36</v>
      </c>
      <c r="I42" s="43" t="s">
        <v>229</v>
      </c>
      <c r="J42" s="43" t="s">
        <v>53</v>
      </c>
      <c r="K42" s="43" t="s">
        <v>203</v>
      </c>
      <c r="L42" s="27"/>
      <c r="M42" s="27"/>
      <c r="N42" s="27"/>
      <c r="O42" s="200" t="str">
        <f t="shared" si="4"/>
        <v>750MeV</v>
      </c>
      <c r="P42" s="27" t="str">
        <f t="shared" si="5"/>
        <v>650MeV</v>
      </c>
      <c r="Q42" s="382">
        <f t="shared" si="1"/>
        <v>623.42</v>
      </c>
      <c r="R42" s="382">
        <f t="shared" si="2"/>
        <v>314.44</v>
      </c>
      <c r="S42" s="382">
        <f t="shared" si="3"/>
        <v>162.71</v>
      </c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</row>
    <row r="43">
      <c r="A43" s="111"/>
      <c r="B43" s="43">
        <v>6229.0</v>
      </c>
      <c r="C43" s="43" t="s">
        <v>471</v>
      </c>
      <c r="D43" s="277">
        <v>32.87</v>
      </c>
      <c r="E43" s="43">
        <v>20.0</v>
      </c>
      <c r="F43" s="381">
        <v>19.5</v>
      </c>
      <c r="G43" s="42">
        <v>417838.0</v>
      </c>
      <c r="H43" s="43">
        <v>29.45</v>
      </c>
      <c r="I43" s="43" t="s">
        <v>229</v>
      </c>
      <c r="J43" s="43" t="s">
        <v>53</v>
      </c>
      <c r="K43" s="43" t="s">
        <v>203</v>
      </c>
      <c r="L43" s="27"/>
      <c r="M43" s="27"/>
      <c r="N43" s="27"/>
      <c r="O43" s="200" t="str">
        <f t="shared" si="4"/>
        <v>750MeV</v>
      </c>
      <c r="P43" s="27" t="str">
        <f t="shared" si="5"/>
        <v>650MeV</v>
      </c>
      <c r="Q43" s="382">
        <f t="shared" si="1"/>
        <v>623.42</v>
      </c>
      <c r="R43" s="382">
        <f t="shared" si="2"/>
        <v>314.44</v>
      </c>
      <c r="S43" s="382">
        <f t="shared" si="3"/>
        <v>182.21</v>
      </c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</row>
    <row r="44">
      <c r="A44" s="111"/>
      <c r="B44" s="43">
        <v>6230.0</v>
      </c>
      <c r="C44" s="43" t="s">
        <v>471</v>
      </c>
      <c r="D44" s="277">
        <v>32.87</v>
      </c>
      <c r="E44" s="43">
        <v>20.0</v>
      </c>
      <c r="F44" s="43">
        <v>17.26</v>
      </c>
      <c r="G44" s="42">
        <v>349041.0</v>
      </c>
      <c r="H44" s="43">
        <v>16.76</v>
      </c>
      <c r="I44" s="43" t="s">
        <v>229</v>
      </c>
      <c r="J44" s="43" t="s">
        <v>53</v>
      </c>
      <c r="K44" s="43" t="s">
        <v>203</v>
      </c>
      <c r="L44" s="27"/>
      <c r="M44" s="27"/>
      <c r="N44" s="27"/>
      <c r="O44" s="200" t="str">
        <f t="shared" si="4"/>
        <v>750MeV</v>
      </c>
      <c r="P44" s="27" t="str">
        <f t="shared" si="5"/>
        <v>650MeV</v>
      </c>
      <c r="Q44" s="382">
        <f t="shared" ref="Q44:Q45" si="6">if($I44="LH2",$Q43+$F45,$Q43+0)</f>
        <v>623.42</v>
      </c>
      <c r="R44" s="382">
        <f t="shared" si="2"/>
        <v>314.44</v>
      </c>
      <c r="S44" s="382">
        <f t="shared" ref="S44:S45" si="7">if($I44="dummy",$S43+$F45,$S43+0)</f>
        <v>214.17</v>
      </c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</row>
    <row r="45">
      <c r="A45" s="114"/>
      <c r="B45" s="83">
        <v>6231.0</v>
      </c>
      <c r="C45" s="83" t="s">
        <v>471</v>
      </c>
      <c r="D45" s="278">
        <v>32.87</v>
      </c>
      <c r="E45" s="83">
        <v>20.0</v>
      </c>
      <c r="F45" s="370">
        <v>31.96</v>
      </c>
      <c r="G45" s="45">
        <v>1636505.0</v>
      </c>
      <c r="H45" s="83">
        <v>33.76</v>
      </c>
      <c r="I45" s="83" t="s">
        <v>101</v>
      </c>
      <c r="J45" s="83" t="s">
        <v>53</v>
      </c>
      <c r="K45" s="83" t="s">
        <v>203</v>
      </c>
      <c r="L45" s="23"/>
      <c r="M45" s="23"/>
      <c r="N45" s="23"/>
      <c r="O45" s="204" t="str">
        <f t="shared" si="4"/>
        <v>750MeV</v>
      </c>
      <c r="P45" s="23" t="str">
        <f t="shared" si="5"/>
        <v>650MeV</v>
      </c>
      <c r="Q45" s="265">
        <f t="shared" si="6"/>
        <v>623.42</v>
      </c>
      <c r="R45" s="265">
        <f t="shared" si="2"/>
        <v>346.4</v>
      </c>
      <c r="S45" s="265">
        <f t="shared" si="7"/>
        <v>214.17</v>
      </c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</row>
    <row r="46">
      <c r="A46" s="114"/>
      <c r="B46" s="83">
        <v>6232.0</v>
      </c>
      <c r="C46" s="83" t="s">
        <v>471</v>
      </c>
      <c r="D46" s="278">
        <v>32.87</v>
      </c>
      <c r="E46" s="83">
        <v>20.0</v>
      </c>
      <c r="F46" s="370">
        <v>34.53</v>
      </c>
      <c r="G46" s="45">
        <v>1773485.0</v>
      </c>
      <c r="H46" s="83">
        <v>32.83</v>
      </c>
      <c r="I46" s="83" t="s">
        <v>101</v>
      </c>
      <c r="J46" s="83" t="s">
        <v>53</v>
      </c>
      <c r="K46" s="83" t="s">
        <v>203</v>
      </c>
      <c r="L46" s="45"/>
      <c r="M46" s="23"/>
      <c r="N46" s="23"/>
      <c r="O46" s="204" t="str">
        <f t="shared" si="4"/>
        <v>750MeV</v>
      </c>
      <c r="P46" s="23" t="str">
        <f t="shared" si="5"/>
        <v>650MeV</v>
      </c>
      <c r="Q46" s="265">
        <f t="shared" ref="Q46:Q47" si="8">if($I46="LH2",$Q45+$F48,$Q45+0)</f>
        <v>623.42</v>
      </c>
      <c r="R46" s="265">
        <f t="shared" si="2"/>
        <v>380.93</v>
      </c>
      <c r="S46" s="265">
        <f t="shared" ref="S46:S47" si="9">if($I46="dummy",$S45+$F48,$S45+0)</f>
        <v>214.17</v>
      </c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</row>
    <row r="47">
      <c r="A47" s="114"/>
      <c r="B47" s="83">
        <v>6233.0</v>
      </c>
      <c r="C47" s="83" t="s">
        <v>471</v>
      </c>
      <c r="D47" s="278">
        <v>32.87</v>
      </c>
      <c r="E47" s="83">
        <v>20.0</v>
      </c>
      <c r="F47" s="83">
        <v>40.06</v>
      </c>
      <c r="G47" s="45">
        <v>2052498.0</v>
      </c>
      <c r="H47" s="83">
        <v>37.61</v>
      </c>
      <c r="I47" s="83" t="s">
        <v>101</v>
      </c>
      <c r="J47" s="83" t="s">
        <v>53</v>
      </c>
      <c r="K47" s="83" t="s">
        <v>203</v>
      </c>
      <c r="L47" s="23"/>
      <c r="M47" s="23"/>
      <c r="N47" s="23"/>
      <c r="O47" s="204" t="str">
        <f t="shared" si="4"/>
        <v>750MeV</v>
      </c>
      <c r="P47" s="23" t="str">
        <f t="shared" si="5"/>
        <v>650MeV</v>
      </c>
      <c r="Q47" s="265">
        <f t="shared" si="8"/>
        <v>623.42</v>
      </c>
      <c r="R47" s="265">
        <f t="shared" si="2"/>
        <v>420.99</v>
      </c>
      <c r="S47" s="265">
        <f t="shared" si="9"/>
        <v>214.17</v>
      </c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</row>
    <row r="48">
      <c r="A48" s="114"/>
      <c r="B48" s="83">
        <v>6234.0</v>
      </c>
      <c r="C48" s="83" t="s">
        <v>471</v>
      </c>
      <c r="D48" s="278">
        <v>32.87</v>
      </c>
      <c r="E48" s="83">
        <v>20.0</v>
      </c>
      <c r="F48" s="370">
        <v>17.39</v>
      </c>
      <c r="G48" s="45">
        <v>902374.0</v>
      </c>
      <c r="H48" s="83">
        <v>16.84</v>
      </c>
      <c r="I48" s="83" t="s">
        <v>101</v>
      </c>
      <c r="J48" s="83" t="s">
        <v>53</v>
      </c>
      <c r="K48" s="83" t="s">
        <v>203</v>
      </c>
      <c r="L48" s="23"/>
      <c r="M48" s="23"/>
      <c r="N48" s="23"/>
      <c r="O48" s="204" t="str">
        <f t="shared" si="4"/>
        <v>750MeV</v>
      </c>
      <c r="P48" s="23" t="str">
        <f t="shared" si="5"/>
        <v>650MeV</v>
      </c>
      <c r="Q48" s="265">
        <f t="shared" ref="Q48:Q49" si="10">if($I48="LH2",$Q47+#REF!,$Q47+0)</f>
        <v>623.42</v>
      </c>
      <c r="R48" s="265">
        <f t="shared" si="2"/>
        <v>438.38</v>
      </c>
      <c r="S48" s="265">
        <f t="shared" ref="S48:S49" si="11">if($I48="dummy",$S47+#REF!,$S47+0)</f>
        <v>214.17</v>
      </c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</row>
    <row r="49">
      <c r="A49" s="188"/>
      <c r="B49" s="83">
        <v>6235.0</v>
      </c>
      <c r="C49" s="83" t="s">
        <v>471</v>
      </c>
      <c r="D49" s="278">
        <v>32.87</v>
      </c>
      <c r="E49" s="83">
        <v>20.0</v>
      </c>
      <c r="F49" s="370">
        <v>49.86</v>
      </c>
      <c r="G49" s="45">
        <v>2563195.0</v>
      </c>
      <c r="H49" s="83">
        <v>46.02</v>
      </c>
      <c r="I49" s="83" t="s">
        <v>101</v>
      </c>
      <c r="J49" s="83" t="s">
        <v>53</v>
      </c>
      <c r="K49" s="83" t="s">
        <v>203</v>
      </c>
      <c r="L49" s="23"/>
      <c r="M49" s="23"/>
      <c r="N49" s="23"/>
      <c r="O49" s="204" t="str">
        <f t="shared" si="4"/>
        <v>750MeV</v>
      </c>
      <c r="P49" s="23" t="str">
        <f t="shared" si="5"/>
        <v>650MeV</v>
      </c>
      <c r="Q49" s="265">
        <f t="shared" si="10"/>
        <v>623.42</v>
      </c>
      <c r="R49" s="265">
        <f t="shared" si="2"/>
        <v>488.24</v>
      </c>
      <c r="S49" s="265">
        <f t="shared" si="11"/>
        <v>214.17</v>
      </c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</row>
    <row r="50">
      <c r="A50" s="180"/>
      <c r="B50" s="83">
        <v>6236.0</v>
      </c>
      <c r="C50" s="83" t="s">
        <v>471</v>
      </c>
      <c r="D50" s="278">
        <v>32.87</v>
      </c>
      <c r="E50" s="83">
        <v>20.0</v>
      </c>
      <c r="F50" s="370">
        <v>30.8</v>
      </c>
      <c r="G50" s="45">
        <v>1583005.0</v>
      </c>
      <c r="H50" s="83">
        <v>33.67</v>
      </c>
      <c r="I50" s="83" t="s">
        <v>101</v>
      </c>
      <c r="J50" s="83" t="s">
        <v>53</v>
      </c>
      <c r="K50" s="83" t="s">
        <v>203</v>
      </c>
      <c r="L50" s="23"/>
      <c r="M50" s="23"/>
      <c r="N50" s="23"/>
      <c r="O50" s="204" t="str">
        <f t="shared" si="4"/>
        <v>750MeV</v>
      </c>
      <c r="P50" s="23" t="str">
        <f t="shared" si="5"/>
        <v>650MeV</v>
      </c>
      <c r="Q50" s="265">
        <f>if($I50="LH2",$Q49+$F51,$Q49+0)</f>
        <v>623.42</v>
      </c>
      <c r="R50" s="265">
        <f t="shared" si="2"/>
        <v>519.04</v>
      </c>
      <c r="S50" s="265">
        <f>if($I50="dummy",$S49+$F51,$S49+0)</f>
        <v>214.17</v>
      </c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</row>
    <row r="51">
      <c r="A51" s="114"/>
      <c r="B51" s="83">
        <v>6237.0</v>
      </c>
      <c r="C51" s="83" t="s">
        <v>471</v>
      </c>
      <c r="D51" s="278">
        <v>32.87</v>
      </c>
      <c r="E51" s="83">
        <v>20.0</v>
      </c>
      <c r="F51" s="370">
        <v>38.72</v>
      </c>
      <c r="G51" s="45">
        <v>1975276.0</v>
      </c>
      <c r="H51" s="83">
        <v>33.36</v>
      </c>
      <c r="I51" s="83" t="s">
        <v>101</v>
      </c>
      <c r="J51" s="83" t="s">
        <v>53</v>
      </c>
      <c r="K51" s="83" t="s">
        <v>203</v>
      </c>
      <c r="L51" s="23"/>
      <c r="M51" s="23"/>
      <c r="N51" s="23"/>
      <c r="O51" s="204" t="str">
        <f t="shared" si="4"/>
        <v>750MeV</v>
      </c>
      <c r="P51" s="23" t="str">
        <f t="shared" si="5"/>
        <v>650MeV</v>
      </c>
      <c r="Q51" s="265">
        <f>if($I51="LH2",$Q50+#REF!,$Q50+0)</f>
        <v>623.42</v>
      </c>
      <c r="R51" s="265">
        <f t="shared" si="2"/>
        <v>557.76</v>
      </c>
      <c r="S51" s="265">
        <f>if($I51="dummy",$S50+#REF!,$S50+0)</f>
        <v>214.17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ht="15.0" customHeight="1">
      <c r="A52" s="114"/>
      <c r="B52" s="83">
        <v>6238.0</v>
      </c>
      <c r="C52" s="83" t="s">
        <v>471</v>
      </c>
      <c r="D52" s="278">
        <v>32.87</v>
      </c>
      <c r="E52" s="83">
        <v>20.0</v>
      </c>
      <c r="F52" s="370">
        <v>35.8</v>
      </c>
      <c r="G52" s="45">
        <v>1829864.0</v>
      </c>
      <c r="H52" s="83">
        <v>32.3</v>
      </c>
      <c r="I52" s="83" t="s">
        <v>101</v>
      </c>
      <c r="J52" s="83" t="s">
        <v>53</v>
      </c>
      <c r="K52" s="83" t="s">
        <v>203</v>
      </c>
      <c r="L52" s="23"/>
      <c r="M52" s="23"/>
      <c r="N52" s="23"/>
      <c r="O52" s="204" t="str">
        <f t="shared" si="4"/>
        <v>750MeV</v>
      </c>
      <c r="P52" s="23" t="str">
        <f t="shared" si="5"/>
        <v>650MeV</v>
      </c>
      <c r="Q52" s="265">
        <f t="shared" ref="Q52:Q500" si="12">if($I52="LH2",$Q51+$F52,$Q51+0)</f>
        <v>623.42</v>
      </c>
      <c r="R52" s="265">
        <f t="shared" si="2"/>
        <v>593.56</v>
      </c>
      <c r="S52" s="265">
        <f t="shared" ref="S52:S500" si="13">if($I52="dummy",$S51+$F52,$S51+0)</f>
        <v>214.17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114"/>
      <c r="B53" s="83">
        <v>6239.0</v>
      </c>
      <c r="C53" s="83" t="s">
        <v>471</v>
      </c>
      <c r="D53" s="278">
        <v>32.87</v>
      </c>
      <c r="E53" s="83">
        <v>20.0</v>
      </c>
      <c r="F53" s="370">
        <v>14.72</v>
      </c>
      <c r="G53" s="45">
        <v>759589.0</v>
      </c>
      <c r="H53" s="83">
        <v>17.07</v>
      </c>
      <c r="I53" s="83" t="s">
        <v>101</v>
      </c>
      <c r="J53" s="83" t="s">
        <v>53</v>
      </c>
      <c r="K53" s="83" t="s">
        <v>203</v>
      </c>
      <c r="L53" s="45" t="s">
        <v>850</v>
      </c>
      <c r="M53" s="23"/>
      <c r="N53" s="23"/>
      <c r="O53" s="204" t="str">
        <f t="shared" si="4"/>
        <v>750MeV</v>
      </c>
      <c r="P53" s="23" t="str">
        <f t="shared" si="5"/>
        <v>650MeV</v>
      </c>
      <c r="Q53" s="265">
        <f t="shared" si="12"/>
        <v>623.42</v>
      </c>
      <c r="R53" s="265">
        <f t="shared" si="2"/>
        <v>608.28</v>
      </c>
      <c r="S53" s="265">
        <f t="shared" si="13"/>
        <v>214.17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>
      <c r="A54" s="114"/>
      <c r="B54" s="83">
        <v>6240.0</v>
      </c>
      <c r="C54" s="83" t="s">
        <v>471</v>
      </c>
      <c r="D54" s="363">
        <v>32.867</v>
      </c>
      <c r="E54" s="83">
        <v>20.0</v>
      </c>
      <c r="F54" s="370">
        <v>23.11</v>
      </c>
      <c r="G54" s="83">
        <v>1208664.0</v>
      </c>
      <c r="H54" s="83">
        <v>29.16</v>
      </c>
      <c r="I54" s="83" t="s">
        <v>101</v>
      </c>
      <c r="J54" s="83" t="s">
        <v>53</v>
      </c>
      <c r="K54" s="83" t="s">
        <v>203</v>
      </c>
      <c r="L54" s="45"/>
      <c r="M54" s="23"/>
      <c r="N54" s="23"/>
      <c r="O54" s="204" t="str">
        <f t="shared" si="4"/>
        <v>750MeV</v>
      </c>
      <c r="P54" s="23" t="str">
        <f t="shared" si="5"/>
        <v>650MeV</v>
      </c>
      <c r="Q54" s="265">
        <f t="shared" si="12"/>
        <v>623.42</v>
      </c>
      <c r="R54" s="265">
        <f t="shared" si="2"/>
        <v>631.39</v>
      </c>
      <c r="S54" s="265">
        <f t="shared" si="13"/>
        <v>214.17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>
      <c r="A55" s="180"/>
      <c r="B55" s="83">
        <v>6241.0</v>
      </c>
      <c r="C55" s="83" t="s">
        <v>471</v>
      </c>
      <c r="D55" s="278">
        <v>32.867</v>
      </c>
      <c r="E55" s="83">
        <v>20.0</v>
      </c>
      <c r="F55" s="370">
        <v>1.51</v>
      </c>
      <c r="G55" s="83">
        <v>102869.0</v>
      </c>
      <c r="H55" s="83">
        <v>9.81</v>
      </c>
      <c r="I55" s="83" t="s">
        <v>101</v>
      </c>
      <c r="J55" s="83" t="s">
        <v>53</v>
      </c>
      <c r="K55" s="83" t="s">
        <v>203</v>
      </c>
      <c r="L55" s="45" t="s">
        <v>851</v>
      </c>
      <c r="M55" s="23"/>
      <c r="N55" s="23"/>
      <c r="O55" s="204" t="str">
        <f t="shared" si="4"/>
        <v>750MeV</v>
      </c>
      <c r="P55" s="23" t="str">
        <f t="shared" si="5"/>
        <v>650MeV</v>
      </c>
      <c r="Q55" s="265">
        <f t="shared" si="12"/>
        <v>623.42</v>
      </c>
      <c r="R55" s="265">
        <f t="shared" si="2"/>
        <v>632.9</v>
      </c>
      <c r="S55" s="265">
        <f t="shared" si="13"/>
        <v>214.17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>
      <c r="A56" s="114"/>
      <c r="B56" s="83">
        <v>6242.0</v>
      </c>
      <c r="C56" s="83" t="s">
        <v>471</v>
      </c>
      <c r="D56" s="278">
        <v>32.867</v>
      </c>
      <c r="E56" s="83">
        <v>20.0</v>
      </c>
      <c r="F56" s="370">
        <v>31.12</v>
      </c>
      <c r="G56" s="83">
        <v>1621180.0</v>
      </c>
      <c r="H56" s="83">
        <v>38.35</v>
      </c>
      <c r="I56" s="83" t="s">
        <v>101</v>
      </c>
      <c r="J56" s="83" t="s">
        <v>53</v>
      </c>
      <c r="K56" s="83" t="s">
        <v>203</v>
      </c>
      <c r="L56" s="45"/>
      <c r="M56" s="23"/>
      <c r="N56" s="23"/>
      <c r="O56" s="204" t="str">
        <f t="shared" si="4"/>
        <v>750MeV</v>
      </c>
      <c r="P56" s="23" t="str">
        <f t="shared" si="5"/>
        <v>650MeV</v>
      </c>
      <c r="Q56" s="265">
        <f t="shared" si="12"/>
        <v>623.42</v>
      </c>
      <c r="R56" s="265">
        <f t="shared" si="2"/>
        <v>664.02</v>
      </c>
      <c r="S56" s="265">
        <f t="shared" si="13"/>
        <v>214.17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>
      <c r="A57" s="114"/>
      <c r="B57" s="83">
        <v>6243.0</v>
      </c>
      <c r="C57" s="83" t="s">
        <v>471</v>
      </c>
      <c r="D57" s="278">
        <v>32.867</v>
      </c>
      <c r="E57" s="83">
        <v>20.0</v>
      </c>
      <c r="F57" s="370">
        <v>30.88</v>
      </c>
      <c r="G57" s="83">
        <v>1602391.0</v>
      </c>
      <c r="H57" s="83">
        <v>28.46</v>
      </c>
      <c r="I57" s="83" t="s">
        <v>101</v>
      </c>
      <c r="J57" s="83" t="s">
        <v>53</v>
      </c>
      <c r="K57" s="83" t="s">
        <v>203</v>
      </c>
      <c r="L57" s="45"/>
      <c r="M57" s="23"/>
      <c r="N57" s="23"/>
      <c r="O57" s="204" t="str">
        <f t="shared" si="4"/>
        <v>750MeV</v>
      </c>
      <c r="P57" s="23" t="str">
        <f t="shared" si="5"/>
        <v>650MeV</v>
      </c>
      <c r="Q57" s="265">
        <f t="shared" si="12"/>
        <v>623.42</v>
      </c>
      <c r="R57" s="265">
        <f t="shared" si="2"/>
        <v>694.9</v>
      </c>
      <c r="S57" s="265">
        <f t="shared" si="13"/>
        <v>214.17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>
      <c r="A58" s="114"/>
      <c r="B58" s="83">
        <v>6244.0</v>
      </c>
      <c r="C58" s="83" t="s">
        <v>471</v>
      </c>
      <c r="D58" s="278">
        <v>32.867</v>
      </c>
      <c r="E58" s="83">
        <v>15.0</v>
      </c>
      <c r="F58" s="370">
        <v>13.04</v>
      </c>
      <c r="G58" s="83">
        <v>683122.0</v>
      </c>
      <c r="H58" s="83">
        <v>21.29</v>
      </c>
      <c r="I58" s="149" t="s">
        <v>101</v>
      </c>
      <c r="J58" s="149" t="s">
        <v>53</v>
      </c>
      <c r="K58" s="83" t="s">
        <v>203</v>
      </c>
      <c r="L58" s="45"/>
      <c r="M58" s="23"/>
      <c r="N58" s="23"/>
      <c r="O58" s="204" t="str">
        <f t="shared" si="4"/>
        <v>750MeV</v>
      </c>
      <c r="P58" s="23" t="str">
        <f t="shared" si="5"/>
        <v>650MeV</v>
      </c>
      <c r="Q58" s="265">
        <f t="shared" si="12"/>
        <v>623.42</v>
      </c>
      <c r="R58" s="265">
        <f t="shared" si="2"/>
        <v>707.94</v>
      </c>
      <c r="S58" s="265">
        <f t="shared" si="13"/>
        <v>214.17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>
      <c r="A59" s="114"/>
      <c r="B59" s="83">
        <v>6245.0</v>
      </c>
      <c r="C59" s="83" t="s">
        <v>471</v>
      </c>
      <c r="D59" s="278">
        <v>32.867</v>
      </c>
      <c r="E59" s="83">
        <v>10.0</v>
      </c>
      <c r="F59" s="370">
        <v>10.43</v>
      </c>
      <c r="G59" s="83">
        <v>556757.0</v>
      </c>
      <c r="H59" s="83">
        <v>19.28</v>
      </c>
      <c r="I59" s="149" t="s">
        <v>101</v>
      </c>
      <c r="J59" s="149" t="s">
        <v>53</v>
      </c>
      <c r="K59" s="83" t="s">
        <v>203</v>
      </c>
      <c r="L59" s="45"/>
      <c r="M59" s="23"/>
      <c r="N59" s="23"/>
      <c r="O59" s="204" t="str">
        <f t="shared" si="4"/>
        <v>750MeV</v>
      </c>
      <c r="P59" s="23" t="str">
        <f t="shared" si="5"/>
        <v>650MeV</v>
      </c>
      <c r="Q59" s="265">
        <f t="shared" si="12"/>
        <v>623.42</v>
      </c>
      <c r="R59" s="265">
        <f t="shared" si="2"/>
        <v>718.37</v>
      </c>
      <c r="S59" s="265">
        <f t="shared" si="13"/>
        <v>214.17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83">
        <v>6246.0</v>
      </c>
      <c r="C60" s="83" t="s">
        <v>154</v>
      </c>
      <c r="D60" s="278">
        <v>32.867</v>
      </c>
      <c r="E60" s="83">
        <v>20.0</v>
      </c>
      <c r="F60" s="370">
        <v>0.0</v>
      </c>
      <c r="G60" s="83">
        <v>0.0</v>
      </c>
      <c r="H60" s="83">
        <v>0.0</v>
      </c>
      <c r="I60" s="149" t="s">
        <v>101</v>
      </c>
      <c r="J60" s="149" t="s">
        <v>469</v>
      </c>
      <c r="K60" s="83" t="s">
        <v>203</v>
      </c>
      <c r="L60" s="23"/>
      <c r="M60" s="23"/>
      <c r="N60" s="23"/>
      <c r="O60" s="204" t="str">
        <f t="shared" si="4"/>
        <v>750MeV</v>
      </c>
      <c r="P60" s="23" t="str">
        <f t="shared" si="5"/>
        <v>650MeV</v>
      </c>
      <c r="Q60" s="265">
        <f t="shared" si="12"/>
        <v>623.42</v>
      </c>
      <c r="R60" s="265">
        <f t="shared" si="2"/>
        <v>718.37</v>
      </c>
      <c r="S60" s="265">
        <f t="shared" si="13"/>
        <v>214.17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14"/>
      <c r="B61" s="83">
        <v>6247.0</v>
      </c>
      <c r="C61" s="83" t="s">
        <v>471</v>
      </c>
      <c r="D61" s="278">
        <v>32.867</v>
      </c>
      <c r="E61" s="83">
        <v>20.0</v>
      </c>
      <c r="F61" s="370">
        <v>14.92</v>
      </c>
      <c r="G61" s="83">
        <v>763826.0</v>
      </c>
      <c r="H61" s="83">
        <v>14.67</v>
      </c>
      <c r="I61" s="149" t="s">
        <v>101</v>
      </c>
      <c r="J61" s="149" t="s">
        <v>469</v>
      </c>
      <c r="K61" s="83" t="s">
        <v>223</v>
      </c>
      <c r="L61" s="23"/>
      <c r="M61" s="23"/>
      <c r="N61" s="23"/>
      <c r="O61" s="204" t="str">
        <f t="shared" si="4"/>
        <v>750MeV</v>
      </c>
      <c r="P61" s="23" t="str">
        <f t="shared" si="5"/>
        <v>650MeV</v>
      </c>
      <c r="Q61" s="265">
        <f t="shared" si="12"/>
        <v>623.42</v>
      </c>
      <c r="R61" s="265">
        <f t="shared" si="2"/>
        <v>733.29</v>
      </c>
      <c r="S61" s="265">
        <f t="shared" si="13"/>
        <v>214.17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83">
        <v>6248.0</v>
      </c>
      <c r="C62" s="83" t="s">
        <v>471</v>
      </c>
      <c r="D62" s="278">
        <v>32.867</v>
      </c>
      <c r="E62" s="83">
        <v>20.0</v>
      </c>
      <c r="F62" s="370">
        <v>9.92</v>
      </c>
      <c r="G62" s="83">
        <v>515975.0</v>
      </c>
      <c r="H62" s="83">
        <v>14.4</v>
      </c>
      <c r="I62" s="149" t="s">
        <v>101</v>
      </c>
      <c r="J62" s="83" t="s">
        <v>102</v>
      </c>
      <c r="K62" s="83" t="s">
        <v>203</v>
      </c>
      <c r="L62" s="23"/>
      <c r="M62" s="23"/>
      <c r="N62" s="23"/>
      <c r="O62" s="204" t="str">
        <f t="shared" si="4"/>
        <v>750MeV</v>
      </c>
      <c r="P62" s="23" t="str">
        <f t="shared" si="5"/>
        <v>650MeV</v>
      </c>
      <c r="Q62" s="265">
        <f t="shared" si="12"/>
        <v>623.42</v>
      </c>
      <c r="R62" s="265">
        <f t="shared" si="2"/>
        <v>743.21</v>
      </c>
      <c r="S62" s="265">
        <f t="shared" si="13"/>
        <v>214.17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73"/>
      <c r="B63" s="52">
        <v>6249.0</v>
      </c>
      <c r="C63" s="52" t="s">
        <v>471</v>
      </c>
      <c r="D63" s="276">
        <v>32.867</v>
      </c>
      <c r="E63" s="52">
        <v>30.0</v>
      </c>
      <c r="F63" s="242">
        <v>43.77</v>
      </c>
      <c r="G63" s="52">
        <v>857203.0</v>
      </c>
      <c r="H63" s="52">
        <v>28.91</v>
      </c>
      <c r="I63" s="52" t="s">
        <v>65</v>
      </c>
      <c r="J63" s="52" t="s">
        <v>53</v>
      </c>
      <c r="K63" s="52" t="s">
        <v>203</v>
      </c>
      <c r="O63" s="176" t="str">
        <f t="shared" si="4"/>
        <v>750MeV</v>
      </c>
      <c r="P63" s="20" t="str">
        <f t="shared" si="5"/>
        <v>650MeV</v>
      </c>
      <c r="Q63" s="247">
        <f t="shared" si="12"/>
        <v>667.19</v>
      </c>
      <c r="R63" s="247">
        <f t="shared" si="2"/>
        <v>743.21</v>
      </c>
      <c r="S63" s="247">
        <f t="shared" si="13"/>
        <v>214.17</v>
      </c>
    </row>
    <row r="64">
      <c r="A64" s="75"/>
      <c r="B64" s="52">
        <v>6250.0</v>
      </c>
      <c r="C64" s="52" t="s">
        <v>471</v>
      </c>
      <c r="D64" s="276">
        <v>32.867</v>
      </c>
      <c r="E64" s="52">
        <v>30.0</v>
      </c>
      <c r="F64" s="242">
        <v>31.13</v>
      </c>
      <c r="G64" s="52">
        <v>631479.0</v>
      </c>
      <c r="H64" s="52">
        <v>30.45</v>
      </c>
      <c r="I64" s="52" t="s">
        <v>65</v>
      </c>
      <c r="J64" s="52" t="s">
        <v>53</v>
      </c>
      <c r="K64" s="52" t="s">
        <v>203</v>
      </c>
      <c r="L64" s="245"/>
      <c r="O64" s="176" t="str">
        <f t="shared" si="4"/>
        <v>750MeV</v>
      </c>
      <c r="P64" s="20" t="str">
        <f t="shared" si="5"/>
        <v>650MeV</v>
      </c>
      <c r="Q64" s="247">
        <f t="shared" si="12"/>
        <v>698.32</v>
      </c>
      <c r="R64" s="247">
        <f t="shared" si="2"/>
        <v>743.21</v>
      </c>
      <c r="S64" s="247">
        <f t="shared" si="13"/>
        <v>214.17</v>
      </c>
    </row>
    <row r="65">
      <c r="A65" s="75"/>
      <c r="B65" s="52">
        <v>6251.0</v>
      </c>
      <c r="C65" s="52" t="s">
        <v>471</v>
      </c>
      <c r="D65" s="276">
        <v>32.867</v>
      </c>
      <c r="E65" s="52">
        <v>30.0</v>
      </c>
      <c r="F65" s="242">
        <v>58.64</v>
      </c>
      <c r="G65" s="52">
        <v>1151758.0</v>
      </c>
      <c r="H65" s="52">
        <v>35.65</v>
      </c>
      <c r="I65" s="52" t="s">
        <v>65</v>
      </c>
      <c r="J65" s="52" t="s">
        <v>53</v>
      </c>
      <c r="K65" s="52" t="s">
        <v>203</v>
      </c>
      <c r="O65" s="176" t="str">
        <f t="shared" si="4"/>
        <v>750MeV</v>
      </c>
      <c r="P65" s="20" t="str">
        <f t="shared" si="5"/>
        <v>650MeV</v>
      </c>
      <c r="Q65" s="247">
        <f t="shared" si="12"/>
        <v>756.96</v>
      </c>
      <c r="R65" s="247">
        <f t="shared" si="2"/>
        <v>743.21</v>
      </c>
      <c r="S65" s="247">
        <f t="shared" si="13"/>
        <v>214.17</v>
      </c>
    </row>
    <row r="66">
      <c r="A66" s="252">
        <v>45409.0</v>
      </c>
      <c r="B66" s="52">
        <v>6252.0</v>
      </c>
      <c r="C66" s="52" t="s">
        <v>471</v>
      </c>
      <c r="D66" s="276">
        <v>32.867</v>
      </c>
      <c r="E66" s="52">
        <v>30.0</v>
      </c>
      <c r="F66" s="242">
        <v>57.38</v>
      </c>
      <c r="G66" s="52">
        <v>1125042.0</v>
      </c>
      <c r="H66" s="52">
        <v>36.79</v>
      </c>
      <c r="I66" s="52" t="s">
        <v>65</v>
      </c>
      <c r="J66" s="52" t="s">
        <v>53</v>
      </c>
      <c r="K66" s="52" t="s">
        <v>203</v>
      </c>
      <c r="O66" s="176" t="str">
        <f t="shared" si="4"/>
        <v>750MeV</v>
      </c>
      <c r="P66" s="20" t="str">
        <f t="shared" si="5"/>
        <v>650MeV</v>
      </c>
      <c r="Q66" s="247">
        <f t="shared" si="12"/>
        <v>814.34</v>
      </c>
      <c r="R66" s="247">
        <f t="shared" si="2"/>
        <v>743.21</v>
      </c>
      <c r="S66" s="247">
        <f t="shared" si="13"/>
        <v>214.17</v>
      </c>
    </row>
    <row r="67">
      <c r="A67" s="75"/>
      <c r="B67" s="52">
        <v>6253.0</v>
      </c>
      <c r="C67" s="52" t="s">
        <v>471</v>
      </c>
      <c r="D67" s="276">
        <v>32.867</v>
      </c>
      <c r="E67" s="52">
        <v>30.0</v>
      </c>
      <c r="F67" s="242">
        <v>46.37</v>
      </c>
      <c r="G67" s="52">
        <v>914878.0</v>
      </c>
      <c r="H67" s="52">
        <v>27.9</v>
      </c>
      <c r="I67" s="52" t="s">
        <v>65</v>
      </c>
      <c r="J67" s="52" t="s">
        <v>53</v>
      </c>
      <c r="K67" s="52" t="s">
        <v>203</v>
      </c>
      <c r="O67" s="176" t="str">
        <f t="shared" si="4"/>
        <v>750MeV</v>
      </c>
      <c r="P67" s="20" t="str">
        <f t="shared" si="5"/>
        <v>650MeV</v>
      </c>
      <c r="Q67" s="247">
        <f t="shared" si="12"/>
        <v>860.71</v>
      </c>
      <c r="R67" s="247">
        <f t="shared" si="2"/>
        <v>743.21</v>
      </c>
      <c r="S67" s="247">
        <f t="shared" si="13"/>
        <v>214.17</v>
      </c>
    </row>
    <row r="68">
      <c r="A68" s="75"/>
      <c r="B68" s="52">
        <v>6254.0</v>
      </c>
      <c r="C68" s="52" t="s">
        <v>471</v>
      </c>
      <c r="D68" s="276">
        <v>32.867</v>
      </c>
      <c r="E68" s="52">
        <v>30.0</v>
      </c>
      <c r="F68" s="242">
        <v>56.87</v>
      </c>
      <c r="G68" s="52">
        <v>1102209.0</v>
      </c>
      <c r="H68" s="52">
        <v>34.64</v>
      </c>
      <c r="I68" s="52" t="s">
        <v>65</v>
      </c>
      <c r="J68" s="52" t="s">
        <v>53</v>
      </c>
      <c r="K68" s="52" t="s">
        <v>203</v>
      </c>
      <c r="O68" s="176" t="str">
        <f t="shared" si="4"/>
        <v>750MeV</v>
      </c>
      <c r="P68" s="20" t="str">
        <f t="shared" si="5"/>
        <v>650MeV</v>
      </c>
      <c r="Q68" s="247">
        <f t="shared" si="12"/>
        <v>917.58</v>
      </c>
      <c r="R68" s="247">
        <f t="shared" si="2"/>
        <v>743.21</v>
      </c>
      <c r="S68" s="247">
        <f t="shared" si="13"/>
        <v>214.17</v>
      </c>
    </row>
    <row r="69">
      <c r="A69" s="73"/>
      <c r="B69" s="52">
        <v>6255.0</v>
      </c>
      <c r="C69" s="52" t="s">
        <v>471</v>
      </c>
      <c r="D69" s="276">
        <v>32.867</v>
      </c>
      <c r="E69" s="52">
        <v>30.0</v>
      </c>
      <c r="F69" s="242">
        <v>56.16</v>
      </c>
      <c r="G69" s="52">
        <v>1092444.0</v>
      </c>
      <c r="H69" s="52">
        <v>36.01</v>
      </c>
      <c r="I69" s="52" t="s">
        <v>65</v>
      </c>
      <c r="J69" s="52" t="s">
        <v>53</v>
      </c>
      <c r="K69" s="52" t="s">
        <v>203</v>
      </c>
      <c r="O69" s="176" t="str">
        <f t="shared" si="4"/>
        <v>750MeV</v>
      </c>
      <c r="P69" s="20" t="str">
        <f t="shared" si="5"/>
        <v>650MeV</v>
      </c>
      <c r="Q69" s="247">
        <f t="shared" si="12"/>
        <v>973.74</v>
      </c>
      <c r="R69" s="247">
        <f t="shared" si="2"/>
        <v>743.21</v>
      </c>
      <c r="S69" s="247">
        <f t="shared" si="13"/>
        <v>214.17</v>
      </c>
    </row>
    <row r="70">
      <c r="A70" s="75"/>
      <c r="B70" s="52">
        <v>6256.0</v>
      </c>
      <c r="C70" s="52" t="s">
        <v>471</v>
      </c>
      <c r="D70" s="276">
        <v>32.867</v>
      </c>
      <c r="E70" s="52">
        <v>30.0</v>
      </c>
      <c r="F70" s="242">
        <v>56.6</v>
      </c>
      <c r="G70" s="52">
        <v>1101011.0</v>
      </c>
      <c r="H70" s="52">
        <v>33.27</v>
      </c>
      <c r="I70" s="52" t="s">
        <v>65</v>
      </c>
      <c r="J70" s="52" t="s">
        <v>53</v>
      </c>
      <c r="K70" s="52" t="s">
        <v>203</v>
      </c>
      <c r="O70" s="176" t="str">
        <f t="shared" si="4"/>
        <v>750MeV</v>
      </c>
      <c r="P70" s="20" t="str">
        <f t="shared" si="5"/>
        <v>650MeV</v>
      </c>
      <c r="Q70" s="247">
        <f t="shared" si="12"/>
        <v>1030.34</v>
      </c>
      <c r="R70" s="247">
        <f t="shared" si="2"/>
        <v>743.21</v>
      </c>
      <c r="S70" s="247">
        <f t="shared" si="13"/>
        <v>214.17</v>
      </c>
    </row>
    <row r="71">
      <c r="A71" s="75"/>
      <c r="B71" s="52">
        <v>6257.0</v>
      </c>
      <c r="C71" s="52" t="s">
        <v>471</v>
      </c>
      <c r="D71" s="276">
        <v>32.867</v>
      </c>
      <c r="E71" s="52">
        <v>30.0</v>
      </c>
      <c r="F71" s="242">
        <v>23.76</v>
      </c>
      <c r="G71" s="52">
        <v>481961.0</v>
      </c>
      <c r="H71" s="52">
        <v>21.75</v>
      </c>
      <c r="I71" s="52" t="s">
        <v>65</v>
      </c>
      <c r="J71" s="52" t="s">
        <v>53</v>
      </c>
      <c r="K71" s="52" t="s">
        <v>203</v>
      </c>
      <c r="O71" s="176" t="str">
        <f t="shared" si="4"/>
        <v>750MeV</v>
      </c>
      <c r="P71" s="20" t="str">
        <f t="shared" si="5"/>
        <v>650MeV</v>
      </c>
      <c r="Q71" s="247">
        <f t="shared" si="12"/>
        <v>1054.1</v>
      </c>
      <c r="R71" s="247">
        <f t="shared" si="2"/>
        <v>743.21</v>
      </c>
      <c r="S71" s="247">
        <f t="shared" si="13"/>
        <v>214.17</v>
      </c>
    </row>
    <row r="72">
      <c r="A72" s="75"/>
      <c r="B72" s="52">
        <v>6258.0</v>
      </c>
      <c r="C72" s="52" t="s">
        <v>471</v>
      </c>
      <c r="D72" s="276">
        <v>32.867</v>
      </c>
      <c r="E72" s="52">
        <v>30.0</v>
      </c>
      <c r="F72" s="242">
        <v>18.29</v>
      </c>
      <c r="G72" s="52">
        <v>433606.0</v>
      </c>
      <c r="H72" s="52">
        <v>32.06</v>
      </c>
      <c r="I72" s="52" t="s">
        <v>65</v>
      </c>
      <c r="J72" s="52" t="s">
        <v>53</v>
      </c>
      <c r="K72" s="52" t="s">
        <v>203</v>
      </c>
      <c r="O72" s="176" t="str">
        <f t="shared" si="4"/>
        <v>750MeV</v>
      </c>
      <c r="P72" s="20" t="str">
        <f t="shared" si="5"/>
        <v>650MeV</v>
      </c>
      <c r="Q72" s="247">
        <f t="shared" si="12"/>
        <v>1072.39</v>
      </c>
      <c r="R72" s="247">
        <f t="shared" si="2"/>
        <v>743.21</v>
      </c>
      <c r="S72" s="247">
        <f t="shared" si="13"/>
        <v>214.17</v>
      </c>
    </row>
    <row r="73">
      <c r="A73" s="75"/>
      <c r="B73" s="52">
        <v>6259.0</v>
      </c>
      <c r="C73" s="52" t="s">
        <v>471</v>
      </c>
      <c r="D73" s="276">
        <v>32.867</v>
      </c>
      <c r="E73" s="52">
        <v>30.0</v>
      </c>
      <c r="F73" s="242">
        <v>31.8</v>
      </c>
      <c r="G73" s="52">
        <v>611314.0</v>
      </c>
      <c r="H73" s="52">
        <v>17.76</v>
      </c>
      <c r="I73" s="52" t="s">
        <v>65</v>
      </c>
      <c r="J73" s="52" t="s">
        <v>453</v>
      </c>
      <c r="K73" s="52" t="s">
        <v>223</v>
      </c>
      <c r="O73" s="176" t="str">
        <f t="shared" si="4"/>
        <v>750MeV</v>
      </c>
      <c r="P73" s="20" t="str">
        <f t="shared" si="5"/>
        <v>650MeV</v>
      </c>
      <c r="Q73" s="247">
        <f t="shared" si="12"/>
        <v>1104.19</v>
      </c>
      <c r="R73" s="247">
        <f t="shared" si="2"/>
        <v>743.21</v>
      </c>
      <c r="S73" s="247">
        <f t="shared" si="13"/>
        <v>214.17</v>
      </c>
    </row>
    <row r="74">
      <c r="A74" s="75"/>
      <c r="B74" s="52">
        <v>6260.0</v>
      </c>
      <c r="C74" s="52" t="s">
        <v>471</v>
      </c>
      <c r="D74" s="276">
        <v>32.867</v>
      </c>
      <c r="E74" s="52">
        <v>20.0</v>
      </c>
      <c r="F74" s="242">
        <v>33.58</v>
      </c>
      <c r="G74" s="52">
        <v>686503.0</v>
      </c>
      <c r="H74" s="52">
        <v>35.17</v>
      </c>
      <c r="I74" s="52" t="s">
        <v>229</v>
      </c>
      <c r="J74" s="52" t="s">
        <v>53</v>
      </c>
      <c r="K74" s="52" t="s">
        <v>203</v>
      </c>
      <c r="O74" s="176" t="str">
        <f t="shared" si="4"/>
        <v>750MeV</v>
      </c>
      <c r="P74" s="20" t="str">
        <f t="shared" si="5"/>
        <v>650MeV</v>
      </c>
      <c r="Q74" s="247">
        <f t="shared" si="12"/>
        <v>1104.19</v>
      </c>
      <c r="R74" s="247">
        <f t="shared" si="2"/>
        <v>743.21</v>
      </c>
      <c r="S74" s="247">
        <f t="shared" si="13"/>
        <v>247.75</v>
      </c>
    </row>
    <row r="75">
      <c r="A75" s="75"/>
      <c r="B75" s="52">
        <v>6261.0</v>
      </c>
      <c r="C75" s="52" t="s">
        <v>471</v>
      </c>
      <c r="D75" s="276">
        <v>32.867</v>
      </c>
      <c r="E75" s="52">
        <v>20.0</v>
      </c>
      <c r="F75" s="242">
        <v>36.91</v>
      </c>
      <c r="G75" s="52">
        <v>751553.0</v>
      </c>
      <c r="H75" s="52">
        <v>35.39</v>
      </c>
      <c r="I75" s="52" t="s">
        <v>229</v>
      </c>
      <c r="J75" s="52" t="s">
        <v>53</v>
      </c>
      <c r="K75" s="52" t="s">
        <v>203</v>
      </c>
      <c r="L75" s="245"/>
      <c r="O75" s="176" t="str">
        <f t="shared" si="4"/>
        <v>750MeV</v>
      </c>
      <c r="P75" s="20" t="str">
        <f t="shared" si="5"/>
        <v>650MeV</v>
      </c>
      <c r="Q75" s="247">
        <f t="shared" si="12"/>
        <v>1104.19</v>
      </c>
      <c r="R75" s="247">
        <f t="shared" si="2"/>
        <v>743.21</v>
      </c>
      <c r="S75" s="247">
        <f t="shared" si="13"/>
        <v>284.66</v>
      </c>
    </row>
    <row r="76">
      <c r="A76" s="75"/>
      <c r="B76" s="52">
        <v>6262.0</v>
      </c>
      <c r="C76" s="52" t="s">
        <v>471</v>
      </c>
      <c r="D76" s="276">
        <v>32.867</v>
      </c>
      <c r="E76" s="52">
        <v>20.0</v>
      </c>
      <c r="F76" s="242">
        <v>7.09</v>
      </c>
      <c r="G76" s="52">
        <v>146285.0</v>
      </c>
      <c r="H76" s="52">
        <v>8.7</v>
      </c>
      <c r="I76" s="52" t="s">
        <v>229</v>
      </c>
      <c r="J76" s="52" t="s">
        <v>53</v>
      </c>
      <c r="K76" s="52" t="s">
        <v>203</v>
      </c>
      <c r="O76" s="176" t="str">
        <f t="shared" si="4"/>
        <v>750MeV</v>
      </c>
      <c r="P76" s="20" t="str">
        <f t="shared" si="5"/>
        <v>650MeV</v>
      </c>
      <c r="Q76" s="247">
        <f t="shared" si="12"/>
        <v>1104.19</v>
      </c>
      <c r="R76" s="247">
        <f t="shared" si="2"/>
        <v>743.21</v>
      </c>
      <c r="S76" s="247">
        <f t="shared" si="13"/>
        <v>291.75</v>
      </c>
    </row>
    <row r="77">
      <c r="A77" s="75"/>
      <c r="B77" s="52">
        <v>6263.0</v>
      </c>
      <c r="C77" s="52" t="s">
        <v>471</v>
      </c>
      <c r="D77" s="276">
        <v>32.867</v>
      </c>
      <c r="E77" s="52">
        <v>20.0</v>
      </c>
      <c r="F77" s="242">
        <v>24.17</v>
      </c>
      <c r="G77" s="52">
        <v>484063.0</v>
      </c>
      <c r="H77" s="52">
        <v>21.01</v>
      </c>
      <c r="I77" s="52" t="s">
        <v>229</v>
      </c>
      <c r="J77" s="52" t="s">
        <v>53</v>
      </c>
      <c r="K77" s="52" t="s">
        <v>203</v>
      </c>
      <c r="O77" s="176" t="str">
        <f t="shared" si="4"/>
        <v>750MeV</v>
      </c>
      <c r="P77" s="20" t="str">
        <f t="shared" si="5"/>
        <v>650MeV</v>
      </c>
      <c r="Q77" s="247">
        <f t="shared" si="12"/>
        <v>1104.19</v>
      </c>
      <c r="R77" s="247">
        <f t="shared" si="2"/>
        <v>743.21</v>
      </c>
      <c r="S77" s="247">
        <f t="shared" si="13"/>
        <v>315.92</v>
      </c>
    </row>
    <row r="78">
      <c r="A78" s="114"/>
      <c r="B78" s="83">
        <v>6264.0</v>
      </c>
      <c r="C78" s="83" t="s">
        <v>471</v>
      </c>
      <c r="D78" s="278">
        <v>32.867</v>
      </c>
      <c r="E78" s="83">
        <v>20.0</v>
      </c>
      <c r="F78" s="370">
        <v>27.62</v>
      </c>
      <c r="G78" s="83">
        <v>1449702.0</v>
      </c>
      <c r="H78" s="83">
        <v>28.54</v>
      </c>
      <c r="I78" s="83" t="s">
        <v>101</v>
      </c>
      <c r="J78" s="83" t="s">
        <v>53</v>
      </c>
      <c r="K78" s="83" t="s">
        <v>203</v>
      </c>
      <c r="L78" s="23"/>
      <c r="M78" s="23"/>
      <c r="N78" s="23"/>
      <c r="O78" s="204" t="str">
        <f t="shared" si="4"/>
        <v>750MeV</v>
      </c>
      <c r="P78" s="23" t="str">
        <f t="shared" si="5"/>
        <v>650MeV</v>
      </c>
      <c r="Q78" s="265">
        <f t="shared" si="12"/>
        <v>1104.19</v>
      </c>
      <c r="R78" s="265">
        <f t="shared" si="2"/>
        <v>770.83</v>
      </c>
      <c r="S78" s="265">
        <f t="shared" si="13"/>
        <v>315.92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>
      <c r="A79" s="114"/>
      <c r="B79" s="83">
        <v>6265.0</v>
      </c>
      <c r="C79" s="83" t="s">
        <v>471</v>
      </c>
      <c r="D79" s="278">
        <v>32.867</v>
      </c>
      <c r="E79" s="83">
        <v>20.0</v>
      </c>
      <c r="F79" s="370">
        <v>34.92</v>
      </c>
      <c r="G79" s="83">
        <v>1792033.0</v>
      </c>
      <c r="H79" s="83">
        <v>29.31</v>
      </c>
      <c r="I79" s="83" t="s">
        <v>101</v>
      </c>
      <c r="J79" s="83" t="s">
        <v>53</v>
      </c>
      <c r="K79" s="83" t="s">
        <v>203</v>
      </c>
      <c r="L79" s="23"/>
      <c r="M79" s="23"/>
      <c r="N79" s="23"/>
      <c r="O79" s="204" t="str">
        <f t="shared" si="4"/>
        <v>750MeV</v>
      </c>
      <c r="P79" s="23" t="str">
        <f t="shared" si="5"/>
        <v>650MeV</v>
      </c>
      <c r="Q79" s="265">
        <f t="shared" si="12"/>
        <v>1104.19</v>
      </c>
      <c r="R79" s="265">
        <f t="shared" si="2"/>
        <v>805.75</v>
      </c>
      <c r="S79" s="265">
        <f t="shared" si="13"/>
        <v>315.92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>
      <c r="A80" s="114"/>
      <c r="B80" s="83">
        <v>6266.0</v>
      </c>
      <c r="C80" s="83" t="s">
        <v>471</v>
      </c>
      <c r="D80" s="278">
        <v>32.867</v>
      </c>
      <c r="E80" s="83">
        <v>20.0</v>
      </c>
      <c r="F80" s="370">
        <v>32.01</v>
      </c>
      <c r="G80" s="83">
        <v>1634031.0</v>
      </c>
      <c r="H80" s="83">
        <v>29.04</v>
      </c>
      <c r="I80" s="83" t="s">
        <v>101</v>
      </c>
      <c r="J80" s="83" t="s">
        <v>53</v>
      </c>
      <c r="K80" s="83" t="s">
        <v>203</v>
      </c>
      <c r="L80" s="23"/>
      <c r="M80" s="23"/>
      <c r="N80" s="23"/>
      <c r="O80" s="204" t="str">
        <f t="shared" si="4"/>
        <v>750MeV</v>
      </c>
      <c r="P80" s="23" t="str">
        <f t="shared" si="5"/>
        <v>650MeV</v>
      </c>
      <c r="Q80" s="265">
        <f t="shared" si="12"/>
        <v>1104.19</v>
      </c>
      <c r="R80" s="265">
        <f t="shared" si="2"/>
        <v>837.76</v>
      </c>
      <c r="S80" s="265">
        <f t="shared" si="13"/>
        <v>315.92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>
      <c r="A81" s="114"/>
      <c r="B81" s="83">
        <v>6267.0</v>
      </c>
      <c r="C81" s="83" t="s">
        <v>471</v>
      </c>
      <c r="D81" s="278">
        <v>32.867</v>
      </c>
      <c r="E81" s="83">
        <v>20.0</v>
      </c>
      <c r="F81" s="370">
        <v>29.86</v>
      </c>
      <c r="G81" s="83">
        <v>1536879.0</v>
      </c>
      <c r="H81" s="83">
        <v>29.36</v>
      </c>
      <c r="I81" s="83" t="s">
        <v>101</v>
      </c>
      <c r="J81" s="83" t="s">
        <v>53</v>
      </c>
      <c r="K81" s="83" t="s">
        <v>203</v>
      </c>
      <c r="L81" s="23"/>
      <c r="M81" s="23"/>
      <c r="N81" s="23"/>
      <c r="O81" s="204" t="str">
        <f t="shared" si="4"/>
        <v>750MeV</v>
      </c>
      <c r="P81" s="23" t="str">
        <f t="shared" si="5"/>
        <v>650MeV</v>
      </c>
      <c r="Q81" s="265">
        <f t="shared" si="12"/>
        <v>1104.19</v>
      </c>
      <c r="R81" s="265">
        <f t="shared" si="2"/>
        <v>867.62</v>
      </c>
      <c r="S81" s="265">
        <f t="shared" si="13"/>
        <v>315.92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>
      <c r="A82" s="114"/>
      <c r="B82" s="83">
        <v>6268.0</v>
      </c>
      <c r="C82" s="83" t="s">
        <v>471</v>
      </c>
      <c r="D82" s="278">
        <v>32.867</v>
      </c>
      <c r="E82" s="83">
        <v>20.0</v>
      </c>
      <c r="F82" s="370">
        <v>29.04</v>
      </c>
      <c r="G82" s="83">
        <v>1513433.0</v>
      </c>
      <c r="H82" s="83">
        <v>28.57</v>
      </c>
      <c r="I82" s="83" t="s">
        <v>101</v>
      </c>
      <c r="J82" s="83" t="s">
        <v>53</v>
      </c>
      <c r="K82" s="83" t="s">
        <v>203</v>
      </c>
      <c r="L82" s="23"/>
      <c r="M82" s="23"/>
      <c r="N82" s="23"/>
      <c r="O82" s="204" t="str">
        <f t="shared" si="4"/>
        <v>750MeV</v>
      </c>
      <c r="P82" s="23" t="str">
        <f t="shared" si="5"/>
        <v>650MeV</v>
      </c>
      <c r="Q82" s="265">
        <f t="shared" si="12"/>
        <v>1104.19</v>
      </c>
      <c r="R82" s="265">
        <f t="shared" si="2"/>
        <v>896.66</v>
      </c>
      <c r="S82" s="265">
        <f t="shared" si="13"/>
        <v>315.92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114"/>
      <c r="B83" s="83">
        <v>6269.0</v>
      </c>
      <c r="C83" s="83" t="s">
        <v>471</v>
      </c>
      <c r="D83" s="278">
        <v>32.867</v>
      </c>
      <c r="E83" s="83">
        <v>20.0</v>
      </c>
      <c r="F83" s="370">
        <v>33.43</v>
      </c>
      <c r="G83" s="83">
        <v>1699458.0</v>
      </c>
      <c r="H83" s="83">
        <v>28.65</v>
      </c>
      <c r="I83" s="83" t="s">
        <v>101</v>
      </c>
      <c r="J83" s="83" t="s">
        <v>53</v>
      </c>
      <c r="K83" s="83" t="s">
        <v>203</v>
      </c>
      <c r="L83" s="23"/>
      <c r="M83" s="23"/>
      <c r="N83" s="23"/>
      <c r="O83" s="204" t="str">
        <f t="shared" si="4"/>
        <v>750MeV</v>
      </c>
      <c r="P83" s="23" t="str">
        <f t="shared" si="5"/>
        <v>650MeV</v>
      </c>
      <c r="Q83" s="265">
        <f t="shared" si="12"/>
        <v>1104.19</v>
      </c>
      <c r="R83" s="265">
        <f t="shared" si="2"/>
        <v>930.09</v>
      </c>
      <c r="S83" s="265">
        <f t="shared" si="13"/>
        <v>315.92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>
      <c r="A84" s="114"/>
      <c r="B84" s="83">
        <v>6270.0</v>
      </c>
      <c r="C84" s="83" t="s">
        <v>471</v>
      </c>
      <c r="D84" s="278">
        <v>32.867</v>
      </c>
      <c r="E84" s="83">
        <v>20.0</v>
      </c>
      <c r="F84" s="370">
        <v>30.29</v>
      </c>
      <c r="G84" s="83">
        <v>1557856.0</v>
      </c>
      <c r="H84" s="83">
        <v>28.78</v>
      </c>
      <c r="I84" s="83" t="s">
        <v>101</v>
      </c>
      <c r="J84" s="83" t="s">
        <v>53</v>
      </c>
      <c r="K84" s="83" t="s">
        <v>203</v>
      </c>
      <c r="L84" s="23"/>
      <c r="M84" s="23"/>
      <c r="N84" s="23"/>
      <c r="O84" s="204" t="str">
        <f t="shared" si="4"/>
        <v>750MeV</v>
      </c>
      <c r="P84" s="23" t="str">
        <f t="shared" si="5"/>
        <v>650MeV</v>
      </c>
      <c r="Q84" s="265">
        <f t="shared" si="12"/>
        <v>1104.19</v>
      </c>
      <c r="R84" s="265">
        <f t="shared" si="2"/>
        <v>960.38</v>
      </c>
      <c r="S84" s="265">
        <f t="shared" si="13"/>
        <v>315.92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ht="15.0" customHeight="1">
      <c r="A85" s="114"/>
      <c r="B85" s="83">
        <v>6271.0</v>
      </c>
      <c r="C85" s="83" t="s">
        <v>471</v>
      </c>
      <c r="D85" s="278">
        <v>32.867</v>
      </c>
      <c r="E85" s="83">
        <v>20.0</v>
      </c>
      <c r="F85" s="370">
        <v>22.94</v>
      </c>
      <c r="G85" s="83">
        <v>1203207.0</v>
      </c>
      <c r="H85" s="83">
        <v>29.38</v>
      </c>
      <c r="I85" s="83" t="s">
        <v>101</v>
      </c>
      <c r="J85" s="83" t="s">
        <v>53</v>
      </c>
      <c r="K85" s="83" t="s">
        <v>203</v>
      </c>
      <c r="L85" s="23"/>
      <c r="M85" s="23"/>
      <c r="N85" s="23"/>
      <c r="O85" s="204" t="str">
        <f t="shared" si="4"/>
        <v>750MeV</v>
      </c>
      <c r="P85" s="23" t="str">
        <f t="shared" si="5"/>
        <v>650MeV</v>
      </c>
      <c r="Q85" s="265">
        <f t="shared" si="12"/>
        <v>1104.19</v>
      </c>
      <c r="R85" s="265">
        <f t="shared" si="2"/>
        <v>983.32</v>
      </c>
      <c r="S85" s="265">
        <f t="shared" si="13"/>
        <v>315.92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114"/>
      <c r="B86" s="83">
        <v>6272.0</v>
      </c>
      <c r="C86" s="83" t="s">
        <v>471</v>
      </c>
      <c r="D86" s="278">
        <v>32.867</v>
      </c>
      <c r="E86" s="83">
        <v>20.0</v>
      </c>
      <c r="F86" s="370">
        <v>32.49</v>
      </c>
      <c r="G86" s="83">
        <v>1683270.0</v>
      </c>
      <c r="H86" s="83">
        <v>28.25</v>
      </c>
      <c r="I86" s="83" t="s">
        <v>101</v>
      </c>
      <c r="J86" s="83" t="s">
        <v>53</v>
      </c>
      <c r="K86" s="83" t="s">
        <v>203</v>
      </c>
      <c r="L86" s="23"/>
      <c r="M86" s="23"/>
      <c r="N86" s="23"/>
      <c r="O86" s="204" t="str">
        <f t="shared" si="4"/>
        <v>750MeV</v>
      </c>
      <c r="P86" s="23" t="str">
        <f t="shared" si="5"/>
        <v>650MeV</v>
      </c>
      <c r="Q86" s="265">
        <f t="shared" si="12"/>
        <v>1104.19</v>
      </c>
      <c r="R86" s="265">
        <f t="shared" si="2"/>
        <v>1015.81</v>
      </c>
      <c r="S86" s="265">
        <f t="shared" si="13"/>
        <v>315.92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14.25" customHeight="1">
      <c r="A87" s="180"/>
      <c r="B87" s="83">
        <v>6273.0</v>
      </c>
      <c r="C87" s="83" t="s">
        <v>471</v>
      </c>
      <c r="D87" s="278">
        <v>32.867</v>
      </c>
      <c r="E87" s="83">
        <v>20.0</v>
      </c>
      <c r="F87" s="370">
        <v>31.53</v>
      </c>
      <c r="G87" s="83">
        <v>1627427.0</v>
      </c>
      <c r="H87" s="83">
        <v>28.82</v>
      </c>
      <c r="I87" s="83" t="s">
        <v>101</v>
      </c>
      <c r="J87" s="83" t="s">
        <v>53</v>
      </c>
      <c r="K87" s="83" t="s">
        <v>203</v>
      </c>
      <c r="L87" s="45"/>
      <c r="M87" s="23"/>
      <c r="N87" s="23"/>
      <c r="O87" s="204" t="str">
        <f t="shared" si="4"/>
        <v>750MeV</v>
      </c>
      <c r="P87" s="23" t="str">
        <f t="shared" si="5"/>
        <v>650MeV</v>
      </c>
      <c r="Q87" s="265">
        <f t="shared" si="12"/>
        <v>1104.19</v>
      </c>
      <c r="R87" s="265">
        <f t="shared" si="2"/>
        <v>1047.34</v>
      </c>
      <c r="S87" s="265">
        <f t="shared" si="13"/>
        <v>315.92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>
      <c r="A88" s="180"/>
      <c r="B88" s="83">
        <v>6274.0</v>
      </c>
      <c r="C88" s="83" t="s">
        <v>471</v>
      </c>
      <c r="D88" s="278">
        <v>32.867</v>
      </c>
      <c r="E88" s="83">
        <v>20.0</v>
      </c>
      <c r="F88" s="370">
        <v>30.55</v>
      </c>
      <c r="G88" s="83">
        <v>1580513.0</v>
      </c>
      <c r="H88" s="83">
        <v>28.75</v>
      </c>
      <c r="I88" s="83" t="s">
        <v>101</v>
      </c>
      <c r="J88" s="83" t="s">
        <v>53</v>
      </c>
      <c r="K88" s="83" t="s">
        <v>203</v>
      </c>
      <c r="L88" s="23"/>
      <c r="M88" s="23"/>
      <c r="N88" s="23"/>
      <c r="O88" s="204" t="str">
        <f t="shared" si="4"/>
        <v>750MeV</v>
      </c>
      <c r="P88" s="23" t="str">
        <f t="shared" si="5"/>
        <v>650MeV</v>
      </c>
      <c r="Q88" s="265">
        <f t="shared" si="12"/>
        <v>1104.19</v>
      </c>
      <c r="R88" s="265">
        <f t="shared" si="2"/>
        <v>1077.89</v>
      </c>
      <c r="S88" s="265">
        <f t="shared" si="13"/>
        <v>315.92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45" t="s">
        <v>811</v>
      </c>
      <c r="AH88" s="23"/>
    </row>
    <row r="89">
      <c r="A89" s="114"/>
      <c r="B89" s="83">
        <v>6275.0</v>
      </c>
      <c r="C89" s="83" t="s">
        <v>471</v>
      </c>
      <c r="D89" s="278">
        <v>32.867</v>
      </c>
      <c r="E89" s="83">
        <v>20.0</v>
      </c>
      <c r="F89" s="370">
        <v>31.87</v>
      </c>
      <c r="G89" s="83">
        <v>1642667.0</v>
      </c>
      <c r="H89" s="83">
        <v>29.24</v>
      </c>
      <c r="I89" s="83" t="s">
        <v>101</v>
      </c>
      <c r="J89" s="83" t="s">
        <v>53</v>
      </c>
      <c r="K89" s="83" t="s">
        <v>203</v>
      </c>
      <c r="L89" s="23"/>
      <c r="M89" s="23"/>
      <c r="N89" s="23"/>
      <c r="O89" s="204" t="str">
        <f t="shared" si="4"/>
        <v>750MeV</v>
      </c>
      <c r="P89" s="23" t="str">
        <f t="shared" si="5"/>
        <v>650MeV</v>
      </c>
      <c r="Q89" s="265">
        <f t="shared" si="12"/>
        <v>1104.19</v>
      </c>
      <c r="R89" s="265">
        <f t="shared" si="2"/>
        <v>1109.76</v>
      </c>
      <c r="S89" s="265">
        <f t="shared" si="13"/>
        <v>315.92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180"/>
      <c r="B90" s="83">
        <v>6276.0</v>
      </c>
      <c r="C90" s="83" t="s">
        <v>154</v>
      </c>
      <c r="D90" s="278">
        <v>32.867</v>
      </c>
      <c r="E90" s="83">
        <v>15.0</v>
      </c>
      <c r="F90" s="370">
        <v>0.0</v>
      </c>
      <c r="G90" s="83">
        <v>0.0</v>
      </c>
      <c r="H90" s="83">
        <v>0.0</v>
      </c>
      <c r="I90" s="83" t="s">
        <v>101</v>
      </c>
      <c r="J90" s="83" t="s">
        <v>53</v>
      </c>
      <c r="K90" s="83" t="s">
        <v>203</v>
      </c>
      <c r="L90" s="23"/>
      <c r="M90" s="23"/>
      <c r="N90" s="23"/>
      <c r="O90" s="204" t="str">
        <f t="shared" si="4"/>
        <v>750MeV</v>
      </c>
      <c r="P90" s="23" t="str">
        <f t="shared" si="5"/>
        <v>650MeV</v>
      </c>
      <c r="Q90" s="265">
        <f t="shared" si="12"/>
        <v>1104.19</v>
      </c>
      <c r="R90" s="265">
        <f t="shared" si="2"/>
        <v>1109.76</v>
      </c>
      <c r="S90" s="265">
        <f t="shared" si="13"/>
        <v>315.92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114"/>
      <c r="B91" s="83">
        <v>6277.0</v>
      </c>
      <c r="C91" s="83" t="s">
        <v>471</v>
      </c>
      <c r="D91" s="278">
        <v>32.867</v>
      </c>
      <c r="E91" s="83">
        <v>15.0</v>
      </c>
      <c r="F91" s="370">
        <v>16.72</v>
      </c>
      <c r="G91" s="83">
        <v>870995.0</v>
      </c>
      <c r="H91" s="83">
        <v>19.16</v>
      </c>
      <c r="I91" s="83" t="s">
        <v>101</v>
      </c>
      <c r="J91" s="83" t="s">
        <v>53</v>
      </c>
      <c r="K91" s="83" t="s">
        <v>203</v>
      </c>
      <c r="L91" s="23"/>
      <c r="M91" s="23"/>
      <c r="N91" s="23"/>
      <c r="O91" s="204" t="str">
        <f t="shared" si="4"/>
        <v>750MeV</v>
      </c>
      <c r="P91" s="23" t="str">
        <f t="shared" si="5"/>
        <v>650MeV</v>
      </c>
      <c r="Q91" s="265">
        <f t="shared" si="12"/>
        <v>1104.19</v>
      </c>
      <c r="R91" s="265">
        <f t="shared" si="2"/>
        <v>1126.48</v>
      </c>
      <c r="S91" s="265">
        <f t="shared" si="13"/>
        <v>315.92</v>
      </c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</row>
    <row r="92">
      <c r="A92" s="114"/>
      <c r="B92" s="83">
        <v>6278.0</v>
      </c>
      <c r="C92" s="83" t="s">
        <v>471</v>
      </c>
      <c r="D92" s="278">
        <v>32.867</v>
      </c>
      <c r="E92" s="83">
        <v>10.0</v>
      </c>
      <c r="F92" s="370">
        <v>11.56</v>
      </c>
      <c r="G92" s="83">
        <v>611965.0</v>
      </c>
      <c r="H92" s="83">
        <v>19.23</v>
      </c>
      <c r="I92" s="83" t="s">
        <v>101</v>
      </c>
      <c r="J92" s="83" t="s">
        <v>53</v>
      </c>
      <c r="K92" s="83" t="s">
        <v>203</v>
      </c>
      <c r="L92" s="45"/>
      <c r="M92" s="23"/>
      <c r="N92" s="45"/>
      <c r="O92" s="204" t="str">
        <f t="shared" si="4"/>
        <v>750MeV</v>
      </c>
      <c r="P92" s="23" t="str">
        <f t="shared" si="5"/>
        <v>650MeV</v>
      </c>
      <c r="Q92" s="265">
        <f t="shared" si="12"/>
        <v>1104.19</v>
      </c>
      <c r="R92" s="265">
        <f t="shared" si="2"/>
        <v>1138.04</v>
      </c>
      <c r="S92" s="265">
        <f t="shared" si="13"/>
        <v>315.92</v>
      </c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</row>
    <row r="93">
      <c r="A93" s="114"/>
      <c r="B93" s="83">
        <v>6279.0</v>
      </c>
      <c r="C93" s="83" t="s">
        <v>471</v>
      </c>
      <c r="D93" s="278">
        <v>32.867</v>
      </c>
      <c r="E93" s="83">
        <v>15.0</v>
      </c>
      <c r="F93" s="370">
        <v>11.5</v>
      </c>
      <c r="G93" s="83">
        <v>604094.0</v>
      </c>
      <c r="H93" s="83">
        <v>14.66</v>
      </c>
      <c r="I93" s="83" t="s">
        <v>101</v>
      </c>
      <c r="J93" s="83" t="s">
        <v>469</v>
      </c>
      <c r="K93" s="83" t="s">
        <v>203</v>
      </c>
      <c r="L93" s="45"/>
      <c r="M93" s="23"/>
      <c r="N93" s="23"/>
      <c r="O93" s="204" t="str">
        <f t="shared" si="4"/>
        <v>750MeV</v>
      </c>
      <c r="P93" s="23" t="str">
        <f t="shared" si="5"/>
        <v>650MeV</v>
      </c>
      <c r="Q93" s="265">
        <f t="shared" si="12"/>
        <v>1104.19</v>
      </c>
      <c r="R93" s="265">
        <f t="shared" si="2"/>
        <v>1149.54</v>
      </c>
      <c r="S93" s="265">
        <f t="shared" si="13"/>
        <v>315.92</v>
      </c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</row>
    <row r="94">
      <c r="A94" s="75"/>
      <c r="B94" s="52">
        <v>6280.0</v>
      </c>
      <c r="C94" s="52" t="s">
        <v>471</v>
      </c>
      <c r="D94" s="276">
        <v>32.867</v>
      </c>
      <c r="E94" s="52">
        <v>30.0</v>
      </c>
      <c r="F94" s="242">
        <v>44.41</v>
      </c>
      <c r="G94" s="52">
        <v>879999.0</v>
      </c>
      <c r="H94" s="52">
        <v>29.23</v>
      </c>
      <c r="I94" s="52" t="s">
        <v>65</v>
      </c>
      <c r="J94" s="52" t="s">
        <v>53</v>
      </c>
      <c r="K94" s="52" t="s">
        <v>203</v>
      </c>
      <c r="L94" s="4"/>
      <c r="O94" s="176" t="str">
        <f t="shared" si="4"/>
        <v>750MeV</v>
      </c>
      <c r="P94" s="20" t="str">
        <f t="shared" si="5"/>
        <v>650MeV</v>
      </c>
      <c r="Q94" s="247">
        <f t="shared" si="12"/>
        <v>1148.6</v>
      </c>
      <c r="R94" s="247">
        <f t="shared" si="2"/>
        <v>1149.54</v>
      </c>
      <c r="S94" s="247">
        <f t="shared" si="13"/>
        <v>315.92</v>
      </c>
    </row>
    <row r="95">
      <c r="A95" s="75"/>
      <c r="B95" s="52">
        <v>6281.0</v>
      </c>
      <c r="C95" s="52" t="s">
        <v>471</v>
      </c>
      <c r="D95" s="276">
        <v>32.867</v>
      </c>
      <c r="E95" s="52">
        <v>30.0</v>
      </c>
      <c r="F95" s="242">
        <v>43.1</v>
      </c>
      <c r="G95" s="52">
        <v>848365.0</v>
      </c>
      <c r="H95" s="52">
        <v>29.18</v>
      </c>
      <c r="I95" s="52" t="s">
        <v>65</v>
      </c>
      <c r="J95" s="52" t="s">
        <v>53</v>
      </c>
      <c r="K95" s="52" t="s">
        <v>203</v>
      </c>
      <c r="L95" s="4"/>
      <c r="O95" s="176" t="str">
        <f t="shared" si="4"/>
        <v>750MeV</v>
      </c>
      <c r="P95" s="20" t="str">
        <f t="shared" si="5"/>
        <v>650MeV</v>
      </c>
      <c r="Q95" s="247">
        <f t="shared" si="12"/>
        <v>1191.7</v>
      </c>
      <c r="R95" s="247">
        <f t="shared" si="2"/>
        <v>1149.54</v>
      </c>
      <c r="S95" s="247">
        <f t="shared" si="13"/>
        <v>315.92</v>
      </c>
    </row>
    <row r="96">
      <c r="A96" s="73"/>
      <c r="B96" s="52">
        <v>6282.0</v>
      </c>
      <c r="C96" s="52" t="s">
        <v>471</v>
      </c>
      <c r="D96" s="276">
        <v>32.867</v>
      </c>
      <c r="E96" s="52">
        <v>30.0</v>
      </c>
      <c r="F96" s="242">
        <v>45.36</v>
      </c>
      <c r="G96" s="52">
        <v>888105.0</v>
      </c>
      <c r="H96" s="52">
        <v>29.57</v>
      </c>
      <c r="I96" s="52" t="s">
        <v>65</v>
      </c>
      <c r="J96" s="52" t="s">
        <v>53</v>
      </c>
      <c r="K96" s="52" t="s">
        <v>203</v>
      </c>
      <c r="L96" s="4"/>
      <c r="O96" s="176" t="str">
        <f t="shared" si="4"/>
        <v>750MeV</v>
      </c>
      <c r="P96" s="20" t="str">
        <f t="shared" si="5"/>
        <v>650MeV</v>
      </c>
      <c r="Q96" s="247">
        <f t="shared" si="12"/>
        <v>1237.06</v>
      </c>
      <c r="R96" s="247">
        <f t="shared" si="2"/>
        <v>1149.54</v>
      </c>
      <c r="S96" s="247">
        <f t="shared" si="13"/>
        <v>315.92</v>
      </c>
    </row>
    <row r="97">
      <c r="A97" s="75"/>
      <c r="B97" s="52">
        <v>6283.0</v>
      </c>
      <c r="C97" s="52" t="s">
        <v>471</v>
      </c>
      <c r="D97" s="276">
        <v>32.867</v>
      </c>
      <c r="E97" s="52">
        <v>30.0</v>
      </c>
      <c r="F97" s="242">
        <v>49.37</v>
      </c>
      <c r="G97" s="52">
        <v>962810.0</v>
      </c>
      <c r="H97" s="52">
        <v>29.35</v>
      </c>
      <c r="I97" s="52" t="s">
        <v>65</v>
      </c>
      <c r="J97" s="52" t="s">
        <v>53</v>
      </c>
      <c r="K97" s="52" t="s">
        <v>203</v>
      </c>
      <c r="L97" s="4"/>
      <c r="O97" s="176" t="str">
        <f t="shared" si="4"/>
        <v>750MeV</v>
      </c>
      <c r="P97" s="20" t="str">
        <f t="shared" si="5"/>
        <v>650MeV</v>
      </c>
      <c r="Q97" s="247">
        <f t="shared" si="12"/>
        <v>1286.43</v>
      </c>
      <c r="R97" s="247">
        <f t="shared" si="2"/>
        <v>1149.54</v>
      </c>
      <c r="S97" s="247">
        <f t="shared" si="13"/>
        <v>315.92</v>
      </c>
    </row>
    <row r="98">
      <c r="A98" s="75"/>
      <c r="B98" s="52">
        <v>6284.0</v>
      </c>
      <c r="C98" s="52" t="s">
        <v>471</v>
      </c>
      <c r="D98" s="276">
        <v>32.867</v>
      </c>
      <c r="E98" s="52">
        <v>30.0</v>
      </c>
      <c r="F98" s="242">
        <v>43.67</v>
      </c>
      <c r="G98" s="52">
        <v>863844.0</v>
      </c>
      <c r="H98" s="52">
        <v>29.18</v>
      </c>
      <c r="I98" s="52" t="s">
        <v>65</v>
      </c>
      <c r="J98" s="52" t="s">
        <v>53</v>
      </c>
      <c r="K98" s="52" t="s">
        <v>203</v>
      </c>
      <c r="L98" s="4"/>
      <c r="O98" s="176" t="str">
        <f t="shared" si="4"/>
        <v>750MeV</v>
      </c>
      <c r="P98" s="20" t="str">
        <f t="shared" si="5"/>
        <v>650MeV</v>
      </c>
      <c r="Q98" s="247">
        <f t="shared" si="12"/>
        <v>1330.1</v>
      </c>
      <c r="R98" s="247">
        <f t="shared" si="2"/>
        <v>1149.54</v>
      </c>
      <c r="S98" s="247">
        <f t="shared" si="13"/>
        <v>315.92</v>
      </c>
    </row>
    <row r="99">
      <c r="A99" s="75"/>
      <c r="B99" s="52">
        <v>6285.0</v>
      </c>
      <c r="C99" s="52" t="s">
        <v>471</v>
      </c>
      <c r="D99" s="276">
        <v>32.867</v>
      </c>
      <c r="E99" s="52">
        <v>30.0</v>
      </c>
      <c r="F99" s="242">
        <v>44.41</v>
      </c>
      <c r="G99" s="52">
        <v>870444.0</v>
      </c>
      <c r="H99" s="52">
        <v>29.43</v>
      </c>
      <c r="I99" s="52" t="s">
        <v>65</v>
      </c>
      <c r="J99" s="52" t="s">
        <v>53</v>
      </c>
      <c r="K99" s="52" t="s">
        <v>203</v>
      </c>
      <c r="L99" s="4"/>
      <c r="O99" s="176" t="str">
        <f t="shared" si="4"/>
        <v>750MeV</v>
      </c>
      <c r="P99" s="20" t="str">
        <f t="shared" si="5"/>
        <v>650MeV</v>
      </c>
      <c r="Q99" s="247">
        <f t="shared" si="12"/>
        <v>1374.51</v>
      </c>
      <c r="R99" s="247">
        <f t="shared" si="2"/>
        <v>1149.54</v>
      </c>
      <c r="S99" s="247">
        <f t="shared" si="13"/>
        <v>315.92</v>
      </c>
    </row>
    <row r="100">
      <c r="A100" s="75"/>
      <c r="B100" s="52">
        <v>6286.0</v>
      </c>
      <c r="C100" s="52" t="s">
        <v>471</v>
      </c>
      <c r="D100" s="276">
        <v>32.867</v>
      </c>
      <c r="E100" s="52">
        <v>30.0</v>
      </c>
      <c r="F100" s="242">
        <v>37.97</v>
      </c>
      <c r="G100" s="52">
        <v>870444.0</v>
      </c>
      <c r="H100" s="52">
        <v>29.79</v>
      </c>
      <c r="I100" s="52" t="s">
        <v>65</v>
      </c>
      <c r="J100" s="52" t="s">
        <v>53</v>
      </c>
      <c r="K100" s="52" t="s">
        <v>203</v>
      </c>
      <c r="L100" s="4"/>
      <c r="O100" s="176" t="str">
        <f t="shared" si="4"/>
        <v>750MeV</v>
      </c>
      <c r="P100" s="20" t="str">
        <f t="shared" si="5"/>
        <v>650MeV</v>
      </c>
      <c r="Q100" s="247">
        <f t="shared" si="12"/>
        <v>1412.48</v>
      </c>
      <c r="R100" s="247">
        <f t="shared" si="2"/>
        <v>1149.54</v>
      </c>
      <c r="S100" s="247">
        <f t="shared" si="13"/>
        <v>315.92</v>
      </c>
    </row>
    <row r="101">
      <c r="A101" s="75"/>
      <c r="B101" s="52">
        <v>6287.0</v>
      </c>
      <c r="C101" s="52" t="s">
        <v>471</v>
      </c>
      <c r="D101" s="276">
        <v>32.867</v>
      </c>
      <c r="E101" s="52">
        <v>30.0</v>
      </c>
      <c r="F101" s="242">
        <v>46.85</v>
      </c>
      <c r="G101" s="52">
        <v>912769.0</v>
      </c>
      <c r="H101" s="52">
        <v>29.47</v>
      </c>
      <c r="I101" s="52" t="s">
        <v>65</v>
      </c>
      <c r="J101" s="52" t="s">
        <v>53</v>
      </c>
      <c r="K101" s="52" t="s">
        <v>203</v>
      </c>
      <c r="O101" s="176" t="str">
        <f t="shared" si="4"/>
        <v>750MeV</v>
      </c>
      <c r="P101" s="20" t="str">
        <f t="shared" si="5"/>
        <v>650MeV</v>
      </c>
      <c r="Q101" s="247">
        <f t="shared" si="12"/>
        <v>1459.33</v>
      </c>
      <c r="R101" s="247">
        <f t="shared" si="2"/>
        <v>1149.54</v>
      </c>
      <c r="S101" s="247">
        <f t="shared" si="13"/>
        <v>315.92</v>
      </c>
    </row>
    <row r="102">
      <c r="A102" s="75"/>
      <c r="B102" s="52">
        <v>6288.0</v>
      </c>
      <c r="C102" s="52" t="s">
        <v>471</v>
      </c>
      <c r="D102" s="276">
        <v>32.867</v>
      </c>
      <c r="E102" s="52">
        <v>20.0</v>
      </c>
      <c r="F102" s="242">
        <v>22.22</v>
      </c>
      <c r="G102" s="52">
        <v>452062.0</v>
      </c>
      <c r="H102" s="52">
        <v>19.45</v>
      </c>
      <c r="I102" s="52" t="s">
        <v>65</v>
      </c>
      <c r="J102" s="52" t="s">
        <v>53</v>
      </c>
      <c r="K102" s="52" t="s">
        <v>203</v>
      </c>
      <c r="L102" s="245"/>
      <c r="O102" s="176" t="str">
        <f t="shared" si="4"/>
        <v>750MeV</v>
      </c>
      <c r="P102" s="20" t="str">
        <f t="shared" si="5"/>
        <v>650MeV</v>
      </c>
      <c r="Q102" s="247">
        <f t="shared" si="12"/>
        <v>1481.55</v>
      </c>
      <c r="R102" s="247">
        <f t="shared" si="2"/>
        <v>1149.54</v>
      </c>
      <c r="S102" s="247">
        <f t="shared" si="13"/>
        <v>315.92</v>
      </c>
    </row>
    <row r="103">
      <c r="A103" s="252"/>
      <c r="B103" s="52">
        <v>6289.0</v>
      </c>
      <c r="C103" s="52" t="s">
        <v>471</v>
      </c>
      <c r="D103" s="276">
        <v>32.867</v>
      </c>
      <c r="E103" s="52">
        <v>10.0</v>
      </c>
      <c r="F103" s="242">
        <v>16.93</v>
      </c>
      <c r="G103" s="52">
        <v>378055.0</v>
      </c>
      <c r="H103" s="52">
        <v>29.42</v>
      </c>
      <c r="I103" s="52" t="s">
        <v>65</v>
      </c>
      <c r="J103" s="52" t="s">
        <v>53</v>
      </c>
      <c r="K103" s="52" t="s">
        <v>203</v>
      </c>
      <c r="L103" s="245"/>
      <c r="O103" s="176" t="str">
        <f t="shared" si="4"/>
        <v>750MeV</v>
      </c>
      <c r="P103" s="20" t="str">
        <f t="shared" si="5"/>
        <v>650MeV</v>
      </c>
      <c r="Q103" s="247">
        <f t="shared" si="12"/>
        <v>1498.48</v>
      </c>
      <c r="R103" s="247">
        <f t="shared" si="2"/>
        <v>1149.54</v>
      </c>
      <c r="S103" s="247">
        <f t="shared" si="13"/>
        <v>315.92</v>
      </c>
    </row>
    <row r="104">
      <c r="A104" s="75"/>
      <c r="B104" s="52">
        <v>6290.0</v>
      </c>
      <c r="C104" s="52" t="s">
        <v>471</v>
      </c>
      <c r="D104" s="276">
        <v>32.867</v>
      </c>
      <c r="E104" s="52">
        <v>30.0</v>
      </c>
      <c r="F104" s="242">
        <v>22.84</v>
      </c>
      <c r="G104" s="52">
        <v>441923.0</v>
      </c>
      <c r="H104" s="52">
        <v>14.96</v>
      </c>
      <c r="I104" s="52" t="s">
        <v>65</v>
      </c>
      <c r="J104" s="52" t="s">
        <v>453</v>
      </c>
      <c r="K104" s="52" t="s">
        <v>223</v>
      </c>
      <c r="O104" s="176" t="str">
        <f t="shared" si="4"/>
        <v>750MeV</v>
      </c>
      <c r="P104" s="20" t="str">
        <f t="shared" si="5"/>
        <v>650MeV</v>
      </c>
      <c r="Q104" s="247">
        <f t="shared" si="12"/>
        <v>1521.32</v>
      </c>
      <c r="R104" s="247">
        <f t="shared" si="2"/>
        <v>1149.54</v>
      </c>
      <c r="S104" s="247">
        <f t="shared" si="13"/>
        <v>315.92</v>
      </c>
    </row>
    <row r="105">
      <c r="A105" s="111"/>
      <c r="B105" s="43">
        <v>6291.0</v>
      </c>
      <c r="C105" s="43" t="s">
        <v>471</v>
      </c>
      <c r="D105" s="277">
        <v>32.867</v>
      </c>
      <c r="E105" s="43">
        <v>20.0</v>
      </c>
      <c r="F105" s="381">
        <v>32.24</v>
      </c>
      <c r="G105" s="43">
        <v>649467.0</v>
      </c>
      <c r="H105" s="43">
        <v>29.53</v>
      </c>
      <c r="I105" s="43" t="s">
        <v>229</v>
      </c>
      <c r="J105" s="43" t="s">
        <v>53</v>
      </c>
      <c r="K105" s="43" t="s">
        <v>203</v>
      </c>
      <c r="L105" s="27"/>
      <c r="M105" s="27"/>
      <c r="N105" s="27"/>
      <c r="O105" s="200" t="str">
        <f t="shared" si="4"/>
        <v>750MeV</v>
      </c>
      <c r="P105" s="27" t="str">
        <f t="shared" si="5"/>
        <v>650MeV</v>
      </c>
      <c r="Q105" s="382">
        <f t="shared" si="12"/>
        <v>1521.32</v>
      </c>
      <c r="R105" s="382">
        <f t="shared" si="2"/>
        <v>1149.54</v>
      </c>
      <c r="S105" s="382">
        <f t="shared" si="13"/>
        <v>348.16</v>
      </c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</row>
    <row r="106">
      <c r="A106" s="111"/>
      <c r="B106" s="43">
        <v>6292.0</v>
      </c>
      <c r="C106" s="43" t="s">
        <v>471</v>
      </c>
      <c r="D106" s="277">
        <v>32.867</v>
      </c>
      <c r="E106" s="43">
        <v>20.0</v>
      </c>
      <c r="F106" s="381">
        <v>35.94</v>
      </c>
      <c r="G106" s="43">
        <v>726595.0</v>
      </c>
      <c r="H106" s="43">
        <v>34.33</v>
      </c>
      <c r="I106" s="43" t="s">
        <v>229</v>
      </c>
      <c r="J106" s="43" t="s">
        <v>53</v>
      </c>
      <c r="K106" s="43" t="s">
        <v>203</v>
      </c>
      <c r="L106" s="27"/>
      <c r="M106" s="27"/>
      <c r="N106" s="27"/>
      <c r="O106" s="200" t="str">
        <f t="shared" si="4"/>
        <v>750MeV</v>
      </c>
      <c r="P106" s="27" t="str">
        <f t="shared" si="5"/>
        <v>650MeV</v>
      </c>
      <c r="Q106" s="382">
        <f t="shared" si="12"/>
        <v>1521.32</v>
      </c>
      <c r="R106" s="382">
        <f t="shared" si="2"/>
        <v>1149.54</v>
      </c>
      <c r="S106" s="382">
        <f t="shared" si="13"/>
        <v>384.1</v>
      </c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</row>
    <row r="107">
      <c r="A107" s="111"/>
      <c r="B107" s="43">
        <v>6293.0</v>
      </c>
      <c r="C107" s="43" t="s">
        <v>471</v>
      </c>
      <c r="D107" s="277">
        <v>32.867</v>
      </c>
      <c r="E107" s="43">
        <v>20.0</v>
      </c>
      <c r="F107" s="381">
        <v>30.65</v>
      </c>
      <c r="G107" s="43">
        <v>628712.0</v>
      </c>
      <c r="H107" s="43">
        <v>29.28</v>
      </c>
      <c r="I107" s="43" t="s">
        <v>229</v>
      </c>
      <c r="J107" s="43" t="s">
        <v>53</v>
      </c>
      <c r="K107" s="43" t="s">
        <v>203</v>
      </c>
      <c r="L107" s="27"/>
      <c r="M107" s="27"/>
      <c r="N107" s="27"/>
      <c r="O107" s="200" t="str">
        <f t="shared" si="4"/>
        <v>750MeV</v>
      </c>
      <c r="P107" s="27" t="str">
        <f t="shared" si="5"/>
        <v>650MeV</v>
      </c>
      <c r="Q107" s="382">
        <f t="shared" si="12"/>
        <v>1521.32</v>
      </c>
      <c r="R107" s="382">
        <f t="shared" si="2"/>
        <v>1149.54</v>
      </c>
      <c r="S107" s="382">
        <f t="shared" si="13"/>
        <v>414.75</v>
      </c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</row>
    <row r="108">
      <c r="A108" s="114"/>
      <c r="B108" s="83">
        <v>6294.0</v>
      </c>
      <c r="C108" s="83" t="s">
        <v>471</v>
      </c>
      <c r="D108" s="278">
        <v>32.867</v>
      </c>
      <c r="E108" s="83">
        <v>20.0</v>
      </c>
      <c r="F108" s="370">
        <v>3.43</v>
      </c>
      <c r="G108" s="83">
        <v>194571.0</v>
      </c>
      <c r="H108" s="83">
        <v>11.25</v>
      </c>
      <c r="I108" s="83" t="s">
        <v>101</v>
      </c>
      <c r="J108" s="83" t="s">
        <v>53</v>
      </c>
      <c r="K108" s="83" t="s">
        <v>203</v>
      </c>
      <c r="L108" s="23"/>
      <c r="M108" s="23"/>
      <c r="N108" s="23"/>
      <c r="O108" s="204" t="str">
        <f t="shared" si="4"/>
        <v>750MeV</v>
      </c>
      <c r="P108" s="23" t="str">
        <f t="shared" si="5"/>
        <v>650MeV</v>
      </c>
      <c r="Q108" s="265">
        <f t="shared" si="12"/>
        <v>1521.32</v>
      </c>
      <c r="R108" s="265">
        <f t="shared" si="2"/>
        <v>1152.97</v>
      </c>
      <c r="S108" s="265">
        <f t="shared" si="13"/>
        <v>414.75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>
      <c r="A109" s="180">
        <v>45410.0</v>
      </c>
      <c r="B109" s="83">
        <v>6295.0</v>
      </c>
      <c r="C109" s="83" t="s">
        <v>471</v>
      </c>
      <c r="D109" s="278">
        <v>32.867</v>
      </c>
      <c r="E109" s="83">
        <v>20.0</v>
      </c>
      <c r="F109" s="370">
        <v>34.53</v>
      </c>
      <c r="G109" s="83">
        <v>1776055.0</v>
      </c>
      <c r="H109" s="83">
        <v>33.54</v>
      </c>
      <c r="I109" s="83" t="s">
        <v>101</v>
      </c>
      <c r="J109" s="83" t="s">
        <v>53</v>
      </c>
      <c r="K109" s="83" t="s">
        <v>203</v>
      </c>
      <c r="L109" s="23"/>
      <c r="M109" s="23"/>
      <c r="N109" s="23"/>
      <c r="O109" s="204" t="str">
        <f t="shared" si="4"/>
        <v>750MeV</v>
      </c>
      <c r="P109" s="23" t="str">
        <f t="shared" si="5"/>
        <v>650MeV</v>
      </c>
      <c r="Q109" s="265">
        <f t="shared" si="12"/>
        <v>1521.32</v>
      </c>
      <c r="R109" s="265">
        <f t="shared" si="2"/>
        <v>1187.5</v>
      </c>
      <c r="S109" s="265">
        <f t="shared" si="13"/>
        <v>414.75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>
      <c r="A110" s="114"/>
      <c r="B110" s="83">
        <v>6296.0</v>
      </c>
      <c r="C110" s="83" t="s">
        <v>471</v>
      </c>
      <c r="D110" s="278">
        <v>32.867</v>
      </c>
      <c r="E110" s="83">
        <v>20.0</v>
      </c>
      <c r="F110" s="370">
        <v>36.33</v>
      </c>
      <c r="G110" s="83">
        <v>1859345.0</v>
      </c>
      <c r="H110" s="83">
        <v>36.88</v>
      </c>
      <c r="I110" s="83" t="s">
        <v>101</v>
      </c>
      <c r="J110" s="83" t="s">
        <v>53</v>
      </c>
      <c r="K110" s="83" t="s">
        <v>203</v>
      </c>
      <c r="L110" s="23"/>
      <c r="M110" s="23"/>
      <c r="N110" s="23"/>
      <c r="O110" s="204" t="str">
        <f t="shared" si="4"/>
        <v>750MeV</v>
      </c>
      <c r="P110" s="23" t="str">
        <f t="shared" si="5"/>
        <v>650MeV</v>
      </c>
      <c r="Q110" s="265">
        <f t="shared" si="12"/>
        <v>1521.32</v>
      </c>
      <c r="R110" s="265">
        <f t="shared" si="2"/>
        <v>1223.83</v>
      </c>
      <c r="S110" s="265">
        <f t="shared" si="13"/>
        <v>414.75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>
      <c r="A111" s="114"/>
      <c r="B111" s="83">
        <v>6297.0</v>
      </c>
      <c r="C111" s="83" t="s">
        <v>471</v>
      </c>
      <c r="D111" s="278">
        <v>32.867</v>
      </c>
      <c r="E111" s="83">
        <v>20.0</v>
      </c>
      <c r="F111" s="370">
        <v>34.21</v>
      </c>
      <c r="G111" s="83">
        <v>1768037.0</v>
      </c>
      <c r="H111" s="83">
        <v>30.9</v>
      </c>
      <c r="I111" s="83" t="s">
        <v>101</v>
      </c>
      <c r="J111" s="83" t="s">
        <v>53</v>
      </c>
      <c r="K111" s="83" t="s">
        <v>203</v>
      </c>
      <c r="L111" s="23"/>
      <c r="M111" s="23"/>
      <c r="N111" s="23"/>
      <c r="O111" s="204" t="str">
        <f t="shared" si="4"/>
        <v>750MeV</v>
      </c>
      <c r="P111" s="23" t="str">
        <f t="shared" si="5"/>
        <v>650MeV</v>
      </c>
      <c r="Q111" s="265">
        <f t="shared" si="12"/>
        <v>1521.32</v>
      </c>
      <c r="R111" s="265">
        <f t="shared" si="2"/>
        <v>1258.04</v>
      </c>
      <c r="S111" s="265">
        <f t="shared" si="13"/>
        <v>414.75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>
      <c r="A112" s="114"/>
      <c r="B112" s="83">
        <v>6298.0</v>
      </c>
      <c r="C112" s="83" t="s">
        <v>471</v>
      </c>
      <c r="D112" s="278">
        <v>32.867</v>
      </c>
      <c r="E112" s="83">
        <v>20.0</v>
      </c>
      <c r="F112" s="370">
        <v>36.19</v>
      </c>
      <c r="G112" s="83">
        <v>1873460.0</v>
      </c>
      <c r="H112" s="83">
        <v>32.98</v>
      </c>
      <c r="I112" s="83" t="s">
        <v>101</v>
      </c>
      <c r="J112" s="83" t="s">
        <v>53</v>
      </c>
      <c r="K112" s="83" t="s">
        <v>203</v>
      </c>
      <c r="L112" s="23"/>
      <c r="M112" s="23"/>
      <c r="N112" s="23"/>
      <c r="O112" s="204" t="str">
        <f t="shared" si="4"/>
        <v>750MeV</v>
      </c>
      <c r="P112" s="23" t="str">
        <f t="shared" si="5"/>
        <v>650MeV</v>
      </c>
      <c r="Q112" s="265">
        <f t="shared" si="12"/>
        <v>1521.32</v>
      </c>
      <c r="R112" s="265">
        <f t="shared" si="2"/>
        <v>1294.23</v>
      </c>
      <c r="S112" s="265">
        <f t="shared" si="13"/>
        <v>414.75</v>
      </c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>
      <c r="A113" s="180"/>
      <c r="B113" s="83">
        <v>6299.0</v>
      </c>
      <c r="C113" s="83" t="s">
        <v>471</v>
      </c>
      <c r="D113" s="278">
        <v>32.867</v>
      </c>
      <c r="E113" s="83">
        <v>20.0</v>
      </c>
      <c r="F113" s="370">
        <v>35.75</v>
      </c>
      <c r="G113" s="83">
        <v>1852832.0</v>
      </c>
      <c r="H113" s="83">
        <v>37.6</v>
      </c>
      <c r="I113" s="83" t="s">
        <v>101</v>
      </c>
      <c r="J113" s="83" t="s">
        <v>53</v>
      </c>
      <c r="K113" s="83" t="s">
        <v>203</v>
      </c>
      <c r="L113" s="23"/>
      <c r="M113" s="23"/>
      <c r="N113" s="23"/>
      <c r="O113" s="204" t="str">
        <f t="shared" si="4"/>
        <v>750MeV</v>
      </c>
      <c r="P113" s="23" t="str">
        <f t="shared" si="5"/>
        <v>650MeV</v>
      </c>
      <c r="Q113" s="265">
        <f t="shared" si="12"/>
        <v>1521.32</v>
      </c>
      <c r="R113" s="265">
        <f t="shared" si="2"/>
        <v>1329.98</v>
      </c>
      <c r="S113" s="265">
        <f t="shared" si="13"/>
        <v>414.75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>
      <c r="A114" s="112"/>
      <c r="B114" s="83">
        <v>6300.0</v>
      </c>
      <c r="C114" s="83" t="s">
        <v>471</v>
      </c>
      <c r="D114" s="278">
        <v>32.867</v>
      </c>
      <c r="E114" s="83">
        <v>20.0</v>
      </c>
      <c r="F114" s="370">
        <v>32.89</v>
      </c>
      <c r="G114" s="83">
        <v>1701075.0</v>
      </c>
      <c r="H114" s="83">
        <v>30.29</v>
      </c>
      <c r="I114" s="83" t="s">
        <v>101</v>
      </c>
      <c r="J114" s="83" t="s">
        <v>53</v>
      </c>
      <c r="K114" s="83" t="s">
        <v>203</v>
      </c>
      <c r="L114" s="23"/>
      <c r="M114" s="23"/>
      <c r="N114" s="23"/>
      <c r="O114" s="204" t="str">
        <f t="shared" si="4"/>
        <v>750MeV</v>
      </c>
      <c r="P114" s="23" t="str">
        <f t="shared" si="5"/>
        <v>650MeV</v>
      </c>
      <c r="Q114" s="265">
        <f t="shared" si="12"/>
        <v>1521.32</v>
      </c>
      <c r="R114" s="265">
        <f t="shared" si="2"/>
        <v>1362.87</v>
      </c>
      <c r="S114" s="265">
        <f t="shared" si="13"/>
        <v>414.75</v>
      </c>
      <c r="T114" s="83"/>
      <c r="U114" s="83"/>
      <c r="V114" s="8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>
      <c r="A115" s="188"/>
      <c r="B115" s="83">
        <v>6301.0</v>
      </c>
      <c r="C115" s="83" t="s">
        <v>471</v>
      </c>
      <c r="D115" s="278">
        <v>32.867</v>
      </c>
      <c r="E115" s="83">
        <v>20.0</v>
      </c>
      <c r="F115" s="370">
        <v>31.87</v>
      </c>
      <c r="G115" s="83">
        <v>1638235.0</v>
      </c>
      <c r="H115" s="83">
        <v>30.39</v>
      </c>
      <c r="I115" s="83" t="s">
        <v>101</v>
      </c>
      <c r="J115" s="83" t="s">
        <v>53</v>
      </c>
      <c r="K115" s="83" t="s">
        <v>203</v>
      </c>
      <c r="L115" s="23"/>
      <c r="M115" s="23"/>
      <c r="N115" s="23"/>
      <c r="O115" s="204" t="str">
        <f t="shared" si="4"/>
        <v>750MeV</v>
      </c>
      <c r="P115" s="23" t="str">
        <f t="shared" si="5"/>
        <v>650MeV</v>
      </c>
      <c r="Q115" s="265">
        <f t="shared" si="12"/>
        <v>1521.32</v>
      </c>
      <c r="R115" s="265">
        <f t="shared" si="2"/>
        <v>1394.74</v>
      </c>
      <c r="S115" s="265">
        <f t="shared" si="13"/>
        <v>414.75</v>
      </c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>
      <c r="A116" s="114"/>
      <c r="B116" s="83">
        <v>6302.0</v>
      </c>
      <c r="C116" s="83" t="s">
        <v>471</v>
      </c>
      <c r="D116" s="278">
        <v>32.867</v>
      </c>
      <c r="E116" s="83">
        <v>20.0</v>
      </c>
      <c r="F116" s="370">
        <v>1.15</v>
      </c>
      <c r="G116" s="83">
        <v>77412.0</v>
      </c>
      <c r="H116" s="83">
        <v>8.98</v>
      </c>
      <c r="I116" s="83" t="s">
        <v>101</v>
      </c>
      <c r="J116" s="83" t="s">
        <v>53</v>
      </c>
      <c r="K116" s="83" t="s">
        <v>203</v>
      </c>
      <c r="L116" s="23"/>
      <c r="M116" s="23"/>
      <c r="N116" s="23"/>
      <c r="O116" s="204" t="str">
        <f t="shared" si="4"/>
        <v>750MeV</v>
      </c>
      <c r="P116" s="23" t="str">
        <f t="shared" si="5"/>
        <v>650MeV</v>
      </c>
      <c r="Q116" s="265">
        <f t="shared" si="12"/>
        <v>1521.32</v>
      </c>
      <c r="R116" s="265">
        <f t="shared" si="2"/>
        <v>1395.89</v>
      </c>
      <c r="S116" s="265">
        <f t="shared" si="13"/>
        <v>414.75</v>
      </c>
      <c r="T116" s="205"/>
      <c r="U116" s="205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>
      <c r="A117" s="114"/>
      <c r="B117" s="83">
        <v>6303.0</v>
      </c>
      <c r="C117" s="83" t="s">
        <v>471</v>
      </c>
      <c r="D117" s="278">
        <v>32.867</v>
      </c>
      <c r="E117" s="83">
        <v>20.0</v>
      </c>
      <c r="F117" s="370">
        <v>35.22</v>
      </c>
      <c r="G117" s="83">
        <v>1812810.0</v>
      </c>
      <c r="H117" s="83">
        <v>30.66</v>
      </c>
      <c r="I117" s="83" t="s">
        <v>101</v>
      </c>
      <c r="J117" s="83" t="s">
        <v>53</v>
      </c>
      <c r="K117" s="83" t="s">
        <v>203</v>
      </c>
      <c r="L117" s="45"/>
      <c r="M117" s="23"/>
      <c r="N117" s="45"/>
      <c r="O117" s="204" t="str">
        <f t="shared" si="4"/>
        <v>750MeV</v>
      </c>
      <c r="P117" s="23" t="str">
        <f t="shared" si="5"/>
        <v>650MeV</v>
      </c>
      <c r="Q117" s="265">
        <f t="shared" si="12"/>
        <v>1521.32</v>
      </c>
      <c r="R117" s="265">
        <f t="shared" si="2"/>
        <v>1431.11</v>
      </c>
      <c r="S117" s="265">
        <f t="shared" si="13"/>
        <v>414.75</v>
      </c>
      <c r="T117" s="205"/>
      <c r="U117" s="205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>
      <c r="A118" s="114"/>
      <c r="B118" s="83">
        <v>6304.0</v>
      </c>
      <c r="C118" s="83" t="s">
        <v>471</v>
      </c>
      <c r="D118" s="278">
        <v>32.867</v>
      </c>
      <c r="E118" s="83">
        <v>20.0</v>
      </c>
      <c r="F118" s="370">
        <v>31.08</v>
      </c>
      <c r="G118" s="83">
        <v>1602262.0</v>
      </c>
      <c r="H118" s="83">
        <v>27.71</v>
      </c>
      <c r="I118" s="83" t="s">
        <v>101</v>
      </c>
      <c r="J118" s="83" t="s">
        <v>53</v>
      </c>
      <c r="K118" s="83" t="s">
        <v>203</v>
      </c>
      <c r="L118" s="45"/>
      <c r="M118" s="23"/>
      <c r="N118" s="23"/>
      <c r="O118" s="204" t="str">
        <f t="shared" si="4"/>
        <v>750MeV</v>
      </c>
      <c r="P118" s="23" t="str">
        <f t="shared" si="5"/>
        <v>650MeV</v>
      </c>
      <c r="Q118" s="265">
        <f t="shared" si="12"/>
        <v>1521.32</v>
      </c>
      <c r="R118" s="265">
        <f t="shared" si="2"/>
        <v>1462.19</v>
      </c>
      <c r="S118" s="265">
        <f t="shared" si="13"/>
        <v>414.75</v>
      </c>
      <c r="T118" s="205"/>
      <c r="U118" s="205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>
      <c r="A119" s="114"/>
      <c r="B119" s="83">
        <v>6305.0</v>
      </c>
      <c r="C119" s="83" t="s">
        <v>471</v>
      </c>
      <c r="D119" s="278">
        <v>32.867</v>
      </c>
      <c r="E119" s="83">
        <v>20.0</v>
      </c>
      <c r="F119" s="370">
        <v>33.27</v>
      </c>
      <c r="G119" s="83">
        <v>1717992.0</v>
      </c>
      <c r="H119" s="83">
        <v>29.57</v>
      </c>
      <c r="I119" s="83" t="s">
        <v>101</v>
      </c>
      <c r="J119" s="83" t="s">
        <v>53</v>
      </c>
      <c r="K119" s="83" t="s">
        <v>203</v>
      </c>
      <c r="L119" s="23"/>
      <c r="M119" s="23"/>
      <c r="N119" s="23"/>
      <c r="O119" s="204" t="str">
        <f t="shared" si="4"/>
        <v>750MeV</v>
      </c>
      <c r="P119" s="23" t="str">
        <f t="shared" si="5"/>
        <v>650MeV</v>
      </c>
      <c r="Q119" s="265">
        <f t="shared" si="12"/>
        <v>1521.32</v>
      </c>
      <c r="R119" s="265">
        <f t="shared" si="2"/>
        <v>1495.46</v>
      </c>
      <c r="S119" s="265">
        <f t="shared" si="13"/>
        <v>414.75</v>
      </c>
      <c r="T119" s="205"/>
      <c r="U119" s="205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>
      <c r="A120" s="114"/>
      <c r="B120" s="83">
        <v>6306.0</v>
      </c>
      <c r="C120" s="83" t="s">
        <v>471</v>
      </c>
      <c r="D120" s="278">
        <v>32.867</v>
      </c>
      <c r="E120" s="83">
        <v>20.0</v>
      </c>
      <c r="F120" s="370">
        <v>34.14</v>
      </c>
      <c r="G120" s="83">
        <v>1754844.0</v>
      </c>
      <c r="H120" s="83">
        <v>31.57</v>
      </c>
      <c r="I120" s="83" t="s">
        <v>101</v>
      </c>
      <c r="J120" s="83" t="s">
        <v>53</v>
      </c>
      <c r="K120" s="83" t="s">
        <v>203</v>
      </c>
      <c r="L120" s="23"/>
      <c r="M120" s="23"/>
      <c r="N120" s="23"/>
      <c r="O120" s="204" t="str">
        <f t="shared" si="4"/>
        <v>750MeV</v>
      </c>
      <c r="P120" s="23" t="str">
        <f t="shared" si="5"/>
        <v>650MeV</v>
      </c>
      <c r="Q120" s="265">
        <f t="shared" si="12"/>
        <v>1521.32</v>
      </c>
      <c r="R120" s="265">
        <f t="shared" si="2"/>
        <v>1529.6</v>
      </c>
      <c r="S120" s="265">
        <f t="shared" si="13"/>
        <v>414.75</v>
      </c>
      <c r="T120" s="205"/>
      <c r="U120" s="205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>
      <c r="A121" s="114"/>
      <c r="B121" s="83">
        <v>6307.0</v>
      </c>
      <c r="C121" s="83" t="s">
        <v>471</v>
      </c>
      <c r="D121" s="278">
        <v>32.867</v>
      </c>
      <c r="E121" s="83">
        <v>20.0</v>
      </c>
      <c r="F121" s="370">
        <v>33.67</v>
      </c>
      <c r="G121" s="83">
        <v>1746234.0</v>
      </c>
      <c r="H121" s="83">
        <v>30.44</v>
      </c>
      <c r="I121" s="83" t="s">
        <v>101</v>
      </c>
      <c r="J121" s="83" t="s">
        <v>53</v>
      </c>
      <c r="K121" s="83" t="s">
        <v>203</v>
      </c>
      <c r="L121" s="23"/>
      <c r="M121" s="23"/>
      <c r="N121" s="23"/>
      <c r="O121" s="204" t="str">
        <f t="shared" si="4"/>
        <v>750MeV</v>
      </c>
      <c r="P121" s="23" t="str">
        <f t="shared" si="5"/>
        <v>650MeV</v>
      </c>
      <c r="Q121" s="265">
        <f t="shared" si="12"/>
        <v>1521.32</v>
      </c>
      <c r="R121" s="265">
        <f t="shared" si="2"/>
        <v>1563.27</v>
      </c>
      <c r="S121" s="265">
        <f t="shared" si="13"/>
        <v>414.75</v>
      </c>
      <c r="T121" s="205"/>
      <c r="U121" s="205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>
      <c r="A122" s="114"/>
      <c r="B122" s="83">
        <v>6308.0</v>
      </c>
      <c r="C122" s="83" t="s">
        <v>471</v>
      </c>
      <c r="D122" s="278">
        <v>32.867</v>
      </c>
      <c r="E122" s="83">
        <v>15.0</v>
      </c>
      <c r="F122" s="370">
        <v>15.29</v>
      </c>
      <c r="G122" s="83">
        <v>795403.0</v>
      </c>
      <c r="H122" s="83">
        <v>19.66</v>
      </c>
      <c r="I122" s="83" t="s">
        <v>101</v>
      </c>
      <c r="J122" s="83" t="s">
        <v>53</v>
      </c>
      <c r="K122" s="83" t="s">
        <v>203</v>
      </c>
      <c r="L122" s="23"/>
      <c r="M122" s="23"/>
      <c r="N122" s="23"/>
      <c r="O122" s="204" t="str">
        <f t="shared" si="4"/>
        <v>750MeV</v>
      </c>
      <c r="P122" s="23" t="str">
        <f t="shared" si="5"/>
        <v>650MeV</v>
      </c>
      <c r="Q122" s="265">
        <f t="shared" si="12"/>
        <v>1521.32</v>
      </c>
      <c r="R122" s="265">
        <f t="shared" si="2"/>
        <v>1578.56</v>
      </c>
      <c r="S122" s="265">
        <f t="shared" si="13"/>
        <v>414.75</v>
      </c>
      <c r="T122" s="205"/>
      <c r="U122" s="205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>
      <c r="A123" s="114"/>
      <c r="B123" s="83">
        <v>6309.0</v>
      </c>
      <c r="C123" s="83" t="s">
        <v>471</v>
      </c>
      <c r="D123" s="278">
        <v>32.867</v>
      </c>
      <c r="E123" s="83">
        <v>10.0</v>
      </c>
      <c r="F123" s="370">
        <v>11.66</v>
      </c>
      <c r="G123" s="83">
        <v>616226.0</v>
      </c>
      <c r="H123" s="83">
        <v>20.98</v>
      </c>
      <c r="I123" s="83" t="s">
        <v>101</v>
      </c>
      <c r="J123" s="83" t="s">
        <v>53</v>
      </c>
      <c r="K123" s="83" t="s">
        <v>203</v>
      </c>
      <c r="L123" s="23"/>
      <c r="M123" s="23"/>
      <c r="N123" s="23"/>
      <c r="O123" s="204" t="str">
        <f t="shared" si="4"/>
        <v>750MeV</v>
      </c>
      <c r="P123" s="23" t="str">
        <f t="shared" si="5"/>
        <v>650MeV</v>
      </c>
      <c r="Q123" s="265">
        <f t="shared" si="12"/>
        <v>1521.32</v>
      </c>
      <c r="R123" s="265">
        <f t="shared" si="2"/>
        <v>1590.22</v>
      </c>
      <c r="S123" s="265">
        <f t="shared" si="13"/>
        <v>414.75</v>
      </c>
      <c r="T123" s="205"/>
      <c r="U123" s="205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>
      <c r="A124" s="114"/>
      <c r="B124" s="83">
        <v>6310.0</v>
      </c>
      <c r="C124" s="83" t="s">
        <v>471</v>
      </c>
      <c r="D124" s="278">
        <v>32.867</v>
      </c>
      <c r="E124" s="83">
        <v>15.0</v>
      </c>
      <c r="F124" s="370">
        <v>16.32</v>
      </c>
      <c r="G124" s="83">
        <v>848066.0</v>
      </c>
      <c r="H124" s="83">
        <v>19.78</v>
      </c>
      <c r="I124" s="83" t="s">
        <v>101</v>
      </c>
      <c r="J124" s="149" t="s">
        <v>469</v>
      </c>
      <c r="K124" s="149" t="s">
        <v>223</v>
      </c>
      <c r="L124" s="23"/>
      <c r="M124" s="23"/>
      <c r="N124" s="23"/>
      <c r="O124" s="204" t="str">
        <f t="shared" si="4"/>
        <v>750MeV</v>
      </c>
      <c r="P124" s="23" t="str">
        <f t="shared" si="5"/>
        <v>650MeV</v>
      </c>
      <c r="Q124" s="265">
        <f t="shared" si="12"/>
        <v>1521.32</v>
      </c>
      <c r="R124" s="265">
        <f t="shared" si="2"/>
        <v>1606.54</v>
      </c>
      <c r="S124" s="265">
        <f t="shared" si="13"/>
        <v>414.75</v>
      </c>
      <c r="T124" s="205"/>
      <c r="U124" s="205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</row>
    <row r="125">
      <c r="A125" s="75"/>
      <c r="B125" s="52">
        <v>6311.0</v>
      </c>
      <c r="C125" s="52" t="s">
        <v>471</v>
      </c>
      <c r="D125" s="276">
        <v>32.867</v>
      </c>
      <c r="E125" s="52">
        <v>30.0</v>
      </c>
      <c r="F125" s="242">
        <v>48.57</v>
      </c>
      <c r="G125" s="52">
        <v>955804.0</v>
      </c>
      <c r="H125" s="52">
        <v>31.02</v>
      </c>
      <c r="I125" s="52" t="s">
        <v>65</v>
      </c>
      <c r="J125" s="52" t="s">
        <v>53</v>
      </c>
      <c r="K125" s="52" t="s">
        <v>203</v>
      </c>
      <c r="O125" s="176" t="str">
        <f t="shared" si="4"/>
        <v>750MeV</v>
      </c>
      <c r="P125" s="20" t="str">
        <f t="shared" si="5"/>
        <v>650MeV</v>
      </c>
      <c r="Q125" s="247">
        <f t="shared" si="12"/>
        <v>1569.89</v>
      </c>
      <c r="R125" s="247">
        <f t="shared" si="2"/>
        <v>1606.54</v>
      </c>
      <c r="S125" s="247">
        <f t="shared" si="13"/>
        <v>414.75</v>
      </c>
      <c r="T125" s="216"/>
      <c r="U125" s="216"/>
    </row>
    <row r="126">
      <c r="A126" s="73"/>
      <c r="B126" s="52">
        <v>6312.0</v>
      </c>
      <c r="C126" s="52" t="s">
        <v>471</v>
      </c>
      <c r="D126" s="276">
        <v>32.867</v>
      </c>
      <c r="E126" s="52">
        <v>30.0</v>
      </c>
      <c r="F126" s="242">
        <v>37.84</v>
      </c>
      <c r="G126" s="52">
        <v>756177.0</v>
      </c>
      <c r="H126" s="52">
        <v>29.79</v>
      </c>
      <c r="I126" s="52" t="s">
        <v>65</v>
      </c>
      <c r="J126" s="52" t="s">
        <v>53</v>
      </c>
      <c r="K126" s="52" t="s">
        <v>203</v>
      </c>
      <c r="O126" s="176" t="str">
        <f t="shared" si="4"/>
        <v>750MeV</v>
      </c>
      <c r="P126" s="20" t="str">
        <f t="shared" si="5"/>
        <v>650MeV</v>
      </c>
      <c r="Q126" s="247">
        <f t="shared" si="12"/>
        <v>1607.73</v>
      </c>
      <c r="R126" s="247">
        <f t="shared" si="2"/>
        <v>1606.54</v>
      </c>
      <c r="S126" s="247">
        <f t="shared" si="13"/>
        <v>414.75</v>
      </c>
      <c r="T126" s="216"/>
      <c r="U126" s="216"/>
    </row>
    <row r="127">
      <c r="A127" s="75"/>
      <c r="B127" s="52">
        <v>6313.0</v>
      </c>
      <c r="C127" s="52" t="s">
        <v>471</v>
      </c>
      <c r="D127" s="276">
        <v>32.867</v>
      </c>
      <c r="E127" s="52">
        <v>30.0</v>
      </c>
      <c r="F127" s="242">
        <v>50.55</v>
      </c>
      <c r="G127" s="52">
        <v>995277.0</v>
      </c>
      <c r="H127" s="52">
        <v>30.32</v>
      </c>
      <c r="I127" s="52" t="s">
        <v>65</v>
      </c>
      <c r="J127" s="52" t="s">
        <v>53</v>
      </c>
      <c r="K127" s="52" t="s">
        <v>203</v>
      </c>
      <c r="O127" s="176" t="str">
        <f t="shared" si="4"/>
        <v>750MeV</v>
      </c>
      <c r="P127" s="20" t="str">
        <f t="shared" si="5"/>
        <v>650MeV</v>
      </c>
      <c r="Q127" s="247">
        <f t="shared" si="12"/>
        <v>1658.28</v>
      </c>
      <c r="R127" s="247">
        <f t="shared" si="2"/>
        <v>1606.54</v>
      </c>
      <c r="S127" s="247">
        <f t="shared" si="13"/>
        <v>414.75</v>
      </c>
      <c r="T127" s="216"/>
      <c r="U127" s="216"/>
    </row>
    <row r="128">
      <c r="A128" s="75"/>
      <c r="B128" s="52">
        <v>6314.0</v>
      </c>
      <c r="C128" s="52" t="s">
        <v>471</v>
      </c>
      <c r="D128" s="276">
        <v>32.867</v>
      </c>
      <c r="E128" s="52">
        <v>30.0</v>
      </c>
      <c r="F128" s="242">
        <v>42.86</v>
      </c>
      <c r="G128" s="52">
        <v>843283.0</v>
      </c>
      <c r="H128" s="52">
        <v>30.33</v>
      </c>
      <c r="I128" s="52" t="s">
        <v>65</v>
      </c>
      <c r="J128" s="52" t="s">
        <v>53</v>
      </c>
      <c r="K128" s="52" t="s">
        <v>203</v>
      </c>
      <c r="O128" s="176" t="str">
        <f t="shared" si="4"/>
        <v>750MeV</v>
      </c>
      <c r="P128" s="20" t="str">
        <f t="shared" si="5"/>
        <v>650MeV</v>
      </c>
      <c r="Q128" s="247">
        <f t="shared" si="12"/>
        <v>1701.14</v>
      </c>
      <c r="R128" s="247">
        <f t="shared" si="2"/>
        <v>1606.54</v>
      </c>
      <c r="S128" s="247">
        <f t="shared" si="13"/>
        <v>414.75</v>
      </c>
      <c r="T128" s="216"/>
      <c r="U128" s="216"/>
    </row>
    <row r="129">
      <c r="A129" s="75"/>
      <c r="B129" s="52">
        <v>6315.0</v>
      </c>
      <c r="C129" s="52" t="s">
        <v>471</v>
      </c>
      <c r="D129" s="276">
        <v>32.867</v>
      </c>
      <c r="E129" s="52">
        <v>30.0</v>
      </c>
      <c r="F129" s="242">
        <v>43.54</v>
      </c>
      <c r="G129" s="52">
        <v>860356.0</v>
      </c>
      <c r="H129" s="52">
        <v>29.37</v>
      </c>
      <c r="I129" s="52" t="s">
        <v>65</v>
      </c>
      <c r="J129" s="52" t="s">
        <v>53</v>
      </c>
      <c r="K129" s="52" t="s">
        <v>203</v>
      </c>
      <c r="O129" s="176" t="str">
        <f t="shared" si="4"/>
        <v>750MeV</v>
      </c>
      <c r="P129" s="20" t="str">
        <f t="shared" si="5"/>
        <v>650MeV</v>
      </c>
      <c r="Q129" s="247">
        <f t="shared" si="12"/>
        <v>1744.68</v>
      </c>
      <c r="R129" s="247">
        <f t="shared" si="2"/>
        <v>1606.54</v>
      </c>
      <c r="S129" s="247">
        <f t="shared" si="13"/>
        <v>414.75</v>
      </c>
      <c r="T129" s="216"/>
      <c r="U129" s="216"/>
    </row>
    <row r="130">
      <c r="A130" s="75"/>
      <c r="B130" s="52">
        <v>6316.0</v>
      </c>
      <c r="C130" s="52" t="s">
        <v>471</v>
      </c>
      <c r="D130" s="276">
        <v>32.867</v>
      </c>
      <c r="E130" s="52">
        <v>30.0</v>
      </c>
      <c r="F130" s="242">
        <v>47.84</v>
      </c>
      <c r="G130" s="52">
        <v>931579.0</v>
      </c>
      <c r="H130" s="52">
        <v>29.87</v>
      </c>
      <c r="I130" s="52" t="s">
        <v>65</v>
      </c>
      <c r="J130" s="52" t="s">
        <v>53</v>
      </c>
      <c r="K130" s="52" t="s">
        <v>203</v>
      </c>
      <c r="L130" s="4"/>
      <c r="N130" s="4"/>
      <c r="O130" s="176" t="str">
        <f t="shared" si="4"/>
        <v>750MeV</v>
      </c>
      <c r="P130" s="20" t="str">
        <f t="shared" si="5"/>
        <v>650MeV</v>
      </c>
      <c r="Q130" s="247">
        <f t="shared" si="12"/>
        <v>1792.52</v>
      </c>
      <c r="R130" s="247">
        <f t="shared" si="2"/>
        <v>1606.54</v>
      </c>
      <c r="S130" s="247">
        <f t="shared" si="13"/>
        <v>414.75</v>
      </c>
      <c r="T130" s="216"/>
      <c r="U130" s="216"/>
      <c r="AG130" s="4">
        <v>35.0</v>
      </c>
      <c r="AH130" s="4">
        <v>12.0</v>
      </c>
    </row>
    <row r="131">
      <c r="A131" s="75"/>
      <c r="B131" s="52">
        <v>6317.0</v>
      </c>
      <c r="C131" s="52" t="s">
        <v>471</v>
      </c>
      <c r="D131" s="276">
        <v>32.867</v>
      </c>
      <c r="E131" s="52">
        <v>30.0</v>
      </c>
      <c r="F131" s="242">
        <v>49.74</v>
      </c>
      <c r="G131" s="52">
        <v>973725.0</v>
      </c>
      <c r="H131" s="52">
        <v>30.45</v>
      </c>
      <c r="I131" s="52" t="s">
        <v>65</v>
      </c>
      <c r="J131" s="52" t="s">
        <v>53</v>
      </c>
      <c r="K131" s="52" t="s">
        <v>203</v>
      </c>
      <c r="O131" s="176" t="str">
        <f t="shared" si="4"/>
        <v>750MeV</v>
      </c>
      <c r="P131" s="20" t="str">
        <f t="shared" si="5"/>
        <v>650MeV</v>
      </c>
      <c r="Q131" s="247">
        <f t="shared" si="12"/>
        <v>1842.26</v>
      </c>
      <c r="R131" s="247">
        <f t="shared" si="2"/>
        <v>1606.54</v>
      </c>
      <c r="S131" s="247">
        <f t="shared" si="13"/>
        <v>414.75</v>
      </c>
      <c r="T131" s="216"/>
      <c r="U131" s="216"/>
    </row>
    <row r="132">
      <c r="A132" s="75"/>
      <c r="B132" s="52">
        <v>6318.0</v>
      </c>
      <c r="C132" s="52" t="s">
        <v>471</v>
      </c>
      <c r="D132" s="276">
        <v>32.867</v>
      </c>
      <c r="E132" s="52">
        <v>30.0</v>
      </c>
      <c r="F132" s="242">
        <v>48.34</v>
      </c>
      <c r="G132" s="52">
        <v>956274.0</v>
      </c>
      <c r="H132" s="52">
        <v>31.74</v>
      </c>
      <c r="I132" s="52" t="s">
        <v>65</v>
      </c>
      <c r="J132" s="52" t="s">
        <v>53</v>
      </c>
      <c r="K132" s="52" t="s">
        <v>203</v>
      </c>
      <c r="O132" s="176" t="str">
        <f t="shared" si="4"/>
        <v>750MeV</v>
      </c>
      <c r="P132" s="20" t="str">
        <f t="shared" si="5"/>
        <v>650MeV</v>
      </c>
      <c r="Q132" s="247">
        <f t="shared" si="12"/>
        <v>1890.6</v>
      </c>
      <c r="R132" s="247">
        <f t="shared" si="2"/>
        <v>1606.54</v>
      </c>
      <c r="S132" s="247">
        <f t="shared" si="13"/>
        <v>414.75</v>
      </c>
      <c r="T132" s="216"/>
      <c r="U132" s="216"/>
    </row>
    <row r="133">
      <c r="A133" s="252"/>
      <c r="B133" s="52">
        <v>6319.0</v>
      </c>
      <c r="C133" s="52" t="s">
        <v>471</v>
      </c>
      <c r="D133" s="276">
        <v>32.867</v>
      </c>
      <c r="E133" s="52">
        <v>20.0</v>
      </c>
      <c r="F133" s="242">
        <v>17.8</v>
      </c>
      <c r="G133" s="52">
        <v>370572.0</v>
      </c>
      <c r="H133" s="52">
        <v>20.52</v>
      </c>
      <c r="I133" s="52" t="s">
        <v>65</v>
      </c>
      <c r="J133" s="52" t="s">
        <v>53</v>
      </c>
      <c r="K133" s="52" t="s">
        <v>203</v>
      </c>
      <c r="O133" s="176" t="str">
        <f t="shared" si="4"/>
        <v>750MeV</v>
      </c>
      <c r="P133" s="20" t="str">
        <f t="shared" si="5"/>
        <v>650MeV</v>
      </c>
      <c r="Q133" s="247">
        <f t="shared" si="12"/>
        <v>1908.4</v>
      </c>
      <c r="R133" s="247">
        <f t="shared" si="2"/>
        <v>1606.54</v>
      </c>
      <c r="S133" s="247">
        <f t="shared" si="13"/>
        <v>414.75</v>
      </c>
      <c r="T133" s="216"/>
      <c r="U133" s="216"/>
    </row>
    <row r="134">
      <c r="A134" s="75"/>
      <c r="B134" s="52">
        <v>6320.0</v>
      </c>
      <c r="C134" s="52" t="s">
        <v>154</v>
      </c>
      <c r="D134" s="276">
        <v>32.867</v>
      </c>
      <c r="E134" s="52">
        <v>10.0</v>
      </c>
      <c r="F134" s="242">
        <v>0.0</v>
      </c>
      <c r="G134" s="52">
        <v>0.0</v>
      </c>
      <c r="H134" s="52">
        <v>0.0</v>
      </c>
      <c r="I134" s="52" t="s">
        <v>65</v>
      </c>
      <c r="J134" s="52" t="s">
        <v>53</v>
      </c>
      <c r="K134" s="52" t="s">
        <v>203</v>
      </c>
      <c r="L134" s="4" t="s">
        <v>640</v>
      </c>
      <c r="O134" s="176" t="str">
        <f t="shared" si="4"/>
        <v>750MeV</v>
      </c>
      <c r="P134" s="20" t="str">
        <f t="shared" si="5"/>
        <v>650MeV</v>
      </c>
      <c r="Q134" s="247">
        <f t="shared" si="12"/>
        <v>1908.4</v>
      </c>
      <c r="R134" s="247">
        <f t="shared" si="2"/>
        <v>1606.54</v>
      </c>
      <c r="S134" s="247">
        <f t="shared" si="13"/>
        <v>414.75</v>
      </c>
      <c r="T134" s="216"/>
      <c r="U134" s="216"/>
    </row>
    <row r="135">
      <c r="A135" s="73"/>
      <c r="B135" s="52">
        <v>6321.0</v>
      </c>
      <c r="C135" s="52" t="s">
        <v>471</v>
      </c>
      <c r="D135" s="276">
        <v>32.867</v>
      </c>
      <c r="E135" s="52">
        <v>10.0</v>
      </c>
      <c r="F135" s="242">
        <v>16.53</v>
      </c>
      <c r="G135" s="52">
        <v>371295.0</v>
      </c>
      <c r="H135" s="52">
        <v>29.66</v>
      </c>
      <c r="I135" s="52" t="s">
        <v>65</v>
      </c>
      <c r="J135" s="52" t="s">
        <v>53</v>
      </c>
      <c r="K135" s="52" t="s">
        <v>203</v>
      </c>
      <c r="O135" s="176" t="str">
        <f t="shared" si="4"/>
        <v>750MeV</v>
      </c>
      <c r="P135" s="20" t="str">
        <f t="shared" si="5"/>
        <v>650MeV</v>
      </c>
      <c r="Q135" s="247">
        <f t="shared" si="12"/>
        <v>1924.93</v>
      </c>
      <c r="R135" s="247">
        <f t="shared" si="2"/>
        <v>1606.54</v>
      </c>
      <c r="S135" s="247">
        <f t="shared" si="13"/>
        <v>414.75</v>
      </c>
      <c r="T135" s="216"/>
      <c r="U135" s="216"/>
    </row>
    <row r="136">
      <c r="A136" s="75"/>
      <c r="B136" s="52">
        <v>6322.0</v>
      </c>
      <c r="C136" s="52" t="s">
        <v>471</v>
      </c>
      <c r="D136" s="276">
        <v>32.867</v>
      </c>
      <c r="E136" s="52">
        <v>30.0</v>
      </c>
      <c r="F136" s="242">
        <v>26.62</v>
      </c>
      <c r="G136" s="52">
        <v>512617.0</v>
      </c>
      <c r="H136" s="52">
        <v>14.94</v>
      </c>
      <c r="I136" s="52" t="s">
        <v>65</v>
      </c>
      <c r="J136" s="52" t="s">
        <v>453</v>
      </c>
      <c r="K136" s="52" t="s">
        <v>223</v>
      </c>
      <c r="L136" s="4"/>
      <c r="O136" s="176" t="str">
        <f t="shared" si="4"/>
        <v>750MeV</v>
      </c>
      <c r="P136" s="20" t="str">
        <f t="shared" si="5"/>
        <v>650MeV</v>
      </c>
      <c r="Q136" s="247">
        <f t="shared" si="12"/>
        <v>1951.55</v>
      </c>
      <c r="R136" s="247">
        <f t="shared" si="2"/>
        <v>1606.54</v>
      </c>
      <c r="S136" s="247">
        <f t="shared" si="13"/>
        <v>414.75</v>
      </c>
      <c r="T136" s="216"/>
      <c r="U136" s="216"/>
    </row>
    <row r="137">
      <c r="A137" s="111"/>
      <c r="B137" s="43">
        <v>6323.0</v>
      </c>
      <c r="C137" s="43" t="s">
        <v>471</v>
      </c>
      <c r="D137" s="277">
        <v>32.867</v>
      </c>
      <c r="E137" s="43">
        <v>20.0</v>
      </c>
      <c r="F137" s="381">
        <v>25.37</v>
      </c>
      <c r="G137" s="43">
        <v>527311.0</v>
      </c>
      <c r="H137" s="43">
        <v>29.17</v>
      </c>
      <c r="I137" s="43" t="s">
        <v>229</v>
      </c>
      <c r="J137" s="43" t="s">
        <v>53</v>
      </c>
      <c r="K137" s="43" t="s">
        <v>203</v>
      </c>
      <c r="L137" s="27"/>
      <c r="M137" s="27"/>
      <c r="N137" s="27"/>
      <c r="O137" s="200" t="str">
        <f t="shared" si="4"/>
        <v>750MeV</v>
      </c>
      <c r="P137" s="27" t="str">
        <f t="shared" si="5"/>
        <v>650MeV</v>
      </c>
      <c r="Q137" s="382">
        <f t="shared" si="12"/>
        <v>1951.55</v>
      </c>
      <c r="R137" s="382">
        <f t="shared" si="2"/>
        <v>1606.54</v>
      </c>
      <c r="S137" s="382">
        <f t="shared" si="13"/>
        <v>440.12</v>
      </c>
      <c r="T137" s="201"/>
      <c r="U137" s="201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</row>
    <row r="138">
      <c r="A138" s="181"/>
      <c r="B138" s="43">
        <v>6324.0</v>
      </c>
      <c r="C138" s="43" t="s">
        <v>471</v>
      </c>
      <c r="D138" s="277">
        <v>32.867</v>
      </c>
      <c r="E138" s="43">
        <v>20.0</v>
      </c>
      <c r="F138" s="381">
        <v>26.49</v>
      </c>
      <c r="G138" s="43">
        <v>550871.0</v>
      </c>
      <c r="H138" s="43">
        <v>29.19</v>
      </c>
      <c r="I138" s="124" t="s">
        <v>229</v>
      </c>
      <c r="J138" s="43" t="s">
        <v>53</v>
      </c>
      <c r="K138" s="43" t="s">
        <v>203</v>
      </c>
      <c r="L138" s="27"/>
      <c r="M138" s="27"/>
      <c r="N138" s="27"/>
      <c r="O138" s="200" t="str">
        <f t="shared" si="4"/>
        <v>750MeV</v>
      </c>
      <c r="P138" s="27" t="str">
        <f t="shared" si="5"/>
        <v>650MeV</v>
      </c>
      <c r="Q138" s="382">
        <f t="shared" si="12"/>
        <v>1951.55</v>
      </c>
      <c r="R138" s="382">
        <f t="shared" si="2"/>
        <v>1606.54</v>
      </c>
      <c r="S138" s="382">
        <f t="shared" si="13"/>
        <v>466.61</v>
      </c>
      <c r="T138" s="201"/>
      <c r="U138" s="201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</row>
    <row r="139">
      <c r="A139" s="111"/>
      <c r="B139" s="43">
        <v>6325.0</v>
      </c>
      <c r="C139" s="43" t="s">
        <v>471</v>
      </c>
      <c r="D139" s="277">
        <v>32.867</v>
      </c>
      <c r="E139" s="43">
        <v>20.0</v>
      </c>
      <c r="F139" s="381">
        <v>27.71</v>
      </c>
      <c r="G139" s="43">
        <v>477529.0</v>
      </c>
      <c r="H139" s="43">
        <v>29.79</v>
      </c>
      <c r="I139" s="124" t="s">
        <v>229</v>
      </c>
      <c r="J139" s="43" t="s">
        <v>53</v>
      </c>
      <c r="K139" s="43" t="s">
        <v>203</v>
      </c>
      <c r="L139" s="27"/>
      <c r="M139" s="27"/>
      <c r="N139" s="27"/>
      <c r="O139" s="200" t="str">
        <f t="shared" si="4"/>
        <v>750MeV</v>
      </c>
      <c r="P139" s="27" t="str">
        <f t="shared" si="5"/>
        <v>650MeV</v>
      </c>
      <c r="Q139" s="382">
        <f t="shared" si="12"/>
        <v>1951.55</v>
      </c>
      <c r="R139" s="382">
        <f t="shared" si="2"/>
        <v>1606.54</v>
      </c>
      <c r="S139" s="382">
        <f t="shared" si="13"/>
        <v>494.32</v>
      </c>
      <c r="T139" s="201"/>
      <c r="U139" s="201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</row>
    <row r="140">
      <c r="A140" s="114"/>
      <c r="B140" s="83">
        <v>6326.0</v>
      </c>
      <c r="C140" s="83" t="s">
        <v>471</v>
      </c>
      <c r="D140" s="278">
        <v>32.867</v>
      </c>
      <c r="E140" s="83">
        <v>20.0</v>
      </c>
      <c r="F140" s="370">
        <v>32.57</v>
      </c>
      <c r="G140" s="83">
        <v>1679603.0</v>
      </c>
      <c r="H140" s="83">
        <v>29.28</v>
      </c>
      <c r="I140" s="149" t="s">
        <v>101</v>
      </c>
      <c r="J140" s="83" t="s">
        <v>53</v>
      </c>
      <c r="K140" s="83" t="s">
        <v>203</v>
      </c>
      <c r="L140" s="23"/>
      <c r="M140" s="23"/>
      <c r="N140" s="23"/>
      <c r="O140" s="204" t="str">
        <f t="shared" si="4"/>
        <v>750MeV</v>
      </c>
      <c r="P140" s="23" t="str">
        <f t="shared" si="5"/>
        <v>650MeV</v>
      </c>
      <c r="Q140" s="265">
        <f t="shared" si="12"/>
        <v>1951.55</v>
      </c>
      <c r="R140" s="265">
        <f t="shared" si="2"/>
        <v>1639.11</v>
      </c>
      <c r="S140" s="265">
        <f t="shared" si="13"/>
        <v>494.32</v>
      </c>
      <c r="T140" s="205"/>
      <c r="U140" s="205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>
      <c r="A141" s="114"/>
      <c r="B141" s="83">
        <v>6327.0</v>
      </c>
      <c r="C141" s="83" t="s">
        <v>471</v>
      </c>
      <c r="D141" s="278">
        <v>32.867</v>
      </c>
      <c r="E141" s="83">
        <v>20.0</v>
      </c>
      <c r="F141" s="370">
        <v>29.71</v>
      </c>
      <c r="G141" s="83">
        <v>1536529.0</v>
      </c>
      <c r="H141" s="83">
        <v>29.81</v>
      </c>
      <c r="I141" s="149" t="s">
        <v>101</v>
      </c>
      <c r="J141" s="83" t="s">
        <v>53</v>
      </c>
      <c r="K141" s="83" t="s">
        <v>203</v>
      </c>
      <c r="L141" s="23"/>
      <c r="M141" s="23"/>
      <c r="N141" s="23"/>
      <c r="O141" s="204" t="str">
        <f t="shared" si="4"/>
        <v>750MeV</v>
      </c>
      <c r="P141" s="23" t="str">
        <f t="shared" si="5"/>
        <v>650MeV</v>
      </c>
      <c r="Q141" s="265">
        <f t="shared" si="12"/>
        <v>1951.55</v>
      </c>
      <c r="R141" s="265">
        <f t="shared" si="2"/>
        <v>1668.82</v>
      </c>
      <c r="S141" s="265">
        <f t="shared" si="13"/>
        <v>494.32</v>
      </c>
      <c r="T141" s="205"/>
      <c r="U141" s="205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>
      <c r="A142" s="114"/>
      <c r="B142" s="83">
        <v>6328.0</v>
      </c>
      <c r="C142" s="83" t="s">
        <v>471</v>
      </c>
      <c r="D142" s="278">
        <v>32.867</v>
      </c>
      <c r="E142" s="83">
        <v>20.0</v>
      </c>
      <c r="F142" s="370">
        <v>31.71</v>
      </c>
      <c r="G142" s="83">
        <v>1630756.0</v>
      </c>
      <c r="H142" s="83">
        <v>29.13</v>
      </c>
      <c r="I142" s="149" t="s">
        <v>101</v>
      </c>
      <c r="J142" s="83" t="s">
        <v>53</v>
      </c>
      <c r="K142" s="83" t="s">
        <v>203</v>
      </c>
      <c r="L142" s="23"/>
      <c r="M142" s="23"/>
      <c r="N142" s="23"/>
      <c r="O142" s="204" t="str">
        <f t="shared" si="4"/>
        <v>750MeV</v>
      </c>
      <c r="P142" s="23" t="str">
        <f t="shared" si="5"/>
        <v>650MeV</v>
      </c>
      <c r="Q142" s="265">
        <f t="shared" si="12"/>
        <v>1951.55</v>
      </c>
      <c r="R142" s="265">
        <f t="shared" si="2"/>
        <v>1700.53</v>
      </c>
      <c r="S142" s="265">
        <f t="shared" si="13"/>
        <v>494.32</v>
      </c>
      <c r="T142" s="205"/>
      <c r="U142" s="205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>
      <c r="A143" s="114"/>
      <c r="B143" s="83">
        <v>6329.0</v>
      </c>
      <c r="C143" s="83" t="s">
        <v>471</v>
      </c>
      <c r="D143" s="278">
        <v>32.867</v>
      </c>
      <c r="E143" s="83">
        <v>20.0</v>
      </c>
      <c r="F143" s="370">
        <v>28.33</v>
      </c>
      <c r="G143" s="83">
        <v>1472922.0</v>
      </c>
      <c r="H143" s="83">
        <v>29.19</v>
      </c>
      <c r="I143" s="149" t="s">
        <v>101</v>
      </c>
      <c r="J143" s="83" t="s">
        <v>53</v>
      </c>
      <c r="K143" s="83" t="s">
        <v>203</v>
      </c>
      <c r="L143" s="23"/>
      <c r="M143" s="23"/>
      <c r="N143" s="23"/>
      <c r="O143" s="204" t="str">
        <f t="shared" si="4"/>
        <v>750MeV</v>
      </c>
      <c r="P143" s="23" t="str">
        <f t="shared" si="5"/>
        <v>650MeV</v>
      </c>
      <c r="Q143" s="265">
        <f t="shared" si="12"/>
        <v>1951.55</v>
      </c>
      <c r="R143" s="265">
        <f t="shared" si="2"/>
        <v>1728.86</v>
      </c>
      <c r="S143" s="265">
        <f t="shared" si="13"/>
        <v>494.32</v>
      </c>
      <c r="T143" s="205"/>
      <c r="U143" s="205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>
      <c r="A144" s="188"/>
      <c r="B144" s="83">
        <v>6330.0</v>
      </c>
      <c r="C144" s="83" t="s">
        <v>471</v>
      </c>
      <c r="D144" s="278">
        <v>32.867</v>
      </c>
      <c r="E144" s="83">
        <v>20.0</v>
      </c>
      <c r="F144" s="370">
        <v>31.19</v>
      </c>
      <c r="G144" s="83">
        <v>1606853.0</v>
      </c>
      <c r="H144" s="83">
        <v>29.36</v>
      </c>
      <c r="I144" s="149" t="s">
        <v>101</v>
      </c>
      <c r="J144" s="83" t="s">
        <v>53</v>
      </c>
      <c r="K144" s="83" t="s">
        <v>203</v>
      </c>
      <c r="L144" s="23"/>
      <c r="M144" s="23"/>
      <c r="N144" s="23"/>
      <c r="O144" s="204" t="str">
        <f t="shared" si="4"/>
        <v>750MeV</v>
      </c>
      <c r="P144" s="23" t="str">
        <f t="shared" si="5"/>
        <v>650MeV</v>
      </c>
      <c r="Q144" s="265">
        <f t="shared" si="12"/>
        <v>1951.55</v>
      </c>
      <c r="R144" s="265">
        <f t="shared" si="2"/>
        <v>1760.05</v>
      </c>
      <c r="S144" s="265">
        <f t="shared" si="13"/>
        <v>494.32</v>
      </c>
      <c r="T144" s="205"/>
      <c r="U144" s="205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>
      <c r="A145" s="180"/>
      <c r="B145" s="83">
        <v>6331.0</v>
      </c>
      <c r="C145" s="83" t="s">
        <v>471</v>
      </c>
      <c r="D145" s="278">
        <v>32.867</v>
      </c>
      <c r="E145" s="83">
        <v>20.0</v>
      </c>
      <c r="F145" s="370">
        <v>27.46</v>
      </c>
      <c r="G145" s="83">
        <v>1415086.0</v>
      </c>
      <c r="H145" s="83">
        <v>29.72</v>
      </c>
      <c r="I145" s="149" t="s">
        <v>101</v>
      </c>
      <c r="J145" s="83" t="s">
        <v>53</v>
      </c>
      <c r="K145" s="83" t="s">
        <v>203</v>
      </c>
      <c r="L145" s="23"/>
      <c r="M145" s="23"/>
      <c r="N145" s="23"/>
      <c r="O145" s="204" t="str">
        <f t="shared" si="4"/>
        <v>750MeV</v>
      </c>
      <c r="P145" s="23" t="str">
        <f t="shared" si="5"/>
        <v>650MeV</v>
      </c>
      <c r="Q145" s="265">
        <f t="shared" si="12"/>
        <v>1951.55</v>
      </c>
      <c r="R145" s="265">
        <f t="shared" si="2"/>
        <v>1787.51</v>
      </c>
      <c r="S145" s="265">
        <f t="shared" si="13"/>
        <v>494.32</v>
      </c>
      <c r="T145" s="205"/>
      <c r="U145" s="205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>
      <c r="A146" s="114"/>
      <c r="B146" s="83">
        <v>6332.0</v>
      </c>
      <c r="C146" s="83" t="s">
        <v>471</v>
      </c>
      <c r="D146" s="278">
        <v>32.867</v>
      </c>
      <c r="E146" s="83">
        <v>20.0</v>
      </c>
      <c r="F146" s="370">
        <v>32.16</v>
      </c>
      <c r="G146" s="83">
        <v>1637995.0</v>
      </c>
      <c r="H146" s="83">
        <v>29.52</v>
      </c>
      <c r="I146" s="149" t="s">
        <v>101</v>
      </c>
      <c r="J146" s="83" t="s">
        <v>53</v>
      </c>
      <c r="K146" s="83" t="s">
        <v>203</v>
      </c>
      <c r="L146" s="23"/>
      <c r="M146" s="23"/>
      <c r="N146" s="23"/>
      <c r="O146" s="204" t="str">
        <f t="shared" si="4"/>
        <v>750MeV</v>
      </c>
      <c r="P146" s="23" t="str">
        <f t="shared" si="5"/>
        <v>650MeV</v>
      </c>
      <c r="Q146" s="265">
        <f t="shared" si="12"/>
        <v>1951.55</v>
      </c>
      <c r="R146" s="265">
        <f t="shared" si="2"/>
        <v>1819.67</v>
      </c>
      <c r="S146" s="265">
        <f t="shared" si="13"/>
        <v>494.32</v>
      </c>
      <c r="T146" s="205"/>
      <c r="U146" s="205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>
      <c r="A147" s="180">
        <v>45411.0</v>
      </c>
      <c r="B147" s="83">
        <v>6333.0</v>
      </c>
      <c r="C147" s="83" t="s">
        <v>471</v>
      </c>
      <c r="D147" s="278">
        <v>32.867</v>
      </c>
      <c r="E147" s="83">
        <v>20.0</v>
      </c>
      <c r="F147" s="370">
        <v>31.9</v>
      </c>
      <c r="G147" s="83">
        <v>1638784.0</v>
      </c>
      <c r="H147" s="83">
        <v>32.12</v>
      </c>
      <c r="I147" s="149" t="s">
        <v>101</v>
      </c>
      <c r="J147" s="83" t="s">
        <v>53</v>
      </c>
      <c r="K147" s="83" t="s">
        <v>203</v>
      </c>
      <c r="L147" s="23"/>
      <c r="M147" s="23"/>
      <c r="N147" s="23"/>
      <c r="O147" s="204" t="str">
        <f t="shared" si="4"/>
        <v>750MeV</v>
      </c>
      <c r="P147" s="23" t="str">
        <f t="shared" si="5"/>
        <v>650MeV</v>
      </c>
      <c r="Q147" s="265">
        <f t="shared" si="12"/>
        <v>1951.55</v>
      </c>
      <c r="R147" s="265">
        <f t="shared" si="2"/>
        <v>1851.57</v>
      </c>
      <c r="S147" s="265">
        <f t="shared" si="13"/>
        <v>494.32</v>
      </c>
      <c r="T147" s="205"/>
      <c r="U147" s="205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>
      <c r="A148" s="114"/>
      <c r="B148" s="83">
        <v>6334.0</v>
      </c>
      <c r="C148" s="83" t="s">
        <v>471</v>
      </c>
      <c r="D148" s="278">
        <v>32.867</v>
      </c>
      <c r="E148" s="83">
        <v>20.0</v>
      </c>
      <c r="F148" s="370">
        <v>31.17</v>
      </c>
      <c r="G148" s="83">
        <v>1641686.0</v>
      </c>
      <c r="H148" s="83">
        <v>29.0</v>
      </c>
      <c r="I148" s="149" t="s">
        <v>101</v>
      </c>
      <c r="J148" s="83" t="s">
        <v>53</v>
      </c>
      <c r="K148" s="83" t="s">
        <v>203</v>
      </c>
      <c r="L148" s="23"/>
      <c r="M148" s="23"/>
      <c r="N148" s="23"/>
      <c r="O148" s="204" t="str">
        <f t="shared" si="4"/>
        <v>750MeV</v>
      </c>
      <c r="P148" s="23" t="str">
        <f t="shared" si="5"/>
        <v>650MeV</v>
      </c>
      <c r="Q148" s="265">
        <f t="shared" si="12"/>
        <v>1951.55</v>
      </c>
      <c r="R148" s="265">
        <f t="shared" si="2"/>
        <v>1882.74</v>
      </c>
      <c r="S148" s="265">
        <f t="shared" si="13"/>
        <v>494.32</v>
      </c>
      <c r="T148" s="205"/>
      <c r="U148" s="205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>
      <c r="A149" s="114"/>
      <c r="B149" s="83">
        <v>6335.0</v>
      </c>
      <c r="C149" s="83" t="s">
        <v>471</v>
      </c>
      <c r="D149" s="278">
        <v>32.867</v>
      </c>
      <c r="E149" s="83">
        <v>20.0</v>
      </c>
      <c r="F149" s="370">
        <v>31.42</v>
      </c>
      <c r="G149" s="83">
        <v>1645325.0</v>
      </c>
      <c r="H149" s="83">
        <v>28.0</v>
      </c>
      <c r="I149" s="149" t="s">
        <v>101</v>
      </c>
      <c r="J149" s="83" t="s">
        <v>53</v>
      </c>
      <c r="K149" s="83" t="s">
        <v>203</v>
      </c>
      <c r="L149" s="23"/>
      <c r="M149" s="23"/>
      <c r="N149" s="23"/>
      <c r="O149" s="204" t="str">
        <f t="shared" si="4"/>
        <v>750MeV</v>
      </c>
      <c r="P149" s="23" t="str">
        <f t="shared" si="5"/>
        <v>650MeV</v>
      </c>
      <c r="Q149" s="265">
        <f t="shared" si="12"/>
        <v>1951.55</v>
      </c>
      <c r="R149" s="265">
        <f t="shared" si="2"/>
        <v>1914.16</v>
      </c>
      <c r="S149" s="265">
        <f t="shared" si="13"/>
        <v>494.32</v>
      </c>
      <c r="T149" s="205"/>
      <c r="U149" s="205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>
      <c r="A150" s="114"/>
      <c r="B150" s="83">
        <v>6336.0</v>
      </c>
      <c r="C150" s="83" t="s">
        <v>471</v>
      </c>
      <c r="D150" s="278">
        <v>32.867</v>
      </c>
      <c r="E150" s="83">
        <v>20.0</v>
      </c>
      <c r="F150" s="370">
        <v>34.43</v>
      </c>
      <c r="G150" s="83">
        <v>1770921.0</v>
      </c>
      <c r="H150" s="83">
        <v>29.49</v>
      </c>
      <c r="I150" s="149" t="s">
        <v>101</v>
      </c>
      <c r="J150" s="83" t="s">
        <v>53</v>
      </c>
      <c r="K150" s="83" t="s">
        <v>203</v>
      </c>
      <c r="L150" s="23"/>
      <c r="M150" s="23"/>
      <c r="N150" s="23"/>
      <c r="O150" s="204" t="str">
        <f t="shared" si="4"/>
        <v>750MeV</v>
      </c>
      <c r="P150" s="23" t="str">
        <f t="shared" si="5"/>
        <v>650MeV</v>
      </c>
      <c r="Q150" s="265">
        <f t="shared" si="12"/>
        <v>1951.55</v>
      </c>
      <c r="R150" s="265">
        <f t="shared" si="2"/>
        <v>1948.59</v>
      </c>
      <c r="S150" s="265">
        <f t="shared" si="13"/>
        <v>494.32</v>
      </c>
      <c r="T150" s="205"/>
      <c r="U150" s="205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>
      <c r="A151" s="114"/>
      <c r="B151" s="83">
        <v>6337.0</v>
      </c>
      <c r="C151" s="83" t="s">
        <v>471</v>
      </c>
      <c r="D151" s="278">
        <v>32.867</v>
      </c>
      <c r="E151" s="83">
        <v>20.0</v>
      </c>
      <c r="F151" s="370">
        <v>33.81</v>
      </c>
      <c r="G151" s="83">
        <v>1735244.0</v>
      </c>
      <c r="H151" s="83">
        <v>29.03</v>
      </c>
      <c r="I151" s="149" t="s">
        <v>101</v>
      </c>
      <c r="J151" s="83" t="s">
        <v>53</v>
      </c>
      <c r="K151" s="83" t="s">
        <v>203</v>
      </c>
      <c r="L151" s="23"/>
      <c r="M151" s="23"/>
      <c r="N151" s="23"/>
      <c r="O151" s="204" t="str">
        <f t="shared" si="4"/>
        <v>750MeV</v>
      </c>
      <c r="P151" s="23" t="str">
        <f t="shared" si="5"/>
        <v>650MeV</v>
      </c>
      <c r="Q151" s="265">
        <f t="shared" si="12"/>
        <v>1951.55</v>
      </c>
      <c r="R151" s="265">
        <f t="shared" si="2"/>
        <v>1982.4</v>
      </c>
      <c r="S151" s="265">
        <f t="shared" si="13"/>
        <v>494.32</v>
      </c>
      <c r="T151" s="205"/>
      <c r="U151" s="205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>
      <c r="A152" s="114"/>
      <c r="B152" s="83">
        <v>6338.0</v>
      </c>
      <c r="C152" s="83" t="s">
        <v>471</v>
      </c>
      <c r="D152" s="278">
        <v>32.867</v>
      </c>
      <c r="E152" s="83">
        <v>15.0</v>
      </c>
      <c r="F152" s="370">
        <v>17.05</v>
      </c>
      <c r="G152" s="83">
        <v>878631.0</v>
      </c>
      <c r="H152" s="83">
        <v>20.68</v>
      </c>
      <c r="I152" s="149" t="s">
        <v>101</v>
      </c>
      <c r="J152" s="83" t="s">
        <v>53</v>
      </c>
      <c r="K152" s="83" t="s">
        <v>203</v>
      </c>
      <c r="L152" s="23"/>
      <c r="M152" s="23"/>
      <c r="N152" s="23"/>
      <c r="O152" s="204" t="str">
        <f t="shared" si="4"/>
        <v>750MeV</v>
      </c>
      <c r="P152" s="23" t="str">
        <f t="shared" si="5"/>
        <v>650MeV</v>
      </c>
      <c r="Q152" s="265">
        <f t="shared" si="12"/>
        <v>1951.55</v>
      </c>
      <c r="R152" s="265">
        <f t="shared" si="2"/>
        <v>1999.45</v>
      </c>
      <c r="S152" s="265">
        <f t="shared" si="13"/>
        <v>494.32</v>
      </c>
      <c r="T152" s="205"/>
      <c r="U152" s="205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>
      <c r="A153" s="114"/>
      <c r="B153" s="83">
        <v>6339.0</v>
      </c>
      <c r="C153" s="83" t="s">
        <v>471</v>
      </c>
      <c r="D153" s="278">
        <v>32.867</v>
      </c>
      <c r="E153" s="83">
        <v>10.0</v>
      </c>
      <c r="F153" s="370">
        <v>12.29</v>
      </c>
      <c r="G153" s="83">
        <v>652549.0</v>
      </c>
      <c r="H153" s="83">
        <v>20.81</v>
      </c>
      <c r="I153" s="149" t="s">
        <v>101</v>
      </c>
      <c r="J153" s="83" t="s">
        <v>53</v>
      </c>
      <c r="K153" s="83" t="s">
        <v>203</v>
      </c>
      <c r="L153" s="23"/>
      <c r="M153" s="23"/>
      <c r="N153" s="23"/>
      <c r="O153" s="204" t="str">
        <f t="shared" si="4"/>
        <v>750MeV</v>
      </c>
      <c r="P153" s="23" t="str">
        <f t="shared" si="5"/>
        <v>650MeV</v>
      </c>
      <c r="Q153" s="265">
        <f t="shared" si="12"/>
        <v>1951.55</v>
      </c>
      <c r="R153" s="265">
        <f t="shared" si="2"/>
        <v>2011.74</v>
      </c>
      <c r="S153" s="265">
        <f t="shared" si="13"/>
        <v>494.32</v>
      </c>
      <c r="T153" s="205"/>
      <c r="U153" s="205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>
      <c r="A154" s="114"/>
      <c r="B154" s="83">
        <v>6340.0</v>
      </c>
      <c r="C154" s="83" t="s">
        <v>471</v>
      </c>
      <c r="D154" s="278">
        <v>32.867</v>
      </c>
      <c r="E154" s="83">
        <v>20.0</v>
      </c>
      <c r="F154" s="370">
        <v>13.92</v>
      </c>
      <c r="G154" s="83">
        <v>727173.0</v>
      </c>
      <c r="H154" s="83">
        <v>16.89</v>
      </c>
      <c r="I154" s="149" t="s">
        <v>101</v>
      </c>
      <c r="J154" s="83" t="s">
        <v>469</v>
      </c>
      <c r="K154" s="83" t="s">
        <v>223</v>
      </c>
      <c r="L154" s="23"/>
      <c r="M154" s="23"/>
      <c r="N154" s="23"/>
      <c r="O154" s="204" t="str">
        <f t="shared" si="4"/>
        <v>750MeV</v>
      </c>
      <c r="P154" s="23" t="str">
        <f t="shared" si="5"/>
        <v>650MeV</v>
      </c>
      <c r="Q154" s="265">
        <f t="shared" si="12"/>
        <v>1951.55</v>
      </c>
      <c r="R154" s="265">
        <f t="shared" si="2"/>
        <v>2025.66</v>
      </c>
      <c r="S154" s="265">
        <f t="shared" si="13"/>
        <v>494.32</v>
      </c>
      <c r="T154" s="205"/>
      <c r="U154" s="205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>
      <c r="A155" s="75"/>
      <c r="B155" s="52">
        <v>6341.0</v>
      </c>
      <c r="C155" s="52" t="s">
        <v>471</v>
      </c>
      <c r="D155" s="276">
        <v>32.867</v>
      </c>
      <c r="E155" s="52">
        <v>30.0</v>
      </c>
      <c r="F155" s="242">
        <v>49.95</v>
      </c>
      <c r="G155" s="52">
        <v>1004631.0</v>
      </c>
      <c r="H155" s="52">
        <v>31.14</v>
      </c>
      <c r="I155" s="52" t="s">
        <v>65</v>
      </c>
      <c r="J155" s="52" t="s">
        <v>53</v>
      </c>
      <c r="K155" s="52" t="s">
        <v>203</v>
      </c>
      <c r="O155" s="176" t="str">
        <f t="shared" si="4"/>
        <v>750MeV</v>
      </c>
      <c r="P155" s="20" t="str">
        <f t="shared" si="5"/>
        <v>650MeV</v>
      </c>
      <c r="Q155" s="247">
        <f t="shared" si="12"/>
        <v>2001.5</v>
      </c>
      <c r="R155" s="247">
        <f t="shared" si="2"/>
        <v>2025.66</v>
      </c>
      <c r="S155" s="247">
        <f t="shared" si="13"/>
        <v>494.32</v>
      </c>
      <c r="T155" s="216"/>
      <c r="U155" s="216"/>
    </row>
    <row r="156">
      <c r="A156" s="73"/>
      <c r="B156" s="52">
        <v>6342.0</v>
      </c>
      <c r="C156" s="52" t="s">
        <v>471</v>
      </c>
      <c r="D156" s="276">
        <v>32.867</v>
      </c>
      <c r="E156" s="52">
        <v>30.0</v>
      </c>
      <c r="F156" s="242">
        <v>0.0</v>
      </c>
      <c r="G156" s="52">
        <v>0.0</v>
      </c>
      <c r="H156" s="52">
        <v>0.0</v>
      </c>
      <c r="I156" s="52" t="s">
        <v>65</v>
      </c>
      <c r="J156" s="52" t="s">
        <v>53</v>
      </c>
      <c r="K156" s="52" t="s">
        <v>203</v>
      </c>
      <c r="L156" s="4" t="s">
        <v>859</v>
      </c>
      <c r="O156" s="176" t="str">
        <f t="shared" si="4"/>
        <v>750MeV</v>
      </c>
      <c r="P156" s="20" t="str">
        <f t="shared" si="5"/>
        <v>650MeV</v>
      </c>
      <c r="Q156" s="247">
        <f t="shared" si="12"/>
        <v>2001.5</v>
      </c>
      <c r="R156" s="247">
        <f t="shared" si="2"/>
        <v>2025.66</v>
      </c>
      <c r="S156" s="247">
        <f t="shared" si="13"/>
        <v>494.32</v>
      </c>
      <c r="T156" s="216"/>
      <c r="U156" s="216"/>
    </row>
    <row r="157">
      <c r="A157" s="75"/>
      <c r="B157" s="52">
        <v>6343.0</v>
      </c>
      <c r="C157" s="52" t="s">
        <v>471</v>
      </c>
      <c r="D157" s="276">
        <v>32.867</v>
      </c>
      <c r="E157" s="52">
        <v>30.0</v>
      </c>
      <c r="F157" s="242">
        <v>43.75</v>
      </c>
      <c r="G157" s="52">
        <v>862468.0</v>
      </c>
      <c r="H157" s="52">
        <v>26.16</v>
      </c>
      <c r="I157" s="118" t="s">
        <v>65</v>
      </c>
      <c r="J157" s="118" t="s">
        <v>53</v>
      </c>
      <c r="K157" s="118" t="s">
        <v>203</v>
      </c>
      <c r="O157" s="176" t="str">
        <f t="shared" si="4"/>
        <v>750MeV</v>
      </c>
      <c r="P157" s="20" t="str">
        <f t="shared" si="5"/>
        <v>650MeV</v>
      </c>
      <c r="Q157" s="247">
        <f t="shared" si="12"/>
        <v>2045.25</v>
      </c>
      <c r="R157" s="247">
        <f t="shared" si="2"/>
        <v>2025.66</v>
      </c>
      <c r="S157" s="247">
        <f t="shared" si="13"/>
        <v>494.32</v>
      </c>
      <c r="T157" s="216"/>
      <c r="U157" s="216"/>
    </row>
    <row r="158">
      <c r="A158" s="75"/>
      <c r="B158" s="52">
        <v>6344.0</v>
      </c>
      <c r="C158" s="52" t="s">
        <v>471</v>
      </c>
      <c r="D158" s="276">
        <v>32.867</v>
      </c>
      <c r="E158" s="52">
        <v>30.0</v>
      </c>
      <c r="F158" s="242">
        <v>58.86</v>
      </c>
      <c r="G158" s="52">
        <v>1164992.0</v>
      </c>
      <c r="H158" s="52">
        <v>37.36</v>
      </c>
      <c r="I158" s="118" t="s">
        <v>65</v>
      </c>
      <c r="J158" s="118" t="s">
        <v>53</v>
      </c>
      <c r="K158" s="118" t="s">
        <v>203</v>
      </c>
      <c r="O158" s="176" t="str">
        <f t="shared" si="4"/>
        <v>750MeV</v>
      </c>
      <c r="P158" s="20" t="str">
        <f t="shared" si="5"/>
        <v>650MeV</v>
      </c>
      <c r="Q158" s="247">
        <f t="shared" si="12"/>
        <v>2104.11</v>
      </c>
      <c r="R158" s="247">
        <f t="shared" si="2"/>
        <v>2025.66</v>
      </c>
      <c r="S158" s="247">
        <f t="shared" si="13"/>
        <v>494.32</v>
      </c>
      <c r="T158" s="216"/>
      <c r="U158" s="216"/>
    </row>
    <row r="159">
      <c r="A159" s="75"/>
      <c r="B159" s="52">
        <v>6345.0</v>
      </c>
      <c r="C159" s="52" t="s">
        <v>471</v>
      </c>
      <c r="D159" s="276">
        <v>32.867</v>
      </c>
      <c r="E159" s="52">
        <v>30.0</v>
      </c>
      <c r="F159" s="242">
        <v>45.47</v>
      </c>
      <c r="G159" s="52">
        <v>917123.0</v>
      </c>
      <c r="H159" s="52">
        <v>36.15</v>
      </c>
      <c r="I159" s="118" t="s">
        <v>65</v>
      </c>
      <c r="J159" s="118" t="s">
        <v>53</v>
      </c>
      <c r="K159" s="118" t="s">
        <v>203</v>
      </c>
      <c r="O159" s="176" t="str">
        <f t="shared" si="4"/>
        <v>750MeV</v>
      </c>
      <c r="P159" s="20" t="str">
        <f t="shared" si="5"/>
        <v>650MeV</v>
      </c>
      <c r="Q159" s="247">
        <f t="shared" si="12"/>
        <v>2149.58</v>
      </c>
      <c r="R159" s="247">
        <f t="shared" si="2"/>
        <v>2025.66</v>
      </c>
      <c r="S159" s="247">
        <f t="shared" si="13"/>
        <v>494.32</v>
      </c>
      <c r="T159" s="216"/>
      <c r="U159" s="216"/>
    </row>
    <row r="160">
      <c r="A160" s="75"/>
      <c r="B160" s="52">
        <v>6346.0</v>
      </c>
      <c r="C160" s="52" t="s">
        <v>471</v>
      </c>
      <c r="D160" s="276">
        <v>32.867</v>
      </c>
      <c r="E160" s="52">
        <v>30.0</v>
      </c>
      <c r="F160" s="242">
        <v>51.87</v>
      </c>
      <c r="G160" s="52">
        <v>1003758.0</v>
      </c>
      <c r="H160" s="52">
        <v>29.66</v>
      </c>
      <c r="I160" s="118" t="s">
        <v>65</v>
      </c>
      <c r="J160" s="118" t="s">
        <v>53</v>
      </c>
      <c r="K160" s="118" t="s">
        <v>203</v>
      </c>
      <c r="O160" s="176" t="str">
        <f t="shared" si="4"/>
        <v>750MeV</v>
      </c>
      <c r="P160" s="20" t="str">
        <f t="shared" si="5"/>
        <v>650MeV</v>
      </c>
      <c r="Q160" s="247">
        <f t="shared" si="12"/>
        <v>2201.45</v>
      </c>
      <c r="R160" s="247">
        <f t="shared" si="2"/>
        <v>2025.66</v>
      </c>
      <c r="S160" s="247">
        <f t="shared" si="13"/>
        <v>494.32</v>
      </c>
      <c r="T160" s="216"/>
      <c r="U160" s="216"/>
    </row>
    <row r="161">
      <c r="A161" s="75"/>
      <c r="B161" s="52">
        <v>6347.0</v>
      </c>
      <c r="C161" s="52" t="s">
        <v>471</v>
      </c>
      <c r="D161" s="276">
        <v>32.867</v>
      </c>
      <c r="E161" s="52">
        <v>30.0</v>
      </c>
      <c r="F161" s="242">
        <v>47.56</v>
      </c>
      <c r="G161" s="52">
        <v>931502.0</v>
      </c>
      <c r="H161" s="52">
        <v>31.71</v>
      </c>
      <c r="I161" s="118" t="s">
        <v>65</v>
      </c>
      <c r="J161" s="118" t="s">
        <v>53</v>
      </c>
      <c r="K161" s="118" t="s">
        <v>203</v>
      </c>
      <c r="O161" s="176" t="str">
        <f t="shared" si="4"/>
        <v>750MeV</v>
      </c>
      <c r="P161" s="20" t="str">
        <f t="shared" si="5"/>
        <v>650MeV</v>
      </c>
      <c r="Q161" s="247">
        <f t="shared" si="12"/>
        <v>2249.01</v>
      </c>
      <c r="R161" s="247">
        <f t="shared" si="2"/>
        <v>2025.66</v>
      </c>
      <c r="S161" s="247">
        <f t="shared" si="13"/>
        <v>494.32</v>
      </c>
      <c r="T161" s="216"/>
      <c r="U161" s="216"/>
    </row>
    <row r="162">
      <c r="A162" s="75"/>
      <c r="B162" s="52">
        <v>6348.0</v>
      </c>
      <c r="C162" s="52" t="s">
        <v>471</v>
      </c>
      <c r="D162" s="276">
        <v>32.867</v>
      </c>
      <c r="E162" s="52">
        <v>30.0</v>
      </c>
      <c r="F162" s="242">
        <v>40.45</v>
      </c>
      <c r="G162" s="52">
        <v>808565.0</v>
      </c>
      <c r="H162" s="52">
        <v>28.87</v>
      </c>
      <c r="I162" s="118" t="s">
        <v>65</v>
      </c>
      <c r="J162" s="118" t="s">
        <v>53</v>
      </c>
      <c r="K162" s="118" t="s">
        <v>203</v>
      </c>
      <c r="O162" s="176" t="str">
        <f t="shared" si="4"/>
        <v>750MeV</v>
      </c>
      <c r="P162" s="20" t="str">
        <f t="shared" si="5"/>
        <v>650MeV</v>
      </c>
      <c r="Q162" s="247">
        <f t="shared" si="12"/>
        <v>2289.46</v>
      </c>
      <c r="R162" s="247">
        <f t="shared" si="2"/>
        <v>2025.66</v>
      </c>
      <c r="S162" s="247">
        <f t="shared" si="13"/>
        <v>494.32</v>
      </c>
      <c r="T162" s="216"/>
      <c r="U162" s="216"/>
    </row>
    <row r="163">
      <c r="A163" s="75"/>
      <c r="B163" s="52">
        <v>6349.0</v>
      </c>
      <c r="C163" s="52" t="s">
        <v>471</v>
      </c>
      <c r="D163" s="276">
        <v>32.867</v>
      </c>
      <c r="E163" s="52">
        <v>20.0</v>
      </c>
      <c r="F163" s="242">
        <v>20.68</v>
      </c>
      <c r="G163" s="52">
        <v>421863.0</v>
      </c>
      <c r="H163" s="52">
        <v>18.86</v>
      </c>
      <c r="I163" s="118" t="s">
        <v>65</v>
      </c>
      <c r="J163" s="118" t="s">
        <v>53</v>
      </c>
      <c r="K163" s="118" t="s">
        <v>203</v>
      </c>
      <c r="O163" s="176" t="str">
        <f t="shared" si="4"/>
        <v>750MeV</v>
      </c>
      <c r="P163" s="20" t="str">
        <f t="shared" si="5"/>
        <v>650MeV</v>
      </c>
      <c r="Q163" s="247">
        <f t="shared" si="12"/>
        <v>2310.14</v>
      </c>
      <c r="R163" s="247">
        <f t="shared" si="2"/>
        <v>2025.66</v>
      </c>
      <c r="S163" s="247">
        <f t="shared" si="13"/>
        <v>494.32</v>
      </c>
      <c r="T163" s="216"/>
      <c r="U163" s="216"/>
    </row>
    <row r="164">
      <c r="A164" s="332"/>
      <c r="B164" s="333">
        <v>6350.0</v>
      </c>
      <c r="C164" s="333" t="s">
        <v>860</v>
      </c>
      <c r="D164" s="383">
        <v>32.867</v>
      </c>
      <c r="E164" s="333">
        <v>20.0</v>
      </c>
      <c r="F164" s="412">
        <v>16.49</v>
      </c>
      <c r="G164" s="340">
        <v>359337.0</v>
      </c>
      <c r="H164" s="340">
        <v>13.76</v>
      </c>
      <c r="I164" s="340" t="s">
        <v>65</v>
      </c>
      <c r="J164" s="340" t="s">
        <v>53</v>
      </c>
      <c r="K164" s="340" t="s">
        <v>203</v>
      </c>
      <c r="L164" s="335" t="s">
        <v>318</v>
      </c>
      <c r="M164" s="336"/>
      <c r="N164" s="413" t="s">
        <v>312</v>
      </c>
      <c r="O164" s="337" t="str">
        <f t="shared" si="4"/>
        <v>750MeV</v>
      </c>
      <c r="P164" s="336" t="str">
        <f t="shared" si="5"/>
        <v>650MeV</v>
      </c>
      <c r="Q164" s="386">
        <f t="shared" si="12"/>
        <v>2326.63</v>
      </c>
      <c r="R164" s="386">
        <f t="shared" si="2"/>
        <v>2025.66</v>
      </c>
      <c r="S164" s="386">
        <f t="shared" si="13"/>
        <v>494.32</v>
      </c>
      <c r="T164" s="414"/>
      <c r="U164" s="414"/>
      <c r="V164" s="336"/>
      <c r="W164" s="336"/>
      <c r="X164" s="336"/>
      <c r="Y164" s="336"/>
      <c r="Z164" s="336"/>
      <c r="AA164" s="336"/>
      <c r="AB164" s="336"/>
      <c r="AC164" s="336"/>
      <c r="AD164" s="336"/>
      <c r="AE164" s="336"/>
      <c r="AF164" s="336"/>
      <c r="AG164" s="336"/>
      <c r="AH164" s="336"/>
    </row>
    <row r="165">
      <c r="A165" s="332"/>
      <c r="B165" s="333">
        <v>6351.0</v>
      </c>
      <c r="C165" s="333" t="s">
        <v>860</v>
      </c>
      <c r="D165" s="383">
        <v>32.867</v>
      </c>
      <c r="E165" s="333">
        <v>10.0</v>
      </c>
      <c r="F165" s="412">
        <v>5.5</v>
      </c>
      <c r="G165" s="340">
        <v>149531.0</v>
      </c>
      <c r="H165" s="340">
        <v>10.87</v>
      </c>
      <c r="I165" s="340" t="s">
        <v>65</v>
      </c>
      <c r="J165" s="340" t="s">
        <v>53</v>
      </c>
      <c r="K165" s="340" t="s">
        <v>203</v>
      </c>
      <c r="L165" s="335" t="s">
        <v>318</v>
      </c>
      <c r="M165" s="336"/>
      <c r="N165" s="413" t="s">
        <v>312</v>
      </c>
      <c r="O165" s="337" t="str">
        <f t="shared" si="4"/>
        <v>750MeV</v>
      </c>
      <c r="P165" s="336" t="str">
        <f t="shared" si="5"/>
        <v>650MeV</v>
      </c>
      <c r="Q165" s="386">
        <f t="shared" si="12"/>
        <v>2332.13</v>
      </c>
      <c r="R165" s="386">
        <f t="shared" si="2"/>
        <v>2025.66</v>
      </c>
      <c r="S165" s="386">
        <f t="shared" si="13"/>
        <v>494.32</v>
      </c>
      <c r="T165" s="414"/>
      <c r="U165" s="414"/>
      <c r="V165" s="336"/>
      <c r="W165" s="336"/>
      <c r="X165" s="336"/>
      <c r="Y165" s="336"/>
      <c r="Z165" s="336"/>
      <c r="AA165" s="336"/>
      <c r="AB165" s="336"/>
      <c r="AC165" s="336"/>
      <c r="AD165" s="336"/>
      <c r="AE165" s="336"/>
      <c r="AF165" s="336"/>
      <c r="AG165" s="336"/>
      <c r="AH165" s="336"/>
    </row>
    <row r="166">
      <c r="A166" s="332"/>
      <c r="B166" s="333">
        <v>6352.0</v>
      </c>
      <c r="C166" s="333" t="s">
        <v>860</v>
      </c>
      <c r="D166" s="383">
        <v>32.867</v>
      </c>
      <c r="E166" s="333">
        <v>2.0</v>
      </c>
      <c r="F166" s="340">
        <v>2.38</v>
      </c>
      <c r="G166" s="340">
        <v>88387.0</v>
      </c>
      <c r="H166" s="340">
        <v>18.83</v>
      </c>
      <c r="I166" s="340" t="s">
        <v>65</v>
      </c>
      <c r="J166" s="340" t="s">
        <v>53</v>
      </c>
      <c r="K166" s="340" t="s">
        <v>203</v>
      </c>
      <c r="L166" s="335" t="s">
        <v>322</v>
      </c>
      <c r="M166" s="336"/>
      <c r="N166" s="413" t="s">
        <v>299</v>
      </c>
      <c r="O166" s="337" t="str">
        <f t="shared" si="4"/>
        <v>750MeV</v>
      </c>
      <c r="P166" s="336" t="str">
        <f t="shared" si="5"/>
        <v>650MeV</v>
      </c>
      <c r="Q166" s="386">
        <f t="shared" si="12"/>
        <v>2334.51</v>
      </c>
      <c r="R166" s="386">
        <f t="shared" si="2"/>
        <v>2025.66</v>
      </c>
      <c r="S166" s="386">
        <f t="shared" si="13"/>
        <v>494.32</v>
      </c>
      <c r="T166" s="414"/>
      <c r="U166" s="414"/>
      <c r="V166" s="336"/>
      <c r="W166" s="336"/>
      <c r="X166" s="336"/>
      <c r="Y166" s="336"/>
      <c r="Z166" s="336"/>
      <c r="AA166" s="336"/>
      <c r="AB166" s="336"/>
      <c r="AC166" s="336"/>
      <c r="AD166" s="336"/>
      <c r="AE166" s="336"/>
      <c r="AF166" s="336"/>
      <c r="AG166" s="336"/>
      <c r="AH166" s="336"/>
    </row>
    <row r="167">
      <c r="A167" s="332"/>
      <c r="B167" s="333">
        <v>6353.0</v>
      </c>
      <c r="C167" s="333" t="s">
        <v>860</v>
      </c>
      <c r="D167" s="383">
        <v>32.867</v>
      </c>
      <c r="E167" s="333">
        <v>5.0</v>
      </c>
      <c r="F167" s="412">
        <v>1.9</v>
      </c>
      <c r="G167" s="340">
        <v>52266.0</v>
      </c>
      <c r="H167" s="340">
        <v>6.7</v>
      </c>
      <c r="I167" s="340" t="s">
        <v>65</v>
      </c>
      <c r="J167" s="340" t="s">
        <v>53</v>
      </c>
      <c r="K167" s="340" t="s">
        <v>203</v>
      </c>
      <c r="L167" s="335" t="s">
        <v>322</v>
      </c>
      <c r="M167" s="336"/>
      <c r="N167" s="413" t="s">
        <v>299</v>
      </c>
      <c r="O167" s="337" t="str">
        <f t="shared" si="4"/>
        <v>750MeV</v>
      </c>
      <c r="P167" s="336" t="str">
        <f t="shared" si="5"/>
        <v>650MeV</v>
      </c>
      <c r="Q167" s="386">
        <f t="shared" si="12"/>
        <v>2336.41</v>
      </c>
      <c r="R167" s="386">
        <f t="shared" si="2"/>
        <v>2025.66</v>
      </c>
      <c r="S167" s="386">
        <f t="shared" si="13"/>
        <v>494.32</v>
      </c>
      <c r="T167" s="414"/>
      <c r="U167" s="414"/>
      <c r="V167" s="336"/>
      <c r="W167" s="336"/>
      <c r="X167" s="336"/>
      <c r="Y167" s="336"/>
      <c r="Z167" s="336"/>
      <c r="AA167" s="336"/>
      <c r="AB167" s="336"/>
      <c r="AC167" s="336"/>
      <c r="AD167" s="336"/>
      <c r="AE167" s="336"/>
      <c r="AF167" s="336"/>
      <c r="AG167" s="336"/>
      <c r="AH167" s="336"/>
    </row>
    <row r="168">
      <c r="A168" s="332"/>
      <c r="B168" s="333">
        <v>6354.0</v>
      </c>
      <c r="C168" s="333" t="s">
        <v>860</v>
      </c>
      <c r="D168" s="383">
        <v>32.867</v>
      </c>
      <c r="E168" s="333">
        <v>5.0</v>
      </c>
      <c r="F168" s="412">
        <v>4.1</v>
      </c>
      <c r="G168" s="340">
        <v>113732.0</v>
      </c>
      <c r="H168" s="340">
        <v>15.13</v>
      </c>
      <c r="I168" s="340" t="s">
        <v>65</v>
      </c>
      <c r="J168" s="340" t="s">
        <v>53</v>
      </c>
      <c r="K168" s="340" t="s">
        <v>203</v>
      </c>
      <c r="L168" s="335" t="s">
        <v>324</v>
      </c>
      <c r="M168" s="336"/>
      <c r="N168" s="415" t="s">
        <v>273</v>
      </c>
      <c r="O168" s="337" t="str">
        <f t="shared" si="4"/>
        <v>750MeV</v>
      </c>
      <c r="P168" s="336" t="str">
        <f t="shared" si="5"/>
        <v>650MeV</v>
      </c>
      <c r="Q168" s="386">
        <f t="shared" si="12"/>
        <v>2340.51</v>
      </c>
      <c r="R168" s="386">
        <f t="shared" si="2"/>
        <v>2025.66</v>
      </c>
      <c r="S168" s="386">
        <f t="shared" si="13"/>
        <v>494.32</v>
      </c>
      <c r="T168" s="414"/>
      <c r="U168" s="414"/>
      <c r="V168" s="336"/>
      <c r="W168" s="336"/>
      <c r="X168" s="336"/>
      <c r="Y168" s="336"/>
      <c r="Z168" s="336"/>
      <c r="AA168" s="336"/>
      <c r="AB168" s="336"/>
      <c r="AC168" s="336"/>
      <c r="AD168" s="336"/>
      <c r="AE168" s="336"/>
      <c r="AF168" s="336"/>
      <c r="AG168" s="336"/>
      <c r="AH168" s="336"/>
    </row>
    <row r="169">
      <c r="A169" s="332"/>
      <c r="B169" s="333">
        <v>6355.0</v>
      </c>
      <c r="C169" s="333" t="s">
        <v>860</v>
      </c>
      <c r="D169" s="383">
        <v>32.867</v>
      </c>
      <c r="E169" s="333">
        <v>30.0</v>
      </c>
      <c r="F169" s="412">
        <v>23.41</v>
      </c>
      <c r="G169" s="340">
        <v>517220.0</v>
      </c>
      <c r="H169" s="340">
        <v>13.9</v>
      </c>
      <c r="I169" s="340" t="s">
        <v>65</v>
      </c>
      <c r="J169" s="340" t="s">
        <v>53</v>
      </c>
      <c r="K169" s="340" t="s">
        <v>203</v>
      </c>
      <c r="L169" s="335" t="s">
        <v>324</v>
      </c>
      <c r="M169" s="336"/>
      <c r="N169" s="415" t="s">
        <v>290</v>
      </c>
      <c r="O169" s="337" t="str">
        <f t="shared" si="4"/>
        <v>750MeV</v>
      </c>
      <c r="P169" s="336" t="str">
        <f t="shared" si="5"/>
        <v>650MeV</v>
      </c>
      <c r="Q169" s="386">
        <f t="shared" si="12"/>
        <v>2363.92</v>
      </c>
      <c r="R169" s="386">
        <f t="shared" si="2"/>
        <v>2025.66</v>
      </c>
      <c r="S169" s="386">
        <f t="shared" si="13"/>
        <v>494.32</v>
      </c>
      <c r="T169" s="414"/>
      <c r="U169" s="414"/>
      <c r="V169" s="336"/>
      <c r="W169" s="336"/>
      <c r="X169" s="336"/>
      <c r="Y169" s="336"/>
      <c r="Z169" s="336"/>
      <c r="AA169" s="336"/>
      <c r="AB169" s="336"/>
      <c r="AC169" s="336"/>
      <c r="AD169" s="336"/>
      <c r="AE169" s="336"/>
      <c r="AF169" s="336"/>
      <c r="AG169" s="336"/>
      <c r="AH169" s="336"/>
    </row>
    <row r="170">
      <c r="A170" s="75"/>
      <c r="B170" s="52">
        <v>6356.0</v>
      </c>
      <c r="C170" s="52" t="s">
        <v>471</v>
      </c>
      <c r="D170" s="276">
        <v>32.867</v>
      </c>
      <c r="E170" s="52">
        <v>20.0</v>
      </c>
      <c r="F170" s="242">
        <v>19.02</v>
      </c>
      <c r="G170" s="52">
        <v>388872.0</v>
      </c>
      <c r="H170" s="52">
        <v>18.78</v>
      </c>
      <c r="I170" s="118" t="s">
        <v>65</v>
      </c>
      <c r="J170" s="118" t="s">
        <v>53</v>
      </c>
      <c r="K170" s="118" t="s">
        <v>203</v>
      </c>
      <c r="L170" s="4"/>
      <c r="O170" s="176" t="str">
        <f t="shared" si="4"/>
        <v>750MeV</v>
      </c>
      <c r="P170" s="20" t="str">
        <f t="shared" si="5"/>
        <v>650MeV</v>
      </c>
      <c r="Q170" s="247">
        <f t="shared" si="12"/>
        <v>2382.94</v>
      </c>
      <c r="R170" s="247">
        <f t="shared" si="2"/>
        <v>2025.66</v>
      </c>
      <c r="S170" s="247">
        <f t="shared" si="13"/>
        <v>494.32</v>
      </c>
      <c r="T170" s="216"/>
      <c r="U170" s="216"/>
    </row>
    <row r="171">
      <c r="A171" s="75"/>
      <c r="B171" s="52">
        <v>6357.0</v>
      </c>
      <c r="C171" s="52" t="s">
        <v>471</v>
      </c>
      <c r="D171" s="276">
        <v>32.867</v>
      </c>
      <c r="E171" s="52">
        <v>10.0</v>
      </c>
      <c r="F171" s="242">
        <v>10.76</v>
      </c>
      <c r="G171" s="52">
        <v>242316.0</v>
      </c>
      <c r="H171" s="52">
        <v>20.2</v>
      </c>
      <c r="I171" s="118" t="s">
        <v>65</v>
      </c>
      <c r="J171" s="118" t="s">
        <v>53</v>
      </c>
      <c r="K171" s="118" t="s">
        <v>203</v>
      </c>
      <c r="L171" s="4"/>
      <c r="O171" s="176" t="str">
        <f t="shared" si="4"/>
        <v>750MeV</v>
      </c>
      <c r="P171" s="20" t="str">
        <f t="shared" si="5"/>
        <v>650MeV</v>
      </c>
      <c r="Q171" s="247">
        <f t="shared" si="12"/>
        <v>2393.7</v>
      </c>
      <c r="R171" s="247">
        <f t="shared" si="2"/>
        <v>2025.66</v>
      </c>
      <c r="S171" s="247">
        <f t="shared" si="13"/>
        <v>494.32</v>
      </c>
      <c r="T171" s="216"/>
      <c r="U171" s="216"/>
    </row>
    <row r="172">
      <c r="A172" s="75"/>
      <c r="B172" s="52">
        <v>6358.0</v>
      </c>
      <c r="C172" s="52" t="s">
        <v>471</v>
      </c>
      <c r="D172" s="276">
        <v>32.867</v>
      </c>
      <c r="E172" s="52">
        <v>30.0</v>
      </c>
      <c r="F172" s="242">
        <v>23.23</v>
      </c>
      <c r="G172" s="52">
        <v>450787.0</v>
      </c>
      <c r="H172" s="52">
        <v>14.5</v>
      </c>
      <c r="I172" s="118" t="s">
        <v>65</v>
      </c>
      <c r="J172" s="100" t="s">
        <v>453</v>
      </c>
      <c r="K172" s="52" t="s">
        <v>223</v>
      </c>
      <c r="O172" s="176" t="str">
        <f t="shared" si="4"/>
        <v>750MeV</v>
      </c>
      <c r="P172" s="20" t="str">
        <f t="shared" si="5"/>
        <v>650MeV</v>
      </c>
      <c r="Q172" s="247">
        <f t="shared" si="12"/>
        <v>2416.93</v>
      </c>
      <c r="R172" s="247">
        <f t="shared" si="2"/>
        <v>2025.66</v>
      </c>
      <c r="S172" s="247">
        <f t="shared" si="13"/>
        <v>494.32</v>
      </c>
      <c r="T172" s="216"/>
      <c r="U172" s="216"/>
    </row>
    <row r="173">
      <c r="A173" s="111"/>
      <c r="B173" s="43">
        <v>6359.0</v>
      </c>
      <c r="C173" s="43" t="s">
        <v>154</v>
      </c>
      <c r="D173" s="277">
        <v>32.867</v>
      </c>
      <c r="E173" s="43">
        <v>20.0</v>
      </c>
      <c r="F173" s="381">
        <v>0.0</v>
      </c>
      <c r="G173" s="43">
        <v>0.0</v>
      </c>
      <c r="H173" s="43">
        <v>0.0</v>
      </c>
      <c r="I173" s="43" t="s">
        <v>229</v>
      </c>
      <c r="J173" s="123" t="s">
        <v>53</v>
      </c>
      <c r="K173" s="123" t="s">
        <v>203</v>
      </c>
      <c r="L173" s="42" t="s">
        <v>861</v>
      </c>
      <c r="M173" s="27"/>
      <c r="N173" s="27"/>
      <c r="O173" s="200" t="str">
        <f t="shared" si="4"/>
        <v>750MeV</v>
      </c>
      <c r="P173" s="27" t="str">
        <f t="shared" si="5"/>
        <v>650MeV</v>
      </c>
      <c r="Q173" s="382">
        <f t="shared" si="12"/>
        <v>2416.93</v>
      </c>
      <c r="R173" s="382">
        <f t="shared" si="2"/>
        <v>2025.66</v>
      </c>
      <c r="S173" s="382">
        <f t="shared" si="13"/>
        <v>494.32</v>
      </c>
      <c r="T173" s="201"/>
      <c r="U173" s="201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</row>
    <row r="174">
      <c r="A174" s="111"/>
      <c r="B174" s="43">
        <v>6360.0</v>
      </c>
      <c r="C174" s="43" t="s">
        <v>471</v>
      </c>
      <c r="D174" s="277">
        <v>32.867</v>
      </c>
      <c r="E174" s="43">
        <v>20.0</v>
      </c>
      <c r="F174" s="381">
        <v>31.21</v>
      </c>
      <c r="G174" s="43">
        <v>637076.0</v>
      </c>
      <c r="H174" s="43">
        <v>30.4</v>
      </c>
      <c r="I174" s="43" t="s">
        <v>229</v>
      </c>
      <c r="J174" s="123" t="s">
        <v>53</v>
      </c>
      <c r="K174" s="123" t="s">
        <v>203</v>
      </c>
      <c r="L174" s="27"/>
      <c r="M174" s="27"/>
      <c r="N174" s="27"/>
      <c r="O174" s="200" t="str">
        <f t="shared" si="4"/>
        <v>750MeV</v>
      </c>
      <c r="P174" s="27" t="str">
        <f t="shared" si="5"/>
        <v>650MeV</v>
      </c>
      <c r="Q174" s="382">
        <f t="shared" si="12"/>
        <v>2416.93</v>
      </c>
      <c r="R174" s="382">
        <f t="shared" si="2"/>
        <v>2025.66</v>
      </c>
      <c r="S174" s="382">
        <f t="shared" si="13"/>
        <v>525.53</v>
      </c>
      <c r="T174" s="201"/>
      <c r="U174" s="201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</row>
    <row r="175">
      <c r="A175" s="111"/>
      <c r="B175" s="43">
        <v>6361.0</v>
      </c>
      <c r="C175" s="43" t="s">
        <v>471</v>
      </c>
      <c r="D175" s="277">
        <v>32.867</v>
      </c>
      <c r="E175" s="43">
        <v>20.0</v>
      </c>
      <c r="F175" s="381">
        <v>0.0</v>
      </c>
      <c r="G175" s="43">
        <v>0.0</v>
      </c>
      <c r="H175" s="43">
        <v>0.0</v>
      </c>
      <c r="I175" s="43" t="s">
        <v>229</v>
      </c>
      <c r="J175" s="123" t="s">
        <v>53</v>
      </c>
      <c r="K175" s="123" t="s">
        <v>203</v>
      </c>
      <c r="L175" s="42" t="s">
        <v>540</v>
      </c>
      <c r="M175" s="27"/>
      <c r="N175" s="27"/>
      <c r="O175" s="200" t="str">
        <f t="shared" si="4"/>
        <v>750MeV</v>
      </c>
      <c r="P175" s="27" t="str">
        <f t="shared" si="5"/>
        <v>650MeV</v>
      </c>
      <c r="Q175" s="382">
        <f t="shared" si="12"/>
        <v>2416.93</v>
      </c>
      <c r="R175" s="382">
        <f t="shared" si="2"/>
        <v>2025.66</v>
      </c>
      <c r="S175" s="382">
        <f t="shared" si="13"/>
        <v>525.53</v>
      </c>
      <c r="T175" s="201"/>
      <c r="U175" s="201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</row>
    <row r="176">
      <c r="A176" s="111"/>
      <c r="B176" s="43">
        <v>6362.0</v>
      </c>
      <c r="C176" s="43" t="s">
        <v>471</v>
      </c>
      <c r="D176" s="277">
        <v>32.867</v>
      </c>
      <c r="E176" s="43">
        <v>20.0</v>
      </c>
      <c r="F176" s="381">
        <v>28.9</v>
      </c>
      <c r="G176" s="43">
        <v>585728.0</v>
      </c>
      <c r="H176" s="43">
        <v>29.08</v>
      </c>
      <c r="I176" s="43" t="s">
        <v>229</v>
      </c>
      <c r="J176" s="123" t="s">
        <v>53</v>
      </c>
      <c r="K176" s="123" t="s">
        <v>203</v>
      </c>
      <c r="L176" s="27"/>
      <c r="M176" s="27"/>
      <c r="N176" s="27"/>
      <c r="O176" s="200" t="str">
        <f t="shared" si="4"/>
        <v>750MeV</v>
      </c>
      <c r="P176" s="27" t="str">
        <f t="shared" si="5"/>
        <v>650MeV</v>
      </c>
      <c r="Q176" s="382">
        <f t="shared" si="12"/>
        <v>2416.93</v>
      </c>
      <c r="R176" s="382">
        <f t="shared" si="2"/>
        <v>2025.66</v>
      </c>
      <c r="S176" s="382">
        <f t="shared" si="13"/>
        <v>554.43</v>
      </c>
      <c r="T176" s="201"/>
      <c r="U176" s="201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</row>
    <row r="177">
      <c r="A177" s="114"/>
      <c r="B177" s="83">
        <v>6363.0</v>
      </c>
      <c r="C177" s="83" t="s">
        <v>471</v>
      </c>
      <c r="D177" s="278">
        <v>32.867</v>
      </c>
      <c r="E177" s="83">
        <v>20.0</v>
      </c>
      <c r="F177" s="370">
        <v>27.31</v>
      </c>
      <c r="G177" s="45">
        <v>1408511.0</v>
      </c>
      <c r="H177" s="45">
        <v>29.25</v>
      </c>
      <c r="I177" s="83" t="s">
        <v>101</v>
      </c>
      <c r="J177" s="128" t="s">
        <v>53</v>
      </c>
      <c r="K177" s="128" t="s">
        <v>203</v>
      </c>
      <c r="L177" s="23"/>
      <c r="M177" s="23"/>
      <c r="N177" s="23"/>
      <c r="O177" s="204" t="str">
        <f t="shared" si="4"/>
        <v>750MeV</v>
      </c>
      <c r="P177" s="23" t="str">
        <f t="shared" si="5"/>
        <v>650MeV</v>
      </c>
      <c r="Q177" s="265">
        <f t="shared" si="12"/>
        <v>2416.93</v>
      </c>
      <c r="R177" s="265">
        <f t="shared" si="2"/>
        <v>2052.97</v>
      </c>
      <c r="S177" s="265">
        <f t="shared" si="13"/>
        <v>554.43</v>
      </c>
      <c r="T177" s="205"/>
      <c r="U177" s="205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</row>
    <row r="178">
      <c r="A178" s="338"/>
      <c r="B178" s="333">
        <v>6364.0</v>
      </c>
      <c r="C178" s="333" t="s">
        <v>154</v>
      </c>
      <c r="D178" s="383">
        <v>32.867</v>
      </c>
      <c r="E178" s="333">
        <v>30.0</v>
      </c>
      <c r="F178" s="387">
        <v>0.0</v>
      </c>
      <c r="G178" s="335">
        <v>0.0</v>
      </c>
      <c r="H178" s="335">
        <v>0.0</v>
      </c>
      <c r="I178" s="340" t="s">
        <v>65</v>
      </c>
      <c r="J178" s="340" t="s">
        <v>53</v>
      </c>
      <c r="K178" s="340" t="s">
        <v>203</v>
      </c>
      <c r="L178" s="335" t="s">
        <v>862</v>
      </c>
      <c r="M178" s="415" t="s">
        <v>290</v>
      </c>
      <c r="N178" s="336"/>
      <c r="O178" s="337" t="str">
        <f t="shared" si="4"/>
        <v>750MeV</v>
      </c>
      <c r="P178" s="336" t="str">
        <f t="shared" si="5"/>
        <v>650MeV</v>
      </c>
      <c r="Q178" s="386">
        <f t="shared" si="12"/>
        <v>2416.93</v>
      </c>
      <c r="R178" s="386">
        <f t="shared" si="2"/>
        <v>2052.97</v>
      </c>
      <c r="S178" s="386">
        <f t="shared" si="13"/>
        <v>554.43</v>
      </c>
      <c r="T178" s="414"/>
      <c r="U178" s="414"/>
      <c r="V178" s="336"/>
      <c r="W178" s="336"/>
      <c r="X178" s="336"/>
      <c r="Y178" s="336"/>
      <c r="Z178" s="336"/>
      <c r="AA178" s="336"/>
      <c r="AB178" s="336"/>
      <c r="AC178" s="336"/>
      <c r="AD178" s="336"/>
      <c r="AE178" s="336"/>
      <c r="AF178" s="336"/>
      <c r="AG178" s="336"/>
      <c r="AH178" s="336"/>
    </row>
    <row r="179">
      <c r="A179" s="332"/>
      <c r="B179" s="333">
        <v>6365.0</v>
      </c>
      <c r="C179" s="333" t="s">
        <v>154</v>
      </c>
      <c r="D179" s="383">
        <v>32.867</v>
      </c>
      <c r="E179" s="333">
        <v>30.0</v>
      </c>
      <c r="F179" s="387">
        <v>0.0</v>
      </c>
      <c r="G179" s="335">
        <v>0.0</v>
      </c>
      <c r="H179" s="335">
        <v>0.0</v>
      </c>
      <c r="I179" s="340" t="s">
        <v>65</v>
      </c>
      <c r="J179" s="340" t="s">
        <v>53</v>
      </c>
      <c r="K179" s="340" t="s">
        <v>203</v>
      </c>
      <c r="L179" s="335" t="s">
        <v>862</v>
      </c>
      <c r="M179" s="415" t="s">
        <v>290</v>
      </c>
      <c r="N179" s="336"/>
      <c r="O179" s="337" t="str">
        <f t="shared" si="4"/>
        <v>750MeV</v>
      </c>
      <c r="P179" s="336" t="str">
        <f t="shared" si="5"/>
        <v>650MeV</v>
      </c>
      <c r="Q179" s="386">
        <f t="shared" si="12"/>
        <v>2416.93</v>
      </c>
      <c r="R179" s="386">
        <f t="shared" si="2"/>
        <v>2052.97</v>
      </c>
      <c r="S179" s="386">
        <f t="shared" si="13"/>
        <v>554.43</v>
      </c>
      <c r="T179" s="414"/>
      <c r="U179" s="414"/>
      <c r="V179" s="336"/>
      <c r="W179" s="336"/>
      <c r="X179" s="336"/>
      <c r="Y179" s="336"/>
      <c r="Z179" s="336"/>
      <c r="AA179" s="336"/>
      <c r="AB179" s="336"/>
      <c r="AC179" s="336"/>
      <c r="AD179" s="336"/>
      <c r="AE179" s="336"/>
      <c r="AF179" s="336"/>
      <c r="AG179" s="336"/>
      <c r="AH179" s="336"/>
    </row>
    <row r="180">
      <c r="A180" s="332"/>
      <c r="B180" s="333">
        <v>6366.0</v>
      </c>
      <c r="C180" s="333" t="s">
        <v>860</v>
      </c>
      <c r="D180" s="383">
        <v>32.867</v>
      </c>
      <c r="E180" s="333">
        <v>30.0</v>
      </c>
      <c r="F180" s="387">
        <v>44.57</v>
      </c>
      <c r="G180" s="335">
        <v>1003603.0</v>
      </c>
      <c r="H180" s="333">
        <v>31.4</v>
      </c>
      <c r="I180" s="340" t="s">
        <v>65</v>
      </c>
      <c r="J180" s="340" t="s">
        <v>53</v>
      </c>
      <c r="K180" s="340" t="s">
        <v>203</v>
      </c>
      <c r="L180" s="335" t="s">
        <v>862</v>
      </c>
      <c r="M180" s="415" t="s">
        <v>290</v>
      </c>
      <c r="N180" s="336"/>
      <c r="O180" s="337" t="str">
        <f t="shared" si="4"/>
        <v>750MeV</v>
      </c>
      <c r="P180" s="336" t="str">
        <f t="shared" si="5"/>
        <v>650MeV</v>
      </c>
      <c r="Q180" s="386">
        <f t="shared" si="12"/>
        <v>2461.5</v>
      </c>
      <c r="R180" s="386">
        <f t="shared" si="2"/>
        <v>2052.97</v>
      </c>
      <c r="S180" s="386">
        <f t="shared" si="13"/>
        <v>554.43</v>
      </c>
      <c r="T180" s="414"/>
      <c r="U180" s="414"/>
      <c r="V180" s="336"/>
      <c r="W180" s="336"/>
      <c r="X180" s="336"/>
      <c r="Y180" s="336"/>
      <c r="Z180" s="336"/>
      <c r="AA180" s="336"/>
      <c r="AB180" s="336"/>
      <c r="AC180" s="336"/>
      <c r="AD180" s="336"/>
      <c r="AE180" s="336"/>
      <c r="AF180" s="336"/>
      <c r="AG180" s="336"/>
      <c r="AH180" s="336"/>
    </row>
    <row r="181">
      <c r="A181" s="332"/>
      <c r="B181" s="333">
        <v>6367.0</v>
      </c>
      <c r="C181" s="333" t="s">
        <v>860</v>
      </c>
      <c r="D181" s="383">
        <v>32.867</v>
      </c>
      <c r="E181" s="333">
        <v>30.0</v>
      </c>
      <c r="F181" s="387">
        <v>38.98</v>
      </c>
      <c r="G181" s="335">
        <v>875481.0</v>
      </c>
      <c r="H181" s="333">
        <v>32.2</v>
      </c>
      <c r="I181" s="340" t="s">
        <v>65</v>
      </c>
      <c r="J181" s="340" t="s">
        <v>53</v>
      </c>
      <c r="K181" s="340" t="s">
        <v>203</v>
      </c>
      <c r="L181" s="335" t="s">
        <v>862</v>
      </c>
      <c r="M181" s="415" t="s">
        <v>290</v>
      </c>
      <c r="N181" s="336"/>
      <c r="O181" s="337" t="str">
        <f t="shared" si="4"/>
        <v>750MeV</v>
      </c>
      <c r="P181" s="336" t="str">
        <f t="shared" si="5"/>
        <v>650MeV</v>
      </c>
      <c r="Q181" s="386">
        <f t="shared" si="12"/>
        <v>2500.48</v>
      </c>
      <c r="R181" s="386">
        <f t="shared" si="2"/>
        <v>2052.97</v>
      </c>
      <c r="S181" s="386">
        <f t="shared" si="13"/>
        <v>554.43</v>
      </c>
      <c r="T181" s="414"/>
      <c r="U181" s="414"/>
      <c r="V181" s="336"/>
      <c r="W181" s="336"/>
      <c r="X181" s="336"/>
      <c r="Y181" s="336"/>
      <c r="Z181" s="336"/>
      <c r="AA181" s="336"/>
      <c r="AB181" s="336"/>
      <c r="AC181" s="336"/>
      <c r="AD181" s="336"/>
      <c r="AE181" s="336"/>
      <c r="AF181" s="336"/>
      <c r="AG181" s="336"/>
      <c r="AH181" s="336"/>
    </row>
    <row r="182">
      <c r="A182" s="332"/>
      <c r="B182" s="333">
        <v>6368.0</v>
      </c>
      <c r="C182" s="333" t="s">
        <v>860</v>
      </c>
      <c r="D182" s="383">
        <v>32.867</v>
      </c>
      <c r="E182" s="333">
        <v>30.0</v>
      </c>
      <c r="F182" s="387">
        <v>41.28</v>
      </c>
      <c r="G182" s="335">
        <v>924547.0</v>
      </c>
      <c r="H182" s="333">
        <v>30.9</v>
      </c>
      <c r="I182" s="340" t="s">
        <v>65</v>
      </c>
      <c r="J182" s="340" t="s">
        <v>53</v>
      </c>
      <c r="K182" s="340" t="s">
        <v>203</v>
      </c>
      <c r="L182" s="335" t="s">
        <v>862</v>
      </c>
      <c r="M182" s="415" t="s">
        <v>290</v>
      </c>
      <c r="N182" s="336"/>
      <c r="O182" s="337" t="str">
        <f t="shared" si="4"/>
        <v>750MeV</v>
      </c>
      <c r="P182" s="336" t="str">
        <f t="shared" si="5"/>
        <v>650MeV</v>
      </c>
      <c r="Q182" s="386">
        <f t="shared" si="12"/>
        <v>2541.76</v>
      </c>
      <c r="R182" s="386">
        <f t="shared" si="2"/>
        <v>2052.97</v>
      </c>
      <c r="S182" s="386">
        <f t="shared" si="13"/>
        <v>554.43</v>
      </c>
      <c r="T182" s="414"/>
      <c r="U182" s="414"/>
      <c r="V182" s="336"/>
      <c r="W182" s="336"/>
      <c r="X182" s="336"/>
      <c r="Y182" s="336"/>
      <c r="Z182" s="336"/>
      <c r="AA182" s="336"/>
      <c r="AB182" s="336"/>
      <c r="AC182" s="336"/>
      <c r="AD182" s="336"/>
      <c r="AE182" s="336"/>
      <c r="AF182" s="336"/>
      <c r="AG182" s="336"/>
      <c r="AH182" s="336"/>
    </row>
    <row r="183">
      <c r="A183" s="332"/>
      <c r="B183" s="333">
        <v>6369.0</v>
      </c>
      <c r="C183" s="333" t="s">
        <v>860</v>
      </c>
      <c r="D183" s="383">
        <v>32.867</v>
      </c>
      <c r="E183" s="333">
        <v>30.0</v>
      </c>
      <c r="F183" s="387">
        <v>35.3</v>
      </c>
      <c r="G183" s="335">
        <v>805314.0</v>
      </c>
      <c r="H183" s="333">
        <v>29.84</v>
      </c>
      <c r="I183" s="340" t="s">
        <v>65</v>
      </c>
      <c r="J183" s="340" t="s">
        <v>53</v>
      </c>
      <c r="K183" s="340" t="s">
        <v>203</v>
      </c>
      <c r="L183" s="335" t="s">
        <v>862</v>
      </c>
      <c r="M183" s="415" t="s">
        <v>290</v>
      </c>
      <c r="N183" s="336"/>
      <c r="O183" s="337" t="str">
        <f t="shared" si="4"/>
        <v>750MeV</v>
      </c>
      <c r="P183" s="336" t="str">
        <f t="shared" si="5"/>
        <v>650MeV</v>
      </c>
      <c r="Q183" s="386">
        <f t="shared" si="12"/>
        <v>2577.06</v>
      </c>
      <c r="R183" s="386">
        <f t="shared" si="2"/>
        <v>2052.97</v>
      </c>
      <c r="S183" s="386">
        <f t="shared" si="13"/>
        <v>554.43</v>
      </c>
      <c r="T183" s="414"/>
      <c r="U183" s="414"/>
      <c r="V183" s="336"/>
      <c r="W183" s="336"/>
      <c r="X183" s="336"/>
      <c r="Y183" s="336"/>
      <c r="Z183" s="336"/>
      <c r="AA183" s="336"/>
      <c r="AB183" s="336"/>
      <c r="AC183" s="336"/>
      <c r="AD183" s="336"/>
      <c r="AE183" s="336"/>
      <c r="AF183" s="336"/>
      <c r="AG183" s="336"/>
      <c r="AH183" s="336"/>
    </row>
    <row r="184">
      <c r="A184" s="332"/>
      <c r="B184" s="333">
        <v>6370.0</v>
      </c>
      <c r="C184" s="333" t="s">
        <v>860</v>
      </c>
      <c r="D184" s="383">
        <v>32.867</v>
      </c>
      <c r="E184" s="333">
        <v>30.0</v>
      </c>
      <c r="F184" s="387">
        <v>46.95</v>
      </c>
      <c r="G184" s="335">
        <v>1046681.0</v>
      </c>
      <c r="H184" s="333">
        <v>30.27</v>
      </c>
      <c r="I184" s="340" t="s">
        <v>65</v>
      </c>
      <c r="J184" s="340" t="s">
        <v>53</v>
      </c>
      <c r="K184" s="340" t="s">
        <v>203</v>
      </c>
      <c r="L184" s="335" t="s">
        <v>862</v>
      </c>
      <c r="M184" s="415" t="s">
        <v>290</v>
      </c>
      <c r="N184" s="336"/>
      <c r="O184" s="337" t="str">
        <f t="shared" si="4"/>
        <v>750MeV</v>
      </c>
      <c r="P184" s="336" t="str">
        <f t="shared" si="5"/>
        <v>650MeV</v>
      </c>
      <c r="Q184" s="386">
        <f t="shared" si="12"/>
        <v>2624.01</v>
      </c>
      <c r="R184" s="386">
        <f t="shared" si="2"/>
        <v>2052.97</v>
      </c>
      <c r="S184" s="386">
        <f t="shared" si="13"/>
        <v>554.43</v>
      </c>
      <c r="T184" s="414"/>
      <c r="U184" s="414"/>
      <c r="V184" s="336"/>
      <c r="W184" s="336"/>
      <c r="X184" s="336"/>
      <c r="Y184" s="336"/>
      <c r="Z184" s="336"/>
      <c r="AA184" s="336"/>
      <c r="AB184" s="336"/>
      <c r="AC184" s="336"/>
      <c r="AD184" s="336"/>
      <c r="AE184" s="336"/>
      <c r="AF184" s="336"/>
      <c r="AG184" s="336"/>
      <c r="AH184" s="336"/>
    </row>
    <row r="185">
      <c r="A185" s="332"/>
      <c r="B185" s="333">
        <v>6371.0</v>
      </c>
      <c r="C185" s="333" t="s">
        <v>860</v>
      </c>
      <c r="D185" s="383">
        <v>32.867</v>
      </c>
      <c r="E185" s="333">
        <v>30.0</v>
      </c>
      <c r="F185" s="387">
        <v>47.52</v>
      </c>
      <c r="G185" s="335">
        <v>1055521.0</v>
      </c>
      <c r="H185" s="333">
        <v>31.57</v>
      </c>
      <c r="I185" s="340" t="s">
        <v>65</v>
      </c>
      <c r="J185" s="340" t="s">
        <v>53</v>
      </c>
      <c r="K185" s="340" t="s">
        <v>203</v>
      </c>
      <c r="L185" s="335" t="s">
        <v>862</v>
      </c>
      <c r="M185" s="415" t="s">
        <v>290</v>
      </c>
      <c r="N185" s="336"/>
      <c r="O185" s="337" t="str">
        <f t="shared" si="4"/>
        <v>750MeV</v>
      </c>
      <c r="P185" s="336" t="str">
        <f t="shared" si="5"/>
        <v>650MeV</v>
      </c>
      <c r="Q185" s="386">
        <f t="shared" si="12"/>
        <v>2671.53</v>
      </c>
      <c r="R185" s="386">
        <f t="shared" si="2"/>
        <v>2052.97</v>
      </c>
      <c r="S185" s="386">
        <f t="shared" si="13"/>
        <v>554.43</v>
      </c>
      <c r="T185" s="414"/>
      <c r="U185" s="414"/>
      <c r="V185" s="336"/>
      <c r="W185" s="336"/>
      <c r="X185" s="336"/>
      <c r="Y185" s="336"/>
      <c r="Z185" s="336"/>
      <c r="AA185" s="336"/>
      <c r="AB185" s="336"/>
      <c r="AC185" s="336"/>
      <c r="AD185" s="336"/>
      <c r="AE185" s="336"/>
      <c r="AF185" s="336"/>
      <c r="AG185" s="336"/>
      <c r="AH185" s="336"/>
    </row>
    <row r="186">
      <c r="A186" s="332"/>
      <c r="B186" s="333">
        <v>6372.0</v>
      </c>
      <c r="C186" s="333" t="s">
        <v>860</v>
      </c>
      <c r="D186" s="383">
        <v>32.867</v>
      </c>
      <c r="E186" s="333">
        <v>30.0</v>
      </c>
      <c r="F186" s="387">
        <v>43.9</v>
      </c>
      <c r="G186" s="335">
        <v>990007.0</v>
      </c>
      <c r="H186" s="333">
        <v>30.26</v>
      </c>
      <c r="I186" s="340" t="s">
        <v>65</v>
      </c>
      <c r="J186" s="340" t="s">
        <v>53</v>
      </c>
      <c r="K186" s="340" t="s">
        <v>203</v>
      </c>
      <c r="L186" s="335" t="s">
        <v>862</v>
      </c>
      <c r="M186" s="415" t="s">
        <v>290</v>
      </c>
      <c r="N186" s="336"/>
      <c r="O186" s="337" t="str">
        <f t="shared" si="4"/>
        <v>750MeV</v>
      </c>
      <c r="P186" s="336" t="str">
        <f t="shared" si="5"/>
        <v>650MeV</v>
      </c>
      <c r="Q186" s="386">
        <f t="shared" si="12"/>
        <v>2715.43</v>
      </c>
      <c r="R186" s="386">
        <f t="shared" si="2"/>
        <v>2052.97</v>
      </c>
      <c r="S186" s="386">
        <f t="shared" si="13"/>
        <v>554.43</v>
      </c>
      <c r="T186" s="414"/>
      <c r="U186" s="414"/>
      <c r="V186" s="336"/>
      <c r="W186" s="336"/>
      <c r="X186" s="336"/>
      <c r="Y186" s="336"/>
      <c r="Z186" s="336"/>
      <c r="AA186" s="336"/>
      <c r="AB186" s="336"/>
      <c r="AC186" s="336"/>
      <c r="AD186" s="336"/>
      <c r="AE186" s="336"/>
      <c r="AF186" s="336"/>
      <c r="AG186" s="336"/>
      <c r="AH186" s="336"/>
    </row>
    <row r="187">
      <c r="A187" s="332"/>
      <c r="B187" s="333">
        <v>6373.0</v>
      </c>
      <c r="C187" s="333" t="s">
        <v>860</v>
      </c>
      <c r="D187" s="383">
        <v>32.867</v>
      </c>
      <c r="E187" s="333">
        <v>30.0</v>
      </c>
      <c r="F187" s="387">
        <v>41.7</v>
      </c>
      <c r="G187" s="335">
        <v>950281.0</v>
      </c>
      <c r="H187" s="333">
        <v>28.59</v>
      </c>
      <c r="I187" s="340" t="s">
        <v>65</v>
      </c>
      <c r="J187" s="340" t="s">
        <v>53</v>
      </c>
      <c r="K187" s="340" t="s">
        <v>203</v>
      </c>
      <c r="L187" s="335" t="s">
        <v>862</v>
      </c>
      <c r="M187" s="415" t="s">
        <v>290</v>
      </c>
      <c r="N187" s="336"/>
      <c r="O187" s="337" t="str">
        <f t="shared" si="4"/>
        <v>750MeV</v>
      </c>
      <c r="P187" s="336" t="str">
        <f t="shared" si="5"/>
        <v>650MeV</v>
      </c>
      <c r="Q187" s="386">
        <f t="shared" si="12"/>
        <v>2757.13</v>
      </c>
      <c r="R187" s="386">
        <f t="shared" si="2"/>
        <v>2052.97</v>
      </c>
      <c r="S187" s="386">
        <f t="shared" si="13"/>
        <v>554.43</v>
      </c>
      <c r="T187" s="414"/>
      <c r="U187" s="414"/>
      <c r="V187" s="336"/>
      <c r="W187" s="336"/>
      <c r="X187" s="336"/>
      <c r="Y187" s="336"/>
      <c r="Z187" s="336"/>
      <c r="AA187" s="336"/>
      <c r="AB187" s="336"/>
      <c r="AC187" s="336"/>
      <c r="AD187" s="336"/>
      <c r="AE187" s="336"/>
      <c r="AF187" s="336"/>
      <c r="AG187" s="336"/>
      <c r="AH187" s="336"/>
    </row>
    <row r="188">
      <c r="A188" s="332"/>
      <c r="B188" s="333">
        <v>6374.0</v>
      </c>
      <c r="C188" s="333" t="s">
        <v>860</v>
      </c>
      <c r="D188" s="383">
        <v>32.867</v>
      </c>
      <c r="E188" s="333">
        <v>30.0</v>
      </c>
      <c r="F188" s="387">
        <v>46.54</v>
      </c>
      <c r="G188" s="335">
        <v>1041830.0</v>
      </c>
      <c r="H188" s="333">
        <v>31.56</v>
      </c>
      <c r="I188" s="340" t="s">
        <v>65</v>
      </c>
      <c r="J188" s="340" t="s">
        <v>53</v>
      </c>
      <c r="K188" s="340" t="s">
        <v>203</v>
      </c>
      <c r="L188" s="335" t="s">
        <v>862</v>
      </c>
      <c r="M188" s="415" t="s">
        <v>290</v>
      </c>
      <c r="N188" s="336"/>
      <c r="O188" s="337" t="str">
        <f t="shared" si="4"/>
        <v>750MeV</v>
      </c>
      <c r="P188" s="336" t="str">
        <f t="shared" si="5"/>
        <v>650MeV</v>
      </c>
      <c r="Q188" s="386">
        <f t="shared" si="12"/>
        <v>2803.67</v>
      </c>
      <c r="R188" s="386">
        <f t="shared" si="2"/>
        <v>2052.97</v>
      </c>
      <c r="S188" s="386">
        <f t="shared" si="13"/>
        <v>554.43</v>
      </c>
      <c r="T188" s="414"/>
      <c r="U188" s="414"/>
      <c r="V188" s="336"/>
      <c r="W188" s="336"/>
      <c r="X188" s="336"/>
      <c r="Y188" s="336"/>
      <c r="Z188" s="336"/>
      <c r="AA188" s="336"/>
      <c r="AB188" s="336"/>
      <c r="AC188" s="336"/>
      <c r="AD188" s="336"/>
      <c r="AE188" s="336"/>
      <c r="AF188" s="336"/>
      <c r="AG188" s="336"/>
      <c r="AH188" s="336"/>
    </row>
    <row r="189">
      <c r="A189" s="332"/>
      <c r="B189" s="333">
        <v>6375.0</v>
      </c>
      <c r="C189" s="333" t="s">
        <v>860</v>
      </c>
      <c r="D189" s="383">
        <v>32.867</v>
      </c>
      <c r="E189" s="333">
        <v>30.0</v>
      </c>
      <c r="F189" s="387">
        <v>48.35</v>
      </c>
      <c r="G189" s="335">
        <v>1086816.0</v>
      </c>
      <c r="H189" s="333">
        <v>31.28</v>
      </c>
      <c r="I189" s="340" t="s">
        <v>65</v>
      </c>
      <c r="J189" s="340" t="s">
        <v>53</v>
      </c>
      <c r="K189" s="340" t="s">
        <v>203</v>
      </c>
      <c r="L189" s="335" t="s">
        <v>862</v>
      </c>
      <c r="M189" s="415" t="s">
        <v>290</v>
      </c>
      <c r="N189" s="336"/>
      <c r="O189" s="337" t="str">
        <f t="shared" si="4"/>
        <v>750MeV</v>
      </c>
      <c r="P189" s="336" t="str">
        <f t="shared" si="5"/>
        <v>650MeV</v>
      </c>
      <c r="Q189" s="386">
        <f t="shared" si="12"/>
        <v>2852.02</v>
      </c>
      <c r="R189" s="386">
        <f t="shared" si="2"/>
        <v>2052.97</v>
      </c>
      <c r="S189" s="386">
        <f t="shared" si="13"/>
        <v>554.43</v>
      </c>
      <c r="T189" s="414"/>
      <c r="U189" s="414"/>
      <c r="V189" s="336"/>
      <c r="W189" s="336"/>
      <c r="X189" s="336"/>
      <c r="Y189" s="336"/>
      <c r="Z189" s="336"/>
      <c r="AA189" s="336"/>
      <c r="AB189" s="336"/>
      <c r="AC189" s="336"/>
      <c r="AD189" s="336"/>
      <c r="AE189" s="336"/>
      <c r="AF189" s="336"/>
      <c r="AG189" s="336"/>
      <c r="AH189" s="336"/>
    </row>
    <row r="190">
      <c r="A190" s="338"/>
      <c r="B190" s="333">
        <v>6376.0</v>
      </c>
      <c r="C190" s="333" t="s">
        <v>860</v>
      </c>
      <c r="D190" s="383">
        <v>32.867</v>
      </c>
      <c r="E190" s="333">
        <v>30.0</v>
      </c>
      <c r="F190" s="387">
        <v>39.57</v>
      </c>
      <c r="G190" s="335">
        <v>892257.0</v>
      </c>
      <c r="H190" s="333">
        <v>28.13</v>
      </c>
      <c r="I190" s="340" t="s">
        <v>65</v>
      </c>
      <c r="J190" s="340" t="s">
        <v>53</v>
      </c>
      <c r="K190" s="340" t="s">
        <v>203</v>
      </c>
      <c r="L190" s="335" t="s">
        <v>862</v>
      </c>
      <c r="M190" s="415" t="s">
        <v>290</v>
      </c>
      <c r="N190" s="336"/>
      <c r="O190" s="337" t="str">
        <f t="shared" si="4"/>
        <v>750MeV</v>
      </c>
      <c r="P190" s="336" t="str">
        <f t="shared" si="5"/>
        <v>650MeV</v>
      </c>
      <c r="Q190" s="386">
        <f t="shared" si="12"/>
        <v>2891.59</v>
      </c>
      <c r="R190" s="386">
        <f t="shared" si="2"/>
        <v>2052.97</v>
      </c>
      <c r="S190" s="386">
        <f t="shared" si="13"/>
        <v>554.43</v>
      </c>
      <c r="T190" s="414"/>
      <c r="U190" s="414"/>
      <c r="V190" s="336"/>
      <c r="W190" s="336"/>
      <c r="X190" s="336"/>
      <c r="Y190" s="336"/>
      <c r="Z190" s="336"/>
      <c r="AA190" s="336"/>
      <c r="AB190" s="336"/>
      <c r="AC190" s="336"/>
      <c r="AD190" s="336"/>
      <c r="AE190" s="336"/>
      <c r="AF190" s="336"/>
      <c r="AG190" s="336"/>
      <c r="AH190" s="336"/>
    </row>
    <row r="191">
      <c r="A191" s="332"/>
      <c r="B191" s="333">
        <v>6377.0</v>
      </c>
      <c r="C191" s="333" t="s">
        <v>860</v>
      </c>
      <c r="D191" s="383">
        <v>32.867</v>
      </c>
      <c r="E191" s="333">
        <v>30.0</v>
      </c>
      <c r="F191" s="387">
        <v>47.22</v>
      </c>
      <c r="G191" s="335">
        <v>1060923.0</v>
      </c>
      <c r="H191" s="333">
        <v>28.23</v>
      </c>
      <c r="I191" s="340" t="s">
        <v>65</v>
      </c>
      <c r="J191" s="340" t="s">
        <v>53</v>
      </c>
      <c r="K191" s="340" t="s">
        <v>203</v>
      </c>
      <c r="L191" s="335" t="s">
        <v>862</v>
      </c>
      <c r="M191" s="415" t="s">
        <v>290</v>
      </c>
      <c r="N191" s="336"/>
      <c r="O191" s="337" t="str">
        <f t="shared" si="4"/>
        <v>750MeV</v>
      </c>
      <c r="P191" s="336" t="str">
        <f t="shared" si="5"/>
        <v>650MeV</v>
      </c>
      <c r="Q191" s="386">
        <f t="shared" si="12"/>
        <v>2938.81</v>
      </c>
      <c r="R191" s="386">
        <f t="shared" si="2"/>
        <v>2052.97</v>
      </c>
      <c r="S191" s="386">
        <f t="shared" si="13"/>
        <v>554.43</v>
      </c>
      <c r="T191" s="414"/>
      <c r="U191" s="414"/>
      <c r="V191" s="336"/>
      <c r="W191" s="336"/>
      <c r="X191" s="336"/>
      <c r="Y191" s="336"/>
      <c r="Z191" s="336"/>
      <c r="AA191" s="336"/>
      <c r="AB191" s="336"/>
      <c r="AC191" s="336"/>
      <c r="AD191" s="336"/>
      <c r="AE191" s="336"/>
      <c r="AF191" s="336"/>
      <c r="AG191" s="336"/>
      <c r="AH191" s="336"/>
    </row>
    <row r="192">
      <c r="A192" s="332"/>
      <c r="B192" s="333">
        <v>6378.0</v>
      </c>
      <c r="C192" s="333" t="s">
        <v>860</v>
      </c>
      <c r="D192" s="383">
        <v>32.867</v>
      </c>
      <c r="E192" s="333">
        <v>20.0</v>
      </c>
      <c r="F192" s="387">
        <v>22.37</v>
      </c>
      <c r="G192" s="335">
        <v>514914.0</v>
      </c>
      <c r="H192" s="333">
        <v>19.92</v>
      </c>
      <c r="I192" s="340" t="s">
        <v>65</v>
      </c>
      <c r="J192" s="340" t="s">
        <v>53</v>
      </c>
      <c r="K192" s="340" t="s">
        <v>203</v>
      </c>
      <c r="L192" s="335" t="s">
        <v>862</v>
      </c>
      <c r="M192" s="415" t="s">
        <v>290</v>
      </c>
      <c r="N192" s="336"/>
      <c r="O192" s="337" t="str">
        <f t="shared" si="4"/>
        <v>750MeV</v>
      </c>
      <c r="P192" s="336" t="str">
        <f t="shared" si="5"/>
        <v>650MeV</v>
      </c>
      <c r="Q192" s="386">
        <f t="shared" si="12"/>
        <v>2961.18</v>
      </c>
      <c r="R192" s="386">
        <f t="shared" si="2"/>
        <v>2052.97</v>
      </c>
      <c r="S192" s="386">
        <f t="shared" si="13"/>
        <v>554.43</v>
      </c>
      <c r="T192" s="414"/>
      <c r="U192" s="414"/>
      <c r="V192" s="336"/>
      <c r="W192" s="336"/>
      <c r="X192" s="336"/>
      <c r="Y192" s="336"/>
      <c r="Z192" s="336"/>
      <c r="AA192" s="336"/>
      <c r="AB192" s="336"/>
      <c r="AC192" s="336"/>
      <c r="AD192" s="336"/>
      <c r="AE192" s="336"/>
      <c r="AF192" s="336"/>
      <c r="AG192" s="336"/>
      <c r="AH192" s="336"/>
    </row>
    <row r="193">
      <c r="A193" s="332"/>
      <c r="B193" s="333">
        <v>6379.0</v>
      </c>
      <c r="C193" s="333" t="s">
        <v>860</v>
      </c>
      <c r="D193" s="383">
        <v>32.867</v>
      </c>
      <c r="E193" s="333">
        <v>10.0</v>
      </c>
      <c r="F193" s="387">
        <v>15.21</v>
      </c>
      <c r="G193" s="335">
        <v>390162.0</v>
      </c>
      <c r="H193" s="333">
        <v>29.75</v>
      </c>
      <c r="I193" s="340" t="s">
        <v>65</v>
      </c>
      <c r="J193" s="340" t="s">
        <v>53</v>
      </c>
      <c r="K193" s="340" t="s">
        <v>203</v>
      </c>
      <c r="L193" s="335" t="s">
        <v>862</v>
      </c>
      <c r="M193" s="415" t="s">
        <v>290</v>
      </c>
      <c r="N193" s="336"/>
      <c r="O193" s="337" t="str">
        <f t="shared" si="4"/>
        <v>750MeV</v>
      </c>
      <c r="P193" s="336" t="str">
        <f t="shared" si="5"/>
        <v>650MeV</v>
      </c>
      <c r="Q193" s="386">
        <f t="shared" si="12"/>
        <v>2976.39</v>
      </c>
      <c r="R193" s="386">
        <f t="shared" si="2"/>
        <v>2052.97</v>
      </c>
      <c r="S193" s="386">
        <f t="shared" si="13"/>
        <v>554.43</v>
      </c>
      <c r="T193" s="414"/>
      <c r="U193" s="414"/>
      <c r="V193" s="336"/>
      <c r="W193" s="336"/>
      <c r="X193" s="336"/>
      <c r="Y193" s="336"/>
      <c r="Z193" s="336"/>
      <c r="AA193" s="336"/>
      <c r="AB193" s="336"/>
      <c r="AC193" s="336"/>
      <c r="AD193" s="336"/>
      <c r="AE193" s="336"/>
      <c r="AF193" s="336"/>
      <c r="AG193" s="336"/>
      <c r="AH193" s="336"/>
    </row>
    <row r="194">
      <c r="A194" s="391"/>
      <c r="B194" s="333">
        <v>6380.0</v>
      </c>
      <c r="C194" s="333" t="s">
        <v>860</v>
      </c>
      <c r="D194" s="383">
        <v>32.867</v>
      </c>
      <c r="E194" s="333">
        <v>30.0</v>
      </c>
      <c r="F194" s="387">
        <v>22.98</v>
      </c>
      <c r="G194" s="335">
        <v>511327.0</v>
      </c>
      <c r="H194" s="333">
        <v>13.24</v>
      </c>
      <c r="I194" s="340" t="s">
        <v>65</v>
      </c>
      <c r="J194" s="340" t="s">
        <v>53</v>
      </c>
      <c r="K194" s="416" t="s">
        <v>223</v>
      </c>
      <c r="L194" s="335" t="s">
        <v>862</v>
      </c>
      <c r="M194" s="415" t="s">
        <v>290</v>
      </c>
      <c r="N194" s="336"/>
      <c r="O194" s="337" t="str">
        <f t="shared" si="4"/>
        <v>750MeV</v>
      </c>
      <c r="P194" s="336" t="str">
        <f t="shared" si="5"/>
        <v>650MeV</v>
      </c>
      <c r="Q194" s="386">
        <f t="shared" si="12"/>
        <v>2999.37</v>
      </c>
      <c r="R194" s="386">
        <f t="shared" si="2"/>
        <v>2052.97</v>
      </c>
      <c r="S194" s="386">
        <f t="shared" si="13"/>
        <v>554.43</v>
      </c>
      <c r="T194" s="414"/>
      <c r="U194" s="414"/>
      <c r="V194" s="336"/>
      <c r="W194" s="336"/>
      <c r="X194" s="336"/>
      <c r="Y194" s="336"/>
      <c r="Z194" s="336"/>
      <c r="AA194" s="336"/>
      <c r="AB194" s="336"/>
      <c r="AC194" s="336"/>
      <c r="AD194" s="336"/>
      <c r="AE194" s="336"/>
      <c r="AF194" s="336"/>
      <c r="AG194" s="336"/>
      <c r="AH194" s="336"/>
    </row>
    <row r="195">
      <c r="A195" s="180">
        <v>45412.0</v>
      </c>
      <c r="B195" s="83">
        <v>6381.0</v>
      </c>
      <c r="C195" s="83" t="s">
        <v>471</v>
      </c>
      <c r="D195" s="278">
        <v>32.867</v>
      </c>
      <c r="E195" s="83">
        <v>20.0</v>
      </c>
      <c r="F195" s="370">
        <v>32.35</v>
      </c>
      <c r="G195" s="45">
        <v>1666090.0</v>
      </c>
      <c r="H195" s="83">
        <v>30.08</v>
      </c>
      <c r="I195" s="83" t="s">
        <v>101</v>
      </c>
      <c r="J195" s="128" t="s">
        <v>53</v>
      </c>
      <c r="K195" s="128" t="s">
        <v>203</v>
      </c>
      <c r="L195" s="23"/>
      <c r="M195" s="23"/>
      <c r="N195" s="23"/>
      <c r="O195" s="204" t="str">
        <f t="shared" si="4"/>
        <v>750MeV</v>
      </c>
      <c r="P195" s="23" t="str">
        <f t="shared" si="5"/>
        <v>650MeV</v>
      </c>
      <c r="Q195" s="265">
        <f t="shared" si="12"/>
        <v>2999.37</v>
      </c>
      <c r="R195" s="265">
        <f t="shared" si="2"/>
        <v>2085.32</v>
      </c>
      <c r="S195" s="265">
        <f t="shared" si="13"/>
        <v>554.43</v>
      </c>
      <c r="T195" s="205"/>
      <c r="U195" s="205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</row>
    <row r="196">
      <c r="A196" s="114"/>
      <c r="B196" s="83">
        <v>6382.0</v>
      </c>
      <c r="C196" s="83" t="s">
        <v>471</v>
      </c>
      <c r="D196" s="278">
        <v>32.867</v>
      </c>
      <c r="E196" s="83">
        <v>20.0</v>
      </c>
      <c r="F196" s="370">
        <v>32.98</v>
      </c>
      <c r="G196" s="45">
        <v>1700842.0</v>
      </c>
      <c r="H196" s="83">
        <v>30.09</v>
      </c>
      <c r="I196" s="83" t="s">
        <v>101</v>
      </c>
      <c r="J196" s="128" t="s">
        <v>53</v>
      </c>
      <c r="K196" s="128" t="s">
        <v>203</v>
      </c>
      <c r="L196" s="23"/>
      <c r="M196" s="23"/>
      <c r="N196" s="23"/>
      <c r="O196" s="204" t="str">
        <f t="shared" si="4"/>
        <v>750MeV</v>
      </c>
      <c r="P196" s="23" t="str">
        <f t="shared" si="5"/>
        <v>650MeV</v>
      </c>
      <c r="Q196" s="265">
        <f t="shared" si="12"/>
        <v>2999.37</v>
      </c>
      <c r="R196" s="265">
        <f t="shared" si="2"/>
        <v>2118.3</v>
      </c>
      <c r="S196" s="265">
        <f t="shared" si="13"/>
        <v>554.43</v>
      </c>
      <c r="T196" s="205"/>
      <c r="U196" s="205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</row>
    <row r="197">
      <c r="A197" s="114"/>
      <c r="B197" s="83">
        <v>6383.0</v>
      </c>
      <c r="C197" s="83" t="s">
        <v>154</v>
      </c>
      <c r="D197" s="278">
        <v>32.867</v>
      </c>
      <c r="E197" s="83">
        <v>20.0</v>
      </c>
      <c r="F197" s="370">
        <v>0.0</v>
      </c>
      <c r="G197" s="45">
        <v>0.0</v>
      </c>
      <c r="H197" s="83">
        <v>0.0</v>
      </c>
      <c r="I197" s="83" t="s">
        <v>101</v>
      </c>
      <c r="J197" s="128" t="s">
        <v>53</v>
      </c>
      <c r="K197" s="128" t="s">
        <v>203</v>
      </c>
      <c r="L197" s="23"/>
      <c r="M197" s="23"/>
      <c r="N197" s="23"/>
      <c r="O197" s="204" t="str">
        <f t="shared" si="4"/>
        <v>750MeV</v>
      </c>
      <c r="P197" s="23" t="str">
        <f t="shared" si="5"/>
        <v>650MeV</v>
      </c>
      <c r="Q197" s="265">
        <f t="shared" si="12"/>
        <v>2999.37</v>
      </c>
      <c r="R197" s="265">
        <f t="shared" si="2"/>
        <v>2118.3</v>
      </c>
      <c r="S197" s="265">
        <f t="shared" si="13"/>
        <v>554.43</v>
      </c>
      <c r="T197" s="205"/>
      <c r="U197" s="205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</row>
    <row r="198">
      <c r="A198" s="114"/>
      <c r="B198" s="83">
        <v>6384.0</v>
      </c>
      <c r="C198" s="83" t="s">
        <v>471</v>
      </c>
      <c r="D198" s="278">
        <v>32.867</v>
      </c>
      <c r="E198" s="83">
        <v>20.0</v>
      </c>
      <c r="F198" s="370">
        <v>33.55</v>
      </c>
      <c r="G198" s="45">
        <v>1722371.0</v>
      </c>
      <c r="H198" s="83">
        <v>30.4</v>
      </c>
      <c r="I198" s="83" t="s">
        <v>101</v>
      </c>
      <c r="J198" s="128" t="s">
        <v>53</v>
      </c>
      <c r="K198" s="128" t="s">
        <v>203</v>
      </c>
      <c r="L198" s="23"/>
      <c r="M198" s="23"/>
      <c r="N198" s="23"/>
      <c r="O198" s="23"/>
      <c r="P198" s="23"/>
      <c r="Q198" s="265">
        <f t="shared" si="12"/>
        <v>2999.37</v>
      </c>
      <c r="R198" s="265">
        <f t="shared" si="2"/>
        <v>2151.85</v>
      </c>
      <c r="S198" s="265">
        <f t="shared" si="13"/>
        <v>554.43</v>
      </c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</row>
    <row r="199">
      <c r="A199" s="114"/>
      <c r="B199" s="83">
        <v>6385.0</v>
      </c>
      <c r="C199" s="83" t="s">
        <v>471</v>
      </c>
      <c r="D199" s="278">
        <v>32.867</v>
      </c>
      <c r="E199" s="83">
        <v>20.0</v>
      </c>
      <c r="F199" s="370">
        <v>32.29</v>
      </c>
      <c r="G199" s="45">
        <v>1675994.0</v>
      </c>
      <c r="H199" s="83">
        <v>31.673</v>
      </c>
      <c r="I199" s="83" t="s">
        <v>101</v>
      </c>
      <c r="J199" s="128" t="s">
        <v>53</v>
      </c>
      <c r="K199" s="128" t="s">
        <v>203</v>
      </c>
      <c r="L199" s="23"/>
      <c r="M199" s="23"/>
      <c r="N199" s="23"/>
      <c r="O199" s="23"/>
      <c r="P199" s="23"/>
      <c r="Q199" s="265">
        <f t="shared" si="12"/>
        <v>2999.37</v>
      </c>
      <c r="R199" s="265">
        <f t="shared" si="2"/>
        <v>2184.14</v>
      </c>
      <c r="S199" s="265">
        <f t="shared" si="13"/>
        <v>554.43</v>
      </c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</row>
    <row r="200">
      <c r="A200" s="114"/>
      <c r="B200" s="83">
        <v>6386.0</v>
      </c>
      <c r="C200" s="83" t="s">
        <v>471</v>
      </c>
      <c r="D200" s="278">
        <v>32.867</v>
      </c>
      <c r="E200" s="83">
        <v>20.0</v>
      </c>
      <c r="F200" s="370">
        <v>33.58</v>
      </c>
      <c r="G200" s="45">
        <v>1719512.0</v>
      </c>
      <c r="H200" s="83">
        <v>33.34</v>
      </c>
      <c r="I200" s="83" t="s">
        <v>101</v>
      </c>
      <c r="J200" s="128" t="s">
        <v>53</v>
      </c>
      <c r="K200" s="128" t="s">
        <v>203</v>
      </c>
      <c r="L200" s="23"/>
      <c r="M200" s="23"/>
      <c r="N200" s="23"/>
      <c r="O200" s="23"/>
      <c r="P200" s="23"/>
      <c r="Q200" s="265">
        <f t="shared" si="12"/>
        <v>2999.37</v>
      </c>
      <c r="R200" s="265">
        <f t="shared" si="2"/>
        <v>2217.72</v>
      </c>
      <c r="S200" s="265">
        <f t="shared" si="13"/>
        <v>554.43</v>
      </c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</row>
    <row r="201">
      <c r="A201" s="114"/>
      <c r="B201" s="83">
        <v>6387.0</v>
      </c>
      <c r="C201" s="83" t="s">
        <v>471</v>
      </c>
      <c r="D201" s="278">
        <v>32.867</v>
      </c>
      <c r="E201" s="83">
        <v>20.0</v>
      </c>
      <c r="F201" s="370">
        <v>29.19</v>
      </c>
      <c r="G201" s="45">
        <v>1536041.0</v>
      </c>
      <c r="H201" s="83">
        <v>31.73</v>
      </c>
      <c r="I201" s="83" t="s">
        <v>101</v>
      </c>
      <c r="J201" s="128" t="s">
        <v>53</v>
      </c>
      <c r="K201" s="128" t="s">
        <v>203</v>
      </c>
      <c r="L201" s="23"/>
      <c r="M201" s="23"/>
      <c r="N201" s="23"/>
      <c r="O201" s="23"/>
      <c r="P201" s="23"/>
      <c r="Q201" s="265">
        <f t="shared" si="12"/>
        <v>2999.37</v>
      </c>
      <c r="R201" s="265">
        <f t="shared" si="2"/>
        <v>2246.91</v>
      </c>
      <c r="S201" s="265">
        <f t="shared" si="13"/>
        <v>554.43</v>
      </c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</row>
    <row r="202">
      <c r="A202" s="114"/>
      <c r="B202" s="83">
        <v>6388.0</v>
      </c>
      <c r="C202" s="83" t="s">
        <v>471</v>
      </c>
      <c r="D202" s="278">
        <v>32.867</v>
      </c>
      <c r="E202" s="83">
        <v>20.0</v>
      </c>
      <c r="F202" s="370">
        <v>35.36</v>
      </c>
      <c r="G202" s="45">
        <v>1823937.0</v>
      </c>
      <c r="H202" s="83">
        <v>31.53</v>
      </c>
      <c r="I202" s="83" t="s">
        <v>101</v>
      </c>
      <c r="J202" s="128" t="s">
        <v>53</v>
      </c>
      <c r="K202" s="128" t="s">
        <v>203</v>
      </c>
      <c r="L202" s="23"/>
      <c r="M202" s="23"/>
      <c r="N202" s="23"/>
      <c r="O202" s="23"/>
      <c r="P202" s="23"/>
      <c r="Q202" s="265">
        <f t="shared" si="12"/>
        <v>2999.37</v>
      </c>
      <c r="R202" s="265">
        <f t="shared" si="2"/>
        <v>2282.27</v>
      </c>
      <c r="S202" s="265">
        <f t="shared" si="13"/>
        <v>554.43</v>
      </c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</row>
    <row r="203">
      <c r="A203" s="114"/>
      <c r="B203" s="83">
        <v>6389.0</v>
      </c>
      <c r="C203" s="83" t="s">
        <v>471</v>
      </c>
      <c r="D203" s="278">
        <v>32.867</v>
      </c>
      <c r="E203" s="83">
        <v>20.0</v>
      </c>
      <c r="F203" s="370">
        <v>34.9</v>
      </c>
      <c r="G203" s="45">
        <v>1795385.0</v>
      </c>
      <c r="H203" s="83">
        <v>34.57</v>
      </c>
      <c r="I203" s="83" t="s">
        <v>101</v>
      </c>
      <c r="J203" s="128" t="s">
        <v>53</v>
      </c>
      <c r="K203" s="128" t="s">
        <v>203</v>
      </c>
      <c r="L203" s="23"/>
      <c r="M203" s="23"/>
      <c r="N203" s="23"/>
      <c r="O203" s="23"/>
      <c r="P203" s="23"/>
      <c r="Q203" s="265">
        <f t="shared" si="12"/>
        <v>2999.37</v>
      </c>
      <c r="R203" s="265">
        <f t="shared" si="2"/>
        <v>2317.17</v>
      </c>
      <c r="S203" s="265">
        <f t="shared" si="13"/>
        <v>554.43</v>
      </c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</row>
    <row r="204">
      <c r="A204" s="114"/>
      <c r="B204" s="83">
        <v>6390.0</v>
      </c>
      <c r="C204" s="83" t="s">
        <v>471</v>
      </c>
      <c r="D204" s="278">
        <v>32.867</v>
      </c>
      <c r="E204" s="83">
        <v>20.0</v>
      </c>
      <c r="F204" s="370">
        <v>32.69</v>
      </c>
      <c r="G204" s="45">
        <v>1712755.0</v>
      </c>
      <c r="H204" s="83">
        <v>31.64</v>
      </c>
      <c r="I204" s="83" t="s">
        <v>101</v>
      </c>
      <c r="J204" s="128" t="s">
        <v>53</v>
      </c>
      <c r="K204" s="128" t="s">
        <v>203</v>
      </c>
      <c r="L204" s="23"/>
      <c r="M204" s="23"/>
      <c r="N204" s="23"/>
      <c r="O204" s="23"/>
      <c r="P204" s="23"/>
      <c r="Q204" s="265">
        <f t="shared" si="12"/>
        <v>2999.37</v>
      </c>
      <c r="R204" s="265">
        <f t="shared" si="2"/>
        <v>2349.86</v>
      </c>
      <c r="S204" s="265">
        <f t="shared" si="13"/>
        <v>554.43</v>
      </c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</row>
    <row r="205">
      <c r="A205" s="114"/>
      <c r="B205" s="83">
        <v>6391.0</v>
      </c>
      <c r="C205" s="83" t="s">
        <v>471</v>
      </c>
      <c r="D205" s="278">
        <v>32.867</v>
      </c>
      <c r="E205" s="83">
        <v>20.0</v>
      </c>
      <c r="F205" s="370">
        <v>3.94</v>
      </c>
      <c r="G205" s="45">
        <v>210071.0</v>
      </c>
      <c r="H205" s="83">
        <v>3.35</v>
      </c>
      <c r="I205" s="83" t="s">
        <v>101</v>
      </c>
      <c r="J205" s="128" t="s">
        <v>53</v>
      </c>
      <c r="K205" s="128" t="s">
        <v>203</v>
      </c>
      <c r="L205" s="23"/>
      <c r="M205" s="23"/>
      <c r="N205" s="23"/>
      <c r="O205" s="23"/>
      <c r="P205" s="23"/>
      <c r="Q205" s="265">
        <f t="shared" si="12"/>
        <v>2999.37</v>
      </c>
      <c r="R205" s="265">
        <f t="shared" si="2"/>
        <v>2353.8</v>
      </c>
      <c r="S205" s="265">
        <f t="shared" si="13"/>
        <v>554.43</v>
      </c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</row>
    <row r="206">
      <c r="A206" s="114"/>
      <c r="B206" s="83">
        <v>6392.0</v>
      </c>
      <c r="C206" s="83" t="s">
        <v>471</v>
      </c>
      <c r="D206" s="278">
        <v>32.867</v>
      </c>
      <c r="E206" s="83">
        <v>20.0</v>
      </c>
      <c r="F206" s="370">
        <v>29.13</v>
      </c>
      <c r="G206" s="45">
        <v>1510829.0</v>
      </c>
      <c r="H206" s="83">
        <v>28.7</v>
      </c>
      <c r="I206" s="83" t="s">
        <v>101</v>
      </c>
      <c r="J206" s="128" t="s">
        <v>53</v>
      </c>
      <c r="K206" s="128" t="s">
        <v>203</v>
      </c>
      <c r="L206" s="45"/>
      <c r="M206" s="23"/>
      <c r="N206" s="23"/>
      <c r="O206" s="23"/>
      <c r="P206" s="23"/>
      <c r="Q206" s="265">
        <f t="shared" si="12"/>
        <v>2999.37</v>
      </c>
      <c r="R206" s="265">
        <f t="shared" si="2"/>
        <v>2382.93</v>
      </c>
      <c r="S206" s="265">
        <f t="shared" si="13"/>
        <v>554.43</v>
      </c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</row>
    <row r="207">
      <c r="A207" s="180"/>
      <c r="B207" s="83">
        <v>6393.0</v>
      </c>
      <c r="C207" s="83" t="s">
        <v>471</v>
      </c>
      <c r="D207" s="278">
        <v>32.867</v>
      </c>
      <c r="E207" s="83">
        <v>20.0</v>
      </c>
      <c r="F207" s="370">
        <v>33.44</v>
      </c>
      <c r="G207" s="45">
        <v>1714053.0</v>
      </c>
      <c r="H207" s="83">
        <v>30.95</v>
      </c>
      <c r="I207" s="83" t="s">
        <v>101</v>
      </c>
      <c r="J207" s="128" t="s">
        <v>53</v>
      </c>
      <c r="K207" s="128" t="s">
        <v>203</v>
      </c>
      <c r="L207" s="45"/>
      <c r="M207" s="23"/>
      <c r="N207" s="23"/>
      <c r="O207" s="23"/>
      <c r="P207" s="23"/>
      <c r="Q207" s="265">
        <f t="shared" si="12"/>
        <v>2999.37</v>
      </c>
      <c r="R207" s="265">
        <f t="shared" si="2"/>
        <v>2416.37</v>
      </c>
      <c r="S207" s="265">
        <f t="shared" si="13"/>
        <v>554.43</v>
      </c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</row>
    <row r="208">
      <c r="A208" s="114"/>
      <c r="B208" s="83">
        <v>6394.0</v>
      </c>
      <c r="C208" s="83" t="s">
        <v>471</v>
      </c>
      <c r="D208" s="278">
        <v>32.867</v>
      </c>
      <c r="E208" s="83">
        <v>15.0</v>
      </c>
      <c r="F208" s="370">
        <v>17.77</v>
      </c>
      <c r="G208" s="45">
        <v>917145.0</v>
      </c>
      <c r="H208" s="83">
        <v>22.54</v>
      </c>
      <c r="I208" s="83" t="s">
        <v>101</v>
      </c>
      <c r="J208" s="128" t="s">
        <v>53</v>
      </c>
      <c r="K208" s="128" t="s">
        <v>203</v>
      </c>
      <c r="L208" s="23"/>
      <c r="M208" s="23"/>
      <c r="N208" s="23"/>
      <c r="O208" s="23"/>
      <c r="P208" s="23"/>
      <c r="Q208" s="265">
        <f t="shared" si="12"/>
        <v>2999.37</v>
      </c>
      <c r="R208" s="265">
        <f t="shared" si="2"/>
        <v>2434.14</v>
      </c>
      <c r="S208" s="265">
        <f t="shared" si="13"/>
        <v>554.43</v>
      </c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</row>
    <row r="209">
      <c r="A209" s="114"/>
      <c r="B209" s="83">
        <v>6395.0</v>
      </c>
      <c r="C209" s="83" t="s">
        <v>471</v>
      </c>
      <c r="D209" s="278">
        <v>32.867</v>
      </c>
      <c r="E209" s="83">
        <v>10.0</v>
      </c>
      <c r="F209" s="370">
        <v>11.14</v>
      </c>
      <c r="G209" s="45">
        <v>600778.0</v>
      </c>
      <c r="H209" s="83">
        <v>20.46</v>
      </c>
      <c r="I209" s="83" t="s">
        <v>101</v>
      </c>
      <c r="J209" s="128" t="s">
        <v>53</v>
      </c>
      <c r="K209" s="128" t="s">
        <v>203</v>
      </c>
      <c r="L209" s="23"/>
      <c r="M209" s="23"/>
      <c r="N209" s="23"/>
      <c r="O209" s="23"/>
      <c r="P209" s="23"/>
      <c r="Q209" s="265">
        <f t="shared" si="12"/>
        <v>2999.37</v>
      </c>
      <c r="R209" s="265">
        <f t="shared" si="2"/>
        <v>2445.28</v>
      </c>
      <c r="S209" s="265">
        <f t="shared" si="13"/>
        <v>554.43</v>
      </c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</row>
    <row r="210">
      <c r="A210" s="114"/>
      <c r="B210" s="83">
        <v>6396.0</v>
      </c>
      <c r="C210" s="83" t="s">
        <v>471</v>
      </c>
      <c r="D210" s="278">
        <v>32.867</v>
      </c>
      <c r="E210" s="83">
        <v>15.0</v>
      </c>
      <c r="F210" s="370">
        <v>12.52</v>
      </c>
      <c r="G210" s="45">
        <v>646639.0</v>
      </c>
      <c r="H210" s="83">
        <v>17.24</v>
      </c>
      <c r="I210" s="83" t="s">
        <v>101</v>
      </c>
      <c r="J210" s="149" t="s">
        <v>469</v>
      </c>
      <c r="K210" s="149" t="s">
        <v>223</v>
      </c>
      <c r="L210" s="45"/>
      <c r="M210" s="23"/>
      <c r="N210" s="23"/>
      <c r="O210" s="23"/>
      <c r="P210" s="23"/>
      <c r="Q210" s="265">
        <f t="shared" si="12"/>
        <v>2999.37</v>
      </c>
      <c r="R210" s="265">
        <f t="shared" si="2"/>
        <v>2457.8</v>
      </c>
      <c r="S210" s="265">
        <f t="shared" si="13"/>
        <v>554.43</v>
      </c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</row>
    <row r="211">
      <c r="A211" s="75"/>
      <c r="B211" s="52">
        <v>6397.0</v>
      </c>
      <c r="C211" s="52" t="s">
        <v>471</v>
      </c>
      <c r="D211" s="276">
        <v>32.867</v>
      </c>
      <c r="E211" s="52">
        <v>30.0</v>
      </c>
      <c r="F211" s="242">
        <v>38.35</v>
      </c>
      <c r="G211" s="4">
        <v>762714.0</v>
      </c>
      <c r="H211" s="52">
        <v>26.87</v>
      </c>
      <c r="I211" s="52" t="s">
        <v>65</v>
      </c>
      <c r="J211" s="293" t="s">
        <v>53</v>
      </c>
      <c r="K211" s="293" t="s">
        <v>203</v>
      </c>
      <c r="Q211" s="247">
        <f t="shared" si="12"/>
        <v>3037.72</v>
      </c>
      <c r="R211" s="247">
        <f t="shared" si="2"/>
        <v>2457.8</v>
      </c>
      <c r="S211" s="247">
        <f t="shared" si="13"/>
        <v>554.43</v>
      </c>
    </row>
    <row r="212">
      <c r="A212" s="75"/>
      <c r="B212" s="52">
        <v>6398.0</v>
      </c>
      <c r="C212" s="52" t="s">
        <v>471</v>
      </c>
      <c r="D212" s="276">
        <v>32.867</v>
      </c>
      <c r="E212" s="52">
        <v>30.0</v>
      </c>
      <c r="F212" s="242">
        <v>49.33</v>
      </c>
      <c r="G212" s="4">
        <v>959891.0</v>
      </c>
      <c r="H212" s="52">
        <v>30.17</v>
      </c>
      <c r="I212" s="52" t="s">
        <v>65</v>
      </c>
      <c r="J212" s="293" t="s">
        <v>53</v>
      </c>
      <c r="K212" s="293" t="s">
        <v>203</v>
      </c>
      <c r="L212" s="4"/>
      <c r="Q212" s="247">
        <f t="shared" si="12"/>
        <v>3087.05</v>
      </c>
      <c r="R212" s="247">
        <f t="shared" si="2"/>
        <v>2457.8</v>
      </c>
      <c r="S212" s="247">
        <f t="shared" si="13"/>
        <v>554.43</v>
      </c>
    </row>
    <row r="213">
      <c r="A213" s="75"/>
      <c r="B213" s="52">
        <v>6399.0</v>
      </c>
      <c r="C213" s="52" t="s">
        <v>471</v>
      </c>
      <c r="D213" s="276">
        <v>32.867</v>
      </c>
      <c r="E213" s="52">
        <v>30.0</v>
      </c>
      <c r="F213" s="242">
        <v>49.67</v>
      </c>
      <c r="G213" s="4">
        <v>970682.0</v>
      </c>
      <c r="H213" s="52">
        <v>30.31</v>
      </c>
      <c r="I213" s="52" t="s">
        <v>65</v>
      </c>
      <c r="J213" s="293" t="s">
        <v>53</v>
      </c>
      <c r="K213" s="293" t="s">
        <v>203</v>
      </c>
      <c r="L213" s="4"/>
      <c r="Q213" s="247">
        <f t="shared" si="12"/>
        <v>3136.72</v>
      </c>
      <c r="R213" s="247">
        <f t="shared" si="2"/>
        <v>2457.8</v>
      </c>
      <c r="S213" s="247">
        <f t="shared" si="13"/>
        <v>554.43</v>
      </c>
    </row>
    <row r="214">
      <c r="A214" s="75"/>
      <c r="B214" s="52">
        <v>6400.0</v>
      </c>
      <c r="C214" s="52" t="s">
        <v>471</v>
      </c>
      <c r="D214" s="276">
        <v>32.867</v>
      </c>
      <c r="E214" s="52">
        <v>30.0</v>
      </c>
      <c r="F214" s="242">
        <v>48.62</v>
      </c>
      <c r="G214" s="4">
        <v>954980.0</v>
      </c>
      <c r="H214" s="52">
        <v>32.49</v>
      </c>
      <c r="I214" s="52" t="s">
        <v>65</v>
      </c>
      <c r="J214" s="293" t="s">
        <v>53</v>
      </c>
      <c r="K214" s="293" t="s">
        <v>203</v>
      </c>
      <c r="L214" s="4"/>
      <c r="Q214" s="247">
        <f t="shared" si="12"/>
        <v>3185.34</v>
      </c>
      <c r="R214" s="247">
        <f t="shared" si="2"/>
        <v>2457.8</v>
      </c>
      <c r="S214" s="247">
        <f t="shared" si="13"/>
        <v>554.43</v>
      </c>
    </row>
    <row r="215">
      <c r="A215" s="75"/>
      <c r="B215" s="52">
        <v>6401.0</v>
      </c>
      <c r="C215" s="52" t="s">
        <v>471</v>
      </c>
      <c r="D215" s="276">
        <v>32.867</v>
      </c>
      <c r="E215" s="52">
        <v>30.0</v>
      </c>
      <c r="F215" s="242">
        <v>47.65</v>
      </c>
      <c r="G215" s="4">
        <v>942884.0</v>
      </c>
      <c r="H215" s="52">
        <v>34.51</v>
      </c>
      <c r="I215" s="52" t="s">
        <v>65</v>
      </c>
      <c r="J215" s="293" t="s">
        <v>53</v>
      </c>
      <c r="K215" s="293" t="s">
        <v>203</v>
      </c>
      <c r="Q215" s="247">
        <f t="shared" si="12"/>
        <v>3232.99</v>
      </c>
      <c r="R215" s="247">
        <f t="shared" si="2"/>
        <v>2457.8</v>
      </c>
      <c r="S215" s="247">
        <f t="shared" si="13"/>
        <v>554.43</v>
      </c>
    </row>
    <row r="216">
      <c r="A216" s="75"/>
      <c r="B216" s="52">
        <v>6402.0</v>
      </c>
      <c r="C216" s="52" t="s">
        <v>471</v>
      </c>
      <c r="D216" s="276">
        <v>32.867</v>
      </c>
      <c r="E216" s="52">
        <v>30.0</v>
      </c>
      <c r="F216" s="242">
        <v>51.46</v>
      </c>
      <c r="G216" s="4">
        <v>1009556.0</v>
      </c>
      <c r="H216" s="52">
        <v>32.71</v>
      </c>
      <c r="I216" s="52" t="s">
        <v>65</v>
      </c>
      <c r="J216" s="293" t="s">
        <v>53</v>
      </c>
      <c r="K216" s="293" t="s">
        <v>203</v>
      </c>
      <c r="Q216" s="247">
        <f t="shared" si="12"/>
        <v>3284.45</v>
      </c>
      <c r="R216" s="247">
        <f t="shared" si="2"/>
        <v>2457.8</v>
      </c>
      <c r="S216" s="247">
        <f t="shared" si="13"/>
        <v>554.43</v>
      </c>
    </row>
    <row r="217">
      <c r="A217" s="75"/>
      <c r="B217" s="52">
        <v>6403.0</v>
      </c>
      <c r="C217" s="52" t="s">
        <v>471</v>
      </c>
      <c r="D217" s="276">
        <v>32.867</v>
      </c>
      <c r="E217" s="52">
        <v>30.0</v>
      </c>
      <c r="F217" s="242">
        <v>17.37</v>
      </c>
      <c r="G217" s="4">
        <v>341040.0</v>
      </c>
      <c r="H217" s="52">
        <v>10.45</v>
      </c>
      <c r="I217" s="52" t="s">
        <v>65</v>
      </c>
      <c r="J217" s="293" t="s">
        <v>53</v>
      </c>
      <c r="K217" s="293" t="s">
        <v>203</v>
      </c>
      <c r="Q217" s="247">
        <f t="shared" si="12"/>
        <v>3301.82</v>
      </c>
      <c r="R217" s="247">
        <f t="shared" si="2"/>
        <v>2457.8</v>
      </c>
      <c r="S217" s="247">
        <f t="shared" si="13"/>
        <v>554.43</v>
      </c>
    </row>
    <row r="218">
      <c r="A218" s="75"/>
      <c r="B218" s="52"/>
      <c r="C218" s="52"/>
      <c r="D218" s="276"/>
      <c r="E218" s="52"/>
      <c r="F218" s="242"/>
      <c r="G218" s="52"/>
      <c r="H218" s="52"/>
      <c r="I218" s="52"/>
      <c r="J218" s="52"/>
      <c r="K218" s="52"/>
      <c r="Q218" s="247">
        <f t="shared" si="12"/>
        <v>3301.82</v>
      </c>
      <c r="R218" s="247">
        <f t="shared" si="2"/>
        <v>2457.8</v>
      </c>
      <c r="S218" s="247">
        <f t="shared" si="13"/>
        <v>554.43</v>
      </c>
    </row>
    <row r="219">
      <c r="A219" s="75"/>
      <c r="B219" s="52"/>
      <c r="C219" s="52"/>
      <c r="D219" s="276"/>
      <c r="E219" s="52"/>
      <c r="F219" s="242"/>
      <c r="G219" s="52"/>
      <c r="H219" s="52"/>
      <c r="I219" s="52"/>
      <c r="J219" s="52"/>
      <c r="K219" s="52"/>
      <c r="Q219" s="247">
        <f t="shared" si="12"/>
        <v>3301.82</v>
      </c>
      <c r="R219" s="247">
        <f t="shared" si="2"/>
        <v>2457.8</v>
      </c>
      <c r="S219" s="247">
        <f t="shared" si="13"/>
        <v>554.43</v>
      </c>
    </row>
    <row r="220">
      <c r="A220" s="75"/>
      <c r="B220" s="52"/>
      <c r="C220" s="52"/>
      <c r="D220" s="276"/>
      <c r="E220" s="52"/>
      <c r="F220" s="242"/>
      <c r="G220" s="52"/>
      <c r="H220" s="52"/>
      <c r="I220" s="52"/>
      <c r="J220" s="52"/>
      <c r="K220" s="52"/>
      <c r="Q220" s="247">
        <f t="shared" si="12"/>
        <v>3301.82</v>
      </c>
      <c r="R220" s="247">
        <f t="shared" si="2"/>
        <v>2457.8</v>
      </c>
      <c r="S220" s="247">
        <f t="shared" si="13"/>
        <v>554.43</v>
      </c>
    </row>
    <row r="221">
      <c r="A221" s="75"/>
      <c r="B221" s="52"/>
      <c r="C221" s="52"/>
      <c r="D221" s="276"/>
      <c r="E221" s="52"/>
      <c r="F221" s="242"/>
      <c r="G221" s="52"/>
      <c r="H221" s="52"/>
      <c r="I221" s="52"/>
      <c r="J221" s="52"/>
      <c r="K221" s="52"/>
      <c r="L221" s="4"/>
      <c r="Q221" s="247">
        <f t="shared" si="12"/>
        <v>3301.82</v>
      </c>
      <c r="R221" s="247">
        <f t="shared" si="2"/>
        <v>2457.8</v>
      </c>
      <c r="S221" s="247">
        <f t="shared" si="13"/>
        <v>554.43</v>
      </c>
    </row>
    <row r="222">
      <c r="A222" s="75"/>
      <c r="B222" s="52"/>
      <c r="C222" s="52"/>
      <c r="D222" s="276"/>
      <c r="E222" s="52"/>
      <c r="F222" s="242"/>
      <c r="G222" s="52"/>
      <c r="H222" s="52"/>
      <c r="I222" s="52"/>
      <c r="J222" s="52"/>
      <c r="K222" s="52"/>
      <c r="L222" s="4"/>
      <c r="Q222" s="247">
        <f t="shared" si="12"/>
        <v>3301.82</v>
      </c>
      <c r="R222" s="247">
        <f t="shared" si="2"/>
        <v>2457.8</v>
      </c>
      <c r="S222" s="247">
        <f t="shared" si="13"/>
        <v>554.43</v>
      </c>
    </row>
    <row r="223">
      <c r="A223" s="75"/>
      <c r="B223" s="52"/>
      <c r="C223" s="52"/>
      <c r="D223" s="276"/>
      <c r="E223" s="52"/>
      <c r="F223" s="242"/>
      <c r="G223" s="52"/>
      <c r="H223" s="52"/>
      <c r="I223" s="52"/>
      <c r="J223" s="52"/>
      <c r="K223" s="52"/>
      <c r="Q223" s="247">
        <f t="shared" si="12"/>
        <v>3301.82</v>
      </c>
      <c r="R223" s="247">
        <f t="shared" si="2"/>
        <v>2457.8</v>
      </c>
      <c r="S223" s="247">
        <f t="shared" si="13"/>
        <v>554.43</v>
      </c>
    </row>
    <row r="224">
      <c r="A224" s="73"/>
      <c r="B224" s="52"/>
      <c r="C224" s="52"/>
      <c r="D224" s="276"/>
      <c r="E224" s="52"/>
      <c r="F224" s="242"/>
      <c r="G224" s="52"/>
      <c r="H224" s="52"/>
      <c r="I224" s="52"/>
      <c r="J224" s="52"/>
      <c r="K224" s="52"/>
      <c r="L224" s="4"/>
      <c r="Q224" s="247">
        <f t="shared" si="12"/>
        <v>3301.82</v>
      </c>
      <c r="R224" s="247">
        <f t="shared" si="2"/>
        <v>2457.8</v>
      </c>
      <c r="S224" s="247">
        <f t="shared" si="13"/>
        <v>554.43</v>
      </c>
    </row>
    <row r="225">
      <c r="A225" s="75"/>
      <c r="B225" s="52"/>
      <c r="C225" s="52"/>
      <c r="D225" s="276"/>
      <c r="E225" s="52"/>
      <c r="F225" s="242"/>
      <c r="G225" s="52"/>
      <c r="H225" s="52"/>
      <c r="I225" s="52"/>
      <c r="J225" s="52"/>
      <c r="K225" s="52"/>
      <c r="Q225" s="247">
        <f t="shared" si="12"/>
        <v>3301.82</v>
      </c>
      <c r="R225" s="247">
        <f t="shared" si="2"/>
        <v>2457.8</v>
      </c>
      <c r="S225" s="247">
        <f t="shared" si="13"/>
        <v>554.43</v>
      </c>
    </row>
    <row r="226">
      <c r="A226" s="75"/>
      <c r="B226" s="52"/>
      <c r="C226" s="52"/>
      <c r="D226" s="276"/>
      <c r="E226" s="52"/>
      <c r="F226" s="242"/>
      <c r="G226" s="52"/>
      <c r="H226" s="52"/>
      <c r="I226" s="52"/>
      <c r="J226" s="52"/>
      <c r="K226" s="52"/>
      <c r="Q226" s="247">
        <f t="shared" si="12"/>
        <v>3301.82</v>
      </c>
      <c r="R226" s="247">
        <f t="shared" si="2"/>
        <v>2457.8</v>
      </c>
      <c r="S226" s="247">
        <f t="shared" si="13"/>
        <v>554.43</v>
      </c>
    </row>
    <row r="227">
      <c r="A227" s="75"/>
      <c r="B227" s="52"/>
      <c r="C227" s="52"/>
      <c r="D227" s="276"/>
      <c r="E227" s="52"/>
      <c r="F227" s="242"/>
      <c r="G227" s="52"/>
      <c r="H227" s="52"/>
      <c r="I227" s="52"/>
      <c r="J227" s="52"/>
      <c r="K227" s="52"/>
      <c r="Q227" s="247">
        <f t="shared" si="12"/>
        <v>3301.82</v>
      </c>
      <c r="R227" s="247">
        <f t="shared" si="2"/>
        <v>2457.8</v>
      </c>
      <c r="S227" s="247">
        <f t="shared" si="13"/>
        <v>554.43</v>
      </c>
    </row>
    <row r="228">
      <c r="A228" s="75"/>
      <c r="B228" s="52"/>
      <c r="C228" s="52"/>
      <c r="D228" s="276"/>
      <c r="E228" s="52"/>
      <c r="F228" s="242"/>
      <c r="G228" s="52"/>
      <c r="H228" s="52"/>
      <c r="I228" s="52"/>
      <c r="J228" s="52"/>
      <c r="K228" s="52"/>
      <c r="Q228" s="247">
        <f t="shared" si="12"/>
        <v>3301.82</v>
      </c>
      <c r="R228" s="247">
        <f t="shared" si="2"/>
        <v>2457.8</v>
      </c>
      <c r="S228" s="247">
        <f t="shared" si="13"/>
        <v>554.43</v>
      </c>
    </row>
    <row r="229">
      <c r="A229" s="75"/>
      <c r="B229" s="52"/>
      <c r="C229" s="52"/>
      <c r="D229" s="276"/>
      <c r="E229" s="52"/>
      <c r="F229" s="242"/>
      <c r="G229" s="52"/>
      <c r="H229" s="52"/>
      <c r="I229" s="52"/>
      <c r="J229" s="52"/>
      <c r="K229" s="52"/>
      <c r="Q229" s="247">
        <f t="shared" si="12"/>
        <v>3301.82</v>
      </c>
      <c r="R229" s="247">
        <f t="shared" si="2"/>
        <v>2457.8</v>
      </c>
      <c r="S229" s="247">
        <f t="shared" si="13"/>
        <v>554.43</v>
      </c>
    </row>
    <row r="230">
      <c r="A230" s="75"/>
      <c r="B230" s="52"/>
      <c r="C230" s="52"/>
      <c r="D230" s="276"/>
      <c r="E230" s="52"/>
      <c r="F230" s="242"/>
      <c r="G230" s="52"/>
      <c r="H230" s="52"/>
      <c r="I230" s="52"/>
      <c r="J230" s="52"/>
      <c r="K230" s="52"/>
      <c r="Q230" s="247">
        <f t="shared" si="12"/>
        <v>3301.82</v>
      </c>
      <c r="R230" s="247">
        <f t="shared" si="2"/>
        <v>2457.8</v>
      </c>
      <c r="S230" s="247">
        <f t="shared" si="13"/>
        <v>554.43</v>
      </c>
    </row>
    <row r="231">
      <c r="A231" s="75"/>
      <c r="B231" s="52"/>
      <c r="C231" s="52"/>
      <c r="D231" s="276"/>
      <c r="E231" s="52"/>
      <c r="F231" s="242"/>
      <c r="G231" s="52"/>
      <c r="H231" s="52"/>
      <c r="I231" s="52"/>
      <c r="J231" s="52"/>
      <c r="K231" s="52"/>
      <c r="Q231" s="247">
        <f t="shared" si="12"/>
        <v>3301.82</v>
      </c>
      <c r="R231" s="247">
        <f t="shared" si="2"/>
        <v>2457.8</v>
      </c>
      <c r="S231" s="247">
        <f t="shared" si="13"/>
        <v>554.43</v>
      </c>
    </row>
    <row r="232">
      <c r="A232" s="75"/>
      <c r="B232" s="52"/>
      <c r="C232" s="52"/>
      <c r="D232" s="276"/>
      <c r="E232" s="52"/>
      <c r="F232" s="242"/>
      <c r="G232" s="52"/>
      <c r="H232" s="52"/>
      <c r="I232" s="52"/>
      <c r="J232" s="52"/>
      <c r="K232" s="52"/>
      <c r="Q232" s="247">
        <f t="shared" si="12"/>
        <v>3301.82</v>
      </c>
      <c r="R232" s="247">
        <f t="shared" si="2"/>
        <v>2457.8</v>
      </c>
      <c r="S232" s="247">
        <f t="shared" si="13"/>
        <v>554.43</v>
      </c>
    </row>
    <row r="233">
      <c r="A233" s="75"/>
      <c r="B233" s="52"/>
      <c r="C233" s="52"/>
      <c r="D233" s="276"/>
      <c r="E233" s="52"/>
      <c r="F233" s="242"/>
      <c r="G233" s="52"/>
      <c r="H233" s="52"/>
      <c r="I233" s="52"/>
      <c r="J233" s="52"/>
      <c r="K233" s="52"/>
      <c r="Q233" s="247">
        <f t="shared" si="12"/>
        <v>3301.82</v>
      </c>
      <c r="R233" s="247">
        <f t="shared" si="2"/>
        <v>2457.8</v>
      </c>
      <c r="S233" s="247">
        <f t="shared" si="13"/>
        <v>554.43</v>
      </c>
    </row>
    <row r="234">
      <c r="A234" s="75"/>
      <c r="B234" s="52"/>
      <c r="C234" s="52"/>
      <c r="D234" s="276"/>
      <c r="E234" s="52"/>
      <c r="F234" s="52"/>
      <c r="G234" s="52"/>
      <c r="H234" s="52"/>
      <c r="I234" s="52"/>
      <c r="J234" s="52"/>
      <c r="K234" s="52"/>
      <c r="Q234" s="247">
        <f t="shared" si="12"/>
        <v>3301.82</v>
      </c>
      <c r="R234" s="247">
        <f t="shared" si="2"/>
        <v>2457.8</v>
      </c>
      <c r="S234" s="247">
        <f t="shared" si="13"/>
        <v>554.43</v>
      </c>
    </row>
    <row r="235">
      <c r="A235" s="75"/>
      <c r="B235" s="52"/>
      <c r="C235" s="76"/>
      <c r="D235" s="52"/>
      <c r="E235" s="52"/>
      <c r="F235" s="52"/>
      <c r="G235" s="76"/>
      <c r="H235" s="52"/>
      <c r="I235" s="52"/>
      <c r="J235" s="52"/>
      <c r="K235" s="52"/>
      <c r="Q235" s="247">
        <f t="shared" si="12"/>
        <v>3301.82</v>
      </c>
      <c r="R235" s="247">
        <f t="shared" si="2"/>
        <v>2457.8</v>
      </c>
      <c r="S235" s="247">
        <f t="shared" si="13"/>
        <v>554.43</v>
      </c>
    </row>
    <row r="236">
      <c r="A236" s="75"/>
      <c r="B236" s="52"/>
      <c r="C236" s="76"/>
      <c r="D236" s="52"/>
      <c r="E236" s="52"/>
      <c r="F236" s="52"/>
      <c r="G236" s="76"/>
      <c r="H236" s="52"/>
      <c r="I236" s="52"/>
      <c r="J236" s="52"/>
      <c r="K236" s="52"/>
      <c r="Q236" s="247">
        <f t="shared" si="12"/>
        <v>3301.82</v>
      </c>
      <c r="R236" s="247">
        <f t="shared" si="2"/>
        <v>2457.8</v>
      </c>
      <c r="S236" s="247">
        <f t="shared" si="13"/>
        <v>554.43</v>
      </c>
    </row>
    <row r="237">
      <c r="A237" s="75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Q237" s="247">
        <f t="shared" si="12"/>
        <v>3301.82</v>
      </c>
      <c r="R237" s="247">
        <f t="shared" si="2"/>
        <v>2457.8</v>
      </c>
      <c r="S237" s="247">
        <f t="shared" si="13"/>
        <v>554.43</v>
      </c>
    </row>
    <row r="238">
      <c r="A238" s="75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Q238" s="247">
        <f t="shared" si="12"/>
        <v>3301.82</v>
      </c>
      <c r="R238" s="247">
        <f t="shared" si="2"/>
        <v>2457.8</v>
      </c>
      <c r="S238" s="247">
        <f t="shared" si="13"/>
        <v>554.43</v>
      </c>
    </row>
    <row r="239">
      <c r="A239" s="75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Q239" s="247">
        <f t="shared" si="12"/>
        <v>3301.82</v>
      </c>
      <c r="R239" s="247">
        <f t="shared" si="2"/>
        <v>2457.8</v>
      </c>
      <c r="S239" s="247">
        <f t="shared" si="13"/>
        <v>554.43</v>
      </c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47">
        <f t="shared" si="12"/>
        <v>3301.82</v>
      </c>
      <c r="R240" s="247">
        <f t="shared" si="2"/>
        <v>2457.8</v>
      </c>
      <c r="S240" s="247">
        <f t="shared" si="13"/>
        <v>554.43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47">
        <f t="shared" si="12"/>
        <v>3301.82</v>
      </c>
      <c r="R241" s="247">
        <f t="shared" si="2"/>
        <v>2457.8</v>
      </c>
      <c r="S241" s="247">
        <f t="shared" si="13"/>
        <v>554.43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47">
        <f t="shared" si="12"/>
        <v>3301.82</v>
      </c>
      <c r="R242" s="247">
        <f t="shared" si="2"/>
        <v>2457.8</v>
      </c>
      <c r="S242" s="247">
        <f t="shared" si="13"/>
        <v>554.43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47">
        <f t="shared" si="12"/>
        <v>3301.82</v>
      </c>
      <c r="R243" s="247">
        <f t="shared" si="2"/>
        <v>2457.8</v>
      </c>
      <c r="S243" s="247">
        <f t="shared" si="13"/>
        <v>554.43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47">
        <f t="shared" si="12"/>
        <v>3301.82</v>
      </c>
      <c r="R244" s="247">
        <f t="shared" si="2"/>
        <v>2457.8</v>
      </c>
      <c r="S244" s="247">
        <f t="shared" si="13"/>
        <v>554.43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47">
        <f t="shared" si="12"/>
        <v>3301.82</v>
      </c>
      <c r="R245" s="247">
        <f t="shared" si="2"/>
        <v>2457.8</v>
      </c>
      <c r="S245" s="247">
        <f t="shared" si="13"/>
        <v>554.43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47">
        <f t="shared" si="12"/>
        <v>3301.82</v>
      </c>
      <c r="R246" s="247">
        <f t="shared" si="2"/>
        <v>2457.8</v>
      </c>
      <c r="S246" s="247">
        <f t="shared" si="13"/>
        <v>554.43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47">
        <f t="shared" si="12"/>
        <v>3301.82</v>
      </c>
      <c r="R247" s="247">
        <f t="shared" si="2"/>
        <v>2457.8</v>
      </c>
      <c r="S247" s="247">
        <f t="shared" si="13"/>
        <v>554.43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47">
        <f t="shared" si="12"/>
        <v>3301.82</v>
      </c>
      <c r="R248" s="247">
        <f t="shared" si="2"/>
        <v>2457.8</v>
      </c>
      <c r="S248" s="247">
        <f t="shared" si="13"/>
        <v>554.43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47">
        <f t="shared" si="12"/>
        <v>3301.82</v>
      </c>
      <c r="R249" s="247">
        <f t="shared" si="2"/>
        <v>2457.8</v>
      </c>
      <c r="S249" s="247">
        <f t="shared" si="13"/>
        <v>554.43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47">
        <f t="shared" si="12"/>
        <v>3301.82</v>
      </c>
      <c r="R250" s="247">
        <f t="shared" si="2"/>
        <v>2457.8</v>
      </c>
      <c r="S250" s="247">
        <f t="shared" si="13"/>
        <v>554.43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47">
        <f t="shared" si="12"/>
        <v>3301.82</v>
      </c>
      <c r="R251" s="247">
        <f t="shared" si="2"/>
        <v>2457.8</v>
      </c>
      <c r="S251" s="247">
        <f t="shared" si="13"/>
        <v>554.43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Q252" s="247">
        <f t="shared" si="12"/>
        <v>3301.82</v>
      </c>
      <c r="R252" s="247">
        <f t="shared" si="2"/>
        <v>2457.8</v>
      </c>
      <c r="S252" s="247">
        <f t="shared" si="13"/>
        <v>554.43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47">
        <f t="shared" si="12"/>
        <v>3301.82</v>
      </c>
      <c r="R253" s="247">
        <f t="shared" si="2"/>
        <v>2457.8</v>
      </c>
      <c r="S253" s="247">
        <f t="shared" si="13"/>
        <v>554.43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47">
        <f t="shared" si="12"/>
        <v>3301.82</v>
      </c>
      <c r="R254" s="247">
        <f t="shared" si="2"/>
        <v>2457.8</v>
      </c>
      <c r="S254" s="247">
        <f t="shared" si="13"/>
        <v>554.43</v>
      </c>
    </row>
    <row r="255">
      <c r="A255" s="75"/>
      <c r="B255" s="52"/>
      <c r="C255" s="76"/>
      <c r="D255" s="52"/>
      <c r="E255" s="52"/>
      <c r="F255" s="52"/>
      <c r="G255" s="76"/>
      <c r="H255" s="52"/>
      <c r="I255" s="52"/>
      <c r="J255" s="52"/>
      <c r="K255" s="52"/>
      <c r="Q255" s="247">
        <f t="shared" si="12"/>
        <v>3301.82</v>
      </c>
      <c r="R255" s="247">
        <f t="shared" si="2"/>
        <v>2457.8</v>
      </c>
      <c r="S255" s="247">
        <f t="shared" si="13"/>
        <v>554.43</v>
      </c>
    </row>
    <row r="256">
      <c r="A256" s="75"/>
      <c r="B256" s="52"/>
      <c r="C256" s="76"/>
      <c r="D256" s="52"/>
      <c r="E256" s="52"/>
      <c r="F256" s="52"/>
      <c r="G256" s="52"/>
      <c r="H256" s="52"/>
      <c r="I256" s="52"/>
      <c r="J256" s="52"/>
      <c r="K256" s="52"/>
      <c r="Q256" s="247">
        <f t="shared" si="12"/>
        <v>3301.82</v>
      </c>
      <c r="R256" s="247">
        <f t="shared" si="2"/>
        <v>2457.8</v>
      </c>
      <c r="S256" s="247">
        <f t="shared" si="13"/>
        <v>554.43</v>
      </c>
    </row>
    <row r="257">
      <c r="A257" s="75"/>
      <c r="B257" s="52"/>
      <c r="C257" s="76"/>
      <c r="D257" s="52"/>
      <c r="E257" s="52"/>
      <c r="F257" s="52"/>
      <c r="G257" s="52"/>
      <c r="H257" s="52"/>
      <c r="I257" s="52"/>
      <c r="J257" s="52"/>
      <c r="K257" s="52"/>
      <c r="Q257" s="247">
        <f t="shared" si="12"/>
        <v>3301.82</v>
      </c>
      <c r="R257" s="247">
        <f t="shared" si="2"/>
        <v>2457.8</v>
      </c>
      <c r="S257" s="247">
        <f t="shared" si="13"/>
        <v>554.43</v>
      </c>
    </row>
    <row r="258">
      <c r="A258" s="75"/>
      <c r="B258" s="52"/>
      <c r="C258" s="76"/>
      <c r="D258" s="52"/>
      <c r="E258" s="52"/>
      <c r="F258" s="52"/>
      <c r="G258" s="52"/>
      <c r="H258" s="52"/>
      <c r="I258" s="52"/>
      <c r="J258" s="52"/>
      <c r="K258" s="52"/>
      <c r="Q258" s="247">
        <f t="shared" si="12"/>
        <v>3301.82</v>
      </c>
      <c r="R258" s="247">
        <f t="shared" si="2"/>
        <v>2457.8</v>
      </c>
      <c r="S258" s="247">
        <f t="shared" si="13"/>
        <v>554.43</v>
      </c>
    </row>
    <row r="259">
      <c r="A259" s="75"/>
      <c r="B259" s="52"/>
      <c r="C259" s="76"/>
      <c r="D259" s="52"/>
      <c r="E259" s="52"/>
      <c r="F259" s="52"/>
      <c r="G259" s="52"/>
      <c r="H259" s="52"/>
      <c r="I259" s="52"/>
      <c r="J259" s="52"/>
      <c r="K259" s="52"/>
      <c r="Q259" s="247">
        <f t="shared" si="12"/>
        <v>3301.82</v>
      </c>
      <c r="R259" s="247">
        <f t="shared" si="2"/>
        <v>2457.8</v>
      </c>
      <c r="S259" s="247">
        <f t="shared" si="13"/>
        <v>554.43</v>
      </c>
    </row>
    <row r="260">
      <c r="A260" s="73"/>
      <c r="B260" s="52"/>
      <c r="C260" s="76"/>
      <c r="D260" s="52"/>
      <c r="E260" s="52"/>
      <c r="F260" s="52"/>
      <c r="G260" s="52"/>
      <c r="H260" s="52"/>
      <c r="I260" s="52"/>
      <c r="J260" s="52"/>
      <c r="K260" s="52"/>
      <c r="Q260" s="247">
        <f t="shared" si="12"/>
        <v>3301.82</v>
      </c>
      <c r="R260" s="247">
        <f t="shared" si="2"/>
        <v>2457.8</v>
      </c>
      <c r="S260" s="247">
        <f t="shared" si="13"/>
        <v>554.43</v>
      </c>
    </row>
    <row r="261">
      <c r="A261" s="75"/>
      <c r="B261" s="52"/>
      <c r="C261" s="76"/>
      <c r="D261" s="52"/>
      <c r="E261" s="52"/>
      <c r="F261" s="52"/>
      <c r="G261" s="52"/>
      <c r="H261" s="52"/>
      <c r="I261" s="52"/>
      <c r="J261" s="52"/>
      <c r="K261" s="52"/>
      <c r="Q261" s="247">
        <f t="shared" si="12"/>
        <v>3301.82</v>
      </c>
      <c r="R261" s="247">
        <f t="shared" si="2"/>
        <v>2457.8</v>
      </c>
      <c r="S261" s="247">
        <f t="shared" si="13"/>
        <v>554.43</v>
      </c>
    </row>
    <row r="262">
      <c r="A262" s="75"/>
      <c r="B262" s="52"/>
      <c r="C262" s="76"/>
      <c r="D262" s="52"/>
      <c r="E262" s="52"/>
      <c r="F262" s="52"/>
      <c r="G262" s="52"/>
      <c r="H262" s="52"/>
      <c r="I262" s="52"/>
      <c r="J262" s="52"/>
      <c r="K262" s="52"/>
      <c r="Q262" s="247">
        <f t="shared" si="12"/>
        <v>3301.82</v>
      </c>
      <c r="R262" s="247">
        <f t="shared" si="2"/>
        <v>2457.8</v>
      </c>
      <c r="S262" s="247">
        <f t="shared" si="13"/>
        <v>554.43</v>
      </c>
    </row>
    <row r="263">
      <c r="A263" s="75"/>
      <c r="B263" s="52"/>
      <c r="C263" s="76"/>
      <c r="D263" s="52"/>
      <c r="E263" s="52"/>
      <c r="F263" s="52"/>
      <c r="G263" s="52"/>
      <c r="H263" s="52"/>
      <c r="I263" s="52"/>
      <c r="J263" s="52"/>
      <c r="K263" s="52"/>
      <c r="Q263" s="247">
        <f t="shared" si="12"/>
        <v>3301.82</v>
      </c>
      <c r="R263" s="247">
        <f t="shared" si="2"/>
        <v>2457.8</v>
      </c>
      <c r="S263" s="247">
        <f t="shared" si="13"/>
        <v>554.43</v>
      </c>
    </row>
    <row r="264">
      <c r="A264" s="75"/>
      <c r="B264" s="52"/>
      <c r="C264" s="76"/>
      <c r="D264" s="52"/>
      <c r="E264" s="52"/>
      <c r="F264" s="52"/>
      <c r="G264" s="52"/>
      <c r="H264" s="52"/>
      <c r="I264" s="52"/>
      <c r="J264" s="52"/>
      <c r="K264" s="52"/>
      <c r="Q264" s="247">
        <f t="shared" si="12"/>
        <v>3301.82</v>
      </c>
      <c r="R264" s="247">
        <f t="shared" si="2"/>
        <v>2457.8</v>
      </c>
      <c r="S264" s="247">
        <f t="shared" si="13"/>
        <v>554.43</v>
      </c>
    </row>
    <row r="265">
      <c r="A265" s="75"/>
      <c r="B265" s="52"/>
      <c r="C265" s="76"/>
      <c r="D265" s="52"/>
      <c r="E265" s="52"/>
      <c r="F265" s="52"/>
      <c r="G265" s="52"/>
      <c r="H265" s="52"/>
      <c r="I265" s="52"/>
      <c r="J265" s="52"/>
      <c r="K265" s="52"/>
      <c r="Q265" s="247">
        <f t="shared" si="12"/>
        <v>3301.82</v>
      </c>
      <c r="R265" s="247">
        <f t="shared" si="2"/>
        <v>2457.8</v>
      </c>
      <c r="S265" s="247">
        <f t="shared" si="13"/>
        <v>554.43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47">
        <f t="shared" si="12"/>
        <v>3301.82</v>
      </c>
      <c r="R266" s="247">
        <f t="shared" si="2"/>
        <v>2457.8</v>
      </c>
      <c r="S266" s="247">
        <f t="shared" si="13"/>
        <v>554.43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47">
        <f t="shared" si="12"/>
        <v>3301.82</v>
      </c>
      <c r="R267" s="247">
        <f t="shared" si="2"/>
        <v>2457.8</v>
      </c>
      <c r="S267" s="247">
        <f t="shared" si="13"/>
        <v>554.43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47">
        <f t="shared" si="12"/>
        <v>3301.82</v>
      </c>
      <c r="R268" s="247">
        <f t="shared" si="2"/>
        <v>2457.8</v>
      </c>
      <c r="S268" s="247">
        <f t="shared" si="13"/>
        <v>554.43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47">
        <f t="shared" si="12"/>
        <v>3301.82</v>
      </c>
      <c r="R269" s="247">
        <f t="shared" si="2"/>
        <v>2457.8</v>
      </c>
      <c r="S269" s="247">
        <f t="shared" si="13"/>
        <v>554.43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47">
        <f t="shared" si="12"/>
        <v>3301.82</v>
      </c>
      <c r="R270" s="247">
        <f t="shared" si="2"/>
        <v>2457.8</v>
      </c>
      <c r="S270" s="247">
        <f t="shared" si="13"/>
        <v>554.43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47">
        <f t="shared" si="12"/>
        <v>3301.82</v>
      </c>
      <c r="R271" s="247">
        <f t="shared" si="2"/>
        <v>2457.8</v>
      </c>
      <c r="S271" s="247">
        <f t="shared" si="13"/>
        <v>554.43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47">
        <f t="shared" si="12"/>
        <v>3301.82</v>
      </c>
      <c r="R272" s="247">
        <f t="shared" si="2"/>
        <v>2457.8</v>
      </c>
      <c r="S272" s="247">
        <f t="shared" si="13"/>
        <v>554.43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47">
        <f t="shared" si="12"/>
        <v>3301.82</v>
      </c>
      <c r="R273" s="247">
        <f t="shared" si="2"/>
        <v>2457.8</v>
      </c>
      <c r="S273" s="247">
        <f t="shared" si="13"/>
        <v>554.43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47">
        <f t="shared" si="12"/>
        <v>3301.82</v>
      </c>
      <c r="R274" s="247">
        <f t="shared" si="2"/>
        <v>2457.8</v>
      </c>
      <c r="S274" s="247">
        <f t="shared" si="13"/>
        <v>554.43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47">
        <f t="shared" si="12"/>
        <v>3301.82</v>
      </c>
      <c r="R275" s="247">
        <f t="shared" si="2"/>
        <v>2457.8</v>
      </c>
      <c r="S275" s="247">
        <f t="shared" si="13"/>
        <v>554.43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47">
        <f t="shared" si="12"/>
        <v>3301.82</v>
      </c>
      <c r="R276" s="247">
        <f t="shared" si="2"/>
        <v>2457.8</v>
      </c>
      <c r="S276" s="247">
        <f t="shared" si="13"/>
        <v>554.43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47">
        <f t="shared" si="12"/>
        <v>3301.82</v>
      </c>
      <c r="R277" s="247">
        <f t="shared" si="2"/>
        <v>2457.8</v>
      </c>
      <c r="S277" s="247">
        <f t="shared" si="13"/>
        <v>554.43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47">
        <f t="shared" si="12"/>
        <v>3301.82</v>
      </c>
      <c r="R278" s="247">
        <f t="shared" si="2"/>
        <v>2457.8</v>
      </c>
      <c r="S278" s="247">
        <f t="shared" si="13"/>
        <v>554.43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47">
        <f t="shared" si="12"/>
        <v>3301.82</v>
      </c>
      <c r="R279" s="247">
        <f t="shared" si="2"/>
        <v>2457.8</v>
      </c>
      <c r="S279" s="247">
        <f t="shared" si="13"/>
        <v>554.43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47">
        <f t="shared" si="12"/>
        <v>3301.82</v>
      </c>
      <c r="R280" s="247">
        <f t="shared" si="2"/>
        <v>2457.8</v>
      </c>
      <c r="S280" s="247">
        <f t="shared" si="13"/>
        <v>554.43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47">
        <f t="shared" si="12"/>
        <v>3301.82</v>
      </c>
      <c r="R281" s="247">
        <f t="shared" si="2"/>
        <v>2457.8</v>
      </c>
      <c r="S281" s="247">
        <f t="shared" si="13"/>
        <v>554.43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Q282" s="247">
        <f t="shared" si="12"/>
        <v>3301.82</v>
      </c>
      <c r="R282" s="247">
        <f t="shared" si="2"/>
        <v>2457.8</v>
      </c>
      <c r="S282" s="247">
        <f t="shared" si="13"/>
        <v>554.43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47">
        <f t="shared" si="12"/>
        <v>3301.82</v>
      </c>
      <c r="R283" s="247">
        <f t="shared" si="2"/>
        <v>2457.8</v>
      </c>
      <c r="S283" s="247">
        <f t="shared" si="13"/>
        <v>554.43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47">
        <f t="shared" si="12"/>
        <v>3301.82</v>
      </c>
      <c r="R284" s="247">
        <f t="shared" si="2"/>
        <v>2457.8</v>
      </c>
      <c r="S284" s="247">
        <f t="shared" si="13"/>
        <v>554.43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47">
        <f t="shared" si="12"/>
        <v>3301.82</v>
      </c>
      <c r="R285" s="247">
        <f t="shared" si="2"/>
        <v>2457.8</v>
      </c>
      <c r="S285" s="247">
        <f t="shared" si="13"/>
        <v>554.43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47">
        <f t="shared" si="12"/>
        <v>3301.82</v>
      </c>
      <c r="R286" s="247">
        <f t="shared" si="2"/>
        <v>2457.8</v>
      </c>
      <c r="S286" s="247">
        <f t="shared" si="13"/>
        <v>554.43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47">
        <f t="shared" si="12"/>
        <v>3301.82</v>
      </c>
      <c r="R287" s="247">
        <f t="shared" si="2"/>
        <v>2457.8</v>
      </c>
      <c r="S287" s="247">
        <f t="shared" si="13"/>
        <v>554.43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47">
        <f t="shared" si="12"/>
        <v>3301.82</v>
      </c>
      <c r="R288" s="247">
        <f t="shared" si="2"/>
        <v>2457.8</v>
      </c>
      <c r="S288" s="247">
        <f t="shared" si="13"/>
        <v>554.43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47">
        <f t="shared" si="12"/>
        <v>3301.82</v>
      </c>
      <c r="R289" s="247">
        <f t="shared" si="2"/>
        <v>2457.8</v>
      </c>
      <c r="S289" s="247">
        <f t="shared" si="13"/>
        <v>554.43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47">
        <f t="shared" si="12"/>
        <v>3301.82</v>
      </c>
      <c r="R290" s="247">
        <f t="shared" si="2"/>
        <v>2457.8</v>
      </c>
      <c r="S290" s="247">
        <f t="shared" si="13"/>
        <v>554.43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47">
        <f t="shared" si="12"/>
        <v>3301.82</v>
      </c>
      <c r="R291" s="247">
        <f t="shared" si="2"/>
        <v>2457.8</v>
      </c>
      <c r="S291" s="247">
        <f t="shared" si="13"/>
        <v>554.43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47">
        <f t="shared" si="12"/>
        <v>3301.82</v>
      </c>
      <c r="R292" s="247">
        <f t="shared" si="2"/>
        <v>2457.8</v>
      </c>
      <c r="S292" s="247">
        <f t="shared" si="13"/>
        <v>554.43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47">
        <f t="shared" si="12"/>
        <v>3301.82</v>
      </c>
      <c r="R293" s="247">
        <f t="shared" si="2"/>
        <v>2457.8</v>
      </c>
      <c r="S293" s="247">
        <f t="shared" si="13"/>
        <v>554.43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47">
        <f t="shared" si="12"/>
        <v>3301.82</v>
      </c>
      <c r="R294" s="247">
        <f t="shared" si="2"/>
        <v>2457.8</v>
      </c>
      <c r="S294" s="247">
        <f t="shared" si="13"/>
        <v>554.43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47">
        <f t="shared" si="12"/>
        <v>3301.82</v>
      </c>
      <c r="R295" s="247">
        <f t="shared" si="2"/>
        <v>2457.8</v>
      </c>
      <c r="S295" s="247">
        <f t="shared" si="13"/>
        <v>554.43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47">
        <f t="shared" si="12"/>
        <v>3301.82</v>
      </c>
      <c r="R296" s="247">
        <f t="shared" si="2"/>
        <v>2457.8</v>
      </c>
      <c r="S296" s="247">
        <f t="shared" si="13"/>
        <v>554.43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47">
        <f t="shared" si="12"/>
        <v>3301.82</v>
      </c>
      <c r="R297" s="247">
        <f t="shared" si="2"/>
        <v>2457.8</v>
      </c>
      <c r="S297" s="247">
        <f t="shared" si="13"/>
        <v>554.43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47">
        <f t="shared" si="12"/>
        <v>3301.82</v>
      </c>
      <c r="R298" s="247">
        <f t="shared" si="2"/>
        <v>2457.8</v>
      </c>
      <c r="S298" s="247">
        <f t="shared" si="13"/>
        <v>554.43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47">
        <f t="shared" si="12"/>
        <v>3301.82</v>
      </c>
      <c r="R299" s="247">
        <f t="shared" si="2"/>
        <v>2457.8</v>
      </c>
      <c r="S299" s="247">
        <f t="shared" si="13"/>
        <v>554.43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47">
        <f t="shared" si="12"/>
        <v>3301.82</v>
      </c>
      <c r="R300" s="247">
        <f t="shared" si="2"/>
        <v>2457.8</v>
      </c>
      <c r="S300" s="247">
        <f t="shared" si="13"/>
        <v>554.43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47">
        <f t="shared" si="12"/>
        <v>3301.82</v>
      </c>
      <c r="R301" s="247">
        <f t="shared" si="2"/>
        <v>2457.8</v>
      </c>
      <c r="S301" s="247">
        <f t="shared" si="13"/>
        <v>554.43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47">
        <f t="shared" si="12"/>
        <v>3301.82</v>
      </c>
      <c r="R302" s="247">
        <f t="shared" si="2"/>
        <v>2457.8</v>
      </c>
      <c r="S302" s="247">
        <f t="shared" si="13"/>
        <v>554.43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47">
        <f t="shared" si="12"/>
        <v>3301.82</v>
      </c>
      <c r="R303" s="247">
        <f t="shared" si="2"/>
        <v>2457.8</v>
      </c>
      <c r="S303" s="247">
        <f t="shared" si="13"/>
        <v>554.43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47">
        <f t="shared" si="12"/>
        <v>3301.82</v>
      </c>
      <c r="R304" s="247">
        <f t="shared" si="2"/>
        <v>2457.8</v>
      </c>
      <c r="S304" s="247">
        <f t="shared" si="13"/>
        <v>554.43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47">
        <f t="shared" si="12"/>
        <v>3301.82</v>
      </c>
      <c r="R305" s="247">
        <f t="shared" si="2"/>
        <v>2457.8</v>
      </c>
      <c r="S305" s="247">
        <f t="shared" si="13"/>
        <v>554.43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47">
        <f t="shared" si="12"/>
        <v>3301.82</v>
      </c>
      <c r="R306" s="247">
        <f t="shared" si="2"/>
        <v>2457.8</v>
      </c>
      <c r="S306" s="247">
        <f t="shared" si="13"/>
        <v>554.43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47">
        <f t="shared" si="12"/>
        <v>3301.82</v>
      </c>
      <c r="R307" s="247">
        <f t="shared" si="2"/>
        <v>2457.8</v>
      </c>
      <c r="S307" s="247">
        <f t="shared" si="13"/>
        <v>554.43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47">
        <f t="shared" si="12"/>
        <v>3301.82</v>
      </c>
      <c r="R308" s="247">
        <f t="shared" si="2"/>
        <v>2457.8</v>
      </c>
      <c r="S308" s="247">
        <f t="shared" si="13"/>
        <v>554.43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47">
        <f t="shared" si="12"/>
        <v>3301.82</v>
      </c>
      <c r="R309" s="247">
        <f t="shared" si="2"/>
        <v>2457.8</v>
      </c>
      <c r="S309" s="247">
        <f t="shared" si="13"/>
        <v>554.43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47">
        <f t="shared" si="12"/>
        <v>3301.82</v>
      </c>
      <c r="R310" s="247">
        <f t="shared" si="2"/>
        <v>2457.8</v>
      </c>
      <c r="S310" s="247">
        <f t="shared" si="13"/>
        <v>554.43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47">
        <f t="shared" si="12"/>
        <v>3301.82</v>
      </c>
      <c r="R311" s="247">
        <f t="shared" si="2"/>
        <v>2457.8</v>
      </c>
      <c r="S311" s="247">
        <f t="shared" si="13"/>
        <v>554.43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47">
        <f t="shared" si="12"/>
        <v>3301.82</v>
      </c>
      <c r="R312" s="247">
        <f t="shared" si="2"/>
        <v>2457.8</v>
      </c>
      <c r="S312" s="247">
        <f t="shared" si="13"/>
        <v>554.43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47">
        <f t="shared" si="12"/>
        <v>3301.82</v>
      </c>
      <c r="R313" s="247">
        <f t="shared" si="2"/>
        <v>2457.8</v>
      </c>
      <c r="S313" s="247">
        <f t="shared" si="13"/>
        <v>554.43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47">
        <f t="shared" si="12"/>
        <v>3301.82</v>
      </c>
      <c r="R314" s="247">
        <f t="shared" si="2"/>
        <v>2457.8</v>
      </c>
      <c r="S314" s="247">
        <f t="shared" si="13"/>
        <v>554.43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47">
        <f t="shared" si="12"/>
        <v>3301.82</v>
      </c>
      <c r="R315" s="247">
        <f t="shared" si="2"/>
        <v>2457.8</v>
      </c>
      <c r="S315" s="247">
        <f t="shared" si="13"/>
        <v>554.43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47">
        <f t="shared" si="12"/>
        <v>3301.82</v>
      </c>
      <c r="R316" s="247">
        <f t="shared" si="2"/>
        <v>2457.8</v>
      </c>
      <c r="S316" s="247">
        <f t="shared" si="13"/>
        <v>554.43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47">
        <f t="shared" si="12"/>
        <v>3301.82</v>
      </c>
      <c r="R317" s="247">
        <f t="shared" si="2"/>
        <v>2457.8</v>
      </c>
      <c r="S317" s="247">
        <f t="shared" si="13"/>
        <v>554.43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47">
        <f t="shared" si="12"/>
        <v>3301.82</v>
      </c>
      <c r="R318" s="247">
        <f t="shared" si="2"/>
        <v>2457.8</v>
      </c>
      <c r="S318" s="247">
        <f t="shared" si="13"/>
        <v>554.43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47">
        <f t="shared" si="12"/>
        <v>3301.82</v>
      </c>
      <c r="R319" s="247">
        <f t="shared" si="2"/>
        <v>2457.8</v>
      </c>
      <c r="S319" s="247">
        <f t="shared" si="13"/>
        <v>554.43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47">
        <f t="shared" si="12"/>
        <v>3301.82</v>
      </c>
      <c r="R320" s="247">
        <f t="shared" si="2"/>
        <v>2457.8</v>
      </c>
      <c r="S320" s="247">
        <f t="shared" si="13"/>
        <v>554.43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47">
        <f t="shared" si="12"/>
        <v>3301.82</v>
      </c>
      <c r="R321" s="247">
        <f t="shared" si="2"/>
        <v>2457.8</v>
      </c>
      <c r="S321" s="247">
        <f t="shared" si="13"/>
        <v>554.43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47">
        <f t="shared" si="12"/>
        <v>3301.82</v>
      </c>
      <c r="R322" s="247">
        <f t="shared" si="2"/>
        <v>2457.8</v>
      </c>
      <c r="S322" s="247">
        <f t="shared" si="13"/>
        <v>554.43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47">
        <f t="shared" si="12"/>
        <v>3301.82</v>
      </c>
      <c r="R323" s="247">
        <f t="shared" si="2"/>
        <v>2457.8</v>
      </c>
      <c r="S323" s="247">
        <f t="shared" si="13"/>
        <v>554.43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47">
        <f t="shared" si="12"/>
        <v>3301.82</v>
      </c>
      <c r="R324" s="247">
        <f t="shared" si="2"/>
        <v>2457.8</v>
      </c>
      <c r="S324" s="247">
        <f t="shared" si="13"/>
        <v>554.43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47">
        <f t="shared" si="12"/>
        <v>3301.82</v>
      </c>
      <c r="R325" s="247">
        <f t="shared" si="2"/>
        <v>2457.8</v>
      </c>
      <c r="S325" s="247">
        <f t="shared" si="13"/>
        <v>554.43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47">
        <f t="shared" si="12"/>
        <v>3301.82</v>
      </c>
      <c r="R326" s="247">
        <f t="shared" si="2"/>
        <v>2457.8</v>
      </c>
      <c r="S326" s="247">
        <f t="shared" si="13"/>
        <v>554.43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47">
        <f t="shared" si="12"/>
        <v>3301.82</v>
      </c>
      <c r="R327" s="247">
        <f t="shared" si="2"/>
        <v>2457.8</v>
      </c>
      <c r="S327" s="247">
        <f t="shared" si="13"/>
        <v>554.43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47">
        <f t="shared" si="12"/>
        <v>3301.82</v>
      </c>
      <c r="R328" s="247">
        <f t="shared" si="2"/>
        <v>2457.8</v>
      </c>
      <c r="S328" s="247">
        <f t="shared" si="13"/>
        <v>554.43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47">
        <f t="shared" si="12"/>
        <v>3301.82</v>
      </c>
      <c r="R329" s="247">
        <f t="shared" si="2"/>
        <v>2457.8</v>
      </c>
      <c r="S329" s="247">
        <f t="shared" si="13"/>
        <v>554.43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47">
        <f t="shared" si="12"/>
        <v>3301.82</v>
      </c>
      <c r="R330" s="247">
        <f t="shared" si="2"/>
        <v>2457.8</v>
      </c>
      <c r="S330" s="247">
        <f t="shared" si="13"/>
        <v>554.43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47">
        <f t="shared" si="12"/>
        <v>3301.82</v>
      </c>
      <c r="R331" s="247">
        <f t="shared" si="2"/>
        <v>2457.8</v>
      </c>
      <c r="S331" s="247">
        <f t="shared" si="13"/>
        <v>554.43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47">
        <f t="shared" si="12"/>
        <v>3301.82</v>
      </c>
      <c r="R332" s="247">
        <f t="shared" si="2"/>
        <v>2457.8</v>
      </c>
      <c r="S332" s="247">
        <f t="shared" si="13"/>
        <v>554.43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47">
        <f t="shared" si="12"/>
        <v>3301.82</v>
      </c>
      <c r="R333" s="247">
        <f t="shared" si="2"/>
        <v>2457.8</v>
      </c>
      <c r="S333" s="247">
        <f t="shared" si="13"/>
        <v>554.43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47">
        <f t="shared" si="12"/>
        <v>3301.82</v>
      </c>
      <c r="R334" s="247">
        <f t="shared" si="2"/>
        <v>2457.8</v>
      </c>
      <c r="S334" s="247">
        <f t="shared" si="13"/>
        <v>554.43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47">
        <f t="shared" si="12"/>
        <v>3301.82</v>
      </c>
      <c r="R335" s="247">
        <f t="shared" si="2"/>
        <v>2457.8</v>
      </c>
      <c r="S335" s="247">
        <f t="shared" si="13"/>
        <v>554.43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47">
        <f t="shared" si="12"/>
        <v>3301.82</v>
      </c>
      <c r="R336" s="247">
        <f t="shared" si="2"/>
        <v>2457.8</v>
      </c>
      <c r="S336" s="247">
        <f t="shared" si="13"/>
        <v>554.43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47">
        <f t="shared" si="12"/>
        <v>3301.82</v>
      </c>
      <c r="R337" s="247">
        <f t="shared" si="2"/>
        <v>2457.8</v>
      </c>
      <c r="S337" s="247">
        <f t="shared" si="13"/>
        <v>554.43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47">
        <f t="shared" si="12"/>
        <v>3301.82</v>
      </c>
      <c r="R338" s="247">
        <f t="shared" si="2"/>
        <v>2457.8</v>
      </c>
      <c r="S338" s="247">
        <f t="shared" si="13"/>
        <v>554.43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47">
        <f t="shared" si="12"/>
        <v>3301.82</v>
      </c>
      <c r="R339" s="247">
        <f t="shared" si="2"/>
        <v>2457.8</v>
      </c>
      <c r="S339" s="247">
        <f t="shared" si="13"/>
        <v>554.43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47">
        <f t="shared" si="12"/>
        <v>3301.82</v>
      </c>
      <c r="R340" s="247">
        <f t="shared" si="2"/>
        <v>2457.8</v>
      </c>
      <c r="S340" s="247">
        <f t="shared" si="13"/>
        <v>554.43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47">
        <f t="shared" si="12"/>
        <v>3301.82</v>
      </c>
      <c r="R341" s="247">
        <f t="shared" si="2"/>
        <v>2457.8</v>
      </c>
      <c r="S341" s="247">
        <f t="shared" si="13"/>
        <v>554.43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47">
        <f t="shared" si="12"/>
        <v>3301.82</v>
      </c>
      <c r="R342" s="247">
        <f t="shared" si="2"/>
        <v>2457.8</v>
      </c>
      <c r="S342" s="247">
        <f t="shared" si="13"/>
        <v>554.43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47">
        <f t="shared" si="12"/>
        <v>3301.82</v>
      </c>
      <c r="R343" s="247">
        <f t="shared" si="2"/>
        <v>2457.8</v>
      </c>
      <c r="S343" s="247">
        <f t="shared" si="13"/>
        <v>554.43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47">
        <f t="shared" si="12"/>
        <v>3301.82</v>
      </c>
      <c r="R344" s="247">
        <f t="shared" si="2"/>
        <v>2457.8</v>
      </c>
      <c r="S344" s="247">
        <f t="shared" si="13"/>
        <v>554.43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47">
        <f t="shared" si="12"/>
        <v>3301.82</v>
      </c>
      <c r="R345" s="247">
        <f t="shared" si="2"/>
        <v>2457.8</v>
      </c>
      <c r="S345" s="247">
        <f t="shared" si="13"/>
        <v>554.43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47">
        <f t="shared" si="12"/>
        <v>3301.82</v>
      </c>
      <c r="R346" s="247">
        <f t="shared" si="2"/>
        <v>2457.8</v>
      </c>
      <c r="S346" s="247">
        <f t="shared" si="13"/>
        <v>554.43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47">
        <f t="shared" si="12"/>
        <v>3301.82</v>
      </c>
      <c r="R347" s="247">
        <f t="shared" si="2"/>
        <v>2457.8</v>
      </c>
      <c r="S347" s="247">
        <f t="shared" si="13"/>
        <v>554.43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47">
        <f t="shared" si="12"/>
        <v>3301.82</v>
      </c>
      <c r="R348" s="247">
        <f t="shared" si="2"/>
        <v>2457.8</v>
      </c>
      <c r="S348" s="247">
        <f t="shared" si="13"/>
        <v>554.43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47">
        <f t="shared" si="12"/>
        <v>3301.82</v>
      </c>
      <c r="R349" s="247">
        <f t="shared" si="2"/>
        <v>2457.8</v>
      </c>
      <c r="S349" s="247">
        <f t="shared" si="13"/>
        <v>554.43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47">
        <f t="shared" si="12"/>
        <v>3301.82</v>
      </c>
      <c r="R350" s="247">
        <f t="shared" si="2"/>
        <v>2457.8</v>
      </c>
      <c r="S350" s="247">
        <f t="shared" si="13"/>
        <v>554.43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47">
        <f t="shared" si="12"/>
        <v>3301.82</v>
      </c>
      <c r="R351" s="247">
        <f t="shared" si="2"/>
        <v>2457.8</v>
      </c>
      <c r="S351" s="247">
        <f t="shared" si="13"/>
        <v>554.43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47">
        <f t="shared" si="12"/>
        <v>3301.82</v>
      </c>
      <c r="R352" s="247">
        <f t="shared" si="2"/>
        <v>2457.8</v>
      </c>
      <c r="S352" s="247">
        <f t="shared" si="13"/>
        <v>554.43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47">
        <f t="shared" si="12"/>
        <v>3301.82</v>
      </c>
      <c r="R353" s="247">
        <f t="shared" si="2"/>
        <v>2457.8</v>
      </c>
      <c r="S353" s="247">
        <f t="shared" si="13"/>
        <v>554.43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47">
        <f t="shared" si="12"/>
        <v>3301.82</v>
      </c>
      <c r="R354" s="247">
        <f t="shared" si="2"/>
        <v>2457.8</v>
      </c>
      <c r="S354" s="247">
        <f t="shared" si="13"/>
        <v>554.43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47">
        <f t="shared" si="12"/>
        <v>3301.82</v>
      </c>
      <c r="R355" s="247">
        <f t="shared" si="2"/>
        <v>2457.8</v>
      </c>
      <c r="S355" s="247">
        <f t="shared" si="13"/>
        <v>554.43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47">
        <f t="shared" si="12"/>
        <v>3301.82</v>
      </c>
      <c r="R356" s="247">
        <f t="shared" si="2"/>
        <v>2457.8</v>
      </c>
      <c r="S356" s="247">
        <f t="shared" si="13"/>
        <v>554.43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47">
        <f t="shared" si="12"/>
        <v>3301.82</v>
      </c>
      <c r="R357" s="247">
        <f t="shared" si="2"/>
        <v>2457.8</v>
      </c>
      <c r="S357" s="247">
        <f t="shared" si="13"/>
        <v>554.43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47">
        <f t="shared" si="12"/>
        <v>3301.82</v>
      </c>
      <c r="R358" s="247">
        <f t="shared" si="2"/>
        <v>2457.8</v>
      </c>
      <c r="S358" s="247">
        <f t="shared" si="13"/>
        <v>554.43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47">
        <f t="shared" si="12"/>
        <v>3301.82</v>
      </c>
      <c r="R359" s="247">
        <f t="shared" si="2"/>
        <v>2457.8</v>
      </c>
      <c r="S359" s="247">
        <f t="shared" si="13"/>
        <v>554.43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47">
        <f t="shared" si="12"/>
        <v>3301.82</v>
      </c>
      <c r="R360" s="247">
        <f t="shared" si="2"/>
        <v>2457.8</v>
      </c>
      <c r="S360" s="247">
        <f t="shared" si="13"/>
        <v>554.43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47">
        <f t="shared" si="12"/>
        <v>3301.82</v>
      </c>
      <c r="R361" s="247">
        <f t="shared" si="2"/>
        <v>2457.8</v>
      </c>
      <c r="S361" s="247">
        <f t="shared" si="13"/>
        <v>554.43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47">
        <f t="shared" si="12"/>
        <v>3301.82</v>
      </c>
      <c r="R362" s="247">
        <f t="shared" si="2"/>
        <v>2457.8</v>
      </c>
      <c r="S362" s="247">
        <f t="shared" si="13"/>
        <v>554.43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47">
        <f t="shared" si="12"/>
        <v>3301.82</v>
      </c>
      <c r="R363" s="247">
        <f t="shared" si="2"/>
        <v>2457.8</v>
      </c>
      <c r="S363" s="247">
        <f t="shared" si="13"/>
        <v>554.43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47">
        <f t="shared" si="12"/>
        <v>3301.82</v>
      </c>
      <c r="R364" s="247">
        <f t="shared" si="2"/>
        <v>2457.8</v>
      </c>
      <c r="S364" s="247">
        <f t="shared" si="13"/>
        <v>554.43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47">
        <f t="shared" si="12"/>
        <v>3301.82</v>
      </c>
      <c r="R365" s="247">
        <f t="shared" si="2"/>
        <v>2457.8</v>
      </c>
      <c r="S365" s="247">
        <f t="shared" si="13"/>
        <v>554.43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47">
        <f t="shared" si="12"/>
        <v>3301.82</v>
      </c>
      <c r="R366" s="247">
        <f t="shared" si="2"/>
        <v>2457.8</v>
      </c>
      <c r="S366" s="247">
        <f t="shared" si="13"/>
        <v>554.43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47">
        <f t="shared" si="12"/>
        <v>3301.82</v>
      </c>
      <c r="R367" s="247">
        <f t="shared" si="2"/>
        <v>2457.8</v>
      </c>
      <c r="S367" s="247">
        <f t="shared" si="13"/>
        <v>554.43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47">
        <f t="shared" si="12"/>
        <v>3301.82</v>
      </c>
      <c r="R368" s="247">
        <f t="shared" si="2"/>
        <v>2457.8</v>
      </c>
      <c r="S368" s="247">
        <f t="shared" si="13"/>
        <v>554.43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47">
        <f t="shared" si="12"/>
        <v>3301.82</v>
      </c>
      <c r="R369" s="247">
        <f t="shared" si="2"/>
        <v>2457.8</v>
      </c>
      <c r="S369" s="247">
        <f t="shared" si="13"/>
        <v>554.43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47">
        <f t="shared" si="12"/>
        <v>3301.82</v>
      </c>
      <c r="R370" s="247">
        <f t="shared" si="2"/>
        <v>2457.8</v>
      </c>
      <c r="S370" s="247">
        <f t="shared" si="13"/>
        <v>554.43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47">
        <f t="shared" si="12"/>
        <v>3301.82</v>
      </c>
      <c r="R371" s="247">
        <f t="shared" si="2"/>
        <v>2457.8</v>
      </c>
      <c r="S371" s="247">
        <f t="shared" si="13"/>
        <v>554.43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47">
        <f t="shared" si="12"/>
        <v>3301.82</v>
      </c>
      <c r="R372" s="247">
        <f t="shared" si="2"/>
        <v>2457.8</v>
      </c>
      <c r="S372" s="247">
        <f t="shared" si="13"/>
        <v>554.43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47">
        <f t="shared" si="12"/>
        <v>3301.82</v>
      </c>
      <c r="R373" s="247">
        <f t="shared" si="2"/>
        <v>2457.8</v>
      </c>
      <c r="S373" s="247">
        <f t="shared" si="13"/>
        <v>554.43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47">
        <f t="shared" si="12"/>
        <v>3301.82</v>
      </c>
      <c r="R374" s="247">
        <f t="shared" si="2"/>
        <v>2457.8</v>
      </c>
      <c r="S374" s="247">
        <f t="shared" si="13"/>
        <v>554.43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47">
        <f t="shared" si="12"/>
        <v>3301.82</v>
      </c>
      <c r="R375" s="247">
        <f t="shared" si="2"/>
        <v>2457.8</v>
      </c>
      <c r="S375" s="247">
        <f t="shared" si="13"/>
        <v>554.43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47">
        <f t="shared" si="12"/>
        <v>3301.82</v>
      </c>
      <c r="R376" s="247">
        <f t="shared" si="2"/>
        <v>2457.8</v>
      </c>
      <c r="S376" s="247">
        <f t="shared" si="13"/>
        <v>554.43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47">
        <f t="shared" si="12"/>
        <v>3301.82</v>
      </c>
      <c r="R377" s="247">
        <f t="shared" si="2"/>
        <v>2457.8</v>
      </c>
      <c r="S377" s="247">
        <f t="shared" si="13"/>
        <v>554.43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47">
        <f t="shared" si="12"/>
        <v>3301.82</v>
      </c>
      <c r="R378" s="247">
        <f t="shared" si="2"/>
        <v>2457.8</v>
      </c>
      <c r="S378" s="247">
        <f t="shared" si="13"/>
        <v>554.43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47">
        <f t="shared" si="12"/>
        <v>3301.82</v>
      </c>
      <c r="R379" s="247">
        <f t="shared" si="2"/>
        <v>2457.8</v>
      </c>
      <c r="S379" s="247">
        <f t="shared" si="13"/>
        <v>554.43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47">
        <f t="shared" si="12"/>
        <v>3301.82</v>
      </c>
      <c r="R380" s="247">
        <f t="shared" si="2"/>
        <v>2457.8</v>
      </c>
      <c r="S380" s="247">
        <f t="shared" si="13"/>
        <v>554.43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47">
        <f t="shared" si="12"/>
        <v>3301.82</v>
      </c>
      <c r="R381" s="247">
        <f t="shared" si="2"/>
        <v>2457.8</v>
      </c>
      <c r="S381" s="247">
        <f t="shared" si="13"/>
        <v>554.43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47">
        <f t="shared" si="12"/>
        <v>3301.82</v>
      </c>
      <c r="R382" s="247">
        <f t="shared" si="2"/>
        <v>2457.8</v>
      </c>
      <c r="S382" s="247">
        <f t="shared" si="13"/>
        <v>554.43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47">
        <f t="shared" si="12"/>
        <v>3301.82</v>
      </c>
      <c r="R383" s="247">
        <f t="shared" si="2"/>
        <v>2457.8</v>
      </c>
      <c r="S383" s="247">
        <f t="shared" si="13"/>
        <v>554.43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47">
        <f t="shared" si="12"/>
        <v>3301.82</v>
      </c>
      <c r="R384" s="247">
        <f t="shared" si="2"/>
        <v>2457.8</v>
      </c>
      <c r="S384" s="247">
        <f t="shared" si="13"/>
        <v>554.43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47">
        <f t="shared" si="12"/>
        <v>3301.82</v>
      </c>
      <c r="R385" s="247">
        <f t="shared" si="2"/>
        <v>2457.8</v>
      </c>
      <c r="S385" s="247">
        <f t="shared" si="13"/>
        <v>554.43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47">
        <f t="shared" si="12"/>
        <v>3301.82</v>
      </c>
      <c r="R386" s="247">
        <f t="shared" si="2"/>
        <v>2457.8</v>
      </c>
      <c r="S386" s="247">
        <f t="shared" si="13"/>
        <v>554.43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47">
        <f t="shared" si="12"/>
        <v>3301.82</v>
      </c>
      <c r="R387" s="247">
        <f t="shared" si="2"/>
        <v>2457.8</v>
      </c>
      <c r="S387" s="247">
        <f t="shared" si="13"/>
        <v>554.43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47">
        <f t="shared" si="12"/>
        <v>3301.82</v>
      </c>
      <c r="R388" s="247">
        <f t="shared" si="2"/>
        <v>2457.8</v>
      </c>
      <c r="S388" s="247">
        <f t="shared" si="13"/>
        <v>554.43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47">
        <f t="shared" si="12"/>
        <v>3301.82</v>
      </c>
      <c r="R389" s="247">
        <f t="shared" si="2"/>
        <v>2457.8</v>
      </c>
      <c r="S389" s="247">
        <f t="shared" si="13"/>
        <v>554.43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47">
        <f t="shared" si="12"/>
        <v>3301.82</v>
      </c>
      <c r="R390" s="247">
        <f t="shared" si="2"/>
        <v>2457.8</v>
      </c>
      <c r="S390" s="247">
        <f t="shared" si="13"/>
        <v>554.43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47">
        <f t="shared" si="12"/>
        <v>3301.82</v>
      </c>
      <c r="R391" s="247">
        <f t="shared" si="2"/>
        <v>2457.8</v>
      </c>
      <c r="S391" s="247">
        <f t="shared" si="13"/>
        <v>554.43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47">
        <f t="shared" si="12"/>
        <v>3301.82</v>
      </c>
      <c r="R392" s="247">
        <f t="shared" si="2"/>
        <v>2457.8</v>
      </c>
      <c r="S392" s="247">
        <f t="shared" si="13"/>
        <v>554.43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47">
        <f t="shared" si="12"/>
        <v>3301.82</v>
      </c>
      <c r="R393" s="247">
        <f t="shared" si="2"/>
        <v>2457.8</v>
      </c>
      <c r="S393" s="247">
        <f t="shared" si="13"/>
        <v>554.43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47">
        <f t="shared" si="12"/>
        <v>3301.82</v>
      </c>
      <c r="R394" s="247">
        <f t="shared" si="2"/>
        <v>2457.8</v>
      </c>
      <c r="S394" s="247">
        <f t="shared" si="13"/>
        <v>554.43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47">
        <f t="shared" si="12"/>
        <v>3301.82</v>
      </c>
      <c r="R395" s="247">
        <f t="shared" si="2"/>
        <v>2457.8</v>
      </c>
      <c r="S395" s="247">
        <f t="shared" si="13"/>
        <v>554.43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47">
        <f t="shared" si="12"/>
        <v>3301.82</v>
      </c>
      <c r="R396" s="247">
        <f t="shared" si="2"/>
        <v>2457.8</v>
      </c>
      <c r="S396" s="247">
        <f t="shared" si="13"/>
        <v>554.43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47">
        <f t="shared" si="12"/>
        <v>3301.82</v>
      </c>
      <c r="R397" s="247">
        <f t="shared" si="2"/>
        <v>2457.8</v>
      </c>
      <c r="S397" s="247">
        <f t="shared" si="13"/>
        <v>554.43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47">
        <f t="shared" si="12"/>
        <v>3301.82</v>
      </c>
      <c r="R398" s="247">
        <f t="shared" si="2"/>
        <v>2457.8</v>
      </c>
      <c r="S398" s="247">
        <f t="shared" si="13"/>
        <v>554.43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47">
        <f t="shared" si="12"/>
        <v>3301.82</v>
      </c>
      <c r="R399" s="247">
        <f t="shared" si="2"/>
        <v>2457.8</v>
      </c>
      <c r="S399" s="247">
        <f t="shared" si="13"/>
        <v>554.43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47">
        <f t="shared" si="12"/>
        <v>3301.82</v>
      </c>
      <c r="R400" s="247">
        <f t="shared" si="2"/>
        <v>2457.8</v>
      </c>
      <c r="S400" s="247">
        <f t="shared" si="13"/>
        <v>554.43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47">
        <f t="shared" si="12"/>
        <v>3301.82</v>
      </c>
      <c r="R401" s="247">
        <f t="shared" si="2"/>
        <v>2457.8</v>
      </c>
      <c r="S401" s="247">
        <f t="shared" si="13"/>
        <v>554.43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47">
        <f t="shared" si="12"/>
        <v>3301.82</v>
      </c>
      <c r="R402" s="247">
        <f t="shared" si="2"/>
        <v>2457.8</v>
      </c>
      <c r="S402" s="247">
        <f t="shared" si="13"/>
        <v>554.43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47">
        <f t="shared" si="12"/>
        <v>3301.82</v>
      </c>
      <c r="R403" s="247">
        <f t="shared" si="2"/>
        <v>2457.8</v>
      </c>
      <c r="S403" s="247">
        <f t="shared" si="13"/>
        <v>554.43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47">
        <f t="shared" si="12"/>
        <v>3301.82</v>
      </c>
      <c r="R404" s="247">
        <f t="shared" si="2"/>
        <v>2457.8</v>
      </c>
      <c r="S404" s="247">
        <f t="shared" si="13"/>
        <v>554.43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47">
        <f t="shared" si="12"/>
        <v>3301.82</v>
      </c>
      <c r="R405" s="247">
        <f t="shared" si="2"/>
        <v>2457.8</v>
      </c>
      <c r="S405" s="247">
        <f t="shared" si="13"/>
        <v>554.43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47">
        <f t="shared" si="12"/>
        <v>3301.82</v>
      </c>
      <c r="R406" s="247">
        <f t="shared" si="2"/>
        <v>2457.8</v>
      </c>
      <c r="S406" s="247">
        <f t="shared" si="13"/>
        <v>554.43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47">
        <f t="shared" si="12"/>
        <v>3301.82</v>
      </c>
      <c r="R407" s="247">
        <f t="shared" si="2"/>
        <v>2457.8</v>
      </c>
      <c r="S407" s="247">
        <f t="shared" si="13"/>
        <v>554.43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47">
        <f t="shared" si="12"/>
        <v>3301.82</v>
      </c>
      <c r="R408" s="247">
        <f t="shared" si="2"/>
        <v>2457.8</v>
      </c>
      <c r="S408" s="247">
        <f t="shared" si="13"/>
        <v>554.43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47">
        <f t="shared" si="12"/>
        <v>3301.82</v>
      </c>
      <c r="R409" s="247">
        <f t="shared" si="2"/>
        <v>2457.8</v>
      </c>
      <c r="S409" s="247">
        <f t="shared" si="13"/>
        <v>554.43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47">
        <f t="shared" si="12"/>
        <v>3301.82</v>
      </c>
      <c r="R410" s="247">
        <f t="shared" si="2"/>
        <v>2457.8</v>
      </c>
      <c r="S410" s="247">
        <f t="shared" si="13"/>
        <v>554.43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47">
        <f t="shared" si="12"/>
        <v>3301.82</v>
      </c>
      <c r="R411" s="247">
        <f t="shared" si="2"/>
        <v>2457.8</v>
      </c>
      <c r="S411" s="247">
        <f t="shared" si="13"/>
        <v>554.43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47">
        <f t="shared" si="12"/>
        <v>3301.82</v>
      </c>
      <c r="R412" s="247">
        <f t="shared" si="2"/>
        <v>2457.8</v>
      </c>
      <c r="S412" s="247">
        <f t="shared" si="13"/>
        <v>554.43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47">
        <f t="shared" si="12"/>
        <v>3301.82</v>
      </c>
      <c r="R413" s="247">
        <f t="shared" si="2"/>
        <v>2457.8</v>
      </c>
      <c r="S413" s="247">
        <f t="shared" si="13"/>
        <v>554.43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47">
        <f t="shared" si="12"/>
        <v>3301.82</v>
      </c>
      <c r="R414" s="247">
        <f t="shared" si="2"/>
        <v>2457.8</v>
      </c>
      <c r="S414" s="247">
        <f t="shared" si="13"/>
        <v>554.43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47">
        <f t="shared" si="12"/>
        <v>3301.82</v>
      </c>
      <c r="R415" s="247">
        <f t="shared" si="2"/>
        <v>2457.8</v>
      </c>
      <c r="S415" s="247">
        <f t="shared" si="13"/>
        <v>554.43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47">
        <f t="shared" si="12"/>
        <v>3301.82</v>
      </c>
      <c r="R416" s="247">
        <f t="shared" si="2"/>
        <v>2457.8</v>
      </c>
      <c r="S416" s="247">
        <f t="shared" si="13"/>
        <v>554.43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47">
        <f t="shared" si="12"/>
        <v>3301.82</v>
      </c>
      <c r="R417" s="247">
        <f t="shared" si="2"/>
        <v>2457.8</v>
      </c>
      <c r="S417" s="247">
        <f t="shared" si="13"/>
        <v>554.43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47">
        <f t="shared" si="12"/>
        <v>3301.82</v>
      </c>
      <c r="R418" s="247">
        <f t="shared" si="2"/>
        <v>2457.8</v>
      </c>
      <c r="S418" s="247">
        <f t="shared" si="13"/>
        <v>554.43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47">
        <f t="shared" si="12"/>
        <v>3301.82</v>
      </c>
      <c r="R419" s="247">
        <f t="shared" si="2"/>
        <v>2457.8</v>
      </c>
      <c r="S419" s="247">
        <f t="shared" si="13"/>
        <v>554.43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47">
        <f t="shared" si="12"/>
        <v>3301.82</v>
      </c>
      <c r="R420" s="247">
        <f t="shared" si="2"/>
        <v>2457.8</v>
      </c>
      <c r="S420" s="247">
        <f t="shared" si="13"/>
        <v>554.43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47">
        <f t="shared" si="12"/>
        <v>3301.82</v>
      </c>
      <c r="R421" s="247">
        <f t="shared" si="2"/>
        <v>2457.8</v>
      </c>
      <c r="S421" s="247">
        <f t="shared" si="13"/>
        <v>554.43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47">
        <f t="shared" si="12"/>
        <v>3301.82</v>
      </c>
      <c r="R422" s="247">
        <f t="shared" si="2"/>
        <v>2457.8</v>
      </c>
      <c r="S422" s="247">
        <f t="shared" si="13"/>
        <v>554.43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47">
        <f t="shared" si="12"/>
        <v>3301.82</v>
      </c>
      <c r="R423" s="247">
        <f t="shared" si="2"/>
        <v>2457.8</v>
      </c>
      <c r="S423" s="247">
        <f t="shared" si="13"/>
        <v>554.43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47">
        <f t="shared" si="12"/>
        <v>3301.82</v>
      </c>
      <c r="R424" s="247">
        <f t="shared" si="2"/>
        <v>2457.8</v>
      </c>
      <c r="S424" s="247">
        <f t="shared" si="13"/>
        <v>554.43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47">
        <f t="shared" si="12"/>
        <v>3301.82</v>
      </c>
      <c r="R425" s="247">
        <f t="shared" si="2"/>
        <v>2457.8</v>
      </c>
      <c r="S425" s="247">
        <f t="shared" si="13"/>
        <v>554.43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47">
        <f t="shared" si="12"/>
        <v>3301.82</v>
      </c>
      <c r="R426" s="247">
        <f t="shared" si="2"/>
        <v>2457.8</v>
      </c>
      <c r="S426" s="247">
        <f t="shared" si="13"/>
        <v>554.43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47">
        <f t="shared" si="12"/>
        <v>3301.82</v>
      </c>
      <c r="R427" s="247">
        <f t="shared" si="2"/>
        <v>2457.8</v>
      </c>
      <c r="S427" s="247">
        <f t="shared" si="13"/>
        <v>554.43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47">
        <f t="shared" si="12"/>
        <v>3301.82</v>
      </c>
      <c r="R428" s="247">
        <f t="shared" si="2"/>
        <v>2457.8</v>
      </c>
      <c r="S428" s="247">
        <f t="shared" si="13"/>
        <v>554.43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47">
        <f t="shared" si="12"/>
        <v>3301.82</v>
      </c>
      <c r="R429" s="247">
        <f t="shared" si="2"/>
        <v>2457.8</v>
      </c>
      <c r="S429" s="247">
        <f t="shared" si="13"/>
        <v>554.43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47">
        <f t="shared" si="12"/>
        <v>3301.82</v>
      </c>
      <c r="R430" s="247">
        <f t="shared" si="2"/>
        <v>2457.8</v>
      </c>
      <c r="S430" s="247">
        <f t="shared" si="13"/>
        <v>554.43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47">
        <f t="shared" si="12"/>
        <v>3301.82</v>
      </c>
      <c r="R431" s="247">
        <f t="shared" si="2"/>
        <v>2457.8</v>
      </c>
      <c r="S431" s="247">
        <f t="shared" si="13"/>
        <v>554.43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47">
        <f t="shared" si="12"/>
        <v>3301.82</v>
      </c>
      <c r="R432" s="247">
        <f t="shared" si="2"/>
        <v>2457.8</v>
      </c>
      <c r="S432" s="247">
        <f t="shared" si="13"/>
        <v>554.43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47">
        <f t="shared" si="12"/>
        <v>3301.82</v>
      </c>
      <c r="R433" s="247">
        <f t="shared" si="2"/>
        <v>2457.8</v>
      </c>
      <c r="S433" s="247">
        <f t="shared" si="13"/>
        <v>554.43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47">
        <f t="shared" si="12"/>
        <v>3301.82</v>
      </c>
      <c r="R434" s="247">
        <f t="shared" si="2"/>
        <v>2457.8</v>
      </c>
      <c r="S434" s="247">
        <f t="shared" si="13"/>
        <v>554.43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47">
        <f t="shared" si="12"/>
        <v>3301.82</v>
      </c>
      <c r="R435" s="247">
        <f t="shared" si="2"/>
        <v>2457.8</v>
      </c>
      <c r="S435" s="247">
        <f t="shared" si="13"/>
        <v>554.43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47">
        <f t="shared" si="12"/>
        <v>3301.82</v>
      </c>
      <c r="R436" s="247">
        <f t="shared" si="2"/>
        <v>2457.8</v>
      </c>
      <c r="S436" s="247">
        <f t="shared" si="13"/>
        <v>554.43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47">
        <f t="shared" si="12"/>
        <v>3301.82</v>
      </c>
      <c r="R437" s="247">
        <f t="shared" si="2"/>
        <v>2457.8</v>
      </c>
      <c r="S437" s="247">
        <f t="shared" si="13"/>
        <v>554.43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47">
        <f t="shared" si="12"/>
        <v>3301.82</v>
      </c>
      <c r="R438" s="247">
        <f t="shared" si="2"/>
        <v>2457.8</v>
      </c>
      <c r="S438" s="247">
        <f t="shared" si="13"/>
        <v>554.43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47">
        <f t="shared" si="12"/>
        <v>3301.82</v>
      </c>
      <c r="R439" s="247">
        <f t="shared" si="2"/>
        <v>2457.8</v>
      </c>
      <c r="S439" s="247">
        <f t="shared" si="13"/>
        <v>554.43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47">
        <f t="shared" si="12"/>
        <v>3301.82</v>
      </c>
      <c r="R440" s="247">
        <f t="shared" si="2"/>
        <v>2457.8</v>
      </c>
      <c r="S440" s="247">
        <f t="shared" si="13"/>
        <v>554.43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47">
        <f t="shared" si="12"/>
        <v>3301.82</v>
      </c>
      <c r="R441" s="247">
        <f t="shared" si="2"/>
        <v>2457.8</v>
      </c>
      <c r="S441" s="247">
        <f t="shared" si="13"/>
        <v>554.43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47">
        <f t="shared" si="12"/>
        <v>3301.82</v>
      </c>
      <c r="R442" s="247">
        <f t="shared" si="2"/>
        <v>2457.8</v>
      </c>
      <c r="S442" s="247">
        <f t="shared" si="13"/>
        <v>554.43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47">
        <f t="shared" si="12"/>
        <v>3301.82</v>
      </c>
      <c r="R443" s="247">
        <f t="shared" si="2"/>
        <v>2457.8</v>
      </c>
      <c r="S443" s="247">
        <f t="shared" si="13"/>
        <v>554.43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47">
        <f t="shared" si="12"/>
        <v>3301.82</v>
      </c>
      <c r="R444" s="247">
        <f t="shared" si="2"/>
        <v>2457.8</v>
      </c>
      <c r="S444" s="247">
        <f t="shared" si="13"/>
        <v>554.43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47">
        <f t="shared" si="12"/>
        <v>3301.82</v>
      </c>
      <c r="R445" s="247">
        <f t="shared" si="2"/>
        <v>2457.8</v>
      </c>
      <c r="S445" s="247">
        <f t="shared" si="13"/>
        <v>554.43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47">
        <f t="shared" si="12"/>
        <v>3301.82</v>
      </c>
      <c r="R446" s="247">
        <f t="shared" si="2"/>
        <v>2457.8</v>
      </c>
      <c r="S446" s="247">
        <f t="shared" si="13"/>
        <v>554.43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47">
        <f t="shared" si="12"/>
        <v>3301.82</v>
      </c>
      <c r="R447" s="247">
        <f t="shared" si="2"/>
        <v>2457.8</v>
      </c>
      <c r="S447" s="247">
        <f t="shared" si="13"/>
        <v>554.43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47">
        <f t="shared" si="12"/>
        <v>3301.82</v>
      </c>
      <c r="R448" s="247">
        <f t="shared" si="2"/>
        <v>2457.8</v>
      </c>
      <c r="S448" s="247">
        <f t="shared" si="13"/>
        <v>554.43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47">
        <f t="shared" si="12"/>
        <v>3301.82</v>
      </c>
      <c r="R449" s="247">
        <f t="shared" si="2"/>
        <v>2457.8</v>
      </c>
      <c r="S449" s="247">
        <f t="shared" si="13"/>
        <v>554.43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47">
        <f t="shared" si="12"/>
        <v>3301.82</v>
      </c>
      <c r="R450" s="247">
        <f t="shared" si="2"/>
        <v>2457.8</v>
      </c>
      <c r="S450" s="247">
        <f t="shared" si="13"/>
        <v>554.43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47">
        <f t="shared" si="12"/>
        <v>3301.82</v>
      </c>
      <c r="R451" s="247">
        <f t="shared" si="2"/>
        <v>2457.8</v>
      </c>
      <c r="S451" s="247">
        <f t="shared" si="13"/>
        <v>554.43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47">
        <f t="shared" si="12"/>
        <v>3301.82</v>
      </c>
      <c r="R452" s="247">
        <f t="shared" si="2"/>
        <v>2457.8</v>
      </c>
      <c r="S452" s="247">
        <f t="shared" si="13"/>
        <v>554.43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47">
        <f t="shared" si="12"/>
        <v>3301.82</v>
      </c>
      <c r="R453" s="247">
        <f t="shared" si="2"/>
        <v>2457.8</v>
      </c>
      <c r="S453" s="247">
        <f t="shared" si="13"/>
        <v>554.43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47">
        <f t="shared" si="12"/>
        <v>3301.82</v>
      </c>
      <c r="R454" s="247">
        <f t="shared" si="2"/>
        <v>2457.8</v>
      </c>
      <c r="S454" s="247">
        <f t="shared" si="13"/>
        <v>554.43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47">
        <f t="shared" si="12"/>
        <v>3301.82</v>
      </c>
      <c r="R455" s="247">
        <f t="shared" si="2"/>
        <v>2457.8</v>
      </c>
      <c r="S455" s="247">
        <f t="shared" si="13"/>
        <v>554.43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47">
        <f t="shared" si="12"/>
        <v>3301.82</v>
      </c>
      <c r="R456" s="247">
        <f t="shared" si="2"/>
        <v>2457.8</v>
      </c>
      <c r="S456" s="247">
        <f t="shared" si="13"/>
        <v>554.43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47">
        <f t="shared" si="12"/>
        <v>3301.82</v>
      </c>
      <c r="R457" s="247">
        <f t="shared" si="2"/>
        <v>2457.8</v>
      </c>
      <c r="S457" s="247">
        <f t="shared" si="13"/>
        <v>554.43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47">
        <f t="shared" si="12"/>
        <v>3301.82</v>
      </c>
      <c r="R458" s="247">
        <f t="shared" si="2"/>
        <v>2457.8</v>
      </c>
      <c r="S458" s="247">
        <f t="shared" si="13"/>
        <v>554.43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47">
        <f t="shared" si="12"/>
        <v>3301.82</v>
      </c>
      <c r="R459" s="247">
        <f t="shared" si="2"/>
        <v>2457.8</v>
      </c>
      <c r="S459" s="247">
        <f t="shared" si="13"/>
        <v>554.43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47">
        <f t="shared" si="12"/>
        <v>3301.82</v>
      </c>
      <c r="R460" s="247">
        <f t="shared" si="2"/>
        <v>2457.8</v>
      </c>
      <c r="S460" s="247">
        <f t="shared" si="13"/>
        <v>554.43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47">
        <f t="shared" si="12"/>
        <v>3301.82</v>
      </c>
      <c r="R461" s="247">
        <f t="shared" si="2"/>
        <v>2457.8</v>
      </c>
      <c r="S461" s="247">
        <f t="shared" si="13"/>
        <v>554.43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47">
        <f t="shared" si="12"/>
        <v>3301.82</v>
      </c>
      <c r="R462" s="247">
        <f t="shared" si="2"/>
        <v>2457.8</v>
      </c>
      <c r="S462" s="247">
        <f t="shared" si="13"/>
        <v>554.43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47">
        <f t="shared" si="12"/>
        <v>3301.82</v>
      </c>
      <c r="R463" s="247">
        <f t="shared" si="2"/>
        <v>2457.8</v>
      </c>
      <c r="S463" s="247">
        <f t="shared" si="13"/>
        <v>554.43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47">
        <f t="shared" si="12"/>
        <v>3301.82</v>
      </c>
      <c r="R464" s="247">
        <f t="shared" si="2"/>
        <v>2457.8</v>
      </c>
      <c r="S464" s="247">
        <f t="shared" si="13"/>
        <v>554.43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47">
        <f t="shared" si="12"/>
        <v>3301.82</v>
      </c>
      <c r="R465" s="247">
        <f t="shared" si="2"/>
        <v>2457.8</v>
      </c>
      <c r="S465" s="247">
        <f t="shared" si="13"/>
        <v>554.43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47">
        <f t="shared" si="12"/>
        <v>3301.82</v>
      </c>
      <c r="R466" s="247">
        <f t="shared" si="2"/>
        <v>2457.8</v>
      </c>
      <c r="S466" s="247">
        <f t="shared" si="13"/>
        <v>554.43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47">
        <f t="shared" si="12"/>
        <v>3301.82</v>
      </c>
      <c r="R467" s="247">
        <f t="shared" si="2"/>
        <v>2457.8</v>
      </c>
      <c r="S467" s="247">
        <f t="shared" si="13"/>
        <v>554.43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47">
        <f t="shared" si="12"/>
        <v>3301.82</v>
      </c>
      <c r="R468" s="247">
        <f t="shared" si="2"/>
        <v>2457.8</v>
      </c>
      <c r="S468" s="247">
        <f t="shared" si="13"/>
        <v>554.43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47">
        <f t="shared" si="12"/>
        <v>3301.82</v>
      </c>
      <c r="R469" s="247">
        <f t="shared" si="2"/>
        <v>2457.8</v>
      </c>
      <c r="S469" s="247">
        <f t="shared" si="13"/>
        <v>554.43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47">
        <f t="shared" si="12"/>
        <v>3301.82</v>
      </c>
      <c r="R470" s="247">
        <f t="shared" si="2"/>
        <v>2457.8</v>
      </c>
      <c r="S470" s="247">
        <f t="shared" si="13"/>
        <v>554.43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47">
        <f t="shared" si="12"/>
        <v>3301.82</v>
      </c>
      <c r="R471" s="247">
        <f t="shared" si="2"/>
        <v>2457.8</v>
      </c>
      <c r="S471" s="247">
        <f t="shared" si="13"/>
        <v>554.43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47">
        <f t="shared" si="12"/>
        <v>3301.82</v>
      </c>
      <c r="R472" s="247">
        <f t="shared" si="2"/>
        <v>2457.8</v>
      </c>
      <c r="S472" s="247">
        <f t="shared" si="13"/>
        <v>554.43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47">
        <f t="shared" si="12"/>
        <v>3301.82</v>
      </c>
      <c r="R473" s="247">
        <f t="shared" si="2"/>
        <v>2457.8</v>
      </c>
      <c r="S473" s="247">
        <f t="shared" si="13"/>
        <v>554.43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47">
        <f t="shared" si="12"/>
        <v>3301.82</v>
      </c>
      <c r="R474" s="247">
        <f t="shared" si="2"/>
        <v>2457.8</v>
      </c>
      <c r="S474" s="247">
        <f t="shared" si="13"/>
        <v>554.43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47">
        <f t="shared" si="12"/>
        <v>3301.82</v>
      </c>
      <c r="R475" s="247">
        <f t="shared" si="2"/>
        <v>2457.8</v>
      </c>
      <c r="S475" s="247">
        <f t="shared" si="13"/>
        <v>554.43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47">
        <f t="shared" si="12"/>
        <v>3301.82</v>
      </c>
      <c r="R476" s="247">
        <f t="shared" si="2"/>
        <v>2457.8</v>
      </c>
      <c r="S476" s="247">
        <f t="shared" si="13"/>
        <v>554.43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47">
        <f t="shared" si="12"/>
        <v>3301.82</v>
      </c>
      <c r="R477" s="247">
        <f t="shared" si="2"/>
        <v>2457.8</v>
      </c>
      <c r="S477" s="247">
        <f t="shared" si="13"/>
        <v>554.43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47">
        <f t="shared" si="12"/>
        <v>3301.82</v>
      </c>
      <c r="R478" s="247">
        <f t="shared" si="2"/>
        <v>2457.8</v>
      </c>
      <c r="S478" s="247">
        <f t="shared" si="13"/>
        <v>554.43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47">
        <f t="shared" si="12"/>
        <v>3301.82</v>
      </c>
      <c r="R479" s="247">
        <f t="shared" si="2"/>
        <v>2457.8</v>
      </c>
      <c r="S479" s="247">
        <f t="shared" si="13"/>
        <v>554.43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47">
        <f t="shared" si="12"/>
        <v>3301.82</v>
      </c>
      <c r="R480" s="247">
        <f t="shared" si="2"/>
        <v>2457.8</v>
      </c>
      <c r="S480" s="247">
        <f t="shared" si="13"/>
        <v>554.43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47">
        <f t="shared" si="12"/>
        <v>3301.82</v>
      </c>
      <c r="R481" s="247">
        <f t="shared" si="2"/>
        <v>2457.8</v>
      </c>
      <c r="S481" s="247">
        <f t="shared" si="13"/>
        <v>554.43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47">
        <f t="shared" si="12"/>
        <v>3301.82</v>
      </c>
      <c r="R482" s="247">
        <f t="shared" si="2"/>
        <v>2457.8</v>
      </c>
      <c r="S482" s="247">
        <f t="shared" si="13"/>
        <v>554.43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47">
        <f t="shared" si="12"/>
        <v>3301.82</v>
      </c>
      <c r="R483" s="247">
        <f t="shared" si="2"/>
        <v>2457.8</v>
      </c>
      <c r="S483" s="247">
        <f t="shared" si="13"/>
        <v>554.43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47">
        <f t="shared" si="12"/>
        <v>3301.82</v>
      </c>
      <c r="R484" s="247">
        <f t="shared" si="2"/>
        <v>2457.8</v>
      </c>
      <c r="S484" s="247">
        <f t="shared" si="13"/>
        <v>554.43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47">
        <f t="shared" si="12"/>
        <v>3301.82</v>
      </c>
      <c r="R485" s="247">
        <f t="shared" si="2"/>
        <v>2457.8</v>
      </c>
      <c r="S485" s="247">
        <f t="shared" si="13"/>
        <v>554.43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47">
        <f t="shared" si="12"/>
        <v>3301.82</v>
      </c>
      <c r="R486" s="247">
        <f t="shared" si="2"/>
        <v>2457.8</v>
      </c>
      <c r="S486" s="247">
        <f t="shared" si="13"/>
        <v>554.43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47">
        <f t="shared" si="12"/>
        <v>3301.82</v>
      </c>
      <c r="R487" s="247">
        <f t="shared" si="2"/>
        <v>2457.8</v>
      </c>
      <c r="S487" s="247">
        <f t="shared" si="13"/>
        <v>554.43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47">
        <f t="shared" si="12"/>
        <v>3301.82</v>
      </c>
      <c r="R488" s="247">
        <f t="shared" si="2"/>
        <v>2457.8</v>
      </c>
      <c r="S488" s="247">
        <f t="shared" si="13"/>
        <v>554.43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47">
        <f t="shared" si="12"/>
        <v>3301.82</v>
      </c>
      <c r="R489" s="247">
        <f t="shared" si="2"/>
        <v>2457.8</v>
      </c>
      <c r="S489" s="247">
        <f t="shared" si="13"/>
        <v>554.43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47">
        <f t="shared" si="12"/>
        <v>3301.82</v>
      </c>
      <c r="R490" s="247">
        <f t="shared" si="2"/>
        <v>2457.8</v>
      </c>
      <c r="S490" s="247">
        <f t="shared" si="13"/>
        <v>554.43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47">
        <f t="shared" si="12"/>
        <v>3301.82</v>
      </c>
      <c r="R491" s="247">
        <f t="shared" si="2"/>
        <v>2457.8</v>
      </c>
      <c r="S491" s="247">
        <f t="shared" si="13"/>
        <v>554.43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47">
        <f t="shared" si="12"/>
        <v>3301.82</v>
      </c>
      <c r="R492" s="247">
        <f t="shared" si="2"/>
        <v>2457.8</v>
      </c>
      <c r="S492" s="247">
        <f t="shared" si="13"/>
        <v>554.43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47">
        <f t="shared" si="12"/>
        <v>3301.82</v>
      </c>
      <c r="R493" s="247">
        <f t="shared" si="2"/>
        <v>2457.8</v>
      </c>
      <c r="S493" s="247">
        <f t="shared" si="13"/>
        <v>554.43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47">
        <f t="shared" si="12"/>
        <v>3301.82</v>
      </c>
      <c r="R494" s="247">
        <f t="shared" si="2"/>
        <v>2457.8</v>
      </c>
      <c r="S494" s="247">
        <f t="shared" si="13"/>
        <v>554.43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47">
        <f t="shared" si="12"/>
        <v>3301.82</v>
      </c>
      <c r="R495" s="247">
        <f t="shared" si="2"/>
        <v>2457.8</v>
      </c>
      <c r="S495" s="247">
        <f t="shared" si="13"/>
        <v>554.43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47">
        <f t="shared" si="12"/>
        <v>3301.82</v>
      </c>
      <c r="R496" s="247">
        <f t="shared" si="2"/>
        <v>2457.8</v>
      </c>
      <c r="S496" s="247">
        <f t="shared" si="13"/>
        <v>554.43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47">
        <f t="shared" si="12"/>
        <v>3301.82</v>
      </c>
      <c r="R497" s="247">
        <f t="shared" si="2"/>
        <v>2457.8</v>
      </c>
      <c r="S497" s="247">
        <f t="shared" si="13"/>
        <v>554.43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47">
        <f t="shared" si="12"/>
        <v>3301.82</v>
      </c>
      <c r="R498" s="247">
        <f t="shared" si="2"/>
        <v>2457.8</v>
      </c>
      <c r="S498" s="247">
        <f t="shared" si="13"/>
        <v>554.43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47">
        <f t="shared" si="12"/>
        <v>3301.82</v>
      </c>
      <c r="R499" s="247">
        <f t="shared" si="2"/>
        <v>2457.8</v>
      </c>
      <c r="S499" s="247">
        <f t="shared" si="13"/>
        <v>554.43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47">
        <f t="shared" si="12"/>
        <v>3301.82</v>
      </c>
      <c r="R500" s="247">
        <f t="shared" si="2"/>
        <v>2457.8</v>
      </c>
      <c r="S500" s="247">
        <f t="shared" si="13"/>
        <v>554.43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52"/>
      <c r="D1000" s="276"/>
      <c r="E1000" s="52"/>
      <c r="F1000" s="76"/>
      <c r="G1000" s="76"/>
      <c r="H1000" s="76"/>
      <c r="I1000" s="52" t="s">
        <v>866</v>
      </c>
      <c r="J1000" s="76"/>
      <c r="K1000" s="76"/>
    </row>
  </sheetData>
  <autoFilter ref="$A$4:$AH$500"/>
  <mergeCells count="1">
    <mergeCell ref="Q3:S3"/>
  </mergeCells>
  <hyperlinks>
    <hyperlink r:id="rId1" ref="G3"/>
    <hyperlink r:id="rId2" ref="D5"/>
    <hyperlink r:id="rId3" ref="D54"/>
  </hyperlinks>
  <drawing r:id="rId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36.25"/>
    <col hidden="1" min="15" max="16" width="12.63"/>
  </cols>
  <sheetData>
    <row r="1">
      <c r="A1" s="52" t="s">
        <v>863</v>
      </c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/>
      <c r="B2" s="52"/>
      <c r="C2" s="52"/>
      <c r="D2" s="52"/>
      <c r="E2" s="52"/>
      <c r="F2" s="407">
        <v>-2.562</v>
      </c>
      <c r="G2" s="408">
        <v>24.775</v>
      </c>
      <c r="H2" s="408">
        <v>26.4</v>
      </c>
      <c r="I2" s="85">
        <f>H2-16.3</f>
        <v>10.1</v>
      </c>
      <c r="J2" s="52"/>
      <c r="K2" s="52"/>
      <c r="L2" s="52" t="s">
        <v>328</v>
      </c>
      <c r="M2" s="52"/>
      <c r="N2" s="52">
        <v>2.7</v>
      </c>
      <c r="O2" s="52"/>
      <c r="P2" s="52"/>
      <c r="Q2" s="198">
        <f>MAX(Q5:Q1000)/(N2*1000)</f>
        <v>0.3666592593</v>
      </c>
      <c r="R2" s="198">
        <f>MAX(R5:R1000)/(N2*1000)</f>
        <v>0.1916185185</v>
      </c>
      <c r="S2" s="198">
        <f>MAX(S5:S1000)/MAX(Q5:Q1000)</f>
        <v>0.09143619063</v>
      </c>
    </row>
    <row r="3">
      <c r="A3" s="31"/>
      <c r="B3" s="52"/>
      <c r="C3" s="52"/>
      <c r="D3" s="52"/>
      <c r="E3" s="52"/>
      <c r="F3" s="313"/>
      <c r="G3" s="79">
        <v>24.778</v>
      </c>
      <c r="H3" s="76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180">
        <v>45412.0</v>
      </c>
      <c r="B5" s="83">
        <v>6404.0</v>
      </c>
      <c r="C5" s="83" t="s">
        <v>471</v>
      </c>
      <c r="D5" s="363">
        <v>26.405</v>
      </c>
      <c r="E5" s="83">
        <v>6.0</v>
      </c>
      <c r="F5" s="370">
        <v>8.41</v>
      </c>
      <c r="G5" s="83">
        <v>1240791.0</v>
      </c>
      <c r="H5" s="83">
        <v>29.72</v>
      </c>
      <c r="I5" s="83" t="s">
        <v>101</v>
      </c>
      <c r="J5" s="83" t="s">
        <v>53</v>
      </c>
      <c r="K5" s="83" t="s">
        <v>203</v>
      </c>
      <c r="L5" s="417"/>
      <c r="M5" s="23"/>
      <c r="N5" s="23"/>
      <c r="O5" s="204" t="str">
        <f>if(K5="low","140MeV","750MeV")</f>
        <v>750MeV</v>
      </c>
      <c r="P5" s="23" t="str">
        <f>if(K5="low","140MeV","650MeV")</f>
        <v>650MeV</v>
      </c>
      <c r="Q5" s="23">
        <f>if($I5="LH2",0+$F5,0)</f>
        <v>0</v>
      </c>
      <c r="R5" s="265">
        <f>if($I5="LD2",0+$F5,0)</f>
        <v>8.41</v>
      </c>
      <c r="S5" s="23">
        <f>if($I5="dummy",0+$F5,0)</f>
        <v>0</v>
      </c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>
      <c r="A6" s="391"/>
      <c r="B6" s="333">
        <v>6405.0</v>
      </c>
      <c r="C6" s="333" t="s">
        <v>864</v>
      </c>
      <c r="D6" s="383">
        <v>26.405</v>
      </c>
      <c r="E6" s="333">
        <v>11.0</v>
      </c>
      <c r="F6" s="387">
        <v>14.8</v>
      </c>
      <c r="G6" s="333">
        <v>759785.0</v>
      </c>
      <c r="H6" s="333">
        <v>32.17</v>
      </c>
      <c r="I6" s="333" t="s">
        <v>65</v>
      </c>
      <c r="J6" s="333" t="s">
        <v>53</v>
      </c>
      <c r="K6" s="333" t="s">
        <v>203</v>
      </c>
      <c r="L6" s="335" t="s">
        <v>865</v>
      </c>
      <c r="M6" s="336"/>
      <c r="N6" s="336"/>
      <c r="O6" s="337" t="str">
        <f>if(K7="low","140MeV","750MeV")</f>
        <v>750MeV</v>
      </c>
      <c r="P6" s="336" t="str">
        <f>if(K7="low","140MeV","650MeV")</f>
        <v>650MeV</v>
      </c>
      <c r="Q6" s="386">
        <f t="shared" ref="Q6:Q500" si="1">if($I6="LH2",$Q5+$F6,$Q5+0)</f>
        <v>14.8</v>
      </c>
      <c r="R6" s="386">
        <f t="shared" ref="R6:R500" si="2">if($I6="LD2",$R5+$F6,$R5+0)</f>
        <v>8.41</v>
      </c>
      <c r="S6" s="336">
        <f t="shared" ref="S6:S500" si="3">if($I6="dummy",$S5+$F6,$S5+0)</f>
        <v>0</v>
      </c>
      <c r="T6" s="336"/>
      <c r="U6" s="336"/>
      <c r="V6" s="336"/>
      <c r="W6" s="336"/>
      <c r="X6" s="336"/>
      <c r="Y6" s="336"/>
      <c r="Z6" s="336"/>
      <c r="AA6" s="336"/>
      <c r="AB6" s="336"/>
      <c r="AC6" s="336"/>
      <c r="AD6" s="336"/>
      <c r="AE6" s="336"/>
      <c r="AF6" s="336"/>
      <c r="AG6" s="336"/>
      <c r="AH6" s="336"/>
    </row>
    <row r="7">
      <c r="A7" s="332"/>
      <c r="B7" s="333">
        <v>6406.0</v>
      </c>
      <c r="C7" s="333" t="s">
        <v>864</v>
      </c>
      <c r="D7" s="383">
        <v>26.405</v>
      </c>
      <c r="E7" s="333">
        <v>11.0</v>
      </c>
      <c r="F7" s="333">
        <v>19.14</v>
      </c>
      <c r="G7" s="333">
        <v>969940.0</v>
      </c>
      <c r="H7" s="333">
        <v>33.22</v>
      </c>
      <c r="I7" s="333" t="s">
        <v>65</v>
      </c>
      <c r="J7" s="333" t="s">
        <v>53</v>
      </c>
      <c r="K7" s="333" t="s">
        <v>203</v>
      </c>
      <c r="L7" s="335" t="s">
        <v>865</v>
      </c>
      <c r="M7" s="336"/>
      <c r="N7" s="336"/>
      <c r="O7" s="337" t="str">
        <f>if(#REF!="low","140MeV","750MeV")</f>
        <v>#REF!</v>
      </c>
      <c r="P7" s="336" t="str">
        <f>if(#REF!="low","140MeV","650MeV")</f>
        <v>#REF!</v>
      </c>
      <c r="Q7" s="386">
        <f t="shared" si="1"/>
        <v>33.94</v>
      </c>
      <c r="R7" s="386">
        <f t="shared" si="2"/>
        <v>8.41</v>
      </c>
      <c r="S7" s="336">
        <f t="shared" si="3"/>
        <v>0</v>
      </c>
      <c r="T7" s="336"/>
      <c r="U7" s="336"/>
      <c r="V7" s="336"/>
      <c r="W7" s="336"/>
      <c r="X7" s="336"/>
      <c r="Y7" s="336"/>
      <c r="Z7" s="336"/>
      <c r="AA7" s="336"/>
      <c r="AB7" s="336"/>
      <c r="AC7" s="336"/>
      <c r="AD7" s="336"/>
      <c r="AE7" s="336"/>
      <c r="AF7" s="336"/>
      <c r="AG7" s="336"/>
      <c r="AH7" s="336"/>
    </row>
    <row r="8">
      <c r="A8" s="75"/>
      <c r="B8" s="52">
        <v>6407.0</v>
      </c>
      <c r="C8" s="52" t="s">
        <v>391</v>
      </c>
      <c r="D8" s="276">
        <v>26.405</v>
      </c>
      <c r="E8" s="52">
        <v>11.0</v>
      </c>
      <c r="F8" s="242">
        <v>17.32</v>
      </c>
      <c r="G8" s="52">
        <v>766434.0</v>
      </c>
      <c r="H8" s="52">
        <v>29.6</v>
      </c>
      <c r="I8" s="52" t="s">
        <v>65</v>
      </c>
      <c r="J8" s="52" t="s">
        <v>53</v>
      </c>
      <c r="K8" s="52" t="s">
        <v>203</v>
      </c>
      <c r="L8" s="245" t="s">
        <v>867</v>
      </c>
      <c r="O8" s="176" t="str">
        <f t="shared" ref="O8:O197" si="4">if(K8="low","140MeV","750MeV")</f>
        <v>750MeV</v>
      </c>
      <c r="P8" s="20" t="str">
        <f t="shared" ref="P8:P197" si="5">if(K8="low","140MeV","650MeV")</f>
        <v>650MeV</v>
      </c>
      <c r="Q8" s="247">
        <f t="shared" si="1"/>
        <v>51.26</v>
      </c>
      <c r="R8" s="247">
        <f t="shared" si="2"/>
        <v>8.41</v>
      </c>
      <c r="S8" s="20">
        <f t="shared" si="3"/>
        <v>0</v>
      </c>
    </row>
    <row r="9">
      <c r="A9" s="75"/>
      <c r="B9" s="52">
        <v>6408.0</v>
      </c>
      <c r="C9" s="52" t="s">
        <v>391</v>
      </c>
      <c r="D9" s="276">
        <v>26.405</v>
      </c>
      <c r="E9" s="52">
        <v>11.0</v>
      </c>
      <c r="F9" s="242">
        <v>17.48</v>
      </c>
      <c r="G9" s="52">
        <v>784651.0</v>
      </c>
      <c r="H9" s="52">
        <v>29.28</v>
      </c>
      <c r="I9" s="52" t="s">
        <v>65</v>
      </c>
      <c r="J9" s="52" t="s">
        <v>53</v>
      </c>
      <c r="K9" s="52" t="s">
        <v>203</v>
      </c>
      <c r="O9" s="176" t="str">
        <f t="shared" si="4"/>
        <v>750MeV</v>
      </c>
      <c r="P9" s="20" t="str">
        <f t="shared" si="5"/>
        <v>650MeV</v>
      </c>
      <c r="Q9" s="247">
        <f t="shared" si="1"/>
        <v>68.74</v>
      </c>
      <c r="R9" s="247">
        <f t="shared" si="2"/>
        <v>8.41</v>
      </c>
      <c r="S9" s="20">
        <f t="shared" si="3"/>
        <v>0</v>
      </c>
    </row>
    <row r="10">
      <c r="A10" s="75"/>
      <c r="B10" s="52">
        <v>6409.0</v>
      </c>
      <c r="C10" s="52" t="s">
        <v>391</v>
      </c>
      <c r="D10" s="276">
        <v>26.405</v>
      </c>
      <c r="E10" s="52">
        <v>11.0</v>
      </c>
      <c r="F10" s="242">
        <v>18.62</v>
      </c>
      <c r="G10" s="52">
        <v>830691.0</v>
      </c>
      <c r="H10" s="52">
        <v>29.18</v>
      </c>
      <c r="I10" s="52" t="s">
        <v>65</v>
      </c>
      <c r="J10" s="52" t="s">
        <v>53</v>
      </c>
      <c r="K10" s="52" t="s">
        <v>203</v>
      </c>
      <c r="O10" s="176" t="str">
        <f t="shared" si="4"/>
        <v>750MeV</v>
      </c>
      <c r="P10" s="20" t="str">
        <f t="shared" si="5"/>
        <v>650MeV</v>
      </c>
      <c r="Q10" s="247">
        <f t="shared" si="1"/>
        <v>87.36</v>
      </c>
      <c r="R10" s="247">
        <f t="shared" si="2"/>
        <v>8.41</v>
      </c>
      <c r="S10" s="20">
        <f t="shared" si="3"/>
        <v>0</v>
      </c>
    </row>
    <row r="11">
      <c r="A11" s="73"/>
      <c r="B11" s="52">
        <v>6410.0</v>
      </c>
      <c r="C11" s="52" t="s">
        <v>391</v>
      </c>
      <c r="D11" s="276">
        <v>26.405</v>
      </c>
      <c r="E11" s="52">
        <v>11.0</v>
      </c>
      <c r="F11" s="242">
        <v>17.08</v>
      </c>
      <c r="G11" s="52">
        <v>771206.0</v>
      </c>
      <c r="H11" s="52">
        <v>28.93</v>
      </c>
      <c r="I11" s="52" t="s">
        <v>65</v>
      </c>
      <c r="J11" s="52" t="s">
        <v>53</v>
      </c>
      <c r="K11" s="52" t="s">
        <v>203</v>
      </c>
      <c r="O11" s="176" t="str">
        <f t="shared" si="4"/>
        <v>750MeV</v>
      </c>
      <c r="P11" s="20" t="str">
        <f t="shared" si="5"/>
        <v>650MeV</v>
      </c>
      <c r="Q11" s="247">
        <f t="shared" si="1"/>
        <v>104.44</v>
      </c>
      <c r="R11" s="247">
        <f t="shared" si="2"/>
        <v>8.41</v>
      </c>
      <c r="S11" s="20">
        <f t="shared" si="3"/>
        <v>0</v>
      </c>
    </row>
    <row r="12">
      <c r="A12" s="75"/>
      <c r="B12" s="52">
        <v>6411.0</v>
      </c>
      <c r="C12" s="52" t="s">
        <v>391</v>
      </c>
      <c r="D12" s="276">
        <v>26.405</v>
      </c>
      <c r="E12" s="52">
        <v>11.0</v>
      </c>
      <c r="F12" s="242">
        <v>17.99</v>
      </c>
      <c r="G12" s="52">
        <v>804433.0</v>
      </c>
      <c r="H12" s="52">
        <v>29.42</v>
      </c>
      <c r="I12" s="52" t="s">
        <v>65</v>
      </c>
      <c r="J12" s="52" t="s">
        <v>53</v>
      </c>
      <c r="K12" s="52" t="s">
        <v>203</v>
      </c>
      <c r="O12" s="176" t="str">
        <f t="shared" si="4"/>
        <v>750MeV</v>
      </c>
      <c r="P12" s="20" t="str">
        <f t="shared" si="5"/>
        <v>650MeV</v>
      </c>
      <c r="Q12" s="247">
        <f t="shared" si="1"/>
        <v>122.43</v>
      </c>
      <c r="R12" s="247">
        <f t="shared" si="2"/>
        <v>8.41</v>
      </c>
      <c r="S12" s="20">
        <f t="shared" si="3"/>
        <v>0</v>
      </c>
    </row>
    <row r="13">
      <c r="A13" s="75"/>
      <c r="B13" s="52">
        <v>6412.0</v>
      </c>
      <c r="C13" s="52" t="s">
        <v>391</v>
      </c>
      <c r="D13" s="276">
        <v>26.405</v>
      </c>
      <c r="E13" s="52">
        <v>11.0</v>
      </c>
      <c r="F13" s="242">
        <v>18.39</v>
      </c>
      <c r="G13" s="52">
        <v>816847.0</v>
      </c>
      <c r="H13" s="52">
        <v>31.58</v>
      </c>
      <c r="I13" s="52" t="s">
        <v>65</v>
      </c>
      <c r="J13" s="52" t="s">
        <v>53</v>
      </c>
      <c r="K13" s="52" t="s">
        <v>203</v>
      </c>
      <c r="O13" s="176" t="str">
        <f t="shared" si="4"/>
        <v>750MeV</v>
      </c>
      <c r="P13" s="20" t="str">
        <f t="shared" si="5"/>
        <v>650MeV</v>
      </c>
      <c r="Q13" s="247">
        <f t="shared" si="1"/>
        <v>140.82</v>
      </c>
      <c r="R13" s="247">
        <f t="shared" si="2"/>
        <v>8.41</v>
      </c>
      <c r="S13" s="20">
        <f t="shared" si="3"/>
        <v>0</v>
      </c>
    </row>
    <row r="14">
      <c r="A14" s="75"/>
      <c r="B14" s="52">
        <v>6413.0</v>
      </c>
      <c r="C14" s="52" t="s">
        <v>391</v>
      </c>
      <c r="D14" s="276">
        <v>26.405</v>
      </c>
      <c r="E14" s="52">
        <v>11.0</v>
      </c>
      <c r="F14" s="242">
        <v>21.75</v>
      </c>
      <c r="G14" s="52">
        <v>970768.0</v>
      </c>
      <c r="H14" s="52">
        <v>35.39</v>
      </c>
      <c r="I14" s="52" t="s">
        <v>65</v>
      </c>
      <c r="J14" s="52" t="s">
        <v>53</v>
      </c>
      <c r="K14" s="52" t="s">
        <v>203</v>
      </c>
      <c r="O14" s="176" t="str">
        <f t="shared" si="4"/>
        <v>750MeV</v>
      </c>
      <c r="P14" s="20" t="str">
        <f t="shared" si="5"/>
        <v>650MeV</v>
      </c>
      <c r="Q14" s="247">
        <f t="shared" si="1"/>
        <v>162.57</v>
      </c>
      <c r="R14" s="247">
        <f t="shared" si="2"/>
        <v>8.41</v>
      </c>
      <c r="S14" s="20">
        <f t="shared" si="3"/>
        <v>0</v>
      </c>
    </row>
    <row r="15">
      <c r="A15" s="75"/>
      <c r="B15" s="52">
        <v>6414.0</v>
      </c>
      <c r="C15" s="52" t="s">
        <v>391</v>
      </c>
      <c r="D15" s="276">
        <v>26.405</v>
      </c>
      <c r="E15" s="52">
        <v>11.0</v>
      </c>
      <c r="F15" s="242">
        <v>18.43</v>
      </c>
      <c r="G15" s="52">
        <v>822573.0</v>
      </c>
      <c r="H15" s="52">
        <v>28.89</v>
      </c>
      <c r="I15" s="52" t="s">
        <v>65</v>
      </c>
      <c r="J15" s="52" t="s">
        <v>53</v>
      </c>
      <c r="K15" s="52" t="s">
        <v>203</v>
      </c>
      <c r="O15" s="176" t="str">
        <f t="shared" si="4"/>
        <v>750MeV</v>
      </c>
      <c r="P15" s="20" t="str">
        <f t="shared" si="5"/>
        <v>650MeV</v>
      </c>
      <c r="Q15" s="247">
        <f t="shared" si="1"/>
        <v>181</v>
      </c>
      <c r="R15" s="247">
        <f t="shared" si="2"/>
        <v>8.41</v>
      </c>
      <c r="S15" s="20">
        <f t="shared" si="3"/>
        <v>0</v>
      </c>
    </row>
    <row r="16">
      <c r="A16" s="73"/>
      <c r="B16" s="52">
        <v>6415.0</v>
      </c>
      <c r="C16" s="52" t="s">
        <v>391</v>
      </c>
      <c r="D16" s="276">
        <v>26.405</v>
      </c>
      <c r="E16" s="52">
        <v>11.0</v>
      </c>
      <c r="F16" s="242">
        <v>18.26</v>
      </c>
      <c r="G16" s="52">
        <v>815250.0</v>
      </c>
      <c r="H16" s="52">
        <v>29.64</v>
      </c>
      <c r="I16" s="52" t="s">
        <v>65</v>
      </c>
      <c r="J16" s="52" t="s">
        <v>53</v>
      </c>
      <c r="K16" s="52" t="s">
        <v>203</v>
      </c>
      <c r="O16" s="176" t="str">
        <f t="shared" si="4"/>
        <v>750MeV</v>
      </c>
      <c r="P16" s="20" t="str">
        <f t="shared" si="5"/>
        <v>650MeV</v>
      </c>
      <c r="Q16" s="247">
        <f t="shared" si="1"/>
        <v>199.26</v>
      </c>
      <c r="R16" s="247">
        <f t="shared" si="2"/>
        <v>8.41</v>
      </c>
      <c r="S16" s="20">
        <f t="shared" si="3"/>
        <v>0</v>
      </c>
    </row>
    <row r="17">
      <c r="A17" s="75"/>
      <c r="B17" s="52">
        <v>6416.0</v>
      </c>
      <c r="C17" s="52" t="s">
        <v>154</v>
      </c>
      <c r="D17" s="276">
        <v>26.405</v>
      </c>
      <c r="E17" s="52">
        <v>11.0</v>
      </c>
      <c r="F17" s="242">
        <v>0.0</v>
      </c>
      <c r="G17" s="52">
        <v>0.0</v>
      </c>
      <c r="H17" s="52">
        <v>0.0</v>
      </c>
      <c r="I17" s="52" t="s">
        <v>65</v>
      </c>
      <c r="J17" s="52" t="s">
        <v>53</v>
      </c>
      <c r="K17" s="52" t="s">
        <v>203</v>
      </c>
      <c r="L17" s="4" t="s">
        <v>415</v>
      </c>
      <c r="O17" s="176" t="str">
        <f t="shared" si="4"/>
        <v>750MeV</v>
      </c>
      <c r="P17" s="20" t="str">
        <f t="shared" si="5"/>
        <v>650MeV</v>
      </c>
      <c r="Q17" s="247">
        <f t="shared" si="1"/>
        <v>199.26</v>
      </c>
      <c r="R17" s="247">
        <f t="shared" si="2"/>
        <v>8.41</v>
      </c>
      <c r="S17" s="20">
        <f t="shared" si="3"/>
        <v>0</v>
      </c>
    </row>
    <row r="18">
      <c r="A18" s="73"/>
      <c r="B18" s="52">
        <v>6417.0</v>
      </c>
      <c r="C18" s="52" t="s">
        <v>154</v>
      </c>
      <c r="D18" s="276">
        <v>26.405</v>
      </c>
      <c r="E18" s="52">
        <v>11.0</v>
      </c>
      <c r="F18" s="242">
        <v>0.0</v>
      </c>
      <c r="G18" s="52">
        <v>502.0</v>
      </c>
      <c r="H18" s="52">
        <v>0.21</v>
      </c>
      <c r="I18" s="52" t="s">
        <v>65</v>
      </c>
      <c r="J18" s="52" t="s">
        <v>53</v>
      </c>
      <c r="K18" s="52" t="s">
        <v>203</v>
      </c>
      <c r="O18" s="176" t="str">
        <f t="shared" si="4"/>
        <v>750MeV</v>
      </c>
      <c r="P18" s="20" t="str">
        <f t="shared" si="5"/>
        <v>650MeV</v>
      </c>
      <c r="Q18" s="247">
        <f t="shared" si="1"/>
        <v>199.26</v>
      </c>
      <c r="R18" s="247">
        <f t="shared" si="2"/>
        <v>8.41</v>
      </c>
      <c r="S18" s="20">
        <f t="shared" si="3"/>
        <v>0</v>
      </c>
    </row>
    <row r="19">
      <c r="A19" s="73"/>
      <c r="B19" s="52">
        <v>6418.0</v>
      </c>
      <c r="C19" s="52" t="s">
        <v>391</v>
      </c>
      <c r="D19" s="276">
        <v>26.405</v>
      </c>
      <c r="E19" s="52">
        <v>11.0</v>
      </c>
      <c r="F19" s="242">
        <v>19.08</v>
      </c>
      <c r="G19" s="52">
        <v>850618.0</v>
      </c>
      <c r="H19" s="52">
        <v>29.52</v>
      </c>
      <c r="I19" s="52" t="s">
        <v>65</v>
      </c>
      <c r="J19" s="52" t="s">
        <v>53</v>
      </c>
      <c r="K19" s="52" t="s">
        <v>203</v>
      </c>
      <c r="O19" s="176" t="str">
        <f t="shared" si="4"/>
        <v>750MeV</v>
      </c>
      <c r="P19" s="20" t="str">
        <f t="shared" si="5"/>
        <v>650MeV</v>
      </c>
      <c r="Q19" s="247">
        <f t="shared" si="1"/>
        <v>218.34</v>
      </c>
      <c r="R19" s="247">
        <f t="shared" si="2"/>
        <v>8.41</v>
      </c>
      <c r="S19" s="20">
        <f t="shared" si="3"/>
        <v>0</v>
      </c>
    </row>
    <row r="20">
      <c r="A20" s="75"/>
      <c r="B20" s="52">
        <v>6419.0</v>
      </c>
      <c r="C20" s="52" t="s">
        <v>391</v>
      </c>
      <c r="D20" s="276">
        <v>26.405</v>
      </c>
      <c r="E20" s="52">
        <v>9.0</v>
      </c>
      <c r="F20" s="242">
        <v>0.0</v>
      </c>
      <c r="G20" s="52">
        <v>0.0</v>
      </c>
      <c r="H20" s="52">
        <v>0.0</v>
      </c>
      <c r="I20" s="52" t="s">
        <v>65</v>
      </c>
      <c r="J20" s="52" t="s">
        <v>53</v>
      </c>
      <c r="K20" s="52" t="s">
        <v>203</v>
      </c>
      <c r="L20" s="4" t="s">
        <v>546</v>
      </c>
      <c r="O20" s="176" t="str">
        <f t="shared" si="4"/>
        <v>750MeV</v>
      </c>
      <c r="P20" s="20" t="str">
        <f t="shared" si="5"/>
        <v>650MeV</v>
      </c>
      <c r="Q20" s="247">
        <f t="shared" si="1"/>
        <v>218.34</v>
      </c>
      <c r="R20" s="247">
        <f t="shared" si="2"/>
        <v>8.41</v>
      </c>
      <c r="S20" s="20">
        <f t="shared" si="3"/>
        <v>0</v>
      </c>
    </row>
    <row r="21">
      <c r="A21" s="73"/>
      <c r="B21" s="52">
        <v>6420.0</v>
      </c>
      <c r="C21" s="52" t="s">
        <v>391</v>
      </c>
      <c r="D21" s="276">
        <v>26.405</v>
      </c>
      <c r="E21" s="52">
        <v>7.0</v>
      </c>
      <c r="F21" s="242">
        <v>10.52</v>
      </c>
      <c r="G21" s="52">
        <v>491792.0</v>
      </c>
      <c r="H21" s="52">
        <v>29.24</v>
      </c>
      <c r="I21" s="52" t="s">
        <v>65</v>
      </c>
      <c r="J21" s="52" t="s">
        <v>53</v>
      </c>
      <c r="K21" s="52" t="s">
        <v>203</v>
      </c>
      <c r="O21" s="176" t="str">
        <f t="shared" si="4"/>
        <v>750MeV</v>
      </c>
      <c r="P21" s="20" t="str">
        <f t="shared" si="5"/>
        <v>650MeV</v>
      </c>
      <c r="Q21" s="247">
        <f t="shared" si="1"/>
        <v>228.86</v>
      </c>
      <c r="R21" s="247">
        <f t="shared" si="2"/>
        <v>8.41</v>
      </c>
      <c r="S21" s="20">
        <f t="shared" si="3"/>
        <v>0</v>
      </c>
    </row>
    <row r="22">
      <c r="A22" s="73">
        <v>45413.0</v>
      </c>
      <c r="B22" s="52">
        <v>6421.0</v>
      </c>
      <c r="C22" s="52" t="s">
        <v>391</v>
      </c>
      <c r="D22" s="276">
        <v>26.405</v>
      </c>
      <c r="E22" s="52">
        <v>6.0</v>
      </c>
      <c r="F22" s="242">
        <v>9.48</v>
      </c>
      <c r="G22" s="52">
        <v>565689.0</v>
      </c>
      <c r="H22" s="52">
        <v>28.69</v>
      </c>
      <c r="I22" s="52" t="s">
        <v>65</v>
      </c>
      <c r="J22" s="52" t="s">
        <v>53</v>
      </c>
      <c r="K22" s="52" t="s">
        <v>203</v>
      </c>
      <c r="O22" s="176" t="str">
        <f t="shared" si="4"/>
        <v>750MeV</v>
      </c>
      <c r="P22" s="20" t="str">
        <f t="shared" si="5"/>
        <v>650MeV</v>
      </c>
      <c r="Q22" s="247">
        <f t="shared" si="1"/>
        <v>238.34</v>
      </c>
      <c r="R22" s="247">
        <f t="shared" si="2"/>
        <v>8.41</v>
      </c>
      <c r="S22" s="20">
        <f t="shared" si="3"/>
        <v>0</v>
      </c>
    </row>
    <row r="23">
      <c r="A23" s="181"/>
      <c r="B23" s="43">
        <v>6422.0</v>
      </c>
      <c r="C23" s="43" t="s">
        <v>391</v>
      </c>
      <c r="D23" s="277">
        <v>26.405</v>
      </c>
      <c r="E23" s="43">
        <v>6.0</v>
      </c>
      <c r="F23" s="381">
        <v>1.04</v>
      </c>
      <c r="G23" s="43">
        <v>83174.0</v>
      </c>
      <c r="H23" s="43">
        <v>11.99</v>
      </c>
      <c r="I23" s="43" t="s">
        <v>229</v>
      </c>
      <c r="J23" s="43" t="s">
        <v>53</v>
      </c>
      <c r="K23" s="43" t="s">
        <v>203</v>
      </c>
      <c r="L23" s="27"/>
      <c r="M23" s="27"/>
      <c r="N23" s="27"/>
      <c r="O23" s="200" t="str">
        <f t="shared" si="4"/>
        <v>750MeV</v>
      </c>
      <c r="P23" s="27" t="str">
        <f t="shared" si="5"/>
        <v>650MeV</v>
      </c>
      <c r="Q23" s="382">
        <f t="shared" si="1"/>
        <v>238.34</v>
      </c>
      <c r="R23" s="382">
        <f t="shared" si="2"/>
        <v>8.41</v>
      </c>
      <c r="S23" s="382">
        <f t="shared" si="3"/>
        <v>1.04</v>
      </c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</row>
    <row r="24">
      <c r="A24" s="111"/>
      <c r="B24" s="43">
        <v>6423.0</v>
      </c>
      <c r="C24" s="43" t="s">
        <v>391</v>
      </c>
      <c r="D24" s="277">
        <v>26.405</v>
      </c>
      <c r="E24" s="43">
        <v>6.0</v>
      </c>
      <c r="F24" s="381">
        <v>1.4</v>
      </c>
      <c r="G24" s="43">
        <v>83698.0</v>
      </c>
      <c r="H24" s="43">
        <v>4.52</v>
      </c>
      <c r="I24" s="43" t="s">
        <v>229</v>
      </c>
      <c r="J24" s="43" t="s">
        <v>53</v>
      </c>
      <c r="K24" s="43" t="s">
        <v>203</v>
      </c>
      <c r="L24" s="27"/>
      <c r="M24" s="27"/>
      <c r="N24" s="27"/>
      <c r="O24" s="200" t="str">
        <f t="shared" si="4"/>
        <v>750MeV</v>
      </c>
      <c r="P24" s="27" t="str">
        <f t="shared" si="5"/>
        <v>650MeV</v>
      </c>
      <c r="Q24" s="382">
        <f t="shared" si="1"/>
        <v>238.34</v>
      </c>
      <c r="R24" s="382">
        <f t="shared" si="2"/>
        <v>8.41</v>
      </c>
      <c r="S24" s="382">
        <f t="shared" si="3"/>
        <v>2.44</v>
      </c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</row>
    <row r="25">
      <c r="A25" s="111"/>
      <c r="B25" s="43">
        <v>6424.0</v>
      </c>
      <c r="C25" s="43" t="s">
        <v>154</v>
      </c>
      <c r="D25" s="277">
        <v>26.405</v>
      </c>
      <c r="E25" s="43">
        <v>6.0</v>
      </c>
      <c r="F25" s="381">
        <v>0.0</v>
      </c>
      <c r="G25" s="43">
        <v>0.0</v>
      </c>
      <c r="H25" s="43">
        <v>0.0</v>
      </c>
      <c r="I25" s="43" t="s">
        <v>229</v>
      </c>
      <c r="J25" s="43" t="s">
        <v>53</v>
      </c>
      <c r="K25" s="43" t="s">
        <v>203</v>
      </c>
      <c r="L25" s="42" t="s">
        <v>546</v>
      </c>
      <c r="M25" s="27"/>
      <c r="N25" s="27"/>
      <c r="O25" s="200" t="str">
        <f t="shared" si="4"/>
        <v>750MeV</v>
      </c>
      <c r="P25" s="27" t="str">
        <f t="shared" si="5"/>
        <v>650MeV</v>
      </c>
      <c r="Q25" s="382">
        <f t="shared" si="1"/>
        <v>238.34</v>
      </c>
      <c r="R25" s="382">
        <f t="shared" si="2"/>
        <v>8.41</v>
      </c>
      <c r="S25" s="382">
        <f t="shared" si="3"/>
        <v>2.44</v>
      </c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</row>
    <row r="26">
      <c r="A26" s="390"/>
      <c r="B26" s="333">
        <v>6425.0</v>
      </c>
      <c r="C26" s="333" t="s">
        <v>870</v>
      </c>
      <c r="D26" s="383">
        <v>26.405</v>
      </c>
      <c r="E26" s="333">
        <v>5.0</v>
      </c>
      <c r="F26" s="387">
        <v>3.86</v>
      </c>
      <c r="G26" s="333">
        <v>96247.0</v>
      </c>
      <c r="H26" s="333">
        <v>19.12</v>
      </c>
      <c r="I26" s="333" t="s">
        <v>65</v>
      </c>
      <c r="J26" s="333" t="s">
        <v>53</v>
      </c>
      <c r="K26" s="333" t="s">
        <v>203</v>
      </c>
      <c r="L26" s="335" t="s">
        <v>871</v>
      </c>
      <c r="M26" s="336"/>
      <c r="N26" s="336"/>
      <c r="O26" s="337" t="str">
        <f t="shared" si="4"/>
        <v>750MeV</v>
      </c>
      <c r="P26" s="336" t="str">
        <f t="shared" si="5"/>
        <v>650MeV</v>
      </c>
      <c r="Q26" s="386">
        <f t="shared" si="1"/>
        <v>242.2</v>
      </c>
      <c r="R26" s="386">
        <f t="shared" si="2"/>
        <v>8.41</v>
      </c>
      <c r="S26" s="386">
        <f t="shared" si="3"/>
        <v>2.44</v>
      </c>
      <c r="T26" s="336"/>
      <c r="U26" s="336"/>
      <c r="V26" s="336"/>
      <c r="W26" s="336"/>
      <c r="X26" s="336"/>
      <c r="Y26" s="336"/>
      <c r="Z26" s="336"/>
      <c r="AA26" s="336"/>
      <c r="AB26" s="336"/>
      <c r="AC26" s="336"/>
      <c r="AD26" s="336"/>
      <c r="AE26" s="336"/>
      <c r="AF26" s="336"/>
      <c r="AG26" s="336"/>
      <c r="AH26" s="336"/>
    </row>
    <row r="27">
      <c r="A27" s="111"/>
      <c r="B27" s="43">
        <v>6426.0</v>
      </c>
      <c r="C27" s="43" t="s">
        <v>391</v>
      </c>
      <c r="D27" s="277">
        <v>26.405</v>
      </c>
      <c r="E27" s="43">
        <v>6.0</v>
      </c>
      <c r="F27" s="381">
        <v>0.0</v>
      </c>
      <c r="G27" s="43">
        <v>0.0</v>
      </c>
      <c r="H27" s="43">
        <v>0.0</v>
      </c>
      <c r="I27" s="43" t="s">
        <v>229</v>
      </c>
      <c r="J27" s="43" t="s">
        <v>53</v>
      </c>
      <c r="K27" s="43" t="s">
        <v>203</v>
      </c>
      <c r="L27" s="42" t="s">
        <v>819</v>
      </c>
      <c r="M27" s="27"/>
      <c r="N27" s="27"/>
      <c r="O27" s="200" t="str">
        <f t="shared" si="4"/>
        <v>750MeV</v>
      </c>
      <c r="P27" s="27" t="str">
        <f t="shared" si="5"/>
        <v>650MeV</v>
      </c>
      <c r="Q27" s="382">
        <f t="shared" si="1"/>
        <v>242.2</v>
      </c>
      <c r="R27" s="382">
        <f t="shared" si="2"/>
        <v>8.41</v>
      </c>
      <c r="S27" s="382">
        <f t="shared" si="3"/>
        <v>2.44</v>
      </c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</row>
    <row r="28">
      <c r="A28" s="111"/>
      <c r="B28" s="43">
        <v>6427.0</v>
      </c>
      <c r="C28" s="43" t="s">
        <v>391</v>
      </c>
      <c r="D28" s="277">
        <v>26.405</v>
      </c>
      <c r="E28" s="43">
        <v>10.0</v>
      </c>
      <c r="F28" s="381">
        <v>11.16</v>
      </c>
      <c r="G28" s="43">
        <v>640821.0</v>
      </c>
      <c r="H28" s="43">
        <v>19.53</v>
      </c>
      <c r="I28" s="43" t="s">
        <v>229</v>
      </c>
      <c r="J28" s="43" t="s">
        <v>53</v>
      </c>
      <c r="K28" s="43" t="s">
        <v>203</v>
      </c>
      <c r="L28" s="27"/>
      <c r="M28" s="27"/>
      <c r="N28" s="27"/>
      <c r="O28" s="200" t="str">
        <f t="shared" si="4"/>
        <v>750MeV</v>
      </c>
      <c r="P28" s="27" t="str">
        <f t="shared" si="5"/>
        <v>650MeV</v>
      </c>
      <c r="Q28" s="382">
        <f t="shared" si="1"/>
        <v>242.2</v>
      </c>
      <c r="R28" s="382">
        <f t="shared" si="2"/>
        <v>8.41</v>
      </c>
      <c r="S28" s="382">
        <f t="shared" si="3"/>
        <v>13.6</v>
      </c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</row>
    <row r="29">
      <c r="A29" s="114"/>
      <c r="B29" s="83">
        <v>6428.0</v>
      </c>
      <c r="C29" s="83" t="s">
        <v>391</v>
      </c>
      <c r="D29" s="278">
        <v>26.405</v>
      </c>
      <c r="E29" s="83">
        <v>6.0</v>
      </c>
      <c r="F29" s="370">
        <v>13.71</v>
      </c>
      <c r="G29" s="83">
        <v>2012512.0</v>
      </c>
      <c r="H29" s="83">
        <v>38.63</v>
      </c>
      <c r="I29" s="83" t="s">
        <v>101</v>
      </c>
      <c r="J29" s="292" t="s">
        <v>53</v>
      </c>
      <c r="K29" s="292" t="s">
        <v>203</v>
      </c>
      <c r="L29" s="23"/>
      <c r="M29" s="23"/>
      <c r="N29" s="23"/>
      <c r="O29" s="204" t="str">
        <f t="shared" si="4"/>
        <v>750MeV</v>
      </c>
      <c r="P29" s="23" t="str">
        <f t="shared" si="5"/>
        <v>650MeV</v>
      </c>
      <c r="Q29" s="265">
        <f t="shared" si="1"/>
        <v>242.2</v>
      </c>
      <c r="R29" s="265">
        <f t="shared" si="2"/>
        <v>22.12</v>
      </c>
      <c r="S29" s="265">
        <f t="shared" si="3"/>
        <v>13.6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83">
        <v>6429.0</v>
      </c>
      <c r="C30" s="83" t="s">
        <v>391</v>
      </c>
      <c r="D30" s="278">
        <v>26.405</v>
      </c>
      <c r="E30" s="83">
        <v>6.0</v>
      </c>
      <c r="F30" s="370">
        <v>10.95</v>
      </c>
      <c r="G30" s="83">
        <v>1604607.0</v>
      </c>
      <c r="H30" s="83">
        <v>32.39</v>
      </c>
      <c r="I30" s="83" t="s">
        <v>101</v>
      </c>
      <c r="J30" s="292" t="s">
        <v>53</v>
      </c>
      <c r="K30" s="292" t="s">
        <v>203</v>
      </c>
      <c r="L30" s="23"/>
      <c r="M30" s="23"/>
      <c r="O30" s="204" t="str">
        <f t="shared" si="4"/>
        <v>750MeV</v>
      </c>
      <c r="P30" s="23" t="str">
        <f t="shared" si="5"/>
        <v>650MeV</v>
      </c>
      <c r="Q30" s="265">
        <f t="shared" si="1"/>
        <v>242.2</v>
      </c>
      <c r="R30" s="265">
        <f t="shared" si="2"/>
        <v>33.07</v>
      </c>
      <c r="S30" s="265">
        <f t="shared" si="3"/>
        <v>13.6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83">
        <v>6430.0</v>
      </c>
      <c r="C31" s="83" t="s">
        <v>391</v>
      </c>
      <c r="D31" s="278">
        <v>26.405</v>
      </c>
      <c r="E31" s="83">
        <v>6.0</v>
      </c>
      <c r="F31" s="370">
        <v>9.54</v>
      </c>
      <c r="G31" s="83">
        <v>1414589.0</v>
      </c>
      <c r="H31" s="83">
        <v>27.12</v>
      </c>
      <c r="I31" s="83" t="s">
        <v>101</v>
      </c>
      <c r="J31" s="292" t="s">
        <v>53</v>
      </c>
      <c r="K31" s="292" t="s">
        <v>203</v>
      </c>
      <c r="L31" s="45"/>
      <c r="M31" s="23"/>
      <c r="N31" s="23"/>
      <c r="O31" s="204" t="str">
        <f t="shared" si="4"/>
        <v>750MeV</v>
      </c>
      <c r="P31" s="23" t="str">
        <f t="shared" si="5"/>
        <v>650MeV</v>
      </c>
      <c r="Q31" s="265">
        <f t="shared" si="1"/>
        <v>242.2</v>
      </c>
      <c r="R31" s="265">
        <f t="shared" si="2"/>
        <v>42.61</v>
      </c>
      <c r="S31" s="265">
        <f t="shared" si="3"/>
        <v>13.6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83">
        <v>6431.0</v>
      </c>
      <c r="C32" s="83" t="s">
        <v>391</v>
      </c>
      <c r="D32" s="278">
        <v>26.405</v>
      </c>
      <c r="E32" s="83">
        <v>6.0</v>
      </c>
      <c r="F32" s="370">
        <v>3.75</v>
      </c>
      <c r="G32" s="83">
        <v>560575.0</v>
      </c>
      <c r="H32" s="83">
        <v>17.5</v>
      </c>
      <c r="I32" s="83" t="s">
        <v>101</v>
      </c>
      <c r="J32" s="292" t="s">
        <v>53</v>
      </c>
      <c r="K32" s="292" t="s">
        <v>203</v>
      </c>
      <c r="L32" s="45" t="s">
        <v>872</v>
      </c>
      <c r="M32" s="23"/>
      <c r="N32" s="23"/>
      <c r="O32" s="204" t="str">
        <f t="shared" si="4"/>
        <v>750MeV</v>
      </c>
      <c r="P32" s="23" t="str">
        <f t="shared" si="5"/>
        <v>650MeV</v>
      </c>
      <c r="Q32" s="265">
        <f t="shared" si="1"/>
        <v>242.2</v>
      </c>
      <c r="R32" s="265">
        <f t="shared" si="2"/>
        <v>46.36</v>
      </c>
      <c r="S32" s="265">
        <f t="shared" si="3"/>
        <v>13.6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73">
        <v>45414.0</v>
      </c>
      <c r="B33" s="52">
        <v>6432.0</v>
      </c>
      <c r="C33" s="52" t="s">
        <v>391</v>
      </c>
      <c r="D33" s="276">
        <v>26.405</v>
      </c>
      <c r="E33" s="52">
        <v>11.0</v>
      </c>
      <c r="F33" s="242">
        <v>17.4</v>
      </c>
      <c r="G33" s="52">
        <v>803688.0</v>
      </c>
      <c r="H33" s="52">
        <v>29.6</v>
      </c>
      <c r="I33" s="52" t="s">
        <v>65</v>
      </c>
      <c r="J33" s="293" t="s">
        <v>53</v>
      </c>
      <c r="K33" s="293" t="s">
        <v>203</v>
      </c>
      <c r="L33" s="4" t="s">
        <v>873</v>
      </c>
      <c r="O33" s="176" t="str">
        <f t="shared" si="4"/>
        <v>750MeV</v>
      </c>
      <c r="P33" s="20" t="str">
        <f t="shared" si="5"/>
        <v>650MeV</v>
      </c>
      <c r="Q33" s="247">
        <f t="shared" si="1"/>
        <v>259.6</v>
      </c>
      <c r="R33" s="247">
        <f t="shared" si="2"/>
        <v>46.36</v>
      </c>
      <c r="S33" s="247">
        <f t="shared" si="3"/>
        <v>13.6</v>
      </c>
    </row>
    <row r="34">
      <c r="A34" s="73"/>
      <c r="B34" s="52">
        <v>6433.0</v>
      </c>
      <c r="C34" s="52" t="s">
        <v>391</v>
      </c>
      <c r="D34" s="276">
        <v>26.405</v>
      </c>
      <c r="E34" s="52">
        <v>11.0</v>
      </c>
      <c r="F34" s="242">
        <v>14.39</v>
      </c>
      <c r="G34" s="52">
        <v>676032.0</v>
      </c>
      <c r="H34" s="52">
        <v>28.26</v>
      </c>
      <c r="I34" s="52" t="s">
        <v>65</v>
      </c>
      <c r="J34" s="293" t="s">
        <v>53</v>
      </c>
      <c r="K34" s="293" t="s">
        <v>203</v>
      </c>
      <c r="O34" s="176" t="str">
        <f t="shared" si="4"/>
        <v>750MeV</v>
      </c>
      <c r="P34" s="20" t="str">
        <f t="shared" si="5"/>
        <v>650MeV</v>
      </c>
      <c r="Q34" s="247">
        <f t="shared" si="1"/>
        <v>273.99</v>
      </c>
      <c r="R34" s="247">
        <f t="shared" si="2"/>
        <v>46.36</v>
      </c>
      <c r="S34" s="247">
        <f t="shared" si="3"/>
        <v>13.6</v>
      </c>
    </row>
    <row r="35">
      <c r="A35" s="75"/>
      <c r="B35" s="52">
        <v>6434.0</v>
      </c>
      <c r="C35" s="52" t="s">
        <v>391</v>
      </c>
      <c r="D35" s="276">
        <v>26.405</v>
      </c>
      <c r="E35" s="52">
        <v>11.0</v>
      </c>
      <c r="F35" s="242">
        <v>16.2</v>
      </c>
      <c r="G35" s="52">
        <v>752080.0</v>
      </c>
      <c r="H35" s="52">
        <v>28.37</v>
      </c>
      <c r="I35" s="52" t="s">
        <v>65</v>
      </c>
      <c r="J35" s="293" t="s">
        <v>53</v>
      </c>
      <c r="K35" s="293" t="s">
        <v>203</v>
      </c>
      <c r="O35" s="176" t="str">
        <f t="shared" si="4"/>
        <v>750MeV</v>
      </c>
      <c r="P35" s="20" t="str">
        <f t="shared" si="5"/>
        <v>650MeV</v>
      </c>
      <c r="Q35" s="247">
        <f t="shared" si="1"/>
        <v>290.19</v>
      </c>
      <c r="R35" s="247">
        <f t="shared" si="2"/>
        <v>46.36</v>
      </c>
      <c r="S35" s="247">
        <f t="shared" si="3"/>
        <v>13.6</v>
      </c>
    </row>
    <row r="36">
      <c r="A36" s="252"/>
      <c r="B36" s="52">
        <v>6435.0</v>
      </c>
      <c r="C36" s="52" t="s">
        <v>391</v>
      </c>
      <c r="D36" s="276">
        <v>26.405</v>
      </c>
      <c r="E36" s="52">
        <v>11.0</v>
      </c>
      <c r="F36" s="242">
        <v>17.68</v>
      </c>
      <c r="G36" s="52">
        <v>809447.0</v>
      </c>
      <c r="H36" s="52">
        <v>28.22</v>
      </c>
      <c r="I36" s="52" t="s">
        <v>65</v>
      </c>
      <c r="J36" s="293" t="s">
        <v>53</v>
      </c>
      <c r="K36" s="293" t="s">
        <v>203</v>
      </c>
      <c r="O36" s="176" t="str">
        <f t="shared" si="4"/>
        <v>750MeV</v>
      </c>
      <c r="P36" s="20" t="str">
        <f t="shared" si="5"/>
        <v>650MeV</v>
      </c>
      <c r="Q36" s="247">
        <f t="shared" si="1"/>
        <v>307.87</v>
      </c>
      <c r="R36" s="247">
        <f t="shared" si="2"/>
        <v>46.36</v>
      </c>
      <c r="S36" s="247">
        <f t="shared" si="3"/>
        <v>13.6</v>
      </c>
    </row>
    <row r="37">
      <c r="A37" s="75"/>
      <c r="B37" s="52">
        <v>6436.0</v>
      </c>
      <c r="C37" s="52" t="s">
        <v>391</v>
      </c>
      <c r="D37" s="276">
        <v>26.405</v>
      </c>
      <c r="E37" s="52">
        <v>11.0</v>
      </c>
      <c r="F37" s="242">
        <v>18.26</v>
      </c>
      <c r="G37" s="52">
        <v>834891.0</v>
      </c>
      <c r="H37" s="52">
        <v>30.11</v>
      </c>
      <c r="I37" s="52" t="s">
        <v>65</v>
      </c>
      <c r="J37" s="293" t="s">
        <v>53</v>
      </c>
      <c r="K37" s="293" t="s">
        <v>203</v>
      </c>
      <c r="O37" s="176" t="str">
        <f t="shared" si="4"/>
        <v>750MeV</v>
      </c>
      <c r="P37" s="20" t="str">
        <f t="shared" si="5"/>
        <v>650MeV</v>
      </c>
      <c r="Q37" s="247">
        <f t="shared" si="1"/>
        <v>326.13</v>
      </c>
      <c r="R37" s="247">
        <f t="shared" si="2"/>
        <v>46.36</v>
      </c>
      <c r="S37" s="247">
        <f t="shared" si="3"/>
        <v>13.6</v>
      </c>
    </row>
    <row r="38">
      <c r="A38" s="75"/>
      <c r="B38" s="52">
        <v>6437.0</v>
      </c>
      <c r="C38" s="52" t="s">
        <v>391</v>
      </c>
      <c r="D38" s="276">
        <v>26.405</v>
      </c>
      <c r="E38" s="52">
        <v>11.0</v>
      </c>
      <c r="F38" s="242">
        <v>17.72</v>
      </c>
      <c r="G38" s="52">
        <v>818224.0</v>
      </c>
      <c r="H38" s="52">
        <v>29.29</v>
      </c>
      <c r="I38" s="52" t="s">
        <v>65</v>
      </c>
      <c r="J38" s="293" t="s">
        <v>53</v>
      </c>
      <c r="K38" s="293" t="s">
        <v>203</v>
      </c>
      <c r="O38" s="176" t="str">
        <f t="shared" si="4"/>
        <v>750MeV</v>
      </c>
      <c r="P38" s="20" t="str">
        <f t="shared" si="5"/>
        <v>650MeV</v>
      </c>
      <c r="Q38" s="247">
        <f t="shared" si="1"/>
        <v>343.85</v>
      </c>
      <c r="R38" s="247">
        <f t="shared" si="2"/>
        <v>46.36</v>
      </c>
      <c r="S38" s="247">
        <f t="shared" si="3"/>
        <v>13.6</v>
      </c>
    </row>
    <row r="39">
      <c r="A39" s="75"/>
      <c r="B39" s="52">
        <v>6438.0</v>
      </c>
      <c r="C39" s="52" t="s">
        <v>391</v>
      </c>
      <c r="D39" s="276">
        <v>26.405</v>
      </c>
      <c r="E39" s="52">
        <v>11.0</v>
      </c>
      <c r="F39" s="242">
        <v>19.19</v>
      </c>
      <c r="G39" s="52">
        <v>873292.0</v>
      </c>
      <c r="H39" s="52">
        <v>29.03</v>
      </c>
      <c r="I39" s="52" t="s">
        <v>65</v>
      </c>
      <c r="J39" s="293" t="s">
        <v>53</v>
      </c>
      <c r="K39" s="293" t="s">
        <v>203</v>
      </c>
      <c r="O39" s="176" t="str">
        <f t="shared" si="4"/>
        <v>750MeV</v>
      </c>
      <c r="P39" s="20" t="str">
        <f t="shared" si="5"/>
        <v>650MeV</v>
      </c>
      <c r="Q39" s="247">
        <f t="shared" si="1"/>
        <v>363.04</v>
      </c>
      <c r="R39" s="247">
        <f t="shared" si="2"/>
        <v>46.36</v>
      </c>
      <c r="S39" s="247">
        <f t="shared" si="3"/>
        <v>13.6</v>
      </c>
    </row>
    <row r="40">
      <c r="A40" s="73"/>
      <c r="B40" s="52">
        <v>6439.0</v>
      </c>
      <c r="C40" s="52" t="s">
        <v>391</v>
      </c>
      <c r="D40" s="276">
        <v>26.405</v>
      </c>
      <c r="E40" s="52">
        <v>11.0</v>
      </c>
      <c r="F40" s="242">
        <v>18.33</v>
      </c>
      <c r="G40" s="52">
        <v>847149.0</v>
      </c>
      <c r="H40" s="52">
        <v>28.87</v>
      </c>
      <c r="I40" s="52" t="s">
        <v>65</v>
      </c>
      <c r="J40" s="293" t="s">
        <v>53</v>
      </c>
      <c r="K40" s="293" t="s">
        <v>203</v>
      </c>
      <c r="O40" s="176" t="str">
        <f t="shared" si="4"/>
        <v>750MeV</v>
      </c>
      <c r="P40" s="20" t="str">
        <f t="shared" si="5"/>
        <v>650MeV</v>
      </c>
      <c r="Q40" s="247">
        <f t="shared" si="1"/>
        <v>381.37</v>
      </c>
      <c r="R40" s="247">
        <f t="shared" si="2"/>
        <v>46.36</v>
      </c>
      <c r="S40" s="247">
        <f t="shared" si="3"/>
        <v>13.6</v>
      </c>
    </row>
    <row r="41">
      <c r="A41" s="73"/>
      <c r="B41" s="52">
        <v>6440.0</v>
      </c>
      <c r="C41" s="52" t="s">
        <v>391</v>
      </c>
      <c r="D41" s="276">
        <v>26.405</v>
      </c>
      <c r="E41" s="52">
        <v>11.0</v>
      </c>
      <c r="F41" s="242">
        <v>17.21</v>
      </c>
      <c r="G41" s="52">
        <v>813341.0</v>
      </c>
      <c r="H41" s="52">
        <v>32.43</v>
      </c>
      <c r="I41" s="52" t="s">
        <v>65</v>
      </c>
      <c r="J41" s="293" t="s">
        <v>53</v>
      </c>
      <c r="K41" s="293" t="s">
        <v>203</v>
      </c>
      <c r="O41" s="176" t="str">
        <f t="shared" si="4"/>
        <v>750MeV</v>
      </c>
      <c r="P41" s="20" t="str">
        <f t="shared" si="5"/>
        <v>650MeV</v>
      </c>
      <c r="Q41" s="247">
        <f t="shared" si="1"/>
        <v>398.58</v>
      </c>
      <c r="R41" s="247">
        <f t="shared" si="2"/>
        <v>46.36</v>
      </c>
      <c r="S41" s="247">
        <f t="shared" si="3"/>
        <v>13.6</v>
      </c>
    </row>
    <row r="42">
      <c r="A42" s="75"/>
      <c r="B42" s="52">
        <v>6441.0</v>
      </c>
      <c r="C42" s="52" t="s">
        <v>391</v>
      </c>
      <c r="D42" s="276">
        <v>26.405</v>
      </c>
      <c r="E42" s="52">
        <v>11.0</v>
      </c>
      <c r="F42" s="242">
        <v>18.21</v>
      </c>
      <c r="G42" s="52">
        <v>858419.0</v>
      </c>
      <c r="H42" s="52">
        <v>35.34</v>
      </c>
      <c r="I42" s="52" t="s">
        <v>65</v>
      </c>
      <c r="J42" s="293" t="s">
        <v>53</v>
      </c>
      <c r="K42" s="293" t="s">
        <v>203</v>
      </c>
      <c r="O42" s="176" t="str">
        <f t="shared" si="4"/>
        <v>750MeV</v>
      </c>
      <c r="P42" s="20" t="str">
        <f t="shared" si="5"/>
        <v>650MeV</v>
      </c>
      <c r="Q42" s="247">
        <f t="shared" si="1"/>
        <v>416.79</v>
      </c>
      <c r="R42" s="247">
        <f t="shared" si="2"/>
        <v>46.36</v>
      </c>
      <c r="S42" s="247">
        <f t="shared" si="3"/>
        <v>13.6</v>
      </c>
    </row>
    <row r="43">
      <c r="A43" s="75"/>
      <c r="B43" s="52">
        <v>6442.0</v>
      </c>
      <c r="C43" s="52" t="s">
        <v>391</v>
      </c>
      <c r="D43" s="276">
        <v>26.405</v>
      </c>
      <c r="E43" s="52">
        <v>9.0</v>
      </c>
      <c r="F43" s="242">
        <v>9.47</v>
      </c>
      <c r="G43" s="52">
        <v>473741.0</v>
      </c>
      <c r="H43" s="52">
        <v>22.48</v>
      </c>
      <c r="I43" s="52" t="s">
        <v>65</v>
      </c>
      <c r="J43" s="293" t="s">
        <v>53</v>
      </c>
      <c r="K43" s="293" t="s">
        <v>203</v>
      </c>
      <c r="O43" s="176" t="str">
        <f t="shared" si="4"/>
        <v>750MeV</v>
      </c>
      <c r="P43" s="20" t="str">
        <f t="shared" si="5"/>
        <v>650MeV</v>
      </c>
      <c r="Q43" s="247">
        <f t="shared" si="1"/>
        <v>426.26</v>
      </c>
      <c r="R43" s="247">
        <f t="shared" si="2"/>
        <v>46.36</v>
      </c>
      <c r="S43" s="247">
        <f t="shared" si="3"/>
        <v>13.6</v>
      </c>
    </row>
    <row r="44">
      <c r="A44" s="75"/>
      <c r="B44" s="52">
        <v>6443.0</v>
      </c>
      <c r="C44" s="52" t="s">
        <v>391</v>
      </c>
      <c r="D44" s="276">
        <v>26.405</v>
      </c>
      <c r="E44" s="52">
        <v>6.0</v>
      </c>
      <c r="F44" s="52">
        <v>10.9</v>
      </c>
      <c r="G44" s="52">
        <v>555805.0</v>
      </c>
      <c r="H44" s="52">
        <v>40.27</v>
      </c>
      <c r="I44" s="52" t="s">
        <v>65</v>
      </c>
      <c r="J44" s="293" t="s">
        <v>53</v>
      </c>
      <c r="K44" s="293" t="s">
        <v>203</v>
      </c>
      <c r="O44" s="176" t="str">
        <f t="shared" si="4"/>
        <v>750MeV</v>
      </c>
      <c r="P44" s="20" t="str">
        <f t="shared" si="5"/>
        <v>650MeV</v>
      </c>
      <c r="Q44" s="247">
        <f t="shared" si="1"/>
        <v>437.16</v>
      </c>
      <c r="R44" s="247">
        <f t="shared" si="2"/>
        <v>46.36</v>
      </c>
      <c r="S44" s="247">
        <f t="shared" si="3"/>
        <v>13.6</v>
      </c>
    </row>
    <row r="45">
      <c r="A45" s="75"/>
      <c r="B45" s="52">
        <v>6444.0</v>
      </c>
      <c r="C45" s="52" t="s">
        <v>154</v>
      </c>
      <c r="D45" s="276">
        <v>26.405</v>
      </c>
      <c r="E45" s="52">
        <v>11.0</v>
      </c>
      <c r="F45" s="242">
        <v>0.0</v>
      </c>
      <c r="G45" s="52">
        <v>0.0</v>
      </c>
      <c r="H45" s="52">
        <v>0.0</v>
      </c>
      <c r="I45" s="52" t="s">
        <v>65</v>
      </c>
      <c r="J45" s="52" t="s">
        <v>453</v>
      </c>
      <c r="K45" s="52" t="s">
        <v>223</v>
      </c>
      <c r="O45" s="176" t="str">
        <f t="shared" si="4"/>
        <v>750MeV</v>
      </c>
      <c r="P45" s="20" t="str">
        <f t="shared" si="5"/>
        <v>650MeV</v>
      </c>
      <c r="Q45" s="247">
        <f t="shared" si="1"/>
        <v>437.16</v>
      </c>
      <c r="R45" s="247">
        <f t="shared" si="2"/>
        <v>46.36</v>
      </c>
      <c r="S45" s="247">
        <f t="shared" si="3"/>
        <v>13.6</v>
      </c>
    </row>
    <row r="46">
      <c r="A46" s="75"/>
      <c r="B46" s="52">
        <v>6445.0</v>
      </c>
      <c r="C46" s="52" t="s">
        <v>391</v>
      </c>
      <c r="D46" s="276">
        <v>26.405</v>
      </c>
      <c r="E46" s="52">
        <v>11.0</v>
      </c>
      <c r="F46" s="242">
        <v>8.81</v>
      </c>
      <c r="G46" s="52">
        <v>412782.0</v>
      </c>
      <c r="H46" s="52">
        <v>14.51</v>
      </c>
      <c r="I46" s="52" t="s">
        <v>65</v>
      </c>
      <c r="J46" s="52" t="s">
        <v>453</v>
      </c>
      <c r="K46" s="52" t="s">
        <v>223</v>
      </c>
      <c r="L46" s="4"/>
      <c r="O46" s="176" t="str">
        <f t="shared" si="4"/>
        <v>750MeV</v>
      </c>
      <c r="P46" s="20" t="str">
        <f t="shared" si="5"/>
        <v>650MeV</v>
      </c>
      <c r="Q46" s="247">
        <f t="shared" si="1"/>
        <v>445.97</v>
      </c>
      <c r="R46" s="247">
        <f t="shared" si="2"/>
        <v>46.36</v>
      </c>
      <c r="S46" s="247">
        <f t="shared" si="3"/>
        <v>13.6</v>
      </c>
    </row>
    <row r="47">
      <c r="A47" s="75"/>
      <c r="B47" s="52">
        <v>6446.0</v>
      </c>
      <c r="C47" s="52" t="s">
        <v>154</v>
      </c>
      <c r="D47" s="276">
        <v>26.405</v>
      </c>
      <c r="E47" s="52">
        <v>11.0</v>
      </c>
      <c r="F47" s="52">
        <v>0.0</v>
      </c>
      <c r="G47" s="52">
        <v>0.0</v>
      </c>
      <c r="H47" s="52">
        <v>0.0</v>
      </c>
      <c r="I47" s="52" t="s">
        <v>65</v>
      </c>
      <c r="J47" s="52" t="s">
        <v>453</v>
      </c>
      <c r="K47" s="293" t="s">
        <v>203</v>
      </c>
      <c r="O47" s="176" t="str">
        <f t="shared" si="4"/>
        <v>750MeV</v>
      </c>
      <c r="P47" s="20" t="str">
        <f t="shared" si="5"/>
        <v>650MeV</v>
      </c>
      <c r="Q47" s="247">
        <f t="shared" si="1"/>
        <v>445.97</v>
      </c>
      <c r="R47" s="247">
        <f t="shared" si="2"/>
        <v>46.36</v>
      </c>
      <c r="S47" s="247">
        <f t="shared" si="3"/>
        <v>13.6</v>
      </c>
    </row>
    <row r="48">
      <c r="A48" s="332"/>
      <c r="B48" s="333">
        <v>6447.0</v>
      </c>
      <c r="C48" s="333" t="s">
        <v>864</v>
      </c>
      <c r="D48" s="383">
        <v>26.405</v>
      </c>
      <c r="E48" s="333">
        <v>11.0</v>
      </c>
      <c r="F48" s="387">
        <v>5.7</v>
      </c>
      <c r="G48" s="333">
        <v>272857.0</v>
      </c>
      <c r="H48" s="333">
        <v>8.52</v>
      </c>
      <c r="I48" s="333" t="s">
        <v>65</v>
      </c>
      <c r="J48" s="333" t="s">
        <v>425</v>
      </c>
      <c r="K48" s="419" t="s">
        <v>203</v>
      </c>
      <c r="L48" s="335" t="s">
        <v>874</v>
      </c>
      <c r="M48" s="336"/>
      <c r="N48" s="336"/>
      <c r="O48" s="337" t="str">
        <f t="shared" si="4"/>
        <v>750MeV</v>
      </c>
      <c r="P48" s="336" t="str">
        <f t="shared" si="5"/>
        <v>650MeV</v>
      </c>
      <c r="Q48" s="386">
        <f t="shared" si="1"/>
        <v>451.67</v>
      </c>
      <c r="R48" s="386">
        <f t="shared" si="2"/>
        <v>46.36</v>
      </c>
      <c r="S48" s="386">
        <f t="shared" si="3"/>
        <v>13.6</v>
      </c>
      <c r="T48" s="336"/>
      <c r="U48" s="336"/>
      <c r="V48" s="336"/>
      <c r="W48" s="336"/>
      <c r="X48" s="336"/>
      <c r="Y48" s="336"/>
      <c r="Z48" s="336"/>
      <c r="AA48" s="336"/>
      <c r="AB48" s="336"/>
      <c r="AC48" s="336"/>
      <c r="AD48" s="336"/>
      <c r="AE48" s="336"/>
      <c r="AF48" s="336"/>
      <c r="AG48" s="336"/>
      <c r="AH48" s="336"/>
    </row>
    <row r="49">
      <c r="A49" s="390"/>
      <c r="B49" s="333">
        <v>6448.0</v>
      </c>
      <c r="C49" s="333" t="s">
        <v>864</v>
      </c>
      <c r="D49" s="383">
        <v>26.405</v>
      </c>
      <c r="E49" s="333">
        <v>11.0</v>
      </c>
      <c r="F49" s="387">
        <v>3.06</v>
      </c>
      <c r="G49" s="333">
        <v>161155.0</v>
      </c>
      <c r="H49" s="333">
        <v>5.62</v>
      </c>
      <c r="I49" s="333" t="s">
        <v>65</v>
      </c>
      <c r="J49" s="333" t="s">
        <v>425</v>
      </c>
      <c r="K49" s="419" t="s">
        <v>203</v>
      </c>
      <c r="L49" s="335" t="s">
        <v>865</v>
      </c>
      <c r="M49" s="336"/>
      <c r="N49" s="336"/>
      <c r="O49" s="337" t="str">
        <f t="shared" si="4"/>
        <v>750MeV</v>
      </c>
      <c r="P49" s="336" t="str">
        <f t="shared" si="5"/>
        <v>650MeV</v>
      </c>
      <c r="Q49" s="386">
        <f t="shared" si="1"/>
        <v>454.73</v>
      </c>
      <c r="R49" s="386">
        <f t="shared" si="2"/>
        <v>46.36</v>
      </c>
      <c r="S49" s="386">
        <f t="shared" si="3"/>
        <v>13.6</v>
      </c>
      <c r="T49" s="336"/>
      <c r="U49" s="336"/>
      <c r="V49" s="336"/>
      <c r="W49" s="336"/>
      <c r="X49" s="336"/>
      <c r="Y49" s="336"/>
      <c r="Z49" s="336"/>
      <c r="AA49" s="336"/>
      <c r="AB49" s="336"/>
      <c r="AC49" s="336"/>
      <c r="AD49" s="336"/>
      <c r="AE49" s="336"/>
      <c r="AF49" s="336"/>
      <c r="AG49" s="336"/>
      <c r="AH49" s="336"/>
    </row>
    <row r="50">
      <c r="A50" s="338"/>
      <c r="B50" s="333">
        <v>6449.0</v>
      </c>
      <c r="C50" s="333" t="s">
        <v>864</v>
      </c>
      <c r="D50" s="383">
        <v>26.405</v>
      </c>
      <c r="E50" s="333">
        <v>11.0</v>
      </c>
      <c r="F50" s="387">
        <v>3.97</v>
      </c>
      <c r="G50" s="333">
        <v>209110.0</v>
      </c>
      <c r="H50" s="333">
        <v>6.18</v>
      </c>
      <c r="I50" s="333" t="s">
        <v>65</v>
      </c>
      <c r="J50" s="333" t="s">
        <v>425</v>
      </c>
      <c r="K50" s="419" t="s">
        <v>203</v>
      </c>
      <c r="L50" s="335" t="s">
        <v>865</v>
      </c>
      <c r="M50" s="336"/>
      <c r="N50" s="336"/>
      <c r="O50" s="337" t="str">
        <f t="shared" si="4"/>
        <v>750MeV</v>
      </c>
      <c r="P50" s="336" t="str">
        <f t="shared" si="5"/>
        <v>650MeV</v>
      </c>
      <c r="Q50" s="386">
        <f t="shared" si="1"/>
        <v>458.7</v>
      </c>
      <c r="R50" s="386">
        <f t="shared" si="2"/>
        <v>46.36</v>
      </c>
      <c r="S50" s="386">
        <f t="shared" si="3"/>
        <v>13.6</v>
      </c>
      <c r="T50" s="336"/>
      <c r="U50" s="336"/>
      <c r="V50" s="336"/>
      <c r="W50" s="336"/>
      <c r="X50" s="336"/>
      <c r="Y50" s="336"/>
      <c r="Z50" s="336"/>
      <c r="AA50" s="336"/>
      <c r="AB50" s="336"/>
      <c r="AC50" s="336"/>
      <c r="AD50" s="336"/>
      <c r="AE50" s="336"/>
      <c r="AF50" s="336"/>
      <c r="AG50" s="336"/>
      <c r="AH50" s="336"/>
    </row>
    <row r="51">
      <c r="A51" s="332"/>
      <c r="B51" s="333">
        <v>6450.0</v>
      </c>
      <c r="C51" s="333" t="s">
        <v>864</v>
      </c>
      <c r="D51" s="383">
        <v>26.405</v>
      </c>
      <c r="E51" s="333">
        <v>11.0</v>
      </c>
      <c r="F51" s="387">
        <v>5.69</v>
      </c>
      <c r="G51" s="333">
        <v>700800.0</v>
      </c>
      <c r="H51" s="333">
        <v>9.98</v>
      </c>
      <c r="I51" s="333" t="s">
        <v>65</v>
      </c>
      <c r="J51" s="333" t="s">
        <v>425</v>
      </c>
      <c r="K51" s="419" t="s">
        <v>203</v>
      </c>
      <c r="L51" s="335" t="s">
        <v>865</v>
      </c>
      <c r="M51" s="336"/>
      <c r="N51" s="336"/>
      <c r="O51" s="337" t="str">
        <f t="shared" si="4"/>
        <v>750MeV</v>
      </c>
      <c r="P51" s="336" t="str">
        <f t="shared" si="5"/>
        <v>650MeV</v>
      </c>
      <c r="Q51" s="386">
        <f t="shared" si="1"/>
        <v>464.39</v>
      </c>
      <c r="R51" s="386">
        <f t="shared" si="2"/>
        <v>46.36</v>
      </c>
      <c r="S51" s="386">
        <f t="shared" si="3"/>
        <v>13.6</v>
      </c>
      <c r="T51" s="336"/>
      <c r="U51" s="336"/>
      <c r="V51" s="336"/>
      <c r="W51" s="336"/>
      <c r="X51" s="336"/>
      <c r="Y51" s="336"/>
      <c r="Z51" s="336"/>
      <c r="AA51" s="336"/>
      <c r="AB51" s="336"/>
      <c r="AC51" s="336"/>
      <c r="AD51" s="336"/>
      <c r="AE51" s="336"/>
      <c r="AF51" s="336"/>
      <c r="AG51" s="336"/>
      <c r="AH51" s="336"/>
    </row>
    <row r="52" ht="15.0" customHeight="1">
      <c r="A52" s="332"/>
      <c r="B52" s="333">
        <v>6451.0</v>
      </c>
      <c r="C52" s="333" t="s">
        <v>154</v>
      </c>
      <c r="D52" s="383">
        <v>26.405</v>
      </c>
      <c r="E52" s="333">
        <v>11.0</v>
      </c>
      <c r="F52" s="387">
        <v>0.0</v>
      </c>
      <c r="G52" s="333">
        <v>0.0</v>
      </c>
      <c r="H52" s="333">
        <v>0.0</v>
      </c>
      <c r="I52" s="333" t="s">
        <v>65</v>
      </c>
      <c r="J52" s="333" t="s">
        <v>425</v>
      </c>
      <c r="K52" s="419" t="s">
        <v>203</v>
      </c>
      <c r="L52" s="335" t="s">
        <v>865</v>
      </c>
      <c r="M52" s="336"/>
      <c r="N52" s="336"/>
      <c r="O52" s="337" t="str">
        <f t="shared" si="4"/>
        <v>750MeV</v>
      </c>
      <c r="P52" s="336" t="str">
        <f t="shared" si="5"/>
        <v>650MeV</v>
      </c>
      <c r="Q52" s="386">
        <f t="shared" si="1"/>
        <v>464.39</v>
      </c>
      <c r="R52" s="386">
        <f t="shared" si="2"/>
        <v>46.36</v>
      </c>
      <c r="S52" s="386">
        <f t="shared" si="3"/>
        <v>13.6</v>
      </c>
      <c r="T52" s="336"/>
      <c r="U52" s="336"/>
      <c r="V52" s="336"/>
      <c r="W52" s="336"/>
      <c r="X52" s="336"/>
      <c r="Y52" s="336"/>
      <c r="Z52" s="336"/>
      <c r="AA52" s="336"/>
      <c r="AB52" s="336"/>
      <c r="AC52" s="336"/>
      <c r="AD52" s="336"/>
      <c r="AE52" s="336"/>
      <c r="AF52" s="336"/>
      <c r="AG52" s="336"/>
      <c r="AH52" s="336"/>
    </row>
    <row r="53">
      <c r="A53" s="332"/>
      <c r="B53" s="333">
        <v>6452.0</v>
      </c>
      <c r="C53" s="333" t="s">
        <v>864</v>
      </c>
      <c r="D53" s="383">
        <v>26.405</v>
      </c>
      <c r="E53" s="333">
        <v>11.0</v>
      </c>
      <c r="F53" s="387">
        <v>13.58</v>
      </c>
      <c r="G53" s="333">
        <v>1441592.0</v>
      </c>
      <c r="H53" s="333">
        <v>23.33</v>
      </c>
      <c r="I53" s="333" t="s">
        <v>65</v>
      </c>
      <c r="J53" s="333" t="s">
        <v>53</v>
      </c>
      <c r="K53" s="419" t="s">
        <v>203</v>
      </c>
      <c r="L53" s="335" t="s">
        <v>865</v>
      </c>
      <c r="M53" s="336"/>
      <c r="N53" s="336"/>
      <c r="O53" s="337" t="str">
        <f t="shared" si="4"/>
        <v>750MeV</v>
      </c>
      <c r="P53" s="336" t="str">
        <f t="shared" si="5"/>
        <v>650MeV</v>
      </c>
      <c r="Q53" s="386">
        <f t="shared" si="1"/>
        <v>477.97</v>
      </c>
      <c r="R53" s="386">
        <f t="shared" si="2"/>
        <v>46.36</v>
      </c>
      <c r="S53" s="386">
        <f t="shared" si="3"/>
        <v>13.6</v>
      </c>
      <c r="T53" s="336"/>
      <c r="U53" s="336"/>
      <c r="V53" s="336"/>
      <c r="W53" s="336"/>
      <c r="X53" s="336"/>
      <c r="Y53" s="336"/>
      <c r="Z53" s="336"/>
      <c r="AA53" s="336"/>
      <c r="AB53" s="336"/>
      <c r="AC53" s="336"/>
      <c r="AD53" s="336"/>
      <c r="AE53" s="336"/>
      <c r="AF53" s="336"/>
      <c r="AG53" s="336"/>
      <c r="AH53" s="336"/>
    </row>
    <row r="54">
      <c r="A54" s="332"/>
      <c r="B54" s="333">
        <v>6453.0</v>
      </c>
      <c r="C54" s="333" t="s">
        <v>864</v>
      </c>
      <c r="D54" s="383">
        <v>26.405</v>
      </c>
      <c r="E54" s="333">
        <v>11.0</v>
      </c>
      <c r="F54" s="387">
        <v>4.59</v>
      </c>
      <c r="G54" s="333">
        <v>748038.0</v>
      </c>
      <c r="H54" s="333">
        <v>7.01</v>
      </c>
      <c r="I54" s="333" t="s">
        <v>65</v>
      </c>
      <c r="J54" s="333" t="s">
        <v>53</v>
      </c>
      <c r="K54" s="419" t="s">
        <v>203</v>
      </c>
      <c r="L54" s="335" t="s">
        <v>865</v>
      </c>
      <c r="M54" s="336"/>
      <c r="N54" s="336"/>
      <c r="O54" s="337" t="str">
        <f t="shared" si="4"/>
        <v>750MeV</v>
      </c>
      <c r="P54" s="336" t="str">
        <f t="shared" si="5"/>
        <v>650MeV</v>
      </c>
      <c r="Q54" s="386">
        <f t="shared" si="1"/>
        <v>482.56</v>
      </c>
      <c r="R54" s="386">
        <f t="shared" si="2"/>
        <v>46.36</v>
      </c>
      <c r="S54" s="386">
        <f t="shared" si="3"/>
        <v>13.6</v>
      </c>
      <c r="T54" s="336"/>
      <c r="U54" s="336"/>
      <c r="V54" s="336"/>
      <c r="W54" s="336"/>
      <c r="X54" s="336"/>
      <c r="Y54" s="336"/>
      <c r="Z54" s="336"/>
      <c r="AA54" s="336"/>
      <c r="AB54" s="336"/>
      <c r="AC54" s="336"/>
      <c r="AD54" s="336"/>
      <c r="AE54" s="336"/>
      <c r="AF54" s="336"/>
      <c r="AG54" s="336"/>
      <c r="AH54" s="336"/>
    </row>
    <row r="55">
      <c r="A55" s="73"/>
      <c r="B55" s="52">
        <v>6454.0</v>
      </c>
      <c r="C55" s="52" t="s">
        <v>471</v>
      </c>
      <c r="D55" s="276">
        <v>26.405</v>
      </c>
      <c r="E55" s="52">
        <v>11.0</v>
      </c>
      <c r="F55" s="401">
        <f>AVERAGE(F33:F42,F8:F16)</f>
        <v>17.89</v>
      </c>
      <c r="G55" s="52">
        <v>404030.0</v>
      </c>
      <c r="H55" s="420">
        <f>1468.31/60</f>
        <v>24.47183333</v>
      </c>
      <c r="I55" s="52" t="s">
        <v>65</v>
      </c>
      <c r="J55" s="52" t="s">
        <v>425</v>
      </c>
      <c r="K55" s="293" t="s">
        <v>203</v>
      </c>
      <c r="L55" s="4" t="s">
        <v>875</v>
      </c>
      <c r="O55" s="176" t="str">
        <f t="shared" si="4"/>
        <v>750MeV</v>
      </c>
      <c r="P55" s="20" t="str">
        <f t="shared" si="5"/>
        <v>650MeV</v>
      </c>
      <c r="Q55" s="247">
        <f t="shared" si="1"/>
        <v>500.45</v>
      </c>
      <c r="R55" s="247">
        <f t="shared" si="2"/>
        <v>46.36</v>
      </c>
      <c r="S55" s="247">
        <f t="shared" si="3"/>
        <v>13.6</v>
      </c>
    </row>
    <row r="56">
      <c r="A56" s="111"/>
      <c r="B56" s="43">
        <v>6455.0</v>
      </c>
      <c r="C56" s="43" t="s">
        <v>471</v>
      </c>
      <c r="D56" s="277">
        <v>26.405</v>
      </c>
      <c r="E56" s="43">
        <v>6.0</v>
      </c>
      <c r="F56" s="401">
        <v>10.0</v>
      </c>
      <c r="G56" s="43">
        <v>457074.0</v>
      </c>
      <c r="H56" s="421">
        <f>1802.9/60</f>
        <v>30.04833333</v>
      </c>
      <c r="I56" s="43" t="s">
        <v>229</v>
      </c>
      <c r="J56" s="43" t="s">
        <v>53</v>
      </c>
      <c r="K56" s="397" t="s">
        <v>203</v>
      </c>
      <c r="L56" s="42"/>
      <c r="M56" s="27"/>
      <c r="N56" s="27"/>
      <c r="O56" s="200" t="str">
        <f t="shared" si="4"/>
        <v>750MeV</v>
      </c>
      <c r="P56" s="27" t="str">
        <f t="shared" si="5"/>
        <v>650MeV</v>
      </c>
      <c r="Q56" s="382">
        <f t="shared" si="1"/>
        <v>500.45</v>
      </c>
      <c r="R56" s="382">
        <f t="shared" si="2"/>
        <v>46.36</v>
      </c>
      <c r="S56" s="382">
        <f t="shared" si="3"/>
        <v>23.6</v>
      </c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</row>
    <row r="57">
      <c r="A57" s="111"/>
      <c r="B57" s="43">
        <v>6456.0</v>
      </c>
      <c r="C57" s="43" t="s">
        <v>471</v>
      </c>
      <c r="D57" s="277">
        <v>26.405</v>
      </c>
      <c r="E57" s="43">
        <v>6.0</v>
      </c>
      <c r="F57" s="401">
        <v>10.0</v>
      </c>
      <c r="G57" s="43">
        <v>584115.0</v>
      </c>
      <c r="H57" s="421">
        <f>1793.85/60</f>
        <v>29.8975</v>
      </c>
      <c r="I57" s="43" t="s">
        <v>229</v>
      </c>
      <c r="J57" s="43" t="s">
        <v>53</v>
      </c>
      <c r="K57" s="397" t="s">
        <v>203</v>
      </c>
      <c r="L57" s="42"/>
      <c r="M57" s="27"/>
      <c r="N57" s="27"/>
      <c r="O57" s="200" t="str">
        <f t="shared" si="4"/>
        <v>750MeV</v>
      </c>
      <c r="P57" s="27" t="str">
        <f t="shared" si="5"/>
        <v>650MeV</v>
      </c>
      <c r="Q57" s="382">
        <f t="shared" si="1"/>
        <v>500.45</v>
      </c>
      <c r="R57" s="382">
        <f t="shared" si="2"/>
        <v>46.36</v>
      </c>
      <c r="S57" s="382">
        <f t="shared" si="3"/>
        <v>33.6</v>
      </c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</row>
    <row r="58">
      <c r="A58" s="111"/>
      <c r="B58" s="43">
        <v>6457.0</v>
      </c>
      <c r="C58" s="43" t="s">
        <v>471</v>
      </c>
      <c r="D58" s="277">
        <v>26.405</v>
      </c>
      <c r="E58" s="43">
        <v>6.0</v>
      </c>
      <c r="F58" s="401">
        <v>10.0</v>
      </c>
      <c r="G58" s="43">
        <v>605275.0</v>
      </c>
      <c r="H58" s="421">
        <f>1824.74/60</f>
        <v>30.41233333</v>
      </c>
      <c r="I58" s="43" t="s">
        <v>229</v>
      </c>
      <c r="J58" s="43" t="s">
        <v>53</v>
      </c>
      <c r="K58" s="397" t="s">
        <v>203</v>
      </c>
      <c r="L58" s="42"/>
      <c r="M58" s="27"/>
      <c r="N58" s="27"/>
      <c r="O58" s="200" t="str">
        <f t="shared" si="4"/>
        <v>750MeV</v>
      </c>
      <c r="P58" s="27" t="str">
        <f t="shared" si="5"/>
        <v>650MeV</v>
      </c>
      <c r="Q58" s="382">
        <f t="shared" si="1"/>
        <v>500.45</v>
      </c>
      <c r="R58" s="382">
        <f t="shared" si="2"/>
        <v>46.36</v>
      </c>
      <c r="S58" s="382">
        <f t="shared" si="3"/>
        <v>43.6</v>
      </c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</row>
    <row r="59">
      <c r="A59" s="114"/>
      <c r="B59" s="83">
        <v>6458.0</v>
      </c>
      <c r="C59" s="83" t="s">
        <v>471</v>
      </c>
      <c r="D59" s="278">
        <v>26.405</v>
      </c>
      <c r="E59" s="83">
        <v>6.0</v>
      </c>
      <c r="F59" s="401">
        <v>10.0</v>
      </c>
      <c r="G59" s="83">
        <v>1371284.0</v>
      </c>
      <c r="H59" s="83">
        <f>1801.31/60</f>
        <v>30.02183333</v>
      </c>
      <c r="I59" s="149" t="s">
        <v>101</v>
      </c>
      <c r="J59" s="149" t="s">
        <v>53</v>
      </c>
      <c r="K59" s="292" t="s">
        <v>203</v>
      </c>
      <c r="L59" s="45"/>
      <c r="M59" s="23"/>
      <c r="N59" s="23"/>
      <c r="O59" s="204" t="str">
        <f t="shared" si="4"/>
        <v>750MeV</v>
      </c>
      <c r="P59" s="23" t="str">
        <f t="shared" si="5"/>
        <v>650MeV</v>
      </c>
      <c r="Q59" s="265">
        <f t="shared" si="1"/>
        <v>500.45</v>
      </c>
      <c r="R59" s="265">
        <f t="shared" si="2"/>
        <v>56.36</v>
      </c>
      <c r="S59" s="265">
        <f t="shared" si="3"/>
        <v>43.6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83">
        <v>6459.0</v>
      </c>
      <c r="C60" s="83" t="s">
        <v>471</v>
      </c>
      <c r="D60" s="278">
        <v>26.405</v>
      </c>
      <c r="E60" s="83">
        <v>6.0</v>
      </c>
      <c r="F60" s="401">
        <v>10.0</v>
      </c>
      <c r="G60" s="83">
        <v>1461156.0</v>
      </c>
      <c r="H60" s="83">
        <f>1802.37/60</f>
        <v>30.0395</v>
      </c>
      <c r="I60" s="149" t="s">
        <v>101</v>
      </c>
      <c r="J60" s="149" t="s">
        <v>53</v>
      </c>
      <c r="K60" s="292" t="s">
        <v>203</v>
      </c>
      <c r="L60" s="23"/>
      <c r="M60" s="23"/>
      <c r="N60" s="23"/>
      <c r="O60" s="204" t="str">
        <f t="shared" si="4"/>
        <v>750MeV</v>
      </c>
      <c r="P60" s="23" t="str">
        <f t="shared" si="5"/>
        <v>650MeV</v>
      </c>
      <c r="Q60" s="265">
        <f t="shared" si="1"/>
        <v>500.45</v>
      </c>
      <c r="R60" s="265">
        <f t="shared" si="2"/>
        <v>66.36</v>
      </c>
      <c r="S60" s="265">
        <f t="shared" si="3"/>
        <v>43.6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14"/>
      <c r="B61" s="83">
        <v>6460.0</v>
      </c>
      <c r="C61" s="83" t="s">
        <v>471</v>
      </c>
      <c r="D61" s="278">
        <v>26.405</v>
      </c>
      <c r="E61" s="83">
        <v>6.0</v>
      </c>
      <c r="F61" s="370">
        <v>9.9</v>
      </c>
      <c r="G61" s="83">
        <v>1462008.0</v>
      </c>
      <c r="H61" s="83">
        <v>28.97</v>
      </c>
      <c r="I61" s="149" t="s">
        <v>101</v>
      </c>
      <c r="J61" s="149" t="s">
        <v>53</v>
      </c>
      <c r="K61" s="292" t="s">
        <v>203</v>
      </c>
      <c r="L61" s="45" t="s">
        <v>880</v>
      </c>
      <c r="M61" s="23"/>
      <c r="N61" s="23"/>
      <c r="O61" s="204" t="str">
        <f t="shared" si="4"/>
        <v>750MeV</v>
      </c>
      <c r="P61" s="23" t="str">
        <f t="shared" si="5"/>
        <v>650MeV</v>
      </c>
      <c r="Q61" s="265">
        <f t="shared" si="1"/>
        <v>500.45</v>
      </c>
      <c r="R61" s="265">
        <f t="shared" si="2"/>
        <v>76.26</v>
      </c>
      <c r="S61" s="265">
        <f t="shared" si="3"/>
        <v>43.6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83">
        <v>6461.0</v>
      </c>
      <c r="C62" s="83" t="s">
        <v>471</v>
      </c>
      <c r="D62" s="278">
        <v>26.405</v>
      </c>
      <c r="E62" s="83">
        <v>6.0</v>
      </c>
      <c r="F62" s="370">
        <v>10.3</v>
      </c>
      <c r="G62" s="83">
        <v>1496529.0</v>
      </c>
      <c r="H62" s="83">
        <v>28.95</v>
      </c>
      <c r="I62" s="149" t="s">
        <v>101</v>
      </c>
      <c r="J62" s="149" t="s">
        <v>53</v>
      </c>
      <c r="K62" s="292" t="s">
        <v>203</v>
      </c>
      <c r="L62" s="23"/>
      <c r="M62" s="23"/>
      <c r="N62" s="23"/>
      <c r="O62" s="204" t="str">
        <f t="shared" si="4"/>
        <v>750MeV</v>
      </c>
      <c r="P62" s="23" t="str">
        <f t="shared" si="5"/>
        <v>650MeV</v>
      </c>
      <c r="Q62" s="265">
        <f t="shared" si="1"/>
        <v>500.45</v>
      </c>
      <c r="R62" s="265">
        <f t="shared" si="2"/>
        <v>86.56</v>
      </c>
      <c r="S62" s="265">
        <f t="shared" si="3"/>
        <v>43.6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180"/>
      <c r="B63" s="83">
        <v>6462.0</v>
      </c>
      <c r="C63" s="83" t="s">
        <v>471</v>
      </c>
      <c r="D63" s="278">
        <v>26.405</v>
      </c>
      <c r="E63" s="83">
        <v>6.0</v>
      </c>
      <c r="F63" s="370">
        <v>9.93</v>
      </c>
      <c r="G63" s="83">
        <v>1460118.0</v>
      </c>
      <c r="H63" s="83">
        <v>29.18</v>
      </c>
      <c r="I63" s="149" t="s">
        <v>101</v>
      </c>
      <c r="J63" s="149" t="s">
        <v>53</v>
      </c>
      <c r="K63" s="292" t="s">
        <v>203</v>
      </c>
      <c r="L63" s="23"/>
      <c r="M63" s="23"/>
      <c r="N63" s="23"/>
      <c r="O63" s="204" t="str">
        <f t="shared" si="4"/>
        <v>750MeV</v>
      </c>
      <c r="P63" s="23" t="str">
        <f t="shared" si="5"/>
        <v>650MeV</v>
      </c>
      <c r="Q63" s="265">
        <f t="shared" si="1"/>
        <v>500.45</v>
      </c>
      <c r="R63" s="265">
        <f t="shared" si="2"/>
        <v>96.49</v>
      </c>
      <c r="S63" s="265">
        <f t="shared" si="3"/>
        <v>43.6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114"/>
      <c r="B64" s="83">
        <v>6463.0</v>
      </c>
      <c r="C64" s="83" t="s">
        <v>471</v>
      </c>
      <c r="D64" s="278">
        <v>26.405</v>
      </c>
      <c r="E64" s="83">
        <v>6.0</v>
      </c>
      <c r="F64" s="370">
        <v>10.72</v>
      </c>
      <c r="G64" s="83">
        <v>1572563.0</v>
      </c>
      <c r="H64" s="83">
        <v>29.8</v>
      </c>
      <c r="I64" s="149" t="s">
        <v>101</v>
      </c>
      <c r="J64" s="149" t="s">
        <v>53</v>
      </c>
      <c r="K64" s="292" t="s">
        <v>203</v>
      </c>
      <c r="L64" s="394"/>
      <c r="M64" s="23"/>
      <c r="N64" s="23"/>
      <c r="O64" s="204" t="str">
        <f t="shared" si="4"/>
        <v>750MeV</v>
      </c>
      <c r="P64" s="23" t="str">
        <f t="shared" si="5"/>
        <v>650MeV</v>
      </c>
      <c r="Q64" s="265">
        <f t="shared" si="1"/>
        <v>500.45</v>
      </c>
      <c r="R64" s="265">
        <f t="shared" si="2"/>
        <v>107.21</v>
      </c>
      <c r="S64" s="265">
        <f t="shared" si="3"/>
        <v>43.6</v>
      </c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</row>
    <row r="65">
      <c r="A65" s="114"/>
      <c r="B65" s="83">
        <v>6464.0</v>
      </c>
      <c r="C65" s="83" t="s">
        <v>471</v>
      </c>
      <c r="D65" s="278">
        <v>26.405</v>
      </c>
      <c r="E65" s="83">
        <v>6.0</v>
      </c>
      <c r="F65" s="370">
        <v>9.92</v>
      </c>
      <c r="G65" s="83">
        <v>1452012.0</v>
      </c>
      <c r="H65" s="83">
        <v>29.44</v>
      </c>
      <c r="I65" s="149" t="s">
        <v>101</v>
      </c>
      <c r="J65" s="149" t="s">
        <v>53</v>
      </c>
      <c r="K65" s="292" t="s">
        <v>203</v>
      </c>
      <c r="L65" s="23"/>
      <c r="M65" s="23"/>
      <c r="N65" s="23"/>
      <c r="O65" s="204" t="str">
        <f t="shared" si="4"/>
        <v>750MeV</v>
      </c>
      <c r="P65" s="23" t="str">
        <f t="shared" si="5"/>
        <v>650MeV</v>
      </c>
      <c r="Q65" s="265">
        <f t="shared" si="1"/>
        <v>500.45</v>
      </c>
      <c r="R65" s="265">
        <f t="shared" si="2"/>
        <v>117.13</v>
      </c>
      <c r="S65" s="265">
        <f t="shared" si="3"/>
        <v>43.6</v>
      </c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</row>
    <row r="66">
      <c r="A66" s="188"/>
      <c r="B66" s="83">
        <v>6465.0</v>
      </c>
      <c r="C66" s="83" t="s">
        <v>471</v>
      </c>
      <c r="D66" s="278">
        <v>26.405</v>
      </c>
      <c r="E66" s="83">
        <v>6.0</v>
      </c>
      <c r="F66" s="370">
        <v>8.56</v>
      </c>
      <c r="G66" s="83">
        <v>1262675.0</v>
      </c>
      <c r="H66" s="83">
        <v>29.4</v>
      </c>
      <c r="I66" s="149" t="s">
        <v>101</v>
      </c>
      <c r="J66" s="149" t="s">
        <v>53</v>
      </c>
      <c r="K66" s="292" t="s">
        <v>203</v>
      </c>
      <c r="L66" s="23"/>
      <c r="M66" s="23"/>
      <c r="N66" s="23"/>
      <c r="O66" s="204" t="str">
        <f t="shared" si="4"/>
        <v>750MeV</v>
      </c>
      <c r="P66" s="23" t="str">
        <f t="shared" si="5"/>
        <v>650MeV</v>
      </c>
      <c r="Q66" s="265">
        <f t="shared" si="1"/>
        <v>500.45</v>
      </c>
      <c r="R66" s="265">
        <f t="shared" si="2"/>
        <v>125.69</v>
      </c>
      <c r="S66" s="265">
        <f t="shared" si="3"/>
        <v>43.6</v>
      </c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</row>
    <row r="67">
      <c r="A67" s="114"/>
      <c r="B67" s="83">
        <v>6466.0</v>
      </c>
      <c r="C67" s="83" t="s">
        <v>471</v>
      </c>
      <c r="D67" s="278">
        <v>26.405</v>
      </c>
      <c r="E67" s="83">
        <v>6.0</v>
      </c>
      <c r="F67" s="370">
        <v>8.75</v>
      </c>
      <c r="G67" s="83">
        <v>1290635.0</v>
      </c>
      <c r="H67" s="83">
        <v>29.58</v>
      </c>
      <c r="I67" s="149" t="s">
        <v>101</v>
      </c>
      <c r="J67" s="149" t="s">
        <v>53</v>
      </c>
      <c r="K67" s="292" t="s">
        <v>203</v>
      </c>
      <c r="L67" s="23"/>
      <c r="M67" s="23"/>
      <c r="N67" s="23"/>
      <c r="O67" s="204" t="str">
        <f t="shared" si="4"/>
        <v>750MeV</v>
      </c>
      <c r="P67" s="23" t="str">
        <f t="shared" si="5"/>
        <v>650MeV</v>
      </c>
      <c r="Q67" s="265">
        <f t="shared" si="1"/>
        <v>500.45</v>
      </c>
      <c r="R67" s="265">
        <f t="shared" si="2"/>
        <v>134.44</v>
      </c>
      <c r="S67" s="265">
        <f t="shared" si="3"/>
        <v>43.6</v>
      </c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</row>
    <row r="68">
      <c r="A68" s="114"/>
      <c r="B68" s="83">
        <v>6467.0</v>
      </c>
      <c r="C68" s="83" t="s">
        <v>471</v>
      </c>
      <c r="D68" s="278">
        <v>26.405</v>
      </c>
      <c r="E68" s="83">
        <v>6.0</v>
      </c>
      <c r="F68" s="370">
        <v>9.59</v>
      </c>
      <c r="G68" s="83">
        <v>1400327.0</v>
      </c>
      <c r="H68" s="83">
        <v>29.44</v>
      </c>
      <c r="I68" s="149" t="s">
        <v>101</v>
      </c>
      <c r="J68" s="149" t="s">
        <v>53</v>
      </c>
      <c r="K68" s="292" t="s">
        <v>203</v>
      </c>
      <c r="L68" s="23"/>
      <c r="M68" s="23"/>
      <c r="N68" s="23"/>
      <c r="O68" s="204" t="str">
        <f t="shared" si="4"/>
        <v>750MeV</v>
      </c>
      <c r="P68" s="23" t="str">
        <f t="shared" si="5"/>
        <v>650MeV</v>
      </c>
      <c r="Q68" s="265">
        <f t="shared" si="1"/>
        <v>500.45</v>
      </c>
      <c r="R68" s="265">
        <f t="shared" si="2"/>
        <v>144.03</v>
      </c>
      <c r="S68" s="265">
        <f t="shared" si="3"/>
        <v>43.6</v>
      </c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</row>
    <row r="69">
      <c r="A69" s="180"/>
      <c r="B69" s="83">
        <v>6468.0</v>
      </c>
      <c r="C69" s="83" t="s">
        <v>471</v>
      </c>
      <c r="D69" s="278">
        <v>26.405</v>
      </c>
      <c r="E69" s="83">
        <v>6.0</v>
      </c>
      <c r="F69" s="370">
        <v>8.71</v>
      </c>
      <c r="G69" s="83">
        <v>1281050.0</v>
      </c>
      <c r="H69" s="83">
        <v>25.19</v>
      </c>
      <c r="I69" s="149" t="s">
        <v>101</v>
      </c>
      <c r="J69" s="149" t="s">
        <v>53</v>
      </c>
      <c r="K69" s="292" t="s">
        <v>203</v>
      </c>
      <c r="L69" s="23"/>
      <c r="M69" s="23"/>
      <c r="N69" s="23"/>
      <c r="O69" s="204" t="str">
        <f t="shared" si="4"/>
        <v>750MeV</v>
      </c>
      <c r="P69" s="23" t="str">
        <f t="shared" si="5"/>
        <v>650MeV</v>
      </c>
      <c r="Q69" s="265">
        <f t="shared" si="1"/>
        <v>500.45</v>
      </c>
      <c r="R69" s="265">
        <f t="shared" si="2"/>
        <v>152.74</v>
      </c>
      <c r="S69" s="265">
        <f t="shared" si="3"/>
        <v>43.6</v>
      </c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</row>
    <row r="70">
      <c r="A70" s="180">
        <v>45415.0</v>
      </c>
      <c r="B70" s="83">
        <v>6469.0</v>
      </c>
      <c r="C70" s="83" t="s">
        <v>471</v>
      </c>
      <c r="D70" s="278">
        <v>26.405</v>
      </c>
      <c r="E70" s="83">
        <v>6.0</v>
      </c>
      <c r="F70" s="370">
        <v>11.54</v>
      </c>
      <c r="G70" s="83">
        <v>1719237.0</v>
      </c>
      <c r="H70" s="83">
        <v>32.12</v>
      </c>
      <c r="I70" s="149" t="s">
        <v>101</v>
      </c>
      <c r="J70" s="149" t="s">
        <v>53</v>
      </c>
      <c r="K70" s="292" t="s">
        <v>203</v>
      </c>
      <c r="L70" s="23"/>
      <c r="M70" s="23"/>
      <c r="N70" s="23"/>
      <c r="O70" s="204" t="str">
        <f t="shared" si="4"/>
        <v>750MeV</v>
      </c>
      <c r="P70" s="23" t="str">
        <f t="shared" si="5"/>
        <v>650MeV</v>
      </c>
      <c r="Q70" s="265">
        <f t="shared" si="1"/>
        <v>500.45</v>
      </c>
      <c r="R70" s="265">
        <f t="shared" si="2"/>
        <v>164.28</v>
      </c>
      <c r="S70" s="265">
        <f t="shared" si="3"/>
        <v>43.6</v>
      </c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</row>
    <row r="71">
      <c r="A71" s="114"/>
      <c r="B71" s="83">
        <v>6470.0</v>
      </c>
      <c r="C71" s="83" t="s">
        <v>471</v>
      </c>
      <c r="D71" s="278">
        <v>26.405</v>
      </c>
      <c r="E71" s="83">
        <v>6.0</v>
      </c>
      <c r="F71" s="370">
        <v>12.65</v>
      </c>
      <c r="G71" s="83">
        <v>1853339.0</v>
      </c>
      <c r="H71" s="83">
        <v>36.84</v>
      </c>
      <c r="I71" s="149" t="s">
        <v>101</v>
      </c>
      <c r="J71" s="149" t="s">
        <v>53</v>
      </c>
      <c r="K71" s="292" t="s">
        <v>203</v>
      </c>
      <c r="L71" s="23"/>
      <c r="M71" s="23"/>
      <c r="N71" s="23"/>
      <c r="O71" s="204" t="str">
        <f t="shared" si="4"/>
        <v>750MeV</v>
      </c>
      <c r="P71" s="23" t="str">
        <f t="shared" si="5"/>
        <v>650MeV</v>
      </c>
      <c r="Q71" s="265">
        <f t="shared" si="1"/>
        <v>500.45</v>
      </c>
      <c r="R71" s="265">
        <f t="shared" si="2"/>
        <v>176.93</v>
      </c>
      <c r="S71" s="265">
        <f t="shared" si="3"/>
        <v>43.6</v>
      </c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</row>
    <row r="72">
      <c r="A72" s="114"/>
      <c r="B72" s="83">
        <v>6471.0</v>
      </c>
      <c r="C72" s="83" t="s">
        <v>471</v>
      </c>
      <c r="D72" s="278">
        <v>26.405</v>
      </c>
      <c r="E72" s="83">
        <v>6.0</v>
      </c>
      <c r="F72" s="370">
        <v>10.27</v>
      </c>
      <c r="G72" s="83">
        <v>1503982.0</v>
      </c>
      <c r="H72" s="83">
        <v>28.95</v>
      </c>
      <c r="I72" s="149" t="s">
        <v>101</v>
      </c>
      <c r="J72" s="149" t="s">
        <v>53</v>
      </c>
      <c r="K72" s="292" t="s">
        <v>203</v>
      </c>
      <c r="L72" s="23"/>
      <c r="M72" s="23"/>
      <c r="N72" s="23"/>
      <c r="O72" s="204" t="str">
        <f t="shared" si="4"/>
        <v>750MeV</v>
      </c>
      <c r="P72" s="23" t="str">
        <f t="shared" si="5"/>
        <v>650MeV</v>
      </c>
      <c r="Q72" s="265">
        <f t="shared" si="1"/>
        <v>500.45</v>
      </c>
      <c r="R72" s="265">
        <f t="shared" si="2"/>
        <v>187.2</v>
      </c>
      <c r="S72" s="265">
        <f t="shared" si="3"/>
        <v>43.6</v>
      </c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</row>
    <row r="73">
      <c r="A73" s="114"/>
      <c r="B73" s="83">
        <v>6472.0</v>
      </c>
      <c r="C73" s="83" t="s">
        <v>154</v>
      </c>
      <c r="D73" s="278">
        <v>26.405</v>
      </c>
      <c r="E73" s="83">
        <v>6.0</v>
      </c>
      <c r="F73" s="370">
        <v>0.0</v>
      </c>
      <c r="G73" s="83">
        <v>0.0</v>
      </c>
      <c r="H73" s="83">
        <v>0.0</v>
      </c>
      <c r="I73" s="149" t="s">
        <v>101</v>
      </c>
      <c r="J73" s="149" t="s">
        <v>53</v>
      </c>
      <c r="K73" s="292" t="s">
        <v>203</v>
      </c>
      <c r="L73" s="23"/>
      <c r="M73" s="23"/>
      <c r="N73" s="23"/>
      <c r="O73" s="204" t="str">
        <f t="shared" si="4"/>
        <v>750MeV</v>
      </c>
      <c r="P73" s="23" t="str">
        <f t="shared" si="5"/>
        <v>650MeV</v>
      </c>
      <c r="Q73" s="265">
        <f t="shared" si="1"/>
        <v>500.45</v>
      </c>
      <c r="R73" s="265">
        <f t="shared" si="2"/>
        <v>187.2</v>
      </c>
      <c r="S73" s="265">
        <f t="shared" si="3"/>
        <v>43.6</v>
      </c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>
      <c r="A74" s="114"/>
      <c r="B74" s="83">
        <v>6473.0</v>
      </c>
      <c r="C74" s="83" t="s">
        <v>471</v>
      </c>
      <c r="D74" s="278">
        <v>26.405</v>
      </c>
      <c r="E74" s="83">
        <v>4.0</v>
      </c>
      <c r="F74" s="370">
        <v>7.75</v>
      </c>
      <c r="G74" s="83">
        <v>1131408.0</v>
      </c>
      <c r="H74" s="83">
        <v>31.29</v>
      </c>
      <c r="I74" s="149" t="s">
        <v>101</v>
      </c>
      <c r="J74" s="149" t="s">
        <v>53</v>
      </c>
      <c r="K74" s="292" t="s">
        <v>203</v>
      </c>
      <c r="L74" s="23"/>
      <c r="M74" s="23"/>
      <c r="N74" s="23"/>
      <c r="O74" s="204" t="str">
        <f t="shared" si="4"/>
        <v>750MeV</v>
      </c>
      <c r="P74" s="23" t="str">
        <f t="shared" si="5"/>
        <v>650MeV</v>
      </c>
      <c r="Q74" s="265">
        <f t="shared" si="1"/>
        <v>500.45</v>
      </c>
      <c r="R74" s="265">
        <f t="shared" si="2"/>
        <v>194.95</v>
      </c>
      <c r="S74" s="265">
        <f t="shared" si="3"/>
        <v>43.6</v>
      </c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</row>
    <row r="75">
      <c r="A75" s="114"/>
      <c r="B75" s="83">
        <v>6474.0</v>
      </c>
      <c r="C75" s="83" t="s">
        <v>471</v>
      </c>
      <c r="D75" s="278">
        <v>26.405</v>
      </c>
      <c r="E75" s="83">
        <v>6.0</v>
      </c>
      <c r="F75" s="370">
        <v>6.41</v>
      </c>
      <c r="G75" s="83">
        <v>927116.0</v>
      </c>
      <c r="H75" s="83">
        <v>17.21</v>
      </c>
      <c r="I75" s="149" t="s">
        <v>101</v>
      </c>
      <c r="J75" s="83" t="s">
        <v>469</v>
      </c>
      <c r="K75" s="83" t="s">
        <v>223</v>
      </c>
      <c r="L75" s="394"/>
      <c r="M75" s="23"/>
      <c r="N75" s="23"/>
      <c r="O75" s="204" t="str">
        <f t="shared" si="4"/>
        <v>750MeV</v>
      </c>
      <c r="P75" s="23" t="str">
        <f t="shared" si="5"/>
        <v>650MeV</v>
      </c>
      <c r="Q75" s="265">
        <f t="shared" si="1"/>
        <v>500.45</v>
      </c>
      <c r="R75" s="265">
        <f t="shared" si="2"/>
        <v>201.36</v>
      </c>
      <c r="S75" s="265">
        <f t="shared" si="3"/>
        <v>43.6</v>
      </c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</row>
    <row r="76">
      <c r="A76" s="114"/>
      <c r="B76" s="83">
        <v>6475.0</v>
      </c>
      <c r="C76" s="83" t="s">
        <v>471</v>
      </c>
      <c r="D76" s="278">
        <v>26.405</v>
      </c>
      <c r="E76" s="83">
        <v>6.0</v>
      </c>
      <c r="F76" s="370">
        <v>6.97</v>
      </c>
      <c r="G76" s="83">
        <v>1010207.0</v>
      </c>
      <c r="H76" s="83">
        <v>19.3</v>
      </c>
      <c r="I76" s="83" t="s">
        <v>101</v>
      </c>
      <c r="J76" s="83" t="s">
        <v>326</v>
      </c>
      <c r="K76" s="292" t="s">
        <v>203</v>
      </c>
      <c r="L76" s="23"/>
      <c r="M76" s="23"/>
      <c r="N76" s="23"/>
      <c r="O76" s="204" t="str">
        <f t="shared" si="4"/>
        <v>750MeV</v>
      </c>
      <c r="P76" s="23" t="str">
        <f t="shared" si="5"/>
        <v>650MeV</v>
      </c>
      <c r="Q76" s="265">
        <f t="shared" si="1"/>
        <v>500.45</v>
      </c>
      <c r="R76" s="265">
        <f t="shared" si="2"/>
        <v>208.33</v>
      </c>
      <c r="S76" s="265">
        <f t="shared" si="3"/>
        <v>43.6</v>
      </c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</row>
    <row r="77">
      <c r="A77" s="75"/>
      <c r="B77" s="52">
        <v>6476.0</v>
      </c>
      <c r="C77" s="52" t="s">
        <v>154</v>
      </c>
      <c r="D77" s="276">
        <v>26.405</v>
      </c>
      <c r="E77" s="52">
        <v>11.0</v>
      </c>
      <c r="F77" s="242">
        <v>0.0</v>
      </c>
      <c r="G77" s="52">
        <v>50331.0</v>
      </c>
      <c r="H77" s="52">
        <v>1.46</v>
      </c>
      <c r="I77" s="52" t="s">
        <v>65</v>
      </c>
      <c r="J77" s="52" t="s">
        <v>53</v>
      </c>
      <c r="K77" s="293" t="s">
        <v>203</v>
      </c>
      <c r="O77" s="176" t="str">
        <f t="shared" si="4"/>
        <v>750MeV</v>
      </c>
      <c r="P77" s="20" t="str">
        <f t="shared" si="5"/>
        <v>650MeV</v>
      </c>
      <c r="Q77" s="247">
        <f t="shared" si="1"/>
        <v>500.45</v>
      </c>
      <c r="R77" s="247">
        <f t="shared" si="2"/>
        <v>208.33</v>
      </c>
      <c r="S77" s="247">
        <f t="shared" si="3"/>
        <v>43.6</v>
      </c>
    </row>
    <row r="78">
      <c r="A78" s="75"/>
      <c r="B78" s="52">
        <v>6477.0</v>
      </c>
      <c r="C78" s="52" t="s">
        <v>471</v>
      </c>
      <c r="D78" s="276">
        <v>26.405</v>
      </c>
      <c r="E78" s="52">
        <v>11.0</v>
      </c>
      <c r="F78" s="242">
        <v>18.23</v>
      </c>
      <c r="G78" s="52">
        <v>859599.0</v>
      </c>
      <c r="H78" s="52">
        <v>35.12</v>
      </c>
      <c r="I78" s="52" t="s">
        <v>65</v>
      </c>
      <c r="J78" s="52" t="s">
        <v>53</v>
      </c>
      <c r="K78" s="293" t="s">
        <v>203</v>
      </c>
      <c r="O78" s="176" t="str">
        <f t="shared" si="4"/>
        <v>750MeV</v>
      </c>
      <c r="P78" s="20" t="str">
        <f t="shared" si="5"/>
        <v>650MeV</v>
      </c>
      <c r="Q78" s="247">
        <f t="shared" si="1"/>
        <v>518.68</v>
      </c>
      <c r="R78" s="247">
        <f t="shared" si="2"/>
        <v>208.33</v>
      </c>
      <c r="S78" s="247">
        <f t="shared" si="3"/>
        <v>43.6</v>
      </c>
    </row>
    <row r="79">
      <c r="A79" s="75"/>
      <c r="B79" s="52">
        <v>6478.0</v>
      </c>
      <c r="C79" s="52" t="s">
        <v>471</v>
      </c>
      <c r="D79" s="276">
        <v>26.405</v>
      </c>
      <c r="E79" s="52">
        <v>11.0</v>
      </c>
      <c r="F79" s="242">
        <v>17.98</v>
      </c>
      <c r="G79" s="52">
        <v>836632.0</v>
      </c>
      <c r="H79" s="52">
        <v>30.71</v>
      </c>
      <c r="I79" s="52" t="s">
        <v>65</v>
      </c>
      <c r="J79" s="52" t="s">
        <v>53</v>
      </c>
      <c r="K79" s="293" t="s">
        <v>203</v>
      </c>
      <c r="O79" s="176" t="str">
        <f t="shared" si="4"/>
        <v>750MeV</v>
      </c>
      <c r="P79" s="20" t="str">
        <f t="shared" si="5"/>
        <v>650MeV</v>
      </c>
      <c r="Q79" s="247">
        <f t="shared" si="1"/>
        <v>536.66</v>
      </c>
      <c r="R79" s="247">
        <f t="shared" si="2"/>
        <v>208.33</v>
      </c>
      <c r="S79" s="247">
        <f t="shared" si="3"/>
        <v>43.6</v>
      </c>
    </row>
    <row r="80">
      <c r="A80" s="75"/>
      <c r="B80" s="52">
        <v>6479.0</v>
      </c>
      <c r="C80" s="52" t="s">
        <v>471</v>
      </c>
      <c r="D80" s="276">
        <v>26.405</v>
      </c>
      <c r="E80" s="52">
        <v>11.0</v>
      </c>
      <c r="F80" s="242">
        <v>16.87</v>
      </c>
      <c r="G80" s="52">
        <v>798015.0</v>
      </c>
      <c r="H80" s="52">
        <v>29.31</v>
      </c>
      <c r="I80" s="52" t="s">
        <v>65</v>
      </c>
      <c r="J80" s="52" t="s">
        <v>53</v>
      </c>
      <c r="K80" s="293" t="s">
        <v>203</v>
      </c>
      <c r="O80" s="176" t="str">
        <f t="shared" si="4"/>
        <v>750MeV</v>
      </c>
      <c r="P80" s="20" t="str">
        <f t="shared" si="5"/>
        <v>650MeV</v>
      </c>
      <c r="Q80" s="247">
        <f t="shared" si="1"/>
        <v>553.53</v>
      </c>
      <c r="R80" s="247">
        <f t="shared" si="2"/>
        <v>208.33</v>
      </c>
      <c r="S80" s="247">
        <f t="shared" si="3"/>
        <v>43.6</v>
      </c>
    </row>
    <row r="81">
      <c r="A81" s="75"/>
      <c r="B81" s="52">
        <v>6480.0</v>
      </c>
      <c r="C81" s="52" t="s">
        <v>471</v>
      </c>
      <c r="D81" s="276">
        <v>26.405</v>
      </c>
      <c r="E81" s="52">
        <v>11.0</v>
      </c>
      <c r="F81" s="242">
        <v>23.76</v>
      </c>
      <c r="G81" s="52">
        <v>1104744.0</v>
      </c>
      <c r="H81" s="52">
        <v>38.03</v>
      </c>
      <c r="I81" s="52" t="s">
        <v>65</v>
      </c>
      <c r="J81" s="52" t="s">
        <v>53</v>
      </c>
      <c r="K81" s="293" t="s">
        <v>203</v>
      </c>
      <c r="O81" s="176" t="str">
        <f t="shared" si="4"/>
        <v>750MeV</v>
      </c>
      <c r="P81" s="20" t="str">
        <f t="shared" si="5"/>
        <v>650MeV</v>
      </c>
      <c r="Q81" s="247">
        <f t="shared" si="1"/>
        <v>577.29</v>
      </c>
      <c r="R81" s="247">
        <f t="shared" si="2"/>
        <v>208.33</v>
      </c>
      <c r="S81" s="247">
        <f t="shared" si="3"/>
        <v>43.6</v>
      </c>
    </row>
    <row r="82">
      <c r="A82" s="75"/>
      <c r="B82" s="52">
        <v>6481.0</v>
      </c>
      <c r="C82" s="52" t="s">
        <v>471</v>
      </c>
      <c r="D82" s="276">
        <v>26.405</v>
      </c>
      <c r="E82" s="52">
        <v>11.0</v>
      </c>
      <c r="F82" s="242">
        <v>16.36</v>
      </c>
      <c r="G82" s="52">
        <v>777311.0</v>
      </c>
      <c r="H82" s="52">
        <v>31.77</v>
      </c>
      <c r="I82" s="52" t="s">
        <v>65</v>
      </c>
      <c r="J82" s="52" t="s">
        <v>53</v>
      </c>
      <c r="K82" s="293" t="s">
        <v>203</v>
      </c>
      <c r="O82" s="176" t="str">
        <f t="shared" si="4"/>
        <v>750MeV</v>
      </c>
      <c r="P82" s="20" t="str">
        <f t="shared" si="5"/>
        <v>650MeV</v>
      </c>
      <c r="Q82" s="247">
        <f t="shared" si="1"/>
        <v>593.65</v>
      </c>
      <c r="R82" s="247">
        <f t="shared" si="2"/>
        <v>208.33</v>
      </c>
      <c r="S82" s="247">
        <f t="shared" si="3"/>
        <v>43.6</v>
      </c>
    </row>
    <row r="83">
      <c r="A83" s="75"/>
      <c r="B83" s="52">
        <v>6482.0</v>
      </c>
      <c r="C83" s="52" t="s">
        <v>471</v>
      </c>
      <c r="D83" s="276">
        <v>26.405</v>
      </c>
      <c r="E83" s="52">
        <v>11.0</v>
      </c>
      <c r="F83" s="242">
        <v>18.89</v>
      </c>
      <c r="G83" s="52">
        <v>886703.0</v>
      </c>
      <c r="H83" s="52">
        <v>31.2</v>
      </c>
      <c r="I83" s="52" t="s">
        <v>65</v>
      </c>
      <c r="J83" s="52" t="s">
        <v>53</v>
      </c>
      <c r="K83" s="293" t="s">
        <v>203</v>
      </c>
      <c r="O83" s="176" t="str">
        <f t="shared" si="4"/>
        <v>750MeV</v>
      </c>
      <c r="P83" s="20" t="str">
        <f t="shared" si="5"/>
        <v>650MeV</v>
      </c>
      <c r="Q83" s="247">
        <f t="shared" si="1"/>
        <v>612.54</v>
      </c>
      <c r="R83" s="247">
        <f t="shared" si="2"/>
        <v>208.33</v>
      </c>
      <c r="S83" s="247">
        <f t="shared" si="3"/>
        <v>43.6</v>
      </c>
    </row>
    <row r="84">
      <c r="A84" s="75"/>
      <c r="B84" s="52">
        <v>6483.0</v>
      </c>
      <c r="C84" s="52" t="s">
        <v>471</v>
      </c>
      <c r="D84" s="276">
        <v>26.405</v>
      </c>
      <c r="E84" s="52">
        <v>11.0</v>
      </c>
      <c r="F84" s="242">
        <v>19.42</v>
      </c>
      <c r="G84" s="52">
        <v>909010.0</v>
      </c>
      <c r="H84" s="52">
        <v>30.53</v>
      </c>
      <c r="I84" s="52" t="s">
        <v>65</v>
      </c>
      <c r="J84" s="52" t="s">
        <v>53</v>
      </c>
      <c r="K84" s="293" t="s">
        <v>203</v>
      </c>
      <c r="O84" s="176" t="str">
        <f t="shared" si="4"/>
        <v>750MeV</v>
      </c>
      <c r="P84" s="20" t="str">
        <f t="shared" si="5"/>
        <v>650MeV</v>
      </c>
      <c r="Q84" s="247">
        <f t="shared" si="1"/>
        <v>631.96</v>
      </c>
      <c r="R84" s="247">
        <f t="shared" si="2"/>
        <v>208.33</v>
      </c>
      <c r="S84" s="247">
        <f t="shared" si="3"/>
        <v>43.6</v>
      </c>
    </row>
    <row r="85" ht="15.0" customHeight="1">
      <c r="A85" s="75"/>
      <c r="B85" s="52">
        <v>6484.0</v>
      </c>
      <c r="C85" s="52" t="s">
        <v>471</v>
      </c>
      <c r="D85" s="276">
        <v>26.405</v>
      </c>
      <c r="E85" s="52">
        <v>11.0</v>
      </c>
      <c r="F85" s="242">
        <v>18.96</v>
      </c>
      <c r="G85" s="52">
        <v>875054.0</v>
      </c>
      <c r="H85" s="52">
        <v>29.28</v>
      </c>
      <c r="I85" s="52" t="s">
        <v>65</v>
      </c>
      <c r="J85" s="52" t="s">
        <v>53</v>
      </c>
      <c r="K85" s="293" t="s">
        <v>203</v>
      </c>
      <c r="O85" s="176" t="str">
        <f t="shared" si="4"/>
        <v>750MeV</v>
      </c>
      <c r="P85" s="20" t="str">
        <f t="shared" si="5"/>
        <v>650MeV</v>
      </c>
      <c r="Q85" s="247">
        <f t="shared" si="1"/>
        <v>650.92</v>
      </c>
      <c r="R85" s="247">
        <f t="shared" si="2"/>
        <v>208.33</v>
      </c>
      <c r="S85" s="247">
        <f t="shared" si="3"/>
        <v>43.6</v>
      </c>
    </row>
    <row r="86">
      <c r="A86" s="75"/>
      <c r="B86" s="52">
        <v>6485.0</v>
      </c>
      <c r="C86" s="52" t="s">
        <v>471</v>
      </c>
      <c r="D86" s="276">
        <v>26.405</v>
      </c>
      <c r="E86" s="52">
        <v>9.0</v>
      </c>
      <c r="F86" s="242">
        <v>9.53</v>
      </c>
      <c r="G86" s="52">
        <v>455339.0</v>
      </c>
      <c r="H86" s="52">
        <v>19.47</v>
      </c>
      <c r="I86" s="52" t="s">
        <v>65</v>
      </c>
      <c r="J86" s="52" t="s">
        <v>53</v>
      </c>
      <c r="K86" s="293" t="s">
        <v>203</v>
      </c>
      <c r="O86" s="176" t="str">
        <f t="shared" si="4"/>
        <v>750MeV</v>
      </c>
      <c r="P86" s="20" t="str">
        <f t="shared" si="5"/>
        <v>650MeV</v>
      </c>
      <c r="Q86" s="247">
        <f t="shared" si="1"/>
        <v>660.45</v>
      </c>
      <c r="R86" s="247">
        <f t="shared" si="2"/>
        <v>208.33</v>
      </c>
      <c r="S86" s="247">
        <f t="shared" si="3"/>
        <v>43.6</v>
      </c>
    </row>
    <row r="87" ht="14.25" customHeight="1">
      <c r="A87" s="73"/>
      <c r="B87" s="52">
        <v>6486.0</v>
      </c>
      <c r="C87" s="52" t="s">
        <v>471</v>
      </c>
      <c r="D87" s="276">
        <v>26.405</v>
      </c>
      <c r="E87" s="52">
        <v>6.0</v>
      </c>
      <c r="F87" s="242">
        <v>10.74</v>
      </c>
      <c r="G87" s="52">
        <v>521484.0</v>
      </c>
      <c r="H87" s="52">
        <v>29.54</v>
      </c>
      <c r="I87" s="52" t="s">
        <v>65</v>
      </c>
      <c r="J87" s="52" t="s">
        <v>53</v>
      </c>
      <c r="K87" s="293" t="s">
        <v>203</v>
      </c>
      <c r="L87" s="4"/>
      <c r="O87" s="176" t="str">
        <f t="shared" si="4"/>
        <v>750MeV</v>
      </c>
      <c r="P87" s="20" t="str">
        <f t="shared" si="5"/>
        <v>650MeV</v>
      </c>
      <c r="Q87" s="247">
        <f t="shared" si="1"/>
        <v>671.19</v>
      </c>
      <c r="R87" s="247">
        <f t="shared" si="2"/>
        <v>208.33</v>
      </c>
      <c r="S87" s="247">
        <f t="shared" si="3"/>
        <v>43.6</v>
      </c>
    </row>
    <row r="88">
      <c r="A88" s="73"/>
      <c r="B88" s="52">
        <v>6487.0</v>
      </c>
      <c r="C88" s="52" t="s">
        <v>471</v>
      </c>
      <c r="D88" s="276">
        <v>26.405</v>
      </c>
      <c r="E88" s="52">
        <v>11.0</v>
      </c>
      <c r="F88" s="242">
        <v>9.27</v>
      </c>
      <c r="G88" s="52">
        <v>430095.0</v>
      </c>
      <c r="H88" s="52">
        <v>14.81</v>
      </c>
      <c r="I88" s="52" t="s">
        <v>65</v>
      </c>
      <c r="J88" s="52" t="s">
        <v>453</v>
      </c>
      <c r="K88" s="293" t="s">
        <v>203</v>
      </c>
      <c r="O88" s="176" t="str">
        <f t="shared" si="4"/>
        <v>750MeV</v>
      </c>
      <c r="P88" s="20" t="str">
        <f t="shared" si="5"/>
        <v>650MeV</v>
      </c>
      <c r="Q88" s="247">
        <f t="shared" si="1"/>
        <v>680.46</v>
      </c>
      <c r="R88" s="247">
        <f t="shared" si="2"/>
        <v>208.33</v>
      </c>
      <c r="S88" s="247">
        <f t="shared" si="3"/>
        <v>43.6</v>
      </c>
      <c r="AG88" s="4" t="s">
        <v>811</v>
      </c>
    </row>
    <row r="89">
      <c r="A89" s="111"/>
      <c r="B89" s="43">
        <v>6488.0</v>
      </c>
      <c r="C89" s="43" t="s">
        <v>471</v>
      </c>
      <c r="D89" s="277">
        <v>26.405</v>
      </c>
      <c r="E89" s="43">
        <v>6.0</v>
      </c>
      <c r="F89" s="381">
        <v>9.49</v>
      </c>
      <c r="G89" s="43">
        <v>571407.0</v>
      </c>
      <c r="H89" s="43">
        <v>29.28</v>
      </c>
      <c r="I89" s="43" t="s">
        <v>229</v>
      </c>
      <c r="J89" s="43" t="s">
        <v>53</v>
      </c>
      <c r="K89" s="397" t="s">
        <v>203</v>
      </c>
      <c r="L89" s="27"/>
      <c r="M89" s="27"/>
      <c r="N89" s="27"/>
      <c r="O89" s="200" t="str">
        <f t="shared" si="4"/>
        <v>750MeV</v>
      </c>
      <c r="P89" s="27" t="str">
        <f t="shared" si="5"/>
        <v>650MeV</v>
      </c>
      <c r="Q89" s="382">
        <f t="shared" si="1"/>
        <v>680.46</v>
      </c>
      <c r="R89" s="382">
        <f t="shared" si="2"/>
        <v>208.33</v>
      </c>
      <c r="S89" s="382">
        <f t="shared" si="3"/>
        <v>53.09</v>
      </c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</row>
    <row r="90">
      <c r="A90" s="338"/>
      <c r="B90" s="333">
        <v>6489.0</v>
      </c>
      <c r="C90" s="333" t="s">
        <v>886</v>
      </c>
      <c r="D90" s="383">
        <v>26.405</v>
      </c>
      <c r="E90" s="333">
        <v>11.0</v>
      </c>
      <c r="F90" s="387">
        <v>8.15</v>
      </c>
      <c r="G90" s="333">
        <v>453691.0</v>
      </c>
      <c r="H90" s="333">
        <v>20.55</v>
      </c>
      <c r="I90" s="333" t="s">
        <v>802</v>
      </c>
      <c r="J90" s="333" t="s">
        <v>53</v>
      </c>
      <c r="K90" s="419" t="s">
        <v>203</v>
      </c>
      <c r="L90" s="335" t="s">
        <v>887</v>
      </c>
      <c r="M90" s="336"/>
      <c r="N90" s="336"/>
      <c r="O90" s="337" t="str">
        <f t="shared" si="4"/>
        <v>750MeV</v>
      </c>
      <c r="P90" s="336" t="str">
        <f t="shared" si="5"/>
        <v>650MeV</v>
      </c>
      <c r="Q90" s="386">
        <f t="shared" si="1"/>
        <v>680.46</v>
      </c>
      <c r="R90" s="386">
        <f t="shared" si="2"/>
        <v>208.33</v>
      </c>
      <c r="S90" s="386">
        <f t="shared" si="3"/>
        <v>53.09</v>
      </c>
      <c r="T90" s="336"/>
      <c r="U90" s="336"/>
      <c r="V90" s="336"/>
      <c r="W90" s="336"/>
      <c r="X90" s="336"/>
      <c r="Y90" s="336"/>
      <c r="Z90" s="336"/>
      <c r="AA90" s="336"/>
      <c r="AB90" s="336"/>
      <c r="AC90" s="336"/>
      <c r="AD90" s="336"/>
      <c r="AE90" s="336"/>
      <c r="AF90" s="336"/>
      <c r="AG90" s="336"/>
      <c r="AH90" s="336"/>
    </row>
    <row r="91">
      <c r="A91" s="332"/>
      <c r="B91" s="333">
        <v>6490.0</v>
      </c>
      <c r="C91" s="333" t="s">
        <v>886</v>
      </c>
      <c r="D91" s="383">
        <v>26.405</v>
      </c>
      <c r="E91" s="333">
        <v>11.0</v>
      </c>
      <c r="F91" s="387">
        <v>17.92</v>
      </c>
      <c r="G91" s="333">
        <v>949345.0</v>
      </c>
      <c r="H91" s="333">
        <v>29.36</v>
      </c>
      <c r="I91" s="333" t="s">
        <v>802</v>
      </c>
      <c r="J91" s="333" t="s">
        <v>53</v>
      </c>
      <c r="K91" s="419" t="s">
        <v>203</v>
      </c>
      <c r="L91" s="335" t="s">
        <v>887</v>
      </c>
      <c r="M91" s="336"/>
      <c r="N91" s="336"/>
      <c r="O91" s="337" t="str">
        <f t="shared" si="4"/>
        <v>750MeV</v>
      </c>
      <c r="P91" s="336" t="str">
        <f t="shared" si="5"/>
        <v>650MeV</v>
      </c>
      <c r="Q91" s="386">
        <f t="shared" si="1"/>
        <v>680.46</v>
      </c>
      <c r="R91" s="386">
        <f t="shared" si="2"/>
        <v>208.33</v>
      </c>
      <c r="S91" s="386">
        <f t="shared" si="3"/>
        <v>53.09</v>
      </c>
      <c r="T91" s="336"/>
      <c r="U91" s="336"/>
      <c r="V91" s="336"/>
      <c r="W91" s="336"/>
      <c r="X91" s="336"/>
      <c r="Y91" s="336"/>
      <c r="Z91" s="336"/>
      <c r="AA91" s="336"/>
      <c r="AB91" s="336"/>
      <c r="AC91" s="336"/>
      <c r="AD91" s="336"/>
      <c r="AE91" s="336"/>
      <c r="AF91" s="336"/>
      <c r="AG91" s="336"/>
      <c r="AH91" s="336"/>
    </row>
    <row r="92">
      <c r="A92" s="332"/>
      <c r="B92" s="333">
        <v>6491.0</v>
      </c>
      <c r="C92" s="333" t="s">
        <v>886</v>
      </c>
      <c r="D92" s="383">
        <v>26.405</v>
      </c>
      <c r="E92" s="333">
        <v>11.0</v>
      </c>
      <c r="F92" s="387">
        <v>18.59</v>
      </c>
      <c r="G92" s="333">
        <v>983199.0</v>
      </c>
      <c r="H92" s="333">
        <v>29.37</v>
      </c>
      <c r="I92" s="333" t="s">
        <v>802</v>
      </c>
      <c r="J92" s="333" t="s">
        <v>53</v>
      </c>
      <c r="K92" s="419" t="s">
        <v>203</v>
      </c>
      <c r="L92" s="335" t="s">
        <v>887</v>
      </c>
      <c r="M92" s="336"/>
      <c r="N92" s="335"/>
      <c r="O92" s="337" t="str">
        <f t="shared" si="4"/>
        <v>750MeV</v>
      </c>
      <c r="P92" s="336" t="str">
        <f t="shared" si="5"/>
        <v>650MeV</v>
      </c>
      <c r="Q92" s="386">
        <f t="shared" si="1"/>
        <v>680.46</v>
      </c>
      <c r="R92" s="386">
        <f t="shared" si="2"/>
        <v>208.33</v>
      </c>
      <c r="S92" s="386">
        <f t="shared" si="3"/>
        <v>53.09</v>
      </c>
      <c r="T92" s="336"/>
      <c r="U92" s="336"/>
      <c r="V92" s="336"/>
      <c r="W92" s="336"/>
      <c r="X92" s="336"/>
      <c r="Y92" s="336"/>
      <c r="Z92" s="336"/>
      <c r="AA92" s="336"/>
      <c r="AB92" s="336"/>
      <c r="AC92" s="336"/>
      <c r="AD92" s="336"/>
      <c r="AE92" s="336"/>
      <c r="AF92" s="336"/>
      <c r="AG92" s="336"/>
      <c r="AH92" s="336"/>
    </row>
    <row r="93">
      <c r="A93" s="332"/>
      <c r="B93" s="333">
        <v>6492.0</v>
      </c>
      <c r="C93" s="333" t="s">
        <v>886</v>
      </c>
      <c r="D93" s="383">
        <v>26.405</v>
      </c>
      <c r="E93" s="333">
        <v>11.0</v>
      </c>
      <c r="F93" s="387">
        <v>16.84</v>
      </c>
      <c r="G93" s="333">
        <v>900958.0</v>
      </c>
      <c r="H93" s="333">
        <v>29.61</v>
      </c>
      <c r="I93" s="333" t="s">
        <v>802</v>
      </c>
      <c r="J93" s="333" t="s">
        <v>53</v>
      </c>
      <c r="K93" s="419" t="s">
        <v>203</v>
      </c>
      <c r="L93" s="335" t="s">
        <v>887</v>
      </c>
      <c r="M93" s="336"/>
      <c r="N93" s="336"/>
      <c r="O93" s="337" t="str">
        <f t="shared" si="4"/>
        <v>750MeV</v>
      </c>
      <c r="P93" s="336" t="str">
        <f t="shared" si="5"/>
        <v>650MeV</v>
      </c>
      <c r="Q93" s="386">
        <f t="shared" si="1"/>
        <v>680.46</v>
      </c>
      <c r="R93" s="386">
        <f t="shared" si="2"/>
        <v>208.33</v>
      </c>
      <c r="S93" s="386">
        <f t="shared" si="3"/>
        <v>53.09</v>
      </c>
      <c r="T93" s="336"/>
      <c r="U93" s="336"/>
      <c r="V93" s="336"/>
      <c r="W93" s="336"/>
      <c r="X93" s="336"/>
      <c r="Y93" s="336"/>
      <c r="Z93" s="336"/>
      <c r="AA93" s="336"/>
      <c r="AB93" s="336"/>
      <c r="AC93" s="336"/>
      <c r="AD93" s="336"/>
      <c r="AE93" s="336"/>
      <c r="AF93" s="336"/>
      <c r="AG93" s="336"/>
      <c r="AH93" s="336"/>
    </row>
    <row r="94">
      <c r="A94" s="332"/>
      <c r="B94" s="333">
        <v>6493.0</v>
      </c>
      <c r="C94" s="333" t="s">
        <v>886</v>
      </c>
      <c r="D94" s="383">
        <v>26.405</v>
      </c>
      <c r="E94" s="333">
        <v>11.0</v>
      </c>
      <c r="F94" s="387">
        <v>15.19</v>
      </c>
      <c r="G94" s="333">
        <v>907898.0</v>
      </c>
      <c r="H94" s="333">
        <v>28.52</v>
      </c>
      <c r="I94" s="333" t="s">
        <v>802</v>
      </c>
      <c r="J94" s="333" t="s">
        <v>53</v>
      </c>
      <c r="K94" s="419" t="s">
        <v>203</v>
      </c>
      <c r="L94" s="430" t="s">
        <v>888</v>
      </c>
      <c r="M94" s="431"/>
      <c r="N94" s="432"/>
      <c r="O94" s="337" t="str">
        <f t="shared" si="4"/>
        <v>750MeV</v>
      </c>
      <c r="P94" s="336" t="str">
        <f t="shared" si="5"/>
        <v>650MeV</v>
      </c>
      <c r="Q94" s="386">
        <f t="shared" si="1"/>
        <v>680.46</v>
      </c>
      <c r="R94" s="386">
        <f t="shared" si="2"/>
        <v>208.33</v>
      </c>
      <c r="S94" s="386">
        <f t="shared" si="3"/>
        <v>53.09</v>
      </c>
      <c r="T94" s="336"/>
      <c r="U94" s="336"/>
      <c r="V94" s="336"/>
      <c r="W94" s="336"/>
      <c r="X94" s="336"/>
      <c r="Y94" s="336"/>
      <c r="Z94" s="336"/>
      <c r="AA94" s="336"/>
      <c r="AB94" s="336"/>
      <c r="AC94" s="336"/>
      <c r="AD94" s="336"/>
      <c r="AE94" s="336"/>
      <c r="AF94" s="336"/>
      <c r="AG94" s="336"/>
      <c r="AH94" s="336"/>
    </row>
    <row r="95">
      <c r="A95" s="332"/>
      <c r="B95" s="333">
        <v>6494.0</v>
      </c>
      <c r="C95" s="333" t="s">
        <v>886</v>
      </c>
      <c r="D95" s="383">
        <v>26.405</v>
      </c>
      <c r="E95" s="333">
        <v>6.0</v>
      </c>
      <c r="F95" s="387">
        <v>9.53</v>
      </c>
      <c r="G95" s="333">
        <v>700929.0</v>
      </c>
      <c r="H95" s="333">
        <v>29.45</v>
      </c>
      <c r="I95" s="333" t="s">
        <v>715</v>
      </c>
      <c r="J95" s="333" t="s">
        <v>53</v>
      </c>
      <c r="K95" s="419" t="s">
        <v>203</v>
      </c>
      <c r="L95" s="335" t="s">
        <v>887</v>
      </c>
      <c r="M95" s="336"/>
      <c r="N95" s="336"/>
      <c r="O95" s="337" t="str">
        <f t="shared" si="4"/>
        <v>750MeV</v>
      </c>
      <c r="P95" s="336" t="str">
        <f t="shared" si="5"/>
        <v>650MeV</v>
      </c>
      <c r="Q95" s="386">
        <f t="shared" si="1"/>
        <v>680.46</v>
      </c>
      <c r="R95" s="386">
        <f t="shared" si="2"/>
        <v>208.33</v>
      </c>
      <c r="S95" s="386">
        <f t="shared" si="3"/>
        <v>53.09</v>
      </c>
      <c r="T95" s="336"/>
      <c r="U95" s="336"/>
      <c r="V95" s="336"/>
      <c r="W95" s="336"/>
      <c r="X95" s="336"/>
      <c r="Y95" s="336"/>
      <c r="Z95" s="336"/>
      <c r="AA95" s="336"/>
      <c r="AB95" s="336"/>
      <c r="AC95" s="336"/>
      <c r="AD95" s="336"/>
      <c r="AE95" s="336"/>
      <c r="AF95" s="336"/>
      <c r="AG95" s="336"/>
      <c r="AH95" s="336"/>
    </row>
    <row r="96">
      <c r="A96" s="338"/>
      <c r="B96" s="333">
        <v>6495.0</v>
      </c>
      <c r="C96" s="333" t="s">
        <v>886</v>
      </c>
      <c r="D96" s="383">
        <v>26.405</v>
      </c>
      <c r="E96" s="333">
        <v>6.0</v>
      </c>
      <c r="F96" s="387">
        <v>10.24</v>
      </c>
      <c r="G96" s="333">
        <v>747105.0</v>
      </c>
      <c r="H96" s="333">
        <v>29.09</v>
      </c>
      <c r="I96" s="333" t="s">
        <v>715</v>
      </c>
      <c r="J96" s="333" t="s">
        <v>53</v>
      </c>
      <c r="K96" s="419" t="s">
        <v>203</v>
      </c>
      <c r="L96" s="335" t="s">
        <v>887</v>
      </c>
      <c r="M96" s="336"/>
      <c r="N96" s="336"/>
      <c r="O96" s="337" t="str">
        <f t="shared" si="4"/>
        <v>750MeV</v>
      </c>
      <c r="P96" s="336" t="str">
        <f t="shared" si="5"/>
        <v>650MeV</v>
      </c>
      <c r="Q96" s="386">
        <f t="shared" si="1"/>
        <v>680.46</v>
      </c>
      <c r="R96" s="386">
        <f t="shared" si="2"/>
        <v>208.33</v>
      </c>
      <c r="S96" s="386">
        <f t="shared" si="3"/>
        <v>53.09</v>
      </c>
      <c r="T96" s="336"/>
      <c r="U96" s="336"/>
      <c r="V96" s="336"/>
      <c r="W96" s="336"/>
      <c r="X96" s="336"/>
      <c r="Y96" s="336"/>
      <c r="Z96" s="336"/>
      <c r="AA96" s="336"/>
      <c r="AB96" s="336"/>
      <c r="AC96" s="336"/>
      <c r="AD96" s="336"/>
      <c r="AE96" s="336"/>
      <c r="AF96" s="336"/>
      <c r="AG96" s="336"/>
      <c r="AH96" s="336"/>
    </row>
    <row r="97">
      <c r="A97" s="332"/>
      <c r="B97" s="333">
        <v>6496.0</v>
      </c>
      <c r="C97" s="333" t="s">
        <v>886</v>
      </c>
      <c r="D97" s="383">
        <v>26.405</v>
      </c>
      <c r="E97" s="333">
        <v>6.0</v>
      </c>
      <c r="F97" s="387">
        <v>8.43</v>
      </c>
      <c r="G97" s="333">
        <v>1289019.0</v>
      </c>
      <c r="H97" s="333">
        <v>29.36</v>
      </c>
      <c r="I97" s="333" t="s">
        <v>719</v>
      </c>
      <c r="J97" s="333" t="s">
        <v>53</v>
      </c>
      <c r="K97" s="419" t="s">
        <v>203</v>
      </c>
      <c r="L97" s="335" t="s">
        <v>887</v>
      </c>
      <c r="M97" s="336"/>
      <c r="N97" s="336"/>
      <c r="O97" s="337" t="str">
        <f t="shared" si="4"/>
        <v>750MeV</v>
      </c>
      <c r="P97" s="336" t="str">
        <f t="shared" si="5"/>
        <v>650MeV</v>
      </c>
      <c r="Q97" s="386">
        <f t="shared" si="1"/>
        <v>680.46</v>
      </c>
      <c r="R97" s="386">
        <f t="shared" si="2"/>
        <v>208.33</v>
      </c>
      <c r="S97" s="386">
        <f t="shared" si="3"/>
        <v>53.09</v>
      </c>
      <c r="T97" s="336"/>
      <c r="U97" s="336"/>
      <c r="V97" s="336"/>
      <c r="W97" s="336"/>
      <c r="X97" s="336"/>
      <c r="Y97" s="336"/>
      <c r="Z97" s="336"/>
      <c r="AA97" s="336"/>
      <c r="AB97" s="336"/>
      <c r="AC97" s="336"/>
      <c r="AD97" s="336"/>
      <c r="AE97" s="336"/>
      <c r="AF97" s="336"/>
      <c r="AG97" s="336"/>
      <c r="AH97" s="336"/>
    </row>
    <row r="98">
      <c r="A98" s="332"/>
      <c r="B98" s="333">
        <v>6497.0</v>
      </c>
      <c r="C98" s="333" t="s">
        <v>886</v>
      </c>
      <c r="D98" s="383">
        <v>26.405</v>
      </c>
      <c r="E98" s="333">
        <v>6.0</v>
      </c>
      <c r="F98" s="387">
        <v>6.84</v>
      </c>
      <c r="G98" s="333">
        <v>1070801.0</v>
      </c>
      <c r="H98" s="333">
        <v>28.61</v>
      </c>
      <c r="I98" s="333" t="s">
        <v>719</v>
      </c>
      <c r="J98" s="333" t="s">
        <v>53</v>
      </c>
      <c r="K98" s="419" t="s">
        <v>203</v>
      </c>
      <c r="L98" s="335" t="s">
        <v>887</v>
      </c>
      <c r="M98" s="336"/>
      <c r="N98" s="336"/>
      <c r="O98" s="337" t="str">
        <f t="shared" si="4"/>
        <v>750MeV</v>
      </c>
      <c r="P98" s="336" t="str">
        <f t="shared" si="5"/>
        <v>650MeV</v>
      </c>
      <c r="Q98" s="386">
        <f t="shared" si="1"/>
        <v>680.46</v>
      </c>
      <c r="R98" s="386">
        <f t="shared" si="2"/>
        <v>208.33</v>
      </c>
      <c r="S98" s="386">
        <f t="shared" si="3"/>
        <v>53.09</v>
      </c>
      <c r="T98" s="336"/>
      <c r="U98" s="336"/>
      <c r="V98" s="336"/>
      <c r="W98" s="336"/>
      <c r="X98" s="336"/>
      <c r="Y98" s="336"/>
      <c r="Z98" s="336"/>
      <c r="AA98" s="336"/>
      <c r="AB98" s="336"/>
      <c r="AC98" s="336"/>
      <c r="AD98" s="336"/>
      <c r="AE98" s="336"/>
      <c r="AF98" s="336"/>
      <c r="AG98" s="336"/>
      <c r="AH98" s="336"/>
    </row>
    <row r="99">
      <c r="A99" s="332"/>
      <c r="B99" s="333">
        <v>6498.0</v>
      </c>
      <c r="C99" s="333" t="s">
        <v>886</v>
      </c>
      <c r="D99" s="383">
        <v>26.405</v>
      </c>
      <c r="E99" s="333">
        <v>6.0</v>
      </c>
      <c r="F99" s="387">
        <v>10.35</v>
      </c>
      <c r="G99" s="333">
        <v>1569501.0</v>
      </c>
      <c r="H99" s="333">
        <v>29.54</v>
      </c>
      <c r="I99" s="333" t="s">
        <v>719</v>
      </c>
      <c r="J99" s="333" t="s">
        <v>53</v>
      </c>
      <c r="K99" s="419" t="s">
        <v>203</v>
      </c>
      <c r="L99" s="335" t="s">
        <v>887</v>
      </c>
      <c r="M99" s="336"/>
      <c r="N99" s="336"/>
      <c r="O99" s="337" t="str">
        <f t="shared" si="4"/>
        <v>750MeV</v>
      </c>
      <c r="P99" s="336" t="str">
        <f t="shared" si="5"/>
        <v>650MeV</v>
      </c>
      <c r="Q99" s="386">
        <f t="shared" si="1"/>
        <v>680.46</v>
      </c>
      <c r="R99" s="386">
        <f t="shared" si="2"/>
        <v>208.33</v>
      </c>
      <c r="S99" s="386">
        <f t="shared" si="3"/>
        <v>53.09</v>
      </c>
      <c r="T99" s="336"/>
      <c r="U99" s="336"/>
      <c r="V99" s="336"/>
      <c r="W99" s="336"/>
      <c r="X99" s="336"/>
      <c r="Y99" s="336"/>
      <c r="Z99" s="336"/>
      <c r="AA99" s="336"/>
      <c r="AB99" s="336"/>
      <c r="AC99" s="336"/>
      <c r="AD99" s="336"/>
      <c r="AE99" s="336"/>
      <c r="AF99" s="336"/>
      <c r="AG99" s="336"/>
      <c r="AH99" s="336"/>
    </row>
    <row r="100">
      <c r="A100" s="332"/>
      <c r="B100" s="333">
        <v>6499.0</v>
      </c>
      <c r="C100" s="333" t="s">
        <v>886</v>
      </c>
      <c r="D100" s="383">
        <v>26.405</v>
      </c>
      <c r="E100" s="333">
        <v>6.0</v>
      </c>
      <c r="F100" s="387">
        <v>10.69</v>
      </c>
      <c r="G100" s="333">
        <v>1631839.0</v>
      </c>
      <c r="H100" s="333">
        <v>30.93</v>
      </c>
      <c r="I100" s="333" t="s">
        <v>719</v>
      </c>
      <c r="J100" s="333" t="s">
        <v>53</v>
      </c>
      <c r="K100" s="419" t="s">
        <v>203</v>
      </c>
      <c r="L100" s="335" t="s">
        <v>887</v>
      </c>
      <c r="M100" s="336"/>
      <c r="N100" s="336"/>
      <c r="O100" s="337" t="str">
        <f t="shared" si="4"/>
        <v>750MeV</v>
      </c>
      <c r="P100" s="336" t="str">
        <f t="shared" si="5"/>
        <v>650MeV</v>
      </c>
      <c r="Q100" s="386">
        <f t="shared" si="1"/>
        <v>680.46</v>
      </c>
      <c r="R100" s="386">
        <f t="shared" si="2"/>
        <v>208.33</v>
      </c>
      <c r="S100" s="386">
        <f t="shared" si="3"/>
        <v>53.09</v>
      </c>
      <c r="T100" s="336"/>
      <c r="U100" s="336"/>
      <c r="V100" s="336"/>
      <c r="W100" s="336"/>
      <c r="X100" s="336"/>
      <c r="Y100" s="336"/>
      <c r="Z100" s="336"/>
      <c r="AA100" s="336"/>
      <c r="AB100" s="336"/>
      <c r="AC100" s="336"/>
      <c r="AD100" s="336"/>
      <c r="AE100" s="336"/>
      <c r="AF100" s="336"/>
      <c r="AG100" s="336"/>
      <c r="AH100" s="336"/>
    </row>
    <row r="101">
      <c r="A101" s="332"/>
      <c r="B101" s="333">
        <v>6500.0</v>
      </c>
      <c r="C101" s="333" t="s">
        <v>886</v>
      </c>
      <c r="D101" s="383">
        <v>26.405</v>
      </c>
      <c r="E101" s="333">
        <v>6.0</v>
      </c>
      <c r="F101" s="387">
        <v>11.18</v>
      </c>
      <c r="G101" s="333">
        <v>1698669.0</v>
      </c>
      <c r="H101" s="333">
        <v>31.23</v>
      </c>
      <c r="I101" s="333" t="s">
        <v>719</v>
      </c>
      <c r="J101" s="333" t="s">
        <v>53</v>
      </c>
      <c r="K101" s="419" t="s">
        <v>203</v>
      </c>
      <c r="L101" s="335" t="s">
        <v>887</v>
      </c>
      <c r="M101" s="336"/>
      <c r="N101" s="336"/>
      <c r="O101" s="337" t="str">
        <f t="shared" si="4"/>
        <v>750MeV</v>
      </c>
      <c r="P101" s="336" t="str">
        <f t="shared" si="5"/>
        <v>650MeV</v>
      </c>
      <c r="Q101" s="386">
        <f t="shared" si="1"/>
        <v>680.46</v>
      </c>
      <c r="R101" s="386">
        <f t="shared" si="2"/>
        <v>208.33</v>
      </c>
      <c r="S101" s="386">
        <f t="shared" si="3"/>
        <v>53.09</v>
      </c>
      <c r="T101" s="336"/>
      <c r="U101" s="336"/>
      <c r="V101" s="336"/>
      <c r="W101" s="336"/>
      <c r="X101" s="336"/>
      <c r="Y101" s="336"/>
      <c r="Z101" s="336"/>
      <c r="AA101" s="336"/>
      <c r="AB101" s="336"/>
      <c r="AC101" s="336"/>
      <c r="AD101" s="336"/>
      <c r="AE101" s="336"/>
      <c r="AF101" s="336"/>
      <c r="AG101" s="336"/>
      <c r="AH101" s="336"/>
    </row>
    <row r="102">
      <c r="A102" s="332"/>
      <c r="B102" s="333">
        <v>6501.0</v>
      </c>
      <c r="C102" s="333" t="s">
        <v>886</v>
      </c>
      <c r="D102" s="383">
        <v>26.405</v>
      </c>
      <c r="E102" s="333">
        <v>6.0</v>
      </c>
      <c r="F102" s="387">
        <v>10.65</v>
      </c>
      <c r="G102" s="333">
        <v>1614869.0</v>
      </c>
      <c r="H102" s="333">
        <v>31.36</v>
      </c>
      <c r="I102" s="333" t="s">
        <v>719</v>
      </c>
      <c r="J102" s="333" t="s">
        <v>53</v>
      </c>
      <c r="K102" s="419" t="s">
        <v>203</v>
      </c>
      <c r="L102" s="335" t="s">
        <v>887</v>
      </c>
      <c r="M102" s="336"/>
      <c r="N102" s="336"/>
      <c r="O102" s="337" t="str">
        <f t="shared" si="4"/>
        <v>750MeV</v>
      </c>
      <c r="P102" s="336" t="str">
        <f t="shared" si="5"/>
        <v>650MeV</v>
      </c>
      <c r="Q102" s="386">
        <f t="shared" si="1"/>
        <v>680.46</v>
      </c>
      <c r="R102" s="386">
        <f t="shared" si="2"/>
        <v>208.33</v>
      </c>
      <c r="S102" s="386">
        <f t="shared" si="3"/>
        <v>53.09</v>
      </c>
      <c r="T102" s="336"/>
      <c r="U102" s="336"/>
      <c r="V102" s="336"/>
      <c r="W102" s="336"/>
      <c r="X102" s="336"/>
      <c r="Y102" s="336"/>
      <c r="Z102" s="336"/>
      <c r="AA102" s="336"/>
      <c r="AB102" s="336"/>
      <c r="AC102" s="336"/>
      <c r="AD102" s="336"/>
      <c r="AE102" s="336"/>
      <c r="AF102" s="336"/>
      <c r="AG102" s="336"/>
      <c r="AH102" s="336"/>
    </row>
    <row r="103">
      <c r="A103" s="390"/>
      <c r="B103" s="333">
        <v>6502.0</v>
      </c>
      <c r="C103" s="333" t="s">
        <v>886</v>
      </c>
      <c r="D103" s="383">
        <v>26.405</v>
      </c>
      <c r="E103" s="333">
        <v>6.0</v>
      </c>
      <c r="F103" s="387">
        <v>1.34</v>
      </c>
      <c r="G103" s="333">
        <v>212620.0</v>
      </c>
      <c r="H103" s="333">
        <v>4.18</v>
      </c>
      <c r="I103" s="333" t="s">
        <v>719</v>
      </c>
      <c r="J103" s="333" t="s">
        <v>53</v>
      </c>
      <c r="K103" s="419" t="s">
        <v>203</v>
      </c>
      <c r="L103" s="392" t="s">
        <v>887</v>
      </c>
      <c r="M103" s="336"/>
      <c r="N103" s="336"/>
      <c r="O103" s="337" t="str">
        <f t="shared" si="4"/>
        <v>750MeV</v>
      </c>
      <c r="P103" s="336" t="str">
        <f t="shared" si="5"/>
        <v>650MeV</v>
      </c>
      <c r="Q103" s="386">
        <f t="shared" si="1"/>
        <v>680.46</v>
      </c>
      <c r="R103" s="386">
        <f t="shared" si="2"/>
        <v>208.33</v>
      </c>
      <c r="S103" s="386">
        <f t="shared" si="3"/>
        <v>53.09</v>
      </c>
      <c r="T103" s="336"/>
      <c r="U103" s="336"/>
      <c r="V103" s="336"/>
      <c r="W103" s="336"/>
      <c r="X103" s="336"/>
      <c r="Y103" s="336"/>
      <c r="Z103" s="336"/>
      <c r="AA103" s="336"/>
      <c r="AB103" s="336"/>
      <c r="AC103" s="336"/>
      <c r="AD103" s="336"/>
      <c r="AE103" s="336"/>
      <c r="AF103" s="336"/>
      <c r="AG103" s="336"/>
      <c r="AH103" s="336"/>
    </row>
    <row r="104">
      <c r="A104" s="111"/>
      <c r="B104" s="43">
        <v>6503.0</v>
      </c>
      <c r="C104" s="43" t="s">
        <v>391</v>
      </c>
      <c r="D104" s="277">
        <v>26.405</v>
      </c>
      <c r="E104" s="43">
        <v>6.0</v>
      </c>
      <c r="F104" s="381">
        <v>0.0</v>
      </c>
      <c r="G104" s="43">
        <v>0.0</v>
      </c>
      <c r="H104" s="43">
        <v>0.0</v>
      </c>
      <c r="I104" s="43" t="s">
        <v>229</v>
      </c>
      <c r="J104" s="43" t="s">
        <v>53</v>
      </c>
      <c r="K104" s="397" t="s">
        <v>203</v>
      </c>
      <c r="L104" s="42" t="s">
        <v>474</v>
      </c>
      <c r="M104" s="27"/>
      <c r="N104" s="27"/>
      <c r="O104" s="200" t="str">
        <f t="shared" si="4"/>
        <v>750MeV</v>
      </c>
      <c r="P104" s="27" t="str">
        <f t="shared" si="5"/>
        <v>650MeV</v>
      </c>
      <c r="Q104" s="382">
        <f t="shared" si="1"/>
        <v>680.46</v>
      </c>
      <c r="R104" s="382">
        <f t="shared" si="2"/>
        <v>208.33</v>
      </c>
      <c r="S104" s="382">
        <f t="shared" si="3"/>
        <v>53.09</v>
      </c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</row>
    <row r="105">
      <c r="A105" s="75"/>
      <c r="B105" s="52">
        <v>6504.0</v>
      </c>
      <c r="C105" s="52" t="s">
        <v>391</v>
      </c>
      <c r="D105" s="276">
        <v>26.405</v>
      </c>
      <c r="E105" s="52">
        <v>11.0</v>
      </c>
      <c r="F105" s="242">
        <v>7.8</v>
      </c>
      <c r="G105" s="52">
        <v>466322.0</v>
      </c>
      <c r="H105" s="52">
        <v>28.57</v>
      </c>
      <c r="I105" s="52" t="s">
        <v>65</v>
      </c>
      <c r="J105" s="52" t="s">
        <v>53</v>
      </c>
      <c r="K105" s="293" t="s">
        <v>203</v>
      </c>
      <c r="L105" s="4" t="s">
        <v>889</v>
      </c>
      <c r="O105" s="176" t="str">
        <f t="shared" si="4"/>
        <v>750MeV</v>
      </c>
      <c r="P105" s="20" t="str">
        <f t="shared" si="5"/>
        <v>650MeV</v>
      </c>
      <c r="Q105" s="247">
        <f t="shared" si="1"/>
        <v>688.26</v>
      </c>
      <c r="R105" s="247">
        <f t="shared" si="2"/>
        <v>208.33</v>
      </c>
      <c r="S105" s="247">
        <f t="shared" si="3"/>
        <v>53.09</v>
      </c>
    </row>
    <row r="106">
      <c r="A106" s="263">
        <v>45416.0</v>
      </c>
      <c r="B106" s="43">
        <v>6505.0</v>
      </c>
      <c r="C106" s="43" t="s">
        <v>391</v>
      </c>
      <c r="D106" s="277">
        <v>26.405</v>
      </c>
      <c r="E106" s="43">
        <v>6.0</v>
      </c>
      <c r="F106" s="381">
        <v>7.43</v>
      </c>
      <c r="G106" s="43">
        <v>460351.0</v>
      </c>
      <c r="H106" s="43">
        <v>26.94</v>
      </c>
      <c r="I106" s="43" t="s">
        <v>229</v>
      </c>
      <c r="J106" s="43" t="s">
        <v>53</v>
      </c>
      <c r="K106" s="397" t="s">
        <v>203</v>
      </c>
      <c r="L106" s="42"/>
      <c r="M106" s="27"/>
      <c r="N106" s="27"/>
      <c r="O106" s="200" t="str">
        <f t="shared" si="4"/>
        <v>750MeV</v>
      </c>
      <c r="P106" s="27" t="str">
        <f t="shared" si="5"/>
        <v>650MeV</v>
      </c>
      <c r="Q106" s="382">
        <f t="shared" si="1"/>
        <v>688.26</v>
      </c>
      <c r="R106" s="382">
        <f t="shared" si="2"/>
        <v>208.33</v>
      </c>
      <c r="S106" s="382">
        <f t="shared" si="3"/>
        <v>60.52</v>
      </c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</row>
    <row r="107">
      <c r="A107" s="114"/>
      <c r="B107" s="83">
        <v>6506.0</v>
      </c>
      <c r="C107" s="83" t="s">
        <v>391</v>
      </c>
      <c r="D107" s="278">
        <v>26.405</v>
      </c>
      <c r="E107" s="83">
        <v>6.0</v>
      </c>
      <c r="F107" s="370">
        <v>9.7</v>
      </c>
      <c r="G107" s="83">
        <v>1438368.0</v>
      </c>
      <c r="H107" s="83">
        <v>31.66</v>
      </c>
      <c r="I107" s="83" t="s">
        <v>101</v>
      </c>
      <c r="J107" s="83" t="s">
        <v>53</v>
      </c>
      <c r="K107" s="292" t="s">
        <v>203</v>
      </c>
      <c r="L107" s="23"/>
      <c r="M107" s="23"/>
      <c r="N107" s="23"/>
      <c r="O107" s="204" t="str">
        <f t="shared" si="4"/>
        <v>750MeV</v>
      </c>
      <c r="P107" s="23" t="str">
        <f t="shared" si="5"/>
        <v>650MeV</v>
      </c>
      <c r="Q107" s="265">
        <f t="shared" si="1"/>
        <v>688.26</v>
      </c>
      <c r="R107" s="265">
        <f t="shared" si="2"/>
        <v>218.03</v>
      </c>
      <c r="S107" s="265">
        <f t="shared" si="3"/>
        <v>60.52</v>
      </c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>
      <c r="A108" s="114"/>
      <c r="B108" s="83">
        <v>6507.0</v>
      </c>
      <c r="C108" s="83" t="s">
        <v>391</v>
      </c>
      <c r="D108" s="278">
        <v>26.405</v>
      </c>
      <c r="E108" s="83">
        <v>6.0</v>
      </c>
      <c r="F108" s="370">
        <v>9.58</v>
      </c>
      <c r="G108" s="83">
        <v>1426957.0</v>
      </c>
      <c r="H108" s="83">
        <v>29.62</v>
      </c>
      <c r="I108" s="83" t="s">
        <v>101</v>
      </c>
      <c r="J108" s="83" t="s">
        <v>53</v>
      </c>
      <c r="K108" s="292" t="s">
        <v>203</v>
      </c>
      <c r="L108" s="23"/>
      <c r="M108" s="23"/>
      <c r="N108" s="23"/>
      <c r="O108" s="204" t="str">
        <f t="shared" si="4"/>
        <v>750MeV</v>
      </c>
      <c r="P108" s="23" t="str">
        <f t="shared" si="5"/>
        <v>650MeV</v>
      </c>
      <c r="Q108" s="265">
        <f t="shared" si="1"/>
        <v>688.26</v>
      </c>
      <c r="R108" s="265">
        <f t="shared" si="2"/>
        <v>227.61</v>
      </c>
      <c r="S108" s="265">
        <f t="shared" si="3"/>
        <v>60.52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>
      <c r="A109" s="180"/>
      <c r="B109" s="83">
        <v>6508.0</v>
      </c>
      <c r="C109" s="83" t="s">
        <v>391</v>
      </c>
      <c r="D109" s="278">
        <v>26.405</v>
      </c>
      <c r="E109" s="83">
        <v>6.0</v>
      </c>
      <c r="F109" s="370">
        <v>4.74</v>
      </c>
      <c r="G109" s="83">
        <v>711905.0</v>
      </c>
      <c r="H109" s="83">
        <v>16.88</v>
      </c>
      <c r="I109" s="83" t="s">
        <v>101</v>
      </c>
      <c r="J109" s="83" t="s">
        <v>53</v>
      </c>
      <c r="K109" s="292" t="s">
        <v>203</v>
      </c>
      <c r="L109" s="45" t="s">
        <v>890</v>
      </c>
      <c r="M109" s="23"/>
      <c r="N109" s="23"/>
      <c r="O109" s="204" t="str">
        <f t="shared" si="4"/>
        <v>750MeV</v>
      </c>
      <c r="P109" s="23" t="str">
        <f t="shared" si="5"/>
        <v>650MeV</v>
      </c>
      <c r="Q109" s="265">
        <f t="shared" si="1"/>
        <v>688.26</v>
      </c>
      <c r="R109" s="265">
        <f t="shared" si="2"/>
        <v>232.35</v>
      </c>
      <c r="S109" s="265">
        <f t="shared" si="3"/>
        <v>60.52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>
      <c r="A110" s="114"/>
      <c r="B110" s="83">
        <v>6509.0</v>
      </c>
      <c r="C110" s="83" t="s">
        <v>391</v>
      </c>
      <c r="D110" s="278">
        <v>26.405</v>
      </c>
      <c r="E110" s="83">
        <v>6.0</v>
      </c>
      <c r="F110" s="370">
        <v>14.77</v>
      </c>
      <c r="G110" s="83">
        <v>2171089.0</v>
      </c>
      <c r="H110" s="83">
        <v>42.3</v>
      </c>
      <c r="I110" s="83" t="s">
        <v>101</v>
      </c>
      <c r="J110" s="83" t="s">
        <v>53</v>
      </c>
      <c r="K110" s="292" t="s">
        <v>203</v>
      </c>
      <c r="L110" s="45" t="s">
        <v>890</v>
      </c>
      <c r="M110" s="23"/>
      <c r="N110" s="23"/>
      <c r="O110" s="204" t="str">
        <f t="shared" si="4"/>
        <v>750MeV</v>
      </c>
      <c r="P110" s="23" t="str">
        <f t="shared" si="5"/>
        <v>650MeV</v>
      </c>
      <c r="Q110" s="265">
        <f t="shared" si="1"/>
        <v>688.26</v>
      </c>
      <c r="R110" s="265">
        <f t="shared" si="2"/>
        <v>247.12</v>
      </c>
      <c r="S110" s="265">
        <f t="shared" si="3"/>
        <v>60.52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>
      <c r="A111" s="114"/>
      <c r="B111" s="83">
        <v>6510.0</v>
      </c>
      <c r="C111" s="83" t="s">
        <v>391</v>
      </c>
      <c r="D111" s="278">
        <v>26.405</v>
      </c>
      <c r="E111" s="83">
        <v>6.0</v>
      </c>
      <c r="F111" s="370">
        <v>11.72</v>
      </c>
      <c r="G111" s="83">
        <v>1702289.0</v>
      </c>
      <c r="H111" s="83">
        <v>33.43</v>
      </c>
      <c r="I111" s="83" t="s">
        <v>101</v>
      </c>
      <c r="J111" s="83" t="s">
        <v>53</v>
      </c>
      <c r="K111" s="292" t="s">
        <v>203</v>
      </c>
      <c r="L111" s="45" t="s">
        <v>890</v>
      </c>
      <c r="M111" s="23"/>
      <c r="N111" s="23"/>
      <c r="O111" s="204" t="str">
        <f t="shared" si="4"/>
        <v>750MeV</v>
      </c>
      <c r="P111" s="23" t="str">
        <f t="shared" si="5"/>
        <v>650MeV</v>
      </c>
      <c r="Q111" s="265">
        <f t="shared" si="1"/>
        <v>688.26</v>
      </c>
      <c r="R111" s="265">
        <f t="shared" si="2"/>
        <v>258.84</v>
      </c>
      <c r="S111" s="265">
        <f t="shared" si="3"/>
        <v>60.52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>
      <c r="A112" s="114"/>
      <c r="B112" s="83">
        <v>6511.0</v>
      </c>
      <c r="C112" s="83" t="s">
        <v>391</v>
      </c>
      <c r="D112" s="278">
        <v>26.405</v>
      </c>
      <c r="E112" s="83">
        <v>6.0</v>
      </c>
      <c r="F112" s="370">
        <v>11.22</v>
      </c>
      <c r="G112" s="83">
        <v>1620411.0</v>
      </c>
      <c r="H112" s="83">
        <v>30.99</v>
      </c>
      <c r="I112" s="83" t="s">
        <v>101</v>
      </c>
      <c r="J112" s="83" t="s">
        <v>53</v>
      </c>
      <c r="K112" s="292" t="s">
        <v>203</v>
      </c>
      <c r="L112" s="45" t="s">
        <v>890</v>
      </c>
      <c r="M112" s="23"/>
      <c r="N112" s="23"/>
      <c r="O112" s="204" t="str">
        <f t="shared" si="4"/>
        <v>750MeV</v>
      </c>
      <c r="P112" s="23" t="str">
        <f t="shared" si="5"/>
        <v>650MeV</v>
      </c>
      <c r="Q112" s="265">
        <f t="shared" si="1"/>
        <v>688.26</v>
      </c>
      <c r="R112" s="265">
        <f t="shared" si="2"/>
        <v>270.06</v>
      </c>
      <c r="S112" s="265">
        <f t="shared" si="3"/>
        <v>60.52</v>
      </c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>
      <c r="A113" s="180"/>
      <c r="B113" s="83">
        <v>6512.0</v>
      </c>
      <c r="C113" s="83" t="s">
        <v>391</v>
      </c>
      <c r="D113" s="278">
        <v>26.405</v>
      </c>
      <c r="E113" s="83">
        <v>6.0</v>
      </c>
      <c r="F113" s="370">
        <v>9.84</v>
      </c>
      <c r="G113" s="83">
        <v>1446239.0</v>
      </c>
      <c r="H113" s="83">
        <v>29.48</v>
      </c>
      <c r="I113" s="83" t="s">
        <v>101</v>
      </c>
      <c r="J113" s="83" t="s">
        <v>53</v>
      </c>
      <c r="K113" s="292" t="s">
        <v>203</v>
      </c>
      <c r="L113" s="45" t="s">
        <v>890</v>
      </c>
      <c r="M113" s="23"/>
      <c r="N113" s="23"/>
      <c r="O113" s="204" t="str">
        <f t="shared" si="4"/>
        <v>750MeV</v>
      </c>
      <c r="P113" s="23" t="str">
        <f t="shared" si="5"/>
        <v>650MeV</v>
      </c>
      <c r="Q113" s="265">
        <f t="shared" si="1"/>
        <v>688.26</v>
      </c>
      <c r="R113" s="265">
        <f t="shared" si="2"/>
        <v>279.9</v>
      </c>
      <c r="S113" s="265">
        <f t="shared" si="3"/>
        <v>60.52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>
      <c r="A114" s="112"/>
      <c r="B114" s="83">
        <v>6513.0</v>
      </c>
      <c r="C114" s="83" t="s">
        <v>391</v>
      </c>
      <c r="D114" s="278">
        <v>26.405</v>
      </c>
      <c r="E114" s="83">
        <v>6.0</v>
      </c>
      <c r="F114" s="370">
        <v>7.11</v>
      </c>
      <c r="G114" s="83">
        <v>1076061.0</v>
      </c>
      <c r="H114" s="83">
        <v>29.98</v>
      </c>
      <c r="I114" s="83" t="s">
        <v>101</v>
      </c>
      <c r="J114" s="83" t="s">
        <v>53</v>
      </c>
      <c r="K114" s="292" t="s">
        <v>203</v>
      </c>
      <c r="L114" s="45" t="s">
        <v>890</v>
      </c>
      <c r="M114" s="23"/>
      <c r="N114" s="23"/>
      <c r="O114" s="204" t="str">
        <f t="shared" si="4"/>
        <v>750MeV</v>
      </c>
      <c r="P114" s="23" t="str">
        <f t="shared" si="5"/>
        <v>650MeV</v>
      </c>
      <c r="Q114" s="265">
        <f t="shared" si="1"/>
        <v>688.26</v>
      </c>
      <c r="R114" s="265">
        <f t="shared" si="2"/>
        <v>287.01</v>
      </c>
      <c r="S114" s="265">
        <f t="shared" si="3"/>
        <v>60.52</v>
      </c>
      <c r="T114" s="83"/>
      <c r="U114" s="83"/>
      <c r="V114" s="8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>
      <c r="A115" s="188"/>
      <c r="B115" s="83">
        <v>6514.0</v>
      </c>
      <c r="C115" s="83" t="s">
        <v>391</v>
      </c>
      <c r="D115" s="278">
        <v>26.405</v>
      </c>
      <c r="E115" s="83">
        <v>6.0</v>
      </c>
      <c r="F115" s="370">
        <v>10.19</v>
      </c>
      <c r="G115" s="83">
        <v>1498999.0</v>
      </c>
      <c r="H115" s="83">
        <v>31.18</v>
      </c>
      <c r="I115" s="83" t="s">
        <v>101</v>
      </c>
      <c r="J115" s="83" t="s">
        <v>53</v>
      </c>
      <c r="K115" s="292" t="s">
        <v>203</v>
      </c>
      <c r="L115" s="23"/>
      <c r="M115" s="23"/>
      <c r="N115" s="23"/>
      <c r="O115" s="204" t="str">
        <f t="shared" si="4"/>
        <v>750MeV</v>
      </c>
      <c r="P115" s="23" t="str">
        <f t="shared" si="5"/>
        <v>650MeV</v>
      </c>
      <c r="Q115" s="265">
        <f t="shared" si="1"/>
        <v>688.26</v>
      </c>
      <c r="R115" s="265">
        <f t="shared" si="2"/>
        <v>297.2</v>
      </c>
      <c r="S115" s="265">
        <f t="shared" si="3"/>
        <v>60.52</v>
      </c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>
      <c r="A116" s="114"/>
      <c r="B116" s="83">
        <v>6515.0</v>
      </c>
      <c r="C116" s="83" t="s">
        <v>391</v>
      </c>
      <c r="D116" s="278">
        <v>26.405</v>
      </c>
      <c r="E116" s="83">
        <v>6.0</v>
      </c>
      <c r="F116" s="370">
        <v>9.68</v>
      </c>
      <c r="G116" s="83">
        <v>1427226.0</v>
      </c>
      <c r="H116" s="83">
        <v>29.65</v>
      </c>
      <c r="I116" s="83" t="s">
        <v>101</v>
      </c>
      <c r="J116" s="83" t="s">
        <v>53</v>
      </c>
      <c r="K116" s="292" t="s">
        <v>203</v>
      </c>
      <c r="L116" s="23"/>
      <c r="M116" s="23"/>
      <c r="N116" s="23"/>
      <c r="O116" s="204" t="str">
        <f t="shared" si="4"/>
        <v>750MeV</v>
      </c>
      <c r="P116" s="23" t="str">
        <f t="shared" si="5"/>
        <v>650MeV</v>
      </c>
      <c r="Q116" s="265">
        <f t="shared" si="1"/>
        <v>688.26</v>
      </c>
      <c r="R116" s="265">
        <f t="shared" si="2"/>
        <v>306.88</v>
      </c>
      <c r="S116" s="265">
        <f t="shared" si="3"/>
        <v>60.52</v>
      </c>
      <c r="T116" s="205"/>
      <c r="U116" s="205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>
      <c r="A117" s="114"/>
      <c r="B117" s="83">
        <v>6516.0</v>
      </c>
      <c r="C117" s="83" t="s">
        <v>391</v>
      </c>
      <c r="D117" s="278">
        <v>26.405</v>
      </c>
      <c r="E117" s="83">
        <v>6.0</v>
      </c>
      <c r="F117" s="370">
        <v>11.5</v>
      </c>
      <c r="G117" s="83">
        <v>1689924.0</v>
      </c>
      <c r="H117" s="83">
        <v>35.97</v>
      </c>
      <c r="I117" s="83" t="s">
        <v>101</v>
      </c>
      <c r="J117" s="83" t="s">
        <v>53</v>
      </c>
      <c r="K117" s="292" t="s">
        <v>203</v>
      </c>
      <c r="L117" s="45"/>
      <c r="M117" s="23"/>
      <c r="N117" s="45"/>
      <c r="O117" s="204" t="str">
        <f t="shared" si="4"/>
        <v>750MeV</v>
      </c>
      <c r="P117" s="23" t="str">
        <f t="shared" si="5"/>
        <v>650MeV</v>
      </c>
      <c r="Q117" s="265">
        <f t="shared" si="1"/>
        <v>688.26</v>
      </c>
      <c r="R117" s="265">
        <f t="shared" si="2"/>
        <v>318.38</v>
      </c>
      <c r="S117" s="265">
        <f t="shared" si="3"/>
        <v>60.52</v>
      </c>
      <c r="T117" s="205"/>
      <c r="U117" s="205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>
      <c r="A118" s="114"/>
      <c r="B118" s="83">
        <v>6517.0</v>
      </c>
      <c r="C118" s="83" t="s">
        <v>391</v>
      </c>
      <c r="D118" s="278">
        <v>26.405</v>
      </c>
      <c r="E118" s="83">
        <v>6.0</v>
      </c>
      <c r="F118" s="370">
        <v>0.0</v>
      </c>
      <c r="G118" s="83">
        <v>0.0</v>
      </c>
      <c r="H118" s="83">
        <v>0.0</v>
      </c>
      <c r="I118" s="83" t="s">
        <v>101</v>
      </c>
      <c r="J118" s="83" t="s">
        <v>53</v>
      </c>
      <c r="K118" s="292" t="s">
        <v>203</v>
      </c>
      <c r="L118" s="45" t="s">
        <v>891</v>
      </c>
      <c r="M118" s="23"/>
      <c r="N118" s="23"/>
      <c r="O118" s="204" t="str">
        <f t="shared" si="4"/>
        <v>750MeV</v>
      </c>
      <c r="P118" s="23" t="str">
        <f t="shared" si="5"/>
        <v>650MeV</v>
      </c>
      <c r="Q118" s="265">
        <f t="shared" si="1"/>
        <v>688.26</v>
      </c>
      <c r="R118" s="265">
        <f t="shared" si="2"/>
        <v>318.38</v>
      </c>
      <c r="S118" s="265">
        <f t="shared" si="3"/>
        <v>60.52</v>
      </c>
      <c r="T118" s="205"/>
      <c r="U118" s="205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>
      <c r="A119" s="114"/>
      <c r="B119" s="83">
        <v>6518.0</v>
      </c>
      <c r="C119" s="83" t="s">
        <v>391</v>
      </c>
      <c r="D119" s="278">
        <v>26.405</v>
      </c>
      <c r="E119" s="83">
        <v>6.0</v>
      </c>
      <c r="F119" s="370">
        <v>9.87</v>
      </c>
      <c r="G119" s="83">
        <v>1470477.0</v>
      </c>
      <c r="H119" s="83">
        <v>37.07</v>
      </c>
      <c r="I119" s="83" t="s">
        <v>101</v>
      </c>
      <c r="J119" s="83" t="s">
        <v>53</v>
      </c>
      <c r="K119" s="292" t="s">
        <v>203</v>
      </c>
      <c r="L119" s="23"/>
      <c r="M119" s="23"/>
      <c r="N119" s="23"/>
      <c r="O119" s="204" t="str">
        <f t="shared" si="4"/>
        <v>750MeV</v>
      </c>
      <c r="P119" s="23" t="str">
        <f t="shared" si="5"/>
        <v>650MeV</v>
      </c>
      <c r="Q119" s="265">
        <f t="shared" si="1"/>
        <v>688.26</v>
      </c>
      <c r="R119" s="265">
        <f t="shared" si="2"/>
        <v>328.25</v>
      </c>
      <c r="S119" s="265">
        <f t="shared" si="3"/>
        <v>60.52</v>
      </c>
      <c r="T119" s="205"/>
      <c r="U119" s="205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</row>
    <row r="120">
      <c r="A120" s="114"/>
      <c r="B120" s="83">
        <v>6519.0</v>
      </c>
      <c r="C120" s="83" t="s">
        <v>391</v>
      </c>
      <c r="D120" s="278">
        <v>26.405</v>
      </c>
      <c r="E120" s="83">
        <v>6.0</v>
      </c>
      <c r="F120" s="370">
        <v>11.32</v>
      </c>
      <c r="G120" s="83">
        <v>1668046.0</v>
      </c>
      <c r="H120" s="83">
        <v>33.66</v>
      </c>
      <c r="I120" s="83" t="s">
        <v>101</v>
      </c>
      <c r="J120" s="83" t="s">
        <v>53</v>
      </c>
      <c r="K120" s="292" t="s">
        <v>203</v>
      </c>
      <c r="L120" s="23"/>
      <c r="M120" s="23"/>
      <c r="N120" s="23"/>
      <c r="O120" s="204" t="str">
        <f t="shared" si="4"/>
        <v>750MeV</v>
      </c>
      <c r="P120" s="23" t="str">
        <f t="shared" si="5"/>
        <v>650MeV</v>
      </c>
      <c r="Q120" s="265">
        <f t="shared" si="1"/>
        <v>688.26</v>
      </c>
      <c r="R120" s="265">
        <f t="shared" si="2"/>
        <v>339.57</v>
      </c>
      <c r="S120" s="265">
        <f t="shared" si="3"/>
        <v>60.52</v>
      </c>
      <c r="T120" s="205"/>
      <c r="U120" s="205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</row>
    <row r="121">
      <c r="A121" s="114"/>
      <c r="B121" s="83">
        <v>6520.0</v>
      </c>
      <c r="C121" s="83" t="s">
        <v>391</v>
      </c>
      <c r="D121" s="278">
        <v>26.405</v>
      </c>
      <c r="E121" s="83">
        <v>6.0</v>
      </c>
      <c r="F121" s="370">
        <v>10.31</v>
      </c>
      <c r="G121" s="83">
        <v>1533988.0</v>
      </c>
      <c r="H121" s="83">
        <v>31.59</v>
      </c>
      <c r="I121" s="83" t="s">
        <v>101</v>
      </c>
      <c r="J121" s="83" t="s">
        <v>53</v>
      </c>
      <c r="K121" s="292" t="s">
        <v>203</v>
      </c>
      <c r="L121" s="23"/>
      <c r="M121" s="23"/>
      <c r="N121" s="23"/>
      <c r="O121" s="204" t="str">
        <f t="shared" si="4"/>
        <v>750MeV</v>
      </c>
      <c r="P121" s="23" t="str">
        <f t="shared" si="5"/>
        <v>650MeV</v>
      </c>
      <c r="Q121" s="265">
        <f t="shared" si="1"/>
        <v>688.26</v>
      </c>
      <c r="R121" s="265">
        <f t="shared" si="2"/>
        <v>349.88</v>
      </c>
      <c r="S121" s="265">
        <f t="shared" si="3"/>
        <v>60.52</v>
      </c>
      <c r="T121" s="205"/>
      <c r="U121" s="205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</row>
    <row r="122">
      <c r="A122" s="114"/>
      <c r="B122" s="83">
        <v>6521.0</v>
      </c>
      <c r="C122" s="83" t="s">
        <v>391</v>
      </c>
      <c r="D122" s="278">
        <v>26.405</v>
      </c>
      <c r="E122" s="83">
        <v>4.0</v>
      </c>
      <c r="F122" s="370">
        <v>8.2</v>
      </c>
      <c r="G122" s="83">
        <v>1214974.0</v>
      </c>
      <c r="H122" s="83">
        <v>36.45</v>
      </c>
      <c r="I122" s="83" t="s">
        <v>101</v>
      </c>
      <c r="J122" s="83" t="s">
        <v>53</v>
      </c>
      <c r="K122" s="292" t="s">
        <v>203</v>
      </c>
      <c r="L122" s="23"/>
      <c r="M122" s="23"/>
      <c r="N122" s="23"/>
      <c r="O122" s="204" t="str">
        <f t="shared" si="4"/>
        <v>750MeV</v>
      </c>
      <c r="P122" s="23" t="str">
        <f t="shared" si="5"/>
        <v>650MeV</v>
      </c>
      <c r="Q122" s="265">
        <f t="shared" si="1"/>
        <v>688.26</v>
      </c>
      <c r="R122" s="265">
        <f t="shared" si="2"/>
        <v>358.08</v>
      </c>
      <c r="S122" s="265">
        <f t="shared" si="3"/>
        <v>60.52</v>
      </c>
      <c r="T122" s="205"/>
      <c r="U122" s="205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</row>
    <row r="123">
      <c r="A123" s="114"/>
      <c r="B123" s="83">
        <v>6522.0</v>
      </c>
      <c r="C123" s="83" t="s">
        <v>391</v>
      </c>
      <c r="D123" s="278">
        <v>26.405</v>
      </c>
      <c r="E123" s="83">
        <v>6.0</v>
      </c>
      <c r="F123" s="370">
        <v>6.74</v>
      </c>
      <c r="G123" s="83">
        <v>991435.0</v>
      </c>
      <c r="H123" s="83">
        <v>19.54</v>
      </c>
      <c r="I123" s="83" t="s">
        <v>101</v>
      </c>
      <c r="J123" s="83" t="s">
        <v>469</v>
      </c>
      <c r="K123" s="292" t="s">
        <v>203</v>
      </c>
      <c r="L123" s="23"/>
      <c r="M123" s="23"/>
      <c r="N123" s="23"/>
      <c r="O123" s="204" t="str">
        <f t="shared" si="4"/>
        <v>750MeV</v>
      </c>
      <c r="P123" s="23" t="str">
        <f t="shared" si="5"/>
        <v>650MeV</v>
      </c>
      <c r="Q123" s="265">
        <f t="shared" si="1"/>
        <v>688.26</v>
      </c>
      <c r="R123" s="265">
        <f t="shared" si="2"/>
        <v>364.82</v>
      </c>
      <c r="S123" s="265">
        <f t="shared" si="3"/>
        <v>60.52</v>
      </c>
      <c r="T123" s="205"/>
      <c r="U123" s="205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</row>
    <row r="124">
      <c r="A124" s="75"/>
      <c r="B124" s="52">
        <v>6523.0</v>
      </c>
      <c r="C124" s="52" t="s">
        <v>391</v>
      </c>
      <c r="D124" s="276">
        <v>26.405</v>
      </c>
      <c r="E124" s="52">
        <v>9.5</v>
      </c>
      <c r="F124" s="242">
        <v>8.53</v>
      </c>
      <c r="G124" s="52">
        <v>488238.0</v>
      </c>
      <c r="H124" s="52">
        <v>21.08</v>
      </c>
      <c r="I124" s="52" t="s">
        <v>65</v>
      </c>
      <c r="J124" s="52" t="s">
        <v>53</v>
      </c>
      <c r="K124" s="293" t="s">
        <v>203</v>
      </c>
      <c r="O124" s="176" t="str">
        <f t="shared" si="4"/>
        <v>750MeV</v>
      </c>
      <c r="P124" s="20" t="str">
        <f t="shared" si="5"/>
        <v>650MeV</v>
      </c>
      <c r="Q124" s="247">
        <f t="shared" si="1"/>
        <v>696.79</v>
      </c>
      <c r="R124" s="247">
        <f t="shared" si="2"/>
        <v>364.82</v>
      </c>
      <c r="S124" s="247">
        <f t="shared" si="3"/>
        <v>60.52</v>
      </c>
      <c r="T124" s="216"/>
      <c r="U124" s="216"/>
    </row>
    <row r="125">
      <c r="A125" s="75"/>
      <c r="B125" s="52">
        <v>6524.0</v>
      </c>
      <c r="C125" s="52" t="s">
        <v>391</v>
      </c>
      <c r="D125" s="276">
        <v>26.405</v>
      </c>
      <c r="E125" s="52">
        <v>9.5</v>
      </c>
      <c r="F125" s="242">
        <v>18.73</v>
      </c>
      <c r="G125" s="52">
        <v>1038625.0</v>
      </c>
      <c r="H125" s="52">
        <v>35.73</v>
      </c>
      <c r="I125" s="52" t="s">
        <v>65</v>
      </c>
      <c r="J125" s="52" t="s">
        <v>53</v>
      </c>
      <c r="K125" s="293" t="s">
        <v>203</v>
      </c>
      <c r="O125" s="176" t="str">
        <f t="shared" si="4"/>
        <v>750MeV</v>
      </c>
      <c r="P125" s="20" t="str">
        <f t="shared" si="5"/>
        <v>650MeV</v>
      </c>
      <c r="Q125" s="247">
        <f t="shared" si="1"/>
        <v>715.52</v>
      </c>
      <c r="R125" s="247">
        <f t="shared" si="2"/>
        <v>364.82</v>
      </c>
      <c r="S125" s="247">
        <f t="shared" si="3"/>
        <v>60.52</v>
      </c>
      <c r="T125" s="216"/>
      <c r="U125" s="216"/>
    </row>
    <row r="126">
      <c r="A126" s="73"/>
      <c r="B126" s="52">
        <v>6525.0</v>
      </c>
      <c r="C126" s="52" t="s">
        <v>391</v>
      </c>
      <c r="D126" s="276">
        <v>26.405</v>
      </c>
      <c r="E126" s="52">
        <v>9.5</v>
      </c>
      <c r="F126" s="242">
        <v>19.3</v>
      </c>
      <c r="G126" s="52">
        <v>1067624.0</v>
      </c>
      <c r="H126" s="52">
        <v>33.55</v>
      </c>
      <c r="I126" s="52" t="s">
        <v>65</v>
      </c>
      <c r="J126" s="52" t="s">
        <v>53</v>
      </c>
      <c r="K126" s="293" t="s">
        <v>203</v>
      </c>
      <c r="O126" s="176" t="str">
        <f t="shared" si="4"/>
        <v>750MeV</v>
      </c>
      <c r="P126" s="20" t="str">
        <f t="shared" si="5"/>
        <v>650MeV</v>
      </c>
      <c r="Q126" s="247">
        <f t="shared" si="1"/>
        <v>734.82</v>
      </c>
      <c r="R126" s="247">
        <f t="shared" si="2"/>
        <v>364.82</v>
      </c>
      <c r="S126" s="247">
        <f t="shared" si="3"/>
        <v>60.52</v>
      </c>
      <c r="T126" s="216"/>
      <c r="U126" s="216"/>
    </row>
    <row r="127">
      <c r="A127" s="75"/>
      <c r="B127" s="52">
        <v>6526.0</v>
      </c>
      <c r="C127" s="52" t="s">
        <v>391</v>
      </c>
      <c r="D127" s="276">
        <v>26.405</v>
      </c>
      <c r="E127" s="52">
        <v>9.5</v>
      </c>
      <c r="F127" s="242">
        <v>19.29</v>
      </c>
      <c r="G127" s="52">
        <v>1088865.0</v>
      </c>
      <c r="H127" s="52">
        <v>40.91</v>
      </c>
      <c r="I127" s="52" t="s">
        <v>65</v>
      </c>
      <c r="J127" s="52" t="s">
        <v>53</v>
      </c>
      <c r="K127" s="293" t="s">
        <v>203</v>
      </c>
      <c r="O127" s="176" t="str">
        <f t="shared" si="4"/>
        <v>750MeV</v>
      </c>
      <c r="P127" s="20" t="str">
        <f t="shared" si="5"/>
        <v>650MeV</v>
      </c>
      <c r="Q127" s="247">
        <f t="shared" si="1"/>
        <v>754.11</v>
      </c>
      <c r="R127" s="247">
        <f t="shared" si="2"/>
        <v>364.82</v>
      </c>
      <c r="S127" s="247">
        <f t="shared" si="3"/>
        <v>60.52</v>
      </c>
      <c r="T127" s="216"/>
      <c r="U127" s="216"/>
    </row>
    <row r="128">
      <c r="A128" s="75"/>
      <c r="B128" s="52">
        <v>6527.0</v>
      </c>
      <c r="C128" s="52" t="s">
        <v>391</v>
      </c>
      <c r="D128" s="276">
        <v>26.405</v>
      </c>
      <c r="E128" s="52">
        <v>9.5</v>
      </c>
      <c r="F128" s="242">
        <v>16.62</v>
      </c>
      <c r="G128" s="52">
        <v>927132.0</v>
      </c>
      <c r="H128" s="52">
        <v>30.87</v>
      </c>
      <c r="I128" s="52" t="s">
        <v>65</v>
      </c>
      <c r="J128" s="52" t="s">
        <v>53</v>
      </c>
      <c r="K128" s="293" t="s">
        <v>203</v>
      </c>
      <c r="O128" s="176" t="str">
        <f t="shared" si="4"/>
        <v>750MeV</v>
      </c>
      <c r="P128" s="20" t="str">
        <f t="shared" si="5"/>
        <v>650MeV</v>
      </c>
      <c r="Q128" s="247">
        <f t="shared" si="1"/>
        <v>770.73</v>
      </c>
      <c r="R128" s="247">
        <f t="shared" si="2"/>
        <v>364.82</v>
      </c>
      <c r="S128" s="247">
        <f t="shared" si="3"/>
        <v>60.52</v>
      </c>
      <c r="T128" s="216"/>
      <c r="U128" s="216"/>
    </row>
    <row r="129">
      <c r="A129" s="75"/>
      <c r="B129" s="52">
        <v>6528.0</v>
      </c>
      <c r="C129" s="52" t="s">
        <v>391</v>
      </c>
      <c r="D129" s="276">
        <v>26.405</v>
      </c>
      <c r="E129" s="52">
        <v>11.0</v>
      </c>
      <c r="F129" s="242">
        <v>20.31</v>
      </c>
      <c r="G129" s="52">
        <v>1121190.0</v>
      </c>
      <c r="H129" s="52">
        <v>33.85</v>
      </c>
      <c r="I129" s="52" t="s">
        <v>65</v>
      </c>
      <c r="J129" s="52" t="s">
        <v>53</v>
      </c>
      <c r="K129" s="293" t="s">
        <v>203</v>
      </c>
      <c r="O129" s="176" t="str">
        <f t="shared" si="4"/>
        <v>750MeV</v>
      </c>
      <c r="P129" s="20" t="str">
        <f t="shared" si="5"/>
        <v>650MeV</v>
      </c>
      <c r="Q129" s="247">
        <f t="shared" si="1"/>
        <v>791.04</v>
      </c>
      <c r="R129" s="247">
        <f t="shared" si="2"/>
        <v>364.82</v>
      </c>
      <c r="S129" s="247">
        <f t="shared" si="3"/>
        <v>60.52</v>
      </c>
      <c r="T129" s="216"/>
      <c r="U129" s="216"/>
    </row>
    <row r="130">
      <c r="A130" s="75"/>
      <c r="B130" s="52">
        <v>6529.0</v>
      </c>
      <c r="C130" s="52" t="s">
        <v>391</v>
      </c>
      <c r="D130" s="276">
        <v>26.405</v>
      </c>
      <c r="E130" s="52">
        <v>11.0</v>
      </c>
      <c r="F130" s="242">
        <v>18.94</v>
      </c>
      <c r="G130" s="52">
        <v>1039276.0</v>
      </c>
      <c r="H130" s="52">
        <v>29.41</v>
      </c>
      <c r="I130" s="52" t="s">
        <v>65</v>
      </c>
      <c r="J130" s="52" t="s">
        <v>53</v>
      </c>
      <c r="K130" s="293" t="s">
        <v>203</v>
      </c>
      <c r="O130" s="176" t="str">
        <f t="shared" si="4"/>
        <v>750MeV</v>
      </c>
      <c r="P130" s="20" t="str">
        <f t="shared" si="5"/>
        <v>650MeV</v>
      </c>
      <c r="Q130" s="247">
        <f t="shared" si="1"/>
        <v>809.98</v>
      </c>
      <c r="R130" s="247">
        <f t="shared" si="2"/>
        <v>364.82</v>
      </c>
      <c r="S130" s="247">
        <f t="shared" si="3"/>
        <v>60.52</v>
      </c>
      <c r="T130" s="216"/>
      <c r="U130" s="216"/>
      <c r="AG130" s="4">
        <v>35.0</v>
      </c>
      <c r="AH130" s="4">
        <v>12.0</v>
      </c>
    </row>
    <row r="131">
      <c r="A131" s="75"/>
      <c r="B131" s="52">
        <v>6530.0</v>
      </c>
      <c r="C131" s="52" t="s">
        <v>391</v>
      </c>
      <c r="D131" s="276">
        <v>26.405</v>
      </c>
      <c r="E131" s="52">
        <v>11.0</v>
      </c>
      <c r="F131" s="242">
        <v>18.05</v>
      </c>
      <c r="G131" s="52">
        <v>991457.0</v>
      </c>
      <c r="H131" s="52">
        <v>29.15</v>
      </c>
      <c r="I131" s="52" t="s">
        <v>65</v>
      </c>
      <c r="J131" s="52" t="s">
        <v>53</v>
      </c>
      <c r="K131" s="293" t="s">
        <v>203</v>
      </c>
      <c r="O131" s="176" t="str">
        <f t="shared" si="4"/>
        <v>750MeV</v>
      </c>
      <c r="P131" s="20" t="str">
        <f t="shared" si="5"/>
        <v>650MeV</v>
      </c>
      <c r="Q131" s="247">
        <f t="shared" si="1"/>
        <v>828.03</v>
      </c>
      <c r="R131" s="247">
        <f t="shared" si="2"/>
        <v>364.82</v>
      </c>
      <c r="S131" s="247">
        <f t="shared" si="3"/>
        <v>60.52</v>
      </c>
      <c r="T131" s="216"/>
      <c r="U131" s="216"/>
    </row>
    <row r="132">
      <c r="A132" s="75"/>
      <c r="B132" s="52">
        <v>6531.0</v>
      </c>
      <c r="C132" s="52" t="s">
        <v>391</v>
      </c>
      <c r="D132" s="276">
        <v>26.405</v>
      </c>
      <c r="E132" s="52">
        <v>11.0</v>
      </c>
      <c r="F132" s="242">
        <v>19.71</v>
      </c>
      <c r="G132" s="52">
        <v>1073076.0</v>
      </c>
      <c r="H132" s="52">
        <v>29.63</v>
      </c>
      <c r="I132" s="52" t="s">
        <v>65</v>
      </c>
      <c r="J132" s="52" t="s">
        <v>53</v>
      </c>
      <c r="K132" s="293" t="s">
        <v>203</v>
      </c>
      <c r="O132" s="176" t="str">
        <f t="shared" si="4"/>
        <v>750MeV</v>
      </c>
      <c r="P132" s="20" t="str">
        <f t="shared" si="5"/>
        <v>650MeV</v>
      </c>
      <c r="Q132" s="247">
        <f t="shared" si="1"/>
        <v>847.74</v>
      </c>
      <c r="R132" s="247">
        <f t="shared" si="2"/>
        <v>364.82</v>
      </c>
      <c r="S132" s="247">
        <f t="shared" si="3"/>
        <v>60.52</v>
      </c>
      <c r="T132" s="216"/>
      <c r="U132" s="216"/>
    </row>
    <row r="133">
      <c r="A133" s="252"/>
      <c r="B133" s="52">
        <v>6532.0</v>
      </c>
      <c r="C133" s="52" t="s">
        <v>391</v>
      </c>
      <c r="D133" s="276">
        <v>26.405</v>
      </c>
      <c r="E133" s="52">
        <v>9.0</v>
      </c>
      <c r="F133" s="242">
        <v>10.04</v>
      </c>
      <c r="G133" s="52">
        <v>568658.0</v>
      </c>
      <c r="H133" s="52">
        <v>19.85</v>
      </c>
      <c r="I133" s="52" t="s">
        <v>65</v>
      </c>
      <c r="J133" s="52" t="s">
        <v>53</v>
      </c>
      <c r="K133" s="293" t="s">
        <v>203</v>
      </c>
      <c r="O133" s="176" t="str">
        <f t="shared" si="4"/>
        <v>750MeV</v>
      </c>
      <c r="P133" s="20" t="str">
        <f t="shared" si="5"/>
        <v>650MeV</v>
      </c>
      <c r="Q133" s="247">
        <f t="shared" si="1"/>
        <v>857.78</v>
      </c>
      <c r="R133" s="247">
        <f t="shared" si="2"/>
        <v>364.82</v>
      </c>
      <c r="S133" s="247">
        <f t="shared" si="3"/>
        <v>60.52</v>
      </c>
      <c r="T133" s="216"/>
      <c r="U133" s="216"/>
    </row>
    <row r="134">
      <c r="A134" s="75"/>
      <c r="B134" s="52">
        <v>6533.0</v>
      </c>
      <c r="C134" s="52" t="s">
        <v>391</v>
      </c>
      <c r="D134" s="276">
        <v>26.405</v>
      </c>
      <c r="E134" s="52">
        <v>6.0</v>
      </c>
      <c r="F134" s="242">
        <v>9.25</v>
      </c>
      <c r="G134" s="52">
        <v>543048.0</v>
      </c>
      <c r="H134" s="52">
        <v>29.38</v>
      </c>
      <c r="I134" s="52" t="s">
        <v>65</v>
      </c>
      <c r="J134" s="52" t="s">
        <v>53</v>
      </c>
      <c r="K134" s="293" t="s">
        <v>203</v>
      </c>
      <c r="O134" s="176" t="str">
        <f t="shared" si="4"/>
        <v>750MeV</v>
      </c>
      <c r="P134" s="20" t="str">
        <f t="shared" si="5"/>
        <v>650MeV</v>
      </c>
      <c r="Q134" s="247">
        <f t="shared" si="1"/>
        <v>867.03</v>
      </c>
      <c r="R134" s="247">
        <f t="shared" si="2"/>
        <v>364.82</v>
      </c>
      <c r="S134" s="247">
        <f t="shared" si="3"/>
        <v>60.52</v>
      </c>
      <c r="T134" s="216"/>
      <c r="U134" s="216"/>
    </row>
    <row r="135">
      <c r="A135" s="73"/>
      <c r="B135" s="52">
        <v>6534.0</v>
      </c>
      <c r="C135" s="52" t="s">
        <v>391</v>
      </c>
      <c r="D135" s="276">
        <v>26.405</v>
      </c>
      <c r="E135" s="52">
        <v>11.0</v>
      </c>
      <c r="F135" s="242">
        <v>8.6</v>
      </c>
      <c r="G135" s="52">
        <v>477469.0</v>
      </c>
      <c r="H135" s="52">
        <v>15.2</v>
      </c>
      <c r="I135" s="52" t="s">
        <v>65</v>
      </c>
      <c r="J135" s="52" t="s">
        <v>453</v>
      </c>
      <c r="K135" s="52" t="s">
        <v>223</v>
      </c>
      <c r="O135" s="176" t="str">
        <f t="shared" si="4"/>
        <v>750MeV</v>
      </c>
      <c r="P135" s="20" t="str">
        <f t="shared" si="5"/>
        <v>650MeV</v>
      </c>
      <c r="Q135" s="247">
        <f t="shared" si="1"/>
        <v>875.63</v>
      </c>
      <c r="R135" s="247">
        <f t="shared" si="2"/>
        <v>364.82</v>
      </c>
      <c r="S135" s="247">
        <f t="shared" si="3"/>
        <v>60.52</v>
      </c>
      <c r="T135" s="216"/>
      <c r="U135" s="216"/>
    </row>
    <row r="136">
      <c r="A136" s="111"/>
      <c r="B136" s="43">
        <v>6535.0</v>
      </c>
      <c r="C136" s="43" t="s">
        <v>154</v>
      </c>
      <c r="D136" s="277">
        <v>26.405</v>
      </c>
      <c r="E136" s="43">
        <v>6.0</v>
      </c>
      <c r="F136" s="381">
        <v>0.0</v>
      </c>
      <c r="G136" s="43">
        <v>0.0</v>
      </c>
      <c r="H136" s="43">
        <v>0.0</v>
      </c>
      <c r="I136" s="43" t="s">
        <v>229</v>
      </c>
      <c r="J136" s="43" t="s">
        <v>53</v>
      </c>
      <c r="K136" s="397" t="s">
        <v>203</v>
      </c>
      <c r="L136" s="42" t="s">
        <v>819</v>
      </c>
      <c r="M136" s="27"/>
      <c r="N136" s="27"/>
      <c r="O136" s="200" t="str">
        <f t="shared" si="4"/>
        <v>750MeV</v>
      </c>
      <c r="P136" s="27" t="str">
        <f t="shared" si="5"/>
        <v>650MeV</v>
      </c>
      <c r="Q136" s="382">
        <f t="shared" si="1"/>
        <v>875.63</v>
      </c>
      <c r="R136" s="382">
        <f t="shared" si="2"/>
        <v>364.82</v>
      </c>
      <c r="S136" s="382">
        <f t="shared" si="3"/>
        <v>60.52</v>
      </c>
      <c r="T136" s="201"/>
      <c r="U136" s="201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</row>
    <row r="137">
      <c r="A137" s="111"/>
      <c r="B137" s="43">
        <v>6536.0</v>
      </c>
      <c r="C137" s="43" t="s">
        <v>391</v>
      </c>
      <c r="D137" s="277">
        <v>26.405</v>
      </c>
      <c r="E137" s="43">
        <v>6.0</v>
      </c>
      <c r="F137" s="381">
        <v>5.92</v>
      </c>
      <c r="G137" s="43">
        <v>381992.0</v>
      </c>
      <c r="H137" s="43">
        <v>29.15</v>
      </c>
      <c r="I137" s="43" t="s">
        <v>229</v>
      </c>
      <c r="J137" s="43" t="s">
        <v>53</v>
      </c>
      <c r="K137" s="397" t="s">
        <v>203</v>
      </c>
      <c r="L137" s="27"/>
      <c r="M137" s="27"/>
      <c r="N137" s="27"/>
      <c r="O137" s="200" t="str">
        <f t="shared" si="4"/>
        <v>750MeV</v>
      </c>
      <c r="P137" s="27" t="str">
        <f t="shared" si="5"/>
        <v>650MeV</v>
      </c>
      <c r="Q137" s="382">
        <f t="shared" si="1"/>
        <v>875.63</v>
      </c>
      <c r="R137" s="382">
        <f t="shared" si="2"/>
        <v>364.82</v>
      </c>
      <c r="S137" s="382">
        <f t="shared" si="3"/>
        <v>66.44</v>
      </c>
      <c r="T137" s="201"/>
      <c r="U137" s="201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</row>
    <row r="138">
      <c r="A138" s="181"/>
      <c r="B138" s="43">
        <v>6537.0</v>
      </c>
      <c r="C138" s="43" t="s">
        <v>391</v>
      </c>
      <c r="D138" s="277">
        <v>26.405</v>
      </c>
      <c r="E138" s="43">
        <v>6.0</v>
      </c>
      <c r="F138" s="381">
        <v>12.22</v>
      </c>
      <c r="G138" s="43">
        <v>722482.0</v>
      </c>
      <c r="H138" s="43">
        <v>34.78</v>
      </c>
      <c r="I138" s="43" t="s">
        <v>229</v>
      </c>
      <c r="J138" s="43" t="s">
        <v>53</v>
      </c>
      <c r="K138" s="397" t="s">
        <v>203</v>
      </c>
      <c r="L138" s="27"/>
      <c r="M138" s="27"/>
      <c r="N138" s="27"/>
      <c r="O138" s="200" t="str">
        <f t="shared" si="4"/>
        <v>750MeV</v>
      </c>
      <c r="P138" s="27" t="str">
        <f t="shared" si="5"/>
        <v>650MeV</v>
      </c>
      <c r="Q138" s="382">
        <f t="shared" si="1"/>
        <v>875.63</v>
      </c>
      <c r="R138" s="382">
        <f t="shared" si="2"/>
        <v>364.82</v>
      </c>
      <c r="S138" s="382">
        <f t="shared" si="3"/>
        <v>78.66</v>
      </c>
      <c r="T138" s="201"/>
      <c r="U138" s="201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</row>
    <row r="139">
      <c r="A139" s="111"/>
      <c r="B139" s="43">
        <v>6538.0</v>
      </c>
      <c r="C139" s="43" t="s">
        <v>391</v>
      </c>
      <c r="D139" s="277">
        <v>26.405</v>
      </c>
      <c r="E139" s="43">
        <v>6.0</v>
      </c>
      <c r="F139" s="381">
        <v>11.86</v>
      </c>
      <c r="G139" s="43">
        <v>711471.0</v>
      </c>
      <c r="H139" s="43">
        <v>34.23</v>
      </c>
      <c r="I139" s="43" t="s">
        <v>229</v>
      </c>
      <c r="J139" s="43" t="s">
        <v>53</v>
      </c>
      <c r="K139" s="397" t="s">
        <v>203</v>
      </c>
      <c r="L139" s="27"/>
      <c r="M139" s="27"/>
      <c r="N139" s="27"/>
      <c r="O139" s="200" t="str">
        <f t="shared" si="4"/>
        <v>750MeV</v>
      </c>
      <c r="P139" s="27" t="str">
        <f t="shared" si="5"/>
        <v>650MeV</v>
      </c>
      <c r="Q139" s="382">
        <f t="shared" si="1"/>
        <v>875.63</v>
      </c>
      <c r="R139" s="382">
        <f t="shared" si="2"/>
        <v>364.82</v>
      </c>
      <c r="S139" s="382">
        <f t="shared" si="3"/>
        <v>90.52</v>
      </c>
      <c r="T139" s="201"/>
      <c r="U139" s="201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</row>
    <row r="140">
      <c r="A140" s="114"/>
      <c r="B140" s="83">
        <v>6539.0</v>
      </c>
      <c r="C140" s="83" t="s">
        <v>391</v>
      </c>
      <c r="D140" s="278">
        <v>26.405</v>
      </c>
      <c r="E140" s="83">
        <v>6.0</v>
      </c>
      <c r="F140" s="370">
        <v>9.91</v>
      </c>
      <c r="G140" s="83">
        <v>1446201.0</v>
      </c>
      <c r="H140" s="83">
        <v>29.31</v>
      </c>
      <c r="I140" s="149" t="s">
        <v>101</v>
      </c>
      <c r="J140" s="83" t="s">
        <v>53</v>
      </c>
      <c r="K140" s="292" t="s">
        <v>203</v>
      </c>
      <c r="L140" s="23"/>
      <c r="M140" s="23"/>
      <c r="N140" s="23"/>
      <c r="O140" s="204" t="str">
        <f t="shared" si="4"/>
        <v>750MeV</v>
      </c>
      <c r="P140" s="23" t="str">
        <f t="shared" si="5"/>
        <v>650MeV</v>
      </c>
      <c r="Q140" s="265">
        <f t="shared" si="1"/>
        <v>875.63</v>
      </c>
      <c r="R140" s="265">
        <f t="shared" si="2"/>
        <v>374.73</v>
      </c>
      <c r="S140" s="265">
        <f t="shared" si="3"/>
        <v>90.52</v>
      </c>
      <c r="T140" s="205"/>
      <c r="U140" s="205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</row>
    <row r="141">
      <c r="A141" s="114"/>
      <c r="B141" s="83">
        <v>6540.0</v>
      </c>
      <c r="C141" s="83" t="s">
        <v>391</v>
      </c>
      <c r="D141" s="278">
        <v>26.405</v>
      </c>
      <c r="E141" s="83">
        <v>6.0</v>
      </c>
      <c r="F141" s="370">
        <v>10.51</v>
      </c>
      <c r="G141" s="83">
        <v>1528664.0</v>
      </c>
      <c r="H141" s="83">
        <v>28.98</v>
      </c>
      <c r="I141" s="149" t="s">
        <v>101</v>
      </c>
      <c r="J141" s="83" t="s">
        <v>53</v>
      </c>
      <c r="K141" s="292" t="s">
        <v>203</v>
      </c>
      <c r="L141" s="23"/>
      <c r="M141" s="23"/>
      <c r="N141" s="23"/>
      <c r="O141" s="204" t="str">
        <f t="shared" si="4"/>
        <v>750MeV</v>
      </c>
      <c r="P141" s="23" t="str">
        <f t="shared" si="5"/>
        <v>650MeV</v>
      </c>
      <c r="Q141" s="265">
        <f t="shared" si="1"/>
        <v>875.63</v>
      </c>
      <c r="R141" s="265">
        <f t="shared" si="2"/>
        <v>385.24</v>
      </c>
      <c r="S141" s="265">
        <f t="shared" si="3"/>
        <v>90.52</v>
      </c>
      <c r="T141" s="205"/>
      <c r="U141" s="205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</row>
    <row r="142">
      <c r="A142" s="114"/>
      <c r="B142" s="83">
        <v>6541.0</v>
      </c>
      <c r="C142" s="83" t="s">
        <v>391</v>
      </c>
      <c r="D142" s="278">
        <v>26.405</v>
      </c>
      <c r="E142" s="83">
        <v>6.0</v>
      </c>
      <c r="F142" s="370">
        <v>9.85</v>
      </c>
      <c r="G142" s="83">
        <v>1447806.0</v>
      </c>
      <c r="H142" s="83">
        <v>28.79</v>
      </c>
      <c r="I142" s="149" t="s">
        <v>101</v>
      </c>
      <c r="J142" s="83" t="s">
        <v>53</v>
      </c>
      <c r="K142" s="292" t="s">
        <v>203</v>
      </c>
      <c r="L142" s="23"/>
      <c r="M142" s="23"/>
      <c r="N142" s="23"/>
      <c r="O142" s="204" t="str">
        <f t="shared" si="4"/>
        <v>750MeV</v>
      </c>
      <c r="P142" s="23" t="str">
        <f t="shared" si="5"/>
        <v>650MeV</v>
      </c>
      <c r="Q142" s="265">
        <f t="shared" si="1"/>
        <v>875.63</v>
      </c>
      <c r="R142" s="265">
        <f t="shared" si="2"/>
        <v>395.09</v>
      </c>
      <c r="S142" s="265">
        <f t="shared" si="3"/>
        <v>90.52</v>
      </c>
      <c r="T142" s="205"/>
      <c r="U142" s="205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</row>
    <row r="143">
      <c r="A143" s="114"/>
      <c r="B143" s="83">
        <v>6542.0</v>
      </c>
      <c r="C143" s="83" t="s">
        <v>391</v>
      </c>
      <c r="D143" s="278">
        <v>26.405</v>
      </c>
      <c r="E143" s="83">
        <v>6.0</v>
      </c>
      <c r="F143" s="370">
        <v>10.2</v>
      </c>
      <c r="G143" s="83">
        <v>1488760.0</v>
      </c>
      <c r="H143" s="83">
        <v>28.73</v>
      </c>
      <c r="I143" s="149" t="s">
        <v>101</v>
      </c>
      <c r="J143" s="83" t="s">
        <v>53</v>
      </c>
      <c r="K143" s="292" t="s">
        <v>203</v>
      </c>
      <c r="L143" s="23"/>
      <c r="M143" s="23"/>
      <c r="N143" s="23"/>
      <c r="O143" s="204" t="str">
        <f t="shared" si="4"/>
        <v>750MeV</v>
      </c>
      <c r="P143" s="23" t="str">
        <f t="shared" si="5"/>
        <v>650MeV</v>
      </c>
      <c r="Q143" s="265">
        <f t="shared" si="1"/>
        <v>875.63</v>
      </c>
      <c r="R143" s="265">
        <f t="shared" si="2"/>
        <v>405.29</v>
      </c>
      <c r="S143" s="265">
        <f t="shared" si="3"/>
        <v>90.52</v>
      </c>
      <c r="T143" s="205"/>
      <c r="U143" s="205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</row>
    <row r="144">
      <c r="A144" s="188"/>
      <c r="B144" s="83">
        <v>6543.0</v>
      </c>
      <c r="C144" s="83" t="s">
        <v>391</v>
      </c>
      <c r="D144" s="278">
        <v>26.405</v>
      </c>
      <c r="E144" s="83">
        <v>6.0</v>
      </c>
      <c r="F144" s="370">
        <v>9.54</v>
      </c>
      <c r="G144" s="83">
        <v>1407938.0</v>
      </c>
      <c r="H144" s="83">
        <v>29.25</v>
      </c>
      <c r="I144" s="149" t="s">
        <v>101</v>
      </c>
      <c r="J144" s="83" t="s">
        <v>53</v>
      </c>
      <c r="K144" s="292" t="s">
        <v>203</v>
      </c>
      <c r="L144" s="23"/>
      <c r="M144" s="23"/>
      <c r="N144" s="23"/>
      <c r="O144" s="204" t="str">
        <f t="shared" si="4"/>
        <v>750MeV</v>
      </c>
      <c r="P144" s="23" t="str">
        <f t="shared" si="5"/>
        <v>650MeV</v>
      </c>
      <c r="Q144" s="265">
        <f t="shared" si="1"/>
        <v>875.63</v>
      </c>
      <c r="R144" s="265">
        <f t="shared" si="2"/>
        <v>414.83</v>
      </c>
      <c r="S144" s="265">
        <f t="shared" si="3"/>
        <v>90.52</v>
      </c>
      <c r="T144" s="205"/>
      <c r="U144" s="205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</row>
    <row r="145">
      <c r="A145" s="180"/>
      <c r="B145" s="83">
        <v>6544.0</v>
      </c>
      <c r="C145" s="83" t="s">
        <v>391</v>
      </c>
      <c r="D145" s="278">
        <v>26.405</v>
      </c>
      <c r="E145" s="83">
        <v>6.0</v>
      </c>
      <c r="F145" s="370">
        <v>10.4</v>
      </c>
      <c r="G145" s="83">
        <v>1532305.0</v>
      </c>
      <c r="H145" s="83">
        <v>29.01</v>
      </c>
      <c r="I145" s="149" t="s">
        <v>101</v>
      </c>
      <c r="J145" s="83" t="s">
        <v>53</v>
      </c>
      <c r="K145" s="292" t="s">
        <v>203</v>
      </c>
      <c r="L145" s="23"/>
      <c r="M145" s="23"/>
      <c r="N145" s="23"/>
      <c r="O145" s="204" t="str">
        <f t="shared" si="4"/>
        <v>750MeV</v>
      </c>
      <c r="P145" s="23" t="str">
        <f t="shared" si="5"/>
        <v>650MeV</v>
      </c>
      <c r="Q145" s="265">
        <f t="shared" si="1"/>
        <v>875.63</v>
      </c>
      <c r="R145" s="265">
        <f t="shared" si="2"/>
        <v>425.23</v>
      </c>
      <c r="S145" s="265">
        <f t="shared" si="3"/>
        <v>90.52</v>
      </c>
      <c r="T145" s="205"/>
      <c r="U145" s="205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</row>
    <row r="146">
      <c r="A146" s="180">
        <v>45417.0</v>
      </c>
      <c r="B146" s="83">
        <v>6545.0</v>
      </c>
      <c r="C146" s="83" t="s">
        <v>391</v>
      </c>
      <c r="D146" s="278">
        <v>26.405</v>
      </c>
      <c r="E146" s="83">
        <v>6.0</v>
      </c>
      <c r="F146" s="370">
        <v>9.13</v>
      </c>
      <c r="G146" s="83">
        <v>1339734.0</v>
      </c>
      <c r="H146" s="83">
        <v>28.57</v>
      </c>
      <c r="I146" s="149" t="s">
        <v>101</v>
      </c>
      <c r="J146" s="83" t="s">
        <v>53</v>
      </c>
      <c r="K146" s="292" t="s">
        <v>203</v>
      </c>
      <c r="L146" s="23"/>
      <c r="M146" s="23"/>
      <c r="N146" s="23"/>
      <c r="O146" s="204" t="str">
        <f t="shared" si="4"/>
        <v>750MeV</v>
      </c>
      <c r="P146" s="23" t="str">
        <f t="shared" si="5"/>
        <v>650MeV</v>
      </c>
      <c r="Q146" s="265">
        <f t="shared" si="1"/>
        <v>875.63</v>
      </c>
      <c r="R146" s="265">
        <f t="shared" si="2"/>
        <v>434.36</v>
      </c>
      <c r="S146" s="265">
        <f t="shared" si="3"/>
        <v>90.52</v>
      </c>
      <c r="T146" s="205"/>
      <c r="U146" s="205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</row>
    <row r="147">
      <c r="A147" s="114"/>
      <c r="B147" s="83">
        <v>6546.0</v>
      </c>
      <c r="C147" s="83" t="s">
        <v>391</v>
      </c>
      <c r="D147" s="278">
        <v>26.405</v>
      </c>
      <c r="E147" s="83">
        <v>6.0</v>
      </c>
      <c r="F147" s="370">
        <v>10.28</v>
      </c>
      <c r="G147" s="83">
        <v>1498408.0</v>
      </c>
      <c r="H147" s="83">
        <v>29.52</v>
      </c>
      <c r="I147" s="149" t="s">
        <v>101</v>
      </c>
      <c r="J147" s="83" t="s">
        <v>53</v>
      </c>
      <c r="K147" s="292" t="s">
        <v>203</v>
      </c>
      <c r="L147" s="23"/>
      <c r="M147" s="23"/>
      <c r="N147" s="23"/>
      <c r="O147" s="204" t="str">
        <f t="shared" si="4"/>
        <v>750MeV</v>
      </c>
      <c r="P147" s="23" t="str">
        <f t="shared" si="5"/>
        <v>650MeV</v>
      </c>
      <c r="Q147" s="265">
        <f t="shared" si="1"/>
        <v>875.63</v>
      </c>
      <c r="R147" s="265">
        <f t="shared" si="2"/>
        <v>444.64</v>
      </c>
      <c r="S147" s="265">
        <f t="shared" si="3"/>
        <v>90.52</v>
      </c>
      <c r="T147" s="205"/>
      <c r="U147" s="205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</row>
    <row r="148">
      <c r="A148" s="114"/>
      <c r="B148" s="83">
        <v>6547.0</v>
      </c>
      <c r="C148" s="83" t="s">
        <v>391</v>
      </c>
      <c r="D148" s="278">
        <v>26.405</v>
      </c>
      <c r="E148" s="83">
        <v>6.0</v>
      </c>
      <c r="F148" s="370">
        <v>10.34</v>
      </c>
      <c r="G148" s="83">
        <v>1511183.0</v>
      </c>
      <c r="H148" s="83">
        <v>29.66</v>
      </c>
      <c r="I148" s="149" t="s">
        <v>101</v>
      </c>
      <c r="J148" s="83" t="s">
        <v>53</v>
      </c>
      <c r="K148" s="292" t="s">
        <v>203</v>
      </c>
      <c r="L148" s="23"/>
      <c r="M148" s="23"/>
      <c r="N148" s="23"/>
      <c r="O148" s="204" t="str">
        <f t="shared" si="4"/>
        <v>750MeV</v>
      </c>
      <c r="P148" s="23" t="str">
        <f t="shared" si="5"/>
        <v>650MeV</v>
      </c>
      <c r="Q148" s="265">
        <f t="shared" si="1"/>
        <v>875.63</v>
      </c>
      <c r="R148" s="265">
        <f t="shared" si="2"/>
        <v>454.98</v>
      </c>
      <c r="S148" s="265">
        <f t="shared" si="3"/>
        <v>90.52</v>
      </c>
      <c r="T148" s="205"/>
      <c r="U148" s="205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</row>
    <row r="149">
      <c r="A149" s="114"/>
      <c r="B149" s="83">
        <v>6548.0</v>
      </c>
      <c r="C149" s="83" t="s">
        <v>391</v>
      </c>
      <c r="D149" s="278">
        <v>26.405</v>
      </c>
      <c r="E149" s="83">
        <v>6.0</v>
      </c>
      <c r="F149" s="370">
        <v>9.44</v>
      </c>
      <c r="G149" s="83">
        <v>1375996.0</v>
      </c>
      <c r="H149" s="83" t="s">
        <v>895</v>
      </c>
      <c r="I149" s="149" t="s">
        <v>101</v>
      </c>
      <c r="J149" s="83" t="s">
        <v>53</v>
      </c>
      <c r="K149" s="292" t="s">
        <v>203</v>
      </c>
      <c r="L149" s="23"/>
      <c r="M149" s="23"/>
      <c r="N149" s="23"/>
      <c r="O149" s="204" t="str">
        <f t="shared" si="4"/>
        <v>750MeV</v>
      </c>
      <c r="P149" s="23" t="str">
        <f t="shared" si="5"/>
        <v>650MeV</v>
      </c>
      <c r="Q149" s="265">
        <f t="shared" si="1"/>
        <v>875.63</v>
      </c>
      <c r="R149" s="265">
        <f t="shared" si="2"/>
        <v>464.42</v>
      </c>
      <c r="S149" s="265">
        <f t="shared" si="3"/>
        <v>90.52</v>
      </c>
      <c r="T149" s="205"/>
      <c r="U149" s="205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</row>
    <row r="150">
      <c r="A150" s="114"/>
      <c r="B150" s="83">
        <v>6549.0</v>
      </c>
      <c r="C150" s="83" t="s">
        <v>154</v>
      </c>
      <c r="D150" s="278">
        <v>26.405</v>
      </c>
      <c r="E150" s="83">
        <v>6.0</v>
      </c>
      <c r="F150" s="370">
        <v>0.0</v>
      </c>
      <c r="G150" s="83">
        <v>11337.0</v>
      </c>
      <c r="H150" s="83">
        <v>4.65</v>
      </c>
      <c r="I150" s="149" t="s">
        <v>101</v>
      </c>
      <c r="J150" s="83" t="s">
        <v>53</v>
      </c>
      <c r="K150" s="292" t="s">
        <v>203</v>
      </c>
      <c r="L150" s="45" t="s">
        <v>415</v>
      </c>
      <c r="M150" s="23"/>
      <c r="N150" s="23"/>
      <c r="O150" s="204" t="str">
        <f t="shared" si="4"/>
        <v>750MeV</v>
      </c>
      <c r="P150" s="23" t="str">
        <f t="shared" si="5"/>
        <v>650MeV</v>
      </c>
      <c r="Q150" s="265">
        <f t="shared" si="1"/>
        <v>875.63</v>
      </c>
      <c r="R150" s="265">
        <f t="shared" si="2"/>
        <v>464.42</v>
      </c>
      <c r="S150" s="265">
        <f t="shared" si="3"/>
        <v>90.52</v>
      </c>
      <c r="T150" s="205"/>
      <c r="U150" s="205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</row>
    <row r="151">
      <c r="A151" s="114"/>
      <c r="B151" s="83">
        <v>6550.0</v>
      </c>
      <c r="C151" s="83" t="s">
        <v>154</v>
      </c>
      <c r="D151" s="278">
        <v>26.405</v>
      </c>
      <c r="E151" s="83">
        <v>6.0</v>
      </c>
      <c r="F151" s="370">
        <v>0.0</v>
      </c>
      <c r="G151" s="83">
        <v>3839.0</v>
      </c>
      <c r="H151" s="83">
        <v>1.6</v>
      </c>
      <c r="I151" s="149" t="s">
        <v>101</v>
      </c>
      <c r="J151" s="83" t="s">
        <v>53</v>
      </c>
      <c r="K151" s="292" t="s">
        <v>203</v>
      </c>
      <c r="L151" s="45" t="s">
        <v>415</v>
      </c>
      <c r="M151" s="23"/>
      <c r="N151" s="23"/>
      <c r="O151" s="204" t="str">
        <f t="shared" si="4"/>
        <v>750MeV</v>
      </c>
      <c r="P151" s="23" t="str">
        <f t="shared" si="5"/>
        <v>650MeV</v>
      </c>
      <c r="Q151" s="265">
        <f t="shared" si="1"/>
        <v>875.63</v>
      </c>
      <c r="R151" s="265">
        <f t="shared" si="2"/>
        <v>464.42</v>
      </c>
      <c r="S151" s="265">
        <f t="shared" si="3"/>
        <v>90.52</v>
      </c>
      <c r="T151" s="205"/>
      <c r="U151" s="205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</row>
    <row r="152">
      <c r="A152" s="114"/>
      <c r="B152" s="83">
        <v>6551.0</v>
      </c>
      <c r="C152" s="83" t="s">
        <v>154</v>
      </c>
      <c r="D152" s="278">
        <v>26.405</v>
      </c>
      <c r="E152" s="83">
        <v>6.0</v>
      </c>
      <c r="F152" s="370">
        <v>0.0</v>
      </c>
      <c r="G152" s="83">
        <v>0.0</v>
      </c>
      <c r="H152" s="83" t="s">
        <v>896</v>
      </c>
      <c r="I152" s="149" t="s">
        <v>101</v>
      </c>
      <c r="J152" s="83" t="s">
        <v>53</v>
      </c>
      <c r="K152" s="292" t="s">
        <v>203</v>
      </c>
      <c r="L152" s="23"/>
      <c r="M152" s="23"/>
      <c r="N152" s="23"/>
      <c r="O152" s="204" t="str">
        <f t="shared" si="4"/>
        <v>750MeV</v>
      </c>
      <c r="P152" s="23" t="str">
        <f t="shared" si="5"/>
        <v>650MeV</v>
      </c>
      <c r="Q152" s="265">
        <f t="shared" si="1"/>
        <v>875.63</v>
      </c>
      <c r="R152" s="265">
        <f t="shared" si="2"/>
        <v>464.42</v>
      </c>
      <c r="S152" s="265">
        <f t="shared" si="3"/>
        <v>90.52</v>
      </c>
      <c r="T152" s="205"/>
      <c r="U152" s="205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</row>
    <row r="153">
      <c r="A153" s="114"/>
      <c r="B153" s="83">
        <v>6552.0</v>
      </c>
      <c r="C153" s="83" t="s">
        <v>391</v>
      </c>
      <c r="D153" s="278">
        <v>26.405</v>
      </c>
      <c r="E153" s="83">
        <v>6.0</v>
      </c>
      <c r="F153" s="370">
        <v>10.08</v>
      </c>
      <c r="G153" s="83">
        <v>1498339.0</v>
      </c>
      <c r="H153" s="83">
        <v>28.8</v>
      </c>
      <c r="I153" s="149" t="s">
        <v>101</v>
      </c>
      <c r="J153" s="83" t="s">
        <v>53</v>
      </c>
      <c r="K153" s="292" t="s">
        <v>203</v>
      </c>
      <c r="L153" s="23"/>
      <c r="M153" s="23"/>
      <c r="N153" s="23"/>
      <c r="O153" s="204" t="str">
        <f t="shared" si="4"/>
        <v>750MeV</v>
      </c>
      <c r="P153" s="23" t="str">
        <f t="shared" si="5"/>
        <v>650MeV</v>
      </c>
      <c r="Q153" s="265">
        <f t="shared" si="1"/>
        <v>875.63</v>
      </c>
      <c r="R153" s="265">
        <f t="shared" si="2"/>
        <v>474.5</v>
      </c>
      <c r="S153" s="265">
        <f t="shared" si="3"/>
        <v>90.52</v>
      </c>
      <c r="T153" s="205"/>
      <c r="U153" s="205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</row>
    <row r="154">
      <c r="A154" s="114"/>
      <c r="B154" s="83">
        <v>6553.0</v>
      </c>
      <c r="C154" s="83" t="s">
        <v>391</v>
      </c>
      <c r="D154" s="278">
        <v>26.405</v>
      </c>
      <c r="E154" s="83">
        <v>6.0</v>
      </c>
      <c r="F154" s="370">
        <v>10.15</v>
      </c>
      <c r="G154" s="83">
        <v>1495001.0</v>
      </c>
      <c r="H154" s="83">
        <v>28.66</v>
      </c>
      <c r="I154" s="149" t="s">
        <v>101</v>
      </c>
      <c r="J154" s="83" t="s">
        <v>53</v>
      </c>
      <c r="K154" s="292" t="s">
        <v>203</v>
      </c>
      <c r="L154" s="23"/>
      <c r="M154" s="23"/>
      <c r="N154" s="23"/>
      <c r="O154" s="204" t="str">
        <f t="shared" si="4"/>
        <v>750MeV</v>
      </c>
      <c r="P154" s="23" t="str">
        <f t="shared" si="5"/>
        <v>650MeV</v>
      </c>
      <c r="Q154" s="265">
        <f t="shared" si="1"/>
        <v>875.63</v>
      </c>
      <c r="R154" s="265">
        <f t="shared" si="2"/>
        <v>484.65</v>
      </c>
      <c r="S154" s="265">
        <f t="shared" si="3"/>
        <v>90.52</v>
      </c>
      <c r="T154" s="205"/>
      <c r="U154" s="205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</row>
    <row r="155">
      <c r="A155" s="114"/>
      <c r="B155" s="83">
        <v>6554.0</v>
      </c>
      <c r="C155" s="83" t="s">
        <v>391</v>
      </c>
      <c r="D155" s="278">
        <v>26.405</v>
      </c>
      <c r="E155" s="83">
        <v>6.0</v>
      </c>
      <c r="F155" s="370">
        <v>9.83</v>
      </c>
      <c r="G155" s="83">
        <v>1421572.0</v>
      </c>
      <c r="H155" s="83">
        <v>29.89</v>
      </c>
      <c r="I155" s="149" t="s">
        <v>101</v>
      </c>
      <c r="J155" s="83" t="s">
        <v>53</v>
      </c>
      <c r="K155" s="292" t="s">
        <v>203</v>
      </c>
      <c r="L155" s="23"/>
      <c r="M155" s="23"/>
      <c r="N155" s="23"/>
      <c r="O155" s="204" t="str">
        <f t="shared" si="4"/>
        <v>750MeV</v>
      </c>
      <c r="P155" s="23" t="str">
        <f t="shared" si="5"/>
        <v>650MeV</v>
      </c>
      <c r="Q155" s="265">
        <f t="shared" si="1"/>
        <v>875.63</v>
      </c>
      <c r="R155" s="265">
        <f t="shared" si="2"/>
        <v>494.48</v>
      </c>
      <c r="S155" s="265">
        <f t="shared" si="3"/>
        <v>90.52</v>
      </c>
      <c r="T155" s="205"/>
      <c r="U155" s="205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</row>
    <row r="156">
      <c r="A156" s="180"/>
      <c r="B156" s="83">
        <v>6555.0</v>
      </c>
      <c r="C156" s="83" t="s">
        <v>391</v>
      </c>
      <c r="D156" s="278">
        <v>26.405</v>
      </c>
      <c r="E156" s="83">
        <v>6.0</v>
      </c>
      <c r="F156" s="370">
        <v>10.39</v>
      </c>
      <c r="G156" s="83">
        <v>1504214.0</v>
      </c>
      <c r="H156" s="83">
        <v>29.0</v>
      </c>
      <c r="I156" s="149" t="s">
        <v>101</v>
      </c>
      <c r="J156" s="83" t="s">
        <v>53</v>
      </c>
      <c r="K156" s="292" t="s">
        <v>203</v>
      </c>
      <c r="L156" s="23"/>
      <c r="M156" s="23"/>
      <c r="N156" s="23"/>
      <c r="O156" s="204" t="str">
        <f t="shared" si="4"/>
        <v>750MeV</v>
      </c>
      <c r="P156" s="23" t="str">
        <f t="shared" si="5"/>
        <v>650MeV</v>
      </c>
      <c r="Q156" s="265">
        <f t="shared" si="1"/>
        <v>875.63</v>
      </c>
      <c r="R156" s="265">
        <f t="shared" si="2"/>
        <v>504.87</v>
      </c>
      <c r="S156" s="265">
        <f t="shared" si="3"/>
        <v>90.52</v>
      </c>
      <c r="T156" s="205"/>
      <c r="U156" s="205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</row>
    <row r="157">
      <c r="A157" s="114"/>
      <c r="B157" s="83">
        <v>6556.0</v>
      </c>
      <c r="C157" s="83" t="s">
        <v>391</v>
      </c>
      <c r="D157" s="278">
        <v>26.405</v>
      </c>
      <c r="E157" s="83">
        <v>4.0</v>
      </c>
      <c r="F157" s="370">
        <v>6.88</v>
      </c>
      <c r="G157" s="83">
        <v>1014331.0</v>
      </c>
      <c r="H157" s="83">
        <v>32.19</v>
      </c>
      <c r="I157" s="149" t="s">
        <v>101</v>
      </c>
      <c r="J157" s="83" t="s">
        <v>53</v>
      </c>
      <c r="K157" s="292" t="s">
        <v>203</v>
      </c>
      <c r="L157" s="23"/>
      <c r="M157" s="23"/>
      <c r="N157" s="23"/>
      <c r="O157" s="204" t="str">
        <f t="shared" si="4"/>
        <v>750MeV</v>
      </c>
      <c r="P157" s="23" t="str">
        <f t="shared" si="5"/>
        <v>650MeV</v>
      </c>
      <c r="Q157" s="265">
        <f t="shared" si="1"/>
        <v>875.63</v>
      </c>
      <c r="R157" s="265">
        <f t="shared" si="2"/>
        <v>511.75</v>
      </c>
      <c r="S157" s="265">
        <f t="shared" si="3"/>
        <v>90.52</v>
      </c>
      <c r="T157" s="205"/>
      <c r="U157" s="205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</row>
    <row r="158">
      <c r="A158" s="114"/>
      <c r="B158" s="83">
        <v>6557.0</v>
      </c>
      <c r="C158" s="83" t="s">
        <v>391</v>
      </c>
      <c r="D158" s="278">
        <v>26.405</v>
      </c>
      <c r="E158" s="83">
        <v>6.0</v>
      </c>
      <c r="F158" s="370">
        <v>5.62</v>
      </c>
      <c r="G158" s="83">
        <v>825700.0</v>
      </c>
      <c r="H158" s="83">
        <v>15.26</v>
      </c>
      <c r="I158" s="149" t="s">
        <v>101</v>
      </c>
      <c r="J158" s="149" t="s">
        <v>469</v>
      </c>
      <c r="K158" s="149" t="s">
        <v>223</v>
      </c>
      <c r="L158" s="23"/>
      <c r="M158" s="23"/>
      <c r="N158" s="23"/>
      <c r="O158" s="204" t="str">
        <f t="shared" si="4"/>
        <v>750MeV</v>
      </c>
      <c r="P158" s="23" t="str">
        <f t="shared" si="5"/>
        <v>650MeV</v>
      </c>
      <c r="Q158" s="265">
        <f t="shared" si="1"/>
        <v>875.63</v>
      </c>
      <c r="R158" s="265">
        <f t="shared" si="2"/>
        <v>517.37</v>
      </c>
      <c r="S158" s="265">
        <f t="shared" si="3"/>
        <v>90.52</v>
      </c>
      <c r="T158" s="205"/>
      <c r="U158" s="205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</row>
    <row r="159">
      <c r="A159" s="75"/>
      <c r="B159" s="52">
        <v>6558.0</v>
      </c>
      <c r="C159" s="52" t="s">
        <v>154</v>
      </c>
      <c r="D159" s="276">
        <v>26.405</v>
      </c>
      <c r="E159" s="52">
        <v>11.0</v>
      </c>
      <c r="F159" s="242">
        <v>0.0</v>
      </c>
      <c r="G159" s="52">
        <v>0.0</v>
      </c>
      <c r="H159" s="52">
        <v>1.0</v>
      </c>
      <c r="I159" s="100" t="s">
        <v>65</v>
      </c>
      <c r="J159" s="52" t="s">
        <v>53</v>
      </c>
      <c r="K159" s="293" t="s">
        <v>203</v>
      </c>
      <c r="L159" s="4" t="s">
        <v>432</v>
      </c>
      <c r="O159" s="176" t="str">
        <f t="shared" si="4"/>
        <v>750MeV</v>
      </c>
      <c r="P159" s="20" t="str">
        <f t="shared" si="5"/>
        <v>650MeV</v>
      </c>
      <c r="Q159" s="247">
        <f t="shared" si="1"/>
        <v>875.63</v>
      </c>
      <c r="R159" s="247">
        <f t="shared" si="2"/>
        <v>517.37</v>
      </c>
      <c r="S159" s="247">
        <f t="shared" si="3"/>
        <v>90.52</v>
      </c>
      <c r="T159" s="216"/>
      <c r="U159" s="216"/>
    </row>
    <row r="160">
      <c r="A160" s="75"/>
      <c r="B160" s="52">
        <v>6559.0</v>
      </c>
      <c r="C160" s="52" t="s">
        <v>391</v>
      </c>
      <c r="D160" s="276">
        <v>26.405</v>
      </c>
      <c r="E160" s="52">
        <v>11.0</v>
      </c>
      <c r="F160" s="242">
        <v>16.65</v>
      </c>
      <c r="G160" s="52">
        <v>1019765.0</v>
      </c>
      <c r="H160" s="52">
        <v>30.2</v>
      </c>
      <c r="I160" s="100" t="s">
        <v>65</v>
      </c>
      <c r="J160" s="52" t="s">
        <v>53</v>
      </c>
      <c r="K160" s="293" t="s">
        <v>203</v>
      </c>
      <c r="O160" s="176" t="str">
        <f t="shared" si="4"/>
        <v>750MeV</v>
      </c>
      <c r="P160" s="20" t="str">
        <f t="shared" si="5"/>
        <v>650MeV</v>
      </c>
      <c r="Q160" s="247">
        <f t="shared" si="1"/>
        <v>892.28</v>
      </c>
      <c r="R160" s="247">
        <f t="shared" si="2"/>
        <v>517.37</v>
      </c>
      <c r="S160" s="247">
        <f t="shared" si="3"/>
        <v>90.52</v>
      </c>
      <c r="T160" s="216"/>
      <c r="U160" s="216"/>
    </row>
    <row r="161">
      <c r="A161" s="75"/>
      <c r="B161" s="52">
        <v>6560.0</v>
      </c>
      <c r="C161" s="52" t="s">
        <v>154</v>
      </c>
      <c r="D161" s="276">
        <v>26.405</v>
      </c>
      <c r="E161" s="52">
        <v>11.0</v>
      </c>
      <c r="F161" s="242">
        <v>0.0</v>
      </c>
      <c r="G161" s="52">
        <v>0.0</v>
      </c>
      <c r="H161" s="52">
        <v>0.0</v>
      </c>
      <c r="I161" s="100" t="s">
        <v>65</v>
      </c>
      <c r="J161" s="52" t="s">
        <v>53</v>
      </c>
      <c r="K161" s="293" t="s">
        <v>203</v>
      </c>
      <c r="L161" s="4" t="s">
        <v>432</v>
      </c>
      <c r="O161" s="176" t="str">
        <f t="shared" si="4"/>
        <v>750MeV</v>
      </c>
      <c r="P161" s="20" t="str">
        <f t="shared" si="5"/>
        <v>650MeV</v>
      </c>
      <c r="Q161" s="247">
        <f t="shared" si="1"/>
        <v>892.28</v>
      </c>
      <c r="R161" s="247">
        <f t="shared" si="2"/>
        <v>517.37</v>
      </c>
      <c r="S161" s="247">
        <f t="shared" si="3"/>
        <v>90.52</v>
      </c>
      <c r="T161" s="216"/>
      <c r="U161" s="216"/>
    </row>
    <row r="162">
      <c r="A162" s="75"/>
      <c r="B162" s="52">
        <v>6561.0</v>
      </c>
      <c r="C162" s="52" t="s">
        <v>391</v>
      </c>
      <c r="D162" s="276">
        <v>26.405</v>
      </c>
      <c r="E162" s="52">
        <v>11.0</v>
      </c>
      <c r="F162" s="242">
        <v>17.27</v>
      </c>
      <c r="G162" s="4">
        <v>964310.0</v>
      </c>
      <c r="H162" s="52">
        <v>29.0</v>
      </c>
      <c r="I162" s="100" t="s">
        <v>65</v>
      </c>
      <c r="J162" s="52" t="s">
        <v>53</v>
      </c>
      <c r="K162" s="293" t="s">
        <v>203</v>
      </c>
      <c r="O162" s="176" t="str">
        <f t="shared" si="4"/>
        <v>750MeV</v>
      </c>
      <c r="P162" s="20" t="str">
        <f t="shared" si="5"/>
        <v>650MeV</v>
      </c>
      <c r="Q162" s="247">
        <f t="shared" si="1"/>
        <v>909.55</v>
      </c>
      <c r="R162" s="247">
        <f t="shared" si="2"/>
        <v>517.37</v>
      </c>
      <c r="S162" s="247">
        <f t="shared" si="3"/>
        <v>90.52</v>
      </c>
      <c r="T162" s="216"/>
      <c r="U162" s="216"/>
    </row>
    <row r="163">
      <c r="A163" s="75"/>
      <c r="B163" s="52">
        <v>6562.0</v>
      </c>
      <c r="C163" s="52" t="s">
        <v>391</v>
      </c>
      <c r="D163" s="276">
        <v>26.405</v>
      </c>
      <c r="E163" s="52">
        <v>11.0</v>
      </c>
      <c r="F163" s="242">
        <v>17.45</v>
      </c>
      <c r="G163" s="4">
        <v>979139.0</v>
      </c>
      <c r="H163" s="4">
        <v>29.27</v>
      </c>
      <c r="I163" s="100" t="s">
        <v>65</v>
      </c>
      <c r="J163" s="52" t="s">
        <v>53</v>
      </c>
      <c r="K163" s="293" t="s">
        <v>203</v>
      </c>
      <c r="O163" s="176" t="str">
        <f t="shared" si="4"/>
        <v>750MeV</v>
      </c>
      <c r="P163" s="20" t="str">
        <f t="shared" si="5"/>
        <v>650MeV</v>
      </c>
      <c r="Q163" s="247">
        <f t="shared" si="1"/>
        <v>927</v>
      </c>
      <c r="R163" s="247">
        <f t="shared" si="2"/>
        <v>517.37</v>
      </c>
      <c r="S163" s="247">
        <f t="shared" si="3"/>
        <v>90.52</v>
      </c>
      <c r="T163" s="216"/>
      <c r="U163" s="216"/>
    </row>
    <row r="164">
      <c r="A164" s="75"/>
      <c r="B164" s="52">
        <v>6563.0</v>
      </c>
      <c r="C164" s="52" t="s">
        <v>154</v>
      </c>
      <c r="D164" s="276">
        <v>26.405</v>
      </c>
      <c r="E164" s="52">
        <v>11.0</v>
      </c>
      <c r="F164" s="242">
        <v>0.0</v>
      </c>
      <c r="G164" s="52">
        <v>0.0</v>
      </c>
      <c r="H164" s="52">
        <v>0.0</v>
      </c>
      <c r="I164" s="100" t="s">
        <v>65</v>
      </c>
      <c r="J164" s="52" t="s">
        <v>53</v>
      </c>
      <c r="K164" s="293" t="s">
        <v>203</v>
      </c>
      <c r="L164" s="4" t="s">
        <v>898</v>
      </c>
      <c r="O164" s="176" t="str">
        <f t="shared" si="4"/>
        <v>750MeV</v>
      </c>
      <c r="P164" s="20" t="str">
        <f t="shared" si="5"/>
        <v>650MeV</v>
      </c>
      <c r="Q164" s="247">
        <f t="shared" si="1"/>
        <v>927</v>
      </c>
      <c r="R164" s="247">
        <f t="shared" si="2"/>
        <v>517.37</v>
      </c>
      <c r="S164" s="247">
        <f t="shared" si="3"/>
        <v>90.52</v>
      </c>
      <c r="T164" s="216"/>
      <c r="U164" s="216"/>
    </row>
    <row r="165">
      <c r="A165" s="75"/>
      <c r="B165" s="52">
        <v>6564.0</v>
      </c>
      <c r="C165" s="52" t="s">
        <v>154</v>
      </c>
      <c r="D165" s="276">
        <v>26.405</v>
      </c>
      <c r="E165" s="52">
        <v>11.0</v>
      </c>
      <c r="F165" s="242">
        <v>0.0</v>
      </c>
      <c r="G165" s="52">
        <v>0.0</v>
      </c>
      <c r="H165" s="52">
        <v>0.0</v>
      </c>
      <c r="I165" s="100" t="s">
        <v>65</v>
      </c>
      <c r="J165" s="52" t="s">
        <v>53</v>
      </c>
      <c r="K165" s="293" t="s">
        <v>203</v>
      </c>
      <c r="L165" s="4" t="s">
        <v>898</v>
      </c>
      <c r="O165" s="176" t="str">
        <f t="shared" si="4"/>
        <v>750MeV</v>
      </c>
      <c r="P165" s="20" t="str">
        <f t="shared" si="5"/>
        <v>650MeV</v>
      </c>
      <c r="Q165" s="247">
        <f t="shared" si="1"/>
        <v>927</v>
      </c>
      <c r="R165" s="247">
        <f t="shared" si="2"/>
        <v>517.37</v>
      </c>
      <c r="S165" s="247">
        <f t="shared" si="3"/>
        <v>90.52</v>
      </c>
      <c r="T165" s="216"/>
      <c r="U165" s="216"/>
    </row>
    <row r="166">
      <c r="A166" s="75"/>
      <c r="B166" s="52">
        <v>6565.0</v>
      </c>
      <c r="C166" s="52" t="s">
        <v>154</v>
      </c>
      <c r="D166" s="276">
        <v>26.405</v>
      </c>
      <c r="E166" s="52">
        <v>11.0</v>
      </c>
      <c r="F166" s="242">
        <v>0.0</v>
      </c>
      <c r="G166" s="52">
        <v>0.0</v>
      </c>
      <c r="H166" s="52">
        <v>0.0</v>
      </c>
      <c r="I166" s="100" t="s">
        <v>65</v>
      </c>
      <c r="J166" s="52" t="s">
        <v>53</v>
      </c>
      <c r="K166" s="293" t="s">
        <v>203</v>
      </c>
      <c r="L166" s="4" t="s">
        <v>898</v>
      </c>
      <c r="O166" s="176" t="str">
        <f t="shared" si="4"/>
        <v>750MeV</v>
      </c>
      <c r="P166" s="20" t="str">
        <f t="shared" si="5"/>
        <v>650MeV</v>
      </c>
      <c r="Q166" s="247">
        <f t="shared" si="1"/>
        <v>927</v>
      </c>
      <c r="R166" s="247">
        <f t="shared" si="2"/>
        <v>517.37</v>
      </c>
      <c r="S166" s="247">
        <f t="shared" si="3"/>
        <v>90.52</v>
      </c>
      <c r="T166" s="216"/>
      <c r="U166" s="216"/>
    </row>
    <row r="167">
      <c r="A167" s="75"/>
      <c r="B167" s="52">
        <v>6566.0</v>
      </c>
      <c r="C167" s="52" t="s">
        <v>391</v>
      </c>
      <c r="D167" s="276">
        <v>26.405</v>
      </c>
      <c r="E167" s="52">
        <v>11.0</v>
      </c>
      <c r="F167" s="242">
        <v>16.48</v>
      </c>
      <c r="G167" s="4">
        <v>919878.0</v>
      </c>
      <c r="H167" s="52">
        <v>29.08</v>
      </c>
      <c r="I167" s="100" t="s">
        <v>65</v>
      </c>
      <c r="J167" s="52" t="s">
        <v>53</v>
      </c>
      <c r="K167" s="293" t="s">
        <v>203</v>
      </c>
      <c r="O167" s="176" t="str">
        <f t="shared" si="4"/>
        <v>750MeV</v>
      </c>
      <c r="P167" s="20" t="str">
        <f t="shared" si="5"/>
        <v>650MeV</v>
      </c>
      <c r="Q167" s="247">
        <f t="shared" si="1"/>
        <v>943.48</v>
      </c>
      <c r="R167" s="247">
        <f t="shared" si="2"/>
        <v>517.37</v>
      </c>
      <c r="S167" s="247">
        <f t="shared" si="3"/>
        <v>90.52</v>
      </c>
      <c r="T167" s="216"/>
      <c r="U167" s="216"/>
    </row>
    <row r="168">
      <c r="A168" s="75"/>
      <c r="B168" s="52">
        <v>6567.0</v>
      </c>
      <c r="C168" s="52" t="s">
        <v>391</v>
      </c>
      <c r="D168" s="276">
        <v>26.405</v>
      </c>
      <c r="E168" s="52">
        <v>11.0</v>
      </c>
      <c r="F168" s="242">
        <v>19.05</v>
      </c>
      <c r="G168" s="4">
        <v>1060672.0</v>
      </c>
      <c r="H168" s="52">
        <v>31.28</v>
      </c>
      <c r="I168" s="100" t="s">
        <v>65</v>
      </c>
      <c r="J168" s="52" t="s">
        <v>53</v>
      </c>
      <c r="K168" s="293" t="s">
        <v>203</v>
      </c>
      <c r="O168" s="176" t="str">
        <f t="shared" si="4"/>
        <v>750MeV</v>
      </c>
      <c r="P168" s="20" t="str">
        <f t="shared" si="5"/>
        <v>650MeV</v>
      </c>
      <c r="Q168" s="247">
        <f t="shared" si="1"/>
        <v>962.53</v>
      </c>
      <c r="R168" s="247">
        <f t="shared" si="2"/>
        <v>517.37</v>
      </c>
      <c r="S168" s="247">
        <f t="shared" si="3"/>
        <v>90.52</v>
      </c>
      <c r="T168" s="216"/>
      <c r="U168" s="216"/>
    </row>
    <row r="169">
      <c r="A169" s="75"/>
      <c r="B169" s="52">
        <v>6568.0</v>
      </c>
      <c r="C169" s="52" t="s">
        <v>391</v>
      </c>
      <c r="D169" s="276">
        <v>26.405</v>
      </c>
      <c r="E169" s="52">
        <v>11.0</v>
      </c>
      <c r="F169" s="242">
        <v>16.05</v>
      </c>
      <c r="G169" s="4">
        <v>908880.0</v>
      </c>
      <c r="H169" s="52">
        <v>29.58</v>
      </c>
      <c r="I169" s="100" t="s">
        <v>65</v>
      </c>
      <c r="J169" s="52" t="s">
        <v>53</v>
      </c>
      <c r="K169" s="293" t="s">
        <v>203</v>
      </c>
      <c r="L169" s="4"/>
      <c r="O169" s="176" t="str">
        <f t="shared" si="4"/>
        <v>750MeV</v>
      </c>
      <c r="P169" s="20" t="str">
        <f t="shared" si="5"/>
        <v>650MeV</v>
      </c>
      <c r="Q169" s="247">
        <f t="shared" si="1"/>
        <v>978.58</v>
      </c>
      <c r="R169" s="247">
        <f t="shared" si="2"/>
        <v>517.37</v>
      </c>
      <c r="S169" s="247">
        <f t="shared" si="3"/>
        <v>90.52</v>
      </c>
      <c r="T169" s="216"/>
      <c r="U169" s="216"/>
    </row>
    <row r="170">
      <c r="A170" s="75"/>
      <c r="B170" s="52">
        <v>6569.0</v>
      </c>
      <c r="C170" s="52" t="s">
        <v>391</v>
      </c>
      <c r="D170" s="276">
        <v>26.405</v>
      </c>
      <c r="E170" s="52">
        <v>6.0</v>
      </c>
      <c r="F170" s="242">
        <v>11.4</v>
      </c>
      <c r="G170" s="4">
        <v>662760.0</v>
      </c>
      <c r="H170" s="52">
        <v>33.94</v>
      </c>
      <c r="I170" s="100" t="s">
        <v>65</v>
      </c>
      <c r="J170" s="52" t="s">
        <v>53</v>
      </c>
      <c r="K170" s="293" t="s">
        <v>203</v>
      </c>
      <c r="L170" s="4" t="s">
        <v>899</v>
      </c>
      <c r="O170" s="176" t="str">
        <f t="shared" si="4"/>
        <v>750MeV</v>
      </c>
      <c r="P170" s="20" t="str">
        <f t="shared" si="5"/>
        <v>650MeV</v>
      </c>
      <c r="Q170" s="247">
        <f t="shared" si="1"/>
        <v>989.98</v>
      </c>
      <c r="R170" s="247">
        <f t="shared" si="2"/>
        <v>517.37</v>
      </c>
      <c r="S170" s="247">
        <f t="shared" si="3"/>
        <v>90.52</v>
      </c>
      <c r="T170" s="216"/>
      <c r="U170" s="216"/>
    </row>
    <row r="171">
      <c r="A171" s="75"/>
      <c r="B171" s="52"/>
      <c r="C171" s="52"/>
      <c r="D171" s="276"/>
      <c r="E171" s="52"/>
      <c r="F171" s="242"/>
      <c r="G171" s="52"/>
      <c r="H171" s="52"/>
      <c r="I171" s="52"/>
      <c r="J171" s="52"/>
      <c r="K171" s="52"/>
      <c r="L171" s="4"/>
      <c r="O171" s="176" t="str">
        <f t="shared" si="4"/>
        <v>750MeV</v>
      </c>
      <c r="P171" s="20" t="str">
        <f t="shared" si="5"/>
        <v>650MeV</v>
      </c>
      <c r="Q171" s="247">
        <f t="shared" si="1"/>
        <v>989.98</v>
      </c>
      <c r="R171" s="247">
        <f t="shared" si="2"/>
        <v>517.37</v>
      </c>
      <c r="S171" s="247">
        <f t="shared" si="3"/>
        <v>90.52</v>
      </c>
      <c r="T171" s="216"/>
      <c r="U171" s="216"/>
    </row>
    <row r="172">
      <c r="A172" s="75"/>
      <c r="B172" s="52"/>
      <c r="C172" s="52"/>
      <c r="D172" s="276"/>
      <c r="E172" s="52"/>
      <c r="F172" s="242"/>
      <c r="G172" s="52"/>
      <c r="H172" s="52"/>
      <c r="I172" s="52"/>
      <c r="J172" s="52"/>
      <c r="K172" s="52"/>
      <c r="O172" s="176" t="str">
        <f t="shared" si="4"/>
        <v>750MeV</v>
      </c>
      <c r="P172" s="20" t="str">
        <f t="shared" si="5"/>
        <v>650MeV</v>
      </c>
      <c r="Q172" s="247">
        <f t="shared" si="1"/>
        <v>989.98</v>
      </c>
      <c r="R172" s="247">
        <f t="shared" si="2"/>
        <v>517.37</v>
      </c>
      <c r="S172" s="247">
        <f t="shared" si="3"/>
        <v>90.52</v>
      </c>
      <c r="T172" s="216"/>
      <c r="U172" s="216"/>
    </row>
    <row r="173">
      <c r="A173" s="75"/>
      <c r="B173" s="52"/>
      <c r="C173" s="52"/>
      <c r="D173" s="276"/>
      <c r="E173" s="52"/>
      <c r="F173" s="242"/>
      <c r="G173" s="52"/>
      <c r="H173" s="52"/>
      <c r="I173" s="52"/>
      <c r="J173" s="52"/>
      <c r="K173" s="52"/>
      <c r="O173" s="176" t="str">
        <f t="shared" si="4"/>
        <v>750MeV</v>
      </c>
      <c r="P173" s="20" t="str">
        <f t="shared" si="5"/>
        <v>650MeV</v>
      </c>
      <c r="Q173" s="247">
        <f t="shared" si="1"/>
        <v>989.98</v>
      </c>
      <c r="R173" s="247">
        <f t="shared" si="2"/>
        <v>517.37</v>
      </c>
      <c r="S173" s="247">
        <f t="shared" si="3"/>
        <v>90.52</v>
      </c>
      <c r="T173" s="216"/>
      <c r="U173" s="216"/>
    </row>
    <row r="174">
      <c r="A174" s="75"/>
      <c r="B174" s="52"/>
      <c r="C174" s="52"/>
      <c r="D174" s="276"/>
      <c r="E174" s="52"/>
      <c r="F174" s="242"/>
      <c r="G174" s="52"/>
      <c r="H174" s="52"/>
      <c r="I174" s="52"/>
      <c r="J174" s="52"/>
      <c r="K174" s="52"/>
      <c r="O174" s="176" t="str">
        <f t="shared" si="4"/>
        <v>750MeV</v>
      </c>
      <c r="P174" s="20" t="str">
        <f t="shared" si="5"/>
        <v>650MeV</v>
      </c>
      <c r="Q174" s="247">
        <f t="shared" si="1"/>
        <v>989.98</v>
      </c>
      <c r="R174" s="247">
        <f t="shared" si="2"/>
        <v>517.37</v>
      </c>
      <c r="S174" s="247">
        <f t="shared" si="3"/>
        <v>90.52</v>
      </c>
      <c r="T174" s="216"/>
      <c r="U174" s="216"/>
    </row>
    <row r="175">
      <c r="A175" s="75"/>
      <c r="B175" s="52"/>
      <c r="C175" s="52"/>
      <c r="D175" s="276"/>
      <c r="E175" s="52"/>
      <c r="F175" s="242"/>
      <c r="G175" s="52"/>
      <c r="H175" s="52"/>
      <c r="I175" s="52"/>
      <c r="J175" s="52"/>
      <c r="K175" s="52"/>
      <c r="O175" s="176" t="str">
        <f t="shared" si="4"/>
        <v>750MeV</v>
      </c>
      <c r="P175" s="20" t="str">
        <f t="shared" si="5"/>
        <v>650MeV</v>
      </c>
      <c r="Q175" s="247">
        <f t="shared" si="1"/>
        <v>989.98</v>
      </c>
      <c r="R175" s="247">
        <f t="shared" si="2"/>
        <v>517.37</v>
      </c>
      <c r="S175" s="247">
        <f t="shared" si="3"/>
        <v>90.52</v>
      </c>
      <c r="T175" s="216"/>
      <c r="U175" s="216"/>
    </row>
    <row r="176">
      <c r="A176" s="75"/>
      <c r="B176" s="52"/>
      <c r="C176" s="52"/>
      <c r="D176" s="276"/>
      <c r="E176" s="52"/>
      <c r="F176" s="242"/>
      <c r="G176" s="52"/>
      <c r="H176" s="52"/>
      <c r="I176" s="52"/>
      <c r="J176" s="52"/>
      <c r="K176" s="52"/>
      <c r="O176" s="176" t="str">
        <f t="shared" si="4"/>
        <v>750MeV</v>
      </c>
      <c r="P176" s="20" t="str">
        <f t="shared" si="5"/>
        <v>650MeV</v>
      </c>
      <c r="Q176" s="247">
        <f t="shared" si="1"/>
        <v>989.98</v>
      </c>
      <c r="R176" s="247">
        <f t="shared" si="2"/>
        <v>517.37</v>
      </c>
      <c r="S176" s="247">
        <f t="shared" si="3"/>
        <v>90.52</v>
      </c>
      <c r="T176" s="216"/>
      <c r="U176" s="216"/>
    </row>
    <row r="177">
      <c r="A177" s="75"/>
      <c r="B177" s="52"/>
      <c r="C177" s="52"/>
      <c r="D177" s="276"/>
      <c r="E177" s="52"/>
      <c r="F177" s="242"/>
      <c r="G177" s="52"/>
      <c r="H177" s="52"/>
      <c r="I177" s="52"/>
      <c r="J177" s="52"/>
      <c r="K177" s="52"/>
      <c r="O177" s="176" t="str">
        <f t="shared" si="4"/>
        <v>750MeV</v>
      </c>
      <c r="P177" s="20" t="str">
        <f t="shared" si="5"/>
        <v>650MeV</v>
      </c>
      <c r="Q177" s="247">
        <f t="shared" si="1"/>
        <v>989.98</v>
      </c>
      <c r="R177" s="247">
        <f t="shared" si="2"/>
        <v>517.37</v>
      </c>
      <c r="S177" s="247">
        <f t="shared" si="3"/>
        <v>90.52</v>
      </c>
      <c r="T177" s="216"/>
      <c r="U177" s="216"/>
    </row>
    <row r="178">
      <c r="A178" s="73"/>
      <c r="B178" s="52"/>
      <c r="C178" s="52"/>
      <c r="D178" s="276"/>
      <c r="E178" s="52"/>
      <c r="F178" s="242"/>
      <c r="G178" s="52"/>
      <c r="H178" s="52"/>
      <c r="I178" s="52"/>
      <c r="J178" s="52"/>
      <c r="K178" s="52"/>
      <c r="O178" s="176" t="str">
        <f t="shared" si="4"/>
        <v>750MeV</v>
      </c>
      <c r="P178" s="20" t="str">
        <f t="shared" si="5"/>
        <v>650MeV</v>
      </c>
      <c r="Q178" s="247">
        <f t="shared" si="1"/>
        <v>989.98</v>
      </c>
      <c r="R178" s="247">
        <f t="shared" si="2"/>
        <v>517.37</v>
      </c>
      <c r="S178" s="247">
        <f t="shared" si="3"/>
        <v>90.52</v>
      </c>
      <c r="T178" s="216"/>
      <c r="U178" s="216"/>
    </row>
    <row r="179">
      <c r="A179" s="75"/>
      <c r="B179" s="52"/>
      <c r="C179" s="52"/>
      <c r="D179" s="276"/>
      <c r="E179" s="52"/>
      <c r="F179" s="242"/>
      <c r="G179" s="52"/>
      <c r="H179" s="52"/>
      <c r="I179" s="52"/>
      <c r="J179" s="52"/>
      <c r="K179" s="52"/>
      <c r="O179" s="176" t="str">
        <f t="shared" si="4"/>
        <v>750MeV</v>
      </c>
      <c r="P179" s="20" t="str">
        <f t="shared" si="5"/>
        <v>650MeV</v>
      </c>
      <c r="Q179" s="247">
        <f t="shared" si="1"/>
        <v>989.98</v>
      </c>
      <c r="R179" s="247">
        <f t="shared" si="2"/>
        <v>517.37</v>
      </c>
      <c r="S179" s="247">
        <f t="shared" si="3"/>
        <v>90.52</v>
      </c>
      <c r="T179" s="216"/>
      <c r="U179" s="216"/>
    </row>
    <row r="180">
      <c r="A180" s="75"/>
      <c r="B180" s="52"/>
      <c r="C180" s="52"/>
      <c r="D180" s="276"/>
      <c r="E180" s="52"/>
      <c r="F180" s="242"/>
      <c r="G180" s="52"/>
      <c r="H180" s="52"/>
      <c r="I180" s="52"/>
      <c r="J180" s="52"/>
      <c r="K180" s="52"/>
      <c r="O180" s="176" t="str">
        <f t="shared" si="4"/>
        <v>750MeV</v>
      </c>
      <c r="P180" s="20" t="str">
        <f t="shared" si="5"/>
        <v>650MeV</v>
      </c>
      <c r="Q180" s="247">
        <f t="shared" si="1"/>
        <v>989.98</v>
      </c>
      <c r="R180" s="247">
        <f t="shared" si="2"/>
        <v>517.37</v>
      </c>
      <c r="S180" s="247">
        <f t="shared" si="3"/>
        <v>90.52</v>
      </c>
      <c r="T180" s="216"/>
      <c r="U180" s="216"/>
    </row>
    <row r="181">
      <c r="A181" s="75"/>
      <c r="B181" s="52"/>
      <c r="C181" s="52"/>
      <c r="D181" s="276"/>
      <c r="E181" s="52"/>
      <c r="F181" s="242"/>
      <c r="G181" s="52"/>
      <c r="H181" s="52"/>
      <c r="I181" s="52"/>
      <c r="J181" s="52"/>
      <c r="K181" s="52"/>
      <c r="O181" s="176" t="str">
        <f t="shared" si="4"/>
        <v>750MeV</v>
      </c>
      <c r="P181" s="20" t="str">
        <f t="shared" si="5"/>
        <v>650MeV</v>
      </c>
      <c r="Q181" s="247">
        <f t="shared" si="1"/>
        <v>989.98</v>
      </c>
      <c r="R181" s="247">
        <f t="shared" si="2"/>
        <v>517.37</v>
      </c>
      <c r="S181" s="247">
        <f t="shared" si="3"/>
        <v>90.52</v>
      </c>
      <c r="T181" s="216"/>
      <c r="U181" s="216"/>
    </row>
    <row r="182">
      <c r="A182" s="75"/>
      <c r="B182" s="52"/>
      <c r="C182" s="52"/>
      <c r="D182" s="276"/>
      <c r="E182" s="52"/>
      <c r="F182" s="242"/>
      <c r="G182" s="52"/>
      <c r="H182" s="52"/>
      <c r="I182" s="52"/>
      <c r="J182" s="52"/>
      <c r="K182" s="52"/>
      <c r="O182" s="176" t="str">
        <f t="shared" si="4"/>
        <v>750MeV</v>
      </c>
      <c r="P182" s="20" t="str">
        <f t="shared" si="5"/>
        <v>650MeV</v>
      </c>
      <c r="Q182" s="247">
        <f t="shared" si="1"/>
        <v>989.98</v>
      </c>
      <c r="R182" s="247">
        <f t="shared" si="2"/>
        <v>517.37</v>
      </c>
      <c r="S182" s="247">
        <f t="shared" si="3"/>
        <v>90.52</v>
      </c>
      <c r="T182" s="216"/>
      <c r="U182" s="216"/>
    </row>
    <row r="183">
      <c r="A183" s="75"/>
      <c r="B183" s="52"/>
      <c r="C183" s="52"/>
      <c r="D183" s="276"/>
      <c r="E183" s="52"/>
      <c r="F183" s="242"/>
      <c r="G183" s="52"/>
      <c r="H183" s="52"/>
      <c r="I183" s="52"/>
      <c r="J183" s="52"/>
      <c r="K183" s="52"/>
      <c r="O183" s="176" t="str">
        <f t="shared" si="4"/>
        <v>750MeV</v>
      </c>
      <c r="P183" s="20" t="str">
        <f t="shared" si="5"/>
        <v>650MeV</v>
      </c>
      <c r="Q183" s="247">
        <f t="shared" si="1"/>
        <v>989.98</v>
      </c>
      <c r="R183" s="247">
        <f t="shared" si="2"/>
        <v>517.37</v>
      </c>
      <c r="S183" s="247">
        <f t="shared" si="3"/>
        <v>90.52</v>
      </c>
      <c r="T183" s="216"/>
      <c r="U183" s="216"/>
    </row>
    <row r="184">
      <c r="A184" s="75"/>
      <c r="B184" s="52"/>
      <c r="C184" s="52"/>
      <c r="D184" s="276"/>
      <c r="E184" s="52"/>
      <c r="F184" s="242"/>
      <c r="G184" s="52"/>
      <c r="H184" s="52"/>
      <c r="I184" s="52"/>
      <c r="J184" s="52"/>
      <c r="K184" s="52"/>
      <c r="O184" s="176" t="str">
        <f t="shared" si="4"/>
        <v>750MeV</v>
      </c>
      <c r="P184" s="20" t="str">
        <f t="shared" si="5"/>
        <v>650MeV</v>
      </c>
      <c r="Q184" s="247">
        <f t="shared" si="1"/>
        <v>989.98</v>
      </c>
      <c r="R184" s="247">
        <f t="shared" si="2"/>
        <v>517.37</v>
      </c>
      <c r="S184" s="247">
        <f t="shared" si="3"/>
        <v>90.52</v>
      </c>
      <c r="T184" s="216"/>
      <c r="U184" s="216"/>
    </row>
    <row r="185">
      <c r="A185" s="75"/>
      <c r="B185" s="52"/>
      <c r="C185" s="52"/>
      <c r="D185" s="276"/>
      <c r="E185" s="52"/>
      <c r="F185" s="242"/>
      <c r="G185" s="52"/>
      <c r="H185" s="52"/>
      <c r="I185" s="52"/>
      <c r="J185" s="52"/>
      <c r="K185" s="52"/>
      <c r="O185" s="176" t="str">
        <f t="shared" si="4"/>
        <v>750MeV</v>
      </c>
      <c r="P185" s="20" t="str">
        <f t="shared" si="5"/>
        <v>650MeV</v>
      </c>
      <c r="Q185" s="247">
        <f t="shared" si="1"/>
        <v>989.98</v>
      </c>
      <c r="R185" s="247">
        <f t="shared" si="2"/>
        <v>517.37</v>
      </c>
      <c r="S185" s="247">
        <f t="shared" si="3"/>
        <v>90.52</v>
      </c>
      <c r="T185" s="216"/>
      <c r="U185" s="216"/>
    </row>
    <row r="186">
      <c r="A186" s="75"/>
      <c r="B186" s="52"/>
      <c r="C186" s="52"/>
      <c r="D186" s="276"/>
      <c r="E186" s="52"/>
      <c r="F186" s="242"/>
      <c r="G186" s="52"/>
      <c r="H186" s="52"/>
      <c r="I186" s="52"/>
      <c r="J186" s="52"/>
      <c r="K186" s="52"/>
      <c r="O186" s="176" t="str">
        <f t="shared" si="4"/>
        <v>750MeV</v>
      </c>
      <c r="P186" s="20" t="str">
        <f t="shared" si="5"/>
        <v>650MeV</v>
      </c>
      <c r="Q186" s="247">
        <f t="shared" si="1"/>
        <v>989.98</v>
      </c>
      <c r="R186" s="247">
        <f t="shared" si="2"/>
        <v>517.37</v>
      </c>
      <c r="S186" s="247">
        <f t="shared" si="3"/>
        <v>90.52</v>
      </c>
      <c r="T186" s="216"/>
      <c r="U186" s="216"/>
    </row>
    <row r="187">
      <c r="A187" s="75"/>
      <c r="B187" s="52"/>
      <c r="C187" s="52"/>
      <c r="D187" s="276"/>
      <c r="E187" s="52"/>
      <c r="F187" s="242"/>
      <c r="G187" s="52"/>
      <c r="H187" s="52"/>
      <c r="I187" s="52"/>
      <c r="J187" s="52"/>
      <c r="K187" s="52"/>
      <c r="O187" s="176" t="str">
        <f t="shared" si="4"/>
        <v>750MeV</v>
      </c>
      <c r="P187" s="20" t="str">
        <f t="shared" si="5"/>
        <v>650MeV</v>
      </c>
      <c r="Q187" s="247">
        <f t="shared" si="1"/>
        <v>989.98</v>
      </c>
      <c r="R187" s="247">
        <f t="shared" si="2"/>
        <v>517.37</v>
      </c>
      <c r="S187" s="247">
        <f t="shared" si="3"/>
        <v>90.52</v>
      </c>
      <c r="T187" s="216"/>
      <c r="U187" s="216"/>
    </row>
    <row r="188">
      <c r="A188" s="75"/>
      <c r="B188" s="52"/>
      <c r="C188" s="52"/>
      <c r="D188" s="276"/>
      <c r="E188" s="52"/>
      <c r="F188" s="242"/>
      <c r="G188" s="52"/>
      <c r="H188" s="52"/>
      <c r="I188" s="52"/>
      <c r="J188" s="52"/>
      <c r="K188" s="52"/>
      <c r="O188" s="176" t="str">
        <f t="shared" si="4"/>
        <v>750MeV</v>
      </c>
      <c r="P188" s="20" t="str">
        <f t="shared" si="5"/>
        <v>650MeV</v>
      </c>
      <c r="Q188" s="247">
        <f t="shared" si="1"/>
        <v>989.98</v>
      </c>
      <c r="R188" s="247">
        <f t="shared" si="2"/>
        <v>517.37</v>
      </c>
      <c r="S188" s="247">
        <f t="shared" si="3"/>
        <v>90.52</v>
      </c>
      <c r="T188" s="216"/>
      <c r="U188" s="216"/>
    </row>
    <row r="189">
      <c r="A189" s="75"/>
      <c r="B189" s="52"/>
      <c r="C189" s="52"/>
      <c r="D189" s="276"/>
      <c r="E189" s="52"/>
      <c r="F189" s="242"/>
      <c r="G189" s="52"/>
      <c r="H189" s="52"/>
      <c r="I189" s="52"/>
      <c r="J189" s="52"/>
      <c r="K189" s="52"/>
      <c r="O189" s="176" t="str">
        <f t="shared" si="4"/>
        <v>750MeV</v>
      </c>
      <c r="P189" s="20" t="str">
        <f t="shared" si="5"/>
        <v>650MeV</v>
      </c>
      <c r="Q189" s="247">
        <f t="shared" si="1"/>
        <v>989.98</v>
      </c>
      <c r="R189" s="247">
        <f t="shared" si="2"/>
        <v>517.37</v>
      </c>
      <c r="S189" s="247">
        <f t="shared" si="3"/>
        <v>90.52</v>
      </c>
      <c r="T189" s="216"/>
      <c r="U189" s="216"/>
    </row>
    <row r="190">
      <c r="A190" s="73"/>
      <c r="B190" s="52"/>
      <c r="C190" s="52"/>
      <c r="D190" s="276"/>
      <c r="E190" s="52"/>
      <c r="F190" s="242"/>
      <c r="G190" s="52"/>
      <c r="H190" s="52"/>
      <c r="I190" s="52"/>
      <c r="J190" s="52"/>
      <c r="K190" s="52"/>
      <c r="O190" s="176" t="str">
        <f t="shared" si="4"/>
        <v>750MeV</v>
      </c>
      <c r="P190" s="20" t="str">
        <f t="shared" si="5"/>
        <v>650MeV</v>
      </c>
      <c r="Q190" s="247">
        <f t="shared" si="1"/>
        <v>989.98</v>
      </c>
      <c r="R190" s="247">
        <f t="shared" si="2"/>
        <v>517.37</v>
      </c>
      <c r="S190" s="247">
        <f t="shared" si="3"/>
        <v>90.52</v>
      </c>
      <c r="T190" s="216"/>
      <c r="U190" s="216"/>
    </row>
    <row r="191">
      <c r="A191" s="75"/>
      <c r="B191" s="52"/>
      <c r="C191" s="52"/>
      <c r="D191" s="276"/>
      <c r="E191" s="52"/>
      <c r="F191" s="242"/>
      <c r="G191" s="52"/>
      <c r="H191" s="52"/>
      <c r="I191" s="52"/>
      <c r="J191" s="52"/>
      <c r="K191" s="52"/>
      <c r="O191" s="176" t="str">
        <f t="shared" si="4"/>
        <v>750MeV</v>
      </c>
      <c r="P191" s="20" t="str">
        <f t="shared" si="5"/>
        <v>650MeV</v>
      </c>
      <c r="Q191" s="247">
        <f t="shared" si="1"/>
        <v>989.98</v>
      </c>
      <c r="R191" s="247">
        <f t="shared" si="2"/>
        <v>517.37</v>
      </c>
      <c r="S191" s="247">
        <f t="shared" si="3"/>
        <v>90.52</v>
      </c>
      <c r="T191" s="216"/>
      <c r="U191" s="216"/>
    </row>
    <row r="192">
      <c r="A192" s="75"/>
      <c r="B192" s="52"/>
      <c r="C192" s="52"/>
      <c r="D192" s="276"/>
      <c r="E192" s="52"/>
      <c r="F192" s="242"/>
      <c r="G192" s="52"/>
      <c r="H192" s="52"/>
      <c r="I192" s="52"/>
      <c r="J192" s="52"/>
      <c r="K192" s="52"/>
      <c r="O192" s="176" t="str">
        <f t="shared" si="4"/>
        <v>750MeV</v>
      </c>
      <c r="P192" s="20" t="str">
        <f t="shared" si="5"/>
        <v>650MeV</v>
      </c>
      <c r="Q192" s="247">
        <f t="shared" si="1"/>
        <v>989.98</v>
      </c>
      <c r="R192" s="247">
        <f t="shared" si="2"/>
        <v>517.37</v>
      </c>
      <c r="S192" s="247">
        <f t="shared" si="3"/>
        <v>90.52</v>
      </c>
      <c r="T192" s="216"/>
      <c r="U192" s="216"/>
    </row>
    <row r="193">
      <c r="A193" s="75"/>
      <c r="B193" s="52"/>
      <c r="C193" s="52"/>
      <c r="D193" s="276"/>
      <c r="E193" s="52"/>
      <c r="F193" s="242"/>
      <c r="G193" s="52"/>
      <c r="H193" s="52"/>
      <c r="I193" s="52"/>
      <c r="J193" s="52"/>
      <c r="K193" s="52"/>
      <c r="O193" s="176" t="str">
        <f t="shared" si="4"/>
        <v>750MeV</v>
      </c>
      <c r="P193" s="20" t="str">
        <f t="shared" si="5"/>
        <v>650MeV</v>
      </c>
      <c r="Q193" s="247">
        <f t="shared" si="1"/>
        <v>989.98</v>
      </c>
      <c r="R193" s="247">
        <f t="shared" si="2"/>
        <v>517.37</v>
      </c>
      <c r="S193" s="247">
        <f t="shared" si="3"/>
        <v>90.52</v>
      </c>
      <c r="T193" s="216"/>
      <c r="U193" s="216"/>
    </row>
    <row r="194">
      <c r="A194" s="31"/>
      <c r="B194" s="52"/>
      <c r="C194" s="52"/>
      <c r="D194" s="276"/>
      <c r="E194" s="52"/>
      <c r="F194" s="242"/>
      <c r="G194" s="52"/>
      <c r="H194" s="52"/>
      <c r="I194" s="52"/>
      <c r="J194" s="52"/>
      <c r="K194" s="52"/>
      <c r="O194" s="176" t="str">
        <f t="shared" si="4"/>
        <v>750MeV</v>
      </c>
      <c r="P194" s="20" t="str">
        <f t="shared" si="5"/>
        <v>650MeV</v>
      </c>
      <c r="Q194" s="247">
        <f t="shared" si="1"/>
        <v>989.98</v>
      </c>
      <c r="R194" s="247">
        <f t="shared" si="2"/>
        <v>517.37</v>
      </c>
      <c r="S194" s="247">
        <f t="shared" si="3"/>
        <v>90.52</v>
      </c>
      <c r="T194" s="216"/>
      <c r="U194" s="216"/>
    </row>
    <row r="195">
      <c r="A195" s="75"/>
      <c r="B195" s="52"/>
      <c r="C195" s="118"/>
      <c r="D195" s="399"/>
      <c r="E195" s="118"/>
      <c r="F195" s="242"/>
      <c r="G195" s="52"/>
      <c r="H195" s="52"/>
      <c r="I195" s="52"/>
      <c r="J195" s="52"/>
      <c r="K195" s="52"/>
      <c r="O195" s="176" t="str">
        <f t="shared" si="4"/>
        <v>750MeV</v>
      </c>
      <c r="P195" s="20" t="str">
        <f t="shared" si="5"/>
        <v>650MeV</v>
      </c>
      <c r="Q195" s="247">
        <f t="shared" si="1"/>
        <v>989.98</v>
      </c>
      <c r="R195" s="247">
        <f t="shared" si="2"/>
        <v>517.37</v>
      </c>
      <c r="S195" s="247">
        <f t="shared" si="3"/>
        <v>90.52</v>
      </c>
      <c r="T195" s="216"/>
      <c r="U195" s="216"/>
    </row>
    <row r="196">
      <c r="A196" s="75"/>
      <c r="B196" s="52"/>
      <c r="C196" s="118"/>
      <c r="D196" s="399"/>
      <c r="E196" s="118"/>
      <c r="F196" s="242"/>
      <c r="G196" s="52"/>
      <c r="H196" s="52"/>
      <c r="I196" s="52"/>
      <c r="J196" s="52"/>
      <c r="K196" s="52"/>
      <c r="O196" s="176" t="str">
        <f t="shared" si="4"/>
        <v>750MeV</v>
      </c>
      <c r="P196" s="20" t="str">
        <f t="shared" si="5"/>
        <v>650MeV</v>
      </c>
      <c r="Q196" s="247">
        <f t="shared" si="1"/>
        <v>989.98</v>
      </c>
      <c r="R196" s="247">
        <f t="shared" si="2"/>
        <v>517.37</v>
      </c>
      <c r="S196" s="247">
        <f t="shared" si="3"/>
        <v>90.52</v>
      </c>
      <c r="T196" s="216"/>
      <c r="U196" s="216"/>
    </row>
    <row r="197">
      <c r="A197" s="75"/>
      <c r="B197" s="52"/>
      <c r="C197" s="118"/>
      <c r="D197" s="399"/>
      <c r="E197" s="118"/>
      <c r="F197" s="242"/>
      <c r="G197" s="52"/>
      <c r="H197" s="52"/>
      <c r="I197" s="52"/>
      <c r="J197" s="52"/>
      <c r="K197" s="52"/>
      <c r="O197" s="176" t="str">
        <f t="shared" si="4"/>
        <v>750MeV</v>
      </c>
      <c r="P197" s="20" t="str">
        <f t="shared" si="5"/>
        <v>650MeV</v>
      </c>
      <c r="Q197" s="247">
        <f t="shared" si="1"/>
        <v>989.98</v>
      </c>
      <c r="R197" s="247">
        <f t="shared" si="2"/>
        <v>517.37</v>
      </c>
      <c r="S197" s="247">
        <f t="shared" si="3"/>
        <v>90.52</v>
      </c>
      <c r="T197" s="216"/>
      <c r="U197" s="216"/>
    </row>
    <row r="198">
      <c r="A198" s="75"/>
      <c r="B198" s="52"/>
      <c r="C198" s="118"/>
      <c r="D198" s="399"/>
      <c r="E198" s="118"/>
      <c r="F198" s="242"/>
      <c r="G198" s="52"/>
      <c r="H198" s="52"/>
      <c r="I198" s="52"/>
      <c r="J198" s="52"/>
      <c r="K198" s="52"/>
      <c r="Q198" s="247">
        <f t="shared" si="1"/>
        <v>989.98</v>
      </c>
      <c r="R198" s="247">
        <f t="shared" si="2"/>
        <v>517.37</v>
      </c>
      <c r="S198" s="247">
        <f t="shared" si="3"/>
        <v>90.52</v>
      </c>
    </row>
    <row r="199">
      <c r="A199" s="75"/>
      <c r="B199" s="52"/>
      <c r="C199" s="118"/>
      <c r="D199" s="276"/>
      <c r="E199" s="52"/>
      <c r="F199" s="242"/>
      <c r="G199" s="52"/>
      <c r="H199" s="52"/>
      <c r="I199" s="52"/>
      <c r="J199" s="52"/>
      <c r="K199" s="52"/>
      <c r="Q199" s="247">
        <f t="shared" si="1"/>
        <v>989.98</v>
      </c>
      <c r="R199" s="247">
        <f t="shared" si="2"/>
        <v>517.37</v>
      </c>
      <c r="S199" s="247">
        <f t="shared" si="3"/>
        <v>90.52</v>
      </c>
    </row>
    <row r="200">
      <c r="A200" s="75"/>
      <c r="B200" s="52"/>
      <c r="C200" s="118"/>
      <c r="D200" s="276"/>
      <c r="E200" s="52"/>
      <c r="F200" s="242"/>
      <c r="G200" s="52"/>
      <c r="H200" s="52"/>
      <c r="I200" s="52"/>
      <c r="J200" s="52"/>
      <c r="K200" s="52"/>
      <c r="Q200" s="247">
        <f t="shared" si="1"/>
        <v>989.98</v>
      </c>
      <c r="R200" s="247">
        <f t="shared" si="2"/>
        <v>517.37</v>
      </c>
      <c r="S200" s="247">
        <f t="shared" si="3"/>
        <v>90.52</v>
      </c>
    </row>
    <row r="201">
      <c r="A201" s="75"/>
      <c r="B201" s="52"/>
      <c r="C201" s="100"/>
      <c r="D201" s="399"/>
      <c r="E201" s="118"/>
      <c r="F201" s="242"/>
      <c r="G201" s="52"/>
      <c r="H201" s="52"/>
      <c r="I201" s="52"/>
      <c r="J201" s="52"/>
      <c r="K201" s="52"/>
      <c r="Q201" s="247">
        <f t="shared" si="1"/>
        <v>989.98</v>
      </c>
      <c r="R201" s="247">
        <f t="shared" si="2"/>
        <v>517.37</v>
      </c>
      <c r="S201" s="247">
        <f t="shared" si="3"/>
        <v>90.52</v>
      </c>
    </row>
    <row r="202">
      <c r="A202" s="75"/>
      <c r="B202" s="52"/>
      <c r="C202" s="118"/>
      <c r="D202" s="399"/>
      <c r="E202" s="118"/>
      <c r="F202" s="242"/>
      <c r="G202" s="52"/>
      <c r="H202" s="52"/>
      <c r="I202" s="52"/>
      <c r="J202" s="52"/>
      <c r="K202" s="52"/>
      <c r="Q202" s="247">
        <f t="shared" si="1"/>
        <v>989.98</v>
      </c>
      <c r="R202" s="247">
        <f t="shared" si="2"/>
        <v>517.37</v>
      </c>
      <c r="S202" s="247">
        <f t="shared" si="3"/>
        <v>90.52</v>
      </c>
    </row>
    <row r="203">
      <c r="A203" s="75"/>
      <c r="B203" s="52"/>
      <c r="C203" s="118"/>
      <c r="D203" s="276"/>
      <c r="E203" s="52"/>
      <c r="F203" s="242"/>
      <c r="G203" s="52"/>
      <c r="H203" s="52"/>
      <c r="I203" s="52"/>
      <c r="J203" s="52"/>
      <c r="K203" s="52"/>
      <c r="Q203" s="247">
        <f t="shared" si="1"/>
        <v>989.98</v>
      </c>
      <c r="R203" s="247">
        <f t="shared" si="2"/>
        <v>517.37</v>
      </c>
      <c r="S203" s="247">
        <f t="shared" si="3"/>
        <v>90.52</v>
      </c>
    </row>
    <row r="204">
      <c r="A204" s="75"/>
      <c r="B204" s="52"/>
      <c r="C204" s="52"/>
      <c r="D204" s="276"/>
      <c r="E204" s="52"/>
      <c r="F204" s="242"/>
      <c r="G204" s="52"/>
      <c r="H204" s="52"/>
      <c r="I204" s="52"/>
      <c r="J204" s="52"/>
      <c r="K204" s="52"/>
      <c r="Q204" s="247">
        <f t="shared" si="1"/>
        <v>989.98</v>
      </c>
      <c r="R204" s="247">
        <f t="shared" si="2"/>
        <v>517.37</v>
      </c>
      <c r="S204" s="247">
        <f t="shared" si="3"/>
        <v>90.52</v>
      </c>
    </row>
    <row r="205">
      <c r="A205" s="75"/>
      <c r="B205" s="52"/>
      <c r="C205" s="118"/>
      <c r="D205" s="276"/>
      <c r="E205" s="52"/>
      <c r="F205" s="242"/>
      <c r="G205" s="52"/>
      <c r="H205" s="52"/>
      <c r="I205" s="52"/>
      <c r="J205" s="52"/>
      <c r="K205" s="52"/>
      <c r="Q205" s="247">
        <f t="shared" si="1"/>
        <v>989.98</v>
      </c>
      <c r="R205" s="247">
        <f t="shared" si="2"/>
        <v>517.37</v>
      </c>
      <c r="S205" s="247">
        <f t="shared" si="3"/>
        <v>90.52</v>
      </c>
    </row>
    <row r="206">
      <c r="A206" s="75"/>
      <c r="B206" s="52"/>
      <c r="C206" s="52"/>
      <c r="D206" s="276"/>
      <c r="E206" s="52"/>
      <c r="F206" s="242"/>
      <c r="G206" s="52"/>
      <c r="H206" s="52"/>
      <c r="I206" s="52"/>
      <c r="J206" s="52"/>
      <c r="K206" s="52"/>
      <c r="L206" s="4"/>
      <c r="Q206" s="247">
        <f t="shared" si="1"/>
        <v>989.98</v>
      </c>
      <c r="R206" s="247">
        <f t="shared" si="2"/>
        <v>517.37</v>
      </c>
      <c r="S206" s="247">
        <f t="shared" si="3"/>
        <v>90.52</v>
      </c>
    </row>
    <row r="207">
      <c r="A207" s="73"/>
      <c r="B207" s="52"/>
      <c r="C207" s="52"/>
      <c r="D207" s="276"/>
      <c r="E207" s="52"/>
      <c r="F207" s="242"/>
      <c r="G207" s="52"/>
      <c r="H207" s="52"/>
      <c r="I207" s="52"/>
      <c r="J207" s="52"/>
      <c r="K207" s="52"/>
      <c r="L207" s="4"/>
      <c r="Q207" s="247">
        <f t="shared" si="1"/>
        <v>989.98</v>
      </c>
      <c r="R207" s="247">
        <f t="shared" si="2"/>
        <v>517.37</v>
      </c>
      <c r="S207" s="247">
        <f t="shared" si="3"/>
        <v>90.52</v>
      </c>
    </row>
    <row r="208">
      <c r="A208" s="75"/>
      <c r="B208" s="52"/>
      <c r="C208" s="52"/>
      <c r="D208" s="276"/>
      <c r="E208" s="52"/>
      <c r="F208" s="242"/>
      <c r="G208" s="52"/>
      <c r="H208" s="52"/>
      <c r="I208" s="52"/>
      <c r="J208" s="52"/>
      <c r="K208" s="52"/>
      <c r="Q208" s="247">
        <f t="shared" si="1"/>
        <v>989.98</v>
      </c>
      <c r="R208" s="247">
        <f t="shared" si="2"/>
        <v>517.37</v>
      </c>
      <c r="S208" s="247">
        <f t="shared" si="3"/>
        <v>90.52</v>
      </c>
    </row>
    <row r="209">
      <c r="A209" s="75"/>
      <c r="B209" s="52"/>
      <c r="C209" s="52"/>
      <c r="D209" s="276"/>
      <c r="E209" s="52"/>
      <c r="F209" s="242"/>
      <c r="G209" s="52"/>
      <c r="H209" s="52"/>
      <c r="I209" s="52"/>
      <c r="J209" s="52"/>
      <c r="K209" s="52"/>
      <c r="Q209" s="247">
        <f t="shared" si="1"/>
        <v>989.98</v>
      </c>
      <c r="R209" s="247">
        <f t="shared" si="2"/>
        <v>517.37</v>
      </c>
      <c r="S209" s="247">
        <f t="shared" si="3"/>
        <v>90.52</v>
      </c>
    </row>
    <row r="210">
      <c r="A210" s="75"/>
      <c r="B210" s="52"/>
      <c r="C210" s="52"/>
      <c r="D210" s="276"/>
      <c r="E210" s="52"/>
      <c r="F210" s="242"/>
      <c r="G210" s="52"/>
      <c r="H210" s="52"/>
      <c r="I210" s="52"/>
      <c r="J210" s="52"/>
      <c r="K210" s="52"/>
      <c r="L210" s="4"/>
      <c r="Q210" s="247">
        <f t="shared" si="1"/>
        <v>989.98</v>
      </c>
      <c r="R210" s="247">
        <f t="shared" si="2"/>
        <v>517.37</v>
      </c>
      <c r="S210" s="247">
        <f t="shared" si="3"/>
        <v>90.52</v>
      </c>
    </row>
    <row r="211">
      <c r="A211" s="75"/>
      <c r="B211" s="52"/>
      <c r="C211" s="52"/>
      <c r="D211" s="276"/>
      <c r="E211" s="52"/>
      <c r="F211" s="242"/>
      <c r="G211" s="52"/>
      <c r="H211" s="52"/>
      <c r="I211" s="52"/>
      <c r="J211" s="52"/>
      <c r="K211" s="52"/>
      <c r="Q211" s="247">
        <f t="shared" si="1"/>
        <v>989.98</v>
      </c>
      <c r="R211" s="247">
        <f t="shared" si="2"/>
        <v>517.37</v>
      </c>
      <c r="S211" s="247">
        <f t="shared" si="3"/>
        <v>90.52</v>
      </c>
    </row>
    <row r="212">
      <c r="A212" s="75"/>
      <c r="B212" s="52"/>
      <c r="C212" s="52"/>
      <c r="D212" s="276"/>
      <c r="E212" s="52"/>
      <c r="F212" s="242"/>
      <c r="G212" s="52"/>
      <c r="H212" s="52"/>
      <c r="I212" s="52"/>
      <c r="J212" s="52"/>
      <c r="K212" s="52"/>
      <c r="L212" s="4"/>
      <c r="Q212" s="247">
        <f t="shared" si="1"/>
        <v>989.98</v>
      </c>
      <c r="R212" s="247">
        <f t="shared" si="2"/>
        <v>517.37</v>
      </c>
      <c r="S212" s="247">
        <f t="shared" si="3"/>
        <v>90.52</v>
      </c>
    </row>
    <row r="213">
      <c r="A213" s="75"/>
      <c r="B213" s="52"/>
      <c r="C213" s="52"/>
      <c r="D213" s="276"/>
      <c r="E213" s="52"/>
      <c r="F213" s="242"/>
      <c r="G213" s="52"/>
      <c r="H213" s="52"/>
      <c r="I213" s="52"/>
      <c r="J213" s="52"/>
      <c r="K213" s="52"/>
      <c r="L213" s="4"/>
      <c r="Q213" s="247">
        <f t="shared" si="1"/>
        <v>989.98</v>
      </c>
      <c r="R213" s="247">
        <f t="shared" si="2"/>
        <v>517.37</v>
      </c>
      <c r="S213" s="247">
        <f t="shared" si="3"/>
        <v>90.52</v>
      </c>
    </row>
    <row r="214">
      <c r="A214" s="75"/>
      <c r="B214" s="52"/>
      <c r="C214" s="52"/>
      <c r="D214" s="276"/>
      <c r="E214" s="52"/>
      <c r="F214" s="242"/>
      <c r="G214" s="52"/>
      <c r="H214" s="52"/>
      <c r="I214" s="52"/>
      <c r="J214" s="52"/>
      <c r="K214" s="52"/>
      <c r="L214" s="4"/>
      <c r="Q214" s="247">
        <f t="shared" si="1"/>
        <v>989.98</v>
      </c>
      <c r="R214" s="247">
        <f t="shared" si="2"/>
        <v>517.37</v>
      </c>
      <c r="S214" s="247">
        <f t="shared" si="3"/>
        <v>90.52</v>
      </c>
    </row>
    <row r="215">
      <c r="A215" s="75"/>
      <c r="B215" s="52"/>
      <c r="C215" s="52"/>
      <c r="D215" s="276"/>
      <c r="E215" s="52"/>
      <c r="F215" s="242"/>
      <c r="G215" s="52"/>
      <c r="H215" s="52"/>
      <c r="I215" s="52"/>
      <c r="J215" s="52"/>
      <c r="K215" s="52"/>
      <c r="Q215" s="247">
        <f t="shared" si="1"/>
        <v>989.98</v>
      </c>
      <c r="R215" s="247">
        <f t="shared" si="2"/>
        <v>517.37</v>
      </c>
      <c r="S215" s="247">
        <f t="shared" si="3"/>
        <v>90.52</v>
      </c>
    </row>
    <row r="216">
      <c r="A216" s="75"/>
      <c r="B216" s="52"/>
      <c r="C216" s="52"/>
      <c r="D216" s="276"/>
      <c r="E216" s="52"/>
      <c r="F216" s="242"/>
      <c r="G216" s="52"/>
      <c r="H216" s="52"/>
      <c r="I216" s="52"/>
      <c r="J216" s="52"/>
      <c r="K216" s="52"/>
      <c r="Q216" s="247">
        <f t="shared" si="1"/>
        <v>989.98</v>
      </c>
      <c r="R216" s="247">
        <f t="shared" si="2"/>
        <v>517.37</v>
      </c>
      <c r="S216" s="247">
        <f t="shared" si="3"/>
        <v>90.52</v>
      </c>
    </row>
    <row r="217">
      <c r="A217" s="75"/>
      <c r="B217" s="52"/>
      <c r="C217" s="52"/>
      <c r="D217" s="276"/>
      <c r="E217" s="52"/>
      <c r="F217" s="242"/>
      <c r="G217" s="52"/>
      <c r="H217" s="52"/>
      <c r="I217" s="52"/>
      <c r="J217" s="52"/>
      <c r="K217" s="52"/>
      <c r="Q217" s="247">
        <f t="shared" si="1"/>
        <v>989.98</v>
      </c>
      <c r="R217" s="247">
        <f t="shared" si="2"/>
        <v>517.37</v>
      </c>
      <c r="S217" s="247">
        <f t="shared" si="3"/>
        <v>90.52</v>
      </c>
    </row>
    <row r="218">
      <c r="A218" s="75"/>
      <c r="B218" s="52"/>
      <c r="C218" s="52"/>
      <c r="D218" s="276"/>
      <c r="E218" s="52"/>
      <c r="F218" s="242"/>
      <c r="G218" s="52"/>
      <c r="H218" s="52"/>
      <c r="I218" s="52"/>
      <c r="J218" s="52"/>
      <c r="K218" s="52"/>
      <c r="Q218" s="247">
        <f t="shared" si="1"/>
        <v>989.98</v>
      </c>
      <c r="R218" s="247">
        <f t="shared" si="2"/>
        <v>517.37</v>
      </c>
      <c r="S218" s="247">
        <f t="shared" si="3"/>
        <v>90.52</v>
      </c>
    </row>
    <row r="219">
      <c r="A219" s="75"/>
      <c r="B219" s="52"/>
      <c r="C219" s="52"/>
      <c r="D219" s="276"/>
      <c r="E219" s="52"/>
      <c r="F219" s="242"/>
      <c r="G219" s="52"/>
      <c r="H219" s="52"/>
      <c r="I219" s="52"/>
      <c r="J219" s="52"/>
      <c r="K219" s="52"/>
      <c r="Q219" s="247">
        <f t="shared" si="1"/>
        <v>989.98</v>
      </c>
      <c r="R219" s="247">
        <f t="shared" si="2"/>
        <v>517.37</v>
      </c>
      <c r="S219" s="247">
        <f t="shared" si="3"/>
        <v>90.52</v>
      </c>
    </row>
    <row r="220">
      <c r="A220" s="75"/>
      <c r="B220" s="52"/>
      <c r="C220" s="52"/>
      <c r="D220" s="276"/>
      <c r="E220" s="52"/>
      <c r="F220" s="242"/>
      <c r="G220" s="52"/>
      <c r="H220" s="52"/>
      <c r="I220" s="52"/>
      <c r="J220" s="52"/>
      <c r="K220" s="52"/>
      <c r="Q220" s="247">
        <f t="shared" si="1"/>
        <v>989.98</v>
      </c>
      <c r="R220" s="247">
        <f t="shared" si="2"/>
        <v>517.37</v>
      </c>
      <c r="S220" s="247">
        <f t="shared" si="3"/>
        <v>90.52</v>
      </c>
    </row>
    <row r="221">
      <c r="A221" s="75"/>
      <c r="B221" s="52"/>
      <c r="C221" s="52"/>
      <c r="D221" s="276"/>
      <c r="E221" s="52"/>
      <c r="F221" s="242"/>
      <c r="G221" s="52"/>
      <c r="H221" s="52"/>
      <c r="I221" s="52"/>
      <c r="J221" s="52"/>
      <c r="K221" s="52"/>
      <c r="L221" s="4"/>
      <c r="Q221" s="247">
        <f t="shared" si="1"/>
        <v>989.98</v>
      </c>
      <c r="R221" s="247">
        <f t="shared" si="2"/>
        <v>517.37</v>
      </c>
      <c r="S221" s="247">
        <f t="shared" si="3"/>
        <v>90.52</v>
      </c>
    </row>
    <row r="222">
      <c r="A222" s="75"/>
      <c r="B222" s="52"/>
      <c r="C222" s="52"/>
      <c r="D222" s="276"/>
      <c r="E222" s="52"/>
      <c r="F222" s="242"/>
      <c r="G222" s="52"/>
      <c r="H222" s="52"/>
      <c r="I222" s="52"/>
      <c r="J222" s="52"/>
      <c r="K222" s="52"/>
      <c r="L222" s="4"/>
      <c r="Q222" s="247">
        <f t="shared" si="1"/>
        <v>989.98</v>
      </c>
      <c r="R222" s="247">
        <f t="shared" si="2"/>
        <v>517.37</v>
      </c>
      <c r="S222" s="247">
        <f t="shared" si="3"/>
        <v>90.52</v>
      </c>
    </row>
    <row r="223">
      <c r="A223" s="75"/>
      <c r="B223" s="52"/>
      <c r="C223" s="52"/>
      <c r="D223" s="276"/>
      <c r="E223" s="52"/>
      <c r="F223" s="242"/>
      <c r="G223" s="52"/>
      <c r="H223" s="52"/>
      <c r="I223" s="52"/>
      <c r="J223" s="52"/>
      <c r="K223" s="52"/>
      <c r="Q223" s="247">
        <f t="shared" si="1"/>
        <v>989.98</v>
      </c>
      <c r="R223" s="247">
        <f t="shared" si="2"/>
        <v>517.37</v>
      </c>
      <c r="S223" s="247">
        <f t="shared" si="3"/>
        <v>90.52</v>
      </c>
    </row>
    <row r="224">
      <c r="A224" s="73"/>
      <c r="B224" s="52"/>
      <c r="C224" s="52"/>
      <c r="D224" s="276"/>
      <c r="E224" s="52"/>
      <c r="F224" s="242"/>
      <c r="G224" s="52"/>
      <c r="H224" s="52"/>
      <c r="I224" s="52"/>
      <c r="J224" s="52"/>
      <c r="K224" s="52"/>
      <c r="L224" s="4"/>
      <c r="Q224" s="247">
        <f t="shared" si="1"/>
        <v>989.98</v>
      </c>
      <c r="R224" s="247">
        <f t="shared" si="2"/>
        <v>517.37</v>
      </c>
      <c r="S224" s="247">
        <f t="shared" si="3"/>
        <v>90.52</v>
      </c>
    </row>
    <row r="225">
      <c r="A225" s="75"/>
      <c r="B225" s="52"/>
      <c r="C225" s="52"/>
      <c r="D225" s="276"/>
      <c r="E225" s="52"/>
      <c r="F225" s="242"/>
      <c r="G225" s="52"/>
      <c r="H225" s="52"/>
      <c r="I225" s="52"/>
      <c r="J225" s="52"/>
      <c r="K225" s="52"/>
      <c r="Q225" s="247">
        <f t="shared" si="1"/>
        <v>989.98</v>
      </c>
      <c r="R225" s="247">
        <f t="shared" si="2"/>
        <v>517.37</v>
      </c>
      <c r="S225" s="247">
        <f t="shared" si="3"/>
        <v>90.52</v>
      </c>
    </row>
    <row r="226">
      <c r="A226" s="75"/>
      <c r="B226" s="52"/>
      <c r="C226" s="52"/>
      <c r="D226" s="276"/>
      <c r="E226" s="52"/>
      <c r="F226" s="242"/>
      <c r="G226" s="52"/>
      <c r="H226" s="52"/>
      <c r="I226" s="52"/>
      <c r="J226" s="52"/>
      <c r="K226" s="52"/>
      <c r="Q226" s="247">
        <f t="shared" si="1"/>
        <v>989.98</v>
      </c>
      <c r="R226" s="247">
        <f t="shared" si="2"/>
        <v>517.37</v>
      </c>
      <c r="S226" s="247">
        <f t="shared" si="3"/>
        <v>90.52</v>
      </c>
    </row>
    <row r="227">
      <c r="A227" s="75"/>
      <c r="B227" s="52"/>
      <c r="C227" s="52"/>
      <c r="D227" s="276"/>
      <c r="E227" s="52"/>
      <c r="F227" s="242"/>
      <c r="G227" s="52"/>
      <c r="H227" s="52"/>
      <c r="I227" s="52"/>
      <c r="J227" s="52"/>
      <c r="K227" s="52"/>
      <c r="Q227" s="247">
        <f t="shared" si="1"/>
        <v>989.98</v>
      </c>
      <c r="R227" s="247">
        <f t="shared" si="2"/>
        <v>517.37</v>
      </c>
      <c r="S227" s="247">
        <f t="shared" si="3"/>
        <v>90.52</v>
      </c>
    </row>
    <row r="228">
      <c r="A228" s="75"/>
      <c r="B228" s="52"/>
      <c r="C228" s="52"/>
      <c r="D228" s="276"/>
      <c r="E228" s="52"/>
      <c r="F228" s="242"/>
      <c r="G228" s="52"/>
      <c r="H228" s="52"/>
      <c r="I228" s="52"/>
      <c r="J228" s="52"/>
      <c r="K228" s="52"/>
      <c r="Q228" s="247">
        <f t="shared" si="1"/>
        <v>989.98</v>
      </c>
      <c r="R228" s="247">
        <f t="shared" si="2"/>
        <v>517.37</v>
      </c>
      <c r="S228" s="247">
        <f t="shared" si="3"/>
        <v>90.52</v>
      </c>
    </row>
    <row r="229">
      <c r="A229" s="75"/>
      <c r="B229" s="52"/>
      <c r="C229" s="52"/>
      <c r="D229" s="276"/>
      <c r="E229" s="52"/>
      <c r="F229" s="242"/>
      <c r="G229" s="52"/>
      <c r="H229" s="52"/>
      <c r="I229" s="52"/>
      <c r="J229" s="52"/>
      <c r="K229" s="52"/>
      <c r="Q229" s="247">
        <f t="shared" si="1"/>
        <v>989.98</v>
      </c>
      <c r="R229" s="247">
        <f t="shared" si="2"/>
        <v>517.37</v>
      </c>
      <c r="S229" s="247">
        <f t="shared" si="3"/>
        <v>90.52</v>
      </c>
    </row>
    <row r="230">
      <c r="A230" s="75"/>
      <c r="B230" s="52"/>
      <c r="C230" s="52"/>
      <c r="D230" s="276"/>
      <c r="E230" s="52"/>
      <c r="F230" s="242"/>
      <c r="G230" s="52"/>
      <c r="H230" s="52"/>
      <c r="I230" s="52"/>
      <c r="J230" s="52"/>
      <c r="K230" s="52"/>
      <c r="Q230" s="247">
        <f t="shared" si="1"/>
        <v>989.98</v>
      </c>
      <c r="R230" s="247">
        <f t="shared" si="2"/>
        <v>517.37</v>
      </c>
      <c r="S230" s="247">
        <f t="shared" si="3"/>
        <v>90.52</v>
      </c>
    </row>
    <row r="231">
      <c r="A231" s="75"/>
      <c r="B231" s="52"/>
      <c r="C231" s="52"/>
      <c r="D231" s="276"/>
      <c r="E231" s="52"/>
      <c r="F231" s="242"/>
      <c r="G231" s="52"/>
      <c r="H231" s="52"/>
      <c r="I231" s="52"/>
      <c r="J231" s="52"/>
      <c r="K231" s="52"/>
      <c r="Q231" s="247">
        <f t="shared" si="1"/>
        <v>989.98</v>
      </c>
      <c r="R231" s="247">
        <f t="shared" si="2"/>
        <v>517.37</v>
      </c>
      <c r="S231" s="247">
        <f t="shared" si="3"/>
        <v>90.52</v>
      </c>
    </row>
    <row r="232">
      <c r="A232" s="75"/>
      <c r="B232" s="52"/>
      <c r="C232" s="52"/>
      <c r="D232" s="276"/>
      <c r="E232" s="52"/>
      <c r="F232" s="242"/>
      <c r="G232" s="52"/>
      <c r="H232" s="52"/>
      <c r="I232" s="52"/>
      <c r="J232" s="52"/>
      <c r="K232" s="52"/>
      <c r="Q232" s="247">
        <f t="shared" si="1"/>
        <v>989.98</v>
      </c>
      <c r="R232" s="247">
        <f t="shared" si="2"/>
        <v>517.37</v>
      </c>
      <c r="S232" s="247">
        <f t="shared" si="3"/>
        <v>90.52</v>
      </c>
    </row>
    <row r="233">
      <c r="A233" s="75"/>
      <c r="B233" s="52"/>
      <c r="C233" s="52"/>
      <c r="D233" s="276"/>
      <c r="E233" s="52"/>
      <c r="F233" s="242"/>
      <c r="G233" s="52"/>
      <c r="H233" s="52"/>
      <c r="I233" s="52"/>
      <c r="J233" s="52"/>
      <c r="K233" s="52"/>
      <c r="Q233" s="247">
        <f t="shared" si="1"/>
        <v>989.98</v>
      </c>
      <c r="R233" s="247">
        <f t="shared" si="2"/>
        <v>517.37</v>
      </c>
      <c r="S233" s="247">
        <f t="shared" si="3"/>
        <v>90.52</v>
      </c>
    </row>
    <row r="234">
      <c r="A234" s="75"/>
      <c r="B234" s="52"/>
      <c r="C234" s="52"/>
      <c r="D234" s="276"/>
      <c r="E234" s="52"/>
      <c r="F234" s="52"/>
      <c r="G234" s="52"/>
      <c r="H234" s="52"/>
      <c r="I234" s="52"/>
      <c r="J234" s="52"/>
      <c r="K234" s="52"/>
      <c r="Q234" s="247">
        <f t="shared" si="1"/>
        <v>989.98</v>
      </c>
      <c r="R234" s="247">
        <f t="shared" si="2"/>
        <v>517.37</v>
      </c>
      <c r="S234" s="247">
        <f t="shared" si="3"/>
        <v>90.52</v>
      </c>
    </row>
    <row r="235">
      <c r="A235" s="75"/>
      <c r="B235" s="52"/>
      <c r="C235" s="76"/>
      <c r="D235" s="52"/>
      <c r="E235" s="52"/>
      <c r="F235" s="52"/>
      <c r="G235" s="76"/>
      <c r="H235" s="52"/>
      <c r="I235" s="52"/>
      <c r="J235" s="52"/>
      <c r="K235" s="52"/>
      <c r="Q235" s="247">
        <f t="shared" si="1"/>
        <v>989.98</v>
      </c>
      <c r="R235" s="247">
        <f t="shared" si="2"/>
        <v>517.37</v>
      </c>
      <c r="S235" s="247">
        <f t="shared" si="3"/>
        <v>90.52</v>
      </c>
    </row>
    <row r="236">
      <c r="A236" s="75"/>
      <c r="B236" s="52"/>
      <c r="C236" s="76"/>
      <c r="D236" s="52"/>
      <c r="E236" s="52"/>
      <c r="F236" s="52"/>
      <c r="G236" s="76"/>
      <c r="H236" s="52"/>
      <c r="I236" s="52"/>
      <c r="J236" s="52"/>
      <c r="K236" s="52"/>
      <c r="Q236" s="247">
        <f t="shared" si="1"/>
        <v>989.98</v>
      </c>
      <c r="R236" s="247">
        <f t="shared" si="2"/>
        <v>517.37</v>
      </c>
      <c r="S236" s="247">
        <f t="shared" si="3"/>
        <v>90.52</v>
      </c>
    </row>
    <row r="237">
      <c r="A237" s="75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Q237" s="247">
        <f t="shared" si="1"/>
        <v>989.98</v>
      </c>
      <c r="R237" s="247">
        <f t="shared" si="2"/>
        <v>517.37</v>
      </c>
      <c r="S237" s="247">
        <f t="shared" si="3"/>
        <v>90.52</v>
      </c>
    </row>
    <row r="238">
      <c r="A238" s="75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Q238" s="247">
        <f t="shared" si="1"/>
        <v>989.98</v>
      </c>
      <c r="R238" s="247">
        <f t="shared" si="2"/>
        <v>517.37</v>
      </c>
      <c r="S238" s="247">
        <f t="shared" si="3"/>
        <v>90.52</v>
      </c>
    </row>
    <row r="239">
      <c r="A239" s="75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Q239" s="247">
        <f t="shared" si="1"/>
        <v>989.98</v>
      </c>
      <c r="R239" s="247">
        <f t="shared" si="2"/>
        <v>517.37</v>
      </c>
      <c r="S239" s="247">
        <f t="shared" si="3"/>
        <v>90.52</v>
      </c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47">
        <f t="shared" si="1"/>
        <v>989.98</v>
      </c>
      <c r="R240" s="247">
        <f t="shared" si="2"/>
        <v>517.37</v>
      </c>
      <c r="S240" s="247">
        <f t="shared" si="3"/>
        <v>90.52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47">
        <f t="shared" si="1"/>
        <v>989.98</v>
      </c>
      <c r="R241" s="247">
        <f t="shared" si="2"/>
        <v>517.37</v>
      </c>
      <c r="S241" s="247">
        <f t="shared" si="3"/>
        <v>90.52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47">
        <f t="shared" si="1"/>
        <v>989.98</v>
      </c>
      <c r="R242" s="247">
        <f t="shared" si="2"/>
        <v>517.37</v>
      </c>
      <c r="S242" s="247">
        <f t="shared" si="3"/>
        <v>90.52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47">
        <f t="shared" si="1"/>
        <v>989.98</v>
      </c>
      <c r="R243" s="247">
        <f t="shared" si="2"/>
        <v>517.37</v>
      </c>
      <c r="S243" s="247">
        <f t="shared" si="3"/>
        <v>90.52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47">
        <f t="shared" si="1"/>
        <v>989.98</v>
      </c>
      <c r="R244" s="247">
        <f t="shared" si="2"/>
        <v>517.37</v>
      </c>
      <c r="S244" s="247">
        <f t="shared" si="3"/>
        <v>90.52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47">
        <f t="shared" si="1"/>
        <v>989.98</v>
      </c>
      <c r="R245" s="247">
        <f t="shared" si="2"/>
        <v>517.37</v>
      </c>
      <c r="S245" s="247">
        <f t="shared" si="3"/>
        <v>90.52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47">
        <f t="shared" si="1"/>
        <v>989.98</v>
      </c>
      <c r="R246" s="247">
        <f t="shared" si="2"/>
        <v>517.37</v>
      </c>
      <c r="S246" s="247">
        <f t="shared" si="3"/>
        <v>90.52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47">
        <f t="shared" si="1"/>
        <v>989.98</v>
      </c>
      <c r="R247" s="247">
        <f t="shared" si="2"/>
        <v>517.37</v>
      </c>
      <c r="S247" s="247">
        <f t="shared" si="3"/>
        <v>90.52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47">
        <f t="shared" si="1"/>
        <v>989.98</v>
      </c>
      <c r="R248" s="247">
        <f t="shared" si="2"/>
        <v>517.37</v>
      </c>
      <c r="S248" s="247">
        <f t="shared" si="3"/>
        <v>90.52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47">
        <f t="shared" si="1"/>
        <v>989.98</v>
      </c>
      <c r="R249" s="247">
        <f t="shared" si="2"/>
        <v>517.37</v>
      </c>
      <c r="S249" s="247">
        <f t="shared" si="3"/>
        <v>90.52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47">
        <f t="shared" si="1"/>
        <v>989.98</v>
      </c>
      <c r="R250" s="247">
        <f t="shared" si="2"/>
        <v>517.37</v>
      </c>
      <c r="S250" s="247">
        <f t="shared" si="3"/>
        <v>90.52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47">
        <f t="shared" si="1"/>
        <v>989.98</v>
      </c>
      <c r="R251" s="247">
        <f t="shared" si="2"/>
        <v>517.37</v>
      </c>
      <c r="S251" s="247">
        <f t="shared" si="3"/>
        <v>90.52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Q252" s="247">
        <f t="shared" si="1"/>
        <v>989.98</v>
      </c>
      <c r="R252" s="247">
        <f t="shared" si="2"/>
        <v>517.37</v>
      </c>
      <c r="S252" s="247">
        <f t="shared" si="3"/>
        <v>90.52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47">
        <f t="shared" si="1"/>
        <v>989.98</v>
      </c>
      <c r="R253" s="247">
        <f t="shared" si="2"/>
        <v>517.37</v>
      </c>
      <c r="S253" s="247">
        <f t="shared" si="3"/>
        <v>90.52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47">
        <f t="shared" si="1"/>
        <v>989.98</v>
      </c>
      <c r="R254" s="247">
        <f t="shared" si="2"/>
        <v>517.37</v>
      </c>
      <c r="S254" s="247">
        <f t="shared" si="3"/>
        <v>90.52</v>
      </c>
    </row>
    <row r="255">
      <c r="A255" s="75"/>
      <c r="B255" s="52"/>
      <c r="C255" s="76"/>
      <c r="D255" s="52"/>
      <c r="E255" s="52"/>
      <c r="F255" s="52"/>
      <c r="G255" s="76"/>
      <c r="H255" s="52"/>
      <c r="I255" s="52"/>
      <c r="J255" s="52"/>
      <c r="K255" s="52"/>
      <c r="Q255" s="247">
        <f t="shared" si="1"/>
        <v>989.98</v>
      </c>
      <c r="R255" s="247">
        <f t="shared" si="2"/>
        <v>517.37</v>
      </c>
      <c r="S255" s="247">
        <f t="shared" si="3"/>
        <v>90.52</v>
      </c>
    </row>
    <row r="256">
      <c r="A256" s="75"/>
      <c r="B256" s="52"/>
      <c r="C256" s="76"/>
      <c r="D256" s="52"/>
      <c r="E256" s="52"/>
      <c r="F256" s="52"/>
      <c r="G256" s="52"/>
      <c r="H256" s="52"/>
      <c r="I256" s="52"/>
      <c r="J256" s="52"/>
      <c r="K256" s="52"/>
      <c r="Q256" s="247">
        <f t="shared" si="1"/>
        <v>989.98</v>
      </c>
      <c r="R256" s="247">
        <f t="shared" si="2"/>
        <v>517.37</v>
      </c>
      <c r="S256" s="247">
        <f t="shared" si="3"/>
        <v>90.52</v>
      </c>
    </row>
    <row r="257">
      <c r="A257" s="75"/>
      <c r="B257" s="52"/>
      <c r="C257" s="76"/>
      <c r="D257" s="52"/>
      <c r="E257" s="52"/>
      <c r="F257" s="52"/>
      <c r="G257" s="52"/>
      <c r="H257" s="52"/>
      <c r="I257" s="52"/>
      <c r="J257" s="52"/>
      <c r="K257" s="52"/>
      <c r="Q257" s="247">
        <f t="shared" si="1"/>
        <v>989.98</v>
      </c>
      <c r="R257" s="247">
        <f t="shared" si="2"/>
        <v>517.37</v>
      </c>
      <c r="S257" s="247">
        <f t="shared" si="3"/>
        <v>90.52</v>
      </c>
    </row>
    <row r="258">
      <c r="A258" s="75"/>
      <c r="B258" s="52"/>
      <c r="C258" s="76"/>
      <c r="D258" s="52"/>
      <c r="E258" s="52"/>
      <c r="F258" s="52"/>
      <c r="G258" s="52"/>
      <c r="H258" s="52"/>
      <c r="I258" s="52"/>
      <c r="J258" s="52"/>
      <c r="K258" s="52"/>
      <c r="Q258" s="247">
        <f t="shared" si="1"/>
        <v>989.98</v>
      </c>
      <c r="R258" s="247">
        <f t="shared" si="2"/>
        <v>517.37</v>
      </c>
      <c r="S258" s="247">
        <f t="shared" si="3"/>
        <v>90.52</v>
      </c>
    </row>
    <row r="259">
      <c r="A259" s="75"/>
      <c r="B259" s="52"/>
      <c r="C259" s="76"/>
      <c r="D259" s="52"/>
      <c r="E259" s="52"/>
      <c r="F259" s="52"/>
      <c r="G259" s="52"/>
      <c r="H259" s="52"/>
      <c r="I259" s="52"/>
      <c r="J259" s="52"/>
      <c r="K259" s="52"/>
      <c r="Q259" s="247">
        <f t="shared" si="1"/>
        <v>989.98</v>
      </c>
      <c r="R259" s="247">
        <f t="shared" si="2"/>
        <v>517.37</v>
      </c>
      <c r="S259" s="247">
        <f t="shared" si="3"/>
        <v>90.52</v>
      </c>
    </row>
    <row r="260">
      <c r="A260" s="73"/>
      <c r="B260" s="52"/>
      <c r="C260" s="76"/>
      <c r="D260" s="52"/>
      <c r="E260" s="52"/>
      <c r="F260" s="52"/>
      <c r="G260" s="52"/>
      <c r="H260" s="52"/>
      <c r="I260" s="52"/>
      <c r="J260" s="52"/>
      <c r="K260" s="52"/>
      <c r="Q260" s="247">
        <f t="shared" si="1"/>
        <v>989.98</v>
      </c>
      <c r="R260" s="247">
        <f t="shared" si="2"/>
        <v>517.37</v>
      </c>
      <c r="S260" s="247">
        <f t="shared" si="3"/>
        <v>90.52</v>
      </c>
    </row>
    <row r="261">
      <c r="A261" s="75"/>
      <c r="B261" s="52"/>
      <c r="C261" s="76"/>
      <c r="D261" s="52"/>
      <c r="E261" s="52"/>
      <c r="F261" s="52"/>
      <c r="G261" s="52"/>
      <c r="H261" s="52"/>
      <c r="I261" s="52"/>
      <c r="J261" s="52"/>
      <c r="K261" s="52"/>
      <c r="Q261" s="247">
        <f t="shared" si="1"/>
        <v>989.98</v>
      </c>
      <c r="R261" s="247">
        <f t="shared" si="2"/>
        <v>517.37</v>
      </c>
      <c r="S261" s="247">
        <f t="shared" si="3"/>
        <v>90.52</v>
      </c>
    </row>
    <row r="262">
      <c r="A262" s="75"/>
      <c r="B262" s="52"/>
      <c r="C262" s="76"/>
      <c r="D262" s="52"/>
      <c r="E262" s="52"/>
      <c r="F262" s="52"/>
      <c r="G262" s="52"/>
      <c r="H262" s="52"/>
      <c r="I262" s="52"/>
      <c r="J262" s="52"/>
      <c r="K262" s="52"/>
      <c r="Q262" s="247">
        <f t="shared" si="1"/>
        <v>989.98</v>
      </c>
      <c r="R262" s="247">
        <f t="shared" si="2"/>
        <v>517.37</v>
      </c>
      <c r="S262" s="247">
        <f t="shared" si="3"/>
        <v>90.52</v>
      </c>
    </row>
    <row r="263">
      <c r="A263" s="75"/>
      <c r="B263" s="52"/>
      <c r="C263" s="76"/>
      <c r="D263" s="52"/>
      <c r="E263" s="52"/>
      <c r="F263" s="52"/>
      <c r="G263" s="52"/>
      <c r="H263" s="52"/>
      <c r="I263" s="52"/>
      <c r="J263" s="52"/>
      <c r="K263" s="52"/>
      <c r="Q263" s="247">
        <f t="shared" si="1"/>
        <v>989.98</v>
      </c>
      <c r="R263" s="247">
        <f t="shared" si="2"/>
        <v>517.37</v>
      </c>
      <c r="S263" s="247">
        <f t="shared" si="3"/>
        <v>90.52</v>
      </c>
    </row>
    <row r="264">
      <c r="A264" s="75"/>
      <c r="B264" s="52"/>
      <c r="C264" s="76"/>
      <c r="D264" s="52"/>
      <c r="E264" s="52"/>
      <c r="F264" s="52"/>
      <c r="G264" s="52"/>
      <c r="H264" s="52"/>
      <c r="I264" s="52"/>
      <c r="J264" s="52"/>
      <c r="K264" s="52"/>
      <c r="Q264" s="247">
        <f t="shared" si="1"/>
        <v>989.98</v>
      </c>
      <c r="R264" s="247">
        <f t="shared" si="2"/>
        <v>517.37</v>
      </c>
      <c r="S264" s="247">
        <f t="shared" si="3"/>
        <v>90.52</v>
      </c>
    </row>
    <row r="265">
      <c r="A265" s="75"/>
      <c r="B265" s="52"/>
      <c r="C265" s="76"/>
      <c r="D265" s="52"/>
      <c r="E265" s="52"/>
      <c r="F265" s="52"/>
      <c r="G265" s="52"/>
      <c r="H265" s="52"/>
      <c r="I265" s="52"/>
      <c r="J265" s="52"/>
      <c r="K265" s="52"/>
      <c r="Q265" s="247">
        <f t="shared" si="1"/>
        <v>989.98</v>
      </c>
      <c r="R265" s="247">
        <f t="shared" si="2"/>
        <v>517.37</v>
      </c>
      <c r="S265" s="247">
        <f t="shared" si="3"/>
        <v>90.52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47">
        <f t="shared" si="1"/>
        <v>989.98</v>
      </c>
      <c r="R266" s="247">
        <f t="shared" si="2"/>
        <v>517.37</v>
      </c>
      <c r="S266" s="247">
        <f t="shared" si="3"/>
        <v>90.52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47">
        <f t="shared" si="1"/>
        <v>989.98</v>
      </c>
      <c r="R267" s="247">
        <f t="shared" si="2"/>
        <v>517.37</v>
      </c>
      <c r="S267" s="247">
        <f t="shared" si="3"/>
        <v>90.52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47">
        <f t="shared" si="1"/>
        <v>989.98</v>
      </c>
      <c r="R268" s="247">
        <f t="shared" si="2"/>
        <v>517.37</v>
      </c>
      <c r="S268" s="247">
        <f t="shared" si="3"/>
        <v>90.52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47">
        <f t="shared" si="1"/>
        <v>989.98</v>
      </c>
      <c r="R269" s="247">
        <f t="shared" si="2"/>
        <v>517.37</v>
      </c>
      <c r="S269" s="247">
        <f t="shared" si="3"/>
        <v>90.52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47">
        <f t="shared" si="1"/>
        <v>989.98</v>
      </c>
      <c r="R270" s="247">
        <f t="shared" si="2"/>
        <v>517.37</v>
      </c>
      <c r="S270" s="247">
        <f t="shared" si="3"/>
        <v>90.52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47">
        <f t="shared" si="1"/>
        <v>989.98</v>
      </c>
      <c r="R271" s="247">
        <f t="shared" si="2"/>
        <v>517.37</v>
      </c>
      <c r="S271" s="247">
        <f t="shared" si="3"/>
        <v>90.52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47">
        <f t="shared" si="1"/>
        <v>989.98</v>
      </c>
      <c r="R272" s="247">
        <f t="shared" si="2"/>
        <v>517.37</v>
      </c>
      <c r="S272" s="247">
        <f t="shared" si="3"/>
        <v>90.52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47">
        <f t="shared" si="1"/>
        <v>989.98</v>
      </c>
      <c r="R273" s="247">
        <f t="shared" si="2"/>
        <v>517.37</v>
      </c>
      <c r="S273" s="247">
        <f t="shared" si="3"/>
        <v>90.52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47">
        <f t="shared" si="1"/>
        <v>989.98</v>
      </c>
      <c r="R274" s="247">
        <f t="shared" si="2"/>
        <v>517.37</v>
      </c>
      <c r="S274" s="247">
        <f t="shared" si="3"/>
        <v>90.52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47">
        <f t="shared" si="1"/>
        <v>989.98</v>
      </c>
      <c r="R275" s="247">
        <f t="shared" si="2"/>
        <v>517.37</v>
      </c>
      <c r="S275" s="247">
        <f t="shared" si="3"/>
        <v>90.52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47">
        <f t="shared" si="1"/>
        <v>989.98</v>
      </c>
      <c r="R276" s="247">
        <f t="shared" si="2"/>
        <v>517.37</v>
      </c>
      <c r="S276" s="247">
        <f t="shared" si="3"/>
        <v>90.52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47">
        <f t="shared" si="1"/>
        <v>989.98</v>
      </c>
      <c r="R277" s="247">
        <f t="shared" si="2"/>
        <v>517.37</v>
      </c>
      <c r="S277" s="247">
        <f t="shared" si="3"/>
        <v>90.52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47">
        <f t="shared" si="1"/>
        <v>989.98</v>
      </c>
      <c r="R278" s="247">
        <f t="shared" si="2"/>
        <v>517.37</v>
      </c>
      <c r="S278" s="247">
        <f t="shared" si="3"/>
        <v>90.52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47">
        <f t="shared" si="1"/>
        <v>989.98</v>
      </c>
      <c r="R279" s="247">
        <f t="shared" si="2"/>
        <v>517.37</v>
      </c>
      <c r="S279" s="247">
        <f t="shared" si="3"/>
        <v>90.52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47">
        <f t="shared" si="1"/>
        <v>989.98</v>
      </c>
      <c r="R280" s="247">
        <f t="shared" si="2"/>
        <v>517.37</v>
      </c>
      <c r="S280" s="247">
        <f t="shared" si="3"/>
        <v>90.52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47">
        <f t="shared" si="1"/>
        <v>989.98</v>
      </c>
      <c r="R281" s="247">
        <f t="shared" si="2"/>
        <v>517.37</v>
      </c>
      <c r="S281" s="247">
        <f t="shared" si="3"/>
        <v>90.52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Q282" s="247">
        <f t="shared" si="1"/>
        <v>989.98</v>
      </c>
      <c r="R282" s="247">
        <f t="shared" si="2"/>
        <v>517.37</v>
      </c>
      <c r="S282" s="247">
        <f t="shared" si="3"/>
        <v>90.52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47">
        <f t="shared" si="1"/>
        <v>989.98</v>
      </c>
      <c r="R283" s="247">
        <f t="shared" si="2"/>
        <v>517.37</v>
      </c>
      <c r="S283" s="247">
        <f t="shared" si="3"/>
        <v>90.52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47">
        <f t="shared" si="1"/>
        <v>989.98</v>
      </c>
      <c r="R284" s="247">
        <f t="shared" si="2"/>
        <v>517.37</v>
      </c>
      <c r="S284" s="247">
        <f t="shared" si="3"/>
        <v>90.52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47">
        <f t="shared" si="1"/>
        <v>989.98</v>
      </c>
      <c r="R285" s="247">
        <f t="shared" si="2"/>
        <v>517.37</v>
      </c>
      <c r="S285" s="247">
        <f t="shared" si="3"/>
        <v>90.52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47">
        <f t="shared" si="1"/>
        <v>989.98</v>
      </c>
      <c r="R286" s="247">
        <f t="shared" si="2"/>
        <v>517.37</v>
      </c>
      <c r="S286" s="247">
        <f t="shared" si="3"/>
        <v>90.52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47">
        <f t="shared" si="1"/>
        <v>989.98</v>
      </c>
      <c r="R287" s="247">
        <f t="shared" si="2"/>
        <v>517.37</v>
      </c>
      <c r="S287" s="247">
        <f t="shared" si="3"/>
        <v>90.52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47">
        <f t="shared" si="1"/>
        <v>989.98</v>
      </c>
      <c r="R288" s="247">
        <f t="shared" si="2"/>
        <v>517.37</v>
      </c>
      <c r="S288" s="247">
        <f t="shared" si="3"/>
        <v>90.52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47">
        <f t="shared" si="1"/>
        <v>989.98</v>
      </c>
      <c r="R289" s="247">
        <f t="shared" si="2"/>
        <v>517.37</v>
      </c>
      <c r="S289" s="247">
        <f t="shared" si="3"/>
        <v>90.52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47">
        <f t="shared" si="1"/>
        <v>989.98</v>
      </c>
      <c r="R290" s="247">
        <f t="shared" si="2"/>
        <v>517.37</v>
      </c>
      <c r="S290" s="247">
        <f t="shared" si="3"/>
        <v>90.52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47">
        <f t="shared" si="1"/>
        <v>989.98</v>
      </c>
      <c r="R291" s="247">
        <f t="shared" si="2"/>
        <v>517.37</v>
      </c>
      <c r="S291" s="247">
        <f t="shared" si="3"/>
        <v>90.52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47">
        <f t="shared" si="1"/>
        <v>989.98</v>
      </c>
      <c r="R292" s="247">
        <f t="shared" si="2"/>
        <v>517.37</v>
      </c>
      <c r="S292" s="247">
        <f t="shared" si="3"/>
        <v>90.52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47">
        <f t="shared" si="1"/>
        <v>989.98</v>
      </c>
      <c r="R293" s="247">
        <f t="shared" si="2"/>
        <v>517.37</v>
      </c>
      <c r="S293" s="247">
        <f t="shared" si="3"/>
        <v>90.52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47">
        <f t="shared" si="1"/>
        <v>989.98</v>
      </c>
      <c r="R294" s="247">
        <f t="shared" si="2"/>
        <v>517.37</v>
      </c>
      <c r="S294" s="247">
        <f t="shared" si="3"/>
        <v>90.52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47">
        <f t="shared" si="1"/>
        <v>989.98</v>
      </c>
      <c r="R295" s="247">
        <f t="shared" si="2"/>
        <v>517.37</v>
      </c>
      <c r="S295" s="247">
        <f t="shared" si="3"/>
        <v>90.52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47">
        <f t="shared" si="1"/>
        <v>989.98</v>
      </c>
      <c r="R296" s="247">
        <f t="shared" si="2"/>
        <v>517.37</v>
      </c>
      <c r="S296" s="247">
        <f t="shared" si="3"/>
        <v>90.52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47">
        <f t="shared" si="1"/>
        <v>989.98</v>
      </c>
      <c r="R297" s="247">
        <f t="shared" si="2"/>
        <v>517.37</v>
      </c>
      <c r="S297" s="247">
        <f t="shared" si="3"/>
        <v>90.52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47">
        <f t="shared" si="1"/>
        <v>989.98</v>
      </c>
      <c r="R298" s="247">
        <f t="shared" si="2"/>
        <v>517.37</v>
      </c>
      <c r="S298" s="247">
        <f t="shared" si="3"/>
        <v>90.52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47">
        <f t="shared" si="1"/>
        <v>989.98</v>
      </c>
      <c r="R299" s="247">
        <f t="shared" si="2"/>
        <v>517.37</v>
      </c>
      <c r="S299" s="247">
        <f t="shared" si="3"/>
        <v>90.52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47">
        <f t="shared" si="1"/>
        <v>989.98</v>
      </c>
      <c r="R300" s="247">
        <f t="shared" si="2"/>
        <v>517.37</v>
      </c>
      <c r="S300" s="247">
        <f t="shared" si="3"/>
        <v>90.52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47">
        <f t="shared" si="1"/>
        <v>989.98</v>
      </c>
      <c r="R301" s="247">
        <f t="shared" si="2"/>
        <v>517.37</v>
      </c>
      <c r="S301" s="247">
        <f t="shared" si="3"/>
        <v>90.52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47">
        <f t="shared" si="1"/>
        <v>989.98</v>
      </c>
      <c r="R302" s="247">
        <f t="shared" si="2"/>
        <v>517.37</v>
      </c>
      <c r="S302" s="247">
        <f t="shared" si="3"/>
        <v>90.52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47">
        <f t="shared" si="1"/>
        <v>989.98</v>
      </c>
      <c r="R303" s="247">
        <f t="shared" si="2"/>
        <v>517.37</v>
      </c>
      <c r="S303" s="247">
        <f t="shared" si="3"/>
        <v>90.52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47">
        <f t="shared" si="1"/>
        <v>989.98</v>
      </c>
      <c r="R304" s="247">
        <f t="shared" si="2"/>
        <v>517.37</v>
      </c>
      <c r="S304" s="247">
        <f t="shared" si="3"/>
        <v>90.52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47">
        <f t="shared" si="1"/>
        <v>989.98</v>
      </c>
      <c r="R305" s="247">
        <f t="shared" si="2"/>
        <v>517.37</v>
      </c>
      <c r="S305" s="247">
        <f t="shared" si="3"/>
        <v>90.52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47">
        <f t="shared" si="1"/>
        <v>989.98</v>
      </c>
      <c r="R306" s="247">
        <f t="shared" si="2"/>
        <v>517.37</v>
      </c>
      <c r="S306" s="247">
        <f t="shared" si="3"/>
        <v>90.52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47">
        <f t="shared" si="1"/>
        <v>989.98</v>
      </c>
      <c r="R307" s="247">
        <f t="shared" si="2"/>
        <v>517.37</v>
      </c>
      <c r="S307" s="247">
        <f t="shared" si="3"/>
        <v>90.52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47">
        <f t="shared" si="1"/>
        <v>989.98</v>
      </c>
      <c r="R308" s="247">
        <f t="shared" si="2"/>
        <v>517.37</v>
      </c>
      <c r="S308" s="247">
        <f t="shared" si="3"/>
        <v>90.52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47">
        <f t="shared" si="1"/>
        <v>989.98</v>
      </c>
      <c r="R309" s="247">
        <f t="shared" si="2"/>
        <v>517.37</v>
      </c>
      <c r="S309" s="247">
        <f t="shared" si="3"/>
        <v>90.52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47">
        <f t="shared" si="1"/>
        <v>989.98</v>
      </c>
      <c r="R310" s="247">
        <f t="shared" si="2"/>
        <v>517.37</v>
      </c>
      <c r="S310" s="247">
        <f t="shared" si="3"/>
        <v>90.52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47">
        <f t="shared" si="1"/>
        <v>989.98</v>
      </c>
      <c r="R311" s="247">
        <f t="shared" si="2"/>
        <v>517.37</v>
      </c>
      <c r="S311" s="247">
        <f t="shared" si="3"/>
        <v>90.52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47">
        <f t="shared" si="1"/>
        <v>989.98</v>
      </c>
      <c r="R312" s="247">
        <f t="shared" si="2"/>
        <v>517.37</v>
      </c>
      <c r="S312" s="247">
        <f t="shared" si="3"/>
        <v>90.52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47">
        <f t="shared" si="1"/>
        <v>989.98</v>
      </c>
      <c r="R313" s="247">
        <f t="shared" si="2"/>
        <v>517.37</v>
      </c>
      <c r="S313" s="247">
        <f t="shared" si="3"/>
        <v>90.52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47">
        <f t="shared" si="1"/>
        <v>989.98</v>
      </c>
      <c r="R314" s="247">
        <f t="shared" si="2"/>
        <v>517.37</v>
      </c>
      <c r="S314" s="247">
        <f t="shared" si="3"/>
        <v>90.52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47">
        <f t="shared" si="1"/>
        <v>989.98</v>
      </c>
      <c r="R315" s="247">
        <f t="shared" si="2"/>
        <v>517.37</v>
      </c>
      <c r="S315" s="247">
        <f t="shared" si="3"/>
        <v>90.52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47">
        <f t="shared" si="1"/>
        <v>989.98</v>
      </c>
      <c r="R316" s="247">
        <f t="shared" si="2"/>
        <v>517.37</v>
      </c>
      <c r="S316" s="247">
        <f t="shared" si="3"/>
        <v>90.52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47">
        <f t="shared" si="1"/>
        <v>989.98</v>
      </c>
      <c r="R317" s="247">
        <f t="shared" si="2"/>
        <v>517.37</v>
      </c>
      <c r="S317" s="247">
        <f t="shared" si="3"/>
        <v>90.52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47">
        <f t="shared" si="1"/>
        <v>989.98</v>
      </c>
      <c r="R318" s="247">
        <f t="shared" si="2"/>
        <v>517.37</v>
      </c>
      <c r="S318" s="247">
        <f t="shared" si="3"/>
        <v>90.52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47">
        <f t="shared" si="1"/>
        <v>989.98</v>
      </c>
      <c r="R319" s="247">
        <f t="shared" si="2"/>
        <v>517.37</v>
      </c>
      <c r="S319" s="247">
        <f t="shared" si="3"/>
        <v>90.52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47">
        <f t="shared" si="1"/>
        <v>989.98</v>
      </c>
      <c r="R320" s="247">
        <f t="shared" si="2"/>
        <v>517.37</v>
      </c>
      <c r="S320" s="247">
        <f t="shared" si="3"/>
        <v>90.52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47">
        <f t="shared" si="1"/>
        <v>989.98</v>
      </c>
      <c r="R321" s="247">
        <f t="shared" si="2"/>
        <v>517.37</v>
      </c>
      <c r="S321" s="247">
        <f t="shared" si="3"/>
        <v>90.52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47">
        <f t="shared" si="1"/>
        <v>989.98</v>
      </c>
      <c r="R322" s="247">
        <f t="shared" si="2"/>
        <v>517.37</v>
      </c>
      <c r="S322" s="247">
        <f t="shared" si="3"/>
        <v>90.52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47">
        <f t="shared" si="1"/>
        <v>989.98</v>
      </c>
      <c r="R323" s="247">
        <f t="shared" si="2"/>
        <v>517.37</v>
      </c>
      <c r="S323" s="247">
        <f t="shared" si="3"/>
        <v>90.52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47">
        <f t="shared" si="1"/>
        <v>989.98</v>
      </c>
      <c r="R324" s="247">
        <f t="shared" si="2"/>
        <v>517.37</v>
      </c>
      <c r="S324" s="247">
        <f t="shared" si="3"/>
        <v>90.52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47">
        <f t="shared" si="1"/>
        <v>989.98</v>
      </c>
      <c r="R325" s="247">
        <f t="shared" si="2"/>
        <v>517.37</v>
      </c>
      <c r="S325" s="247">
        <f t="shared" si="3"/>
        <v>90.52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47">
        <f t="shared" si="1"/>
        <v>989.98</v>
      </c>
      <c r="R326" s="247">
        <f t="shared" si="2"/>
        <v>517.37</v>
      </c>
      <c r="S326" s="247">
        <f t="shared" si="3"/>
        <v>90.52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47">
        <f t="shared" si="1"/>
        <v>989.98</v>
      </c>
      <c r="R327" s="247">
        <f t="shared" si="2"/>
        <v>517.37</v>
      </c>
      <c r="S327" s="247">
        <f t="shared" si="3"/>
        <v>90.52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47">
        <f t="shared" si="1"/>
        <v>989.98</v>
      </c>
      <c r="R328" s="247">
        <f t="shared" si="2"/>
        <v>517.37</v>
      </c>
      <c r="S328" s="247">
        <f t="shared" si="3"/>
        <v>90.52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47">
        <f t="shared" si="1"/>
        <v>989.98</v>
      </c>
      <c r="R329" s="247">
        <f t="shared" si="2"/>
        <v>517.37</v>
      </c>
      <c r="S329" s="247">
        <f t="shared" si="3"/>
        <v>90.52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47">
        <f t="shared" si="1"/>
        <v>989.98</v>
      </c>
      <c r="R330" s="247">
        <f t="shared" si="2"/>
        <v>517.37</v>
      </c>
      <c r="S330" s="247">
        <f t="shared" si="3"/>
        <v>90.52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47">
        <f t="shared" si="1"/>
        <v>989.98</v>
      </c>
      <c r="R331" s="247">
        <f t="shared" si="2"/>
        <v>517.37</v>
      </c>
      <c r="S331" s="247">
        <f t="shared" si="3"/>
        <v>90.52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47">
        <f t="shared" si="1"/>
        <v>989.98</v>
      </c>
      <c r="R332" s="247">
        <f t="shared" si="2"/>
        <v>517.37</v>
      </c>
      <c r="S332" s="247">
        <f t="shared" si="3"/>
        <v>90.52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47">
        <f t="shared" si="1"/>
        <v>989.98</v>
      </c>
      <c r="R333" s="247">
        <f t="shared" si="2"/>
        <v>517.37</v>
      </c>
      <c r="S333" s="247">
        <f t="shared" si="3"/>
        <v>90.52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47">
        <f t="shared" si="1"/>
        <v>989.98</v>
      </c>
      <c r="R334" s="247">
        <f t="shared" si="2"/>
        <v>517.37</v>
      </c>
      <c r="S334" s="247">
        <f t="shared" si="3"/>
        <v>90.52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47">
        <f t="shared" si="1"/>
        <v>989.98</v>
      </c>
      <c r="R335" s="247">
        <f t="shared" si="2"/>
        <v>517.37</v>
      </c>
      <c r="S335" s="247">
        <f t="shared" si="3"/>
        <v>90.52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47">
        <f t="shared" si="1"/>
        <v>989.98</v>
      </c>
      <c r="R336" s="247">
        <f t="shared" si="2"/>
        <v>517.37</v>
      </c>
      <c r="S336" s="247">
        <f t="shared" si="3"/>
        <v>90.52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47">
        <f t="shared" si="1"/>
        <v>989.98</v>
      </c>
      <c r="R337" s="247">
        <f t="shared" si="2"/>
        <v>517.37</v>
      </c>
      <c r="S337" s="247">
        <f t="shared" si="3"/>
        <v>90.52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47">
        <f t="shared" si="1"/>
        <v>989.98</v>
      </c>
      <c r="R338" s="247">
        <f t="shared" si="2"/>
        <v>517.37</v>
      </c>
      <c r="S338" s="247">
        <f t="shared" si="3"/>
        <v>90.52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47">
        <f t="shared" si="1"/>
        <v>989.98</v>
      </c>
      <c r="R339" s="247">
        <f t="shared" si="2"/>
        <v>517.37</v>
      </c>
      <c r="S339" s="247">
        <f t="shared" si="3"/>
        <v>90.52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47">
        <f t="shared" si="1"/>
        <v>989.98</v>
      </c>
      <c r="R340" s="247">
        <f t="shared" si="2"/>
        <v>517.37</v>
      </c>
      <c r="S340" s="247">
        <f t="shared" si="3"/>
        <v>90.52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47">
        <f t="shared" si="1"/>
        <v>989.98</v>
      </c>
      <c r="R341" s="247">
        <f t="shared" si="2"/>
        <v>517.37</v>
      </c>
      <c r="S341" s="247">
        <f t="shared" si="3"/>
        <v>90.52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47">
        <f t="shared" si="1"/>
        <v>989.98</v>
      </c>
      <c r="R342" s="247">
        <f t="shared" si="2"/>
        <v>517.37</v>
      </c>
      <c r="S342" s="247">
        <f t="shared" si="3"/>
        <v>90.52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47">
        <f t="shared" si="1"/>
        <v>989.98</v>
      </c>
      <c r="R343" s="247">
        <f t="shared" si="2"/>
        <v>517.37</v>
      </c>
      <c r="S343" s="247">
        <f t="shared" si="3"/>
        <v>90.52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47">
        <f t="shared" si="1"/>
        <v>989.98</v>
      </c>
      <c r="R344" s="247">
        <f t="shared" si="2"/>
        <v>517.37</v>
      </c>
      <c r="S344" s="247">
        <f t="shared" si="3"/>
        <v>90.52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47">
        <f t="shared" si="1"/>
        <v>989.98</v>
      </c>
      <c r="R345" s="247">
        <f t="shared" si="2"/>
        <v>517.37</v>
      </c>
      <c r="S345" s="247">
        <f t="shared" si="3"/>
        <v>90.52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47">
        <f t="shared" si="1"/>
        <v>989.98</v>
      </c>
      <c r="R346" s="247">
        <f t="shared" si="2"/>
        <v>517.37</v>
      </c>
      <c r="S346" s="247">
        <f t="shared" si="3"/>
        <v>90.52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47">
        <f t="shared" si="1"/>
        <v>989.98</v>
      </c>
      <c r="R347" s="247">
        <f t="shared" si="2"/>
        <v>517.37</v>
      </c>
      <c r="S347" s="247">
        <f t="shared" si="3"/>
        <v>90.52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47">
        <f t="shared" si="1"/>
        <v>989.98</v>
      </c>
      <c r="R348" s="247">
        <f t="shared" si="2"/>
        <v>517.37</v>
      </c>
      <c r="S348" s="247">
        <f t="shared" si="3"/>
        <v>90.52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47">
        <f t="shared" si="1"/>
        <v>989.98</v>
      </c>
      <c r="R349" s="247">
        <f t="shared" si="2"/>
        <v>517.37</v>
      </c>
      <c r="S349" s="247">
        <f t="shared" si="3"/>
        <v>90.52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47">
        <f t="shared" si="1"/>
        <v>989.98</v>
      </c>
      <c r="R350" s="247">
        <f t="shared" si="2"/>
        <v>517.37</v>
      </c>
      <c r="S350" s="247">
        <f t="shared" si="3"/>
        <v>90.52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47">
        <f t="shared" si="1"/>
        <v>989.98</v>
      </c>
      <c r="R351" s="247">
        <f t="shared" si="2"/>
        <v>517.37</v>
      </c>
      <c r="S351" s="247">
        <f t="shared" si="3"/>
        <v>90.52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47">
        <f t="shared" si="1"/>
        <v>989.98</v>
      </c>
      <c r="R352" s="247">
        <f t="shared" si="2"/>
        <v>517.37</v>
      </c>
      <c r="S352" s="247">
        <f t="shared" si="3"/>
        <v>90.52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47">
        <f t="shared" si="1"/>
        <v>989.98</v>
      </c>
      <c r="R353" s="247">
        <f t="shared" si="2"/>
        <v>517.37</v>
      </c>
      <c r="S353" s="247">
        <f t="shared" si="3"/>
        <v>90.52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47">
        <f t="shared" si="1"/>
        <v>989.98</v>
      </c>
      <c r="R354" s="247">
        <f t="shared" si="2"/>
        <v>517.37</v>
      </c>
      <c r="S354" s="247">
        <f t="shared" si="3"/>
        <v>90.52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47">
        <f t="shared" si="1"/>
        <v>989.98</v>
      </c>
      <c r="R355" s="247">
        <f t="shared" si="2"/>
        <v>517.37</v>
      </c>
      <c r="S355" s="247">
        <f t="shared" si="3"/>
        <v>90.52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47">
        <f t="shared" si="1"/>
        <v>989.98</v>
      </c>
      <c r="R356" s="247">
        <f t="shared" si="2"/>
        <v>517.37</v>
      </c>
      <c r="S356" s="247">
        <f t="shared" si="3"/>
        <v>90.52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47">
        <f t="shared" si="1"/>
        <v>989.98</v>
      </c>
      <c r="R357" s="247">
        <f t="shared" si="2"/>
        <v>517.37</v>
      </c>
      <c r="S357" s="247">
        <f t="shared" si="3"/>
        <v>90.52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47">
        <f t="shared" si="1"/>
        <v>989.98</v>
      </c>
      <c r="R358" s="247">
        <f t="shared" si="2"/>
        <v>517.37</v>
      </c>
      <c r="S358" s="247">
        <f t="shared" si="3"/>
        <v>90.52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47">
        <f t="shared" si="1"/>
        <v>989.98</v>
      </c>
      <c r="R359" s="247">
        <f t="shared" si="2"/>
        <v>517.37</v>
      </c>
      <c r="S359" s="247">
        <f t="shared" si="3"/>
        <v>90.52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47">
        <f t="shared" si="1"/>
        <v>989.98</v>
      </c>
      <c r="R360" s="247">
        <f t="shared" si="2"/>
        <v>517.37</v>
      </c>
      <c r="S360" s="247">
        <f t="shared" si="3"/>
        <v>90.52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47">
        <f t="shared" si="1"/>
        <v>989.98</v>
      </c>
      <c r="R361" s="247">
        <f t="shared" si="2"/>
        <v>517.37</v>
      </c>
      <c r="S361" s="247">
        <f t="shared" si="3"/>
        <v>90.52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47">
        <f t="shared" si="1"/>
        <v>989.98</v>
      </c>
      <c r="R362" s="247">
        <f t="shared" si="2"/>
        <v>517.37</v>
      </c>
      <c r="S362" s="247">
        <f t="shared" si="3"/>
        <v>90.52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47">
        <f t="shared" si="1"/>
        <v>989.98</v>
      </c>
      <c r="R363" s="247">
        <f t="shared" si="2"/>
        <v>517.37</v>
      </c>
      <c r="S363" s="247">
        <f t="shared" si="3"/>
        <v>90.52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47">
        <f t="shared" si="1"/>
        <v>989.98</v>
      </c>
      <c r="R364" s="247">
        <f t="shared" si="2"/>
        <v>517.37</v>
      </c>
      <c r="S364" s="247">
        <f t="shared" si="3"/>
        <v>90.52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47">
        <f t="shared" si="1"/>
        <v>989.98</v>
      </c>
      <c r="R365" s="247">
        <f t="shared" si="2"/>
        <v>517.37</v>
      </c>
      <c r="S365" s="247">
        <f t="shared" si="3"/>
        <v>90.52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47">
        <f t="shared" si="1"/>
        <v>989.98</v>
      </c>
      <c r="R366" s="247">
        <f t="shared" si="2"/>
        <v>517.37</v>
      </c>
      <c r="S366" s="247">
        <f t="shared" si="3"/>
        <v>90.52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47">
        <f t="shared" si="1"/>
        <v>989.98</v>
      </c>
      <c r="R367" s="247">
        <f t="shared" si="2"/>
        <v>517.37</v>
      </c>
      <c r="S367" s="247">
        <f t="shared" si="3"/>
        <v>90.52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47">
        <f t="shared" si="1"/>
        <v>989.98</v>
      </c>
      <c r="R368" s="247">
        <f t="shared" si="2"/>
        <v>517.37</v>
      </c>
      <c r="S368" s="247">
        <f t="shared" si="3"/>
        <v>90.52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47">
        <f t="shared" si="1"/>
        <v>989.98</v>
      </c>
      <c r="R369" s="247">
        <f t="shared" si="2"/>
        <v>517.37</v>
      </c>
      <c r="S369" s="247">
        <f t="shared" si="3"/>
        <v>90.52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47">
        <f t="shared" si="1"/>
        <v>989.98</v>
      </c>
      <c r="R370" s="247">
        <f t="shared" si="2"/>
        <v>517.37</v>
      </c>
      <c r="S370" s="247">
        <f t="shared" si="3"/>
        <v>90.52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47">
        <f t="shared" si="1"/>
        <v>989.98</v>
      </c>
      <c r="R371" s="247">
        <f t="shared" si="2"/>
        <v>517.37</v>
      </c>
      <c r="S371" s="247">
        <f t="shared" si="3"/>
        <v>90.52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47">
        <f t="shared" si="1"/>
        <v>989.98</v>
      </c>
      <c r="R372" s="247">
        <f t="shared" si="2"/>
        <v>517.37</v>
      </c>
      <c r="S372" s="247">
        <f t="shared" si="3"/>
        <v>90.52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47">
        <f t="shared" si="1"/>
        <v>989.98</v>
      </c>
      <c r="R373" s="247">
        <f t="shared" si="2"/>
        <v>517.37</v>
      </c>
      <c r="S373" s="247">
        <f t="shared" si="3"/>
        <v>90.52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47">
        <f t="shared" si="1"/>
        <v>989.98</v>
      </c>
      <c r="R374" s="247">
        <f t="shared" si="2"/>
        <v>517.37</v>
      </c>
      <c r="S374" s="247">
        <f t="shared" si="3"/>
        <v>90.52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47">
        <f t="shared" si="1"/>
        <v>989.98</v>
      </c>
      <c r="R375" s="247">
        <f t="shared" si="2"/>
        <v>517.37</v>
      </c>
      <c r="S375" s="247">
        <f t="shared" si="3"/>
        <v>90.52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47">
        <f t="shared" si="1"/>
        <v>989.98</v>
      </c>
      <c r="R376" s="247">
        <f t="shared" si="2"/>
        <v>517.37</v>
      </c>
      <c r="S376" s="247">
        <f t="shared" si="3"/>
        <v>90.52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47">
        <f t="shared" si="1"/>
        <v>989.98</v>
      </c>
      <c r="R377" s="247">
        <f t="shared" si="2"/>
        <v>517.37</v>
      </c>
      <c r="S377" s="247">
        <f t="shared" si="3"/>
        <v>90.52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47">
        <f t="shared" si="1"/>
        <v>989.98</v>
      </c>
      <c r="R378" s="247">
        <f t="shared" si="2"/>
        <v>517.37</v>
      </c>
      <c r="S378" s="247">
        <f t="shared" si="3"/>
        <v>90.52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47">
        <f t="shared" si="1"/>
        <v>989.98</v>
      </c>
      <c r="R379" s="247">
        <f t="shared" si="2"/>
        <v>517.37</v>
      </c>
      <c r="S379" s="247">
        <f t="shared" si="3"/>
        <v>90.52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47">
        <f t="shared" si="1"/>
        <v>989.98</v>
      </c>
      <c r="R380" s="247">
        <f t="shared" si="2"/>
        <v>517.37</v>
      </c>
      <c r="S380" s="247">
        <f t="shared" si="3"/>
        <v>90.52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47">
        <f t="shared" si="1"/>
        <v>989.98</v>
      </c>
      <c r="R381" s="247">
        <f t="shared" si="2"/>
        <v>517.37</v>
      </c>
      <c r="S381" s="247">
        <f t="shared" si="3"/>
        <v>90.52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47">
        <f t="shared" si="1"/>
        <v>989.98</v>
      </c>
      <c r="R382" s="247">
        <f t="shared" si="2"/>
        <v>517.37</v>
      </c>
      <c r="S382" s="247">
        <f t="shared" si="3"/>
        <v>90.52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47">
        <f t="shared" si="1"/>
        <v>989.98</v>
      </c>
      <c r="R383" s="247">
        <f t="shared" si="2"/>
        <v>517.37</v>
      </c>
      <c r="S383" s="247">
        <f t="shared" si="3"/>
        <v>90.52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47">
        <f t="shared" si="1"/>
        <v>989.98</v>
      </c>
      <c r="R384" s="247">
        <f t="shared" si="2"/>
        <v>517.37</v>
      </c>
      <c r="S384" s="247">
        <f t="shared" si="3"/>
        <v>90.52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47">
        <f t="shared" si="1"/>
        <v>989.98</v>
      </c>
      <c r="R385" s="247">
        <f t="shared" si="2"/>
        <v>517.37</v>
      </c>
      <c r="S385" s="247">
        <f t="shared" si="3"/>
        <v>90.52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47">
        <f t="shared" si="1"/>
        <v>989.98</v>
      </c>
      <c r="R386" s="247">
        <f t="shared" si="2"/>
        <v>517.37</v>
      </c>
      <c r="S386" s="247">
        <f t="shared" si="3"/>
        <v>90.52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47">
        <f t="shared" si="1"/>
        <v>989.98</v>
      </c>
      <c r="R387" s="247">
        <f t="shared" si="2"/>
        <v>517.37</v>
      </c>
      <c r="S387" s="247">
        <f t="shared" si="3"/>
        <v>90.52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47">
        <f t="shared" si="1"/>
        <v>989.98</v>
      </c>
      <c r="R388" s="247">
        <f t="shared" si="2"/>
        <v>517.37</v>
      </c>
      <c r="S388" s="247">
        <f t="shared" si="3"/>
        <v>90.52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47">
        <f t="shared" si="1"/>
        <v>989.98</v>
      </c>
      <c r="R389" s="247">
        <f t="shared" si="2"/>
        <v>517.37</v>
      </c>
      <c r="S389" s="247">
        <f t="shared" si="3"/>
        <v>90.52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47">
        <f t="shared" si="1"/>
        <v>989.98</v>
      </c>
      <c r="R390" s="247">
        <f t="shared" si="2"/>
        <v>517.37</v>
      </c>
      <c r="S390" s="247">
        <f t="shared" si="3"/>
        <v>90.52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47">
        <f t="shared" si="1"/>
        <v>989.98</v>
      </c>
      <c r="R391" s="247">
        <f t="shared" si="2"/>
        <v>517.37</v>
      </c>
      <c r="S391" s="247">
        <f t="shared" si="3"/>
        <v>90.52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47">
        <f t="shared" si="1"/>
        <v>989.98</v>
      </c>
      <c r="R392" s="247">
        <f t="shared" si="2"/>
        <v>517.37</v>
      </c>
      <c r="S392" s="247">
        <f t="shared" si="3"/>
        <v>90.52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47">
        <f t="shared" si="1"/>
        <v>989.98</v>
      </c>
      <c r="R393" s="247">
        <f t="shared" si="2"/>
        <v>517.37</v>
      </c>
      <c r="S393" s="247">
        <f t="shared" si="3"/>
        <v>90.52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47">
        <f t="shared" si="1"/>
        <v>989.98</v>
      </c>
      <c r="R394" s="247">
        <f t="shared" si="2"/>
        <v>517.37</v>
      </c>
      <c r="S394" s="247">
        <f t="shared" si="3"/>
        <v>90.52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47">
        <f t="shared" si="1"/>
        <v>989.98</v>
      </c>
      <c r="R395" s="247">
        <f t="shared" si="2"/>
        <v>517.37</v>
      </c>
      <c r="S395" s="247">
        <f t="shared" si="3"/>
        <v>90.52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47">
        <f t="shared" si="1"/>
        <v>989.98</v>
      </c>
      <c r="R396" s="247">
        <f t="shared" si="2"/>
        <v>517.37</v>
      </c>
      <c r="S396" s="247">
        <f t="shared" si="3"/>
        <v>90.52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47">
        <f t="shared" si="1"/>
        <v>989.98</v>
      </c>
      <c r="R397" s="247">
        <f t="shared" si="2"/>
        <v>517.37</v>
      </c>
      <c r="S397" s="247">
        <f t="shared" si="3"/>
        <v>90.52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47">
        <f t="shared" si="1"/>
        <v>989.98</v>
      </c>
      <c r="R398" s="247">
        <f t="shared" si="2"/>
        <v>517.37</v>
      </c>
      <c r="S398" s="247">
        <f t="shared" si="3"/>
        <v>90.52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47">
        <f t="shared" si="1"/>
        <v>989.98</v>
      </c>
      <c r="R399" s="247">
        <f t="shared" si="2"/>
        <v>517.37</v>
      </c>
      <c r="S399" s="247">
        <f t="shared" si="3"/>
        <v>90.52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47">
        <f t="shared" si="1"/>
        <v>989.98</v>
      </c>
      <c r="R400" s="247">
        <f t="shared" si="2"/>
        <v>517.37</v>
      </c>
      <c r="S400" s="247">
        <f t="shared" si="3"/>
        <v>90.52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47">
        <f t="shared" si="1"/>
        <v>989.98</v>
      </c>
      <c r="R401" s="247">
        <f t="shared" si="2"/>
        <v>517.37</v>
      </c>
      <c r="S401" s="247">
        <f t="shared" si="3"/>
        <v>90.52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47">
        <f t="shared" si="1"/>
        <v>989.98</v>
      </c>
      <c r="R402" s="247">
        <f t="shared" si="2"/>
        <v>517.37</v>
      </c>
      <c r="S402" s="247">
        <f t="shared" si="3"/>
        <v>90.52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47">
        <f t="shared" si="1"/>
        <v>989.98</v>
      </c>
      <c r="R403" s="247">
        <f t="shared" si="2"/>
        <v>517.37</v>
      </c>
      <c r="S403" s="247">
        <f t="shared" si="3"/>
        <v>90.52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47">
        <f t="shared" si="1"/>
        <v>989.98</v>
      </c>
      <c r="R404" s="247">
        <f t="shared" si="2"/>
        <v>517.37</v>
      </c>
      <c r="S404" s="247">
        <f t="shared" si="3"/>
        <v>90.52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47">
        <f t="shared" si="1"/>
        <v>989.98</v>
      </c>
      <c r="R405" s="247">
        <f t="shared" si="2"/>
        <v>517.37</v>
      </c>
      <c r="S405" s="247">
        <f t="shared" si="3"/>
        <v>90.52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47">
        <f t="shared" si="1"/>
        <v>989.98</v>
      </c>
      <c r="R406" s="247">
        <f t="shared" si="2"/>
        <v>517.37</v>
      </c>
      <c r="S406" s="247">
        <f t="shared" si="3"/>
        <v>90.52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47">
        <f t="shared" si="1"/>
        <v>989.98</v>
      </c>
      <c r="R407" s="247">
        <f t="shared" si="2"/>
        <v>517.37</v>
      </c>
      <c r="S407" s="247">
        <f t="shared" si="3"/>
        <v>90.52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47">
        <f t="shared" si="1"/>
        <v>989.98</v>
      </c>
      <c r="R408" s="247">
        <f t="shared" si="2"/>
        <v>517.37</v>
      </c>
      <c r="S408" s="247">
        <f t="shared" si="3"/>
        <v>90.52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47">
        <f t="shared" si="1"/>
        <v>989.98</v>
      </c>
      <c r="R409" s="247">
        <f t="shared" si="2"/>
        <v>517.37</v>
      </c>
      <c r="S409" s="247">
        <f t="shared" si="3"/>
        <v>90.52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47">
        <f t="shared" si="1"/>
        <v>989.98</v>
      </c>
      <c r="R410" s="247">
        <f t="shared" si="2"/>
        <v>517.37</v>
      </c>
      <c r="S410" s="247">
        <f t="shared" si="3"/>
        <v>90.52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47">
        <f t="shared" si="1"/>
        <v>989.98</v>
      </c>
      <c r="R411" s="247">
        <f t="shared" si="2"/>
        <v>517.37</v>
      </c>
      <c r="S411" s="247">
        <f t="shared" si="3"/>
        <v>90.52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47">
        <f t="shared" si="1"/>
        <v>989.98</v>
      </c>
      <c r="R412" s="247">
        <f t="shared" si="2"/>
        <v>517.37</v>
      </c>
      <c r="S412" s="247">
        <f t="shared" si="3"/>
        <v>90.52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47">
        <f t="shared" si="1"/>
        <v>989.98</v>
      </c>
      <c r="R413" s="247">
        <f t="shared" si="2"/>
        <v>517.37</v>
      </c>
      <c r="S413" s="247">
        <f t="shared" si="3"/>
        <v>90.52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47">
        <f t="shared" si="1"/>
        <v>989.98</v>
      </c>
      <c r="R414" s="247">
        <f t="shared" si="2"/>
        <v>517.37</v>
      </c>
      <c r="S414" s="247">
        <f t="shared" si="3"/>
        <v>90.52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47">
        <f t="shared" si="1"/>
        <v>989.98</v>
      </c>
      <c r="R415" s="247">
        <f t="shared" si="2"/>
        <v>517.37</v>
      </c>
      <c r="S415" s="247">
        <f t="shared" si="3"/>
        <v>90.52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47">
        <f t="shared" si="1"/>
        <v>989.98</v>
      </c>
      <c r="R416" s="247">
        <f t="shared" si="2"/>
        <v>517.37</v>
      </c>
      <c r="S416" s="247">
        <f t="shared" si="3"/>
        <v>90.52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47">
        <f t="shared" si="1"/>
        <v>989.98</v>
      </c>
      <c r="R417" s="247">
        <f t="shared" si="2"/>
        <v>517.37</v>
      </c>
      <c r="S417" s="247">
        <f t="shared" si="3"/>
        <v>90.52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47">
        <f t="shared" si="1"/>
        <v>989.98</v>
      </c>
      <c r="R418" s="247">
        <f t="shared" si="2"/>
        <v>517.37</v>
      </c>
      <c r="S418" s="247">
        <f t="shared" si="3"/>
        <v>90.52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47">
        <f t="shared" si="1"/>
        <v>989.98</v>
      </c>
      <c r="R419" s="247">
        <f t="shared" si="2"/>
        <v>517.37</v>
      </c>
      <c r="S419" s="247">
        <f t="shared" si="3"/>
        <v>90.52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47">
        <f t="shared" si="1"/>
        <v>989.98</v>
      </c>
      <c r="R420" s="247">
        <f t="shared" si="2"/>
        <v>517.37</v>
      </c>
      <c r="S420" s="247">
        <f t="shared" si="3"/>
        <v>90.52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47">
        <f t="shared" si="1"/>
        <v>989.98</v>
      </c>
      <c r="R421" s="247">
        <f t="shared" si="2"/>
        <v>517.37</v>
      </c>
      <c r="S421" s="247">
        <f t="shared" si="3"/>
        <v>90.52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47">
        <f t="shared" si="1"/>
        <v>989.98</v>
      </c>
      <c r="R422" s="247">
        <f t="shared" si="2"/>
        <v>517.37</v>
      </c>
      <c r="S422" s="247">
        <f t="shared" si="3"/>
        <v>90.52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47">
        <f t="shared" si="1"/>
        <v>989.98</v>
      </c>
      <c r="R423" s="247">
        <f t="shared" si="2"/>
        <v>517.37</v>
      </c>
      <c r="S423" s="247">
        <f t="shared" si="3"/>
        <v>90.52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47">
        <f t="shared" si="1"/>
        <v>989.98</v>
      </c>
      <c r="R424" s="247">
        <f t="shared" si="2"/>
        <v>517.37</v>
      </c>
      <c r="S424" s="247">
        <f t="shared" si="3"/>
        <v>90.52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47">
        <f t="shared" si="1"/>
        <v>989.98</v>
      </c>
      <c r="R425" s="247">
        <f t="shared" si="2"/>
        <v>517.37</v>
      </c>
      <c r="S425" s="247">
        <f t="shared" si="3"/>
        <v>90.52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47">
        <f t="shared" si="1"/>
        <v>989.98</v>
      </c>
      <c r="R426" s="247">
        <f t="shared" si="2"/>
        <v>517.37</v>
      </c>
      <c r="S426" s="247">
        <f t="shared" si="3"/>
        <v>90.52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47">
        <f t="shared" si="1"/>
        <v>989.98</v>
      </c>
      <c r="R427" s="247">
        <f t="shared" si="2"/>
        <v>517.37</v>
      </c>
      <c r="S427" s="247">
        <f t="shared" si="3"/>
        <v>90.52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47">
        <f t="shared" si="1"/>
        <v>989.98</v>
      </c>
      <c r="R428" s="247">
        <f t="shared" si="2"/>
        <v>517.37</v>
      </c>
      <c r="S428" s="247">
        <f t="shared" si="3"/>
        <v>90.52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47">
        <f t="shared" si="1"/>
        <v>989.98</v>
      </c>
      <c r="R429" s="247">
        <f t="shared" si="2"/>
        <v>517.37</v>
      </c>
      <c r="S429" s="247">
        <f t="shared" si="3"/>
        <v>90.52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47">
        <f t="shared" si="1"/>
        <v>989.98</v>
      </c>
      <c r="R430" s="247">
        <f t="shared" si="2"/>
        <v>517.37</v>
      </c>
      <c r="S430" s="247">
        <f t="shared" si="3"/>
        <v>90.52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47">
        <f t="shared" si="1"/>
        <v>989.98</v>
      </c>
      <c r="R431" s="247">
        <f t="shared" si="2"/>
        <v>517.37</v>
      </c>
      <c r="S431" s="247">
        <f t="shared" si="3"/>
        <v>90.52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47">
        <f t="shared" si="1"/>
        <v>989.98</v>
      </c>
      <c r="R432" s="247">
        <f t="shared" si="2"/>
        <v>517.37</v>
      </c>
      <c r="S432" s="247">
        <f t="shared" si="3"/>
        <v>90.52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47">
        <f t="shared" si="1"/>
        <v>989.98</v>
      </c>
      <c r="R433" s="247">
        <f t="shared" si="2"/>
        <v>517.37</v>
      </c>
      <c r="S433" s="247">
        <f t="shared" si="3"/>
        <v>90.52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47">
        <f t="shared" si="1"/>
        <v>989.98</v>
      </c>
      <c r="R434" s="247">
        <f t="shared" si="2"/>
        <v>517.37</v>
      </c>
      <c r="S434" s="247">
        <f t="shared" si="3"/>
        <v>90.52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47">
        <f t="shared" si="1"/>
        <v>989.98</v>
      </c>
      <c r="R435" s="247">
        <f t="shared" si="2"/>
        <v>517.37</v>
      </c>
      <c r="S435" s="247">
        <f t="shared" si="3"/>
        <v>90.52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47">
        <f t="shared" si="1"/>
        <v>989.98</v>
      </c>
      <c r="R436" s="247">
        <f t="shared" si="2"/>
        <v>517.37</v>
      </c>
      <c r="S436" s="247">
        <f t="shared" si="3"/>
        <v>90.52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47">
        <f t="shared" si="1"/>
        <v>989.98</v>
      </c>
      <c r="R437" s="247">
        <f t="shared" si="2"/>
        <v>517.37</v>
      </c>
      <c r="S437" s="247">
        <f t="shared" si="3"/>
        <v>90.52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47">
        <f t="shared" si="1"/>
        <v>989.98</v>
      </c>
      <c r="R438" s="247">
        <f t="shared" si="2"/>
        <v>517.37</v>
      </c>
      <c r="S438" s="247">
        <f t="shared" si="3"/>
        <v>90.52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47">
        <f t="shared" si="1"/>
        <v>989.98</v>
      </c>
      <c r="R439" s="247">
        <f t="shared" si="2"/>
        <v>517.37</v>
      </c>
      <c r="S439" s="247">
        <f t="shared" si="3"/>
        <v>90.52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47">
        <f t="shared" si="1"/>
        <v>989.98</v>
      </c>
      <c r="R440" s="247">
        <f t="shared" si="2"/>
        <v>517.37</v>
      </c>
      <c r="S440" s="247">
        <f t="shared" si="3"/>
        <v>90.52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47">
        <f t="shared" si="1"/>
        <v>989.98</v>
      </c>
      <c r="R441" s="247">
        <f t="shared" si="2"/>
        <v>517.37</v>
      </c>
      <c r="S441" s="247">
        <f t="shared" si="3"/>
        <v>90.52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47">
        <f t="shared" si="1"/>
        <v>989.98</v>
      </c>
      <c r="R442" s="247">
        <f t="shared" si="2"/>
        <v>517.37</v>
      </c>
      <c r="S442" s="247">
        <f t="shared" si="3"/>
        <v>90.52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47">
        <f t="shared" si="1"/>
        <v>989.98</v>
      </c>
      <c r="R443" s="247">
        <f t="shared" si="2"/>
        <v>517.37</v>
      </c>
      <c r="S443" s="247">
        <f t="shared" si="3"/>
        <v>90.52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47">
        <f t="shared" si="1"/>
        <v>989.98</v>
      </c>
      <c r="R444" s="247">
        <f t="shared" si="2"/>
        <v>517.37</v>
      </c>
      <c r="S444" s="247">
        <f t="shared" si="3"/>
        <v>90.52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47">
        <f t="shared" si="1"/>
        <v>989.98</v>
      </c>
      <c r="R445" s="247">
        <f t="shared" si="2"/>
        <v>517.37</v>
      </c>
      <c r="S445" s="247">
        <f t="shared" si="3"/>
        <v>90.52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47">
        <f t="shared" si="1"/>
        <v>989.98</v>
      </c>
      <c r="R446" s="247">
        <f t="shared" si="2"/>
        <v>517.37</v>
      </c>
      <c r="S446" s="247">
        <f t="shared" si="3"/>
        <v>90.52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47">
        <f t="shared" si="1"/>
        <v>989.98</v>
      </c>
      <c r="R447" s="247">
        <f t="shared" si="2"/>
        <v>517.37</v>
      </c>
      <c r="S447" s="247">
        <f t="shared" si="3"/>
        <v>90.52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47">
        <f t="shared" si="1"/>
        <v>989.98</v>
      </c>
      <c r="R448" s="247">
        <f t="shared" si="2"/>
        <v>517.37</v>
      </c>
      <c r="S448" s="247">
        <f t="shared" si="3"/>
        <v>90.52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47">
        <f t="shared" si="1"/>
        <v>989.98</v>
      </c>
      <c r="R449" s="247">
        <f t="shared" si="2"/>
        <v>517.37</v>
      </c>
      <c r="S449" s="247">
        <f t="shared" si="3"/>
        <v>90.52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47">
        <f t="shared" si="1"/>
        <v>989.98</v>
      </c>
      <c r="R450" s="247">
        <f t="shared" si="2"/>
        <v>517.37</v>
      </c>
      <c r="S450" s="247">
        <f t="shared" si="3"/>
        <v>90.52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47">
        <f t="shared" si="1"/>
        <v>989.98</v>
      </c>
      <c r="R451" s="247">
        <f t="shared" si="2"/>
        <v>517.37</v>
      </c>
      <c r="S451" s="247">
        <f t="shared" si="3"/>
        <v>90.52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47">
        <f t="shared" si="1"/>
        <v>989.98</v>
      </c>
      <c r="R452" s="247">
        <f t="shared" si="2"/>
        <v>517.37</v>
      </c>
      <c r="S452" s="247">
        <f t="shared" si="3"/>
        <v>90.52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47">
        <f t="shared" si="1"/>
        <v>989.98</v>
      </c>
      <c r="R453" s="247">
        <f t="shared" si="2"/>
        <v>517.37</v>
      </c>
      <c r="S453" s="247">
        <f t="shared" si="3"/>
        <v>90.52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47">
        <f t="shared" si="1"/>
        <v>989.98</v>
      </c>
      <c r="R454" s="247">
        <f t="shared" si="2"/>
        <v>517.37</v>
      </c>
      <c r="S454" s="247">
        <f t="shared" si="3"/>
        <v>90.52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47">
        <f t="shared" si="1"/>
        <v>989.98</v>
      </c>
      <c r="R455" s="247">
        <f t="shared" si="2"/>
        <v>517.37</v>
      </c>
      <c r="S455" s="247">
        <f t="shared" si="3"/>
        <v>90.52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47">
        <f t="shared" si="1"/>
        <v>989.98</v>
      </c>
      <c r="R456" s="247">
        <f t="shared" si="2"/>
        <v>517.37</v>
      </c>
      <c r="S456" s="247">
        <f t="shared" si="3"/>
        <v>90.52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47">
        <f t="shared" si="1"/>
        <v>989.98</v>
      </c>
      <c r="R457" s="247">
        <f t="shared" si="2"/>
        <v>517.37</v>
      </c>
      <c r="S457" s="247">
        <f t="shared" si="3"/>
        <v>90.52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47">
        <f t="shared" si="1"/>
        <v>989.98</v>
      </c>
      <c r="R458" s="247">
        <f t="shared" si="2"/>
        <v>517.37</v>
      </c>
      <c r="S458" s="247">
        <f t="shared" si="3"/>
        <v>90.52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47">
        <f t="shared" si="1"/>
        <v>989.98</v>
      </c>
      <c r="R459" s="247">
        <f t="shared" si="2"/>
        <v>517.37</v>
      </c>
      <c r="S459" s="247">
        <f t="shared" si="3"/>
        <v>90.52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47">
        <f t="shared" si="1"/>
        <v>989.98</v>
      </c>
      <c r="R460" s="247">
        <f t="shared" si="2"/>
        <v>517.37</v>
      </c>
      <c r="S460" s="247">
        <f t="shared" si="3"/>
        <v>90.52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47">
        <f t="shared" si="1"/>
        <v>989.98</v>
      </c>
      <c r="R461" s="247">
        <f t="shared" si="2"/>
        <v>517.37</v>
      </c>
      <c r="S461" s="247">
        <f t="shared" si="3"/>
        <v>90.52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47">
        <f t="shared" si="1"/>
        <v>989.98</v>
      </c>
      <c r="R462" s="247">
        <f t="shared" si="2"/>
        <v>517.37</v>
      </c>
      <c r="S462" s="247">
        <f t="shared" si="3"/>
        <v>90.52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47">
        <f t="shared" si="1"/>
        <v>989.98</v>
      </c>
      <c r="R463" s="247">
        <f t="shared" si="2"/>
        <v>517.37</v>
      </c>
      <c r="S463" s="247">
        <f t="shared" si="3"/>
        <v>90.52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47">
        <f t="shared" si="1"/>
        <v>989.98</v>
      </c>
      <c r="R464" s="247">
        <f t="shared" si="2"/>
        <v>517.37</v>
      </c>
      <c r="S464" s="247">
        <f t="shared" si="3"/>
        <v>90.52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47">
        <f t="shared" si="1"/>
        <v>989.98</v>
      </c>
      <c r="R465" s="247">
        <f t="shared" si="2"/>
        <v>517.37</v>
      </c>
      <c r="S465" s="247">
        <f t="shared" si="3"/>
        <v>90.52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47">
        <f t="shared" si="1"/>
        <v>989.98</v>
      </c>
      <c r="R466" s="247">
        <f t="shared" si="2"/>
        <v>517.37</v>
      </c>
      <c r="S466" s="247">
        <f t="shared" si="3"/>
        <v>90.52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47">
        <f t="shared" si="1"/>
        <v>989.98</v>
      </c>
      <c r="R467" s="247">
        <f t="shared" si="2"/>
        <v>517.37</v>
      </c>
      <c r="S467" s="247">
        <f t="shared" si="3"/>
        <v>90.52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47">
        <f t="shared" si="1"/>
        <v>989.98</v>
      </c>
      <c r="R468" s="247">
        <f t="shared" si="2"/>
        <v>517.37</v>
      </c>
      <c r="S468" s="247">
        <f t="shared" si="3"/>
        <v>90.52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47">
        <f t="shared" si="1"/>
        <v>989.98</v>
      </c>
      <c r="R469" s="247">
        <f t="shared" si="2"/>
        <v>517.37</v>
      </c>
      <c r="S469" s="247">
        <f t="shared" si="3"/>
        <v>90.52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47">
        <f t="shared" si="1"/>
        <v>989.98</v>
      </c>
      <c r="R470" s="247">
        <f t="shared" si="2"/>
        <v>517.37</v>
      </c>
      <c r="S470" s="247">
        <f t="shared" si="3"/>
        <v>90.52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47">
        <f t="shared" si="1"/>
        <v>989.98</v>
      </c>
      <c r="R471" s="247">
        <f t="shared" si="2"/>
        <v>517.37</v>
      </c>
      <c r="S471" s="247">
        <f t="shared" si="3"/>
        <v>90.52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47">
        <f t="shared" si="1"/>
        <v>989.98</v>
      </c>
      <c r="R472" s="247">
        <f t="shared" si="2"/>
        <v>517.37</v>
      </c>
      <c r="S472" s="247">
        <f t="shared" si="3"/>
        <v>90.52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47">
        <f t="shared" si="1"/>
        <v>989.98</v>
      </c>
      <c r="R473" s="247">
        <f t="shared" si="2"/>
        <v>517.37</v>
      </c>
      <c r="S473" s="247">
        <f t="shared" si="3"/>
        <v>90.52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47">
        <f t="shared" si="1"/>
        <v>989.98</v>
      </c>
      <c r="R474" s="247">
        <f t="shared" si="2"/>
        <v>517.37</v>
      </c>
      <c r="S474" s="247">
        <f t="shared" si="3"/>
        <v>90.52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47">
        <f t="shared" si="1"/>
        <v>989.98</v>
      </c>
      <c r="R475" s="247">
        <f t="shared" si="2"/>
        <v>517.37</v>
      </c>
      <c r="S475" s="247">
        <f t="shared" si="3"/>
        <v>90.52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47">
        <f t="shared" si="1"/>
        <v>989.98</v>
      </c>
      <c r="R476" s="247">
        <f t="shared" si="2"/>
        <v>517.37</v>
      </c>
      <c r="S476" s="247">
        <f t="shared" si="3"/>
        <v>90.52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47">
        <f t="shared" si="1"/>
        <v>989.98</v>
      </c>
      <c r="R477" s="247">
        <f t="shared" si="2"/>
        <v>517.37</v>
      </c>
      <c r="S477" s="247">
        <f t="shared" si="3"/>
        <v>90.52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47">
        <f t="shared" si="1"/>
        <v>989.98</v>
      </c>
      <c r="R478" s="247">
        <f t="shared" si="2"/>
        <v>517.37</v>
      </c>
      <c r="S478" s="247">
        <f t="shared" si="3"/>
        <v>90.52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47">
        <f t="shared" si="1"/>
        <v>989.98</v>
      </c>
      <c r="R479" s="247">
        <f t="shared" si="2"/>
        <v>517.37</v>
      </c>
      <c r="S479" s="247">
        <f t="shared" si="3"/>
        <v>90.52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47">
        <f t="shared" si="1"/>
        <v>989.98</v>
      </c>
      <c r="R480" s="247">
        <f t="shared" si="2"/>
        <v>517.37</v>
      </c>
      <c r="S480" s="247">
        <f t="shared" si="3"/>
        <v>90.52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47">
        <f t="shared" si="1"/>
        <v>989.98</v>
      </c>
      <c r="R481" s="247">
        <f t="shared" si="2"/>
        <v>517.37</v>
      </c>
      <c r="S481" s="247">
        <f t="shared" si="3"/>
        <v>90.52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47">
        <f t="shared" si="1"/>
        <v>989.98</v>
      </c>
      <c r="R482" s="247">
        <f t="shared" si="2"/>
        <v>517.37</v>
      </c>
      <c r="S482" s="247">
        <f t="shared" si="3"/>
        <v>90.52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47">
        <f t="shared" si="1"/>
        <v>989.98</v>
      </c>
      <c r="R483" s="247">
        <f t="shared" si="2"/>
        <v>517.37</v>
      </c>
      <c r="S483" s="247">
        <f t="shared" si="3"/>
        <v>90.52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47">
        <f t="shared" si="1"/>
        <v>989.98</v>
      </c>
      <c r="R484" s="247">
        <f t="shared" si="2"/>
        <v>517.37</v>
      </c>
      <c r="S484" s="247">
        <f t="shared" si="3"/>
        <v>90.52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47">
        <f t="shared" si="1"/>
        <v>989.98</v>
      </c>
      <c r="R485" s="247">
        <f t="shared" si="2"/>
        <v>517.37</v>
      </c>
      <c r="S485" s="247">
        <f t="shared" si="3"/>
        <v>90.52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47">
        <f t="shared" si="1"/>
        <v>989.98</v>
      </c>
      <c r="R486" s="247">
        <f t="shared" si="2"/>
        <v>517.37</v>
      </c>
      <c r="S486" s="247">
        <f t="shared" si="3"/>
        <v>90.52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47">
        <f t="shared" si="1"/>
        <v>989.98</v>
      </c>
      <c r="R487" s="247">
        <f t="shared" si="2"/>
        <v>517.37</v>
      </c>
      <c r="S487" s="247">
        <f t="shared" si="3"/>
        <v>90.52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47">
        <f t="shared" si="1"/>
        <v>989.98</v>
      </c>
      <c r="R488" s="247">
        <f t="shared" si="2"/>
        <v>517.37</v>
      </c>
      <c r="S488" s="247">
        <f t="shared" si="3"/>
        <v>90.52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47">
        <f t="shared" si="1"/>
        <v>989.98</v>
      </c>
      <c r="R489" s="247">
        <f t="shared" si="2"/>
        <v>517.37</v>
      </c>
      <c r="S489" s="247">
        <f t="shared" si="3"/>
        <v>90.52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47">
        <f t="shared" si="1"/>
        <v>989.98</v>
      </c>
      <c r="R490" s="247">
        <f t="shared" si="2"/>
        <v>517.37</v>
      </c>
      <c r="S490" s="247">
        <f t="shared" si="3"/>
        <v>90.52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47">
        <f t="shared" si="1"/>
        <v>989.98</v>
      </c>
      <c r="R491" s="247">
        <f t="shared" si="2"/>
        <v>517.37</v>
      </c>
      <c r="S491" s="247">
        <f t="shared" si="3"/>
        <v>90.52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47">
        <f t="shared" si="1"/>
        <v>989.98</v>
      </c>
      <c r="R492" s="247">
        <f t="shared" si="2"/>
        <v>517.37</v>
      </c>
      <c r="S492" s="247">
        <f t="shared" si="3"/>
        <v>90.52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47">
        <f t="shared" si="1"/>
        <v>989.98</v>
      </c>
      <c r="R493" s="247">
        <f t="shared" si="2"/>
        <v>517.37</v>
      </c>
      <c r="S493" s="247">
        <f t="shared" si="3"/>
        <v>90.52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47">
        <f t="shared" si="1"/>
        <v>989.98</v>
      </c>
      <c r="R494" s="247">
        <f t="shared" si="2"/>
        <v>517.37</v>
      </c>
      <c r="S494" s="247">
        <f t="shared" si="3"/>
        <v>90.52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47">
        <f t="shared" si="1"/>
        <v>989.98</v>
      </c>
      <c r="R495" s="247">
        <f t="shared" si="2"/>
        <v>517.37</v>
      </c>
      <c r="S495" s="247">
        <f t="shared" si="3"/>
        <v>90.52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47">
        <f t="shared" si="1"/>
        <v>989.98</v>
      </c>
      <c r="R496" s="247">
        <f t="shared" si="2"/>
        <v>517.37</v>
      </c>
      <c r="S496" s="247">
        <f t="shared" si="3"/>
        <v>90.52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47">
        <f t="shared" si="1"/>
        <v>989.98</v>
      </c>
      <c r="R497" s="247">
        <f t="shared" si="2"/>
        <v>517.37</v>
      </c>
      <c r="S497" s="247">
        <f t="shared" si="3"/>
        <v>90.52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47">
        <f t="shared" si="1"/>
        <v>989.98</v>
      </c>
      <c r="R498" s="247">
        <f t="shared" si="2"/>
        <v>517.37</v>
      </c>
      <c r="S498" s="247">
        <f t="shared" si="3"/>
        <v>90.52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47">
        <f t="shared" si="1"/>
        <v>989.98</v>
      </c>
      <c r="R499" s="247">
        <f t="shared" si="2"/>
        <v>517.37</v>
      </c>
      <c r="S499" s="247">
        <f t="shared" si="3"/>
        <v>90.52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47">
        <f t="shared" si="1"/>
        <v>989.98</v>
      </c>
      <c r="R500" s="247">
        <f t="shared" si="2"/>
        <v>517.37</v>
      </c>
      <c r="S500" s="247">
        <f t="shared" si="3"/>
        <v>90.52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52" t="s">
        <v>391</v>
      </c>
      <c r="D1000" s="276">
        <v>26.405</v>
      </c>
      <c r="E1000" s="52">
        <v>6.0</v>
      </c>
      <c r="F1000" s="76"/>
      <c r="G1000" s="76"/>
      <c r="H1000" s="76"/>
      <c r="I1000" s="100" t="s">
        <v>101</v>
      </c>
      <c r="J1000" s="52" t="s">
        <v>53</v>
      </c>
      <c r="K1000" s="293" t="s">
        <v>203</v>
      </c>
    </row>
  </sheetData>
  <autoFilter ref="$A$4:$L$170"/>
  <mergeCells count="1">
    <mergeCell ref="Q3:S3"/>
  </mergeCells>
  <hyperlinks>
    <hyperlink r:id="rId1" ref="G3"/>
    <hyperlink r:id="rId2" ref="D5"/>
  </hyperlinks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4" max="14" width="36.25"/>
    <col hidden="1" min="15" max="16" width="12.63"/>
  </cols>
  <sheetData>
    <row r="1">
      <c r="A1" s="52" t="s">
        <v>868</v>
      </c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4" t="s">
        <v>6</v>
      </c>
      <c r="N1" s="4" t="s">
        <v>231</v>
      </c>
      <c r="Q1" s="52" t="s">
        <v>383</v>
      </c>
      <c r="R1" s="52" t="s">
        <v>383</v>
      </c>
      <c r="S1" s="52" t="s">
        <v>383</v>
      </c>
    </row>
    <row r="2">
      <c r="A2" s="31"/>
      <c r="B2" s="52"/>
      <c r="C2" s="52"/>
      <c r="D2" s="52"/>
      <c r="E2" s="52"/>
      <c r="F2" s="407">
        <v>-2.131</v>
      </c>
      <c r="G2" s="85">
        <v>23.695</v>
      </c>
      <c r="H2" s="408">
        <v>26.4</v>
      </c>
      <c r="I2" s="85">
        <f>H2-16.3</f>
        <v>10.1</v>
      </c>
      <c r="J2" s="52"/>
      <c r="K2" s="52"/>
      <c r="L2" s="52" t="s">
        <v>328</v>
      </c>
      <c r="M2" s="52"/>
      <c r="N2" s="52">
        <v>2.6</v>
      </c>
      <c r="O2" s="52"/>
      <c r="P2" s="52"/>
      <c r="Q2" s="198">
        <f>MAX(Q5:Q1000)/(N2*1000)</f>
        <v>0.2772730769</v>
      </c>
      <c r="R2" s="198">
        <f>MAX(R5:R1000)/(N2*1000)</f>
        <v>0.1802307692</v>
      </c>
      <c r="S2" s="198">
        <f>MAX(S5:S1000)/MAX(Q5:Q1000)</f>
        <v>0.120750163</v>
      </c>
    </row>
    <row r="3">
      <c r="A3" s="31"/>
      <c r="B3" s="52"/>
      <c r="C3" s="52"/>
      <c r="D3" s="52"/>
      <c r="E3" s="52"/>
      <c r="F3" s="313"/>
      <c r="G3" s="79">
        <v>23.695</v>
      </c>
      <c r="H3" s="76"/>
      <c r="I3" s="52"/>
      <c r="J3" s="52"/>
      <c r="K3" s="52"/>
      <c r="M3" s="52"/>
      <c r="N3" s="52"/>
      <c r="O3" s="52"/>
      <c r="P3" s="52"/>
      <c r="Q3" s="52" t="s">
        <v>249</v>
      </c>
    </row>
    <row r="4">
      <c r="A4" s="61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218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13"/>
      <c r="N4" s="13"/>
      <c r="O4" s="7"/>
      <c r="P4" s="7"/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</row>
    <row r="5">
      <c r="A5" s="263">
        <v>45417.0</v>
      </c>
      <c r="B5" s="43">
        <v>6570.0</v>
      </c>
      <c r="C5" s="43" t="s">
        <v>471</v>
      </c>
      <c r="D5" s="418">
        <v>26.405</v>
      </c>
      <c r="E5" s="43">
        <v>6.0</v>
      </c>
      <c r="F5" s="381">
        <v>9.06</v>
      </c>
      <c r="G5" s="43">
        <v>1230804.0</v>
      </c>
      <c r="H5" s="43">
        <v>31.28</v>
      </c>
      <c r="I5" s="43" t="s">
        <v>229</v>
      </c>
      <c r="J5" s="43" t="s">
        <v>53</v>
      </c>
      <c r="K5" s="43" t="s">
        <v>203</v>
      </c>
      <c r="L5" s="42" t="s">
        <v>869</v>
      </c>
      <c r="M5" s="27"/>
      <c r="N5" s="27"/>
      <c r="O5" s="200" t="str">
        <f>if(K5="low","140MeV","750MeV")</f>
        <v>750MeV</v>
      </c>
      <c r="P5" s="27" t="str">
        <f>if(K5="low","140MeV","650MeV")</f>
        <v>650MeV</v>
      </c>
      <c r="Q5" s="27">
        <f>if($I5="LH2",0+$F5,0)</f>
        <v>0</v>
      </c>
      <c r="R5" s="27">
        <f>if($I5="LD2",0+$F5,0)</f>
        <v>0</v>
      </c>
      <c r="S5" s="382">
        <f>if($I5="dummy",0+$F5,0)</f>
        <v>9.06</v>
      </c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</row>
    <row r="6">
      <c r="A6" s="31"/>
      <c r="B6" s="52">
        <v>6571.0</v>
      </c>
      <c r="C6" s="52" t="s">
        <v>471</v>
      </c>
      <c r="D6" s="276">
        <v>26.405</v>
      </c>
      <c r="E6" s="52">
        <v>11.0</v>
      </c>
      <c r="F6" s="242">
        <v>19.21</v>
      </c>
      <c r="G6" s="52">
        <v>2472220.0</v>
      </c>
      <c r="H6" s="52">
        <v>30.1</v>
      </c>
      <c r="I6" s="52" t="s">
        <v>65</v>
      </c>
      <c r="J6" s="52" t="s">
        <v>53</v>
      </c>
      <c r="K6" s="52" t="s">
        <v>203</v>
      </c>
      <c r="L6" s="4"/>
      <c r="O6" s="176" t="str">
        <f>if(K7="low","140MeV","750MeV")</f>
        <v>750MeV</v>
      </c>
      <c r="P6" s="20" t="str">
        <f>if(K7="low","140MeV","650MeV")</f>
        <v>650MeV</v>
      </c>
      <c r="Q6" s="247">
        <f t="shared" ref="Q6:Q500" si="1">if($I6="LH2",$Q5+$F6,$Q5+0)</f>
        <v>19.21</v>
      </c>
      <c r="R6" s="20">
        <f t="shared" ref="R6:R500" si="2">if($I6="LD2",$R5+$F6,$R5+0)</f>
        <v>0</v>
      </c>
      <c r="S6" s="247">
        <f t="shared" ref="S6:S500" si="3">if($I6="dummy",$S5+$F6,$S5+0)</f>
        <v>9.06</v>
      </c>
    </row>
    <row r="7">
      <c r="A7" s="75"/>
      <c r="B7" s="52">
        <v>6572.0</v>
      </c>
      <c r="C7" s="52" t="s">
        <v>471</v>
      </c>
      <c r="D7" s="276">
        <v>26.405</v>
      </c>
      <c r="E7" s="52">
        <v>11.0</v>
      </c>
      <c r="F7" s="52">
        <v>16.78</v>
      </c>
      <c r="G7" s="52">
        <v>2222149.0</v>
      </c>
      <c r="H7" s="52">
        <v>31.73</v>
      </c>
      <c r="I7" s="52" t="s">
        <v>65</v>
      </c>
      <c r="J7" s="52" t="s">
        <v>53</v>
      </c>
      <c r="K7" s="52" t="s">
        <v>203</v>
      </c>
      <c r="L7" s="4"/>
      <c r="O7" s="176" t="str">
        <f>if(#REF!="low","140MeV","750MeV")</f>
        <v>#REF!</v>
      </c>
      <c r="P7" s="20" t="str">
        <f>if(#REF!="low","140MeV","650MeV")</f>
        <v>#REF!</v>
      </c>
      <c r="Q7" s="247">
        <f t="shared" si="1"/>
        <v>35.99</v>
      </c>
      <c r="R7" s="20">
        <f t="shared" si="2"/>
        <v>0</v>
      </c>
      <c r="S7" s="247">
        <f t="shared" si="3"/>
        <v>9.06</v>
      </c>
    </row>
    <row r="8">
      <c r="A8" s="75"/>
      <c r="B8" s="52">
        <v>6573.0</v>
      </c>
      <c r="C8" s="52" t="s">
        <v>471</v>
      </c>
      <c r="D8" s="276">
        <v>26.405</v>
      </c>
      <c r="E8" s="52">
        <v>11.0</v>
      </c>
      <c r="F8" s="242">
        <v>16.8</v>
      </c>
      <c r="G8" s="52">
        <v>2228241.0</v>
      </c>
      <c r="H8" s="52">
        <v>30.88</v>
      </c>
      <c r="I8" s="52" t="s">
        <v>65</v>
      </c>
      <c r="J8" s="52" t="s">
        <v>53</v>
      </c>
      <c r="K8" s="52" t="s">
        <v>203</v>
      </c>
      <c r="L8" s="245"/>
      <c r="O8" s="176" t="str">
        <f t="shared" ref="O8:O197" si="4">if(K8="low","140MeV","750MeV")</f>
        <v>750MeV</v>
      </c>
      <c r="P8" s="20" t="str">
        <f t="shared" ref="P8:P197" si="5">if(K8="low","140MeV","650MeV")</f>
        <v>650MeV</v>
      </c>
      <c r="Q8" s="247">
        <f t="shared" si="1"/>
        <v>52.79</v>
      </c>
      <c r="R8" s="20">
        <f t="shared" si="2"/>
        <v>0</v>
      </c>
      <c r="S8" s="247">
        <f t="shared" si="3"/>
        <v>9.06</v>
      </c>
    </row>
    <row r="9">
      <c r="A9" s="75"/>
      <c r="B9" s="52">
        <v>6574.0</v>
      </c>
      <c r="C9" s="52" t="s">
        <v>471</v>
      </c>
      <c r="D9" s="276">
        <v>26.405</v>
      </c>
      <c r="E9" s="52">
        <v>11.0</v>
      </c>
      <c r="F9" s="242">
        <v>17.58</v>
      </c>
      <c r="G9" s="52">
        <v>2322846.0</v>
      </c>
      <c r="H9" s="52">
        <v>30.42</v>
      </c>
      <c r="I9" s="52" t="s">
        <v>65</v>
      </c>
      <c r="J9" s="52" t="s">
        <v>53</v>
      </c>
      <c r="K9" s="52" t="s">
        <v>203</v>
      </c>
      <c r="O9" s="176" t="str">
        <f t="shared" si="4"/>
        <v>750MeV</v>
      </c>
      <c r="P9" s="20" t="str">
        <f t="shared" si="5"/>
        <v>650MeV</v>
      </c>
      <c r="Q9" s="247">
        <f t="shared" si="1"/>
        <v>70.37</v>
      </c>
      <c r="R9" s="20">
        <f t="shared" si="2"/>
        <v>0</v>
      </c>
      <c r="S9" s="247">
        <f t="shared" si="3"/>
        <v>9.06</v>
      </c>
    </row>
    <row r="10">
      <c r="A10" s="75"/>
      <c r="B10" s="52">
        <v>6575.0</v>
      </c>
      <c r="C10" s="52" t="s">
        <v>471</v>
      </c>
      <c r="D10" s="276">
        <v>26.405</v>
      </c>
      <c r="E10" s="52">
        <v>11.0</v>
      </c>
      <c r="F10" s="242">
        <v>17.85</v>
      </c>
      <c r="G10" s="52">
        <v>2339841.0</v>
      </c>
      <c r="H10" s="52">
        <v>30.2</v>
      </c>
      <c r="I10" s="52" t="s">
        <v>65</v>
      </c>
      <c r="J10" s="52" t="s">
        <v>53</v>
      </c>
      <c r="K10" s="52" t="s">
        <v>203</v>
      </c>
      <c r="O10" s="176" t="str">
        <f t="shared" si="4"/>
        <v>750MeV</v>
      </c>
      <c r="P10" s="20" t="str">
        <f t="shared" si="5"/>
        <v>650MeV</v>
      </c>
      <c r="Q10" s="247">
        <f t="shared" si="1"/>
        <v>88.22</v>
      </c>
      <c r="R10" s="20">
        <f t="shared" si="2"/>
        <v>0</v>
      </c>
      <c r="S10" s="247">
        <f t="shared" si="3"/>
        <v>9.06</v>
      </c>
    </row>
    <row r="11">
      <c r="A11" s="73"/>
      <c r="B11" s="52">
        <v>6576.0</v>
      </c>
      <c r="C11" s="52" t="s">
        <v>471</v>
      </c>
      <c r="D11" s="276">
        <v>26.405</v>
      </c>
      <c r="E11" s="52">
        <v>9.0</v>
      </c>
      <c r="F11" s="242">
        <v>10.05</v>
      </c>
      <c r="G11" s="52">
        <v>1322300.0</v>
      </c>
      <c r="H11" s="52">
        <v>19.66</v>
      </c>
      <c r="I11" s="52" t="s">
        <v>65</v>
      </c>
      <c r="J11" s="52" t="s">
        <v>53</v>
      </c>
      <c r="K11" s="52" t="s">
        <v>203</v>
      </c>
      <c r="O11" s="176" t="str">
        <f t="shared" si="4"/>
        <v>750MeV</v>
      </c>
      <c r="P11" s="20" t="str">
        <f t="shared" si="5"/>
        <v>650MeV</v>
      </c>
      <c r="Q11" s="247">
        <f t="shared" si="1"/>
        <v>98.27</v>
      </c>
      <c r="R11" s="20">
        <f t="shared" si="2"/>
        <v>0</v>
      </c>
      <c r="S11" s="247">
        <f t="shared" si="3"/>
        <v>9.06</v>
      </c>
    </row>
    <row r="12">
      <c r="A12" s="75"/>
      <c r="B12" s="52">
        <v>6577.0</v>
      </c>
      <c r="C12" s="52" t="s">
        <v>471</v>
      </c>
      <c r="D12" s="276">
        <v>26.405</v>
      </c>
      <c r="E12" s="52">
        <v>6.0</v>
      </c>
      <c r="F12" s="242">
        <v>9.79</v>
      </c>
      <c r="G12" s="52">
        <v>1303102.0</v>
      </c>
      <c r="H12" s="52">
        <v>33.64</v>
      </c>
      <c r="I12" s="52" t="s">
        <v>65</v>
      </c>
      <c r="J12" s="52" t="s">
        <v>53</v>
      </c>
      <c r="K12" s="52" t="s">
        <v>203</v>
      </c>
      <c r="O12" s="176" t="str">
        <f t="shared" si="4"/>
        <v>750MeV</v>
      </c>
      <c r="P12" s="20" t="str">
        <f t="shared" si="5"/>
        <v>650MeV</v>
      </c>
      <c r="Q12" s="247">
        <f t="shared" si="1"/>
        <v>108.06</v>
      </c>
      <c r="R12" s="20">
        <f t="shared" si="2"/>
        <v>0</v>
      </c>
      <c r="S12" s="247">
        <f t="shared" si="3"/>
        <v>9.06</v>
      </c>
    </row>
    <row r="13">
      <c r="A13" s="75"/>
      <c r="B13" s="52">
        <v>6578.0</v>
      </c>
      <c r="C13" s="52" t="s">
        <v>471</v>
      </c>
      <c r="D13" s="276">
        <v>26.405</v>
      </c>
      <c r="E13" s="52">
        <v>11.0</v>
      </c>
      <c r="F13" s="242">
        <v>10.2</v>
      </c>
      <c r="G13" s="52">
        <v>1355349.0</v>
      </c>
      <c r="H13" s="52">
        <v>18.71</v>
      </c>
      <c r="I13" s="52" t="s">
        <v>65</v>
      </c>
      <c r="J13" s="52" t="s">
        <v>453</v>
      </c>
      <c r="K13" s="52" t="s">
        <v>223</v>
      </c>
      <c r="O13" s="176" t="str">
        <f t="shared" si="4"/>
        <v>750MeV</v>
      </c>
      <c r="P13" s="20" t="str">
        <f t="shared" si="5"/>
        <v>650MeV</v>
      </c>
      <c r="Q13" s="247">
        <f t="shared" si="1"/>
        <v>118.26</v>
      </c>
      <c r="R13" s="20">
        <f t="shared" si="2"/>
        <v>0</v>
      </c>
      <c r="S13" s="247">
        <f t="shared" si="3"/>
        <v>9.06</v>
      </c>
    </row>
    <row r="14">
      <c r="A14" s="75"/>
      <c r="B14" s="52">
        <v>6579.0</v>
      </c>
      <c r="C14" s="52" t="s">
        <v>471</v>
      </c>
      <c r="D14" s="276">
        <v>26.405</v>
      </c>
      <c r="E14" s="52">
        <v>11.0</v>
      </c>
      <c r="F14" s="242">
        <v>9.02</v>
      </c>
      <c r="G14" s="52">
        <v>1194977.0</v>
      </c>
      <c r="H14" s="52">
        <v>15.42</v>
      </c>
      <c r="I14" s="52" t="s">
        <v>65</v>
      </c>
      <c r="J14" s="52" t="s">
        <v>425</v>
      </c>
      <c r="K14" s="52" t="s">
        <v>203</v>
      </c>
      <c r="O14" s="176" t="str">
        <f t="shared" si="4"/>
        <v>750MeV</v>
      </c>
      <c r="P14" s="20" t="str">
        <f t="shared" si="5"/>
        <v>650MeV</v>
      </c>
      <c r="Q14" s="247">
        <f t="shared" si="1"/>
        <v>127.28</v>
      </c>
      <c r="R14" s="20">
        <f t="shared" si="2"/>
        <v>0</v>
      </c>
      <c r="S14" s="247">
        <f t="shared" si="3"/>
        <v>9.06</v>
      </c>
    </row>
    <row r="15">
      <c r="A15" s="111"/>
      <c r="B15" s="43">
        <v>6580.0</v>
      </c>
      <c r="C15" s="43" t="s">
        <v>471</v>
      </c>
      <c r="D15" s="277">
        <v>26.405</v>
      </c>
      <c r="E15" s="43">
        <v>6.0</v>
      </c>
      <c r="F15" s="381">
        <v>9.86</v>
      </c>
      <c r="G15" s="43">
        <v>1323665.0</v>
      </c>
      <c r="H15" s="43">
        <v>29.9</v>
      </c>
      <c r="I15" s="43" t="s">
        <v>229</v>
      </c>
      <c r="J15" s="43" t="s">
        <v>53</v>
      </c>
      <c r="K15" s="43" t="s">
        <v>203</v>
      </c>
      <c r="L15" s="27"/>
      <c r="M15" s="27"/>
      <c r="N15" s="27"/>
      <c r="O15" s="200" t="str">
        <f t="shared" si="4"/>
        <v>750MeV</v>
      </c>
      <c r="P15" s="27" t="str">
        <f t="shared" si="5"/>
        <v>650MeV</v>
      </c>
      <c r="Q15" s="382">
        <f t="shared" si="1"/>
        <v>127.28</v>
      </c>
      <c r="R15" s="27">
        <f t="shared" si="2"/>
        <v>0</v>
      </c>
      <c r="S15" s="382">
        <f t="shared" si="3"/>
        <v>18.92</v>
      </c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>
      <c r="A16" s="263"/>
      <c r="B16" s="43">
        <v>6581.0</v>
      </c>
      <c r="C16" s="43" t="s">
        <v>471</v>
      </c>
      <c r="D16" s="277">
        <v>26.405</v>
      </c>
      <c r="E16" s="43">
        <v>6.0</v>
      </c>
      <c r="F16" s="381">
        <v>10.45</v>
      </c>
      <c r="G16" s="43">
        <v>1406072.0</v>
      </c>
      <c r="H16" s="43">
        <v>30.93</v>
      </c>
      <c r="I16" s="43" t="s">
        <v>229</v>
      </c>
      <c r="J16" s="43" t="s">
        <v>53</v>
      </c>
      <c r="K16" s="43" t="s">
        <v>203</v>
      </c>
      <c r="L16" s="27"/>
      <c r="M16" s="27"/>
      <c r="N16" s="27"/>
      <c r="O16" s="200" t="str">
        <f t="shared" si="4"/>
        <v>750MeV</v>
      </c>
      <c r="P16" s="27" t="str">
        <f t="shared" si="5"/>
        <v>650MeV</v>
      </c>
      <c r="Q16" s="382">
        <f t="shared" si="1"/>
        <v>127.28</v>
      </c>
      <c r="R16" s="27">
        <f t="shared" si="2"/>
        <v>0</v>
      </c>
      <c r="S16" s="382">
        <f t="shared" si="3"/>
        <v>29.37</v>
      </c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>
      <c r="A17" s="114"/>
      <c r="B17" s="83">
        <v>6582.0</v>
      </c>
      <c r="C17" s="83" t="s">
        <v>471</v>
      </c>
      <c r="D17" s="278">
        <v>26.405</v>
      </c>
      <c r="E17" s="83">
        <v>6.0</v>
      </c>
      <c r="F17" s="370">
        <v>10.44</v>
      </c>
      <c r="G17" s="83">
        <v>3850616.0</v>
      </c>
      <c r="H17" s="83">
        <v>30.23</v>
      </c>
      <c r="I17" s="83" t="s">
        <v>101</v>
      </c>
      <c r="J17" s="83" t="s">
        <v>53</v>
      </c>
      <c r="K17" s="83" t="s">
        <v>203</v>
      </c>
      <c r="L17" s="23"/>
      <c r="M17" s="23"/>
      <c r="N17" s="23"/>
      <c r="O17" s="204" t="str">
        <f t="shared" si="4"/>
        <v>750MeV</v>
      </c>
      <c r="P17" s="23" t="str">
        <f t="shared" si="5"/>
        <v>650MeV</v>
      </c>
      <c r="Q17" s="265">
        <f t="shared" si="1"/>
        <v>127.28</v>
      </c>
      <c r="R17" s="265">
        <f t="shared" si="2"/>
        <v>10.44</v>
      </c>
      <c r="S17" s="265">
        <f t="shared" si="3"/>
        <v>29.37</v>
      </c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>
      <c r="A18" s="180"/>
      <c r="B18" s="83">
        <v>6583.0</v>
      </c>
      <c r="C18" s="83" t="s">
        <v>471</v>
      </c>
      <c r="D18" s="278">
        <v>26.405</v>
      </c>
      <c r="E18" s="83">
        <v>6.0</v>
      </c>
      <c r="F18" s="370">
        <v>10.36</v>
      </c>
      <c r="G18" s="83">
        <v>3862644.0</v>
      </c>
      <c r="H18" s="83">
        <v>28.55</v>
      </c>
      <c r="I18" s="83" t="s">
        <v>101</v>
      </c>
      <c r="J18" s="83" t="s">
        <v>53</v>
      </c>
      <c r="K18" s="83" t="s">
        <v>203</v>
      </c>
      <c r="L18" s="23"/>
      <c r="M18" s="23"/>
      <c r="N18" s="23"/>
      <c r="O18" s="204" t="str">
        <f t="shared" si="4"/>
        <v>750MeV</v>
      </c>
      <c r="P18" s="23" t="str">
        <f t="shared" si="5"/>
        <v>650MeV</v>
      </c>
      <c r="Q18" s="265">
        <f t="shared" si="1"/>
        <v>127.28</v>
      </c>
      <c r="R18" s="265">
        <f t="shared" si="2"/>
        <v>20.8</v>
      </c>
      <c r="S18" s="265">
        <f t="shared" si="3"/>
        <v>29.37</v>
      </c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>
      <c r="A19" s="180"/>
      <c r="B19" s="83">
        <v>6584.0</v>
      </c>
      <c r="C19" s="83" t="s">
        <v>471</v>
      </c>
      <c r="D19" s="278">
        <v>26.405</v>
      </c>
      <c r="E19" s="83">
        <v>6.0</v>
      </c>
      <c r="F19" s="370">
        <v>10.24</v>
      </c>
      <c r="G19" s="83">
        <v>3844726.0</v>
      </c>
      <c r="H19" s="83">
        <v>30.24</v>
      </c>
      <c r="I19" s="83" t="s">
        <v>101</v>
      </c>
      <c r="J19" s="83" t="s">
        <v>53</v>
      </c>
      <c r="K19" s="83" t="s">
        <v>203</v>
      </c>
      <c r="L19" s="23"/>
      <c r="M19" s="23"/>
      <c r="N19" s="23"/>
      <c r="O19" s="204" t="str">
        <f t="shared" si="4"/>
        <v>750MeV</v>
      </c>
      <c r="P19" s="23" t="str">
        <f t="shared" si="5"/>
        <v>650MeV</v>
      </c>
      <c r="Q19" s="265">
        <f t="shared" si="1"/>
        <v>127.28</v>
      </c>
      <c r="R19" s="265">
        <f t="shared" si="2"/>
        <v>31.04</v>
      </c>
      <c r="S19" s="265">
        <f t="shared" si="3"/>
        <v>29.37</v>
      </c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</row>
    <row r="20">
      <c r="A20" s="114"/>
      <c r="B20" s="83">
        <v>6585.0</v>
      </c>
      <c r="C20" s="83" t="s">
        <v>471</v>
      </c>
      <c r="D20" s="278">
        <v>26.405</v>
      </c>
      <c r="E20" s="83">
        <v>6.0</v>
      </c>
      <c r="F20" s="370">
        <v>10.56</v>
      </c>
      <c r="G20" s="83">
        <v>3850199.0</v>
      </c>
      <c r="H20" s="83">
        <v>29.03</v>
      </c>
      <c r="I20" s="83" t="s">
        <v>101</v>
      </c>
      <c r="J20" s="83" t="s">
        <v>53</v>
      </c>
      <c r="K20" s="83" t="s">
        <v>203</v>
      </c>
      <c r="L20" s="23"/>
      <c r="M20" s="23"/>
      <c r="N20" s="23"/>
      <c r="O20" s="204" t="str">
        <f t="shared" si="4"/>
        <v>750MeV</v>
      </c>
      <c r="P20" s="23" t="str">
        <f t="shared" si="5"/>
        <v>650MeV</v>
      </c>
      <c r="Q20" s="265">
        <f t="shared" si="1"/>
        <v>127.28</v>
      </c>
      <c r="R20" s="265">
        <f t="shared" si="2"/>
        <v>41.6</v>
      </c>
      <c r="S20" s="265">
        <f t="shared" si="3"/>
        <v>29.37</v>
      </c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</row>
    <row r="21">
      <c r="A21" s="180"/>
      <c r="B21" s="83">
        <v>6586.0</v>
      </c>
      <c r="C21" s="83" t="s">
        <v>471</v>
      </c>
      <c r="D21" s="278">
        <v>26.405</v>
      </c>
      <c r="E21" s="83">
        <v>6.0</v>
      </c>
      <c r="F21" s="370">
        <v>10.46</v>
      </c>
      <c r="G21" s="83">
        <v>3846788.0</v>
      </c>
      <c r="H21" s="83">
        <v>29.49</v>
      </c>
      <c r="I21" s="83" t="s">
        <v>101</v>
      </c>
      <c r="J21" s="83" t="s">
        <v>53</v>
      </c>
      <c r="K21" s="83" t="s">
        <v>203</v>
      </c>
      <c r="L21" s="23"/>
      <c r="M21" s="23"/>
      <c r="N21" s="23"/>
      <c r="O21" s="204" t="str">
        <f t="shared" si="4"/>
        <v>750MeV</v>
      </c>
      <c r="P21" s="23" t="str">
        <f t="shared" si="5"/>
        <v>650MeV</v>
      </c>
      <c r="Q21" s="265">
        <f t="shared" si="1"/>
        <v>127.28</v>
      </c>
      <c r="R21" s="265">
        <f t="shared" si="2"/>
        <v>52.06</v>
      </c>
      <c r="S21" s="265">
        <f t="shared" si="3"/>
        <v>29.37</v>
      </c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</row>
    <row r="22">
      <c r="A22" s="180">
        <v>45418.0</v>
      </c>
      <c r="B22" s="83">
        <v>6587.0</v>
      </c>
      <c r="C22" s="83" t="s">
        <v>471</v>
      </c>
      <c r="D22" s="278">
        <v>26.405</v>
      </c>
      <c r="E22" s="83">
        <v>6.0</v>
      </c>
      <c r="F22" s="370">
        <v>9.78</v>
      </c>
      <c r="G22" s="83">
        <v>3600141.0</v>
      </c>
      <c r="H22" s="83">
        <v>28.96</v>
      </c>
      <c r="I22" s="83" t="s">
        <v>101</v>
      </c>
      <c r="J22" s="83" t="s">
        <v>53</v>
      </c>
      <c r="K22" s="83" t="s">
        <v>203</v>
      </c>
      <c r="L22" s="23"/>
      <c r="M22" s="23"/>
      <c r="N22" s="23"/>
      <c r="O22" s="204" t="str">
        <f t="shared" si="4"/>
        <v>750MeV</v>
      </c>
      <c r="P22" s="23" t="str">
        <f t="shared" si="5"/>
        <v>650MeV</v>
      </c>
      <c r="Q22" s="265">
        <f t="shared" si="1"/>
        <v>127.28</v>
      </c>
      <c r="R22" s="265">
        <f t="shared" si="2"/>
        <v>61.84</v>
      </c>
      <c r="S22" s="265">
        <f t="shared" si="3"/>
        <v>29.37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</row>
    <row r="23">
      <c r="A23" s="188"/>
      <c r="B23" s="83">
        <v>6588.0</v>
      </c>
      <c r="C23" s="83" t="s">
        <v>471</v>
      </c>
      <c r="D23" s="278">
        <v>26.405</v>
      </c>
      <c r="E23" s="83">
        <v>6.0</v>
      </c>
      <c r="F23" s="370">
        <v>10.22</v>
      </c>
      <c r="G23" s="83">
        <v>3740369.0</v>
      </c>
      <c r="H23" s="83">
        <v>29.91</v>
      </c>
      <c r="I23" s="83" t="s">
        <v>101</v>
      </c>
      <c r="J23" s="83" t="s">
        <v>53</v>
      </c>
      <c r="K23" s="83" t="s">
        <v>203</v>
      </c>
      <c r="L23" s="23"/>
      <c r="M23" s="23"/>
      <c r="N23" s="23"/>
      <c r="O23" s="204" t="str">
        <f t="shared" si="4"/>
        <v>750MeV</v>
      </c>
      <c r="P23" s="23" t="str">
        <f t="shared" si="5"/>
        <v>650MeV</v>
      </c>
      <c r="Q23" s="265">
        <f t="shared" si="1"/>
        <v>127.28</v>
      </c>
      <c r="R23" s="265">
        <f t="shared" si="2"/>
        <v>72.06</v>
      </c>
      <c r="S23" s="265">
        <f t="shared" si="3"/>
        <v>29.37</v>
      </c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</row>
    <row r="24">
      <c r="A24" s="114"/>
      <c r="B24" s="83">
        <v>6589.0</v>
      </c>
      <c r="C24" s="83" t="s">
        <v>471</v>
      </c>
      <c r="D24" s="278">
        <v>26.405</v>
      </c>
      <c r="E24" s="83">
        <v>6.0</v>
      </c>
      <c r="F24" s="370">
        <v>10.29</v>
      </c>
      <c r="G24" s="83">
        <v>3775615.0</v>
      </c>
      <c r="H24" s="83">
        <v>29.72</v>
      </c>
      <c r="I24" s="83" t="s">
        <v>101</v>
      </c>
      <c r="J24" s="83" t="s">
        <v>53</v>
      </c>
      <c r="K24" s="83" t="s">
        <v>203</v>
      </c>
      <c r="L24" s="23"/>
      <c r="M24" s="23"/>
      <c r="N24" s="23"/>
      <c r="O24" s="204" t="str">
        <f t="shared" si="4"/>
        <v>750MeV</v>
      </c>
      <c r="P24" s="23" t="str">
        <f t="shared" si="5"/>
        <v>650MeV</v>
      </c>
      <c r="Q24" s="265">
        <f t="shared" si="1"/>
        <v>127.28</v>
      </c>
      <c r="R24" s="265">
        <f t="shared" si="2"/>
        <v>82.35</v>
      </c>
      <c r="S24" s="265">
        <f t="shared" si="3"/>
        <v>29.37</v>
      </c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</row>
    <row r="25">
      <c r="A25" s="114"/>
      <c r="B25" s="83">
        <v>6590.0</v>
      </c>
      <c r="C25" s="83" t="s">
        <v>471</v>
      </c>
      <c r="D25" s="278">
        <v>26.405</v>
      </c>
      <c r="E25" s="83">
        <v>6.0</v>
      </c>
      <c r="F25" s="370">
        <v>8.07</v>
      </c>
      <c r="G25" s="83">
        <v>2970848.0</v>
      </c>
      <c r="H25" s="83">
        <v>28.64</v>
      </c>
      <c r="I25" s="83" t="s">
        <v>101</v>
      </c>
      <c r="J25" s="83" t="s">
        <v>53</v>
      </c>
      <c r="K25" s="83" t="s">
        <v>203</v>
      </c>
      <c r="L25" s="45"/>
      <c r="M25" s="23"/>
      <c r="N25" s="23"/>
      <c r="O25" s="204" t="str">
        <f t="shared" si="4"/>
        <v>750MeV</v>
      </c>
      <c r="P25" s="23" t="str">
        <f t="shared" si="5"/>
        <v>650MeV</v>
      </c>
      <c r="Q25" s="265">
        <f t="shared" si="1"/>
        <v>127.28</v>
      </c>
      <c r="R25" s="265">
        <f t="shared" si="2"/>
        <v>90.42</v>
      </c>
      <c r="S25" s="265">
        <f t="shared" si="3"/>
        <v>29.37</v>
      </c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>
      <c r="A26" s="188"/>
      <c r="B26" s="83">
        <v>6591.0</v>
      </c>
      <c r="C26" s="83" t="s">
        <v>154</v>
      </c>
      <c r="D26" s="278">
        <v>26.405</v>
      </c>
      <c r="E26" s="83">
        <v>6.0</v>
      </c>
      <c r="F26" s="370">
        <v>0.0</v>
      </c>
      <c r="G26" s="83">
        <v>0.0</v>
      </c>
      <c r="H26" s="83">
        <v>0.0</v>
      </c>
      <c r="I26" s="83" t="s">
        <v>101</v>
      </c>
      <c r="J26" s="83" t="s">
        <v>53</v>
      </c>
      <c r="K26" s="83" t="s">
        <v>203</v>
      </c>
      <c r="L26" s="45"/>
      <c r="M26" s="23"/>
      <c r="N26" s="23"/>
      <c r="O26" s="204" t="str">
        <f t="shared" si="4"/>
        <v>750MeV</v>
      </c>
      <c r="P26" s="23" t="str">
        <f t="shared" si="5"/>
        <v>650MeV</v>
      </c>
      <c r="Q26" s="265">
        <f t="shared" si="1"/>
        <v>127.28</v>
      </c>
      <c r="R26" s="265">
        <f t="shared" si="2"/>
        <v>90.42</v>
      </c>
      <c r="S26" s="265">
        <f t="shared" si="3"/>
        <v>29.37</v>
      </c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</row>
    <row r="27">
      <c r="A27" s="114"/>
      <c r="B27" s="83">
        <v>6592.0</v>
      </c>
      <c r="C27" s="83" t="s">
        <v>471</v>
      </c>
      <c r="D27" s="278">
        <v>26.405</v>
      </c>
      <c r="E27" s="83">
        <v>6.0</v>
      </c>
      <c r="F27" s="370">
        <v>10.09</v>
      </c>
      <c r="G27" s="83">
        <v>3663120.0</v>
      </c>
      <c r="H27" s="83">
        <v>29.91</v>
      </c>
      <c r="I27" s="83" t="s">
        <v>101</v>
      </c>
      <c r="J27" s="83" t="s">
        <v>53</v>
      </c>
      <c r="K27" s="83" t="s">
        <v>203</v>
      </c>
      <c r="L27" s="45"/>
      <c r="M27" s="23"/>
      <c r="N27" s="23"/>
      <c r="O27" s="204" t="str">
        <f t="shared" si="4"/>
        <v>750MeV</v>
      </c>
      <c r="P27" s="23" t="str">
        <f t="shared" si="5"/>
        <v>650MeV</v>
      </c>
      <c r="Q27" s="265">
        <f t="shared" si="1"/>
        <v>127.28</v>
      </c>
      <c r="R27" s="265">
        <f t="shared" si="2"/>
        <v>100.51</v>
      </c>
      <c r="S27" s="265">
        <f t="shared" si="3"/>
        <v>29.37</v>
      </c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</row>
    <row r="28">
      <c r="A28" s="114"/>
      <c r="B28" s="83">
        <v>6593.0</v>
      </c>
      <c r="C28" s="83" t="s">
        <v>471</v>
      </c>
      <c r="D28" s="278">
        <v>26.405</v>
      </c>
      <c r="E28" s="83">
        <v>6.0</v>
      </c>
      <c r="F28" s="370">
        <v>7.03</v>
      </c>
      <c r="G28" s="83">
        <v>2550867.0</v>
      </c>
      <c r="H28" s="83">
        <v>29.36</v>
      </c>
      <c r="I28" s="83" t="s">
        <v>101</v>
      </c>
      <c r="J28" s="83" t="s">
        <v>53</v>
      </c>
      <c r="K28" s="83" t="s">
        <v>203</v>
      </c>
      <c r="L28" s="23"/>
      <c r="M28" s="23"/>
      <c r="N28" s="23"/>
      <c r="O28" s="204" t="str">
        <f t="shared" si="4"/>
        <v>750MeV</v>
      </c>
      <c r="P28" s="23" t="str">
        <f t="shared" si="5"/>
        <v>650MeV</v>
      </c>
      <c r="Q28" s="265">
        <f t="shared" si="1"/>
        <v>127.28</v>
      </c>
      <c r="R28" s="265">
        <f t="shared" si="2"/>
        <v>107.54</v>
      </c>
      <c r="S28" s="265">
        <f t="shared" si="3"/>
        <v>29.37</v>
      </c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</row>
    <row r="29">
      <c r="A29" s="114"/>
      <c r="B29" s="83">
        <v>6594.0</v>
      </c>
      <c r="C29" s="83" t="s">
        <v>154</v>
      </c>
      <c r="D29" s="278">
        <v>26.405</v>
      </c>
      <c r="E29" s="83">
        <v>6.0</v>
      </c>
      <c r="F29" s="370">
        <v>0.0</v>
      </c>
      <c r="G29" s="83">
        <v>0.0</v>
      </c>
      <c r="H29" s="83">
        <v>0.0</v>
      </c>
      <c r="I29" s="83" t="s">
        <v>101</v>
      </c>
      <c r="J29" s="83" t="s">
        <v>53</v>
      </c>
      <c r="K29" s="83" t="s">
        <v>223</v>
      </c>
      <c r="L29" s="23"/>
      <c r="M29" s="23"/>
      <c r="N29" s="23"/>
      <c r="O29" s="204" t="str">
        <f t="shared" si="4"/>
        <v>750MeV</v>
      </c>
      <c r="P29" s="23" t="str">
        <f t="shared" si="5"/>
        <v>650MeV</v>
      </c>
      <c r="Q29" s="265">
        <f t="shared" si="1"/>
        <v>127.28</v>
      </c>
      <c r="R29" s="265">
        <f t="shared" si="2"/>
        <v>107.54</v>
      </c>
      <c r="S29" s="265">
        <f t="shared" si="3"/>
        <v>29.37</v>
      </c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</row>
    <row r="30">
      <c r="A30" s="114"/>
      <c r="B30" s="83">
        <v>6595.0</v>
      </c>
      <c r="C30" s="83" t="s">
        <v>154</v>
      </c>
      <c r="D30" s="278">
        <v>26.405</v>
      </c>
      <c r="E30" s="83">
        <v>6.0</v>
      </c>
      <c r="F30" s="370">
        <v>0.0</v>
      </c>
      <c r="G30" s="83">
        <v>1245136.0</v>
      </c>
      <c r="H30" s="83">
        <v>10.44</v>
      </c>
      <c r="I30" s="83" t="s">
        <v>101</v>
      </c>
      <c r="J30" s="83" t="s">
        <v>53</v>
      </c>
      <c r="K30" s="83" t="s">
        <v>223</v>
      </c>
      <c r="L30" s="45" t="s">
        <v>547</v>
      </c>
      <c r="M30" s="23"/>
      <c r="N30" s="23"/>
      <c r="O30" s="204" t="str">
        <f t="shared" si="4"/>
        <v>750MeV</v>
      </c>
      <c r="P30" s="23" t="str">
        <f t="shared" si="5"/>
        <v>650MeV</v>
      </c>
      <c r="Q30" s="265">
        <f t="shared" si="1"/>
        <v>127.28</v>
      </c>
      <c r="R30" s="265">
        <f t="shared" si="2"/>
        <v>107.54</v>
      </c>
      <c r="S30" s="265">
        <f t="shared" si="3"/>
        <v>29.37</v>
      </c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</row>
    <row r="31">
      <c r="A31" s="114"/>
      <c r="B31" s="83">
        <v>6596.0</v>
      </c>
      <c r="C31" s="83" t="s">
        <v>154</v>
      </c>
      <c r="D31" s="278">
        <v>26.405</v>
      </c>
      <c r="E31" s="83">
        <v>6.0</v>
      </c>
      <c r="F31" s="370">
        <v>0.0</v>
      </c>
      <c r="G31" s="83">
        <v>0.0</v>
      </c>
      <c r="H31" s="83">
        <v>0.0</v>
      </c>
      <c r="I31" s="83" t="s">
        <v>101</v>
      </c>
      <c r="J31" s="83" t="s">
        <v>469</v>
      </c>
      <c r="K31" s="83" t="s">
        <v>223</v>
      </c>
      <c r="L31" s="45" t="s">
        <v>547</v>
      </c>
      <c r="M31" s="23"/>
      <c r="N31" s="23"/>
      <c r="O31" s="204" t="str">
        <f t="shared" si="4"/>
        <v>750MeV</v>
      </c>
      <c r="P31" s="23" t="str">
        <f t="shared" si="5"/>
        <v>650MeV</v>
      </c>
      <c r="Q31" s="265">
        <f t="shared" si="1"/>
        <v>127.28</v>
      </c>
      <c r="R31" s="265">
        <f t="shared" si="2"/>
        <v>107.54</v>
      </c>
      <c r="S31" s="265">
        <f t="shared" si="3"/>
        <v>29.37</v>
      </c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</row>
    <row r="32">
      <c r="A32" s="114"/>
      <c r="B32" s="83">
        <v>6597.0</v>
      </c>
      <c r="C32" s="83" t="s">
        <v>471</v>
      </c>
      <c r="D32" s="278">
        <v>26.405</v>
      </c>
      <c r="E32" s="83">
        <v>6.0</v>
      </c>
      <c r="F32" s="370">
        <v>0.0</v>
      </c>
      <c r="G32" s="83">
        <v>0.0</v>
      </c>
      <c r="H32" s="83">
        <v>0.0</v>
      </c>
      <c r="I32" s="83" t="s">
        <v>101</v>
      </c>
      <c r="J32" s="83" t="s">
        <v>453</v>
      </c>
      <c r="K32" s="83" t="s">
        <v>223</v>
      </c>
      <c r="L32" s="45" t="s">
        <v>432</v>
      </c>
      <c r="M32" s="23"/>
      <c r="N32" s="23"/>
      <c r="O32" s="204" t="str">
        <f t="shared" si="4"/>
        <v>750MeV</v>
      </c>
      <c r="P32" s="23" t="str">
        <f t="shared" si="5"/>
        <v>650MeV</v>
      </c>
      <c r="Q32" s="265">
        <f t="shared" si="1"/>
        <v>127.28</v>
      </c>
      <c r="R32" s="265">
        <f t="shared" si="2"/>
        <v>107.54</v>
      </c>
      <c r="S32" s="265">
        <f t="shared" si="3"/>
        <v>29.37</v>
      </c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</row>
    <row r="33">
      <c r="A33" s="180"/>
      <c r="B33" s="83">
        <v>6598.0</v>
      </c>
      <c r="C33" s="83" t="s">
        <v>154</v>
      </c>
      <c r="D33" s="278">
        <v>26.405</v>
      </c>
      <c r="E33" s="83">
        <v>6.0</v>
      </c>
      <c r="F33" s="370">
        <v>0.0</v>
      </c>
      <c r="G33" s="83">
        <v>0.0</v>
      </c>
      <c r="H33" s="83">
        <v>0.0</v>
      </c>
      <c r="I33" s="83" t="s">
        <v>101</v>
      </c>
      <c r="J33" s="83" t="s">
        <v>102</v>
      </c>
      <c r="K33" s="83" t="s">
        <v>203</v>
      </c>
      <c r="L33" s="23"/>
      <c r="M33" s="23"/>
      <c r="N33" s="23"/>
      <c r="O33" s="204" t="str">
        <f t="shared" si="4"/>
        <v>750MeV</v>
      </c>
      <c r="P33" s="23" t="str">
        <f t="shared" si="5"/>
        <v>650MeV</v>
      </c>
      <c r="Q33" s="265">
        <f t="shared" si="1"/>
        <v>127.28</v>
      </c>
      <c r="R33" s="265">
        <f t="shared" si="2"/>
        <v>107.54</v>
      </c>
      <c r="S33" s="265">
        <f t="shared" si="3"/>
        <v>29.37</v>
      </c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</row>
    <row r="34">
      <c r="A34" s="180"/>
      <c r="B34" s="83">
        <v>6599.0</v>
      </c>
      <c r="C34" s="83" t="s">
        <v>471</v>
      </c>
      <c r="D34" s="278">
        <v>26.405</v>
      </c>
      <c r="E34" s="83">
        <v>6.0</v>
      </c>
      <c r="F34" s="370">
        <v>4.18</v>
      </c>
      <c r="G34" s="83">
        <v>1595773.0</v>
      </c>
      <c r="H34" s="83">
        <v>13.53</v>
      </c>
      <c r="I34" s="83" t="s">
        <v>101</v>
      </c>
      <c r="J34" s="83" t="s">
        <v>102</v>
      </c>
      <c r="K34" s="83" t="s">
        <v>203</v>
      </c>
      <c r="L34" s="23"/>
      <c r="M34" s="23"/>
      <c r="N34" s="23"/>
      <c r="O34" s="204" t="str">
        <f t="shared" si="4"/>
        <v>750MeV</v>
      </c>
      <c r="P34" s="23" t="str">
        <f t="shared" si="5"/>
        <v>650MeV</v>
      </c>
      <c r="Q34" s="265">
        <f t="shared" si="1"/>
        <v>127.28</v>
      </c>
      <c r="R34" s="265">
        <f t="shared" si="2"/>
        <v>111.72</v>
      </c>
      <c r="S34" s="265">
        <f t="shared" si="3"/>
        <v>29.37</v>
      </c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</row>
    <row r="35">
      <c r="A35" s="75"/>
      <c r="B35" s="52">
        <v>6600.0</v>
      </c>
      <c r="C35" s="52" t="s">
        <v>471</v>
      </c>
      <c r="D35" s="276">
        <v>26.405</v>
      </c>
      <c r="E35" s="52">
        <v>11.0</v>
      </c>
      <c r="F35" s="242">
        <v>5.05</v>
      </c>
      <c r="G35" s="52">
        <v>1881018.0</v>
      </c>
      <c r="H35" s="52">
        <v>14.87</v>
      </c>
      <c r="I35" s="52" t="s">
        <v>65</v>
      </c>
      <c r="J35" s="52" t="s">
        <v>53</v>
      </c>
      <c r="K35" s="52" t="s">
        <v>203</v>
      </c>
      <c r="O35" s="176" t="str">
        <f t="shared" si="4"/>
        <v>750MeV</v>
      </c>
      <c r="P35" s="20" t="str">
        <f t="shared" si="5"/>
        <v>650MeV</v>
      </c>
      <c r="Q35" s="247">
        <f t="shared" si="1"/>
        <v>132.33</v>
      </c>
      <c r="R35" s="247">
        <f t="shared" si="2"/>
        <v>111.72</v>
      </c>
      <c r="S35" s="247">
        <f t="shared" si="3"/>
        <v>29.37</v>
      </c>
    </row>
    <row r="36">
      <c r="A36" s="252"/>
      <c r="B36" s="52">
        <v>6601.0</v>
      </c>
      <c r="C36" s="52" t="s">
        <v>471</v>
      </c>
      <c r="D36" s="276">
        <v>26.405</v>
      </c>
      <c r="E36" s="52">
        <v>11.0</v>
      </c>
      <c r="F36" s="242">
        <v>17.83</v>
      </c>
      <c r="G36" s="52">
        <v>2381478.0</v>
      </c>
      <c r="H36" s="52">
        <v>29.95</v>
      </c>
      <c r="I36" s="52" t="s">
        <v>65</v>
      </c>
      <c r="J36" s="52" t="s">
        <v>53</v>
      </c>
      <c r="K36" s="52" t="s">
        <v>203</v>
      </c>
      <c r="O36" s="176" t="str">
        <f t="shared" si="4"/>
        <v>750MeV</v>
      </c>
      <c r="P36" s="20" t="str">
        <f t="shared" si="5"/>
        <v>650MeV</v>
      </c>
      <c r="Q36" s="247">
        <f t="shared" si="1"/>
        <v>150.16</v>
      </c>
      <c r="R36" s="247">
        <f t="shared" si="2"/>
        <v>111.72</v>
      </c>
      <c r="S36" s="247">
        <f t="shared" si="3"/>
        <v>29.37</v>
      </c>
    </row>
    <row r="37">
      <c r="A37" s="75"/>
      <c r="B37" s="52">
        <v>6602.0</v>
      </c>
      <c r="C37" s="52" t="s">
        <v>471</v>
      </c>
      <c r="D37" s="276">
        <v>26.405</v>
      </c>
      <c r="E37" s="52">
        <v>11.0</v>
      </c>
      <c r="F37" s="242">
        <v>0.0</v>
      </c>
      <c r="G37" s="52">
        <v>0.0</v>
      </c>
      <c r="H37" s="52">
        <v>0.0</v>
      </c>
      <c r="I37" s="52" t="s">
        <v>65</v>
      </c>
      <c r="J37" s="52" t="s">
        <v>53</v>
      </c>
      <c r="K37" s="52" t="s">
        <v>203</v>
      </c>
      <c r="L37" s="4" t="s">
        <v>876</v>
      </c>
      <c r="O37" s="176" t="str">
        <f t="shared" si="4"/>
        <v>750MeV</v>
      </c>
      <c r="P37" s="20" t="str">
        <f t="shared" si="5"/>
        <v>650MeV</v>
      </c>
      <c r="Q37" s="247">
        <f t="shared" si="1"/>
        <v>150.16</v>
      </c>
      <c r="R37" s="247">
        <f t="shared" si="2"/>
        <v>111.72</v>
      </c>
      <c r="S37" s="247">
        <f t="shared" si="3"/>
        <v>29.37</v>
      </c>
    </row>
    <row r="38">
      <c r="A38" s="75"/>
      <c r="B38" s="52">
        <v>6603.0</v>
      </c>
      <c r="C38" s="52" t="s">
        <v>471</v>
      </c>
      <c r="D38" s="276">
        <v>26.405</v>
      </c>
      <c r="E38" s="52">
        <v>11.0</v>
      </c>
      <c r="F38" s="242">
        <v>0.7</v>
      </c>
      <c r="G38" s="52">
        <v>104604.0</v>
      </c>
      <c r="H38" s="52">
        <v>6.44</v>
      </c>
      <c r="I38" s="52" t="s">
        <v>65</v>
      </c>
      <c r="J38" s="52" t="s">
        <v>53</v>
      </c>
      <c r="K38" s="52" t="s">
        <v>203</v>
      </c>
      <c r="O38" s="176" t="str">
        <f t="shared" si="4"/>
        <v>750MeV</v>
      </c>
      <c r="P38" s="20" t="str">
        <f t="shared" si="5"/>
        <v>650MeV</v>
      </c>
      <c r="Q38" s="247">
        <f t="shared" si="1"/>
        <v>150.86</v>
      </c>
      <c r="R38" s="247">
        <f t="shared" si="2"/>
        <v>111.72</v>
      </c>
      <c r="S38" s="247">
        <f t="shared" si="3"/>
        <v>29.37</v>
      </c>
    </row>
    <row r="39">
      <c r="A39" s="75"/>
      <c r="B39" s="52">
        <v>6604.0</v>
      </c>
      <c r="C39" s="52" t="s">
        <v>471</v>
      </c>
      <c r="D39" s="276">
        <v>26.405</v>
      </c>
      <c r="E39" s="52">
        <v>11.0</v>
      </c>
      <c r="F39" s="242">
        <v>17.67</v>
      </c>
      <c r="G39" s="52">
        <v>2313417.0</v>
      </c>
      <c r="H39" s="52">
        <v>29.45</v>
      </c>
      <c r="I39" s="52" t="s">
        <v>65</v>
      </c>
      <c r="J39" s="52" t="s">
        <v>53</v>
      </c>
      <c r="K39" s="52" t="s">
        <v>203</v>
      </c>
      <c r="O39" s="176" t="str">
        <f t="shared" si="4"/>
        <v>750MeV</v>
      </c>
      <c r="P39" s="20" t="str">
        <f t="shared" si="5"/>
        <v>650MeV</v>
      </c>
      <c r="Q39" s="247">
        <f t="shared" si="1"/>
        <v>168.53</v>
      </c>
      <c r="R39" s="247">
        <f t="shared" si="2"/>
        <v>111.72</v>
      </c>
      <c r="S39" s="247">
        <f t="shared" si="3"/>
        <v>29.37</v>
      </c>
    </row>
    <row r="40">
      <c r="A40" s="73"/>
      <c r="B40" s="52">
        <v>6605.0</v>
      </c>
      <c r="C40" s="52" t="s">
        <v>471</v>
      </c>
      <c r="D40" s="276">
        <v>26.405</v>
      </c>
      <c r="E40" s="52">
        <v>11.0</v>
      </c>
      <c r="F40" s="242">
        <v>19.93</v>
      </c>
      <c r="G40" s="52">
        <v>2624216.0</v>
      </c>
      <c r="H40" s="52">
        <v>31.41</v>
      </c>
      <c r="I40" s="52" t="s">
        <v>65</v>
      </c>
      <c r="J40" s="52" t="s">
        <v>53</v>
      </c>
      <c r="K40" s="52" t="s">
        <v>203</v>
      </c>
      <c r="O40" s="176" t="str">
        <f t="shared" si="4"/>
        <v>750MeV</v>
      </c>
      <c r="P40" s="20" t="str">
        <f t="shared" si="5"/>
        <v>650MeV</v>
      </c>
      <c r="Q40" s="247">
        <f t="shared" si="1"/>
        <v>188.46</v>
      </c>
      <c r="R40" s="247">
        <f t="shared" si="2"/>
        <v>111.72</v>
      </c>
      <c r="S40" s="247">
        <f t="shared" si="3"/>
        <v>29.37</v>
      </c>
    </row>
    <row r="41">
      <c r="A41" s="73"/>
      <c r="B41" s="52">
        <v>6606.0</v>
      </c>
      <c r="C41" s="52" t="s">
        <v>471</v>
      </c>
      <c r="D41" s="276">
        <v>26.405</v>
      </c>
      <c r="E41" s="52">
        <v>11.0</v>
      </c>
      <c r="F41" s="242">
        <v>18.2</v>
      </c>
      <c r="G41" s="52">
        <v>2417813.0</v>
      </c>
      <c r="H41" s="52">
        <v>28.88</v>
      </c>
      <c r="I41" s="52" t="s">
        <v>65</v>
      </c>
      <c r="J41" s="52" t="s">
        <v>53</v>
      </c>
      <c r="K41" s="52" t="s">
        <v>203</v>
      </c>
      <c r="O41" s="176" t="str">
        <f t="shared" si="4"/>
        <v>750MeV</v>
      </c>
      <c r="P41" s="20" t="str">
        <f t="shared" si="5"/>
        <v>650MeV</v>
      </c>
      <c r="Q41" s="247">
        <f t="shared" si="1"/>
        <v>206.66</v>
      </c>
      <c r="R41" s="247">
        <f t="shared" si="2"/>
        <v>111.72</v>
      </c>
      <c r="S41" s="247">
        <f t="shared" si="3"/>
        <v>29.37</v>
      </c>
    </row>
    <row r="42">
      <c r="A42" s="75"/>
      <c r="B42" s="52">
        <v>6607.0</v>
      </c>
      <c r="C42" s="52" t="s">
        <v>471</v>
      </c>
      <c r="D42" s="276">
        <v>26.405</v>
      </c>
      <c r="E42" s="52">
        <v>11.0</v>
      </c>
      <c r="F42" s="242">
        <v>16.33</v>
      </c>
      <c r="G42" s="52">
        <v>2182323.0</v>
      </c>
      <c r="H42" s="52">
        <v>29.17</v>
      </c>
      <c r="I42" s="52" t="s">
        <v>65</v>
      </c>
      <c r="J42" s="52" t="s">
        <v>53</v>
      </c>
      <c r="K42" s="52" t="s">
        <v>203</v>
      </c>
      <c r="O42" s="176" t="str">
        <f t="shared" si="4"/>
        <v>750MeV</v>
      </c>
      <c r="P42" s="20" t="str">
        <f t="shared" si="5"/>
        <v>650MeV</v>
      </c>
      <c r="Q42" s="247">
        <f t="shared" si="1"/>
        <v>222.99</v>
      </c>
      <c r="R42" s="247">
        <f t="shared" si="2"/>
        <v>111.72</v>
      </c>
      <c r="S42" s="247">
        <f t="shared" si="3"/>
        <v>29.37</v>
      </c>
    </row>
    <row r="43">
      <c r="A43" s="75"/>
      <c r="B43" s="52">
        <v>6608.0</v>
      </c>
      <c r="C43" s="52" t="s">
        <v>471</v>
      </c>
      <c r="D43" s="276">
        <v>26.405</v>
      </c>
      <c r="E43" s="52">
        <v>6.0</v>
      </c>
      <c r="F43" s="242">
        <v>9.85</v>
      </c>
      <c r="G43" s="52">
        <v>1329453.0</v>
      </c>
      <c r="H43" s="52">
        <v>29.09</v>
      </c>
      <c r="I43" s="52" t="s">
        <v>65</v>
      </c>
      <c r="J43" s="52" t="s">
        <v>53</v>
      </c>
      <c r="K43" s="52" t="s">
        <v>203</v>
      </c>
      <c r="O43" s="176" t="str">
        <f t="shared" si="4"/>
        <v>750MeV</v>
      </c>
      <c r="P43" s="20" t="str">
        <f t="shared" si="5"/>
        <v>650MeV</v>
      </c>
      <c r="Q43" s="247">
        <f t="shared" si="1"/>
        <v>232.84</v>
      </c>
      <c r="R43" s="247">
        <f t="shared" si="2"/>
        <v>111.72</v>
      </c>
      <c r="S43" s="247">
        <f t="shared" si="3"/>
        <v>29.37</v>
      </c>
    </row>
    <row r="44">
      <c r="A44" s="75"/>
      <c r="B44" s="52">
        <v>6609.0</v>
      </c>
      <c r="C44" s="52" t="s">
        <v>471</v>
      </c>
      <c r="D44" s="276">
        <v>26.405</v>
      </c>
      <c r="E44" s="52">
        <v>11.0</v>
      </c>
      <c r="F44" s="52">
        <v>17.62</v>
      </c>
      <c r="G44" s="52">
        <v>2400983.0</v>
      </c>
      <c r="H44" s="52">
        <v>29.31</v>
      </c>
      <c r="I44" s="52" t="s">
        <v>65</v>
      </c>
      <c r="J44" s="52" t="s">
        <v>53</v>
      </c>
      <c r="K44" s="52" t="s">
        <v>203</v>
      </c>
      <c r="L44" s="4" t="s">
        <v>879</v>
      </c>
      <c r="O44" s="176" t="str">
        <f t="shared" si="4"/>
        <v>750MeV</v>
      </c>
      <c r="P44" s="20" t="str">
        <f t="shared" si="5"/>
        <v>650MeV</v>
      </c>
      <c r="Q44" s="247">
        <f t="shared" si="1"/>
        <v>250.46</v>
      </c>
      <c r="R44" s="247">
        <f t="shared" si="2"/>
        <v>111.72</v>
      </c>
      <c r="S44" s="247">
        <f t="shared" si="3"/>
        <v>29.37</v>
      </c>
    </row>
    <row r="45">
      <c r="A45" s="75"/>
      <c r="B45" s="52">
        <v>6610.0</v>
      </c>
      <c r="C45" s="52" t="s">
        <v>471</v>
      </c>
      <c r="D45" s="276">
        <v>26.405</v>
      </c>
      <c r="E45" s="52">
        <v>6.0</v>
      </c>
      <c r="F45" s="242">
        <v>10.03</v>
      </c>
      <c r="G45" s="52">
        <v>1373604.0</v>
      </c>
      <c r="H45" s="52">
        <v>29.6</v>
      </c>
      <c r="I45" s="52" t="s">
        <v>65</v>
      </c>
      <c r="J45" s="52" t="s">
        <v>53</v>
      </c>
      <c r="K45" s="52" t="s">
        <v>203</v>
      </c>
      <c r="L45" s="4" t="s">
        <v>879</v>
      </c>
      <c r="O45" s="176" t="str">
        <f t="shared" si="4"/>
        <v>750MeV</v>
      </c>
      <c r="P45" s="20" t="str">
        <f t="shared" si="5"/>
        <v>650MeV</v>
      </c>
      <c r="Q45" s="247">
        <f t="shared" si="1"/>
        <v>260.49</v>
      </c>
      <c r="R45" s="247">
        <f t="shared" si="2"/>
        <v>111.72</v>
      </c>
      <c r="S45" s="247">
        <f t="shared" si="3"/>
        <v>29.37</v>
      </c>
    </row>
    <row r="46">
      <c r="A46" s="75"/>
      <c r="B46" s="52">
        <v>6611.0</v>
      </c>
      <c r="C46" s="52" t="s">
        <v>471</v>
      </c>
      <c r="D46" s="276">
        <v>26.405</v>
      </c>
      <c r="E46" s="52">
        <v>9.0</v>
      </c>
      <c r="F46" s="242">
        <v>9.55</v>
      </c>
      <c r="G46" s="52">
        <v>1340776.0</v>
      </c>
      <c r="H46" s="52">
        <v>18.92</v>
      </c>
      <c r="I46" s="52" t="s">
        <v>65</v>
      </c>
      <c r="J46" s="52" t="s">
        <v>53</v>
      </c>
      <c r="K46" s="52" t="s">
        <v>203</v>
      </c>
      <c r="L46" s="4" t="s">
        <v>879</v>
      </c>
      <c r="O46" s="176" t="str">
        <f t="shared" si="4"/>
        <v>750MeV</v>
      </c>
      <c r="P46" s="20" t="str">
        <f t="shared" si="5"/>
        <v>650MeV</v>
      </c>
      <c r="Q46" s="247">
        <f t="shared" si="1"/>
        <v>270.04</v>
      </c>
      <c r="R46" s="247">
        <f t="shared" si="2"/>
        <v>111.72</v>
      </c>
      <c r="S46" s="247">
        <f t="shared" si="3"/>
        <v>29.37</v>
      </c>
    </row>
    <row r="47">
      <c r="A47" s="75"/>
      <c r="B47" s="52">
        <v>6612.0</v>
      </c>
      <c r="C47" s="52" t="s">
        <v>471</v>
      </c>
      <c r="D47" s="276">
        <v>26.405</v>
      </c>
      <c r="E47" s="52">
        <v>9.0</v>
      </c>
      <c r="F47" s="52">
        <v>8.6</v>
      </c>
      <c r="G47" s="52">
        <v>1183543.0</v>
      </c>
      <c r="H47" s="52">
        <v>13.94</v>
      </c>
      <c r="I47" s="52" t="s">
        <v>65</v>
      </c>
      <c r="J47" s="52" t="s">
        <v>453</v>
      </c>
      <c r="K47" s="52" t="s">
        <v>223</v>
      </c>
      <c r="L47" s="4" t="s">
        <v>879</v>
      </c>
      <c r="O47" s="176" t="str">
        <f t="shared" si="4"/>
        <v>750MeV</v>
      </c>
      <c r="P47" s="20" t="str">
        <f t="shared" si="5"/>
        <v>650MeV</v>
      </c>
      <c r="Q47" s="247">
        <f t="shared" si="1"/>
        <v>278.64</v>
      </c>
      <c r="R47" s="247">
        <f t="shared" si="2"/>
        <v>111.72</v>
      </c>
      <c r="S47" s="247">
        <f t="shared" si="3"/>
        <v>29.37</v>
      </c>
    </row>
    <row r="48">
      <c r="A48" s="111"/>
      <c r="B48" s="43">
        <v>6613.0</v>
      </c>
      <c r="C48" s="43" t="s">
        <v>471</v>
      </c>
      <c r="D48" s="277">
        <v>26.405</v>
      </c>
      <c r="E48" s="43">
        <v>6.0</v>
      </c>
      <c r="F48" s="381">
        <v>6.59</v>
      </c>
      <c r="G48" s="43">
        <v>909554.0</v>
      </c>
      <c r="H48" s="43">
        <v>29.35</v>
      </c>
      <c r="I48" s="43" t="s">
        <v>229</v>
      </c>
      <c r="J48" s="43" t="s">
        <v>53</v>
      </c>
      <c r="K48" s="43" t="s">
        <v>203</v>
      </c>
      <c r="L48" s="27"/>
      <c r="M48" s="27"/>
      <c r="N48" s="27"/>
      <c r="O48" s="200" t="str">
        <f t="shared" si="4"/>
        <v>750MeV</v>
      </c>
      <c r="P48" s="27" t="str">
        <f t="shared" si="5"/>
        <v>650MeV</v>
      </c>
      <c r="Q48" s="382">
        <f t="shared" si="1"/>
        <v>278.64</v>
      </c>
      <c r="R48" s="382">
        <f t="shared" si="2"/>
        <v>111.72</v>
      </c>
      <c r="S48" s="382">
        <f t="shared" si="3"/>
        <v>35.96</v>
      </c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</row>
    <row r="49">
      <c r="A49" s="181"/>
      <c r="B49" s="43">
        <v>6614.0</v>
      </c>
      <c r="C49" s="43" t="s">
        <v>471</v>
      </c>
      <c r="D49" s="277">
        <v>26.405</v>
      </c>
      <c r="E49" s="43">
        <v>6.0</v>
      </c>
      <c r="F49" s="381">
        <v>2.78</v>
      </c>
      <c r="G49" s="43">
        <v>406157.0</v>
      </c>
      <c r="H49" s="43">
        <v>23.74</v>
      </c>
      <c r="I49" s="43" t="s">
        <v>229</v>
      </c>
      <c r="J49" s="43" t="s">
        <v>53</v>
      </c>
      <c r="K49" s="43" t="s">
        <v>203</v>
      </c>
      <c r="L49" s="27"/>
      <c r="M49" s="27"/>
      <c r="N49" s="27"/>
      <c r="O49" s="200" t="str">
        <f t="shared" si="4"/>
        <v>750MeV</v>
      </c>
      <c r="P49" s="27" t="str">
        <f t="shared" si="5"/>
        <v>650MeV</v>
      </c>
      <c r="Q49" s="382">
        <f t="shared" si="1"/>
        <v>278.64</v>
      </c>
      <c r="R49" s="382">
        <f t="shared" si="2"/>
        <v>111.72</v>
      </c>
      <c r="S49" s="382">
        <f t="shared" si="3"/>
        <v>38.74</v>
      </c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</row>
    <row r="50">
      <c r="A50" s="263"/>
      <c r="B50" s="43">
        <v>6615.0</v>
      </c>
      <c r="C50" s="43" t="s">
        <v>471</v>
      </c>
      <c r="D50" s="277">
        <v>26.405</v>
      </c>
      <c r="E50" s="43">
        <v>6.0</v>
      </c>
      <c r="F50" s="381">
        <v>1.8</v>
      </c>
      <c r="G50" s="43">
        <v>261118.0</v>
      </c>
      <c r="H50" s="43">
        <v>14.41</v>
      </c>
      <c r="I50" s="43" t="s">
        <v>229</v>
      </c>
      <c r="J50" s="43" t="s">
        <v>53</v>
      </c>
      <c r="K50" s="43" t="s">
        <v>203</v>
      </c>
      <c r="L50" s="27"/>
      <c r="M50" s="27"/>
      <c r="N50" s="27"/>
      <c r="O50" s="200" t="str">
        <f t="shared" si="4"/>
        <v>750MeV</v>
      </c>
      <c r="P50" s="27" t="str">
        <f t="shared" si="5"/>
        <v>650MeV</v>
      </c>
      <c r="Q50" s="382">
        <f t="shared" si="1"/>
        <v>278.64</v>
      </c>
      <c r="R50" s="382">
        <f t="shared" si="2"/>
        <v>111.72</v>
      </c>
      <c r="S50" s="382">
        <f t="shared" si="3"/>
        <v>40.54</v>
      </c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</row>
    <row r="51">
      <c r="A51" s="114"/>
      <c r="B51" s="83">
        <v>6616.0</v>
      </c>
      <c r="C51" s="83" t="s">
        <v>471</v>
      </c>
      <c r="D51" s="278">
        <v>26.405</v>
      </c>
      <c r="E51" s="83">
        <v>6.0</v>
      </c>
      <c r="F51" s="370">
        <v>6.83</v>
      </c>
      <c r="G51" s="83">
        <v>2507047.0</v>
      </c>
      <c r="H51" s="83">
        <v>28.96</v>
      </c>
      <c r="I51" s="83" t="s">
        <v>101</v>
      </c>
      <c r="J51" s="83" t="s">
        <v>53</v>
      </c>
      <c r="K51" s="83" t="s">
        <v>203</v>
      </c>
      <c r="L51" s="23"/>
      <c r="M51" s="23"/>
      <c r="N51" s="23"/>
      <c r="O51" s="204" t="str">
        <f t="shared" si="4"/>
        <v>750MeV</v>
      </c>
      <c r="P51" s="23" t="str">
        <f t="shared" si="5"/>
        <v>650MeV</v>
      </c>
      <c r="Q51" s="265">
        <f t="shared" si="1"/>
        <v>278.64</v>
      </c>
      <c r="R51" s="265">
        <f t="shared" si="2"/>
        <v>118.55</v>
      </c>
      <c r="S51" s="265">
        <f t="shared" si="3"/>
        <v>40.54</v>
      </c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</row>
    <row r="52" ht="15.0" customHeight="1">
      <c r="A52" s="114"/>
      <c r="B52" s="83">
        <v>6617.0</v>
      </c>
      <c r="C52" s="83" t="s">
        <v>471</v>
      </c>
      <c r="D52" s="278">
        <v>26.405</v>
      </c>
      <c r="E52" s="83">
        <v>6.0</v>
      </c>
      <c r="F52" s="370">
        <v>9.38</v>
      </c>
      <c r="G52" s="83">
        <v>3448151.0</v>
      </c>
      <c r="H52" s="83">
        <v>32.32</v>
      </c>
      <c r="I52" s="83" t="s">
        <v>101</v>
      </c>
      <c r="J52" s="83" t="s">
        <v>53</v>
      </c>
      <c r="K52" s="83" t="s">
        <v>203</v>
      </c>
      <c r="L52" s="23"/>
      <c r="M52" s="23"/>
      <c r="N52" s="23"/>
      <c r="O52" s="204" t="str">
        <f t="shared" si="4"/>
        <v>750MeV</v>
      </c>
      <c r="P52" s="23" t="str">
        <f t="shared" si="5"/>
        <v>650MeV</v>
      </c>
      <c r="Q52" s="265">
        <f t="shared" si="1"/>
        <v>278.64</v>
      </c>
      <c r="R52" s="265">
        <f t="shared" si="2"/>
        <v>127.93</v>
      </c>
      <c r="S52" s="265">
        <f t="shared" si="3"/>
        <v>40.54</v>
      </c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</row>
    <row r="53">
      <c r="A53" s="114"/>
      <c r="B53" s="83">
        <v>6618.0</v>
      </c>
      <c r="C53" s="83" t="s">
        <v>471</v>
      </c>
      <c r="D53" s="278">
        <v>26.405</v>
      </c>
      <c r="E53" s="83">
        <v>6.0</v>
      </c>
      <c r="F53" s="370">
        <v>10.88</v>
      </c>
      <c r="G53" s="83">
        <v>4007331.0</v>
      </c>
      <c r="H53" s="83">
        <v>32.3</v>
      </c>
      <c r="I53" s="83" t="s">
        <v>101</v>
      </c>
      <c r="J53" s="83" t="s">
        <v>53</v>
      </c>
      <c r="K53" s="83" t="s">
        <v>203</v>
      </c>
      <c r="L53" s="23"/>
      <c r="M53" s="23"/>
      <c r="N53" s="23"/>
      <c r="O53" s="204" t="str">
        <f t="shared" si="4"/>
        <v>750MeV</v>
      </c>
      <c r="P53" s="23" t="str">
        <f t="shared" si="5"/>
        <v>650MeV</v>
      </c>
      <c r="Q53" s="265">
        <f t="shared" si="1"/>
        <v>278.64</v>
      </c>
      <c r="R53" s="265">
        <f t="shared" si="2"/>
        <v>138.81</v>
      </c>
      <c r="S53" s="265">
        <f t="shared" si="3"/>
        <v>40.54</v>
      </c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</row>
    <row r="54">
      <c r="A54" s="114"/>
      <c r="B54" s="83">
        <v>6619.0</v>
      </c>
      <c r="C54" s="128" t="s">
        <v>471</v>
      </c>
      <c r="D54" s="423">
        <v>26.405</v>
      </c>
      <c r="E54" s="128">
        <v>6.0</v>
      </c>
      <c r="F54" s="370">
        <v>9.91</v>
      </c>
      <c r="G54" s="83">
        <v>3603966.0</v>
      </c>
      <c r="H54" s="83">
        <v>30.51</v>
      </c>
      <c r="I54" s="83" t="s">
        <v>101</v>
      </c>
      <c r="J54" s="83" t="s">
        <v>53</v>
      </c>
      <c r="K54" s="83" t="s">
        <v>203</v>
      </c>
      <c r="L54" s="23"/>
      <c r="M54" s="23"/>
      <c r="N54" s="23"/>
      <c r="O54" s="204" t="str">
        <f t="shared" si="4"/>
        <v>750MeV</v>
      </c>
      <c r="P54" s="23" t="str">
        <f t="shared" si="5"/>
        <v>650MeV</v>
      </c>
      <c r="Q54" s="265">
        <f t="shared" si="1"/>
        <v>278.64</v>
      </c>
      <c r="R54" s="265">
        <f t="shared" si="2"/>
        <v>148.72</v>
      </c>
      <c r="S54" s="265">
        <f t="shared" si="3"/>
        <v>40.54</v>
      </c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</row>
    <row r="55">
      <c r="A55" s="180"/>
      <c r="B55" s="83">
        <v>6620.0</v>
      </c>
      <c r="C55" s="128" t="s">
        <v>471</v>
      </c>
      <c r="D55" s="423">
        <v>26.405</v>
      </c>
      <c r="E55" s="128">
        <v>6.0</v>
      </c>
      <c r="F55" s="370">
        <v>8.67</v>
      </c>
      <c r="G55" s="83">
        <v>3168143.0</v>
      </c>
      <c r="H55" s="425">
        <v>28.71</v>
      </c>
      <c r="I55" s="83" t="s">
        <v>101</v>
      </c>
      <c r="J55" s="83" t="s">
        <v>53</v>
      </c>
      <c r="K55" s="83" t="s">
        <v>203</v>
      </c>
      <c r="L55" s="23"/>
      <c r="M55" s="23"/>
      <c r="N55" s="23"/>
      <c r="O55" s="204" t="str">
        <f t="shared" si="4"/>
        <v>750MeV</v>
      </c>
      <c r="P55" s="23" t="str">
        <f t="shared" si="5"/>
        <v>650MeV</v>
      </c>
      <c r="Q55" s="265">
        <f t="shared" si="1"/>
        <v>278.64</v>
      </c>
      <c r="R55" s="265">
        <f t="shared" si="2"/>
        <v>157.39</v>
      </c>
      <c r="S55" s="265">
        <f t="shared" si="3"/>
        <v>40.54</v>
      </c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</row>
    <row r="56">
      <c r="A56" s="114"/>
      <c r="B56" s="83">
        <v>6621.0</v>
      </c>
      <c r="C56" s="128" t="s">
        <v>471</v>
      </c>
      <c r="D56" s="423">
        <v>26.405</v>
      </c>
      <c r="E56" s="128">
        <v>6.0</v>
      </c>
      <c r="F56" s="370">
        <v>9.1</v>
      </c>
      <c r="G56" s="83">
        <v>3316962.0</v>
      </c>
      <c r="H56" s="425">
        <v>29.23</v>
      </c>
      <c r="I56" s="83" t="s">
        <v>101</v>
      </c>
      <c r="J56" s="83" t="s">
        <v>53</v>
      </c>
      <c r="K56" s="83" t="s">
        <v>203</v>
      </c>
      <c r="L56" s="23"/>
      <c r="M56" s="23"/>
      <c r="N56" s="23"/>
      <c r="O56" s="204" t="str">
        <f t="shared" si="4"/>
        <v>750MeV</v>
      </c>
      <c r="P56" s="23" t="str">
        <f t="shared" si="5"/>
        <v>650MeV</v>
      </c>
      <c r="Q56" s="265">
        <f t="shared" si="1"/>
        <v>278.64</v>
      </c>
      <c r="R56" s="265">
        <f t="shared" si="2"/>
        <v>166.49</v>
      </c>
      <c r="S56" s="265">
        <f t="shared" si="3"/>
        <v>40.54</v>
      </c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</row>
    <row r="57">
      <c r="A57" s="114"/>
      <c r="B57" s="83">
        <v>6622.0</v>
      </c>
      <c r="C57" s="128" t="s">
        <v>471</v>
      </c>
      <c r="D57" s="423">
        <v>26.405</v>
      </c>
      <c r="E57" s="128">
        <v>6.0</v>
      </c>
      <c r="F57" s="370">
        <v>9.87</v>
      </c>
      <c r="G57" s="83">
        <v>3572288.0</v>
      </c>
      <c r="H57" s="425">
        <v>33.31</v>
      </c>
      <c r="I57" s="83" t="s">
        <v>101</v>
      </c>
      <c r="J57" s="83" t="s">
        <v>53</v>
      </c>
      <c r="K57" s="83" t="s">
        <v>203</v>
      </c>
      <c r="L57" s="23"/>
      <c r="M57" s="23"/>
      <c r="N57" s="23"/>
      <c r="O57" s="204" t="str">
        <f t="shared" si="4"/>
        <v>750MeV</v>
      </c>
      <c r="P57" s="23" t="str">
        <f t="shared" si="5"/>
        <v>650MeV</v>
      </c>
      <c r="Q57" s="265">
        <f t="shared" si="1"/>
        <v>278.64</v>
      </c>
      <c r="R57" s="265">
        <f t="shared" si="2"/>
        <v>176.36</v>
      </c>
      <c r="S57" s="265">
        <f t="shared" si="3"/>
        <v>40.54</v>
      </c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</row>
    <row r="58">
      <c r="A58" s="114"/>
      <c r="B58" s="83">
        <v>6623.0</v>
      </c>
      <c r="C58" s="128" t="s">
        <v>471</v>
      </c>
      <c r="D58" s="423">
        <v>26.405</v>
      </c>
      <c r="E58" s="128">
        <v>6.0</v>
      </c>
      <c r="F58" s="370">
        <v>10.36</v>
      </c>
      <c r="G58" s="83">
        <v>3761492.0</v>
      </c>
      <c r="H58" s="425">
        <v>30.46</v>
      </c>
      <c r="I58" s="83" t="s">
        <v>101</v>
      </c>
      <c r="J58" s="83" t="s">
        <v>53</v>
      </c>
      <c r="K58" s="83" t="s">
        <v>203</v>
      </c>
      <c r="L58" s="23"/>
      <c r="M58" s="23"/>
      <c r="N58" s="23"/>
      <c r="O58" s="204" t="str">
        <f t="shared" si="4"/>
        <v>750MeV</v>
      </c>
      <c r="P58" s="23" t="str">
        <f t="shared" si="5"/>
        <v>650MeV</v>
      </c>
      <c r="Q58" s="265">
        <f t="shared" si="1"/>
        <v>278.64</v>
      </c>
      <c r="R58" s="265">
        <f t="shared" si="2"/>
        <v>186.72</v>
      </c>
      <c r="S58" s="265">
        <f t="shared" si="3"/>
        <v>40.54</v>
      </c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</row>
    <row r="59">
      <c r="A59" s="114"/>
      <c r="B59" s="83">
        <v>6624.0</v>
      </c>
      <c r="C59" s="128" t="s">
        <v>471</v>
      </c>
      <c r="D59" s="423">
        <v>26.405</v>
      </c>
      <c r="E59" s="128">
        <v>6.0</v>
      </c>
      <c r="F59" s="370">
        <v>5.61</v>
      </c>
      <c r="G59" s="83">
        <v>2066525.0</v>
      </c>
      <c r="H59" s="83">
        <v>24.34</v>
      </c>
      <c r="I59" s="83" t="s">
        <v>101</v>
      </c>
      <c r="J59" s="83" t="s">
        <v>53</v>
      </c>
      <c r="K59" s="83" t="s">
        <v>203</v>
      </c>
      <c r="L59" s="45"/>
      <c r="M59" s="23"/>
      <c r="N59" s="23"/>
      <c r="O59" s="204" t="str">
        <f t="shared" si="4"/>
        <v>750MeV</v>
      </c>
      <c r="P59" s="23" t="str">
        <f t="shared" si="5"/>
        <v>650MeV</v>
      </c>
      <c r="Q59" s="265">
        <f t="shared" si="1"/>
        <v>278.64</v>
      </c>
      <c r="R59" s="265">
        <f t="shared" si="2"/>
        <v>192.33</v>
      </c>
      <c r="S59" s="265">
        <f t="shared" si="3"/>
        <v>40.54</v>
      </c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</row>
    <row r="60">
      <c r="A60" s="114"/>
      <c r="B60" s="83">
        <v>6625.0</v>
      </c>
      <c r="C60" s="128" t="s">
        <v>471</v>
      </c>
      <c r="D60" s="423">
        <v>26.405</v>
      </c>
      <c r="E60" s="128">
        <v>6.0</v>
      </c>
      <c r="F60" s="370">
        <v>12.39</v>
      </c>
      <c r="G60" s="83">
        <v>4539450.0</v>
      </c>
      <c r="H60" s="83">
        <v>42.44</v>
      </c>
      <c r="I60" s="83" t="s">
        <v>101</v>
      </c>
      <c r="J60" s="83" t="s">
        <v>53</v>
      </c>
      <c r="K60" s="83" t="s">
        <v>203</v>
      </c>
      <c r="L60" s="23"/>
      <c r="M60" s="23"/>
      <c r="N60" s="23"/>
      <c r="O60" s="204" t="str">
        <f t="shared" si="4"/>
        <v>750MeV</v>
      </c>
      <c r="P60" s="23" t="str">
        <f t="shared" si="5"/>
        <v>650MeV</v>
      </c>
      <c r="Q60" s="265">
        <f t="shared" si="1"/>
        <v>278.64</v>
      </c>
      <c r="R60" s="265">
        <f t="shared" si="2"/>
        <v>204.72</v>
      </c>
      <c r="S60" s="265">
        <f t="shared" si="3"/>
        <v>40.54</v>
      </c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</row>
    <row r="61">
      <c r="A61" s="114"/>
      <c r="B61" s="83">
        <v>6626.0</v>
      </c>
      <c r="C61" s="128" t="s">
        <v>471</v>
      </c>
      <c r="D61" s="423">
        <v>26.405</v>
      </c>
      <c r="E61" s="149">
        <v>4.0</v>
      </c>
      <c r="F61" s="370">
        <v>3.61</v>
      </c>
      <c r="G61" s="83">
        <v>1358745.0</v>
      </c>
      <c r="H61" s="83">
        <v>28.25</v>
      </c>
      <c r="I61" s="83" t="s">
        <v>101</v>
      </c>
      <c r="J61" s="83" t="s">
        <v>53</v>
      </c>
      <c r="K61" s="83" t="s">
        <v>203</v>
      </c>
      <c r="L61" s="45"/>
      <c r="M61" s="23"/>
      <c r="N61" s="23"/>
      <c r="O61" s="204" t="str">
        <f t="shared" si="4"/>
        <v>750MeV</v>
      </c>
      <c r="P61" s="23" t="str">
        <f t="shared" si="5"/>
        <v>650MeV</v>
      </c>
      <c r="Q61" s="265">
        <f t="shared" si="1"/>
        <v>278.64</v>
      </c>
      <c r="R61" s="265">
        <f t="shared" si="2"/>
        <v>208.33</v>
      </c>
      <c r="S61" s="265">
        <f t="shared" si="3"/>
        <v>40.54</v>
      </c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</row>
    <row r="62">
      <c r="A62" s="114"/>
      <c r="B62" s="83">
        <v>6627.0</v>
      </c>
      <c r="C62" s="83" t="s">
        <v>154</v>
      </c>
      <c r="D62" s="423">
        <v>26.405</v>
      </c>
      <c r="E62" s="149">
        <v>6.0</v>
      </c>
      <c r="F62" s="370">
        <v>0.0</v>
      </c>
      <c r="G62" s="83">
        <v>276.0</v>
      </c>
      <c r="H62" s="83">
        <v>0.11</v>
      </c>
      <c r="I62" s="83" t="s">
        <v>101</v>
      </c>
      <c r="J62" s="83" t="s">
        <v>453</v>
      </c>
      <c r="K62" s="83" t="s">
        <v>223</v>
      </c>
      <c r="L62" s="23"/>
      <c r="M62" s="23"/>
      <c r="N62" s="23"/>
      <c r="O62" s="204" t="str">
        <f t="shared" si="4"/>
        <v>750MeV</v>
      </c>
      <c r="P62" s="23" t="str">
        <f t="shared" si="5"/>
        <v>650MeV</v>
      </c>
      <c r="Q62" s="265">
        <f t="shared" si="1"/>
        <v>278.64</v>
      </c>
      <c r="R62" s="265">
        <f t="shared" si="2"/>
        <v>208.33</v>
      </c>
      <c r="S62" s="265">
        <f t="shared" si="3"/>
        <v>40.54</v>
      </c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</row>
    <row r="63">
      <c r="A63" s="180"/>
      <c r="B63" s="83">
        <v>6628.0</v>
      </c>
      <c r="C63" s="128" t="s">
        <v>471</v>
      </c>
      <c r="D63" s="423">
        <v>26.405</v>
      </c>
      <c r="E63" s="128">
        <v>6.0</v>
      </c>
      <c r="F63" s="370">
        <v>5.62</v>
      </c>
      <c r="G63" s="83">
        <v>2094475.0</v>
      </c>
      <c r="H63" s="83">
        <v>32.34</v>
      </c>
      <c r="I63" s="83" t="s">
        <v>101</v>
      </c>
      <c r="J63" s="83" t="s">
        <v>453</v>
      </c>
      <c r="K63" s="83" t="s">
        <v>223</v>
      </c>
      <c r="L63" s="23"/>
      <c r="M63" s="23"/>
      <c r="N63" s="23"/>
      <c r="O63" s="204" t="str">
        <f t="shared" si="4"/>
        <v>750MeV</v>
      </c>
      <c r="P63" s="23" t="str">
        <f t="shared" si="5"/>
        <v>650MeV</v>
      </c>
      <c r="Q63" s="265">
        <f t="shared" si="1"/>
        <v>278.64</v>
      </c>
      <c r="R63" s="265">
        <f t="shared" si="2"/>
        <v>213.95</v>
      </c>
      <c r="S63" s="265">
        <f t="shared" si="3"/>
        <v>40.54</v>
      </c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</row>
    <row r="64">
      <c r="A64" s="75"/>
      <c r="B64" s="52">
        <v>6629.0</v>
      </c>
      <c r="C64" s="293" t="s">
        <v>471</v>
      </c>
      <c r="D64" s="426">
        <v>26.405</v>
      </c>
      <c r="E64" s="52">
        <v>11.0</v>
      </c>
      <c r="F64" s="242">
        <v>8.68</v>
      </c>
      <c r="G64" s="52">
        <v>1197911.0</v>
      </c>
      <c r="H64" s="52">
        <v>16.83</v>
      </c>
      <c r="I64" s="100" t="s">
        <v>65</v>
      </c>
      <c r="J64" s="52" t="s">
        <v>53</v>
      </c>
      <c r="K64" s="52" t="s">
        <v>203</v>
      </c>
      <c r="L64" s="245"/>
      <c r="O64" s="176" t="str">
        <f t="shared" si="4"/>
        <v>750MeV</v>
      </c>
      <c r="P64" s="20" t="str">
        <f t="shared" si="5"/>
        <v>650MeV</v>
      </c>
      <c r="Q64" s="247">
        <f t="shared" si="1"/>
        <v>287.32</v>
      </c>
      <c r="R64" s="247">
        <f t="shared" si="2"/>
        <v>213.95</v>
      </c>
      <c r="S64" s="247">
        <f t="shared" si="3"/>
        <v>40.54</v>
      </c>
    </row>
    <row r="65">
      <c r="A65" s="73">
        <v>45419.0</v>
      </c>
      <c r="B65" s="52">
        <v>6630.0</v>
      </c>
      <c r="C65" s="293" t="s">
        <v>471</v>
      </c>
      <c r="D65" s="426">
        <v>26.405</v>
      </c>
      <c r="E65" s="52">
        <v>11.0</v>
      </c>
      <c r="F65" s="242">
        <v>9.9</v>
      </c>
      <c r="G65" s="52">
        <v>1136047.0</v>
      </c>
      <c r="H65" s="52">
        <v>15.37</v>
      </c>
      <c r="I65" s="100" t="s">
        <v>65</v>
      </c>
      <c r="J65" s="52" t="s">
        <v>53</v>
      </c>
      <c r="K65" s="52" t="s">
        <v>203</v>
      </c>
      <c r="L65" s="245" t="s">
        <v>883</v>
      </c>
      <c r="O65" s="176" t="str">
        <f t="shared" si="4"/>
        <v>750MeV</v>
      </c>
      <c r="P65" s="20" t="str">
        <f t="shared" si="5"/>
        <v>650MeV</v>
      </c>
      <c r="Q65" s="247">
        <f t="shared" si="1"/>
        <v>297.22</v>
      </c>
      <c r="R65" s="247">
        <f t="shared" si="2"/>
        <v>213.95</v>
      </c>
      <c r="S65" s="247">
        <f t="shared" si="3"/>
        <v>40.54</v>
      </c>
    </row>
    <row r="66">
      <c r="A66" s="252"/>
      <c r="B66" s="52">
        <v>6631.0</v>
      </c>
      <c r="C66" s="293" t="s">
        <v>471</v>
      </c>
      <c r="D66" s="426">
        <v>26.405</v>
      </c>
      <c r="E66" s="52">
        <v>11.0</v>
      </c>
      <c r="F66" s="242">
        <v>18.72</v>
      </c>
      <c r="G66" s="52">
        <v>2134662.0</v>
      </c>
      <c r="H66" s="52">
        <v>29.6</v>
      </c>
      <c r="I66" s="100" t="s">
        <v>65</v>
      </c>
      <c r="J66" s="52" t="s">
        <v>53</v>
      </c>
      <c r="K66" s="52" t="s">
        <v>203</v>
      </c>
      <c r="L66" s="245" t="s">
        <v>883</v>
      </c>
      <c r="O66" s="176" t="str">
        <f t="shared" si="4"/>
        <v>750MeV</v>
      </c>
      <c r="P66" s="20" t="str">
        <f t="shared" si="5"/>
        <v>650MeV</v>
      </c>
      <c r="Q66" s="247">
        <f t="shared" si="1"/>
        <v>315.94</v>
      </c>
      <c r="R66" s="247">
        <f t="shared" si="2"/>
        <v>213.95</v>
      </c>
      <c r="S66" s="247">
        <f t="shared" si="3"/>
        <v>40.54</v>
      </c>
    </row>
    <row r="67">
      <c r="A67" s="75"/>
      <c r="B67" s="52">
        <v>6632.0</v>
      </c>
      <c r="C67" s="293" t="s">
        <v>471</v>
      </c>
      <c r="D67" s="426">
        <v>26.405</v>
      </c>
      <c r="E67" s="52">
        <v>11.0</v>
      </c>
      <c r="F67" s="242">
        <v>18.62</v>
      </c>
      <c r="G67" s="52">
        <v>2144804.0</v>
      </c>
      <c r="H67" s="52">
        <v>30.98</v>
      </c>
      <c r="I67" s="100" t="s">
        <v>65</v>
      </c>
      <c r="J67" s="52" t="s">
        <v>53</v>
      </c>
      <c r="K67" s="52" t="s">
        <v>203</v>
      </c>
      <c r="L67" s="245" t="s">
        <v>883</v>
      </c>
      <c r="O67" s="176" t="str">
        <f t="shared" si="4"/>
        <v>750MeV</v>
      </c>
      <c r="P67" s="20" t="str">
        <f t="shared" si="5"/>
        <v>650MeV</v>
      </c>
      <c r="Q67" s="247">
        <f t="shared" si="1"/>
        <v>334.56</v>
      </c>
      <c r="R67" s="247">
        <f t="shared" si="2"/>
        <v>213.95</v>
      </c>
      <c r="S67" s="247">
        <f t="shared" si="3"/>
        <v>40.54</v>
      </c>
    </row>
    <row r="68">
      <c r="A68" s="75"/>
      <c r="B68" s="52">
        <v>6633.0</v>
      </c>
      <c r="C68" s="293" t="s">
        <v>471</v>
      </c>
      <c r="D68" s="426">
        <v>26.405</v>
      </c>
      <c r="E68" s="52">
        <v>11.0</v>
      </c>
      <c r="F68" s="242">
        <v>18.09</v>
      </c>
      <c r="G68" s="52">
        <v>2050329.0</v>
      </c>
      <c r="H68" s="52">
        <v>31.72</v>
      </c>
      <c r="I68" s="100" t="s">
        <v>65</v>
      </c>
      <c r="J68" s="52" t="s">
        <v>53</v>
      </c>
      <c r="K68" s="52" t="s">
        <v>203</v>
      </c>
      <c r="L68" s="245" t="s">
        <v>883</v>
      </c>
      <c r="O68" s="176" t="str">
        <f t="shared" si="4"/>
        <v>750MeV</v>
      </c>
      <c r="P68" s="20" t="str">
        <f t="shared" si="5"/>
        <v>650MeV</v>
      </c>
      <c r="Q68" s="247">
        <f t="shared" si="1"/>
        <v>352.65</v>
      </c>
      <c r="R68" s="247">
        <f t="shared" si="2"/>
        <v>213.95</v>
      </c>
      <c r="S68" s="247">
        <f t="shared" si="3"/>
        <v>40.54</v>
      </c>
    </row>
    <row r="69">
      <c r="A69" s="73"/>
      <c r="B69" s="52">
        <v>6634.0</v>
      </c>
      <c r="C69" s="293" t="s">
        <v>471</v>
      </c>
      <c r="D69" s="426">
        <v>26.405</v>
      </c>
      <c r="E69" s="52">
        <v>9.0</v>
      </c>
      <c r="F69" s="242">
        <v>10.98</v>
      </c>
      <c r="G69" s="52">
        <v>1244371.0</v>
      </c>
      <c r="H69" s="52">
        <v>21.32</v>
      </c>
      <c r="I69" s="100" t="s">
        <v>65</v>
      </c>
      <c r="J69" s="52" t="s">
        <v>53</v>
      </c>
      <c r="K69" s="52" t="s">
        <v>203</v>
      </c>
      <c r="L69" s="245" t="s">
        <v>883</v>
      </c>
      <c r="O69" s="176" t="str">
        <f t="shared" si="4"/>
        <v>750MeV</v>
      </c>
      <c r="P69" s="20" t="str">
        <f t="shared" si="5"/>
        <v>650MeV</v>
      </c>
      <c r="Q69" s="247">
        <f t="shared" si="1"/>
        <v>363.63</v>
      </c>
      <c r="R69" s="247">
        <f t="shared" si="2"/>
        <v>213.95</v>
      </c>
      <c r="S69" s="247">
        <f t="shared" si="3"/>
        <v>40.54</v>
      </c>
    </row>
    <row r="70">
      <c r="A70" s="73"/>
      <c r="B70" s="52">
        <v>6635.0</v>
      </c>
      <c r="C70" s="293" t="s">
        <v>471</v>
      </c>
      <c r="D70" s="426">
        <v>26.405</v>
      </c>
      <c r="E70" s="52">
        <v>6.0</v>
      </c>
      <c r="F70" s="242">
        <v>9.82</v>
      </c>
      <c r="G70" s="52">
        <v>1132691.0</v>
      </c>
      <c r="H70" s="52">
        <v>28.95</v>
      </c>
      <c r="I70" s="100" t="s">
        <v>65</v>
      </c>
      <c r="J70" s="52" t="s">
        <v>53</v>
      </c>
      <c r="K70" s="52" t="s">
        <v>203</v>
      </c>
      <c r="L70" s="245" t="s">
        <v>883</v>
      </c>
      <c r="O70" s="176" t="str">
        <f t="shared" si="4"/>
        <v>750MeV</v>
      </c>
      <c r="P70" s="20" t="str">
        <f t="shared" si="5"/>
        <v>650MeV</v>
      </c>
      <c r="Q70" s="247">
        <f t="shared" si="1"/>
        <v>373.45</v>
      </c>
      <c r="R70" s="247">
        <f t="shared" si="2"/>
        <v>213.95</v>
      </c>
      <c r="S70" s="247">
        <f t="shared" si="3"/>
        <v>40.54</v>
      </c>
    </row>
    <row r="71">
      <c r="A71" s="75"/>
      <c r="B71" s="52">
        <v>6636.0</v>
      </c>
      <c r="C71" s="293" t="s">
        <v>471</v>
      </c>
      <c r="D71" s="426">
        <v>26.405</v>
      </c>
      <c r="E71" s="52">
        <v>11.0</v>
      </c>
      <c r="F71" s="242">
        <v>0.0</v>
      </c>
      <c r="G71" s="52">
        <v>0.0</v>
      </c>
      <c r="H71" s="52">
        <v>0.0</v>
      </c>
      <c r="I71" s="100" t="s">
        <v>65</v>
      </c>
      <c r="J71" s="52" t="s">
        <v>53</v>
      </c>
      <c r="K71" s="52" t="s">
        <v>203</v>
      </c>
      <c r="L71" s="4" t="s">
        <v>884</v>
      </c>
      <c r="O71" s="176" t="str">
        <f t="shared" si="4"/>
        <v>750MeV</v>
      </c>
      <c r="P71" s="20" t="str">
        <f t="shared" si="5"/>
        <v>650MeV</v>
      </c>
      <c r="Q71" s="247">
        <f t="shared" si="1"/>
        <v>373.45</v>
      </c>
      <c r="R71" s="247">
        <f t="shared" si="2"/>
        <v>213.95</v>
      </c>
      <c r="S71" s="247">
        <f t="shared" si="3"/>
        <v>40.54</v>
      </c>
    </row>
    <row r="72">
      <c r="A72" s="75"/>
      <c r="B72" s="52">
        <v>6637.0</v>
      </c>
      <c r="C72" s="293" t="s">
        <v>471</v>
      </c>
      <c r="D72" s="426">
        <v>26.405</v>
      </c>
      <c r="E72" s="52">
        <v>11.0</v>
      </c>
      <c r="F72" s="242">
        <v>1.14</v>
      </c>
      <c r="G72" s="52">
        <v>138644.0</v>
      </c>
      <c r="H72" s="52">
        <v>3.8</v>
      </c>
      <c r="I72" s="100" t="s">
        <v>65</v>
      </c>
      <c r="J72" s="52" t="s">
        <v>53</v>
      </c>
      <c r="K72" s="52" t="s">
        <v>203</v>
      </c>
      <c r="L72" s="245" t="s">
        <v>883</v>
      </c>
      <c r="O72" s="176" t="str">
        <f t="shared" si="4"/>
        <v>750MeV</v>
      </c>
      <c r="P72" s="20" t="str">
        <f t="shared" si="5"/>
        <v>650MeV</v>
      </c>
      <c r="Q72" s="247">
        <f t="shared" si="1"/>
        <v>374.59</v>
      </c>
      <c r="R72" s="247">
        <f t="shared" si="2"/>
        <v>213.95</v>
      </c>
      <c r="S72" s="247">
        <f t="shared" si="3"/>
        <v>40.54</v>
      </c>
    </row>
    <row r="73">
      <c r="A73" s="75"/>
      <c r="B73" s="52">
        <v>6638.0</v>
      </c>
      <c r="C73" s="293" t="s">
        <v>471</v>
      </c>
      <c r="D73" s="426">
        <v>26.405</v>
      </c>
      <c r="E73" s="52">
        <v>11.0</v>
      </c>
      <c r="F73" s="242">
        <v>18.1</v>
      </c>
      <c r="G73" s="52">
        <v>2051227.0</v>
      </c>
      <c r="H73" s="52">
        <v>29.79</v>
      </c>
      <c r="I73" s="100" t="s">
        <v>65</v>
      </c>
      <c r="J73" s="52" t="s">
        <v>53</v>
      </c>
      <c r="K73" s="52" t="s">
        <v>203</v>
      </c>
      <c r="L73" s="245" t="s">
        <v>883</v>
      </c>
      <c r="O73" s="176" t="str">
        <f t="shared" si="4"/>
        <v>750MeV</v>
      </c>
      <c r="P73" s="20" t="str">
        <f t="shared" si="5"/>
        <v>650MeV</v>
      </c>
      <c r="Q73" s="247">
        <f t="shared" si="1"/>
        <v>392.69</v>
      </c>
      <c r="R73" s="247">
        <f t="shared" si="2"/>
        <v>213.95</v>
      </c>
      <c r="S73" s="247">
        <f t="shared" si="3"/>
        <v>40.54</v>
      </c>
    </row>
    <row r="74">
      <c r="A74" s="75"/>
      <c r="B74" s="52">
        <v>6639.0</v>
      </c>
      <c r="C74" s="52" t="s">
        <v>154</v>
      </c>
      <c r="D74" s="426">
        <v>26.405</v>
      </c>
      <c r="E74" s="52">
        <v>11.0</v>
      </c>
      <c r="F74" s="242">
        <v>0.0</v>
      </c>
      <c r="G74" s="52">
        <v>0.0</v>
      </c>
      <c r="H74" s="52">
        <v>0.0</v>
      </c>
      <c r="I74" s="100" t="s">
        <v>65</v>
      </c>
      <c r="J74" s="52" t="s">
        <v>53</v>
      </c>
      <c r="K74" s="52" t="s">
        <v>203</v>
      </c>
      <c r="L74" s="245" t="s">
        <v>883</v>
      </c>
      <c r="O74" s="176" t="str">
        <f t="shared" si="4"/>
        <v>750MeV</v>
      </c>
      <c r="P74" s="20" t="str">
        <f t="shared" si="5"/>
        <v>650MeV</v>
      </c>
      <c r="Q74" s="247">
        <f t="shared" si="1"/>
        <v>392.69</v>
      </c>
      <c r="R74" s="247">
        <f t="shared" si="2"/>
        <v>213.95</v>
      </c>
      <c r="S74" s="247">
        <f t="shared" si="3"/>
        <v>40.54</v>
      </c>
    </row>
    <row r="75">
      <c r="A75" s="75"/>
      <c r="B75" s="52">
        <v>6640.0</v>
      </c>
      <c r="C75" s="293" t="s">
        <v>471</v>
      </c>
      <c r="D75" s="426">
        <v>26.405</v>
      </c>
      <c r="E75" s="52">
        <v>11.0</v>
      </c>
      <c r="F75" s="242">
        <v>8.52</v>
      </c>
      <c r="G75" s="52">
        <v>976342.0</v>
      </c>
      <c r="H75" s="52">
        <v>14.73</v>
      </c>
      <c r="I75" s="100" t="s">
        <v>65</v>
      </c>
      <c r="J75" s="52" t="s">
        <v>453</v>
      </c>
      <c r="K75" s="52" t="s">
        <v>223</v>
      </c>
      <c r="L75" s="65" t="s">
        <v>885</v>
      </c>
      <c r="N75" s="245" t="s">
        <v>883</v>
      </c>
      <c r="O75" s="176" t="str">
        <f t="shared" si="4"/>
        <v>750MeV</v>
      </c>
      <c r="P75" s="20" t="str">
        <f t="shared" si="5"/>
        <v>650MeV</v>
      </c>
      <c r="Q75" s="247">
        <f t="shared" si="1"/>
        <v>401.21</v>
      </c>
      <c r="R75" s="247">
        <f t="shared" si="2"/>
        <v>213.95</v>
      </c>
      <c r="S75" s="247">
        <f t="shared" si="3"/>
        <v>40.54</v>
      </c>
    </row>
    <row r="76">
      <c r="A76" s="111"/>
      <c r="B76" s="43">
        <v>6641.0</v>
      </c>
      <c r="C76" s="397" t="s">
        <v>471</v>
      </c>
      <c r="D76" s="427">
        <v>26.405</v>
      </c>
      <c r="E76" s="43">
        <v>6.0</v>
      </c>
      <c r="F76" s="381">
        <v>8.43</v>
      </c>
      <c r="G76" s="43">
        <v>1138562.0</v>
      </c>
      <c r="H76" s="43">
        <v>29.36</v>
      </c>
      <c r="I76" s="43" t="s">
        <v>229</v>
      </c>
      <c r="J76" s="43" t="s">
        <v>53</v>
      </c>
      <c r="K76" s="43" t="s">
        <v>203</v>
      </c>
      <c r="L76" s="27"/>
      <c r="M76" s="27"/>
      <c r="N76" s="27"/>
      <c r="O76" s="200" t="str">
        <f t="shared" si="4"/>
        <v>750MeV</v>
      </c>
      <c r="P76" s="27" t="str">
        <f t="shared" si="5"/>
        <v>650MeV</v>
      </c>
      <c r="Q76" s="382">
        <f t="shared" si="1"/>
        <v>401.21</v>
      </c>
      <c r="R76" s="382">
        <f t="shared" si="2"/>
        <v>213.95</v>
      </c>
      <c r="S76" s="382">
        <f t="shared" si="3"/>
        <v>48.97</v>
      </c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</row>
    <row r="77">
      <c r="A77" s="111"/>
      <c r="B77" s="43">
        <v>6642.0</v>
      </c>
      <c r="C77" s="397" t="s">
        <v>471</v>
      </c>
      <c r="D77" s="427">
        <v>26.405</v>
      </c>
      <c r="E77" s="43">
        <v>6.0</v>
      </c>
      <c r="F77" s="381">
        <v>10.13</v>
      </c>
      <c r="G77" s="43">
        <v>1356547.0</v>
      </c>
      <c r="H77" s="43">
        <v>30.61</v>
      </c>
      <c r="I77" s="43" t="s">
        <v>229</v>
      </c>
      <c r="J77" s="43" t="s">
        <v>53</v>
      </c>
      <c r="K77" s="43" t="s">
        <v>203</v>
      </c>
      <c r="L77" s="27"/>
      <c r="M77" s="27"/>
      <c r="N77" s="27"/>
      <c r="O77" s="200" t="str">
        <f t="shared" si="4"/>
        <v>750MeV</v>
      </c>
      <c r="P77" s="27" t="str">
        <f t="shared" si="5"/>
        <v>650MeV</v>
      </c>
      <c r="Q77" s="382">
        <f t="shared" si="1"/>
        <v>401.21</v>
      </c>
      <c r="R77" s="382">
        <f t="shared" si="2"/>
        <v>213.95</v>
      </c>
      <c r="S77" s="382">
        <f t="shared" si="3"/>
        <v>59.1</v>
      </c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</row>
    <row r="78">
      <c r="A78" s="114"/>
      <c r="B78" s="83">
        <v>6643.0</v>
      </c>
      <c r="C78" s="292" t="s">
        <v>471</v>
      </c>
      <c r="D78" s="428">
        <v>26.405</v>
      </c>
      <c r="E78" s="83">
        <v>6.0</v>
      </c>
      <c r="F78" s="370">
        <v>9.74</v>
      </c>
      <c r="G78" s="83">
        <v>3650205.0</v>
      </c>
      <c r="H78" s="83">
        <v>30.85</v>
      </c>
      <c r="I78" s="83" t="s">
        <v>101</v>
      </c>
      <c r="J78" s="83" t="s">
        <v>53</v>
      </c>
      <c r="K78" s="83" t="s">
        <v>203</v>
      </c>
      <c r="L78" s="23"/>
      <c r="M78" s="23"/>
      <c r="N78" s="23"/>
      <c r="O78" s="204" t="str">
        <f t="shared" si="4"/>
        <v>750MeV</v>
      </c>
      <c r="P78" s="23" t="str">
        <f t="shared" si="5"/>
        <v>650MeV</v>
      </c>
      <c r="Q78" s="265">
        <f t="shared" si="1"/>
        <v>401.21</v>
      </c>
      <c r="R78" s="265">
        <f t="shared" si="2"/>
        <v>223.69</v>
      </c>
      <c r="S78" s="265">
        <f t="shared" si="3"/>
        <v>59.1</v>
      </c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</row>
    <row r="79">
      <c r="A79" s="114"/>
      <c r="B79" s="83">
        <v>6644.0</v>
      </c>
      <c r="C79" s="292" t="s">
        <v>471</v>
      </c>
      <c r="D79" s="428">
        <v>26.405</v>
      </c>
      <c r="E79" s="83">
        <v>6.0</v>
      </c>
      <c r="F79" s="370">
        <v>9.94</v>
      </c>
      <c r="G79" s="83">
        <v>3744317.0</v>
      </c>
      <c r="H79" s="83">
        <v>28.77</v>
      </c>
      <c r="I79" s="83" t="s">
        <v>101</v>
      </c>
      <c r="J79" s="83" t="s">
        <v>53</v>
      </c>
      <c r="K79" s="83" t="s">
        <v>203</v>
      </c>
      <c r="L79" s="23"/>
      <c r="M79" s="23"/>
      <c r="N79" s="23"/>
      <c r="O79" s="204" t="str">
        <f t="shared" si="4"/>
        <v>750MeV</v>
      </c>
      <c r="P79" s="23" t="str">
        <f t="shared" si="5"/>
        <v>650MeV</v>
      </c>
      <c r="Q79" s="265">
        <f t="shared" si="1"/>
        <v>401.21</v>
      </c>
      <c r="R79" s="265">
        <f t="shared" si="2"/>
        <v>233.63</v>
      </c>
      <c r="S79" s="265">
        <f t="shared" si="3"/>
        <v>59.1</v>
      </c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</row>
    <row r="80">
      <c r="A80" s="114"/>
      <c r="B80" s="83">
        <v>6645.0</v>
      </c>
      <c r="C80" s="292" t="s">
        <v>471</v>
      </c>
      <c r="D80" s="428">
        <v>26.405</v>
      </c>
      <c r="E80" s="83">
        <v>6.0</v>
      </c>
      <c r="F80" s="370">
        <v>8.68</v>
      </c>
      <c r="G80" s="83">
        <v>3190314.0</v>
      </c>
      <c r="H80" s="83">
        <v>29.56</v>
      </c>
      <c r="I80" s="83" t="s">
        <v>101</v>
      </c>
      <c r="J80" s="83" t="s">
        <v>53</v>
      </c>
      <c r="K80" s="83" t="s">
        <v>203</v>
      </c>
      <c r="L80" s="23"/>
      <c r="M80" s="23"/>
      <c r="N80" s="23"/>
      <c r="O80" s="204" t="str">
        <f t="shared" si="4"/>
        <v>750MeV</v>
      </c>
      <c r="P80" s="23" t="str">
        <f t="shared" si="5"/>
        <v>650MeV</v>
      </c>
      <c r="Q80" s="265">
        <f t="shared" si="1"/>
        <v>401.21</v>
      </c>
      <c r="R80" s="265">
        <f t="shared" si="2"/>
        <v>242.31</v>
      </c>
      <c r="S80" s="265">
        <f t="shared" si="3"/>
        <v>59.1</v>
      </c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</row>
    <row r="81">
      <c r="A81" s="114"/>
      <c r="B81" s="83">
        <v>6646.0</v>
      </c>
      <c r="C81" s="292" t="s">
        <v>471</v>
      </c>
      <c r="D81" s="428">
        <v>26.405</v>
      </c>
      <c r="E81" s="83">
        <v>6.0</v>
      </c>
      <c r="F81" s="370">
        <v>9.72</v>
      </c>
      <c r="G81" s="83">
        <v>3593744.0</v>
      </c>
      <c r="H81" s="83">
        <v>30.18</v>
      </c>
      <c r="I81" s="83" t="s">
        <v>101</v>
      </c>
      <c r="J81" s="83" t="s">
        <v>53</v>
      </c>
      <c r="K81" s="83" t="s">
        <v>203</v>
      </c>
      <c r="L81" s="23"/>
      <c r="M81" s="23"/>
      <c r="N81" s="23"/>
      <c r="O81" s="204" t="str">
        <f t="shared" si="4"/>
        <v>750MeV</v>
      </c>
      <c r="P81" s="23" t="str">
        <f t="shared" si="5"/>
        <v>650MeV</v>
      </c>
      <c r="Q81" s="265">
        <f t="shared" si="1"/>
        <v>401.21</v>
      </c>
      <c r="R81" s="265">
        <f t="shared" si="2"/>
        <v>252.03</v>
      </c>
      <c r="S81" s="265">
        <f t="shared" si="3"/>
        <v>59.1</v>
      </c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</row>
    <row r="82">
      <c r="A82" s="114"/>
      <c r="B82" s="83">
        <v>6647.0</v>
      </c>
      <c r="C82" s="292" t="s">
        <v>471</v>
      </c>
      <c r="D82" s="428">
        <v>26.405</v>
      </c>
      <c r="E82" s="83">
        <v>6.0</v>
      </c>
      <c r="F82" s="370">
        <v>10.87</v>
      </c>
      <c r="G82" s="83">
        <v>4030739.0</v>
      </c>
      <c r="H82" s="83">
        <v>35.62</v>
      </c>
      <c r="I82" s="83" t="s">
        <v>101</v>
      </c>
      <c r="J82" s="83" t="s">
        <v>53</v>
      </c>
      <c r="K82" s="83" t="s">
        <v>203</v>
      </c>
      <c r="L82" s="23"/>
      <c r="M82" s="23"/>
      <c r="N82" s="23"/>
      <c r="O82" s="204" t="str">
        <f t="shared" si="4"/>
        <v>750MeV</v>
      </c>
      <c r="P82" s="23" t="str">
        <f t="shared" si="5"/>
        <v>650MeV</v>
      </c>
      <c r="Q82" s="265">
        <f t="shared" si="1"/>
        <v>401.21</v>
      </c>
      <c r="R82" s="265">
        <f t="shared" si="2"/>
        <v>262.9</v>
      </c>
      <c r="S82" s="265">
        <f t="shared" si="3"/>
        <v>59.1</v>
      </c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</row>
    <row r="83">
      <c r="A83" s="114"/>
      <c r="B83" s="83">
        <v>6648.0</v>
      </c>
      <c r="C83" s="292" t="s">
        <v>471</v>
      </c>
      <c r="D83" s="428">
        <v>26.405</v>
      </c>
      <c r="E83" s="83">
        <v>6.0</v>
      </c>
      <c r="F83" s="370">
        <v>10.84</v>
      </c>
      <c r="G83" s="83">
        <v>4018019.0</v>
      </c>
      <c r="H83" s="83">
        <v>32.06</v>
      </c>
      <c r="I83" s="83" t="s">
        <v>101</v>
      </c>
      <c r="J83" s="83" t="s">
        <v>53</v>
      </c>
      <c r="K83" s="83" t="s">
        <v>203</v>
      </c>
      <c r="L83" s="23"/>
      <c r="M83" s="23"/>
      <c r="N83" s="23"/>
      <c r="O83" s="204" t="str">
        <f t="shared" si="4"/>
        <v>750MeV</v>
      </c>
      <c r="P83" s="23" t="str">
        <f t="shared" si="5"/>
        <v>650MeV</v>
      </c>
      <c r="Q83" s="265">
        <f t="shared" si="1"/>
        <v>401.21</v>
      </c>
      <c r="R83" s="265">
        <f t="shared" si="2"/>
        <v>273.74</v>
      </c>
      <c r="S83" s="265">
        <f t="shared" si="3"/>
        <v>59.1</v>
      </c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</row>
    <row r="84">
      <c r="A84" s="114"/>
      <c r="B84" s="83">
        <v>6649.0</v>
      </c>
      <c r="C84" s="292" t="s">
        <v>471</v>
      </c>
      <c r="D84" s="428">
        <v>26.405</v>
      </c>
      <c r="E84" s="83">
        <v>6.0</v>
      </c>
      <c r="F84" s="370">
        <v>16.29</v>
      </c>
      <c r="G84" s="83">
        <v>6051701.0</v>
      </c>
      <c r="H84" s="83">
        <v>48.21</v>
      </c>
      <c r="I84" s="83" t="s">
        <v>101</v>
      </c>
      <c r="J84" s="83" t="s">
        <v>53</v>
      </c>
      <c r="K84" s="83" t="s">
        <v>203</v>
      </c>
      <c r="L84" s="23"/>
      <c r="M84" s="23"/>
      <c r="N84" s="23"/>
      <c r="O84" s="204" t="str">
        <f t="shared" si="4"/>
        <v>750MeV</v>
      </c>
      <c r="P84" s="23" t="str">
        <f t="shared" si="5"/>
        <v>650MeV</v>
      </c>
      <c r="Q84" s="265">
        <f t="shared" si="1"/>
        <v>401.21</v>
      </c>
      <c r="R84" s="265">
        <f t="shared" si="2"/>
        <v>290.03</v>
      </c>
      <c r="S84" s="265">
        <f t="shared" si="3"/>
        <v>59.1</v>
      </c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</row>
    <row r="85" ht="15.0" customHeight="1">
      <c r="A85" s="114"/>
      <c r="B85" s="83">
        <v>6650.0</v>
      </c>
      <c r="C85" s="83" t="s">
        <v>154</v>
      </c>
      <c r="D85" s="428">
        <v>26.405</v>
      </c>
      <c r="E85" s="83">
        <v>6.0</v>
      </c>
      <c r="F85" s="370">
        <v>0.0</v>
      </c>
      <c r="G85" s="83">
        <v>0.0</v>
      </c>
      <c r="H85" s="83">
        <v>0.0</v>
      </c>
      <c r="I85" s="83" t="s">
        <v>101</v>
      </c>
      <c r="J85" s="83" t="s">
        <v>53</v>
      </c>
      <c r="K85" s="83" t="s">
        <v>203</v>
      </c>
      <c r="L85" s="23"/>
      <c r="M85" s="23"/>
      <c r="N85" s="23"/>
      <c r="O85" s="204" t="str">
        <f t="shared" si="4"/>
        <v>750MeV</v>
      </c>
      <c r="P85" s="23" t="str">
        <f t="shared" si="5"/>
        <v>650MeV</v>
      </c>
      <c r="Q85" s="265">
        <f t="shared" si="1"/>
        <v>401.21</v>
      </c>
      <c r="R85" s="265">
        <f t="shared" si="2"/>
        <v>290.03</v>
      </c>
      <c r="S85" s="265">
        <f t="shared" si="3"/>
        <v>59.1</v>
      </c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</row>
    <row r="86">
      <c r="A86" s="114"/>
      <c r="B86" s="83">
        <v>6651.0</v>
      </c>
      <c r="C86" s="292" t="s">
        <v>471</v>
      </c>
      <c r="D86" s="428">
        <v>26.405</v>
      </c>
      <c r="E86" s="83">
        <v>6.0</v>
      </c>
      <c r="F86" s="370">
        <v>9.27</v>
      </c>
      <c r="G86" s="83">
        <v>3407396.0</v>
      </c>
      <c r="H86" s="83">
        <v>28.85</v>
      </c>
      <c r="I86" s="83" t="s">
        <v>101</v>
      </c>
      <c r="J86" s="83" t="s">
        <v>53</v>
      </c>
      <c r="K86" s="83" t="s">
        <v>203</v>
      </c>
      <c r="L86" s="23"/>
      <c r="M86" s="23"/>
      <c r="N86" s="23"/>
      <c r="O86" s="204" t="str">
        <f t="shared" si="4"/>
        <v>750MeV</v>
      </c>
      <c r="P86" s="23" t="str">
        <f t="shared" si="5"/>
        <v>650MeV</v>
      </c>
      <c r="Q86" s="265">
        <f t="shared" si="1"/>
        <v>401.21</v>
      </c>
      <c r="R86" s="265">
        <f t="shared" si="2"/>
        <v>299.3</v>
      </c>
      <c r="S86" s="265">
        <f t="shared" si="3"/>
        <v>59.1</v>
      </c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</row>
    <row r="87" ht="14.25" customHeight="1">
      <c r="A87" s="180"/>
      <c r="B87" s="83">
        <v>6652.0</v>
      </c>
      <c r="C87" s="292" t="s">
        <v>471</v>
      </c>
      <c r="D87" s="428">
        <v>26.405</v>
      </c>
      <c r="E87" s="83">
        <v>6.0</v>
      </c>
      <c r="F87" s="370">
        <v>9.56</v>
      </c>
      <c r="G87" s="83">
        <v>3682307.0</v>
      </c>
      <c r="H87" s="83">
        <v>28.53</v>
      </c>
      <c r="I87" s="83" t="s">
        <v>101</v>
      </c>
      <c r="J87" s="83" t="s">
        <v>53</v>
      </c>
      <c r="K87" s="83" t="s">
        <v>203</v>
      </c>
      <c r="L87" s="23"/>
      <c r="M87" s="23"/>
      <c r="N87" s="23"/>
      <c r="O87" s="204" t="str">
        <f t="shared" si="4"/>
        <v>750MeV</v>
      </c>
      <c r="P87" s="23" t="str">
        <f t="shared" si="5"/>
        <v>650MeV</v>
      </c>
      <c r="Q87" s="265">
        <f t="shared" si="1"/>
        <v>401.21</v>
      </c>
      <c r="R87" s="265">
        <f t="shared" si="2"/>
        <v>308.86</v>
      </c>
      <c r="S87" s="265">
        <f t="shared" si="3"/>
        <v>59.1</v>
      </c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</row>
    <row r="88">
      <c r="A88" s="180"/>
      <c r="B88" s="83">
        <v>6653.0</v>
      </c>
      <c r="C88" s="292" t="s">
        <v>471</v>
      </c>
      <c r="D88" s="428">
        <v>26.405</v>
      </c>
      <c r="E88" s="83">
        <v>6.0</v>
      </c>
      <c r="F88" s="370">
        <v>8.25</v>
      </c>
      <c r="G88" s="83">
        <v>3134682.0</v>
      </c>
      <c r="H88" s="83">
        <v>25.9</v>
      </c>
      <c r="I88" s="83" t="s">
        <v>101</v>
      </c>
      <c r="J88" s="83" t="s">
        <v>53</v>
      </c>
      <c r="K88" s="83" t="s">
        <v>203</v>
      </c>
      <c r="L88" s="23"/>
      <c r="M88" s="23"/>
      <c r="N88" s="23"/>
      <c r="O88" s="204" t="str">
        <f t="shared" si="4"/>
        <v>750MeV</v>
      </c>
      <c r="P88" s="23" t="str">
        <f t="shared" si="5"/>
        <v>650MeV</v>
      </c>
      <c r="Q88" s="265">
        <f t="shared" si="1"/>
        <v>401.21</v>
      </c>
      <c r="R88" s="265">
        <f t="shared" si="2"/>
        <v>317.11</v>
      </c>
      <c r="S88" s="265">
        <f t="shared" si="3"/>
        <v>59.1</v>
      </c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45" t="s">
        <v>811</v>
      </c>
      <c r="AH88" s="23"/>
    </row>
    <row r="89">
      <c r="A89" s="114"/>
      <c r="B89" s="83">
        <v>6654.0</v>
      </c>
      <c r="C89" s="292" t="s">
        <v>471</v>
      </c>
      <c r="D89" s="428">
        <v>26.405</v>
      </c>
      <c r="E89" s="83">
        <v>4.0</v>
      </c>
      <c r="F89" s="370">
        <v>6.88</v>
      </c>
      <c r="G89" s="83">
        <v>2505610.0</v>
      </c>
      <c r="H89" s="83">
        <v>30.53</v>
      </c>
      <c r="I89" s="83" t="s">
        <v>101</v>
      </c>
      <c r="J89" s="83" t="s">
        <v>53</v>
      </c>
      <c r="K89" s="83" t="s">
        <v>203</v>
      </c>
      <c r="L89" s="23"/>
      <c r="M89" s="23"/>
      <c r="N89" s="23"/>
      <c r="O89" s="204" t="str">
        <f t="shared" si="4"/>
        <v>750MeV</v>
      </c>
      <c r="P89" s="23" t="str">
        <f t="shared" si="5"/>
        <v>650MeV</v>
      </c>
      <c r="Q89" s="265">
        <f t="shared" si="1"/>
        <v>401.21</v>
      </c>
      <c r="R89" s="265">
        <f t="shared" si="2"/>
        <v>323.99</v>
      </c>
      <c r="S89" s="265">
        <f t="shared" si="3"/>
        <v>59.1</v>
      </c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</row>
    <row r="90">
      <c r="A90" s="180"/>
      <c r="B90" s="83">
        <v>6655.0</v>
      </c>
      <c r="C90" s="292" t="s">
        <v>471</v>
      </c>
      <c r="D90" s="428">
        <v>26.405</v>
      </c>
      <c r="E90" s="83">
        <v>6.0</v>
      </c>
      <c r="F90" s="370">
        <v>5.63</v>
      </c>
      <c r="G90" s="83">
        <v>2059664.0</v>
      </c>
      <c r="H90" s="83">
        <v>15.44</v>
      </c>
      <c r="I90" s="83" t="s">
        <v>101</v>
      </c>
      <c r="J90" s="83" t="s">
        <v>453</v>
      </c>
      <c r="K90" s="83" t="s">
        <v>203</v>
      </c>
      <c r="L90" s="45"/>
      <c r="M90" s="23"/>
      <c r="N90" s="23"/>
      <c r="O90" s="204" t="str">
        <f t="shared" si="4"/>
        <v>750MeV</v>
      </c>
      <c r="P90" s="23" t="str">
        <f t="shared" si="5"/>
        <v>650MeV</v>
      </c>
      <c r="Q90" s="265">
        <f t="shared" si="1"/>
        <v>401.21</v>
      </c>
      <c r="R90" s="265">
        <f t="shared" si="2"/>
        <v>329.62</v>
      </c>
      <c r="S90" s="265">
        <f t="shared" si="3"/>
        <v>59.1</v>
      </c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</row>
    <row r="91">
      <c r="A91" s="75"/>
      <c r="B91" s="52">
        <v>6656.0</v>
      </c>
      <c r="C91" s="52" t="s">
        <v>154</v>
      </c>
      <c r="D91" s="426">
        <v>26.405</v>
      </c>
      <c r="E91" s="52">
        <v>11.0</v>
      </c>
      <c r="F91" s="242">
        <v>0.0</v>
      </c>
      <c r="G91" s="52">
        <v>0.0</v>
      </c>
      <c r="H91" s="52">
        <v>0.0</v>
      </c>
      <c r="I91" s="100" t="s">
        <v>65</v>
      </c>
      <c r="J91" s="52" t="s">
        <v>53</v>
      </c>
      <c r="K91" s="52" t="s">
        <v>203</v>
      </c>
      <c r="L91" s="4"/>
      <c r="O91" s="176" t="str">
        <f t="shared" si="4"/>
        <v>750MeV</v>
      </c>
      <c r="P91" s="20" t="str">
        <f t="shared" si="5"/>
        <v>650MeV</v>
      </c>
      <c r="Q91" s="247">
        <f t="shared" si="1"/>
        <v>401.21</v>
      </c>
      <c r="R91" s="247">
        <f t="shared" si="2"/>
        <v>329.62</v>
      </c>
      <c r="S91" s="247">
        <f t="shared" si="3"/>
        <v>59.1</v>
      </c>
    </row>
    <row r="92">
      <c r="A92" s="75"/>
      <c r="B92" s="52">
        <v>6657.0</v>
      </c>
      <c r="C92" s="52" t="s">
        <v>471</v>
      </c>
      <c r="D92" s="426">
        <v>26.405</v>
      </c>
      <c r="E92" s="52">
        <v>11.0</v>
      </c>
      <c r="F92" s="242">
        <v>17.78</v>
      </c>
      <c r="G92" s="52">
        <v>2424284.0</v>
      </c>
      <c r="H92" s="52">
        <v>29.23</v>
      </c>
      <c r="I92" s="100" t="s">
        <v>65</v>
      </c>
      <c r="J92" s="52" t="s">
        <v>53</v>
      </c>
      <c r="K92" s="52" t="s">
        <v>203</v>
      </c>
      <c r="L92" s="4"/>
      <c r="N92" s="4"/>
      <c r="O92" s="176" t="str">
        <f t="shared" si="4"/>
        <v>750MeV</v>
      </c>
      <c r="P92" s="20" t="str">
        <f t="shared" si="5"/>
        <v>650MeV</v>
      </c>
      <c r="Q92" s="247">
        <f t="shared" si="1"/>
        <v>418.99</v>
      </c>
      <c r="R92" s="247">
        <f t="shared" si="2"/>
        <v>329.62</v>
      </c>
      <c r="S92" s="247">
        <f t="shared" si="3"/>
        <v>59.1</v>
      </c>
    </row>
    <row r="93">
      <c r="A93" s="75"/>
      <c r="B93" s="52">
        <v>6658.0</v>
      </c>
      <c r="C93" s="52" t="s">
        <v>471</v>
      </c>
      <c r="D93" s="426">
        <v>26.405</v>
      </c>
      <c r="E93" s="52">
        <v>11.0</v>
      </c>
      <c r="F93" s="242">
        <v>16.26</v>
      </c>
      <c r="G93" s="52">
        <v>2224099.0</v>
      </c>
      <c r="H93" s="52">
        <v>29.59</v>
      </c>
      <c r="I93" s="100" t="s">
        <v>65</v>
      </c>
      <c r="J93" s="52" t="s">
        <v>53</v>
      </c>
      <c r="K93" s="52" t="s">
        <v>203</v>
      </c>
      <c r="L93" s="4"/>
      <c r="O93" s="176" t="str">
        <f t="shared" si="4"/>
        <v>750MeV</v>
      </c>
      <c r="P93" s="20" t="str">
        <f t="shared" si="5"/>
        <v>650MeV</v>
      </c>
      <c r="Q93" s="247">
        <f t="shared" si="1"/>
        <v>435.25</v>
      </c>
      <c r="R93" s="247">
        <f t="shared" si="2"/>
        <v>329.62</v>
      </c>
      <c r="S93" s="247">
        <f t="shared" si="3"/>
        <v>59.1</v>
      </c>
    </row>
    <row r="94">
      <c r="A94" s="75"/>
      <c r="B94" s="52">
        <v>6659.0</v>
      </c>
      <c r="C94" s="52" t="s">
        <v>471</v>
      </c>
      <c r="D94" s="426">
        <v>26.405</v>
      </c>
      <c r="E94" s="52">
        <v>11.0</v>
      </c>
      <c r="F94" s="242">
        <v>18.46</v>
      </c>
      <c r="G94" s="52">
        <v>2534989.0</v>
      </c>
      <c r="H94" s="52">
        <v>29.2</v>
      </c>
      <c r="I94" s="100" t="s">
        <v>65</v>
      </c>
      <c r="J94" s="52" t="s">
        <v>53</v>
      </c>
      <c r="K94" s="52" t="s">
        <v>203</v>
      </c>
      <c r="L94" s="434"/>
      <c r="M94" s="435"/>
      <c r="N94" s="436"/>
      <c r="O94" s="176" t="str">
        <f t="shared" si="4"/>
        <v>750MeV</v>
      </c>
      <c r="P94" s="20" t="str">
        <f t="shared" si="5"/>
        <v>650MeV</v>
      </c>
      <c r="Q94" s="247">
        <f t="shared" si="1"/>
        <v>453.71</v>
      </c>
      <c r="R94" s="247">
        <f t="shared" si="2"/>
        <v>329.62</v>
      </c>
      <c r="S94" s="247">
        <f t="shared" si="3"/>
        <v>59.1</v>
      </c>
    </row>
    <row r="95">
      <c r="A95" s="75"/>
      <c r="B95" s="52">
        <v>6660.0</v>
      </c>
      <c r="C95" s="52" t="s">
        <v>471</v>
      </c>
      <c r="D95" s="426">
        <v>26.405</v>
      </c>
      <c r="E95" s="52">
        <v>11.0</v>
      </c>
      <c r="F95" s="242">
        <v>14.03</v>
      </c>
      <c r="G95" s="52">
        <v>1922849.0</v>
      </c>
      <c r="H95" s="52">
        <v>29.44</v>
      </c>
      <c r="I95" s="100" t="s">
        <v>65</v>
      </c>
      <c r="J95" s="52" t="s">
        <v>53</v>
      </c>
      <c r="K95" s="52" t="s">
        <v>203</v>
      </c>
      <c r="L95" s="4"/>
      <c r="O95" s="176" t="str">
        <f t="shared" si="4"/>
        <v>750MeV</v>
      </c>
      <c r="P95" s="20" t="str">
        <f t="shared" si="5"/>
        <v>650MeV</v>
      </c>
      <c r="Q95" s="247">
        <f t="shared" si="1"/>
        <v>467.74</v>
      </c>
      <c r="R95" s="247">
        <f t="shared" si="2"/>
        <v>329.62</v>
      </c>
      <c r="S95" s="247">
        <f t="shared" si="3"/>
        <v>59.1</v>
      </c>
    </row>
    <row r="96">
      <c r="A96" s="73"/>
      <c r="B96" s="52">
        <v>6661.0</v>
      </c>
      <c r="C96" s="52" t="s">
        <v>471</v>
      </c>
      <c r="D96" s="426">
        <v>26.405</v>
      </c>
      <c r="E96" s="52">
        <v>11.0</v>
      </c>
      <c r="F96" s="242">
        <v>18.02</v>
      </c>
      <c r="G96" s="52">
        <v>2480910.0</v>
      </c>
      <c r="H96" s="52">
        <v>30.05</v>
      </c>
      <c r="I96" s="100" t="s">
        <v>65</v>
      </c>
      <c r="J96" s="52" t="s">
        <v>53</v>
      </c>
      <c r="K96" s="52" t="s">
        <v>203</v>
      </c>
      <c r="L96" s="4"/>
      <c r="O96" s="176" t="str">
        <f t="shared" si="4"/>
        <v>750MeV</v>
      </c>
      <c r="P96" s="20" t="str">
        <f t="shared" si="5"/>
        <v>650MeV</v>
      </c>
      <c r="Q96" s="247">
        <f t="shared" si="1"/>
        <v>485.76</v>
      </c>
      <c r="R96" s="247">
        <f t="shared" si="2"/>
        <v>329.62</v>
      </c>
      <c r="S96" s="247">
        <f t="shared" si="3"/>
        <v>59.1</v>
      </c>
    </row>
    <row r="97">
      <c r="A97" s="75"/>
      <c r="B97" s="52">
        <v>6662.0</v>
      </c>
      <c r="C97" s="52" t="s">
        <v>471</v>
      </c>
      <c r="D97" s="426">
        <v>26.405</v>
      </c>
      <c r="E97" s="52">
        <v>11.0</v>
      </c>
      <c r="F97" s="242">
        <v>19.15</v>
      </c>
      <c r="G97" s="52">
        <v>2643206.0</v>
      </c>
      <c r="H97" s="52">
        <v>32.09</v>
      </c>
      <c r="I97" s="100" t="s">
        <v>65</v>
      </c>
      <c r="J97" s="52" t="s">
        <v>53</v>
      </c>
      <c r="K97" s="52" t="s">
        <v>203</v>
      </c>
      <c r="L97" s="4"/>
      <c r="O97" s="176" t="str">
        <f t="shared" si="4"/>
        <v>750MeV</v>
      </c>
      <c r="P97" s="20" t="str">
        <f t="shared" si="5"/>
        <v>650MeV</v>
      </c>
      <c r="Q97" s="247">
        <f t="shared" si="1"/>
        <v>504.91</v>
      </c>
      <c r="R97" s="247">
        <f t="shared" si="2"/>
        <v>329.62</v>
      </c>
      <c r="S97" s="247">
        <f t="shared" si="3"/>
        <v>59.1</v>
      </c>
    </row>
    <row r="98">
      <c r="A98" s="75"/>
      <c r="B98" s="52">
        <v>6663.0</v>
      </c>
      <c r="C98" s="52" t="s">
        <v>471</v>
      </c>
      <c r="D98" s="426">
        <v>26.405</v>
      </c>
      <c r="E98" s="52">
        <v>11.0</v>
      </c>
      <c r="F98" s="242">
        <v>16.97</v>
      </c>
      <c r="G98" s="52">
        <v>2309775.0</v>
      </c>
      <c r="H98" s="52">
        <v>29.97</v>
      </c>
      <c r="I98" s="100" t="s">
        <v>65</v>
      </c>
      <c r="J98" s="52" t="s">
        <v>53</v>
      </c>
      <c r="K98" s="52" t="s">
        <v>203</v>
      </c>
      <c r="L98" s="4"/>
      <c r="O98" s="176" t="str">
        <f t="shared" si="4"/>
        <v>750MeV</v>
      </c>
      <c r="P98" s="20" t="str">
        <f t="shared" si="5"/>
        <v>650MeV</v>
      </c>
      <c r="Q98" s="247">
        <f t="shared" si="1"/>
        <v>521.88</v>
      </c>
      <c r="R98" s="247">
        <f t="shared" si="2"/>
        <v>329.62</v>
      </c>
      <c r="S98" s="247">
        <f t="shared" si="3"/>
        <v>59.1</v>
      </c>
    </row>
    <row r="99">
      <c r="A99" s="75"/>
      <c r="B99" s="52">
        <v>6664.0</v>
      </c>
      <c r="C99" s="52" t="s">
        <v>471</v>
      </c>
      <c r="D99" s="426">
        <v>26.405</v>
      </c>
      <c r="E99" s="52">
        <v>11.0</v>
      </c>
      <c r="F99" s="242">
        <v>17.29</v>
      </c>
      <c r="G99" s="52">
        <v>2393345.0</v>
      </c>
      <c r="H99" s="52">
        <v>29.01</v>
      </c>
      <c r="I99" s="100" t="s">
        <v>65</v>
      </c>
      <c r="J99" s="52" t="s">
        <v>53</v>
      </c>
      <c r="K99" s="52" t="s">
        <v>203</v>
      </c>
      <c r="L99" s="4"/>
      <c r="O99" s="176" t="str">
        <f t="shared" si="4"/>
        <v>750MeV</v>
      </c>
      <c r="P99" s="20" t="str">
        <f t="shared" si="5"/>
        <v>650MeV</v>
      </c>
      <c r="Q99" s="247">
        <f t="shared" si="1"/>
        <v>539.17</v>
      </c>
      <c r="R99" s="247">
        <f t="shared" si="2"/>
        <v>329.62</v>
      </c>
      <c r="S99" s="247">
        <f t="shared" si="3"/>
        <v>59.1</v>
      </c>
    </row>
    <row r="100">
      <c r="A100" s="75"/>
      <c r="B100" s="52">
        <v>6665.0</v>
      </c>
      <c r="C100" s="52" t="s">
        <v>471</v>
      </c>
      <c r="D100" s="426">
        <v>26.405</v>
      </c>
      <c r="E100" s="52">
        <v>11.0</v>
      </c>
      <c r="F100" s="242">
        <v>16.81</v>
      </c>
      <c r="G100" s="52">
        <v>2300760.0</v>
      </c>
      <c r="H100" s="52">
        <v>28.56</v>
      </c>
      <c r="I100" s="100" t="s">
        <v>65</v>
      </c>
      <c r="J100" s="52" t="s">
        <v>53</v>
      </c>
      <c r="K100" s="52" t="s">
        <v>203</v>
      </c>
      <c r="L100" s="4"/>
      <c r="O100" s="176" t="str">
        <f t="shared" si="4"/>
        <v>750MeV</v>
      </c>
      <c r="P100" s="20" t="str">
        <f t="shared" si="5"/>
        <v>650MeV</v>
      </c>
      <c r="Q100" s="247">
        <f t="shared" si="1"/>
        <v>555.98</v>
      </c>
      <c r="R100" s="247">
        <f t="shared" si="2"/>
        <v>329.62</v>
      </c>
      <c r="S100" s="247">
        <f t="shared" si="3"/>
        <v>59.1</v>
      </c>
    </row>
    <row r="101">
      <c r="A101" s="75"/>
      <c r="B101" s="52">
        <v>6666.0</v>
      </c>
      <c r="C101" s="52" t="s">
        <v>471</v>
      </c>
      <c r="D101" s="426">
        <v>26.405</v>
      </c>
      <c r="E101" s="52">
        <v>11.0</v>
      </c>
      <c r="F101" s="242">
        <v>10.08</v>
      </c>
      <c r="G101" s="52">
        <v>1389163.0</v>
      </c>
      <c r="H101" s="52">
        <v>29.82</v>
      </c>
      <c r="I101" s="100" t="s">
        <v>65</v>
      </c>
      <c r="J101" s="52" t="s">
        <v>53</v>
      </c>
      <c r="K101" s="52" t="s">
        <v>203</v>
      </c>
      <c r="L101" s="4"/>
      <c r="O101" s="176" t="str">
        <f t="shared" si="4"/>
        <v>750MeV</v>
      </c>
      <c r="P101" s="20" t="str">
        <f t="shared" si="5"/>
        <v>650MeV</v>
      </c>
      <c r="Q101" s="247">
        <f t="shared" si="1"/>
        <v>566.06</v>
      </c>
      <c r="R101" s="247">
        <f t="shared" si="2"/>
        <v>329.62</v>
      </c>
      <c r="S101" s="247">
        <f t="shared" si="3"/>
        <v>59.1</v>
      </c>
    </row>
    <row r="102">
      <c r="A102" s="75"/>
      <c r="B102" s="52">
        <v>6667.0</v>
      </c>
      <c r="C102" s="52" t="s">
        <v>471</v>
      </c>
      <c r="D102" s="426">
        <v>26.405</v>
      </c>
      <c r="E102" s="52">
        <v>9.0</v>
      </c>
      <c r="F102" s="242">
        <v>10.04</v>
      </c>
      <c r="G102" s="52">
        <v>1389958.0</v>
      </c>
      <c r="H102" s="52">
        <v>19.31</v>
      </c>
      <c r="I102" s="100" t="s">
        <v>65</v>
      </c>
      <c r="J102" s="52" t="s">
        <v>53</v>
      </c>
      <c r="K102" s="52" t="s">
        <v>203</v>
      </c>
      <c r="L102" s="4"/>
      <c r="O102" s="176" t="str">
        <f t="shared" si="4"/>
        <v>750MeV</v>
      </c>
      <c r="P102" s="20" t="str">
        <f t="shared" si="5"/>
        <v>650MeV</v>
      </c>
      <c r="Q102" s="247">
        <f t="shared" si="1"/>
        <v>576.1</v>
      </c>
      <c r="R102" s="247">
        <f t="shared" si="2"/>
        <v>329.62</v>
      </c>
      <c r="S102" s="247">
        <f t="shared" si="3"/>
        <v>59.1</v>
      </c>
    </row>
    <row r="103">
      <c r="A103" s="252"/>
      <c r="B103" s="52">
        <v>6668.0</v>
      </c>
      <c r="C103" s="52" t="s">
        <v>471</v>
      </c>
      <c r="D103" s="426">
        <v>26.405</v>
      </c>
      <c r="E103" s="52">
        <v>11.0</v>
      </c>
      <c r="F103" s="242">
        <v>6.71</v>
      </c>
      <c r="G103" s="52">
        <v>914592.0</v>
      </c>
      <c r="H103" s="52">
        <v>10.52</v>
      </c>
      <c r="I103" s="100" t="s">
        <v>65</v>
      </c>
      <c r="J103" s="52" t="s">
        <v>453</v>
      </c>
      <c r="K103" s="52" t="s">
        <v>223</v>
      </c>
      <c r="L103" s="245"/>
      <c r="O103" s="176" t="str">
        <f t="shared" si="4"/>
        <v>750MeV</v>
      </c>
      <c r="P103" s="20" t="str">
        <f t="shared" si="5"/>
        <v>650MeV</v>
      </c>
      <c r="Q103" s="247">
        <f t="shared" si="1"/>
        <v>582.81</v>
      </c>
      <c r="R103" s="247">
        <f t="shared" si="2"/>
        <v>329.62</v>
      </c>
      <c r="S103" s="247">
        <f t="shared" si="3"/>
        <v>59.1</v>
      </c>
    </row>
    <row r="104">
      <c r="A104" s="111"/>
      <c r="B104" s="43">
        <v>6669.0</v>
      </c>
      <c r="C104" s="43" t="s">
        <v>471</v>
      </c>
      <c r="D104" s="427">
        <v>26.405</v>
      </c>
      <c r="E104" s="43">
        <v>6.0</v>
      </c>
      <c r="F104" s="381">
        <v>10.2</v>
      </c>
      <c r="G104" s="43">
        <v>1367326.0</v>
      </c>
      <c r="H104" s="43">
        <v>29.9</v>
      </c>
      <c r="I104" s="43" t="s">
        <v>229</v>
      </c>
      <c r="J104" s="43" t="s">
        <v>53</v>
      </c>
      <c r="K104" s="43" t="s">
        <v>203</v>
      </c>
      <c r="L104" s="42"/>
      <c r="M104" s="27"/>
      <c r="N104" s="27"/>
      <c r="O104" s="200" t="str">
        <f t="shared" si="4"/>
        <v>750MeV</v>
      </c>
      <c r="P104" s="27" t="str">
        <f t="shared" si="5"/>
        <v>650MeV</v>
      </c>
      <c r="Q104" s="382">
        <f t="shared" si="1"/>
        <v>582.81</v>
      </c>
      <c r="R104" s="382">
        <f t="shared" si="2"/>
        <v>329.62</v>
      </c>
      <c r="S104" s="382">
        <f t="shared" si="3"/>
        <v>69.3</v>
      </c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</row>
    <row r="105">
      <c r="A105" s="111"/>
      <c r="B105" s="43">
        <v>6670.0</v>
      </c>
      <c r="C105" s="43" t="s">
        <v>471</v>
      </c>
      <c r="D105" s="427">
        <v>26.405</v>
      </c>
      <c r="E105" s="43">
        <v>6.0</v>
      </c>
      <c r="F105" s="381">
        <v>9.41</v>
      </c>
      <c r="G105" s="43">
        <v>1266203.0</v>
      </c>
      <c r="H105" s="43">
        <v>29.56</v>
      </c>
      <c r="I105" s="43" t="s">
        <v>229</v>
      </c>
      <c r="J105" s="43" t="s">
        <v>53</v>
      </c>
      <c r="K105" s="43" t="s">
        <v>203</v>
      </c>
      <c r="L105" s="27"/>
      <c r="M105" s="27"/>
      <c r="N105" s="27"/>
      <c r="O105" s="200" t="str">
        <f t="shared" si="4"/>
        <v>750MeV</v>
      </c>
      <c r="P105" s="27" t="str">
        <f t="shared" si="5"/>
        <v>650MeV</v>
      </c>
      <c r="Q105" s="382">
        <f t="shared" si="1"/>
        <v>582.81</v>
      </c>
      <c r="R105" s="382">
        <f t="shared" si="2"/>
        <v>329.62</v>
      </c>
      <c r="S105" s="382">
        <f t="shared" si="3"/>
        <v>78.71</v>
      </c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</row>
    <row r="106">
      <c r="A106" s="180"/>
      <c r="B106" s="83">
        <v>6671.0</v>
      </c>
      <c r="C106" s="83" t="s">
        <v>471</v>
      </c>
      <c r="D106" s="428">
        <v>26.405</v>
      </c>
      <c r="E106" s="83">
        <v>6.0</v>
      </c>
      <c r="F106" s="370">
        <v>9.84</v>
      </c>
      <c r="G106" s="83">
        <v>3641101.0</v>
      </c>
      <c r="H106" s="83">
        <v>28.0</v>
      </c>
      <c r="I106" s="83" t="s">
        <v>101</v>
      </c>
      <c r="J106" s="83" t="s">
        <v>53</v>
      </c>
      <c r="K106" s="83" t="s">
        <v>203</v>
      </c>
      <c r="L106" s="45"/>
      <c r="M106" s="23"/>
      <c r="N106" s="23"/>
      <c r="O106" s="204" t="str">
        <f t="shared" si="4"/>
        <v>750MeV</v>
      </c>
      <c r="P106" s="23" t="str">
        <f t="shared" si="5"/>
        <v>650MeV</v>
      </c>
      <c r="Q106" s="265">
        <f t="shared" si="1"/>
        <v>582.81</v>
      </c>
      <c r="R106" s="265">
        <f t="shared" si="2"/>
        <v>339.46</v>
      </c>
      <c r="S106" s="265">
        <f t="shared" si="3"/>
        <v>78.71</v>
      </c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</row>
    <row r="107">
      <c r="A107" s="114"/>
      <c r="B107" s="83">
        <v>6672.0</v>
      </c>
      <c r="C107" s="83" t="s">
        <v>471</v>
      </c>
      <c r="D107" s="428">
        <v>26.405</v>
      </c>
      <c r="E107" s="83">
        <v>6.0</v>
      </c>
      <c r="F107" s="370">
        <v>9.34</v>
      </c>
      <c r="G107" s="83">
        <v>3438707.0</v>
      </c>
      <c r="H107" s="83">
        <v>29.09</v>
      </c>
      <c r="I107" s="83" t="s">
        <v>101</v>
      </c>
      <c r="J107" s="83" t="s">
        <v>53</v>
      </c>
      <c r="K107" s="83" t="s">
        <v>203</v>
      </c>
      <c r="L107" s="23"/>
      <c r="M107" s="23"/>
      <c r="N107" s="23"/>
      <c r="O107" s="204" t="str">
        <f t="shared" si="4"/>
        <v>750MeV</v>
      </c>
      <c r="P107" s="23" t="str">
        <f t="shared" si="5"/>
        <v>650MeV</v>
      </c>
      <c r="Q107" s="265">
        <f t="shared" si="1"/>
        <v>582.81</v>
      </c>
      <c r="R107" s="265">
        <f t="shared" si="2"/>
        <v>348.8</v>
      </c>
      <c r="S107" s="265">
        <f t="shared" si="3"/>
        <v>78.71</v>
      </c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</row>
    <row r="108">
      <c r="A108" s="114"/>
      <c r="B108" s="83">
        <v>6673.0</v>
      </c>
      <c r="C108" s="83" t="s">
        <v>471</v>
      </c>
      <c r="D108" s="428">
        <v>26.405</v>
      </c>
      <c r="E108" s="83">
        <v>6.0</v>
      </c>
      <c r="F108" s="370">
        <v>9.07</v>
      </c>
      <c r="G108" s="83">
        <v>3370623.0</v>
      </c>
      <c r="H108" s="83">
        <v>33.53</v>
      </c>
      <c r="I108" s="83" t="s">
        <v>101</v>
      </c>
      <c r="J108" s="83" t="s">
        <v>53</v>
      </c>
      <c r="K108" s="83" t="s">
        <v>203</v>
      </c>
      <c r="L108" s="23"/>
      <c r="M108" s="23"/>
      <c r="N108" s="23"/>
      <c r="O108" s="204" t="str">
        <f t="shared" si="4"/>
        <v>750MeV</v>
      </c>
      <c r="P108" s="23" t="str">
        <f t="shared" si="5"/>
        <v>650MeV</v>
      </c>
      <c r="Q108" s="265">
        <f t="shared" si="1"/>
        <v>582.81</v>
      </c>
      <c r="R108" s="265">
        <f t="shared" si="2"/>
        <v>357.87</v>
      </c>
      <c r="S108" s="265">
        <f t="shared" si="3"/>
        <v>78.71</v>
      </c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</row>
    <row r="109">
      <c r="A109" s="180"/>
      <c r="B109" s="83">
        <v>6674.0</v>
      </c>
      <c r="C109" s="83" t="s">
        <v>471</v>
      </c>
      <c r="D109" s="428">
        <v>26.405</v>
      </c>
      <c r="E109" s="83">
        <v>6.0</v>
      </c>
      <c r="F109" s="370">
        <v>10.56</v>
      </c>
      <c r="G109" s="83">
        <v>3891340.0</v>
      </c>
      <c r="H109" s="83">
        <v>31.56</v>
      </c>
      <c r="I109" s="83" t="s">
        <v>101</v>
      </c>
      <c r="J109" s="83" t="s">
        <v>53</v>
      </c>
      <c r="K109" s="83" t="s">
        <v>203</v>
      </c>
      <c r="L109" s="45"/>
      <c r="M109" s="23"/>
      <c r="N109" s="23"/>
      <c r="O109" s="204" t="str">
        <f t="shared" si="4"/>
        <v>750MeV</v>
      </c>
      <c r="P109" s="23" t="str">
        <f t="shared" si="5"/>
        <v>650MeV</v>
      </c>
      <c r="Q109" s="265">
        <f t="shared" si="1"/>
        <v>582.81</v>
      </c>
      <c r="R109" s="265">
        <f t="shared" si="2"/>
        <v>368.43</v>
      </c>
      <c r="S109" s="265">
        <f t="shared" si="3"/>
        <v>78.71</v>
      </c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</row>
    <row r="110">
      <c r="A110" s="114"/>
      <c r="B110" s="83">
        <v>6675.0</v>
      </c>
      <c r="C110" s="83" t="s">
        <v>471</v>
      </c>
      <c r="D110" s="428">
        <v>26.405</v>
      </c>
      <c r="E110" s="83">
        <v>6.0</v>
      </c>
      <c r="F110" s="370">
        <v>9.88</v>
      </c>
      <c r="G110" s="83">
        <v>3655798.0</v>
      </c>
      <c r="H110" s="83">
        <v>28.45</v>
      </c>
      <c r="I110" s="83" t="s">
        <v>101</v>
      </c>
      <c r="J110" s="83" t="s">
        <v>53</v>
      </c>
      <c r="K110" s="83" t="s">
        <v>203</v>
      </c>
      <c r="L110" s="45"/>
      <c r="M110" s="23"/>
      <c r="N110" s="23"/>
      <c r="O110" s="204" t="str">
        <f t="shared" si="4"/>
        <v>750MeV</v>
      </c>
      <c r="P110" s="23" t="str">
        <f t="shared" si="5"/>
        <v>650MeV</v>
      </c>
      <c r="Q110" s="265">
        <f t="shared" si="1"/>
        <v>582.81</v>
      </c>
      <c r="R110" s="265">
        <f t="shared" si="2"/>
        <v>378.31</v>
      </c>
      <c r="S110" s="265">
        <f t="shared" si="3"/>
        <v>78.71</v>
      </c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</row>
    <row r="111">
      <c r="A111" s="114"/>
      <c r="B111" s="83">
        <v>6676.0</v>
      </c>
      <c r="C111" s="83" t="s">
        <v>471</v>
      </c>
      <c r="D111" s="428">
        <v>26.405</v>
      </c>
      <c r="E111" s="83">
        <v>6.0</v>
      </c>
      <c r="F111" s="370">
        <v>9.52</v>
      </c>
      <c r="G111" s="83">
        <v>3536989.0</v>
      </c>
      <c r="H111" s="83">
        <v>29.88</v>
      </c>
      <c r="I111" s="83" t="s">
        <v>101</v>
      </c>
      <c r="J111" s="83" t="s">
        <v>53</v>
      </c>
      <c r="K111" s="83" t="s">
        <v>203</v>
      </c>
      <c r="L111" s="45"/>
      <c r="M111" s="23"/>
      <c r="N111" s="23"/>
      <c r="O111" s="204" t="str">
        <f t="shared" si="4"/>
        <v>750MeV</v>
      </c>
      <c r="P111" s="23" t="str">
        <f t="shared" si="5"/>
        <v>650MeV</v>
      </c>
      <c r="Q111" s="265">
        <f t="shared" si="1"/>
        <v>582.81</v>
      </c>
      <c r="R111" s="265">
        <f t="shared" si="2"/>
        <v>387.83</v>
      </c>
      <c r="S111" s="265">
        <f t="shared" si="3"/>
        <v>78.71</v>
      </c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</row>
    <row r="112">
      <c r="A112" s="114"/>
      <c r="B112" s="83">
        <v>6677.0</v>
      </c>
      <c r="C112" s="83" t="s">
        <v>471</v>
      </c>
      <c r="D112" s="428">
        <v>26.405</v>
      </c>
      <c r="E112" s="83">
        <v>6.0</v>
      </c>
      <c r="F112" s="370">
        <v>9.82</v>
      </c>
      <c r="G112" s="83">
        <v>3624491.0</v>
      </c>
      <c r="H112" s="83">
        <v>31.95</v>
      </c>
      <c r="I112" s="83" t="s">
        <v>101</v>
      </c>
      <c r="J112" s="83" t="s">
        <v>53</v>
      </c>
      <c r="K112" s="83" t="s">
        <v>203</v>
      </c>
      <c r="L112" s="45"/>
      <c r="M112" s="23"/>
      <c r="N112" s="23"/>
      <c r="O112" s="204" t="str">
        <f t="shared" si="4"/>
        <v>750MeV</v>
      </c>
      <c r="P112" s="23" t="str">
        <f t="shared" si="5"/>
        <v>650MeV</v>
      </c>
      <c r="Q112" s="265">
        <f t="shared" si="1"/>
        <v>582.81</v>
      </c>
      <c r="R112" s="265">
        <f t="shared" si="2"/>
        <v>397.65</v>
      </c>
      <c r="S112" s="265">
        <f t="shared" si="3"/>
        <v>78.71</v>
      </c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</row>
    <row r="113">
      <c r="A113" s="180"/>
      <c r="B113" s="83">
        <v>6678.0</v>
      </c>
      <c r="C113" s="83" t="s">
        <v>471</v>
      </c>
      <c r="D113" s="428">
        <v>26.405</v>
      </c>
      <c r="E113" s="83">
        <v>6.0</v>
      </c>
      <c r="F113" s="370">
        <v>10.52</v>
      </c>
      <c r="G113" s="83">
        <v>3862080.0</v>
      </c>
      <c r="H113" s="83">
        <v>30.22</v>
      </c>
      <c r="I113" s="83" t="s">
        <v>101</v>
      </c>
      <c r="J113" s="83" t="s">
        <v>53</v>
      </c>
      <c r="K113" s="83" t="s">
        <v>203</v>
      </c>
      <c r="L113" s="45"/>
      <c r="M113" s="23"/>
      <c r="N113" s="23"/>
      <c r="O113" s="204" t="str">
        <f t="shared" si="4"/>
        <v>750MeV</v>
      </c>
      <c r="P113" s="23" t="str">
        <f t="shared" si="5"/>
        <v>650MeV</v>
      </c>
      <c r="Q113" s="265">
        <f t="shared" si="1"/>
        <v>582.81</v>
      </c>
      <c r="R113" s="265">
        <f t="shared" si="2"/>
        <v>408.17</v>
      </c>
      <c r="S113" s="265">
        <f t="shared" si="3"/>
        <v>78.71</v>
      </c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</row>
    <row r="114">
      <c r="A114" s="112"/>
      <c r="B114" s="83">
        <v>6679.0</v>
      </c>
      <c r="C114" s="83" t="s">
        <v>471</v>
      </c>
      <c r="D114" s="428">
        <v>26.405</v>
      </c>
      <c r="E114" s="83">
        <v>6.0</v>
      </c>
      <c r="F114" s="370">
        <v>9.91</v>
      </c>
      <c r="G114" s="83">
        <v>3654025.0</v>
      </c>
      <c r="H114" s="83">
        <v>28.75</v>
      </c>
      <c r="I114" s="83" t="s">
        <v>101</v>
      </c>
      <c r="J114" s="83" t="s">
        <v>53</v>
      </c>
      <c r="K114" s="83" t="s">
        <v>203</v>
      </c>
      <c r="L114" s="45"/>
      <c r="M114" s="23"/>
      <c r="N114" s="23"/>
      <c r="O114" s="204" t="str">
        <f t="shared" si="4"/>
        <v>750MeV</v>
      </c>
      <c r="P114" s="23" t="str">
        <f t="shared" si="5"/>
        <v>650MeV</v>
      </c>
      <c r="Q114" s="265">
        <f t="shared" si="1"/>
        <v>582.81</v>
      </c>
      <c r="R114" s="265">
        <f t="shared" si="2"/>
        <v>418.08</v>
      </c>
      <c r="S114" s="265">
        <f t="shared" si="3"/>
        <v>78.71</v>
      </c>
      <c r="T114" s="83"/>
      <c r="U114" s="83"/>
      <c r="V114" s="8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</row>
    <row r="115">
      <c r="A115" s="188"/>
      <c r="B115" s="83">
        <v>6680.0</v>
      </c>
      <c r="C115" s="83" t="s">
        <v>471</v>
      </c>
      <c r="D115" s="428">
        <v>26.405</v>
      </c>
      <c r="E115" s="83">
        <v>6.0</v>
      </c>
      <c r="F115" s="370">
        <v>3.57</v>
      </c>
      <c r="G115" s="83">
        <v>1350415.0</v>
      </c>
      <c r="H115" s="83">
        <v>15.69</v>
      </c>
      <c r="I115" s="83" t="s">
        <v>101</v>
      </c>
      <c r="J115" s="83" t="s">
        <v>53</v>
      </c>
      <c r="K115" s="83" t="s">
        <v>203</v>
      </c>
      <c r="L115" s="23"/>
      <c r="M115" s="23"/>
      <c r="N115" s="23"/>
      <c r="O115" s="204" t="str">
        <f t="shared" si="4"/>
        <v>750MeV</v>
      </c>
      <c r="P115" s="23" t="str">
        <f t="shared" si="5"/>
        <v>650MeV</v>
      </c>
      <c r="Q115" s="265">
        <f t="shared" si="1"/>
        <v>582.81</v>
      </c>
      <c r="R115" s="265">
        <f t="shared" si="2"/>
        <v>421.65</v>
      </c>
      <c r="S115" s="265">
        <f t="shared" si="3"/>
        <v>78.71</v>
      </c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</row>
    <row r="116">
      <c r="A116" s="114"/>
      <c r="B116" s="83">
        <v>6681.0</v>
      </c>
      <c r="C116" s="83" t="s">
        <v>471</v>
      </c>
      <c r="D116" s="428">
        <v>26.405</v>
      </c>
      <c r="E116" s="83">
        <v>6.0</v>
      </c>
      <c r="F116" s="370">
        <v>4.9</v>
      </c>
      <c r="G116" s="83">
        <v>1798677.0</v>
      </c>
      <c r="H116" s="83">
        <v>14.49</v>
      </c>
      <c r="I116" s="83" t="s">
        <v>101</v>
      </c>
      <c r="J116" s="83" t="s">
        <v>53</v>
      </c>
      <c r="K116" s="83" t="s">
        <v>203</v>
      </c>
      <c r="L116" s="23"/>
      <c r="M116" s="23"/>
      <c r="N116" s="23"/>
      <c r="O116" s="204" t="str">
        <f t="shared" si="4"/>
        <v>750MeV</v>
      </c>
      <c r="P116" s="23" t="str">
        <f t="shared" si="5"/>
        <v>650MeV</v>
      </c>
      <c r="Q116" s="265">
        <f t="shared" si="1"/>
        <v>582.81</v>
      </c>
      <c r="R116" s="265">
        <f t="shared" si="2"/>
        <v>426.55</v>
      </c>
      <c r="S116" s="265">
        <f t="shared" si="3"/>
        <v>78.71</v>
      </c>
      <c r="T116" s="205"/>
      <c r="U116" s="205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</row>
    <row r="117">
      <c r="A117" s="114"/>
      <c r="B117" s="83">
        <v>6682.0</v>
      </c>
      <c r="C117" s="83" t="s">
        <v>471</v>
      </c>
      <c r="D117" s="428">
        <v>26.405</v>
      </c>
      <c r="E117" s="83">
        <v>4.0</v>
      </c>
      <c r="F117" s="370">
        <v>4.82</v>
      </c>
      <c r="G117" s="83">
        <v>1814373.0</v>
      </c>
      <c r="H117" s="83">
        <v>31.02</v>
      </c>
      <c r="I117" s="83" t="s">
        <v>101</v>
      </c>
      <c r="J117" s="83" t="s">
        <v>53</v>
      </c>
      <c r="K117" s="83" t="s">
        <v>203</v>
      </c>
      <c r="L117" s="45"/>
      <c r="M117" s="23"/>
      <c r="N117" s="45"/>
      <c r="O117" s="204" t="str">
        <f t="shared" si="4"/>
        <v>750MeV</v>
      </c>
      <c r="P117" s="23" t="str">
        <f t="shared" si="5"/>
        <v>650MeV</v>
      </c>
      <c r="Q117" s="265">
        <f t="shared" si="1"/>
        <v>582.81</v>
      </c>
      <c r="R117" s="265">
        <f t="shared" si="2"/>
        <v>431.37</v>
      </c>
      <c r="S117" s="265">
        <f t="shared" si="3"/>
        <v>78.71</v>
      </c>
      <c r="T117" s="205"/>
      <c r="U117" s="205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</row>
    <row r="118">
      <c r="A118" s="114"/>
      <c r="B118" s="83">
        <v>6683.0</v>
      </c>
      <c r="C118" s="83" t="s">
        <v>471</v>
      </c>
      <c r="D118" s="428">
        <v>26.405</v>
      </c>
      <c r="E118" s="83">
        <v>6.0</v>
      </c>
      <c r="F118" s="370">
        <v>4.57</v>
      </c>
      <c r="G118" s="83">
        <v>1691764.0</v>
      </c>
      <c r="H118" s="83">
        <v>14.64</v>
      </c>
      <c r="I118" s="83" t="s">
        <v>101</v>
      </c>
      <c r="J118" s="83" t="s">
        <v>453</v>
      </c>
      <c r="K118" s="83" t="s">
        <v>223</v>
      </c>
      <c r="L118" s="45"/>
      <c r="M118" s="23"/>
      <c r="N118" s="23"/>
      <c r="O118" s="204" t="str">
        <f t="shared" si="4"/>
        <v>750MeV</v>
      </c>
      <c r="P118" s="23" t="str">
        <f t="shared" si="5"/>
        <v>650MeV</v>
      </c>
      <c r="Q118" s="265">
        <f t="shared" si="1"/>
        <v>582.81</v>
      </c>
      <c r="R118" s="265">
        <f t="shared" si="2"/>
        <v>435.94</v>
      </c>
      <c r="S118" s="265">
        <f t="shared" si="3"/>
        <v>78.71</v>
      </c>
      <c r="T118" s="205"/>
      <c r="U118" s="205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</row>
    <row r="119">
      <c r="A119" s="75"/>
      <c r="B119" s="52">
        <v>6684.0</v>
      </c>
      <c r="C119" s="52" t="s">
        <v>471</v>
      </c>
      <c r="D119" s="426">
        <v>26.405</v>
      </c>
      <c r="E119" s="52">
        <v>11.0</v>
      </c>
      <c r="F119" s="242">
        <v>18.25</v>
      </c>
      <c r="G119" s="52">
        <v>2506507.0</v>
      </c>
      <c r="H119" s="52">
        <v>30.51</v>
      </c>
      <c r="I119" s="100" t="s">
        <v>65</v>
      </c>
      <c r="J119" s="52" t="s">
        <v>53</v>
      </c>
      <c r="K119" s="52" t="s">
        <v>203</v>
      </c>
      <c r="O119" s="176" t="str">
        <f t="shared" si="4"/>
        <v>750MeV</v>
      </c>
      <c r="P119" s="20" t="str">
        <f t="shared" si="5"/>
        <v>650MeV</v>
      </c>
      <c r="Q119" s="247">
        <f t="shared" si="1"/>
        <v>601.06</v>
      </c>
      <c r="R119" s="247">
        <f t="shared" si="2"/>
        <v>435.94</v>
      </c>
      <c r="S119" s="247">
        <f t="shared" si="3"/>
        <v>78.71</v>
      </c>
      <c r="T119" s="216"/>
      <c r="U119" s="216"/>
    </row>
    <row r="120">
      <c r="A120" s="75"/>
      <c r="B120" s="52">
        <v>6685.0</v>
      </c>
      <c r="C120" s="52" t="s">
        <v>471</v>
      </c>
      <c r="D120" s="426">
        <v>26.405</v>
      </c>
      <c r="E120" s="52">
        <v>11.0</v>
      </c>
      <c r="F120" s="242">
        <v>15.41</v>
      </c>
      <c r="G120" s="52">
        <v>2108019.0</v>
      </c>
      <c r="H120" s="52">
        <v>29.68</v>
      </c>
      <c r="I120" s="100" t="s">
        <v>65</v>
      </c>
      <c r="J120" s="52" t="s">
        <v>53</v>
      </c>
      <c r="K120" s="52" t="s">
        <v>203</v>
      </c>
      <c r="O120" s="176" t="str">
        <f t="shared" si="4"/>
        <v>750MeV</v>
      </c>
      <c r="P120" s="20" t="str">
        <f t="shared" si="5"/>
        <v>650MeV</v>
      </c>
      <c r="Q120" s="247">
        <f t="shared" si="1"/>
        <v>616.47</v>
      </c>
      <c r="R120" s="247">
        <f t="shared" si="2"/>
        <v>435.94</v>
      </c>
      <c r="S120" s="247">
        <f t="shared" si="3"/>
        <v>78.71</v>
      </c>
      <c r="T120" s="216"/>
      <c r="U120" s="216"/>
    </row>
    <row r="121">
      <c r="A121" s="75"/>
      <c r="B121" s="52">
        <v>6686.0</v>
      </c>
      <c r="C121" s="52" t="s">
        <v>471</v>
      </c>
      <c r="D121" s="426">
        <v>26.405</v>
      </c>
      <c r="E121" s="52">
        <v>11.0</v>
      </c>
      <c r="F121" s="242">
        <v>17.38</v>
      </c>
      <c r="G121" s="52">
        <v>2385356.0</v>
      </c>
      <c r="H121" s="52">
        <v>29.29</v>
      </c>
      <c r="I121" s="100" t="s">
        <v>65</v>
      </c>
      <c r="J121" s="52" t="s">
        <v>53</v>
      </c>
      <c r="K121" s="52" t="s">
        <v>203</v>
      </c>
      <c r="O121" s="176" t="str">
        <f t="shared" si="4"/>
        <v>750MeV</v>
      </c>
      <c r="P121" s="20" t="str">
        <f t="shared" si="5"/>
        <v>650MeV</v>
      </c>
      <c r="Q121" s="247">
        <f t="shared" si="1"/>
        <v>633.85</v>
      </c>
      <c r="R121" s="247">
        <f t="shared" si="2"/>
        <v>435.94</v>
      </c>
      <c r="S121" s="247">
        <f t="shared" si="3"/>
        <v>78.71</v>
      </c>
      <c r="T121" s="216"/>
      <c r="U121" s="216"/>
    </row>
    <row r="122">
      <c r="A122" s="75"/>
      <c r="B122" s="52">
        <v>6687.0</v>
      </c>
      <c r="C122" s="52" t="s">
        <v>471</v>
      </c>
      <c r="D122" s="426">
        <v>26.405</v>
      </c>
      <c r="E122" s="52">
        <v>11.0</v>
      </c>
      <c r="F122" s="242">
        <v>17.52</v>
      </c>
      <c r="G122" s="52">
        <v>2420730.0</v>
      </c>
      <c r="H122" s="52">
        <v>29.55</v>
      </c>
      <c r="I122" s="100" t="s">
        <v>65</v>
      </c>
      <c r="J122" s="52" t="s">
        <v>53</v>
      </c>
      <c r="K122" s="52" t="s">
        <v>203</v>
      </c>
      <c r="O122" s="176" t="str">
        <f t="shared" si="4"/>
        <v>750MeV</v>
      </c>
      <c r="P122" s="20" t="str">
        <f t="shared" si="5"/>
        <v>650MeV</v>
      </c>
      <c r="Q122" s="247">
        <f t="shared" si="1"/>
        <v>651.37</v>
      </c>
      <c r="R122" s="247">
        <f t="shared" si="2"/>
        <v>435.94</v>
      </c>
      <c r="S122" s="247">
        <f t="shared" si="3"/>
        <v>78.71</v>
      </c>
      <c r="T122" s="216"/>
      <c r="U122" s="216"/>
    </row>
    <row r="123">
      <c r="A123" s="75"/>
      <c r="B123" s="52">
        <v>6688.0</v>
      </c>
      <c r="C123" s="52" t="s">
        <v>471</v>
      </c>
      <c r="D123" s="426">
        <v>26.405</v>
      </c>
      <c r="E123" s="52">
        <v>9.0</v>
      </c>
      <c r="F123" s="242">
        <v>9.96</v>
      </c>
      <c r="G123" s="52">
        <v>1364532.0</v>
      </c>
      <c r="H123" s="52">
        <v>21.41</v>
      </c>
      <c r="I123" s="100" t="s">
        <v>65</v>
      </c>
      <c r="J123" s="52" t="s">
        <v>53</v>
      </c>
      <c r="K123" s="52" t="s">
        <v>203</v>
      </c>
      <c r="O123" s="176" t="str">
        <f t="shared" si="4"/>
        <v>750MeV</v>
      </c>
      <c r="P123" s="20" t="str">
        <f t="shared" si="5"/>
        <v>650MeV</v>
      </c>
      <c r="Q123" s="247">
        <f t="shared" si="1"/>
        <v>661.33</v>
      </c>
      <c r="R123" s="247">
        <f t="shared" si="2"/>
        <v>435.94</v>
      </c>
      <c r="S123" s="247">
        <f t="shared" si="3"/>
        <v>78.71</v>
      </c>
      <c r="T123" s="216"/>
      <c r="U123" s="216"/>
    </row>
    <row r="124">
      <c r="A124" s="75"/>
      <c r="B124" s="52">
        <v>6689.0</v>
      </c>
      <c r="C124" s="52" t="s">
        <v>471</v>
      </c>
      <c r="D124" s="426">
        <v>26.405</v>
      </c>
      <c r="E124" s="52">
        <v>6.0</v>
      </c>
      <c r="F124" s="242">
        <v>12.28</v>
      </c>
      <c r="G124" s="52">
        <v>1721013.0</v>
      </c>
      <c r="H124" s="52">
        <v>37.8</v>
      </c>
      <c r="I124" s="100" t="s">
        <v>65</v>
      </c>
      <c r="J124" s="52" t="s">
        <v>53</v>
      </c>
      <c r="K124" s="52" t="s">
        <v>203</v>
      </c>
      <c r="L124" s="4" t="s">
        <v>892</v>
      </c>
      <c r="O124" s="176" t="str">
        <f t="shared" si="4"/>
        <v>750MeV</v>
      </c>
      <c r="P124" s="20" t="str">
        <f t="shared" si="5"/>
        <v>650MeV</v>
      </c>
      <c r="Q124" s="247">
        <f t="shared" si="1"/>
        <v>673.61</v>
      </c>
      <c r="R124" s="247">
        <f t="shared" si="2"/>
        <v>435.94</v>
      </c>
      <c r="S124" s="247">
        <f t="shared" si="3"/>
        <v>78.71</v>
      </c>
      <c r="T124" s="216"/>
      <c r="U124" s="216"/>
    </row>
    <row r="125">
      <c r="A125" s="75"/>
      <c r="B125" s="52">
        <v>6690.0</v>
      </c>
      <c r="C125" s="52" t="s">
        <v>471</v>
      </c>
      <c r="D125" s="426">
        <v>26.405</v>
      </c>
      <c r="E125" s="52">
        <v>11.0</v>
      </c>
      <c r="F125" s="242">
        <v>17.14</v>
      </c>
      <c r="G125" s="52">
        <v>2464452.0</v>
      </c>
      <c r="H125" s="52">
        <v>33.02</v>
      </c>
      <c r="I125" s="100" t="s">
        <v>65</v>
      </c>
      <c r="J125" s="52" t="s">
        <v>53</v>
      </c>
      <c r="K125" s="52" t="s">
        <v>203</v>
      </c>
      <c r="L125" s="4" t="s">
        <v>893</v>
      </c>
      <c r="M125" s="4" t="s">
        <v>894</v>
      </c>
      <c r="O125" s="176" t="str">
        <f t="shared" si="4"/>
        <v>750MeV</v>
      </c>
      <c r="P125" s="20" t="str">
        <f t="shared" si="5"/>
        <v>650MeV</v>
      </c>
      <c r="Q125" s="247">
        <f t="shared" si="1"/>
        <v>690.75</v>
      </c>
      <c r="R125" s="247">
        <f t="shared" si="2"/>
        <v>435.94</v>
      </c>
      <c r="S125" s="247">
        <f t="shared" si="3"/>
        <v>78.71</v>
      </c>
      <c r="T125" s="216"/>
      <c r="U125" s="216"/>
    </row>
    <row r="126">
      <c r="A126" s="338"/>
      <c r="B126" s="333">
        <v>6691.0</v>
      </c>
      <c r="C126" s="333" t="s">
        <v>702</v>
      </c>
      <c r="D126" s="438">
        <v>26.405</v>
      </c>
      <c r="E126" s="333">
        <v>5.0</v>
      </c>
      <c r="F126" s="387">
        <v>8.34</v>
      </c>
      <c r="G126" s="333">
        <v>1452439.0</v>
      </c>
      <c r="H126" s="333">
        <v>30.38</v>
      </c>
      <c r="I126" s="333" t="s">
        <v>229</v>
      </c>
      <c r="J126" s="333" t="s">
        <v>53</v>
      </c>
      <c r="K126" s="333" t="s">
        <v>203</v>
      </c>
      <c r="L126" s="335"/>
      <c r="M126" s="335"/>
      <c r="N126" s="336"/>
      <c r="O126" s="337" t="str">
        <f t="shared" si="4"/>
        <v>750MeV</v>
      </c>
      <c r="P126" s="336" t="str">
        <f t="shared" si="5"/>
        <v>650MeV</v>
      </c>
      <c r="Q126" s="386">
        <f t="shared" si="1"/>
        <v>690.75</v>
      </c>
      <c r="R126" s="386">
        <f t="shared" si="2"/>
        <v>435.94</v>
      </c>
      <c r="S126" s="386">
        <f t="shared" si="3"/>
        <v>87.05</v>
      </c>
      <c r="T126" s="414"/>
      <c r="U126" s="414"/>
      <c r="V126" s="336"/>
      <c r="W126" s="336"/>
      <c r="X126" s="336"/>
      <c r="Y126" s="336"/>
      <c r="Z126" s="336"/>
      <c r="AA126" s="336"/>
      <c r="AB126" s="336"/>
      <c r="AC126" s="336"/>
      <c r="AD126" s="336"/>
      <c r="AE126" s="336"/>
      <c r="AF126" s="336"/>
      <c r="AG126" s="336"/>
      <c r="AH126" s="336"/>
    </row>
    <row r="127">
      <c r="A127" s="332"/>
      <c r="B127" s="333">
        <v>6692.0</v>
      </c>
      <c r="C127" s="333" t="s">
        <v>702</v>
      </c>
      <c r="D127" s="438">
        <v>26.405</v>
      </c>
      <c r="E127" s="333">
        <v>10.0</v>
      </c>
      <c r="F127" s="387">
        <v>14.39</v>
      </c>
      <c r="G127" s="333">
        <v>3141176.0</v>
      </c>
      <c r="H127" s="333">
        <v>29.94</v>
      </c>
      <c r="I127" s="333" t="s">
        <v>65</v>
      </c>
      <c r="J127" s="333" t="s">
        <v>53</v>
      </c>
      <c r="K127" s="333" t="s">
        <v>203</v>
      </c>
      <c r="L127" s="335" t="s">
        <v>893</v>
      </c>
      <c r="M127" s="335" t="s">
        <v>894</v>
      </c>
      <c r="N127" s="336"/>
      <c r="O127" s="337" t="str">
        <f t="shared" si="4"/>
        <v>750MeV</v>
      </c>
      <c r="P127" s="336" t="str">
        <f t="shared" si="5"/>
        <v>650MeV</v>
      </c>
      <c r="Q127" s="386">
        <f t="shared" si="1"/>
        <v>705.14</v>
      </c>
      <c r="R127" s="386">
        <f t="shared" si="2"/>
        <v>435.94</v>
      </c>
      <c r="S127" s="386">
        <f t="shared" si="3"/>
        <v>87.05</v>
      </c>
      <c r="T127" s="414"/>
      <c r="U127" s="414"/>
      <c r="V127" s="336"/>
      <c r="W127" s="336"/>
      <c r="X127" s="336"/>
      <c r="Y127" s="336"/>
      <c r="Z127" s="336"/>
      <c r="AA127" s="336"/>
      <c r="AB127" s="336"/>
      <c r="AC127" s="336"/>
      <c r="AD127" s="336"/>
      <c r="AE127" s="336"/>
      <c r="AF127" s="336"/>
      <c r="AG127" s="336"/>
      <c r="AH127" s="336"/>
    </row>
    <row r="128">
      <c r="A128" s="332"/>
      <c r="B128" s="333">
        <v>6693.0</v>
      </c>
      <c r="C128" s="333" t="s">
        <v>702</v>
      </c>
      <c r="D128" s="438">
        <v>26.405</v>
      </c>
      <c r="E128" s="333">
        <v>10.0</v>
      </c>
      <c r="F128" s="387">
        <v>15.77</v>
      </c>
      <c r="G128" s="333">
        <v>3356394.0</v>
      </c>
      <c r="H128" s="333">
        <v>31.58</v>
      </c>
      <c r="I128" s="333" t="s">
        <v>65</v>
      </c>
      <c r="J128" s="333" t="s">
        <v>53</v>
      </c>
      <c r="K128" s="333" t="s">
        <v>203</v>
      </c>
      <c r="L128" s="335" t="s">
        <v>893</v>
      </c>
      <c r="M128" s="335" t="s">
        <v>894</v>
      </c>
      <c r="N128" s="336"/>
      <c r="O128" s="337" t="str">
        <f t="shared" si="4"/>
        <v>750MeV</v>
      </c>
      <c r="P128" s="336" t="str">
        <f t="shared" si="5"/>
        <v>650MeV</v>
      </c>
      <c r="Q128" s="386">
        <f t="shared" si="1"/>
        <v>720.91</v>
      </c>
      <c r="R128" s="386">
        <f t="shared" si="2"/>
        <v>435.94</v>
      </c>
      <c r="S128" s="386">
        <f t="shared" si="3"/>
        <v>87.05</v>
      </c>
      <c r="T128" s="414"/>
      <c r="U128" s="414"/>
      <c r="V128" s="336"/>
      <c r="W128" s="336"/>
      <c r="X128" s="336"/>
      <c r="Y128" s="336"/>
      <c r="Z128" s="336"/>
      <c r="AA128" s="336"/>
      <c r="AB128" s="336"/>
      <c r="AC128" s="336"/>
      <c r="AD128" s="336"/>
      <c r="AE128" s="336"/>
      <c r="AF128" s="336"/>
      <c r="AG128" s="336"/>
      <c r="AH128" s="336"/>
    </row>
    <row r="129">
      <c r="A129" s="332"/>
      <c r="B129" s="333">
        <v>6694.0</v>
      </c>
      <c r="C129" s="333" t="s">
        <v>702</v>
      </c>
      <c r="D129" s="438">
        <v>26.405</v>
      </c>
      <c r="E129" s="333">
        <v>5.0</v>
      </c>
      <c r="F129" s="387">
        <v>8.91</v>
      </c>
      <c r="G129" s="333">
        <v>4086592.0</v>
      </c>
      <c r="H129" s="333">
        <v>33.65</v>
      </c>
      <c r="I129" s="333" t="s">
        <v>101</v>
      </c>
      <c r="J129" s="333" t="s">
        <v>53</v>
      </c>
      <c r="K129" s="333" t="s">
        <v>203</v>
      </c>
      <c r="L129" s="335" t="s">
        <v>893</v>
      </c>
      <c r="M129" s="335" t="s">
        <v>894</v>
      </c>
      <c r="N129" s="336"/>
      <c r="O129" s="337" t="str">
        <f t="shared" si="4"/>
        <v>750MeV</v>
      </c>
      <c r="P129" s="336" t="str">
        <f t="shared" si="5"/>
        <v>650MeV</v>
      </c>
      <c r="Q129" s="386">
        <f t="shared" si="1"/>
        <v>720.91</v>
      </c>
      <c r="R129" s="386">
        <f t="shared" si="2"/>
        <v>444.85</v>
      </c>
      <c r="S129" s="386">
        <f t="shared" si="3"/>
        <v>87.05</v>
      </c>
      <c r="T129" s="414"/>
      <c r="U129" s="414"/>
      <c r="V129" s="336"/>
      <c r="W129" s="336"/>
      <c r="X129" s="336"/>
      <c r="Y129" s="336"/>
      <c r="Z129" s="336"/>
      <c r="AA129" s="336"/>
      <c r="AB129" s="336"/>
      <c r="AC129" s="336"/>
      <c r="AD129" s="336"/>
      <c r="AE129" s="336"/>
      <c r="AF129" s="336"/>
      <c r="AG129" s="336"/>
      <c r="AH129" s="336"/>
    </row>
    <row r="130">
      <c r="A130" s="332"/>
      <c r="B130" s="333">
        <v>6695.0</v>
      </c>
      <c r="C130" s="333" t="s">
        <v>702</v>
      </c>
      <c r="D130" s="438">
        <v>26.405</v>
      </c>
      <c r="E130" s="333">
        <v>5.0</v>
      </c>
      <c r="F130" s="387">
        <v>6.95</v>
      </c>
      <c r="G130" s="333">
        <v>3281772.0</v>
      </c>
      <c r="H130" s="333">
        <v>28.39</v>
      </c>
      <c r="I130" s="333" t="s">
        <v>101</v>
      </c>
      <c r="J130" s="333" t="s">
        <v>53</v>
      </c>
      <c r="K130" s="333" t="s">
        <v>203</v>
      </c>
      <c r="L130" s="335" t="s">
        <v>893</v>
      </c>
      <c r="M130" s="335" t="s">
        <v>894</v>
      </c>
      <c r="N130" s="336"/>
      <c r="O130" s="337" t="str">
        <f t="shared" si="4"/>
        <v>750MeV</v>
      </c>
      <c r="P130" s="336" t="str">
        <f t="shared" si="5"/>
        <v>650MeV</v>
      </c>
      <c r="Q130" s="386">
        <f t="shared" si="1"/>
        <v>720.91</v>
      </c>
      <c r="R130" s="386">
        <f t="shared" si="2"/>
        <v>451.8</v>
      </c>
      <c r="S130" s="386">
        <f t="shared" si="3"/>
        <v>87.05</v>
      </c>
      <c r="T130" s="414"/>
      <c r="U130" s="414"/>
      <c r="V130" s="336"/>
      <c r="W130" s="336"/>
      <c r="X130" s="336"/>
      <c r="Y130" s="336"/>
      <c r="Z130" s="336"/>
      <c r="AA130" s="336"/>
      <c r="AB130" s="336"/>
      <c r="AC130" s="336"/>
      <c r="AD130" s="336"/>
      <c r="AE130" s="336"/>
      <c r="AF130" s="336"/>
      <c r="AG130" s="335">
        <v>35.0</v>
      </c>
      <c r="AH130" s="335">
        <v>12.0</v>
      </c>
    </row>
    <row r="131">
      <c r="A131" s="332"/>
      <c r="B131" s="333">
        <v>6696.0</v>
      </c>
      <c r="C131" s="333" t="s">
        <v>702</v>
      </c>
      <c r="D131" s="438">
        <v>26.405</v>
      </c>
      <c r="E131" s="333">
        <v>5.0</v>
      </c>
      <c r="F131" s="439">
        <v>8.01</v>
      </c>
      <c r="G131" s="335">
        <v>3647105.0</v>
      </c>
      <c r="H131" s="335">
        <v>28.73</v>
      </c>
      <c r="I131" s="333" t="s">
        <v>101</v>
      </c>
      <c r="J131" s="333" t="s">
        <v>53</v>
      </c>
      <c r="K131" s="333" t="s">
        <v>203</v>
      </c>
      <c r="L131" s="335" t="s">
        <v>893</v>
      </c>
      <c r="M131" s="335" t="s">
        <v>894</v>
      </c>
      <c r="N131" s="336"/>
      <c r="O131" s="337" t="str">
        <f t="shared" si="4"/>
        <v>750MeV</v>
      </c>
      <c r="P131" s="336" t="str">
        <f t="shared" si="5"/>
        <v>650MeV</v>
      </c>
      <c r="Q131" s="386">
        <f t="shared" si="1"/>
        <v>720.91</v>
      </c>
      <c r="R131" s="386">
        <f t="shared" si="2"/>
        <v>459.81</v>
      </c>
      <c r="S131" s="386">
        <f t="shared" si="3"/>
        <v>87.05</v>
      </c>
      <c r="T131" s="414"/>
      <c r="U131" s="414"/>
      <c r="V131" s="336"/>
      <c r="W131" s="336"/>
      <c r="X131" s="336"/>
      <c r="Y131" s="336"/>
      <c r="Z131" s="336"/>
      <c r="AA131" s="336"/>
      <c r="AB131" s="336"/>
      <c r="AC131" s="336"/>
      <c r="AD131" s="336"/>
      <c r="AE131" s="336"/>
      <c r="AF131" s="336"/>
      <c r="AG131" s="336"/>
      <c r="AH131" s="336"/>
    </row>
    <row r="132">
      <c r="A132" s="332"/>
      <c r="B132" s="333">
        <v>6697.0</v>
      </c>
      <c r="C132" s="333" t="s">
        <v>702</v>
      </c>
      <c r="D132" s="438">
        <v>26.405</v>
      </c>
      <c r="E132" s="333">
        <v>5.0</v>
      </c>
      <c r="F132" s="439">
        <v>8.79</v>
      </c>
      <c r="G132" s="335">
        <v>4123404.0</v>
      </c>
      <c r="H132" s="335">
        <v>28.42</v>
      </c>
      <c r="I132" s="333" t="s">
        <v>101</v>
      </c>
      <c r="J132" s="333" t="s">
        <v>53</v>
      </c>
      <c r="K132" s="333" t="s">
        <v>203</v>
      </c>
      <c r="L132" s="335" t="s">
        <v>893</v>
      </c>
      <c r="M132" s="335" t="s">
        <v>894</v>
      </c>
      <c r="N132" s="336"/>
      <c r="O132" s="337" t="str">
        <f t="shared" si="4"/>
        <v>750MeV</v>
      </c>
      <c r="P132" s="336" t="str">
        <f t="shared" si="5"/>
        <v>650MeV</v>
      </c>
      <c r="Q132" s="386">
        <f t="shared" si="1"/>
        <v>720.91</v>
      </c>
      <c r="R132" s="386">
        <f t="shared" si="2"/>
        <v>468.6</v>
      </c>
      <c r="S132" s="386">
        <f t="shared" si="3"/>
        <v>87.05</v>
      </c>
      <c r="T132" s="414"/>
      <c r="U132" s="414"/>
      <c r="V132" s="336"/>
      <c r="W132" s="336"/>
      <c r="X132" s="336"/>
      <c r="Y132" s="336"/>
      <c r="Z132" s="336"/>
      <c r="AA132" s="336"/>
      <c r="AB132" s="336"/>
      <c r="AC132" s="336"/>
      <c r="AD132" s="336"/>
      <c r="AE132" s="336"/>
      <c r="AF132" s="336"/>
      <c r="AG132" s="336"/>
      <c r="AH132" s="336"/>
    </row>
    <row r="133">
      <c r="A133" s="252"/>
      <c r="B133" s="52"/>
      <c r="C133" s="52"/>
      <c r="D133" s="276"/>
      <c r="E133" s="52"/>
      <c r="F133" s="242"/>
      <c r="G133" s="52"/>
      <c r="H133" s="52"/>
      <c r="I133" s="52"/>
      <c r="J133" s="52"/>
      <c r="K133" s="293"/>
      <c r="O133" s="176" t="str">
        <f t="shared" si="4"/>
        <v>750MeV</v>
      </c>
      <c r="P133" s="20" t="str">
        <f t="shared" si="5"/>
        <v>650MeV</v>
      </c>
      <c r="Q133" s="247">
        <f t="shared" si="1"/>
        <v>720.91</v>
      </c>
      <c r="R133" s="247">
        <f t="shared" si="2"/>
        <v>468.6</v>
      </c>
      <c r="S133" s="247">
        <f t="shared" si="3"/>
        <v>87.05</v>
      </c>
      <c r="T133" s="216"/>
      <c r="U133" s="216"/>
    </row>
    <row r="134">
      <c r="A134" s="75"/>
      <c r="B134" s="52"/>
      <c r="C134" s="52"/>
      <c r="D134" s="276"/>
      <c r="E134" s="52"/>
      <c r="F134" s="242"/>
      <c r="G134" s="52"/>
      <c r="H134" s="52"/>
      <c r="I134" s="52"/>
      <c r="J134" s="52"/>
      <c r="K134" s="293"/>
      <c r="O134" s="176" t="str">
        <f t="shared" si="4"/>
        <v>750MeV</v>
      </c>
      <c r="P134" s="20" t="str">
        <f t="shared" si="5"/>
        <v>650MeV</v>
      </c>
      <c r="Q134" s="247">
        <f t="shared" si="1"/>
        <v>720.91</v>
      </c>
      <c r="R134" s="247">
        <f t="shared" si="2"/>
        <v>468.6</v>
      </c>
      <c r="S134" s="247">
        <f t="shared" si="3"/>
        <v>87.05</v>
      </c>
      <c r="T134" s="216"/>
      <c r="U134" s="216"/>
    </row>
    <row r="135">
      <c r="A135" s="73"/>
      <c r="B135" s="52"/>
      <c r="C135" s="52"/>
      <c r="D135" s="276"/>
      <c r="E135" s="52"/>
      <c r="F135" s="242"/>
      <c r="G135" s="52"/>
      <c r="H135" s="52"/>
      <c r="I135" s="52"/>
      <c r="J135" s="52"/>
      <c r="K135" s="52"/>
      <c r="O135" s="176" t="str">
        <f t="shared" si="4"/>
        <v>750MeV</v>
      </c>
      <c r="P135" s="20" t="str">
        <f t="shared" si="5"/>
        <v>650MeV</v>
      </c>
      <c r="Q135" s="247">
        <f t="shared" si="1"/>
        <v>720.91</v>
      </c>
      <c r="R135" s="247">
        <f t="shared" si="2"/>
        <v>468.6</v>
      </c>
      <c r="S135" s="247">
        <f t="shared" si="3"/>
        <v>87.05</v>
      </c>
      <c r="T135" s="216"/>
      <c r="U135" s="216"/>
    </row>
    <row r="136">
      <c r="A136" s="75"/>
      <c r="B136" s="52"/>
      <c r="C136" s="52"/>
      <c r="D136" s="276"/>
      <c r="E136" s="52"/>
      <c r="F136" s="242"/>
      <c r="G136" s="52"/>
      <c r="H136" s="52"/>
      <c r="I136" s="52"/>
      <c r="J136" s="52"/>
      <c r="K136" s="293"/>
      <c r="L136" s="4"/>
      <c r="O136" s="176" t="str">
        <f t="shared" si="4"/>
        <v>750MeV</v>
      </c>
      <c r="P136" s="20" t="str">
        <f t="shared" si="5"/>
        <v>650MeV</v>
      </c>
      <c r="Q136" s="247">
        <f t="shared" si="1"/>
        <v>720.91</v>
      </c>
      <c r="R136" s="247">
        <f t="shared" si="2"/>
        <v>468.6</v>
      </c>
      <c r="S136" s="247">
        <f t="shared" si="3"/>
        <v>87.05</v>
      </c>
      <c r="T136" s="216"/>
      <c r="U136" s="216"/>
    </row>
    <row r="137">
      <c r="A137" s="75"/>
      <c r="B137" s="52"/>
      <c r="C137" s="52"/>
      <c r="D137" s="276"/>
      <c r="E137" s="52"/>
      <c r="F137" s="242"/>
      <c r="G137" s="52"/>
      <c r="H137" s="52"/>
      <c r="I137" s="52"/>
      <c r="J137" s="52"/>
      <c r="K137" s="293"/>
      <c r="O137" s="176" t="str">
        <f t="shared" si="4"/>
        <v>750MeV</v>
      </c>
      <c r="P137" s="20" t="str">
        <f t="shared" si="5"/>
        <v>650MeV</v>
      </c>
      <c r="Q137" s="247">
        <f t="shared" si="1"/>
        <v>720.91</v>
      </c>
      <c r="R137" s="247">
        <f t="shared" si="2"/>
        <v>468.6</v>
      </c>
      <c r="S137" s="247">
        <f t="shared" si="3"/>
        <v>87.05</v>
      </c>
      <c r="T137" s="216"/>
      <c r="U137" s="216"/>
    </row>
    <row r="138">
      <c r="A138" s="252"/>
      <c r="B138" s="52"/>
      <c r="C138" s="52"/>
      <c r="D138" s="276"/>
      <c r="E138" s="52"/>
      <c r="F138" s="242"/>
      <c r="G138" s="52"/>
      <c r="H138" s="52"/>
      <c r="I138" s="52"/>
      <c r="J138" s="52"/>
      <c r="K138" s="293"/>
      <c r="O138" s="176" t="str">
        <f t="shared" si="4"/>
        <v>750MeV</v>
      </c>
      <c r="P138" s="20" t="str">
        <f t="shared" si="5"/>
        <v>650MeV</v>
      </c>
      <c r="Q138" s="247">
        <f t="shared" si="1"/>
        <v>720.91</v>
      </c>
      <c r="R138" s="247">
        <f t="shared" si="2"/>
        <v>468.6</v>
      </c>
      <c r="S138" s="247">
        <f t="shared" si="3"/>
        <v>87.05</v>
      </c>
      <c r="T138" s="216"/>
      <c r="U138" s="216"/>
    </row>
    <row r="139">
      <c r="A139" s="75"/>
      <c r="B139" s="52"/>
      <c r="C139" s="52"/>
      <c r="D139" s="276"/>
      <c r="E139" s="52"/>
      <c r="F139" s="242"/>
      <c r="G139" s="52"/>
      <c r="H139" s="52"/>
      <c r="I139" s="52"/>
      <c r="J139" s="52"/>
      <c r="K139" s="293"/>
      <c r="O139" s="176" t="str">
        <f t="shared" si="4"/>
        <v>750MeV</v>
      </c>
      <c r="P139" s="20" t="str">
        <f t="shared" si="5"/>
        <v>650MeV</v>
      </c>
      <c r="Q139" s="247">
        <f t="shared" si="1"/>
        <v>720.91</v>
      </c>
      <c r="R139" s="247">
        <f t="shared" si="2"/>
        <v>468.6</v>
      </c>
      <c r="S139" s="247">
        <f t="shared" si="3"/>
        <v>87.05</v>
      </c>
      <c r="T139" s="216"/>
      <c r="U139" s="216"/>
    </row>
    <row r="140">
      <c r="A140" s="75"/>
      <c r="B140" s="52"/>
      <c r="C140" s="52"/>
      <c r="D140" s="276"/>
      <c r="E140" s="52"/>
      <c r="F140" s="242"/>
      <c r="G140" s="52"/>
      <c r="H140" s="52"/>
      <c r="I140" s="100"/>
      <c r="J140" s="52"/>
      <c r="K140" s="293"/>
      <c r="O140" s="176" t="str">
        <f t="shared" si="4"/>
        <v>750MeV</v>
      </c>
      <c r="P140" s="20" t="str">
        <f t="shared" si="5"/>
        <v>650MeV</v>
      </c>
      <c r="Q140" s="247">
        <f t="shared" si="1"/>
        <v>720.91</v>
      </c>
      <c r="R140" s="247">
        <f t="shared" si="2"/>
        <v>468.6</v>
      </c>
      <c r="S140" s="247">
        <f t="shared" si="3"/>
        <v>87.05</v>
      </c>
      <c r="T140" s="216"/>
      <c r="U140" s="216"/>
    </row>
    <row r="141">
      <c r="A141" s="75"/>
      <c r="B141" s="52"/>
      <c r="C141" s="52"/>
      <c r="D141" s="276"/>
      <c r="E141" s="52"/>
      <c r="F141" s="242"/>
      <c r="G141" s="52"/>
      <c r="H141" s="52"/>
      <c r="I141" s="100"/>
      <c r="J141" s="52"/>
      <c r="K141" s="293"/>
      <c r="O141" s="176" t="str">
        <f t="shared" si="4"/>
        <v>750MeV</v>
      </c>
      <c r="P141" s="20" t="str">
        <f t="shared" si="5"/>
        <v>650MeV</v>
      </c>
      <c r="Q141" s="247">
        <f t="shared" si="1"/>
        <v>720.91</v>
      </c>
      <c r="R141" s="247">
        <f t="shared" si="2"/>
        <v>468.6</v>
      </c>
      <c r="S141" s="247">
        <f t="shared" si="3"/>
        <v>87.05</v>
      </c>
      <c r="T141" s="216"/>
      <c r="U141" s="216"/>
    </row>
    <row r="142">
      <c r="A142" s="75"/>
      <c r="B142" s="52"/>
      <c r="C142" s="52"/>
      <c r="D142" s="276"/>
      <c r="E142" s="52"/>
      <c r="F142" s="242"/>
      <c r="G142" s="52"/>
      <c r="H142" s="52"/>
      <c r="I142" s="100"/>
      <c r="J142" s="52"/>
      <c r="K142" s="293"/>
      <c r="O142" s="176" t="str">
        <f t="shared" si="4"/>
        <v>750MeV</v>
      </c>
      <c r="P142" s="20" t="str">
        <f t="shared" si="5"/>
        <v>650MeV</v>
      </c>
      <c r="Q142" s="247">
        <f t="shared" si="1"/>
        <v>720.91</v>
      </c>
      <c r="R142" s="247">
        <f t="shared" si="2"/>
        <v>468.6</v>
      </c>
      <c r="S142" s="247">
        <f t="shared" si="3"/>
        <v>87.05</v>
      </c>
      <c r="T142" s="216"/>
      <c r="U142" s="216"/>
    </row>
    <row r="143">
      <c r="A143" s="75"/>
      <c r="B143" s="52"/>
      <c r="C143" s="52"/>
      <c r="D143" s="276"/>
      <c r="E143" s="52"/>
      <c r="F143" s="242"/>
      <c r="G143" s="52"/>
      <c r="H143" s="52"/>
      <c r="I143" s="100"/>
      <c r="J143" s="52"/>
      <c r="K143" s="293"/>
      <c r="O143" s="176" t="str">
        <f t="shared" si="4"/>
        <v>750MeV</v>
      </c>
      <c r="P143" s="20" t="str">
        <f t="shared" si="5"/>
        <v>650MeV</v>
      </c>
      <c r="Q143" s="247">
        <f t="shared" si="1"/>
        <v>720.91</v>
      </c>
      <c r="R143" s="247">
        <f t="shared" si="2"/>
        <v>468.6</v>
      </c>
      <c r="S143" s="247">
        <f t="shared" si="3"/>
        <v>87.05</v>
      </c>
      <c r="T143" s="216"/>
      <c r="U143" s="216"/>
    </row>
    <row r="144">
      <c r="A144" s="252"/>
      <c r="B144" s="52"/>
      <c r="C144" s="52"/>
      <c r="D144" s="276"/>
      <c r="E144" s="52"/>
      <c r="F144" s="242"/>
      <c r="G144" s="52"/>
      <c r="H144" s="52"/>
      <c r="I144" s="100"/>
      <c r="J144" s="52"/>
      <c r="K144" s="293"/>
      <c r="O144" s="176" t="str">
        <f t="shared" si="4"/>
        <v>750MeV</v>
      </c>
      <c r="P144" s="20" t="str">
        <f t="shared" si="5"/>
        <v>650MeV</v>
      </c>
      <c r="Q144" s="247">
        <f t="shared" si="1"/>
        <v>720.91</v>
      </c>
      <c r="R144" s="247">
        <f t="shared" si="2"/>
        <v>468.6</v>
      </c>
      <c r="S144" s="247">
        <f t="shared" si="3"/>
        <v>87.05</v>
      </c>
      <c r="T144" s="216"/>
      <c r="U144" s="216"/>
    </row>
    <row r="145">
      <c r="A145" s="73"/>
      <c r="B145" s="52"/>
      <c r="C145" s="52"/>
      <c r="D145" s="276"/>
      <c r="E145" s="52"/>
      <c r="F145" s="242"/>
      <c r="G145" s="52"/>
      <c r="H145" s="52"/>
      <c r="I145" s="100"/>
      <c r="J145" s="52"/>
      <c r="K145" s="293"/>
      <c r="O145" s="176" t="str">
        <f t="shared" si="4"/>
        <v>750MeV</v>
      </c>
      <c r="P145" s="20" t="str">
        <f t="shared" si="5"/>
        <v>650MeV</v>
      </c>
      <c r="Q145" s="247">
        <f t="shared" si="1"/>
        <v>720.91</v>
      </c>
      <c r="R145" s="247">
        <f t="shared" si="2"/>
        <v>468.6</v>
      </c>
      <c r="S145" s="247">
        <f t="shared" si="3"/>
        <v>87.05</v>
      </c>
      <c r="T145" s="216"/>
      <c r="U145" s="216"/>
    </row>
    <row r="146">
      <c r="A146" s="73"/>
      <c r="B146" s="52"/>
      <c r="C146" s="52"/>
      <c r="D146" s="276"/>
      <c r="E146" s="52"/>
      <c r="F146" s="242"/>
      <c r="G146" s="52"/>
      <c r="H146" s="52"/>
      <c r="I146" s="100"/>
      <c r="J146" s="52"/>
      <c r="K146" s="293"/>
      <c r="O146" s="176" t="str">
        <f t="shared" si="4"/>
        <v>750MeV</v>
      </c>
      <c r="P146" s="20" t="str">
        <f t="shared" si="5"/>
        <v>650MeV</v>
      </c>
      <c r="Q146" s="247">
        <f t="shared" si="1"/>
        <v>720.91</v>
      </c>
      <c r="R146" s="247">
        <f t="shared" si="2"/>
        <v>468.6</v>
      </c>
      <c r="S146" s="247">
        <f t="shared" si="3"/>
        <v>87.05</v>
      </c>
      <c r="T146" s="216"/>
      <c r="U146" s="216"/>
    </row>
    <row r="147">
      <c r="A147" s="75"/>
      <c r="B147" s="52"/>
      <c r="C147" s="52"/>
      <c r="D147" s="276"/>
      <c r="E147" s="52"/>
      <c r="F147" s="242"/>
      <c r="G147" s="52"/>
      <c r="H147" s="52"/>
      <c r="I147" s="100"/>
      <c r="J147" s="52"/>
      <c r="K147" s="293"/>
      <c r="O147" s="176" t="str">
        <f t="shared" si="4"/>
        <v>750MeV</v>
      </c>
      <c r="P147" s="20" t="str">
        <f t="shared" si="5"/>
        <v>650MeV</v>
      </c>
      <c r="Q147" s="247">
        <f t="shared" si="1"/>
        <v>720.91</v>
      </c>
      <c r="R147" s="247">
        <f t="shared" si="2"/>
        <v>468.6</v>
      </c>
      <c r="S147" s="247">
        <f t="shared" si="3"/>
        <v>87.05</v>
      </c>
      <c r="T147" s="216"/>
      <c r="U147" s="216"/>
    </row>
    <row r="148">
      <c r="A148" s="75"/>
      <c r="B148" s="52"/>
      <c r="C148" s="52"/>
      <c r="D148" s="276"/>
      <c r="E148" s="52"/>
      <c r="F148" s="242"/>
      <c r="G148" s="52"/>
      <c r="H148" s="52"/>
      <c r="I148" s="100"/>
      <c r="J148" s="52"/>
      <c r="K148" s="293"/>
      <c r="O148" s="176" t="str">
        <f t="shared" si="4"/>
        <v>750MeV</v>
      </c>
      <c r="P148" s="20" t="str">
        <f t="shared" si="5"/>
        <v>650MeV</v>
      </c>
      <c r="Q148" s="247">
        <f t="shared" si="1"/>
        <v>720.91</v>
      </c>
      <c r="R148" s="247">
        <f t="shared" si="2"/>
        <v>468.6</v>
      </c>
      <c r="S148" s="247">
        <f t="shared" si="3"/>
        <v>87.05</v>
      </c>
      <c r="T148" s="216"/>
      <c r="U148" s="216"/>
    </row>
    <row r="149">
      <c r="A149" s="75"/>
      <c r="B149" s="52"/>
      <c r="C149" s="52"/>
      <c r="D149" s="276"/>
      <c r="E149" s="52"/>
      <c r="F149" s="242"/>
      <c r="G149" s="52"/>
      <c r="H149" s="52"/>
      <c r="I149" s="100"/>
      <c r="J149" s="52"/>
      <c r="K149" s="293"/>
      <c r="O149" s="176" t="str">
        <f t="shared" si="4"/>
        <v>750MeV</v>
      </c>
      <c r="P149" s="20" t="str">
        <f t="shared" si="5"/>
        <v>650MeV</v>
      </c>
      <c r="Q149" s="247">
        <f t="shared" si="1"/>
        <v>720.91</v>
      </c>
      <c r="R149" s="247">
        <f t="shared" si="2"/>
        <v>468.6</v>
      </c>
      <c r="S149" s="247">
        <f t="shared" si="3"/>
        <v>87.05</v>
      </c>
      <c r="T149" s="216"/>
      <c r="U149" s="216"/>
    </row>
    <row r="150">
      <c r="A150" s="75"/>
      <c r="B150" s="52"/>
      <c r="C150" s="52"/>
      <c r="D150" s="276"/>
      <c r="E150" s="52"/>
      <c r="F150" s="242"/>
      <c r="G150" s="52"/>
      <c r="H150" s="52"/>
      <c r="I150" s="100"/>
      <c r="J150" s="52"/>
      <c r="K150" s="293"/>
      <c r="L150" s="4"/>
      <c r="O150" s="176" t="str">
        <f t="shared" si="4"/>
        <v>750MeV</v>
      </c>
      <c r="P150" s="20" t="str">
        <f t="shared" si="5"/>
        <v>650MeV</v>
      </c>
      <c r="Q150" s="247">
        <f t="shared" si="1"/>
        <v>720.91</v>
      </c>
      <c r="R150" s="247">
        <f t="shared" si="2"/>
        <v>468.6</v>
      </c>
      <c r="S150" s="247">
        <f t="shared" si="3"/>
        <v>87.05</v>
      </c>
      <c r="T150" s="216"/>
      <c r="U150" s="216"/>
    </row>
    <row r="151">
      <c r="A151" s="75"/>
      <c r="B151" s="52"/>
      <c r="C151" s="52"/>
      <c r="D151" s="276"/>
      <c r="E151" s="52"/>
      <c r="F151" s="242"/>
      <c r="G151" s="52"/>
      <c r="H151" s="52"/>
      <c r="I151" s="100"/>
      <c r="J151" s="52"/>
      <c r="K151" s="293"/>
      <c r="L151" s="4"/>
      <c r="O151" s="176" t="str">
        <f t="shared" si="4"/>
        <v>750MeV</v>
      </c>
      <c r="P151" s="20" t="str">
        <f t="shared" si="5"/>
        <v>650MeV</v>
      </c>
      <c r="Q151" s="247">
        <f t="shared" si="1"/>
        <v>720.91</v>
      </c>
      <c r="R151" s="247">
        <f t="shared" si="2"/>
        <v>468.6</v>
      </c>
      <c r="S151" s="247">
        <f t="shared" si="3"/>
        <v>87.05</v>
      </c>
      <c r="T151" s="216"/>
      <c r="U151" s="216"/>
    </row>
    <row r="152">
      <c r="A152" s="75"/>
      <c r="B152" s="52"/>
      <c r="C152" s="52"/>
      <c r="D152" s="276"/>
      <c r="E152" s="52"/>
      <c r="F152" s="242"/>
      <c r="G152" s="52"/>
      <c r="H152" s="52"/>
      <c r="I152" s="100"/>
      <c r="J152" s="52"/>
      <c r="K152" s="293"/>
      <c r="O152" s="176" t="str">
        <f t="shared" si="4"/>
        <v>750MeV</v>
      </c>
      <c r="P152" s="20" t="str">
        <f t="shared" si="5"/>
        <v>650MeV</v>
      </c>
      <c r="Q152" s="247">
        <f t="shared" si="1"/>
        <v>720.91</v>
      </c>
      <c r="R152" s="247">
        <f t="shared" si="2"/>
        <v>468.6</v>
      </c>
      <c r="S152" s="247">
        <f t="shared" si="3"/>
        <v>87.05</v>
      </c>
      <c r="T152" s="216"/>
      <c r="U152" s="216"/>
    </row>
    <row r="153">
      <c r="A153" s="75"/>
      <c r="B153" s="52"/>
      <c r="C153" s="52"/>
      <c r="D153" s="276"/>
      <c r="E153" s="52"/>
      <c r="F153" s="242"/>
      <c r="G153" s="52"/>
      <c r="H153" s="52"/>
      <c r="I153" s="100"/>
      <c r="J153" s="52"/>
      <c r="K153" s="293"/>
      <c r="O153" s="176" t="str">
        <f t="shared" si="4"/>
        <v>750MeV</v>
      </c>
      <c r="P153" s="20" t="str">
        <f t="shared" si="5"/>
        <v>650MeV</v>
      </c>
      <c r="Q153" s="247">
        <f t="shared" si="1"/>
        <v>720.91</v>
      </c>
      <c r="R153" s="247">
        <f t="shared" si="2"/>
        <v>468.6</v>
      </c>
      <c r="S153" s="247">
        <f t="shared" si="3"/>
        <v>87.05</v>
      </c>
      <c r="T153" s="216"/>
      <c r="U153" s="216"/>
    </row>
    <row r="154">
      <c r="A154" s="75"/>
      <c r="B154" s="52"/>
      <c r="C154" s="52"/>
      <c r="D154" s="276"/>
      <c r="E154" s="52"/>
      <c r="F154" s="242"/>
      <c r="G154" s="52"/>
      <c r="H154" s="52"/>
      <c r="I154" s="100"/>
      <c r="J154" s="52"/>
      <c r="K154" s="293"/>
      <c r="O154" s="176" t="str">
        <f t="shared" si="4"/>
        <v>750MeV</v>
      </c>
      <c r="P154" s="20" t="str">
        <f t="shared" si="5"/>
        <v>650MeV</v>
      </c>
      <c r="Q154" s="247">
        <f t="shared" si="1"/>
        <v>720.91</v>
      </c>
      <c r="R154" s="247">
        <f t="shared" si="2"/>
        <v>468.6</v>
      </c>
      <c r="S154" s="247">
        <f t="shared" si="3"/>
        <v>87.05</v>
      </c>
      <c r="T154" s="216"/>
      <c r="U154" s="216"/>
    </row>
    <row r="155">
      <c r="A155" s="75"/>
      <c r="B155" s="52"/>
      <c r="C155" s="52"/>
      <c r="D155" s="276"/>
      <c r="E155" s="52"/>
      <c r="F155" s="242"/>
      <c r="G155" s="52"/>
      <c r="H155" s="52"/>
      <c r="I155" s="100"/>
      <c r="J155" s="52"/>
      <c r="K155" s="293"/>
      <c r="O155" s="176" t="str">
        <f t="shared" si="4"/>
        <v>750MeV</v>
      </c>
      <c r="P155" s="20" t="str">
        <f t="shared" si="5"/>
        <v>650MeV</v>
      </c>
      <c r="Q155" s="247">
        <f t="shared" si="1"/>
        <v>720.91</v>
      </c>
      <c r="R155" s="247">
        <f t="shared" si="2"/>
        <v>468.6</v>
      </c>
      <c r="S155" s="247">
        <f t="shared" si="3"/>
        <v>87.05</v>
      </c>
      <c r="T155" s="216"/>
      <c r="U155" s="216"/>
    </row>
    <row r="156">
      <c r="A156" s="73"/>
      <c r="B156" s="52"/>
      <c r="C156" s="52"/>
      <c r="D156" s="276"/>
      <c r="E156" s="52"/>
      <c r="F156" s="242"/>
      <c r="G156" s="52"/>
      <c r="H156" s="52"/>
      <c r="I156" s="100"/>
      <c r="J156" s="52"/>
      <c r="K156" s="293"/>
      <c r="O156" s="176" t="str">
        <f t="shared" si="4"/>
        <v>750MeV</v>
      </c>
      <c r="P156" s="20" t="str">
        <f t="shared" si="5"/>
        <v>650MeV</v>
      </c>
      <c r="Q156" s="247">
        <f t="shared" si="1"/>
        <v>720.91</v>
      </c>
      <c r="R156" s="247">
        <f t="shared" si="2"/>
        <v>468.6</v>
      </c>
      <c r="S156" s="247">
        <f t="shared" si="3"/>
        <v>87.05</v>
      </c>
      <c r="T156" s="216"/>
      <c r="U156" s="216"/>
    </row>
    <row r="157">
      <c r="A157" s="75"/>
      <c r="B157" s="52"/>
      <c r="C157" s="52"/>
      <c r="D157" s="276"/>
      <c r="E157" s="52"/>
      <c r="F157" s="242"/>
      <c r="G157" s="52"/>
      <c r="H157" s="52"/>
      <c r="I157" s="100"/>
      <c r="J157" s="52"/>
      <c r="K157" s="293"/>
      <c r="O157" s="176" t="str">
        <f t="shared" si="4"/>
        <v>750MeV</v>
      </c>
      <c r="P157" s="20" t="str">
        <f t="shared" si="5"/>
        <v>650MeV</v>
      </c>
      <c r="Q157" s="247">
        <f t="shared" si="1"/>
        <v>720.91</v>
      </c>
      <c r="R157" s="247">
        <f t="shared" si="2"/>
        <v>468.6</v>
      </c>
      <c r="S157" s="247">
        <f t="shared" si="3"/>
        <v>87.05</v>
      </c>
      <c r="T157" s="216"/>
      <c r="U157" s="216"/>
    </row>
    <row r="158">
      <c r="A158" s="75"/>
      <c r="B158" s="52"/>
      <c r="C158" s="52"/>
      <c r="D158" s="276"/>
      <c r="E158" s="52"/>
      <c r="F158" s="242"/>
      <c r="G158" s="52"/>
      <c r="H158" s="52"/>
      <c r="I158" s="100"/>
      <c r="J158" s="100"/>
      <c r="K158" s="100"/>
      <c r="O158" s="176" t="str">
        <f t="shared" si="4"/>
        <v>750MeV</v>
      </c>
      <c r="P158" s="20" t="str">
        <f t="shared" si="5"/>
        <v>650MeV</v>
      </c>
      <c r="Q158" s="247">
        <f t="shared" si="1"/>
        <v>720.91</v>
      </c>
      <c r="R158" s="247">
        <f t="shared" si="2"/>
        <v>468.6</v>
      </c>
      <c r="S158" s="247">
        <f t="shared" si="3"/>
        <v>87.05</v>
      </c>
      <c r="T158" s="216"/>
      <c r="U158" s="216"/>
    </row>
    <row r="159">
      <c r="A159" s="75"/>
      <c r="B159" s="52"/>
      <c r="C159" s="52"/>
      <c r="D159" s="276"/>
      <c r="E159" s="52"/>
      <c r="F159" s="242"/>
      <c r="G159" s="52"/>
      <c r="H159" s="52"/>
      <c r="I159" s="100"/>
      <c r="J159" s="52"/>
      <c r="K159" s="293"/>
      <c r="O159" s="176" t="str">
        <f t="shared" si="4"/>
        <v>750MeV</v>
      </c>
      <c r="P159" s="20" t="str">
        <f t="shared" si="5"/>
        <v>650MeV</v>
      </c>
      <c r="Q159" s="247">
        <f t="shared" si="1"/>
        <v>720.91</v>
      </c>
      <c r="R159" s="247">
        <f t="shared" si="2"/>
        <v>468.6</v>
      </c>
      <c r="S159" s="247">
        <f t="shared" si="3"/>
        <v>87.05</v>
      </c>
      <c r="T159" s="216"/>
      <c r="U159" s="216"/>
    </row>
    <row r="160">
      <c r="A160" s="75"/>
      <c r="B160" s="52"/>
      <c r="C160" s="52"/>
      <c r="D160" s="276"/>
      <c r="E160" s="52"/>
      <c r="F160" s="242"/>
      <c r="G160" s="52"/>
      <c r="H160" s="52"/>
      <c r="I160" s="100"/>
      <c r="J160" s="52"/>
      <c r="K160" s="293"/>
      <c r="O160" s="176" t="str">
        <f t="shared" si="4"/>
        <v>750MeV</v>
      </c>
      <c r="P160" s="20" t="str">
        <f t="shared" si="5"/>
        <v>650MeV</v>
      </c>
      <c r="Q160" s="247">
        <f t="shared" si="1"/>
        <v>720.91</v>
      </c>
      <c r="R160" s="247">
        <f t="shared" si="2"/>
        <v>468.6</v>
      </c>
      <c r="S160" s="247">
        <f t="shared" si="3"/>
        <v>87.05</v>
      </c>
      <c r="T160" s="216"/>
      <c r="U160" s="216"/>
    </row>
    <row r="161">
      <c r="A161" s="75"/>
      <c r="B161" s="52"/>
      <c r="C161" s="52"/>
      <c r="D161" s="276"/>
      <c r="E161" s="52"/>
      <c r="F161" s="242"/>
      <c r="G161" s="52"/>
      <c r="H161" s="52"/>
      <c r="I161" s="100"/>
      <c r="J161" s="52"/>
      <c r="K161" s="293"/>
      <c r="O161" s="176" t="str">
        <f t="shared" si="4"/>
        <v>750MeV</v>
      </c>
      <c r="P161" s="20" t="str">
        <f t="shared" si="5"/>
        <v>650MeV</v>
      </c>
      <c r="Q161" s="247">
        <f t="shared" si="1"/>
        <v>720.91</v>
      </c>
      <c r="R161" s="247">
        <f t="shared" si="2"/>
        <v>468.6</v>
      </c>
      <c r="S161" s="247">
        <f t="shared" si="3"/>
        <v>87.05</v>
      </c>
      <c r="T161" s="216"/>
      <c r="U161" s="216"/>
    </row>
    <row r="162">
      <c r="A162" s="75"/>
      <c r="B162" s="52"/>
      <c r="C162" s="52"/>
      <c r="D162" s="276"/>
      <c r="E162" s="52"/>
      <c r="F162" s="242"/>
      <c r="G162" s="52"/>
      <c r="H162" s="52"/>
      <c r="I162" s="118"/>
      <c r="J162" s="118"/>
      <c r="K162" s="118"/>
      <c r="O162" s="176" t="str">
        <f t="shared" si="4"/>
        <v>750MeV</v>
      </c>
      <c r="P162" s="20" t="str">
        <f t="shared" si="5"/>
        <v>650MeV</v>
      </c>
      <c r="Q162" s="247">
        <f t="shared" si="1"/>
        <v>720.91</v>
      </c>
      <c r="R162" s="247">
        <f t="shared" si="2"/>
        <v>468.6</v>
      </c>
      <c r="S162" s="247">
        <f t="shared" si="3"/>
        <v>87.05</v>
      </c>
      <c r="T162" s="216"/>
      <c r="U162" s="216"/>
    </row>
    <row r="163">
      <c r="A163" s="75"/>
      <c r="B163" s="52"/>
      <c r="C163" s="52"/>
      <c r="D163" s="276"/>
      <c r="E163" s="52"/>
      <c r="F163" s="242"/>
      <c r="G163" s="52"/>
      <c r="H163" s="52"/>
      <c r="I163" s="118"/>
      <c r="J163" s="118"/>
      <c r="K163" s="118"/>
      <c r="O163" s="176" t="str">
        <f t="shared" si="4"/>
        <v>750MeV</v>
      </c>
      <c r="P163" s="20" t="str">
        <f t="shared" si="5"/>
        <v>650MeV</v>
      </c>
      <c r="Q163" s="247">
        <f t="shared" si="1"/>
        <v>720.91</v>
      </c>
      <c r="R163" s="247">
        <f t="shared" si="2"/>
        <v>468.6</v>
      </c>
      <c r="S163" s="247">
        <f t="shared" si="3"/>
        <v>87.05</v>
      </c>
      <c r="T163" s="216"/>
      <c r="U163" s="216"/>
    </row>
    <row r="164">
      <c r="A164" s="75"/>
      <c r="B164" s="52"/>
      <c r="C164" s="52"/>
      <c r="D164" s="276"/>
      <c r="E164" s="52"/>
      <c r="F164" s="242"/>
      <c r="G164" s="52"/>
      <c r="H164" s="52"/>
      <c r="I164" s="118"/>
      <c r="J164" s="118"/>
      <c r="K164" s="118"/>
      <c r="O164" s="176" t="str">
        <f t="shared" si="4"/>
        <v>750MeV</v>
      </c>
      <c r="P164" s="20" t="str">
        <f t="shared" si="5"/>
        <v>650MeV</v>
      </c>
      <c r="Q164" s="247">
        <f t="shared" si="1"/>
        <v>720.91</v>
      </c>
      <c r="R164" s="247">
        <f t="shared" si="2"/>
        <v>468.6</v>
      </c>
      <c r="S164" s="247">
        <f t="shared" si="3"/>
        <v>87.05</v>
      </c>
      <c r="T164" s="216"/>
      <c r="U164" s="216"/>
    </row>
    <row r="165">
      <c r="A165" s="75"/>
      <c r="B165" s="52"/>
      <c r="C165" s="52"/>
      <c r="D165" s="276"/>
      <c r="E165" s="52"/>
      <c r="F165" s="242"/>
      <c r="G165" s="52"/>
      <c r="H165" s="52"/>
      <c r="I165" s="52"/>
      <c r="J165" s="52"/>
      <c r="K165" s="52"/>
      <c r="O165" s="176" t="str">
        <f t="shared" si="4"/>
        <v>750MeV</v>
      </c>
      <c r="P165" s="20" t="str">
        <f t="shared" si="5"/>
        <v>650MeV</v>
      </c>
      <c r="Q165" s="247">
        <f t="shared" si="1"/>
        <v>720.91</v>
      </c>
      <c r="R165" s="247">
        <f t="shared" si="2"/>
        <v>468.6</v>
      </c>
      <c r="S165" s="247">
        <f t="shared" si="3"/>
        <v>87.05</v>
      </c>
      <c r="T165" s="216"/>
      <c r="U165" s="216"/>
    </row>
    <row r="166">
      <c r="A166" s="75"/>
      <c r="B166" s="52"/>
      <c r="C166" s="52"/>
      <c r="D166" s="276"/>
      <c r="E166" s="52"/>
      <c r="F166" s="52"/>
      <c r="G166" s="52"/>
      <c r="H166" s="52"/>
      <c r="I166" s="52"/>
      <c r="J166" s="52"/>
      <c r="K166" s="52"/>
      <c r="O166" s="176" t="str">
        <f t="shared" si="4"/>
        <v>750MeV</v>
      </c>
      <c r="P166" s="20" t="str">
        <f t="shared" si="5"/>
        <v>650MeV</v>
      </c>
      <c r="Q166" s="247">
        <f t="shared" si="1"/>
        <v>720.91</v>
      </c>
      <c r="R166" s="247">
        <f t="shared" si="2"/>
        <v>468.6</v>
      </c>
      <c r="S166" s="247">
        <f t="shared" si="3"/>
        <v>87.05</v>
      </c>
      <c r="T166" s="216"/>
      <c r="U166" s="216"/>
    </row>
    <row r="167">
      <c r="A167" s="75"/>
      <c r="B167" s="52"/>
      <c r="C167" s="52"/>
      <c r="D167" s="276"/>
      <c r="E167" s="52"/>
      <c r="F167" s="242"/>
      <c r="G167" s="52"/>
      <c r="H167" s="52"/>
      <c r="I167" s="52"/>
      <c r="J167" s="52"/>
      <c r="K167" s="52"/>
      <c r="O167" s="176" t="str">
        <f t="shared" si="4"/>
        <v>750MeV</v>
      </c>
      <c r="P167" s="20" t="str">
        <f t="shared" si="5"/>
        <v>650MeV</v>
      </c>
      <c r="Q167" s="247">
        <f t="shared" si="1"/>
        <v>720.91</v>
      </c>
      <c r="R167" s="247">
        <f t="shared" si="2"/>
        <v>468.6</v>
      </c>
      <c r="S167" s="247">
        <f t="shared" si="3"/>
        <v>87.05</v>
      </c>
      <c r="T167" s="216"/>
      <c r="U167" s="216"/>
    </row>
    <row r="168">
      <c r="A168" s="75"/>
      <c r="B168" s="52"/>
      <c r="C168" s="52"/>
      <c r="D168" s="276"/>
      <c r="E168" s="52"/>
      <c r="F168" s="242"/>
      <c r="G168" s="52"/>
      <c r="H168" s="52"/>
      <c r="I168" s="52"/>
      <c r="J168" s="52"/>
      <c r="K168" s="52"/>
      <c r="O168" s="176" t="str">
        <f t="shared" si="4"/>
        <v>750MeV</v>
      </c>
      <c r="P168" s="20" t="str">
        <f t="shared" si="5"/>
        <v>650MeV</v>
      </c>
      <c r="Q168" s="247">
        <f t="shared" si="1"/>
        <v>720.91</v>
      </c>
      <c r="R168" s="247">
        <f t="shared" si="2"/>
        <v>468.6</v>
      </c>
      <c r="S168" s="247">
        <f t="shared" si="3"/>
        <v>87.05</v>
      </c>
      <c r="T168" s="216"/>
      <c r="U168" s="216"/>
    </row>
    <row r="169">
      <c r="A169" s="75"/>
      <c r="B169" s="52"/>
      <c r="C169" s="52"/>
      <c r="D169" s="276"/>
      <c r="E169" s="52"/>
      <c r="F169" s="242"/>
      <c r="G169" s="52"/>
      <c r="H169" s="52"/>
      <c r="I169" s="52"/>
      <c r="J169" s="52"/>
      <c r="K169" s="52"/>
      <c r="L169" s="4"/>
      <c r="O169" s="176" t="str">
        <f t="shared" si="4"/>
        <v>750MeV</v>
      </c>
      <c r="P169" s="20" t="str">
        <f t="shared" si="5"/>
        <v>650MeV</v>
      </c>
      <c r="Q169" s="247">
        <f t="shared" si="1"/>
        <v>720.91</v>
      </c>
      <c r="R169" s="247">
        <f t="shared" si="2"/>
        <v>468.6</v>
      </c>
      <c r="S169" s="247">
        <f t="shared" si="3"/>
        <v>87.05</v>
      </c>
      <c r="T169" s="216"/>
      <c r="U169" s="216"/>
    </row>
    <row r="170">
      <c r="A170" s="75"/>
      <c r="B170" s="52"/>
      <c r="C170" s="52"/>
      <c r="D170" s="276"/>
      <c r="E170" s="52"/>
      <c r="F170" s="242"/>
      <c r="G170" s="52"/>
      <c r="H170" s="52"/>
      <c r="I170" s="52"/>
      <c r="J170" s="52"/>
      <c r="K170" s="52"/>
      <c r="L170" s="4"/>
      <c r="O170" s="176" t="str">
        <f t="shared" si="4"/>
        <v>750MeV</v>
      </c>
      <c r="P170" s="20" t="str">
        <f t="shared" si="5"/>
        <v>650MeV</v>
      </c>
      <c r="Q170" s="247">
        <f t="shared" si="1"/>
        <v>720.91</v>
      </c>
      <c r="R170" s="247">
        <f t="shared" si="2"/>
        <v>468.6</v>
      </c>
      <c r="S170" s="247">
        <f t="shared" si="3"/>
        <v>87.05</v>
      </c>
      <c r="T170" s="216"/>
      <c r="U170" s="216"/>
    </row>
    <row r="171">
      <c r="A171" s="75"/>
      <c r="B171" s="52"/>
      <c r="C171" s="52"/>
      <c r="D171" s="276"/>
      <c r="E171" s="52"/>
      <c r="F171" s="242"/>
      <c r="G171" s="52"/>
      <c r="H171" s="52"/>
      <c r="I171" s="52"/>
      <c r="J171" s="52"/>
      <c r="K171" s="52"/>
      <c r="L171" s="4"/>
      <c r="O171" s="176" t="str">
        <f t="shared" si="4"/>
        <v>750MeV</v>
      </c>
      <c r="P171" s="20" t="str">
        <f t="shared" si="5"/>
        <v>650MeV</v>
      </c>
      <c r="Q171" s="247">
        <f t="shared" si="1"/>
        <v>720.91</v>
      </c>
      <c r="R171" s="247">
        <f t="shared" si="2"/>
        <v>468.6</v>
      </c>
      <c r="S171" s="247">
        <f t="shared" si="3"/>
        <v>87.05</v>
      </c>
      <c r="T171" s="216"/>
      <c r="U171" s="216"/>
    </row>
    <row r="172">
      <c r="A172" s="75"/>
      <c r="B172" s="52"/>
      <c r="C172" s="52"/>
      <c r="D172" s="276"/>
      <c r="E172" s="52"/>
      <c r="F172" s="242"/>
      <c r="G172" s="52"/>
      <c r="H172" s="52"/>
      <c r="I172" s="52"/>
      <c r="J172" s="52"/>
      <c r="K172" s="52"/>
      <c r="O172" s="176" t="str">
        <f t="shared" si="4"/>
        <v>750MeV</v>
      </c>
      <c r="P172" s="20" t="str">
        <f t="shared" si="5"/>
        <v>650MeV</v>
      </c>
      <c r="Q172" s="247">
        <f t="shared" si="1"/>
        <v>720.91</v>
      </c>
      <c r="R172" s="247">
        <f t="shared" si="2"/>
        <v>468.6</v>
      </c>
      <c r="S172" s="247">
        <f t="shared" si="3"/>
        <v>87.05</v>
      </c>
      <c r="T172" s="216"/>
      <c r="U172" s="216"/>
    </row>
    <row r="173">
      <c r="A173" s="75"/>
      <c r="B173" s="52"/>
      <c r="C173" s="52"/>
      <c r="D173" s="276"/>
      <c r="E173" s="52"/>
      <c r="F173" s="242"/>
      <c r="G173" s="52"/>
      <c r="H173" s="52"/>
      <c r="I173" s="52"/>
      <c r="J173" s="52"/>
      <c r="K173" s="52"/>
      <c r="O173" s="176" t="str">
        <f t="shared" si="4"/>
        <v>750MeV</v>
      </c>
      <c r="P173" s="20" t="str">
        <f t="shared" si="5"/>
        <v>650MeV</v>
      </c>
      <c r="Q173" s="247">
        <f t="shared" si="1"/>
        <v>720.91</v>
      </c>
      <c r="R173" s="247">
        <f t="shared" si="2"/>
        <v>468.6</v>
      </c>
      <c r="S173" s="247">
        <f t="shared" si="3"/>
        <v>87.05</v>
      </c>
      <c r="T173" s="216"/>
      <c r="U173" s="216"/>
    </row>
    <row r="174">
      <c r="A174" s="75"/>
      <c r="B174" s="52"/>
      <c r="C174" s="52"/>
      <c r="D174" s="276"/>
      <c r="E174" s="52"/>
      <c r="F174" s="242"/>
      <c r="G174" s="52"/>
      <c r="H174" s="52"/>
      <c r="I174" s="52"/>
      <c r="J174" s="52"/>
      <c r="K174" s="52"/>
      <c r="O174" s="176" t="str">
        <f t="shared" si="4"/>
        <v>750MeV</v>
      </c>
      <c r="P174" s="20" t="str">
        <f t="shared" si="5"/>
        <v>650MeV</v>
      </c>
      <c r="Q174" s="247">
        <f t="shared" si="1"/>
        <v>720.91</v>
      </c>
      <c r="R174" s="247">
        <f t="shared" si="2"/>
        <v>468.6</v>
      </c>
      <c r="S174" s="247">
        <f t="shared" si="3"/>
        <v>87.05</v>
      </c>
      <c r="T174" s="216"/>
      <c r="U174" s="216"/>
    </row>
    <row r="175">
      <c r="A175" s="75"/>
      <c r="B175" s="52"/>
      <c r="C175" s="52"/>
      <c r="D175" s="276"/>
      <c r="E175" s="52"/>
      <c r="F175" s="242"/>
      <c r="G175" s="52"/>
      <c r="H175" s="52"/>
      <c r="I175" s="52"/>
      <c r="J175" s="52"/>
      <c r="K175" s="52"/>
      <c r="O175" s="176" t="str">
        <f t="shared" si="4"/>
        <v>750MeV</v>
      </c>
      <c r="P175" s="20" t="str">
        <f t="shared" si="5"/>
        <v>650MeV</v>
      </c>
      <c r="Q175" s="247">
        <f t="shared" si="1"/>
        <v>720.91</v>
      </c>
      <c r="R175" s="247">
        <f t="shared" si="2"/>
        <v>468.6</v>
      </c>
      <c r="S175" s="247">
        <f t="shared" si="3"/>
        <v>87.05</v>
      </c>
      <c r="T175" s="216"/>
      <c r="U175" s="216"/>
    </row>
    <row r="176">
      <c r="A176" s="75"/>
      <c r="B176" s="52"/>
      <c r="C176" s="52"/>
      <c r="D176" s="276"/>
      <c r="E176" s="52"/>
      <c r="F176" s="242"/>
      <c r="G176" s="52"/>
      <c r="H176" s="52"/>
      <c r="I176" s="52"/>
      <c r="J176" s="52"/>
      <c r="K176" s="52"/>
      <c r="O176" s="176" t="str">
        <f t="shared" si="4"/>
        <v>750MeV</v>
      </c>
      <c r="P176" s="20" t="str">
        <f t="shared" si="5"/>
        <v>650MeV</v>
      </c>
      <c r="Q176" s="247">
        <f t="shared" si="1"/>
        <v>720.91</v>
      </c>
      <c r="R176" s="247">
        <f t="shared" si="2"/>
        <v>468.6</v>
      </c>
      <c r="S176" s="247">
        <f t="shared" si="3"/>
        <v>87.05</v>
      </c>
      <c r="T176" s="216"/>
      <c r="U176" s="216"/>
    </row>
    <row r="177">
      <c r="A177" s="75"/>
      <c r="B177" s="52"/>
      <c r="C177" s="52"/>
      <c r="D177" s="276"/>
      <c r="E177" s="52"/>
      <c r="F177" s="242"/>
      <c r="G177" s="52"/>
      <c r="H177" s="52"/>
      <c r="I177" s="52"/>
      <c r="J177" s="52"/>
      <c r="K177" s="52"/>
      <c r="O177" s="176" t="str">
        <f t="shared" si="4"/>
        <v>750MeV</v>
      </c>
      <c r="P177" s="20" t="str">
        <f t="shared" si="5"/>
        <v>650MeV</v>
      </c>
      <c r="Q177" s="247">
        <f t="shared" si="1"/>
        <v>720.91</v>
      </c>
      <c r="R177" s="247">
        <f t="shared" si="2"/>
        <v>468.6</v>
      </c>
      <c r="S177" s="247">
        <f t="shared" si="3"/>
        <v>87.05</v>
      </c>
      <c r="T177" s="216"/>
      <c r="U177" s="216"/>
    </row>
    <row r="178">
      <c r="A178" s="73"/>
      <c r="B178" s="52"/>
      <c r="C178" s="52"/>
      <c r="D178" s="276"/>
      <c r="E178" s="52"/>
      <c r="F178" s="242"/>
      <c r="G178" s="52"/>
      <c r="H178" s="52"/>
      <c r="I178" s="52"/>
      <c r="J178" s="52"/>
      <c r="K178" s="52"/>
      <c r="O178" s="176" t="str">
        <f t="shared" si="4"/>
        <v>750MeV</v>
      </c>
      <c r="P178" s="20" t="str">
        <f t="shared" si="5"/>
        <v>650MeV</v>
      </c>
      <c r="Q178" s="247">
        <f t="shared" si="1"/>
        <v>720.91</v>
      </c>
      <c r="R178" s="247">
        <f t="shared" si="2"/>
        <v>468.6</v>
      </c>
      <c r="S178" s="247">
        <f t="shared" si="3"/>
        <v>87.05</v>
      </c>
      <c r="T178" s="216"/>
      <c r="U178" s="216"/>
    </row>
    <row r="179">
      <c r="A179" s="75"/>
      <c r="B179" s="52"/>
      <c r="C179" s="52"/>
      <c r="D179" s="276"/>
      <c r="E179" s="52"/>
      <c r="F179" s="242"/>
      <c r="G179" s="52"/>
      <c r="H179" s="52"/>
      <c r="I179" s="52"/>
      <c r="J179" s="52"/>
      <c r="K179" s="52"/>
      <c r="O179" s="176" t="str">
        <f t="shared" si="4"/>
        <v>750MeV</v>
      </c>
      <c r="P179" s="20" t="str">
        <f t="shared" si="5"/>
        <v>650MeV</v>
      </c>
      <c r="Q179" s="247">
        <f t="shared" si="1"/>
        <v>720.91</v>
      </c>
      <c r="R179" s="247">
        <f t="shared" si="2"/>
        <v>468.6</v>
      </c>
      <c r="S179" s="247">
        <f t="shared" si="3"/>
        <v>87.05</v>
      </c>
      <c r="T179" s="216"/>
      <c r="U179" s="216"/>
    </row>
    <row r="180">
      <c r="A180" s="75"/>
      <c r="B180" s="52"/>
      <c r="C180" s="52"/>
      <c r="D180" s="276"/>
      <c r="E180" s="52"/>
      <c r="F180" s="242"/>
      <c r="G180" s="52"/>
      <c r="H180" s="52"/>
      <c r="I180" s="52"/>
      <c r="J180" s="52"/>
      <c r="K180" s="52"/>
      <c r="O180" s="176" t="str">
        <f t="shared" si="4"/>
        <v>750MeV</v>
      </c>
      <c r="P180" s="20" t="str">
        <f t="shared" si="5"/>
        <v>650MeV</v>
      </c>
      <c r="Q180" s="247">
        <f t="shared" si="1"/>
        <v>720.91</v>
      </c>
      <c r="R180" s="247">
        <f t="shared" si="2"/>
        <v>468.6</v>
      </c>
      <c r="S180" s="247">
        <f t="shared" si="3"/>
        <v>87.05</v>
      </c>
      <c r="T180" s="216"/>
      <c r="U180" s="216"/>
    </row>
    <row r="181">
      <c r="A181" s="75"/>
      <c r="B181" s="52"/>
      <c r="C181" s="52"/>
      <c r="D181" s="276"/>
      <c r="E181" s="52"/>
      <c r="F181" s="242"/>
      <c r="G181" s="52"/>
      <c r="H181" s="52"/>
      <c r="I181" s="52"/>
      <c r="J181" s="52"/>
      <c r="K181" s="52"/>
      <c r="O181" s="176" t="str">
        <f t="shared" si="4"/>
        <v>750MeV</v>
      </c>
      <c r="P181" s="20" t="str">
        <f t="shared" si="5"/>
        <v>650MeV</v>
      </c>
      <c r="Q181" s="247">
        <f t="shared" si="1"/>
        <v>720.91</v>
      </c>
      <c r="R181" s="247">
        <f t="shared" si="2"/>
        <v>468.6</v>
      </c>
      <c r="S181" s="247">
        <f t="shared" si="3"/>
        <v>87.05</v>
      </c>
      <c r="T181" s="216"/>
      <c r="U181" s="216"/>
    </row>
    <row r="182">
      <c r="A182" s="75"/>
      <c r="B182" s="52"/>
      <c r="C182" s="52"/>
      <c r="D182" s="276"/>
      <c r="E182" s="52"/>
      <c r="F182" s="242"/>
      <c r="G182" s="52"/>
      <c r="H182" s="52"/>
      <c r="I182" s="52"/>
      <c r="J182" s="52"/>
      <c r="K182" s="52"/>
      <c r="O182" s="176" t="str">
        <f t="shared" si="4"/>
        <v>750MeV</v>
      </c>
      <c r="P182" s="20" t="str">
        <f t="shared" si="5"/>
        <v>650MeV</v>
      </c>
      <c r="Q182" s="247">
        <f t="shared" si="1"/>
        <v>720.91</v>
      </c>
      <c r="R182" s="247">
        <f t="shared" si="2"/>
        <v>468.6</v>
      </c>
      <c r="S182" s="247">
        <f t="shared" si="3"/>
        <v>87.05</v>
      </c>
      <c r="T182" s="216"/>
      <c r="U182" s="216"/>
    </row>
    <row r="183">
      <c r="A183" s="75"/>
      <c r="B183" s="52"/>
      <c r="C183" s="52"/>
      <c r="D183" s="276"/>
      <c r="E183" s="52"/>
      <c r="F183" s="242"/>
      <c r="G183" s="52"/>
      <c r="H183" s="52"/>
      <c r="I183" s="52"/>
      <c r="J183" s="52"/>
      <c r="K183" s="52"/>
      <c r="O183" s="176" t="str">
        <f t="shared" si="4"/>
        <v>750MeV</v>
      </c>
      <c r="P183" s="20" t="str">
        <f t="shared" si="5"/>
        <v>650MeV</v>
      </c>
      <c r="Q183" s="247">
        <f t="shared" si="1"/>
        <v>720.91</v>
      </c>
      <c r="R183" s="247">
        <f t="shared" si="2"/>
        <v>468.6</v>
      </c>
      <c r="S183" s="247">
        <f t="shared" si="3"/>
        <v>87.05</v>
      </c>
      <c r="T183" s="216"/>
      <c r="U183" s="216"/>
    </row>
    <row r="184">
      <c r="A184" s="75"/>
      <c r="B184" s="52"/>
      <c r="C184" s="52"/>
      <c r="D184" s="276"/>
      <c r="E184" s="52"/>
      <c r="F184" s="242"/>
      <c r="G184" s="52"/>
      <c r="H184" s="52"/>
      <c r="I184" s="52"/>
      <c r="J184" s="52"/>
      <c r="K184" s="52"/>
      <c r="O184" s="176" t="str">
        <f t="shared" si="4"/>
        <v>750MeV</v>
      </c>
      <c r="P184" s="20" t="str">
        <f t="shared" si="5"/>
        <v>650MeV</v>
      </c>
      <c r="Q184" s="247">
        <f t="shared" si="1"/>
        <v>720.91</v>
      </c>
      <c r="R184" s="247">
        <f t="shared" si="2"/>
        <v>468.6</v>
      </c>
      <c r="S184" s="247">
        <f t="shared" si="3"/>
        <v>87.05</v>
      </c>
      <c r="T184" s="216"/>
      <c r="U184" s="216"/>
    </row>
    <row r="185">
      <c r="A185" s="75"/>
      <c r="B185" s="52"/>
      <c r="C185" s="52"/>
      <c r="D185" s="276"/>
      <c r="E185" s="52"/>
      <c r="F185" s="242"/>
      <c r="G185" s="52"/>
      <c r="H185" s="52"/>
      <c r="I185" s="52"/>
      <c r="J185" s="52"/>
      <c r="K185" s="52"/>
      <c r="O185" s="176" t="str">
        <f t="shared" si="4"/>
        <v>750MeV</v>
      </c>
      <c r="P185" s="20" t="str">
        <f t="shared" si="5"/>
        <v>650MeV</v>
      </c>
      <c r="Q185" s="247">
        <f t="shared" si="1"/>
        <v>720.91</v>
      </c>
      <c r="R185" s="247">
        <f t="shared" si="2"/>
        <v>468.6</v>
      </c>
      <c r="S185" s="247">
        <f t="shared" si="3"/>
        <v>87.05</v>
      </c>
      <c r="T185" s="216"/>
      <c r="U185" s="216"/>
    </row>
    <row r="186">
      <c r="A186" s="75"/>
      <c r="B186" s="52"/>
      <c r="C186" s="52"/>
      <c r="D186" s="276"/>
      <c r="E186" s="52"/>
      <c r="F186" s="242"/>
      <c r="G186" s="52"/>
      <c r="H186" s="52"/>
      <c r="I186" s="52"/>
      <c r="J186" s="52"/>
      <c r="K186" s="52"/>
      <c r="O186" s="176" t="str">
        <f t="shared" si="4"/>
        <v>750MeV</v>
      </c>
      <c r="P186" s="20" t="str">
        <f t="shared" si="5"/>
        <v>650MeV</v>
      </c>
      <c r="Q186" s="247">
        <f t="shared" si="1"/>
        <v>720.91</v>
      </c>
      <c r="R186" s="247">
        <f t="shared" si="2"/>
        <v>468.6</v>
      </c>
      <c r="S186" s="247">
        <f t="shared" si="3"/>
        <v>87.05</v>
      </c>
      <c r="T186" s="216"/>
      <c r="U186" s="216"/>
    </row>
    <row r="187">
      <c r="A187" s="75"/>
      <c r="B187" s="52"/>
      <c r="C187" s="52"/>
      <c r="D187" s="276"/>
      <c r="E187" s="52"/>
      <c r="F187" s="242"/>
      <c r="G187" s="52"/>
      <c r="H187" s="52"/>
      <c r="I187" s="52"/>
      <c r="J187" s="52"/>
      <c r="K187" s="52"/>
      <c r="O187" s="176" t="str">
        <f t="shared" si="4"/>
        <v>750MeV</v>
      </c>
      <c r="P187" s="20" t="str">
        <f t="shared" si="5"/>
        <v>650MeV</v>
      </c>
      <c r="Q187" s="247">
        <f t="shared" si="1"/>
        <v>720.91</v>
      </c>
      <c r="R187" s="247">
        <f t="shared" si="2"/>
        <v>468.6</v>
      </c>
      <c r="S187" s="247">
        <f t="shared" si="3"/>
        <v>87.05</v>
      </c>
      <c r="T187" s="216"/>
      <c r="U187" s="216"/>
    </row>
    <row r="188">
      <c r="A188" s="75"/>
      <c r="B188" s="52"/>
      <c r="C188" s="52"/>
      <c r="D188" s="276"/>
      <c r="E188" s="52"/>
      <c r="F188" s="242"/>
      <c r="G188" s="52"/>
      <c r="H188" s="52"/>
      <c r="I188" s="52"/>
      <c r="J188" s="52"/>
      <c r="K188" s="52"/>
      <c r="O188" s="176" t="str">
        <f t="shared" si="4"/>
        <v>750MeV</v>
      </c>
      <c r="P188" s="20" t="str">
        <f t="shared" si="5"/>
        <v>650MeV</v>
      </c>
      <c r="Q188" s="247">
        <f t="shared" si="1"/>
        <v>720.91</v>
      </c>
      <c r="R188" s="247">
        <f t="shared" si="2"/>
        <v>468.6</v>
      </c>
      <c r="S188" s="247">
        <f t="shared" si="3"/>
        <v>87.05</v>
      </c>
      <c r="T188" s="216"/>
      <c r="U188" s="216"/>
    </row>
    <row r="189">
      <c r="A189" s="75"/>
      <c r="B189" s="52"/>
      <c r="C189" s="52"/>
      <c r="D189" s="276"/>
      <c r="E189" s="52"/>
      <c r="F189" s="242"/>
      <c r="G189" s="52"/>
      <c r="H189" s="52"/>
      <c r="I189" s="52"/>
      <c r="J189" s="52"/>
      <c r="K189" s="52"/>
      <c r="O189" s="176" t="str">
        <f t="shared" si="4"/>
        <v>750MeV</v>
      </c>
      <c r="P189" s="20" t="str">
        <f t="shared" si="5"/>
        <v>650MeV</v>
      </c>
      <c r="Q189" s="247">
        <f t="shared" si="1"/>
        <v>720.91</v>
      </c>
      <c r="R189" s="247">
        <f t="shared" si="2"/>
        <v>468.6</v>
      </c>
      <c r="S189" s="247">
        <f t="shared" si="3"/>
        <v>87.05</v>
      </c>
      <c r="T189" s="216"/>
      <c r="U189" s="216"/>
    </row>
    <row r="190">
      <c r="A190" s="73"/>
      <c r="B190" s="52"/>
      <c r="C190" s="52"/>
      <c r="D190" s="276"/>
      <c r="E190" s="52"/>
      <c r="F190" s="242"/>
      <c r="G190" s="52"/>
      <c r="H190" s="52"/>
      <c r="I190" s="52"/>
      <c r="J190" s="52"/>
      <c r="K190" s="52"/>
      <c r="O190" s="176" t="str">
        <f t="shared" si="4"/>
        <v>750MeV</v>
      </c>
      <c r="P190" s="20" t="str">
        <f t="shared" si="5"/>
        <v>650MeV</v>
      </c>
      <c r="Q190" s="247">
        <f t="shared" si="1"/>
        <v>720.91</v>
      </c>
      <c r="R190" s="247">
        <f t="shared" si="2"/>
        <v>468.6</v>
      </c>
      <c r="S190" s="247">
        <f t="shared" si="3"/>
        <v>87.05</v>
      </c>
      <c r="T190" s="216"/>
      <c r="U190" s="216"/>
    </row>
    <row r="191">
      <c r="A191" s="75"/>
      <c r="B191" s="52"/>
      <c r="C191" s="52"/>
      <c r="D191" s="276"/>
      <c r="E191" s="52"/>
      <c r="F191" s="242"/>
      <c r="G191" s="52"/>
      <c r="H191" s="52"/>
      <c r="I191" s="52"/>
      <c r="J191" s="52"/>
      <c r="K191" s="52"/>
      <c r="O191" s="176" t="str">
        <f t="shared" si="4"/>
        <v>750MeV</v>
      </c>
      <c r="P191" s="20" t="str">
        <f t="shared" si="5"/>
        <v>650MeV</v>
      </c>
      <c r="Q191" s="247">
        <f t="shared" si="1"/>
        <v>720.91</v>
      </c>
      <c r="R191" s="247">
        <f t="shared" si="2"/>
        <v>468.6</v>
      </c>
      <c r="S191" s="247">
        <f t="shared" si="3"/>
        <v>87.05</v>
      </c>
      <c r="T191" s="216"/>
      <c r="U191" s="216"/>
    </row>
    <row r="192">
      <c r="A192" s="75"/>
      <c r="B192" s="52"/>
      <c r="C192" s="52"/>
      <c r="D192" s="276"/>
      <c r="E192" s="52"/>
      <c r="F192" s="242"/>
      <c r="G192" s="52"/>
      <c r="H192" s="52"/>
      <c r="I192" s="52"/>
      <c r="J192" s="52"/>
      <c r="K192" s="52"/>
      <c r="O192" s="176" t="str">
        <f t="shared" si="4"/>
        <v>750MeV</v>
      </c>
      <c r="P192" s="20" t="str">
        <f t="shared" si="5"/>
        <v>650MeV</v>
      </c>
      <c r="Q192" s="247">
        <f t="shared" si="1"/>
        <v>720.91</v>
      </c>
      <c r="R192" s="247">
        <f t="shared" si="2"/>
        <v>468.6</v>
      </c>
      <c r="S192" s="247">
        <f t="shared" si="3"/>
        <v>87.05</v>
      </c>
      <c r="T192" s="216"/>
      <c r="U192" s="216"/>
    </row>
    <row r="193">
      <c r="A193" s="75"/>
      <c r="B193" s="52"/>
      <c r="C193" s="52"/>
      <c r="D193" s="276"/>
      <c r="E193" s="52"/>
      <c r="F193" s="242"/>
      <c r="G193" s="52"/>
      <c r="H193" s="52"/>
      <c r="I193" s="52"/>
      <c r="J193" s="52"/>
      <c r="K193" s="52"/>
      <c r="O193" s="176" t="str">
        <f t="shared" si="4"/>
        <v>750MeV</v>
      </c>
      <c r="P193" s="20" t="str">
        <f t="shared" si="5"/>
        <v>650MeV</v>
      </c>
      <c r="Q193" s="247">
        <f t="shared" si="1"/>
        <v>720.91</v>
      </c>
      <c r="R193" s="247">
        <f t="shared" si="2"/>
        <v>468.6</v>
      </c>
      <c r="S193" s="247">
        <f t="shared" si="3"/>
        <v>87.05</v>
      </c>
      <c r="T193" s="216"/>
      <c r="U193" s="216"/>
    </row>
    <row r="194">
      <c r="A194" s="31"/>
      <c r="B194" s="52"/>
      <c r="C194" s="52"/>
      <c r="D194" s="276"/>
      <c r="E194" s="52"/>
      <c r="F194" s="242"/>
      <c r="G194" s="52"/>
      <c r="H194" s="52"/>
      <c r="I194" s="52"/>
      <c r="J194" s="52"/>
      <c r="K194" s="52"/>
      <c r="O194" s="176" t="str">
        <f t="shared" si="4"/>
        <v>750MeV</v>
      </c>
      <c r="P194" s="20" t="str">
        <f t="shared" si="5"/>
        <v>650MeV</v>
      </c>
      <c r="Q194" s="247">
        <f t="shared" si="1"/>
        <v>720.91</v>
      </c>
      <c r="R194" s="247">
        <f t="shared" si="2"/>
        <v>468.6</v>
      </c>
      <c r="S194" s="247">
        <f t="shared" si="3"/>
        <v>87.05</v>
      </c>
      <c r="T194" s="216"/>
      <c r="U194" s="216"/>
    </row>
    <row r="195">
      <c r="A195" s="75"/>
      <c r="B195" s="52"/>
      <c r="C195" s="118"/>
      <c r="D195" s="399"/>
      <c r="E195" s="118"/>
      <c r="F195" s="242"/>
      <c r="G195" s="52"/>
      <c r="H195" s="52"/>
      <c r="I195" s="52"/>
      <c r="J195" s="52"/>
      <c r="K195" s="52"/>
      <c r="O195" s="176" t="str">
        <f t="shared" si="4"/>
        <v>750MeV</v>
      </c>
      <c r="P195" s="20" t="str">
        <f t="shared" si="5"/>
        <v>650MeV</v>
      </c>
      <c r="Q195" s="247">
        <f t="shared" si="1"/>
        <v>720.91</v>
      </c>
      <c r="R195" s="247">
        <f t="shared" si="2"/>
        <v>468.6</v>
      </c>
      <c r="S195" s="247">
        <f t="shared" si="3"/>
        <v>87.05</v>
      </c>
      <c r="T195" s="216"/>
      <c r="U195" s="216"/>
    </row>
    <row r="196">
      <c r="A196" s="75"/>
      <c r="B196" s="52"/>
      <c r="C196" s="118"/>
      <c r="D196" s="399"/>
      <c r="E196" s="118"/>
      <c r="F196" s="242"/>
      <c r="G196" s="52"/>
      <c r="H196" s="52"/>
      <c r="I196" s="52"/>
      <c r="J196" s="52"/>
      <c r="K196" s="52"/>
      <c r="O196" s="176" t="str">
        <f t="shared" si="4"/>
        <v>750MeV</v>
      </c>
      <c r="P196" s="20" t="str">
        <f t="shared" si="5"/>
        <v>650MeV</v>
      </c>
      <c r="Q196" s="247">
        <f t="shared" si="1"/>
        <v>720.91</v>
      </c>
      <c r="R196" s="247">
        <f t="shared" si="2"/>
        <v>468.6</v>
      </c>
      <c r="S196" s="247">
        <f t="shared" si="3"/>
        <v>87.05</v>
      </c>
      <c r="T196" s="216"/>
      <c r="U196" s="216"/>
    </row>
    <row r="197">
      <c r="A197" s="75"/>
      <c r="B197" s="52"/>
      <c r="C197" s="118"/>
      <c r="D197" s="399"/>
      <c r="E197" s="118"/>
      <c r="F197" s="242"/>
      <c r="G197" s="52"/>
      <c r="H197" s="52"/>
      <c r="I197" s="52"/>
      <c r="J197" s="52"/>
      <c r="K197" s="52"/>
      <c r="O197" s="176" t="str">
        <f t="shared" si="4"/>
        <v>750MeV</v>
      </c>
      <c r="P197" s="20" t="str">
        <f t="shared" si="5"/>
        <v>650MeV</v>
      </c>
      <c r="Q197" s="247">
        <f t="shared" si="1"/>
        <v>720.91</v>
      </c>
      <c r="R197" s="247">
        <f t="shared" si="2"/>
        <v>468.6</v>
      </c>
      <c r="S197" s="247">
        <f t="shared" si="3"/>
        <v>87.05</v>
      </c>
      <c r="T197" s="216"/>
      <c r="U197" s="216"/>
    </row>
    <row r="198">
      <c r="A198" s="75"/>
      <c r="B198" s="52"/>
      <c r="C198" s="118"/>
      <c r="D198" s="399"/>
      <c r="E198" s="118"/>
      <c r="F198" s="242"/>
      <c r="G198" s="52"/>
      <c r="H198" s="52"/>
      <c r="I198" s="52"/>
      <c r="J198" s="52"/>
      <c r="K198" s="52"/>
      <c r="Q198" s="247">
        <f t="shared" si="1"/>
        <v>720.91</v>
      </c>
      <c r="R198" s="247">
        <f t="shared" si="2"/>
        <v>468.6</v>
      </c>
      <c r="S198" s="247">
        <f t="shared" si="3"/>
        <v>87.05</v>
      </c>
    </row>
    <row r="199">
      <c r="A199" s="75"/>
      <c r="B199" s="52"/>
      <c r="C199" s="118"/>
      <c r="D199" s="276"/>
      <c r="E199" s="52"/>
      <c r="F199" s="242"/>
      <c r="G199" s="52"/>
      <c r="H199" s="52"/>
      <c r="I199" s="52"/>
      <c r="J199" s="52"/>
      <c r="K199" s="52"/>
      <c r="Q199" s="247">
        <f t="shared" si="1"/>
        <v>720.91</v>
      </c>
      <c r="R199" s="247">
        <f t="shared" si="2"/>
        <v>468.6</v>
      </c>
      <c r="S199" s="247">
        <f t="shared" si="3"/>
        <v>87.05</v>
      </c>
    </row>
    <row r="200">
      <c r="A200" s="75"/>
      <c r="B200" s="52"/>
      <c r="C200" s="118"/>
      <c r="D200" s="276"/>
      <c r="E200" s="52"/>
      <c r="F200" s="242"/>
      <c r="G200" s="52"/>
      <c r="H200" s="52"/>
      <c r="I200" s="52"/>
      <c r="J200" s="52"/>
      <c r="K200" s="52"/>
      <c r="Q200" s="247">
        <f t="shared" si="1"/>
        <v>720.91</v>
      </c>
      <c r="R200" s="247">
        <f t="shared" si="2"/>
        <v>468.6</v>
      </c>
      <c r="S200" s="247">
        <f t="shared" si="3"/>
        <v>87.05</v>
      </c>
    </row>
    <row r="201">
      <c r="A201" s="75"/>
      <c r="B201" s="52"/>
      <c r="C201" s="100"/>
      <c r="D201" s="399"/>
      <c r="E201" s="118"/>
      <c r="F201" s="242"/>
      <c r="G201" s="52"/>
      <c r="H201" s="52"/>
      <c r="I201" s="52"/>
      <c r="J201" s="52"/>
      <c r="K201" s="52"/>
      <c r="Q201" s="247">
        <f t="shared" si="1"/>
        <v>720.91</v>
      </c>
      <c r="R201" s="247">
        <f t="shared" si="2"/>
        <v>468.6</v>
      </c>
      <c r="S201" s="247">
        <f t="shared" si="3"/>
        <v>87.05</v>
      </c>
    </row>
    <row r="202">
      <c r="A202" s="75"/>
      <c r="B202" s="52"/>
      <c r="C202" s="118"/>
      <c r="D202" s="399"/>
      <c r="E202" s="118"/>
      <c r="F202" s="242"/>
      <c r="G202" s="52"/>
      <c r="H202" s="52"/>
      <c r="I202" s="52"/>
      <c r="J202" s="52"/>
      <c r="K202" s="52"/>
      <c r="Q202" s="247">
        <f t="shared" si="1"/>
        <v>720.91</v>
      </c>
      <c r="R202" s="247">
        <f t="shared" si="2"/>
        <v>468.6</v>
      </c>
      <c r="S202" s="247">
        <f t="shared" si="3"/>
        <v>87.05</v>
      </c>
    </row>
    <row r="203">
      <c r="A203" s="75"/>
      <c r="B203" s="52"/>
      <c r="C203" s="118"/>
      <c r="D203" s="276"/>
      <c r="E203" s="52"/>
      <c r="F203" s="242"/>
      <c r="G203" s="52"/>
      <c r="H203" s="52"/>
      <c r="I203" s="52"/>
      <c r="J203" s="52"/>
      <c r="K203" s="52"/>
      <c r="Q203" s="247">
        <f t="shared" si="1"/>
        <v>720.91</v>
      </c>
      <c r="R203" s="247">
        <f t="shared" si="2"/>
        <v>468.6</v>
      </c>
      <c r="S203" s="247">
        <f t="shared" si="3"/>
        <v>87.05</v>
      </c>
    </row>
    <row r="204">
      <c r="A204" s="75"/>
      <c r="B204" s="52"/>
      <c r="C204" s="52"/>
      <c r="D204" s="276"/>
      <c r="E204" s="52"/>
      <c r="F204" s="242"/>
      <c r="G204" s="52"/>
      <c r="H204" s="52"/>
      <c r="I204" s="52"/>
      <c r="J204" s="52"/>
      <c r="K204" s="52"/>
      <c r="Q204" s="247">
        <f t="shared" si="1"/>
        <v>720.91</v>
      </c>
      <c r="R204" s="247">
        <f t="shared" si="2"/>
        <v>468.6</v>
      </c>
      <c r="S204" s="247">
        <f t="shared" si="3"/>
        <v>87.05</v>
      </c>
    </row>
    <row r="205">
      <c r="A205" s="75"/>
      <c r="B205" s="52"/>
      <c r="C205" s="118"/>
      <c r="D205" s="276"/>
      <c r="E205" s="52"/>
      <c r="F205" s="242"/>
      <c r="G205" s="52"/>
      <c r="H205" s="52"/>
      <c r="I205" s="52"/>
      <c r="J205" s="52"/>
      <c r="K205" s="52"/>
      <c r="Q205" s="247">
        <f t="shared" si="1"/>
        <v>720.91</v>
      </c>
      <c r="R205" s="247">
        <f t="shared" si="2"/>
        <v>468.6</v>
      </c>
      <c r="S205" s="247">
        <f t="shared" si="3"/>
        <v>87.05</v>
      </c>
    </row>
    <row r="206">
      <c r="A206" s="75"/>
      <c r="B206" s="52"/>
      <c r="C206" s="52"/>
      <c r="D206" s="276"/>
      <c r="E206" s="52"/>
      <c r="F206" s="242"/>
      <c r="G206" s="52"/>
      <c r="H206" s="52"/>
      <c r="I206" s="52"/>
      <c r="J206" s="52"/>
      <c r="K206" s="52"/>
      <c r="L206" s="4"/>
      <c r="Q206" s="247">
        <f t="shared" si="1"/>
        <v>720.91</v>
      </c>
      <c r="R206" s="247">
        <f t="shared" si="2"/>
        <v>468.6</v>
      </c>
      <c r="S206" s="247">
        <f t="shared" si="3"/>
        <v>87.05</v>
      </c>
    </row>
    <row r="207">
      <c r="A207" s="73"/>
      <c r="B207" s="52"/>
      <c r="C207" s="52"/>
      <c r="D207" s="276"/>
      <c r="E207" s="52"/>
      <c r="F207" s="242"/>
      <c r="G207" s="52"/>
      <c r="H207" s="52"/>
      <c r="I207" s="52"/>
      <c r="J207" s="52"/>
      <c r="K207" s="52"/>
      <c r="L207" s="4"/>
      <c r="Q207" s="247">
        <f t="shared" si="1"/>
        <v>720.91</v>
      </c>
      <c r="R207" s="247">
        <f t="shared" si="2"/>
        <v>468.6</v>
      </c>
      <c r="S207" s="247">
        <f t="shared" si="3"/>
        <v>87.05</v>
      </c>
    </row>
    <row r="208">
      <c r="A208" s="75"/>
      <c r="B208" s="52"/>
      <c r="C208" s="52"/>
      <c r="D208" s="276"/>
      <c r="E208" s="52"/>
      <c r="F208" s="242"/>
      <c r="G208" s="52"/>
      <c r="H208" s="52"/>
      <c r="I208" s="52"/>
      <c r="J208" s="52"/>
      <c r="K208" s="52"/>
      <c r="Q208" s="247">
        <f t="shared" si="1"/>
        <v>720.91</v>
      </c>
      <c r="R208" s="247">
        <f t="shared" si="2"/>
        <v>468.6</v>
      </c>
      <c r="S208" s="247">
        <f t="shared" si="3"/>
        <v>87.05</v>
      </c>
    </row>
    <row r="209">
      <c r="A209" s="75"/>
      <c r="B209" s="52"/>
      <c r="C209" s="52"/>
      <c r="D209" s="276"/>
      <c r="E209" s="52"/>
      <c r="F209" s="242"/>
      <c r="G209" s="52"/>
      <c r="H209" s="52"/>
      <c r="I209" s="52"/>
      <c r="J209" s="52"/>
      <c r="K209" s="52"/>
      <c r="Q209" s="247">
        <f t="shared" si="1"/>
        <v>720.91</v>
      </c>
      <c r="R209" s="247">
        <f t="shared" si="2"/>
        <v>468.6</v>
      </c>
      <c r="S209" s="247">
        <f t="shared" si="3"/>
        <v>87.05</v>
      </c>
    </row>
    <row r="210">
      <c r="A210" s="75"/>
      <c r="B210" s="52"/>
      <c r="C210" s="52"/>
      <c r="D210" s="276"/>
      <c r="E210" s="52"/>
      <c r="F210" s="242"/>
      <c r="G210" s="52"/>
      <c r="H210" s="52"/>
      <c r="I210" s="52"/>
      <c r="J210" s="52"/>
      <c r="K210" s="52"/>
      <c r="L210" s="4"/>
      <c r="Q210" s="247">
        <f t="shared" si="1"/>
        <v>720.91</v>
      </c>
      <c r="R210" s="247">
        <f t="shared" si="2"/>
        <v>468.6</v>
      </c>
      <c r="S210" s="247">
        <f t="shared" si="3"/>
        <v>87.05</v>
      </c>
    </row>
    <row r="211">
      <c r="A211" s="75"/>
      <c r="B211" s="52"/>
      <c r="C211" s="52"/>
      <c r="D211" s="276"/>
      <c r="E211" s="52"/>
      <c r="F211" s="242"/>
      <c r="G211" s="52"/>
      <c r="H211" s="52"/>
      <c r="I211" s="52"/>
      <c r="J211" s="52"/>
      <c r="K211" s="52"/>
      <c r="Q211" s="247">
        <f t="shared" si="1"/>
        <v>720.91</v>
      </c>
      <c r="R211" s="247">
        <f t="shared" si="2"/>
        <v>468.6</v>
      </c>
      <c r="S211" s="247">
        <f t="shared" si="3"/>
        <v>87.05</v>
      </c>
    </row>
    <row r="212">
      <c r="A212" s="75"/>
      <c r="B212" s="52"/>
      <c r="C212" s="52"/>
      <c r="D212" s="276"/>
      <c r="E212" s="52"/>
      <c r="F212" s="242"/>
      <c r="G212" s="52"/>
      <c r="H212" s="52"/>
      <c r="I212" s="52"/>
      <c r="J212" s="52"/>
      <c r="K212" s="52"/>
      <c r="L212" s="4"/>
      <c r="Q212" s="247">
        <f t="shared" si="1"/>
        <v>720.91</v>
      </c>
      <c r="R212" s="247">
        <f t="shared" si="2"/>
        <v>468.6</v>
      </c>
      <c r="S212" s="247">
        <f t="shared" si="3"/>
        <v>87.05</v>
      </c>
    </row>
    <row r="213">
      <c r="A213" s="75"/>
      <c r="B213" s="52"/>
      <c r="C213" s="52"/>
      <c r="D213" s="276"/>
      <c r="E213" s="52"/>
      <c r="F213" s="242"/>
      <c r="G213" s="52"/>
      <c r="H213" s="52"/>
      <c r="I213" s="52"/>
      <c r="J213" s="52"/>
      <c r="K213" s="52"/>
      <c r="L213" s="4"/>
      <c r="Q213" s="247">
        <f t="shared" si="1"/>
        <v>720.91</v>
      </c>
      <c r="R213" s="247">
        <f t="shared" si="2"/>
        <v>468.6</v>
      </c>
      <c r="S213" s="247">
        <f t="shared" si="3"/>
        <v>87.05</v>
      </c>
    </row>
    <row r="214">
      <c r="A214" s="75"/>
      <c r="B214" s="52"/>
      <c r="C214" s="52"/>
      <c r="D214" s="276"/>
      <c r="E214" s="52"/>
      <c r="F214" s="242"/>
      <c r="G214" s="52"/>
      <c r="H214" s="52"/>
      <c r="I214" s="52"/>
      <c r="J214" s="52"/>
      <c r="K214" s="52"/>
      <c r="L214" s="4"/>
      <c r="Q214" s="247">
        <f t="shared" si="1"/>
        <v>720.91</v>
      </c>
      <c r="R214" s="247">
        <f t="shared" si="2"/>
        <v>468.6</v>
      </c>
      <c r="S214" s="247">
        <f t="shared" si="3"/>
        <v>87.05</v>
      </c>
    </row>
    <row r="215">
      <c r="A215" s="75"/>
      <c r="B215" s="52"/>
      <c r="C215" s="52"/>
      <c r="D215" s="276"/>
      <c r="E215" s="52"/>
      <c r="F215" s="242"/>
      <c r="G215" s="52"/>
      <c r="H215" s="52"/>
      <c r="I215" s="52"/>
      <c r="J215" s="52"/>
      <c r="K215" s="52"/>
      <c r="Q215" s="247">
        <f t="shared" si="1"/>
        <v>720.91</v>
      </c>
      <c r="R215" s="247">
        <f t="shared" si="2"/>
        <v>468.6</v>
      </c>
      <c r="S215" s="247">
        <f t="shared" si="3"/>
        <v>87.05</v>
      </c>
    </row>
    <row r="216">
      <c r="A216" s="75"/>
      <c r="B216" s="52"/>
      <c r="C216" s="52"/>
      <c r="D216" s="276"/>
      <c r="E216" s="52"/>
      <c r="F216" s="242"/>
      <c r="G216" s="52"/>
      <c r="H216" s="52"/>
      <c r="I216" s="52"/>
      <c r="J216" s="52"/>
      <c r="K216" s="52"/>
      <c r="Q216" s="247">
        <f t="shared" si="1"/>
        <v>720.91</v>
      </c>
      <c r="R216" s="247">
        <f t="shared" si="2"/>
        <v>468.6</v>
      </c>
      <c r="S216" s="247">
        <f t="shared" si="3"/>
        <v>87.05</v>
      </c>
    </row>
    <row r="217">
      <c r="A217" s="75"/>
      <c r="B217" s="52"/>
      <c r="C217" s="52"/>
      <c r="D217" s="276"/>
      <c r="E217" s="52"/>
      <c r="F217" s="242"/>
      <c r="G217" s="52"/>
      <c r="H217" s="52"/>
      <c r="I217" s="52"/>
      <c r="J217" s="52"/>
      <c r="K217" s="52"/>
      <c r="Q217" s="247">
        <f t="shared" si="1"/>
        <v>720.91</v>
      </c>
      <c r="R217" s="247">
        <f t="shared" si="2"/>
        <v>468.6</v>
      </c>
      <c r="S217" s="247">
        <f t="shared" si="3"/>
        <v>87.05</v>
      </c>
    </row>
    <row r="218">
      <c r="A218" s="75"/>
      <c r="B218" s="52"/>
      <c r="C218" s="52"/>
      <c r="D218" s="276"/>
      <c r="E218" s="52"/>
      <c r="F218" s="242"/>
      <c r="G218" s="52"/>
      <c r="H218" s="52"/>
      <c r="I218" s="52"/>
      <c r="J218" s="52"/>
      <c r="K218" s="52"/>
      <c r="Q218" s="247">
        <f t="shared" si="1"/>
        <v>720.91</v>
      </c>
      <c r="R218" s="247">
        <f t="shared" si="2"/>
        <v>468.6</v>
      </c>
      <c r="S218" s="247">
        <f t="shared" si="3"/>
        <v>87.05</v>
      </c>
    </row>
    <row r="219">
      <c r="A219" s="75"/>
      <c r="B219" s="52"/>
      <c r="C219" s="52"/>
      <c r="D219" s="276"/>
      <c r="E219" s="52"/>
      <c r="F219" s="242"/>
      <c r="G219" s="52"/>
      <c r="H219" s="52"/>
      <c r="I219" s="52"/>
      <c r="J219" s="52"/>
      <c r="K219" s="52"/>
      <c r="Q219" s="247">
        <f t="shared" si="1"/>
        <v>720.91</v>
      </c>
      <c r="R219" s="247">
        <f t="shared" si="2"/>
        <v>468.6</v>
      </c>
      <c r="S219" s="247">
        <f t="shared" si="3"/>
        <v>87.05</v>
      </c>
    </row>
    <row r="220">
      <c r="A220" s="75"/>
      <c r="B220" s="52"/>
      <c r="C220" s="52"/>
      <c r="D220" s="276"/>
      <c r="E220" s="52"/>
      <c r="F220" s="242"/>
      <c r="G220" s="52"/>
      <c r="H220" s="52"/>
      <c r="I220" s="52"/>
      <c r="J220" s="52"/>
      <c r="K220" s="52"/>
      <c r="Q220" s="247">
        <f t="shared" si="1"/>
        <v>720.91</v>
      </c>
      <c r="R220" s="247">
        <f t="shared" si="2"/>
        <v>468.6</v>
      </c>
      <c r="S220" s="247">
        <f t="shared" si="3"/>
        <v>87.05</v>
      </c>
    </row>
    <row r="221">
      <c r="A221" s="75"/>
      <c r="B221" s="52"/>
      <c r="C221" s="52"/>
      <c r="D221" s="276"/>
      <c r="E221" s="52"/>
      <c r="F221" s="242"/>
      <c r="G221" s="52"/>
      <c r="H221" s="52"/>
      <c r="I221" s="52"/>
      <c r="J221" s="52"/>
      <c r="K221" s="52"/>
      <c r="L221" s="4"/>
      <c r="Q221" s="247">
        <f t="shared" si="1"/>
        <v>720.91</v>
      </c>
      <c r="R221" s="247">
        <f t="shared" si="2"/>
        <v>468.6</v>
      </c>
      <c r="S221" s="247">
        <f t="shared" si="3"/>
        <v>87.05</v>
      </c>
    </row>
    <row r="222">
      <c r="A222" s="75"/>
      <c r="B222" s="52"/>
      <c r="C222" s="52"/>
      <c r="D222" s="276"/>
      <c r="E222" s="52"/>
      <c r="F222" s="242"/>
      <c r="G222" s="52"/>
      <c r="H222" s="52"/>
      <c r="I222" s="52"/>
      <c r="J222" s="52"/>
      <c r="K222" s="52"/>
      <c r="L222" s="4"/>
      <c r="Q222" s="247">
        <f t="shared" si="1"/>
        <v>720.91</v>
      </c>
      <c r="R222" s="247">
        <f t="shared" si="2"/>
        <v>468.6</v>
      </c>
      <c r="S222" s="247">
        <f t="shared" si="3"/>
        <v>87.05</v>
      </c>
    </row>
    <row r="223">
      <c r="A223" s="75"/>
      <c r="B223" s="52"/>
      <c r="C223" s="52"/>
      <c r="D223" s="276"/>
      <c r="E223" s="52"/>
      <c r="F223" s="242"/>
      <c r="G223" s="52"/>
      <c r="H223" s="52"/>
      <c r="I223" s="52"/>
      <c r="J223" s="52"/>
      <c r="K223" s="52"/>
      <c r="Q223" s="247">
        <f t="shared" si="1"/>
        <v>720.91</v>
      </c>
      <c r="R223" s="247">
        <f t="shared" si="2"/>
        <v>468.6</v>
      </c>
      <c r="S223" s="247">
        <f t="shared" si="3"/>
        <v>87.05</v>
      </c>
    </row>
    <row r="224">
      <c r="A224" s="73"/>
      <c r="B224" s="52"/>
      <c r="C224" s="52"/>
      <c r="D224" s="276"/>
      <c r="E224" s="52"/>
      <c r="F224" s="242"/>
      <c r="G224" s="52"/>
      <c r="H224" s="52"/>
      <c r="I224" s="52"/>
      <c r="J224" s="52"/>
      <c r="K224" s="52"/>
      <c r="L224" s="4"/>
      <c r="Q224" s="247">
        <f t="shared" si="1"/>
        <v>720.91</v>
      </c>
      <c r="R224" s="247">
        <f t="shared" si="2"/>
        <v>468.6</v>
      </c>
      <c r="S224" s="247">
        <f t="shared" si="3"/>
        <v>87.05</v>
      </c>
    </row>
    <row r="225">
      <c r="A225" s="75"/>
      <c r="B225" s="52"/>
      <c r="C225" s="52"/>
      <c r="D225" s="276"/>
      <c r="E225" s="52"/>
      <c r="F225" s="242"/>
      <c r="G225" s="52"/>
      <c r="H225" s="52"/>
      <c r="I225" s="52"/>
      <c r="J225" s="52"/>
      <c r="K225" s="52"/>
      <c r="Q225" s="247">
        <f t="shared" si="1"/>
        <v>720.91</v>
      </c>
      <c r="R225" s="247">
        <f t="shared" si="2"/>
        <v>468.6</v>
      </c>
      <c r="S225" s="247">
        <f t="shared" si="3"/>
        <v>87.05</v>
      </c>
    </row>
    <row r="226">
      <c r="A226" s="75"/>
      <c r="B226" s="52"/>
      <c r="C226" s="52"/>
      <c r="D226" s="276"/>
      <c r="E226" s="52"/>
      <c r="F226" s="242"/>
      <c r="G226" s="52"/>
      <c r="H226" s="52"/>
      <c r="I226" s="52"/>
      <c r="J226" s="52"/>
      <c r="K226" s="52"/>
      <c r="Q226" s="247">
        <f t="shared" si="1"/>
        <v>720.91</v>
      </c>
      <c r="R226" s="247">
        <f t="shared" si="2"/>
        <v>468.6</v>
      </c>
      <c r="S226" s="247">
        <f t="shared" si="3"/>
        <v>87.05</v>
      </c>
    </row>
    <row r="227">
      <c r="A227" s="75"/>
      <c r="B227" s="52"/>
      <c r="C227" s="52"/>
      <c r="D227" s="276"/>
      <c r="E227" s="52"/>
      <c r="F227" s="242"/>
      <c r="G227" s="52"/>
      <c r="H227" s="52"/>
      <c r="I227" s="52"/>
      <c r="J227" s="52"/>
      <c r="K227" s="52"/>
      <c r="Q227" s="247">
        <f t="shared" si="1"/>
        <v>720.91</v>
      </c>
      <c r="R227" s="247">
        <f t="shared" si="2"/>
        <v>468.6</v>
      </c>
      <c r="S227" s="247">
        <f t="shared" si="3"/>
        <v>87.05</v>
      </c>
    </row>
    <row r="228">
      <c r="A228" s="75"/>
      <c r="B228" s="52"/>
      <c r="C228" s="52"/>
      <c r="D228" s="276"/>
      <c r="E228" s="52"/>
      <c r="F228" s="242"/>
      <c r="G228" s="52"/>
      <c r="H228" s="52"/>
      <c r="I228" s="52"/>
      <c r="J228" s="52"/>
      <c r="K228" s="52"/>
      <c r="Q228" s="247">
        <f t="shared" si="1"/>
        <v>720.91</v>
      </c>
      <c r="R228" s="247">
        <f t="shared" si="2"/>
        <v>468.6</v>
      </c>
      <c r="S228" s="247">
        <f t="shared" si="3"/>
        <v>87.05</v>
      </c>
    </row>
    <row r="229">
      <c r="A229" s="75"/>
      <c r="B229" s="52"/>
      <c r="C229" s="52"/>
      <c r="D229" s="276"/>
      <c r="E229" s="52"/>
      <c r="F229" s="242"/>
      <c r="G229" s="52"/>
      <c r="H229" s="52"/>
      <c r="I229" s="52"/>
      <c r="J229" s="52"/>
      <c r="K229" s="52"/>
      <c r="Q229" s="247">
        <f t="shared" si="1"/>
        <v>720.91</v>
      </c>
      <c r="R229" s="247">
        <f t="shared" si="2"/>
        <v>468.6</v>
      </c>
      <c r="S229" s="247">
        <f t="shared" si="3"/>
        <v>87.05</v>
      </c>
    </row>
    <row r="230">
      <c r="A230" s="75"/>
      <c r="B230" s="52"/>
      <c r="C230" s="52"/>
      <c r="D230" s="276"/>
      <c r="E230" s="52"/>
      <c r="F230" s="242"/>
      <c r="G230" s="52"/>
      <c r="H230" s="52"/>
      <c r="I230" s="52"/>
      <c r="J230" s="52"/>
      <c r="K230" s="52"/>
      <c r="Q230" s="247">
        <f t="shared" si="1"/>
        <v>720.91</v>
      </c>
      <c r="R230" s="247">
        <f t="shared" si="2"/>
        <v>468.6</v>
      </c>
      <c r="S230" s="247">
        <f t="shared" si="3"/>
        <v>87.05</v>
      </c>
    </row>
    <row r="231">
      <c r="A231" s="75"/>
      <c r="B231" s="52"/>
      <c r="C231" s="52"/>
      <c r="D231" s="276"/>
      <c r="E231" s="52"/>
      <c r="F231" s="242"/>
      <c r="G231" s="52"/>
      <c r="H231" s="52"/>
      <c r="I231" s="52"/>
      <c r="J231" s="52"/>
      <c r="K231" s="52"/>
      <c r="Q231" s="247">
        <f t="shared" si="1"/>
        <v>720.91</v>
      </c>
      <c r="R231" s="247">
        <f t="shared" si="2"/>
        <v>468.6</v>
      </c>
      <c r="S231" s="247">
        <f t="shared" si="3"/>
        <v>87.05</v>
      </c>
    </row>
    <row r="232">
      <c r="A232" s="75"/>
      <c r="B232" s="52"/>
      <c r="C232" s="52"/>
      <c r="D232" s="276"/>
      <c r="E232" s="52"/>
      <c r="F232" s="242"/>
      <c r="G232" s="52"/>
      <c r="H232" s="52"/>
      <c r="I232" s="52"/>
      <c r="J232" s="52"/>
      <c r="K232" s="52"/>
      <c r="Q232" s="247">
        <f t="shared" si="1"/>
        <v>720.91</v>
      </c>
      <c r="R232" s="247">
        <f t="shared" si="2"/>
        <v>468.6</v>
      </c>
      <c r="S232" s="247">
        <f t="shared" si="3"/>
        <v>87.05</v>
      </c>
    </row>
    <row r="233">
      <c r="A233" s="75"/>
      <c r="B233" s="52"/>
      <c r="C233" s="52"/>
      <c r="D233" s="276"/>
      <c r="E233" s="52"/>
      <c r="F233" s="242"/>
      <c r="G233" s="52"/>
      <c r="H233" s="52"/>
      <c r="I233" s="52"/>
      <c r="J233" s="52"/>
      <c r="K233" s="52"/>
      <c r="Q233" s="247">
        <f t="shared" si="1"/>
        <v>720.91</v>
      </c>
      <c r="R233" s="247">
        <f t="shared" si="2"/>
        <v>468.6</v>
      </c>
      <c r="S233" s="247">
        <f t="shared" si="3"/>
        <v>87.05</v>
      </c>
    </row>
    <row r="234">
      <c r="A234" s="75"/>
      <c r="B234" s="52"/>
      <c r="C234" s="52"/>
      <c r="D234" s="276"/>
      <c r="E234" s="52"/>
      <c r="F234" s="52"/>
      <c r="G234" s="52"/>
      <c r="H234" s="52"/>
      <c r="I234" s="52"/>
      <c r="J234" s="52"/>
      <c r="K234" s="52"/>
      <c r="Q234" s="247">
        <f t="shared" si="1"/>
        <v>720.91</v>
      </c>
      <c r="R234" s="247">
        <f t="shared" si="2"/>
        <v>468.6</v>
      </c>
      <c r="S234" s="247">
        <f t="shared" si="3"/>
        <v>87.05</v>
      </c>
    </row>
    <row r="235">
      <c r="A235" s="75"/>
      <c r="B235" s="52"/>
      <c r="C235" s="76"/>
      <c r="D235" s="52"/>
      <c r="E235" s="52"/>
      <c r="F235" s="52"/>
      <c r="G235" s="76"/>
      <c r="H235" s="52"/>
      <c r="I235" s="52"/>
      <c r="J235" s="52"/>
      <c r="K235" s="52"/>
      <c r="Q235" s="247">
        <f t="shared" si="1"/>
        <v>720.91</v>
      </c>
      <c r="R235" s="247">
        <f t="shared" si="2"/>
        <v>468.6</v>
      </c>
      <c r="S235" s="247">
        <f t="shared" si="3"/>
        <v>87.05</v>
      </c>
    </row>
    <row r="236">
      <c r="A236" s="75"/>
      <c r="B236" s="52"/>
      <c r="C236" s="76"/>
      <c r="D236" s="52"/>
      <c r="E236" s="52"/>
      <c r="F236" s="52"/>
      <c r="G236" s="76"/>
      <c r="H236" s="52"/>
      <c r="I236" s="52"/>
      <c r="J236" s="52"/>
      <c r="K236" s="52"/>
      <c r="Q236" s="247">
        <f t="shared" si="1"/>
        <v>720.91</v>
      </c>
      <c r="R236" s="247">
        <f t="shared" si="2"/>
        <v>468.6</v>
      </c>
      <c r="S236" s="247">
        <f t="shared" si="3"/>
        <v>87.05</v>
      </c>
    </row>
    <row r="237">
      <c r="A237" s="75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Q237" s="247">
        <f t="shared" si="1"/>
        <v>720.91</v>
      </c>
      <c r="R237" s="247">
        <f t="shared" si="2"/>
        <v>468.6</v>
      </c>
      <c r="S237" s="247">
        <f t="shared" si="3"/>
        <v>87.05</v>
      </c>
    </row>
    <row r="238">
      <c r="A238" s="75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Q238" s="247">
        <f t="shared" si="1"/>
        <v>720.91</v>
      </c>
      <c r="R238" s="247">
        <f t="shared" si="2"/>
        <v>468.6</v>
      </c>
      <c r="S238" s="247">
        <f t="shared" si="3"/>
        <v>87.05</v>
      </c>
    </row>
    <row r="239">
      <c r="A239" s="75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Q239" s="247">
        <f t="shared" si="1"/>
        <v>720.91</v>
      </c>
      <c r="R239" s="247">
        <f t="shared" si="2"/>
        <v>468.6</v>
      </c>
      <c r="S239" s="247">
        <f t="shared" si="3"/>
        <v>87.05</v>
      </c>
    </row>
    <row r="240">
      <c r="A240" s="75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Q240" s="247">
        <f t="shared" si="1"/>
        <v>720.91</v>
      </c>
      <c r="R240" s="247">
        <f t="shared" si="2"/>
        <v>468.6</v>
      </c>
      <c r="S240" s="247">
        <f t="shared" si="3"/>
        <v>87.05</v>
      </c>
    </row>
    <row r="241">
      <c r="A241" s="75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Q241" s="247">
        <f t="shared" si="1"/>
        <v>720.91</v>
      </c>
      <c r="R241" s="247">
        <f t="shared" si="2"/>
        <v>468.6</v>
      </c>
      <c r="S241" s="247">
        <f t="shared" si="3"/>
        <v>87.05</v>
      </c>
    </row>
    <row r="242">
      <c r="A242" s="75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Q242" s="247">
        <f t="shared" si="1"/>
        <v>720.91</v>
      </c>
      <c r="R242" s="247">
        <f t="shared" si="2"/>
        <v>468.6</v>
      </c>
      <c r="S242" s="247">
        <f t="shared" si="3"/>
        <v>87.05</v>
      </c>
    </row>
    <row r="243">
      <c r="A243" s="75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Q243" s="247">
        <f t="shared" si="1"/>
        <v>720.91</v>
      </c>
      <c r="R243" s="247">
        <f t="shared" si="2"/>
        <v>468.6</v>
      </c>
      <c r="S243" s="247">
        <f t="shared" si="3"/>
        <v>87.05</v>
      </c>
    </row>
    <row r="244">
      <c r="A244" s="75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Q244" s="247">
        <f t="shared" si="1"/>
        <v>720.91</v>
      </c>
      <c r="R244" s="247">
        <f t="shared" si="2"/>
        <v>468.6</v>
      </c>
      <c r="S244" s="247">
        <f t="shared" si="3"/>
        <v>87.05</v>
      </c>
    </row>
    <row r="245">
      <c r="A245" s="75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Q245" s="247">
        <f t="shared" si="1"/>
        <v>720.91</v>
      </c>
      <c r="R245" s="247">
        <f t="shared" si="2"/>
        <v>468.6</v>
      </c>
      <c r="S245" s="247">
        <f t="shared" si="3"/>
        <v>87.05</v>
      </c>
    </row>
    <row r="246">
      <c r="A246" s="75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Q246" s="247">
        <f t="shared" si="1"/>
        <v>720.91</v>
      </c>
      <c r="R246" s="247">
        <f t="shared" si="2"/>
        <v>468.6</v>
      </c>
      <c r="S246" s="247">
        <f t="shared" si="3"/>
        <v>87.05</v>
      </c>
    </row>
    <row r="247">
      <c r="A247" s="75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Q247" s="247">
        <f t="shared" si="1"/>
        <v>720.91</v>
      </c>
      <c r="R247" s="247">
        <f t="shared" si="2"/>
        <v>468.6</v>
      </c>
      <c r="S247" s="247">
        <f t="shared" si="3"/>
        <v>87.05</v>
      </c>
    </row>
    <row r="248">
      <c r="A248" s="75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Q248" s="247">
        <f t="shared" si="1"/>
        <v>720.91</v>
      </c>
      <c r="R248" s="247">
        <f t="shared" si="2"/>
        <v>468.6</v>
      </c>
      <c r="S248" s="247">
        <f t="shared" si="3"/>
        <v>87.05</v>
      </c>
    </row>
    <row r="249">
      <c r="A249" s="75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Q249" s="247">
        <f t="shared" si="1"/>
        <v>720.91</v>
      </c>
      <c r="R249" s="247">
        <f t="shared" si="2"/>
        <v>468.6</v>
      </c>
      <c r="S249" s="247">
        <f t="shared" si="3"/>
        <v>87.05</v>
      </c>
    </row>
    <row r="250">
      <c r="A250" s="75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Q250" s="247">
        <f t="shared" si="1"/>
        <v>720.91</v>
      </c>
      <c r="R250" s="247">
        <f t="shared" si="2"/>
        <v>468.6</v>
      </c>
      <c r="S250" s="247">
        <f t="shared" si="3"/>
        <v>87.05</v>
      </c>
    </row>
    <row r="251">
      <c r="A251" s="75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Q251" s="247">
        <f t="shared" si="1"/>
        <v>720.91</v>
      </c>
      <c r="R251" s="247">
        <f t="shared" si="2"/>
        <v>468.6</v>
      </c>
      <c r="S251" s="247">
        <f t="shared" si="3"/>
        <v>87.05</v>
      </c>
    </row>
    <row r="252">
      <c r="A252" s="75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Q252" s="247">
        <f t="shared" si="1"/>
        <v>720.91</v>
      </c>
      <c r="R252" s="247">
        <f t="shared" si="2"/>
        <v>468.6</v>
      </c>
      <c r="S252" s="247">
        <f t="shared" si="3"/>
        <v>87.05</v>
      </c>
    </row>
    <row r="253">
      <c r="A253" s="75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Q253" s="247">
        <f t="shared" si="1"/>
        <v>720.91</v>
      </c>
      <c r="R253" s="247">
        <f t="shared" si="2"/>
        <v>468.6</v>
      </c>
      <c r="S253" s="247">
        <f t="shared" si="3"/>
        <v>87.05</v>
      </c>
    </row>
    <row r="254">
      <c r="A254" s="75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Q254" s="247">
        <f t="shared" si="1"/>
        <v>720.91</v>
      </c>
      <c r="R254" s="247">
        <f t="shared" si="2"/>
        <v>468.6</v>
      </c>
      <c r="S254" s="247">
        <f t="shared" si="3"/>
        <v>87.05</v>
      </c>
    </row>
    <row r="255">
      <c r="A255" s="75"/>
      <c r="B255" s="52"/>
      <c r="C255" s="76"/>
      <c r="D255" s="52"/>
      <c r="E255" s="52"/>
      <c r="F255" s="52"/>
      <c r="G255" s="76"/>
      <c r="H255" s="52"/>
      <c r="I255" s="52"/>
      <c r="J255" s="52"/>
      <c r="K255" s="52"/>
      <c r="Q255" s="247">
        <f t="shared" si="1"/>
        <v>720.91</v>
      </c>
      <c r="R255" s="247">
        <f t="shared" si="2"/>
        <v>468.6</v>
      </c>
      <c r="S255" s="247">
        <f t="shared" si="3"/>
        <v>87.05</v>
      </c>
    </row>
    <row r="256">
      <c r="A256" s="75"/>
      <c r="B256" s="52"/>
      <c r="C256" s="76"/>
      <c r="D256" s="52"/>
      <c r="E256" s="52"/>
      <c r="F256" s="52"/>
      <c r="G256" s="52"/>
      <c r="H256" s="52"/>
      <c r="I256" s="52"/>
      <c r="J256" s="52"/>
      <c r="K256" s="52"/>
      <c r="Q256" s="247">
        <f t="shared" si="1"/>
        <v>720.91</v>
      </c>
      <c r="R256" s="247">
        <f t="shared" si="2"/>
        <v>468.6</v>
      </c>
      <c r="S256" s="247">
        <f t="shared" si="3"/>
        <v>87.05</v>
      </c>
    </row>
    <row r="257">
      <c r="A257" s="75"/>
      <c r="B257" s="52"/>
      <c r="C257" s="76"/>
      <c r="D257" s="52"/>
      <c r="E257" s="52"/>
      <c r="F257" s="52"/>
      <c r="G257" s="52"/>
      <c r="H257" s="52"/>
      <c r="I257" s="52"/>
      <c r="J257" s="52"/>
      <c r="K257" s="52"/>
      <c r="Q257" s="247">
        <f t="shared" si="1"/>
        <v>720.91</v>
      </c>
      <c r="R257" s="247">
        <f t="shared" si="2"/>
        <v>468.6</v>
      </c>
      <c r="S257" s="247">
        <f t="shared" si="3"/>
        <v>87.05</v>
      </c>
    </row>
    <row r="258">
      <c r="A258" s="75"/>
      <c r="B258" s="52"/>
      <c r="C258" s="76"/>
      <c r="D258" s="52"/>
      <c r="E258" s="52"/>
      <c r="F258" s="52"/>
      <c r="G258" s="52"/>
      <c r="H258" s="52"/>
      <c r="I258" s="52"/>
      <c r="J258" s="52"/>
      <c r="K258" s="52"/>
      <c r="Q258" s="247">
        <f t="shared" si="1"/>
        <v>720.91</v>
      </c>
      <c r="R258" s="247">
        <f t="shared" si="2"/>
        <v>468.6</v>
      </c>
      <c r="S258" s="247">
        <f t="shared" si="3"/>
        <v>87.05</v>
      </c>
    </row>
    <row r="259">
      <c r="A259" s="75"/>
      <c r="B259" s="52"/>
      <c r="C259" s="76"/>
      <c r="D259" s="52"/>
      <c r="E259" s="52"/>
      <c r="F259" s="52"/>
      <c r="G259" s="52"/>
      <c r="H259" s="52"/>
      <c r="I259" s="52"/>
      <c r="J259" s="52"/>
      <c r="K259" s="52"/>
      <c r="Q259" s="247">
        <f t="shared" si="1"/>
        <v>720.91</v>
      </c>
      <c r="R259" s="247">
        <f t="shared" si="2"/>
        <v>468.6</v>
      </c>
      <c r="S259" s="247">
        <f t="shared" si="3"/>
        <v>87.05</v>
      </c>
    </row>
    <row r="260">
      <c r="A260" s="73"/>
      <c r="B260" s="52"/>
      <c r="C260" s="76"/>
      <c r="D260" s="52"/>
      <c r="E260" s="52"/>
      <c r="F260" s="52"/>
      <c r="G260" s="52"/>
      <c r="H260" s="52"/>
      <c r="I260" s="52"/>
      <c r="J260" s="52"/>
      <c r="K260" s="52"/>
      <c r="Q260" s="247">
        <f t="shared" si="1"/>
        <v>720.91</v>
      </c>
      <c r="R260" s="247">
        <f t="shared" si="2"/>
        <v>468.6</v>
      </c>
      <c r="S260" s="247">
        <f t="shared" si="3"/>
        <v>87.05</v>
      </c>
    </row>
    <row r="261">
      <c r="A261" s="75"/>
      <c r="B261" s="52"/>
      <c r="C261" s="76"/>
      <c r="D261" s="52"/>
      <c r="E261" s="52"/>
      <c r="F261" s="52"/>
      <c r="G261" s="52"/>
      <c r="H261" s="52"/>
      <c r="I261" s="52"/>
      <c r="J261" s="52"/>
      <c r="K261" s="52"/>
      <c r="Q261" s="247">
        <f t="shared" si="1"/>
        <v>720.91</v>
      </c>
      <c r="R261" s="247">
        <f t="shared" si="2"/>
        <v>468.6</v>
      </c>
      <c r="S261" s="247">
        <f t="shared" si="3"/>
        <v>87.05</v>
      </c>
    </row>
    <row r="262">
      <c r="A262" s="75"/>
      <c r="B262" s="52"/>
      <c r="C262" s="76"/>
      <c r="D262" s="52"/>
      <c r="E262" s="52"/>
      <c r="F262" s="52"/>
      <c r="G262" s="52"/>
      <c r="H262" s="52"/>
      <c r="I262" s="52"/>
      <c r="J262" s="52"/>
      <c r="K262" s="52"/>
      <c r="Q262" s="247">
        <f t="shared" si="1"/>
        <v>720.91</v>
      </c>
      <c r="R262" s="247">
        <f t="shared" si="2"/>
        <v>468.6</v>
      </c>
      <c r="S262" s="247">
        <f t="shared" si="3"/>
        <v>87.05</v>
      </c>
    </row>
    <row r="263">
      <c r="A263" s="75"/>
      <c r="B263" s="52"/>
      <c r="C263" s="76"/>
      <c r="D263" s="52"/>
      <c r="E263" s="52"/>
      <c r="F263" s="52"/>
      <c r="G263" s="52"/>
      <c r="H263" s="52"/>
      <c r="I263" s="52"/>
      <c r="J263" s="52"/>
      <c r="K263" s="52"/>
      <c r="Q263" s="247">
        <f t="shared" si="1"/>
        <v>720.91</v>
      </c>
      <c r="R263" s="247">
        <f t="shared" si="2"/>
        <v>468.6</v>
      </c>
      <c r="S263" s="247">
        <f t="shared" si="3"/>
        <v>87.05</v>
      </c>
    </row>
    <row r="264">
      <c r="A264" s="75"/>
      <c r="B264" s="52"/>
      <c r="C264" s="76"/>
      <c r="D264" s="52"/>
      <c r="E264" s="52"/>
      <c r="F264" s="52"/>
      <c r="G264" s="52"/>
      <c r="H264" s="52"/>
      <c r="I264" s="52"/>
      <c r="J264" s="52"/>
      <c r="K264" s="52"/>
      <c r="Q264" s="247">
        <f t="shared" si="1"/>
        <v>720.91</v>
      </c>
      <c r="R264" s="247">
        <f t="shared" si="2"/>
        <v>468.6</v>
      </c>
      <c r="S264" s="247">
        <f t="shared" si="3"/>
        <v>87.05</v>
      </c>
    </row>
    <row r="265">
      <c r="A265" s="75"/>
      <c r="B265" s="52"/>
      <c r="C265" s="76"/>
      <c r="D265" s="52"/>
      <c r="E265" s="52"/>
      <c r="F265" s="52"/>
      <c r="G265" s="52"/>
      <c r="H265" s="52"/>
      <c r="I265" s="52"/>
      <c r="J265" s="52"/>
      <c r="K265" s="52"/>
      <c r="Q265" s="247">
        <f t="shared" si="1"/>
        <v>720.91</v>
      </c>
      <c r="R265" s="247">
        <f t="shared" si="2"/>
        <v>468.6</v>
      </c>
      <c r="S265" s="247">
        <f t="shared" si="3"/>
        <v>87.05</v>
      </c>
    </row>
    <row r="266">
      <c r="A266" s="75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Q266" s="247">
        <f t="shared" si="1"/>
        <v>720.91</v>
      </c>
      <c r="R266" s="247">
        <f t="shared" si="2"/>
        <v>468.6</v>
      </c>
      <c r="S266" s="247">
        <f t="shared" si="3"/>
        <v>87.05</v>
      </c>
    </row>
    <row r="267">
      <c r="A267" s="75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Q267" s="247">
        <f t="shared" si="1"/>
        <v>720.91</v>
      </c>
      <c r="R267" s="247">
        <f t="shared" si="2"/>
        <v>468.6</v>
      </c>
      <c r="S267" s="247">
        <f t="shared" si="3"/>
        <v>87.05</v>
      </c>
    </row>
    <row r="268">
      <c r="A268" s="75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Q268" s="247">
        <f t="shared" si="1"/>
        <v>720.91</v>
      </c>
      <c r="R268" s="247">
        <f t="shared" si="2"/>
        <v>468.6</v>
      </c>
      <c r="S268" s="247">
        <f t="shared" si="3"/>
        <v>87.05</v>
      </c>
    </row>
    <row r="269">
      <c r="A269" s="75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Q269" s="247">
        <f t="shared" si="1"/>
        <v>720.91</v>
      </c>
      <c r="R269" s="247">
        <f t="shared" si="2"/>
        <v>468.6</v>
      </c>
      <c r="S269" s="247">
        <f t="shared" si="3"/>
        <v>87.05</v>
      </c>
    </row>
    <row r="270">
      <c r="A270" s="75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Q270" s="247">
        <f t="shared" si="1"/>
        <v>720.91</v>
      </c>
      <c r="R270" s="247">
        <f t="shared" si="2"/>
        <v>468.6</v>
      </c>
      <c r="S270" s="247">
        <f t="shared" si="3"/>
        <v>87.05</v>
      </c>
    </row>
    <row r="271">
      <c r="A271" s="75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Q271" s="247">
        <f t="shared" si="1"/>
        <v>720.91</v>
      </c>
      <c r="R271" s="247">
        <f t="shared" si="2"/>
        <v>468.6</v>
      </c>
      <c r="S271" s="247">
        <f t="shared" si="3"/>
        <v>87.05</v>
      </c>
    </row>
    <row r="272">
      <c r="A272" s="75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Q272" s="247">
        <f t="shared" si="1"/>
        <v>720.91</v>
      </c>
      <c r="R272" s="247">
        <f t="shared" si="2"/>
        <v>468.6</v>
      </c>
      <c r="S272" s="247">
        <f t="shared" si="3"/>
        <v>87.05</v>
      </c>
    </row>
    <row r="273">
      <c r="A273" s="75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Q273" s="247">
        <f t="shared" si="1"/>
        <v>720.91</v>
      </c>
      <c r="R273" s="247">
        <f t="shared" si="2"/>
        <v>468.6</v>
      </c>
      <c r="S273" s="247">
        <f t="shared" si="3"/>
        <v>87.05</v>
      </c>
    </row>
    <row r="274">
      <c r="A274" s="75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Q274" s="247">
        <f t="shared" si="1"/>
        <v>720.91</v>
      </c>
      <c r="R274" s="247">
        <f t="shared" si="2"/>
        <v>468.6</v>
      </c>
      <c r="S274" s="247">
        <f t="shared" si="3"/>
        <v>87.05</v>
      </c>
    </row>
    <row r="275">
      <c r="A275" s="75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Q275" s="247">
        <f t="shared" si="1"/>
        <v>720.91</v>
      </c>
      <c r="R275" s="247">
        <f t="shared" si="2"/>
        <v>468.6</v>
      </c>
      <c r="S275" s="247">
        <f t="shared" si="3"/>
        <v>87.05</v>
      </c>
    </row>
    <row r="276">
      <c r="A276" s="75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Q276" s="247">
        <f t="shared" si="1"/>
        <v>720.91</v>
      </c>
      <c r="R276" s="247">
        <f t="shared" si="2"/>
        <v>468.6</v>
      </c>
      <c r="S276" s="247">
        <f t="shared" si="3"/>
        <v>87.05</v>
      </c>
    </row>
    <row r="277">
      <c r="A277" s="75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Q277" s="247">
        <f t="shared" si="1"/>
        <v>720.91</v>
      </c>
      <c r="R277" s="247">
        <f t="shared" si="2"/>
        <v>468.6</v>
      </c>
      <c r="S277" s="247">
        <f t="shared" si="3"/>
        <v>87.05</v>
      </c>
    </row>
    <row r="278">
      <c r="A278" s="75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Q278" s="247">
        <f t="shared" si="1"/>
        <v>720.91</v>
      </c>
      <c r="R278" s="247">
        <f t="shared" si="2"/>
        <v>468.6</v>
      </c>
      <c r="S278" s="247">
        <f t="shared" si="3"/>
        <v>87.05</v>
      </c>
    </row>
    <row r="279">
      <c r="A279" s="75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Q279" s="247">
        <f t="shared" si="1"/>
        <v>720.91</v>
      </c>
      <c r="R279" s="247">
        <f t="shared" si="2"/>
        <v>468.6</v>
      </c>
      <c r="S279" s="247">
        <f t="shared" si="3"/>
        <v>87.05</v>
      </c>
    </row>
    <row r="280">
      <c r="A280" s="75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Q280" s="247">
        <f t="shared" si="1"/>
        <v>720.91</v>
      </c>
      <c r="R280" s="247">
        <f t="shared" si="2"/>
        <v>468.6</v>
      </c>
      <c r="S280" s="247">
        <f t="shared" si="3"/>
        <v>87.05</v>
      </c>
    </row>
    <row r="281">
      <c r="A281" s="75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Q281" s="247">
        <f t="shared" si="1"/>
        <v>720.91</v>
      </c>
      <c r="R281" s="247">
        <f t="shared" si="2"/>
        <v>468.6</v>
      </c>
      <c r="S281" s="247">
        <f t="shared" si="3"/>
        <v>87.05</v>
      </c>
    </row>
    <row r="282">
      <c r="A282" s="75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Q282" s="247">
        <f t="shared" si="1"/>
        <v>720.91</v>
      </c>
      <c r="R282" s="247">
        <f t="shared" si="2"/>
        <v>468.6</v>
      </c>
      <c r="S282" s="247">
        <f t="shared" si="3"/>
        <v>87.05</v>
      </c>
    </row>
    <row r="283">
      <c r="A283" s="75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Q283" s="247">
        <f t="shared" si="1"/>
        <v>720.91</v>
      </c>
      <c r="R283" s="247">
        <f t="shared" si="2"/>
        <v>468.6</v>
      </c>
      <c r="S283" s="247">
        <f t="shared" si="3"/>
        <v>87.05</v>
      </c>
    </row>
    <row r="284">
      <c r="A284" s="75"/>
      <c r="B284" s="76"/>
      <c r="C284" s="76"/>
      <c r="D284" s="52"/>
      <c r="E284" s="52"/>
      <c r="F284" s="52"/>
      <c r="G284" s="52"/>
      <c r="H284" s="52"/>
      <c r="I284" s="52"/>
      <c r="J284" s="52"/>
      <c r="K284" s="52"/>
      <c r="Q284" s="247">
        <f t="shared" si="1"/>
        <v>720.91</v>
      </c>
      <c r="R284" s="247">
        <f t="shared" si="2"/>
        <v>468.6</v>
      </c>
      <c r="S284" s="247">
        <f t="shared" si="3"/>
        <v>87.05</v>
      </c>
    </row>
    <row r="285">
      <c r="A285" s="75"/>
      <c r="B285" s="76"/>
      <c r="C285" s="76"/>
      <c r="D285" s="52"/>
      <c r="E285" s="52"/>
      <c r="F285" s="52"/>
      <c r="G285" s="52"/>
      <c r="H285" s="52"/>
      <c r="I285" s="52"/>
      <c r="J285" s="52"/>
      <c r="K285" s="52"/>
      <c r="Q285" s="247">
        <f t="shared" si="1"/>
        <v>720.91</v>
      </c>
      <c r="R285" s="247">
        <f t="shared" si="2"/>
        <v>468.6</v>
      </c>
      <c r="S285" s="247">
        <f t="shared" si="3"/>
        <v>87.05</v>
      </c>
    </row>
    <row r="286">
      <c r="A286" s="75"/>
      <c r="B286" s="76"/>
      <c r="C286" s="76"/>
      <c r="D286" s="52"/>
      <c r="E286" s="52"/>
      <c r="F286" s="52"/>
      <c r="G286" s="52"/>
      <c r="H286" s="52"/>
      <c r="I286" s="52"/>
      <c r="J286" s="52"/>
      <c r="K286" s="52"/>
      <c r="Q286" s="247">
        <f t="shared" si="1"/>
        <v>720.91</v>
      </c>
      <c r="R286" s="247">
        <f t="shared" si="2"/>
        <v>468.6</v>
      </c>
      <c r="S286" s="247">
        <f t="shared" si="3"/>
        <v>87.05</v>
      </c>
    </row>
    <row r="287">
      <c r="A287" s="75"/>
      <c r="B287" s="76"/>
      <c r="C287" s="76"/>
      <c r="D287" s="52"/>
      <c r="E287" s="52"/>
      <c r="F287" s="52"/>
      <c r="G287" s="52"/>
      <c r="H287" s="52"/>
      <c r="I287" s="52"/>
      <c r="J287" s="52"/>
      <c r="K287" s="52"/>
      <c r="Q287" s="247">
        <f t="shared" si="1"/>
        <v>720.91</v>
      </c>
      <c r="R287" s="247">
        <f t="shared" si="2"/>
        <v>468.6</v>
      </c>
      <c r="S287" s="247">
        <f t="shared" si="3"/>
        <v>87.05</v>
      </c>
    </row>
    <row r="288">
      <c r="A288" s="75"/>
      <c r="B288" s="76"/>
      <c r="C288" s="76"/>
      <c r="D288" s="52"/>
      <c r="E288" s="52"/>
      <c r="F288" s="52"/>
      <c r="G288" s="52"/>
      <c r="H288" s="52"/>
      <c r="I288" s="52"/>
      <c r="J288" s="52"/>
      <c r="K288" s="52"/>
      <c r="Q288" s="247">
        <f t="shared" si="1"/>
        <v>720.91</v>
      </c>
      <c r="R288" s="247">
        <f t="shared" si="2"/>
        <v>468.6</v>
      </c>
      <c r="S288" s="247">
        <f t="shared" si="3"/>
        <v>87.05</v>
      </c>
    </row>
    <row r="289">
      <c r="A289" s="75"/>
      <c r="B289" s="76"/>
      <c r="C289" s="76"/>
      <c r="D289" s="52"/>
      <c r="E289" s="52"/>
      <c r="F289" s="52"/>
      <c r="G289" s="52"/>
      <c r="H289" s="52"/>
      <c r="I289" s="52"/>
      <c r="J289" s="52"/>
      <c r="K289" s="52"/>
      <c r="Q289" s="247">
        <f t="shared" si="1"/>
        <v>720.91</v>
      </c>
      <c r="R289" s="247">
        <f t="shared" si="2"/>
        <v>468.6</v>
      </c>
      <c r="S289" s="247">
        <f t="shared" si="3"/>
        <v>87.05</v>
      </c>
    </row>
    <row r="290">
      <c r="A290" s="75"/>
      <c r="B290" s="76"/>
      <c r="C290" s="76"/>
      <c r="D290" s="52"/>
      <c r="E290" s="52"/>
      <c r="F290" s="52"/>
      <c r="G290" s="52"/>
      <c r="H290" s="52"/>
      <c r="I290" s="52"/>
      <c r="J290" s="52"/>
      <c r="K290" s="52"/>
      <c r="Q290" s="247">
        <f t="shared" si="1"/>
        <v>720.91</v>
      </c>
      <c r="R290" s="247">
        <f t="shared" si="2"/>
        <v>468.6</v>
      </c>
      <c r="S290" s="247">
        <f t="shared" si="3"/>
        <v>87.05</v>
      </c>
    </row>
    <row r="291">
      <c r="A291" s="75"/>
      <c r="B291" s="76"/>
      <c r="C291" s="76"/>
      <c r="D291" s="52"/>
      <c r="E291" s="52"/>
      <c r="F291" s="52"/>
      <c r="G291" s="52"/>
      <c r="H291" s="52"/>
      <c r="I291" s="52"/>
      <c r="J291" s="52"/>
      <c r="K291" s="52"/>
      <c r="Q291" s="247">
        <f t="shared" si="1"/>
        <v>720.91</v>
      </c>
      <c r="R291" s="247">
        <f t="shared" si="2"/>
        <v>468.6</v>
      </c>
      <c r="S291" s="247">
        <f t="shared" si="3"/>
        <v>87.05</v>
      </c>
    </row>
    <row r="292">
      <c r="A292" s="75"/>
      <c r="B292" s="76"/>
      <c r="C292" s="76"/>
      <c r="D292" s="52"/>
      <c r="E292" s="52"/>
      <c r="F292" s="52"/>
      <c r="G292" s="52"/>
      <c r="H292" s="52"/>
      <c r="I292" s="52"/>
      <c r="J292" s="52"/>
      <c r="K292" s="52"/>
      <c r="Q292" s="247">
        <f t="shared" si="1"/>
        <v>720.91</v>
      </c>
      <c r="R292" s="247">
        <f t="shared" si="2"/>
        <v>468.6</v>
      </c>
      <c r="S292" s="247">
        <f t="shared" si="3"/>
        <v>87.05</v>
      </c>
    </row>
    <row r="293">
      <c r="A293" s="75"/>
      <c r="B293" s="76"/>
      <c r="C293" s="76"/>
      <c r="D293" s="52"/>
      <c r="E293" s="52"/>
      <c r="F293" s="52"/>
      <c r="G293" s="52"/>
      <c r="H293" s="52"/>
      <c r="I293" s="52"/>
      <c r="J293" s="52"/>
      <c r="K293" s="52"/>
      <c r="Q293" s="247">
        <f t="shared" si="1"/>
        <v>720.91</v>
      </c>
      <c r="R293" s="247">
        <f t="shared" si="2"/>
        <v>468.6</v>
      </c>
      <c r="S293" s="247">
        <f t="shared" si="3"/>
        <v>87.05</v>
      </c>
    </row>
    <row r="294">
      <c r="A294" s="75"/>
      <c r="B294" s="76"/>
      <c r="C294" s="76"/>
      <c r="D294" s="52"/>
      <c r="E294" s="52"/>
      <c r="F294" s="52"/>
      <c r="G294" s="52"/>
      <c r="H294" s="52"/>
      <c r="I294" s="52"/>
      <c r="J294" s="52"/>
      <c r="K294" s="52"/>
      <c r="Q294" s="247">
        <f t="shared" si="1"/>
        <v>720.91</v>
      </c>
      <c r="R294" s="247">
        <f t="shared" si="2"/>
        <v>468.6</v>
      </c>
      <c r="S294" s="247">
        <f t="shared" si="3"/>
        <v>87.05</v>
      </c>
    </row>
    <row r="295">
      <c r="A295" s="75"/>
      <c r="B295" s="76"/>
      <c r="C295" s="76"/>
      <c r="D295" s="52"/>
      <c r="E295" s="52"/>
      <c r="F295" s="52"/>
      <c r="G295" s="52"/>
      <c r="H295" s="52"/>
      <c r="I295" s="52"/>
      <c r="J295" s="52"/>
      <c r="K295" s="52"/>
      <c r="Q295" s="247">
        <f t="shared" si="1"/>
        <v>720.91</v>
      </c>
      <c r="R295" s="247">
        <f t="shared" si="2"/>
        <v>468.6</v>
      </c>
      <c r="S295" s="247">
        <f t="shared" si="3"/>
        <v>87.05</v>
      </c>
    </row>
    <row r="296">
      <c r="A296" s="75"/>
      <c r="B296" s="76"/>
      <c r="C296" s="76"/>
      <c r="D296" s="52"/>
      <c r="E296" s="52"/>
      <c r="F296" s="52"/>
      <c r="G296" s="52"/>
      <c r="H296" s="52"/>
      <c r="I296" s="52"/>
      <c r="J296" s="52"/>
      <c r="K296" s="52"/>
      <c r="Q296" s="247">
        <f t="shared" si="1"/>
        <v>720.91</v>
      </c>
      <c r="R296" s="247">
        <f t="shared" si="2"/>
        <v>468.6</v>
      </c>
      <c r="S296" s="247">
        <f t="shared" si="3"/>
        <v>87.05</v>
      </c>
    </row>
    <row r="297">
      <c r="A297" s="75"/>
      <c r="B297" s="76"/>
      <c r="C297" s="76"/>
      <c r="D297" s="52"/>
      <c r="E297" s="52"/>
      <c r="F297" s="52"/>
      <c r="G297" s="52"/>
      <c r="H297" s="76"/>
      <c r="I297" s="52"/>
      <c r="J297" s="52"/>
      <c r="K297" s="52"/>
      <c r="Q297" s="247">
        <f t="shared" si="1"/>
        <v>720.91</v>
      </c>
      <c r="R297" s="247">
        <f t="shared" si="2"/>
        <v>468.6</v>
      </c>
      <c r="S297" s="247">
        <f t="shared" si="3"/>
        <v>87.05</v>
      </c>
    </row>
    <row r="298">
      <c r="A298" s="75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Q298" s="247">
        <f t="shared" si="1"/>
        <v>720.91</v>
      </c>
      <c r="R298" s="247">
        <f t="shared" si="2"/>
        <v>468.6</v>
      </c>
      <c r="S298" s="247">
        <f t="shared" si="3"/>
        <v>87.05</v>
      </c>
    </row>
    <row r="299">
      <c r="A299" s="75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Q299" s="247">
        <f t="shared" si="1"/>
        <v>720.91</v>
      </c>
      <c r="R299" s="247">
        <f t="shared" si="2"/>
        <v>468.6</v>
      </c>
      <c r="S299" s="247">
        <f t="shared" si="3"/>
        <v>87.05</v>
      </c>
    </row>
    <row r="300">
      <c r="A300" s="73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Q300" s="247">
        <f t="shared" si="1"/>
        <v>720.91</v>
      </c>
      <c r="R300" s="247">
        <f t="shared" si="2"/>
        <v>468.6</v>
      </c>
      <c r="S300" s="247">
        <f t="shared" si="3"/>
        <v>87.05</v>
      </c>
    </row>
    <row r="301">
      <c r="A301" s="75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Q301" s="247">
        <f t="shared" si="1"/>
        <v>720.91</v>
      </c>
      <c r="R301" s="247">
        <f t="shared" si="2"/>
        <v>468.6</v>
      </c>
      <c r="S301" s="247">
        <f t="shared" si="3"/>
        <v>87.05</v>
      </c>
    </row>
    <row r="302">
      <c r="A302" s="75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Q302" s="247">
        <f t="shared" si="1"/>
        <v>720.91</v>
      </c>
      <c r="R302" s="247">
        <f t="shared" si="2"/>
        <v>468.6</v>
      </c>
      <c r="S302" s="247">
        <f t="shared" si="3"/>
        <v>87.05</v>
      </c>
    </row>
    <row r="303">
      <c r="A303" s="75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Q303" s="247">
        <f t="shared" si="1"/>
        <v>720.91</v>
      </c>
      <c r="R303" s="247">
        <f t="shared" si="2"/>
        <v>468.6</v>
      </c>
      <c r="S303" s="247">
        <f t="shared" si="3"/>
        <v>87.05</v>
      </c>
    </row>
    <row r="304">
      <c r="A304" s="75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Q304" s="247">
        <f t="shared" si="1"/>
        <v>720.91</v>
      </c>
      <c r="R304" s="247">
        <f t="shared" si="2"/>
        <v>468.6</v>
      </c>
      <c r="S304" s="247">
        <f t="shared" si="3"/>
        <v>87.05</v>
      </c>
    </row>
    <row r="305">
      <c r="A305" s="75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Q305" s="247">
        <f t="shared" si="1"/>
        <v>720.91</v>
      </c>
      <c r="R305" s="247">
        <f t="shared" si="2"/>
        <v>468.6</v>
      </c>
      <c r="S305" s="247">
        <f t="shared" si="3"/>
        <v>87.05</v>
      </c>
    </row>
    <row r="306">
      <c r="A306" s="75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Q306" s="247">
        <f t="shared" si="1"/>
        <v>720.91</v>
      </c>
      <c r="R306" s="247">
        <f t="shared" si="2"/>
        <v>468.6</v>
      </c>
      <c r="S306" s="247">
        <f t="shared" si="3"/>
        <v>87.05</v>
      </c>
    </row>
    <row r="307">
      <c r="A307" s="75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Q307" s="247">
        <f t="shared" si="1"/>
        <v>720.91</v>
      </c>
      <c r="R307" s="247">
        <f t="shared" si="2"/>
        <v>468.6</v>
      </c>
      <c r="S307" s="247">
        <f t="shared" si="3"/>
        <v>87.05</v>
      </c>
    </row>
    <row r="308">
      <c r="A308" s="75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Q308" s="247">
        <f t="shared" si="1"/>
        <v>720.91</v>
      </c>
      <c r="R308" s="247">
        <f t="shared" si="2"/>
        <v>468.6</v>
      </c>
      <c r="S308" s="247">
        <f t="shared" si="3"/>
        <v>87.05</v>
      </c>
    </row>
    <row r="309">
      <c r="A309" s="75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Q309" s="247">
        <f t="shared" si="1"/>
        <v>720.91</v>
      </c>
      <c r="R309" s="247">
        <f t="shared" si="2"/>
        <v>468.6</v>
      </c>
      <c r="S309" s="247">
        <f t="shared" si="3"/>
        <v>87.05</v>
      </c>
    </row>
    <row r="310">
      <c r="A310" s="75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Q310" s="247">
        <f t="shared" si="1"/>
        <v>720.91</v>
      </c>
      <c r="R310" s="247">
        <f t="shared" si="2"/>
        <v>468.6</v>
      </c>
      <c r="S310" s="247">
        <f t="shared" si="3"/>
        <v>87.05</v>
      </c>
    </row>
    <row r="311">
      <c r="A311" s="75"/>
      <c r="B311" s="52"/>
      <c r="C311" s="52"/>
      <c r="D311" s="52"/>
      <c r="E311" s="52"/>
      <c r="F311" s="52"/>
      <c r="G311" s="52"/>
      <c r="H311" s="52"/>
      <c r="I311" s="52"/>
      <c r="J311" s="52"/>
      <c r="K311" s="52"/>
      <c r="Q311" s="247">
        <f t="shared" si="1"/>
        <v>720.91</v>
      </c>
      <c r="R311" s="247">
        <f t="shared" si="2"/>
        <v>468.6</v>
      </c>
      <c r="S311" s="247">
        <f t="shared" si="3"/>
        <v>87.05</v>
      </c>
    </row>
    <row r="312">
      <c r="A312" s="75"/>
      <c r="B312" s="52"/>
      <c r="C312" s="52"/>
      <c r="D312" s="52"/>
      <c r="E312" s="52"/>
      <c r="F312" s="52"/>
      <c r="G312" s="52"/>
      <c r="H312" s="52"/>
      <c r="I312" s="52"/>
      <c r="J312" s="52"/>
      <c r="K312" s="52"/>
      <c r="L312" s="4"/>
      <c r="Q312" s="247">
        <f t="shared" si="1"/>
        <v>720.91</v>
      </c>
      <c r="R312" s="247">
        <f t="shared" si="2"/>
        <v>468.6</v>
      </c>
      <c r="S312" s="247">
        <f t="shared" si="3"/>
        <v>87.05</v>
      </c>
    </row>
    <row r="313">
      <c r="A313" s="75"/>
      <c r="B313" s="52"/>
      <c r="C313" s="52"/>
      <c r="D313" s="52"/>
      <c r="E313" s="52"/>
      <c r="F313" s="52"/>
      <c r="G313" s="52"/>
      <c r="H313" s="52"/>
      <c r="I313" s="52"/>
      <c r="J313" s="52"/>
      <c r="K313" s="52"/>
      <c r="Q313" s="247">
        <f t="shared" si="1"/>
        <v>720.91</v>
      </c>
      <c r="R313" s="247">
        <f t="shared" si="2"/>
        <v>468.6</v>
      </c>
      <c r="S313" s="247">
        <f t="shared" si="3"/>
        <v>87.05</v>
      </c>
    </row>
    <row r="314">
      <c r="A314" s="75"/>
      <c r="B314" s="52"/>
      <c r="C314" s="52"/>
      <c r="D314" s="52"/>
      <c r="E314" s="52"/>
      <c r="F314" s="52"/>
      <c r="G314" s="52"/>
      <c r="H314" s="52"/>
      <c r="I314" s="52"/>
      <c r="J314" s="52"/>
      <c r="K314" s="52"/>
      <c r="Q314" s="247">
        <f t="shared" si="1"/>
        <v>720.91</v>
      </c>
      <c r="R314" s="247">
        <f t="shared" si="2"/>
        <v>468.6</v>
      </c>
      <c r="S314" s="247">
        <f t="shared" si="3"/>
        <v>87.05</v>
      </c>
    </row>
    <row r="315">
      <c r="A315" s="75"/>
      <c r="B315" s="52"/>
      <c r="C315" s="52"/>
      <c r="D315" s="52"/>
      <c r="E315" s="52"/>
      <c r="F315" s="52"/>
      <c r="G315" s="52"/>
      <c r="H315" s="52"/>
      <c r="I315" s="52"/>
      <c r="J315" s="52"/>
      <c r="K315" s="52"/>
      <c r="Q315" s="247">
        <f t="shared" si="1"/>
        <v>720.91</v>
      </c>
      <c r="R315" s="247">
        <f t="shared" si="2"/>
        <v>468.6</v>
      </c>
      <c r="S315" s="247">
        <f t="shared" si="3"/>
        <v>87.05</v>
      </c>
    </row>
    <row r="316">
      <c r="A316" s="75"/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Q316" s="247">
        <f t="shared" si="1"/>
        <v>720.91</v>
      </c>
      <c r="R316" s="247">
        <f t="shared" si="2"/>
        <v>468.6</v>
      </c>
      <c r="S316" s="247">
        <f t="shared" si="3"/>
        <v>87.05</v>
      </c>
    </row>
    <row r="317">
      <c r="A317" s="75"/>
      <c r="B317" s="76"/>
      <c r="C317" s="76"/>
      <c r="D317" s="52"/>
      <c r="E317" s="52"/>
      <c r="F317" s="52"/>
      <c r="G317" s="52"/>
      <c r="H317" s="52"/>
      <c r="I317" s="52"/>
      <c r="J317" s="52"/>
      <c r="K317" s="52"/>
      <c r="Q317" s="247">
        <f t="shared" si="1"/>
        <v>720.91</v>
      </c>
      <c r="R317" s="247">
        <f t="shared" si="2"/>
        <v>468.6</v>
      </c>
      <c r="S317" s="247">
        <f t="shared" si="3"/>
        <v>87.05</v>
      </c>
    </row>
    <row r="318">
      <c r="A318" s="75"/>
      <c r="B318" s="76"/>
      <c r="C318" s="76"/>
      <c r="D318" s="52"/>
      <c r="E318" s="52"/>
      <c r="F318" s="52"/>
      <c r="G318" s="52"/>
      <c r="H318" s="52"/>
      <c r="I318" s="52"/>
      <c r="J318" s="52"/>
      <c r="K318" s="52"/>
      <c r="Q318" s="247">
        <f t="shared" si="1"/>
        <v>720.91</v>
      </c>
      <c r="R318" s="247">
        <f t="shared" si="2"/>
        <v>468.6</v>
      </c>
      <c r="S318" s="247">
        <f t="shared" si="3"/>
        <v>87.05</v>
      </c>
    </row>
    <row r="319">
      <c r="A319" s="75"/>
      <c r="B319" s="76"/>
      <c r="C319" s="76"/>
      <c r="D319" s="52"/>
      <c r="E319" s="52"/>
      <c r="F319" s="52"/>
      <c r="G319" s="52"/>
      <c r="H319" s="52"/>
      <c r="I319" s="52"/>
      <c r="J319" s="52"/>
      <c r="K319" s="52"/>
      <c r="Q319" s="247">
        <f t="shared" si="1"/>
        <v>720.91</v>
      </c>
      <c r="R319" s="247">
        <f t="shared" si="2"/>
        <v>468.6</v>
      </c>
      <c r="S319" s="247">
        <f t="shared" si="3"/>
        <v>87.05</v>
      </c>
    </row>
    <row r="320">
      <c r="A320" s="75"/>
      <c r="B320" s="76"/>
      <c r="C320" s="76"/>
      <c r="D320" s="52"/>
      <c r="E320" s="52"/>
      <c r="F320" s="52"/>
      <c r="G320" s="52"/>
      <c r="H320" s="52"/>
      <c r="I320" s="52"/>
      <c r="J320" s="52"/>
      <c r="K320" s="52"/>
      <c r="Q320" s="247">
        <f t="shared" si="1"/>
        <v>720.91</v>
      </c>
      <c r="R320" s="247">
        <f t="shared" si="2"/>
        <v>468.6</v>
      </c>
      <c r="S320" s="247">
        <f t="shared" si="3"/>
        <v>87.05</v>
      </c>
    </row>
    <row r="321">
      <c r="A321" s="75"/>
      <c r="B321" s="76"/>
      <c r="C321" s="76"/>
      <c r="D321" s="52"/>
      <c r="E321" s="52"/>
      <c r="F321" s="52"/>
      <c r="G321" s="52"/>
      <c r="H321" s="52"/>
      <c r="I321" s="52"/>
      <c r="J321" s="52"/>
      <c r="K321" s="52"/>
      <c r="Q321" s="247">
        <f t="shared" si="1"/>
        <v>720.91</v>
      </c>
      <c r="R321" s="247">
        <f t="shared" si="2"/>
        <v>468.6</v>
      </c>
      <c r="S321" s="247">
        <f t="shared" si="3"/>
        <v>87.05</v>
      </c>
    </row>
    <row r="322">
      <c r="A322" s="75"/>
      <c r="B322" s="76"/>
      <c r="C322" s="76"/>
      <c r="D322" s="52"/>
      <c r="E322" s="52"/>
      <c r="F322" s="52"/>
      <c r="G322" s="52"/>
      <c r="H322" s="52"/>
      <c r="I322" s="358"/>
      <c r="J322" s="358"/>
      <c r="K322" s="358"/>
      <c r="Q322" s="247">
        <f t="shared" si="1"/>
        <v>720.91</v>
      </c>
      <c r="R322" s="247">
        <f t="shared" si="2"/>
        <v>468.6</v>
      </c>
      <c r="S322" s="247">
        <f t="shared" si="3"/>
        <v>87.05</v>
      </c>
    </row>
    <row r="323">
      <c r="A323" s="75"/>
      <c r="B323" s="76"/>
      <c r="C323" s="76"/>
      <c r="D323" s="52"/>
      <c r="E323" s="52"/>
      <c r="F323" s="52"/>
      <c r="G323" s="52"/>
      <c r="H323" s="52"/>
      <c r="I323" s="358"/>
      <c r="J323" s="358"/>
      <c r="K323" s="358"/>
      <c r="Q323" s="247">
        <f t="shared" si="1"/>
        <v>720.91</v>
      </c>
      <c r="R323" s="247">
        <f t="shared" si="2"/>
        <v>468.6</v>
      </c>
      <c r="S323" s="247">
        <f t="shared" si="3"/>
        <v>87.05</v>
      </c>
    </row>
    <row r="324">
      <c r="A324" s="75"/>
      <c r="B324" s="76"/>
      <c r="C324" s="76"/>
      <c r="D324" s="52"/>
      <c r="E324" s="52"/>
      <c r="F324" s="52"/>
      <c r="G324" s="52"/>
      <c r="H324" s="52"/>
      <c r="I324" s="358"/>
      <c r="J324" s="358"/>
      <c r="K324" s="358"/>
      <c r="Q324" s="247">
        <f t="shared" si="1"/>
        <v>720.91</v>
      </c>
      <c r="R324" s="247">
        <f t="shared" si="2"/>
        <v>468.6</v>
      </c>
      <c r="S324" s="247">
        <f t="shared" si="3"/>
        <v>87.05</v>
      </c>
    </row>
    <row r="325">
      <c r="A325" s="75"/>
      <c r="B325" s="76"/>
      <c r="C325" s="76"/>
      <c r="D325" s="52"/>
      <c r="E325" s="52"/>
      <c r="F325" s="52"/>
      <c r="G325" s="52"/>
      <c r="H325" s="52"/>
      <c r="I325" s="358"/>
      <c r="J325" s="358"/>
      <c r="K325" s="358"/>
      <c r="Q325" s="247">
        <f t="shared" si="1"/>
        <v>720.91</v>
      </c>
      <c r="R325" s="247">
        <f t="shared" si="2"/>
        <v>468.6</v>
      </c>
      <c r="S325" s="247">
        <f t="shared" si="3"/>
        <v>87.05</v>
      </c>
    </row>
    <row r="326">
      <c r="A326" s="75"/>
      <c r="B326" s="76"/>
      <c r="C326" s="76"/>
      <c r="D326" s="52"/>
      <c r="E326" s="52"/>
      <c r="F326" s="52"/>
      <c r="G326" s="52"/>
      <c r="H326" s="52"/>
      <c r="I326" s="358"/>
      <c r="J326" s="358"/>
      <c r="K326" s="358"/>
      <c r="Q326" s="247">
        <f t="shared" si="1"/>
        <v>720.91</v>
      </c>
      <c r="R326" s="247">
        <f t="shared" si="2"/>
        <v>468.6</v>
      </c>
      <c r="S326" s="247">
        <f t="shared" si="3"/>
        <v>87.05</v>
      </c>
    </row>
    <row r="327">
      <c r="A327" s="75"/>
      <c r="B327" s="76"/>
      <c r="C327" s="76"/>
      <c r="D327" s="52"/>
      <c r="E327" s="52"/>
      <c r="F327" s="52"/>
      <c r="G327" s="52"/>
      <c r="H327" s="52"/>
      <c r="I327" s="358"/>
      <c r="J327" s="358"/>
      <c r="K327" s="358"/>
      <c r="Q327" s="247">
        <f t="shared" si="1"/>
        <v>720.91</v>
      </c>
      <c r="R327" s="247">
        <f t="shared" si="2"/>
        <v>468.6</v>
      </c>
      <c r="S327" s="247">
        <f t="shared" si="3"/>
        <v>87.05</v>
      </c>
    </row>
    <row r="328">
      <c r="A328" s="75"/>
      <c r="B328" s="76"/>
      <c r="C328" s="76"/>
      <c r="D328" s="52"/>
      <c r="E328" s="52"/>
      <c r="F328" s="52"/>
      <c r="G328" s="52"/>
      <c r="H328" s="76"/>
      <c r="I328" s="52"/>
      <c r="J328" s="52"/>
      <c r="K328" s="52"/>
      <c r="Q328" s="247">
        <f t="shared" si="1"/>
        <v>720.91</v>
      </c>
      <c r="R328" s="247">
        <f t="shared" si="2"/>
        <v>468.6</v>
      </c>
      <c r="S328" s="247">
        <f t="shared" si="3"/>
        <v>87.05</v>
      </c>
    </row>
    <row r="329">
      <c r="A329" s="75"/>
      <c r="B329" s="76"/>
      <c r="C329" s="76"/>
      <c r="D329" s="52"/>
      <c r="E329" s="52"/>
      <c r="F329" s="52"/>
      <c r="G329" s="52"/>
      <c r="H329" s="52"/>
      <c r="I329" s="52"/>
      <c r="J329" s="52"/>
      <c r="K329" s="52"/>
      <c r="Q329" s="247">
        <f t="shared" si="1"/>
        <v>720.91</v>
      </c>
      <c r="R329" s="247">
        <f t="shared" si="2"/>
        <v>468.6</v>
      </c>
      <c r="S329" s="247">
        <f t="shared" si="3"/>
        <v>87.05</v>
      </c>
    </row>
    <row r="330">
      <c r="A330" s="75"/>
      <c r="B330" s="52"/>
      <c r="C330" s="52"/>
      <c r="D330" s="52"/>
      <c r="E330" s="52"/>
      <c r="F330" s="52"/>
      <c r="G330" s="52"/>
      <c r="H330" s="52"/>
      <c r="I330" s="52"/>
      <c r="J330" s="52"/>
      <c r="K330" s="52"/>
      <c r="Q330" s="247">
        <f t="shared" si="1"/>
        <v>720.91</v>
      </c>
      <c r="R330" s="247">
        <f t="shared" si="2"/>
        <v>468.6</v>
      </c>
      <c r="S330" s="247">
        <f t="shared" si="3"/>
        <v>87.05</v>
      </c>
    </row>
    <row r="331">
      <c r="A331" s="75"/>
      <c r="B331" s="52"/>
      <c r="C331" s="52"/>
      <c r="D331" s="52"/>
      <c r="E331" s="52"/>
      <c r="F331" s="52"/>
      <c r="G331" s="52"/>
      <c r="H331" s="52"/>
      <c r="I331" s="52"/>
      <c r="J331" s="52"/>
      <c r="K331" s="52"/>
      <c r="Q331" s="247">
        <f t="shared" si="1"/>
        <v>720.91</v>
      </c>
      <c r="R331" s="247">
        <f t="shared" si="2"/>
        <v>468.6</v>
      </c>
      <c r="S331" s="247">
        <f t="shared" si="3"/>
        <v>87.05</v>
      </c>
    </row>
    <row r="332">
      <c r="A332" s="75"/>
      <c r="B332" s="52"/>
      <c r="C332" s="52"/>
      <c r="D332" s="52"/>
      <c r="E332" s="52"/>
      <c r="F332" s="52"/>
      <c r="G332" s="52"/>
      <c r="H332" s="52"/>
      <c r="I332" s="52"/>
      <c r="J332" s="52"/>
      <c r="K332" s="52"/>
      <c r="Q332" s="247">
        <f t="shared" si="1"/>
        <v>720.91</v>
      </c>
      <c r="R332" s="247">
        <f t="shared" si="2"/>
        <v>468.6</v>
      </c>
      <c r="S332" s="247">
        <f t="shared" si="3"/>
        <v>87.05</v>
      </c>
    </row>
    <row r="333">
      <c r="A333" s="75"/>
      <c r="B333" s="52"/>
      <c r="C333" s="52"/>
      <c r="D333" s="52"/>
      <c r="E333" s="52"/>
      <c r="F333" s="52"/>
      <c r="G333" s="52"/>
      <c r="H333" s="52"/>
      <c r="I333" s="52"/>
      <c r="J333" s="52"/>
      <c r="K333" s="52"/>
      <c r="Q333" s="247">
        <f t="shared" si="1"/>
        <v>720.91</v>
      </c>
      <c r="R333" s="247">
        <f t="shared" si="2"/>
        <v>468.6</v>
      </c>
      <c r="S333" s="247">
        <f t="shared" si="3"/>
        <v>87.05</v>
      </c>
    </row>
    <row r="334">
      <c r="A334" s="75"/>
      <c r="B334" s="52"/>
      <c r="C334" s="52"/>
      <c r="D334" s="52"/>
      <c r="E334" s="52"/>
      <c r="F334" s="52"/>
      <c r="G334" s="52"/>
      <c r="H334" s="52"/>
      <c r="I334" s="52"/>
      <c r="J334" s="52"/>
      <c r="K334" s="52"/>
      <c r="Q334" s="247">
        <f t="shared" si="1"/>
        <v>720.91</v>
      </c>
      <c r="R334" s="247">
        <f t="shared" si="2"/>
        <v>468.6</v>
      </c>
      <c r="S334" s="247">
        <f t="shared" si="3"/>
        <v>87.05</v>
      </c>
    </row>
    <row r="335">
      <c r="A335" s="75"/>
      <c r="B335" s="52"/>
      <c r="C335" s="52"/>
      <c r="D335" s="52"/>
      <c r="E335" s="52"/>
      <c r="F335" s="52"/>
      <c r="G335" s="52"/>
      <c r="H335" s="52"/>
      <c r="I335" s="52"/>
      <c r="J335" s="52"/>
      <c r="K335" s="52"/>
      <c r="Q335" s="247">
        <f t="shared" si="1"/>
        <v>720.91</v>
      </c>
      <c r="R335" s="247">
        <f t="shared" si="2"/>
        <v>468.6</v>
      </c>
      <c r="S335" s="247">
        <f t="shared" si="3"/>
        <v>87.05</v>
      </c>
    </row>
    <row r="336">
      <c r="A336" s="75"/>
      <c r="B336" s="52"/>
      <c r="C336" s="52"/>
      <c r="D336" s="52"/>
      <c r="E336" s="52"/>
      <c r="F336" s="52"/>
      <c r="G336" s="52"/>
      <c r="H336" s="52"/>
      <c r="I336" s="52"/>
      <c r="J336" s="52"/>
      <c r="K336" s="52"/>
      <c r="Q336" s="247">
        <f t="shared" si="1"/>
        <v>720.91</v>
      </c>
      <c r="R336" s="247">
        <f t="shared" si="2"/>
        <v>468.6</v>
      </c>
      <c r="S336" s="247">
        <f t="shared" si="3"/>
        <v>87.05</v>
      </c>
    </row>
    <row r="337">
      <c r="A337" s="75"/>
      <c r="B337" s="52"/>
      <c r="C337" s="52"/>
      <c r="D337" s="52"/>
      <c r="E337" s="52"/>
      <c r="F337" s="52"/>
      <c r="G337" s="52"/>
      <c r="H337" s="52"/>
      <c r="I337" s="52"/>
      <c r="J337" s="52"/>
      <c r="K337" s="52"/>
      <c r="Q337" s="247">
        <f t="shared" si="1"/>
        <v>720.91</v>
      </c>
      <c r="R337" s="247">
        <f t="shared" si="2"/>
        <v>468.6</v>
      </c>
      <c r="S337" s="247">
        <f t="shared" si="3"/>
        <v>87.05</v>
      </c>
    </row>
    <row r="338">
      <c r="A338" s="75"/>
      <c r="B338" s="52"/>
      <c r="C338" s="52"/>
      <c r="D338" s="52"/>
      <c r="E338" s="52"/>
      <c r="F338" s="52"/>
      <c r="G338" s="52"/>
      <c r="H338" s="52"/>
      <c r="I338" s="52"/>
      <c r="J338" s="52"/>
      <c r="K338" s="52"/>
      <c r="Q338" s="247">
        <f t="shared" si="1"/>
        <v>720.91</v>
      </c>
      <c r="R338" s="247">
        <f t="shared" si="2"/>
        <v>468.6</v>
      </c>
      <c r="S338" s="247">
        <f t="shared" si="3"/>
        <v>87.05</v>
      </c>
    </row>
    <row r="339">
      <c r="A339" s="75"/>
      <c r="B339" s="52"/>
      <c r="C339" s="52"/>
      <c r="D339" s="52"/>
      <c r="E339" s="52"/>
      <c r="F339" s="52"/>
      <c r="G339" s="52"/>
      <c r="H339" s="52"/>
      <c r="I339" s="52"/>
      <c r="J339" s="52"/>
      <c r="K339" s="52"/>
      <c r="Q339" s="247">
        <f t="shared" si="1"/>
        <v>720.91</v>
      </c>
      <c r="R339" s="247">
        <f t="shared" si="2"/>
        <v>468.6</v>
      </c>
      <c r="S339" s="247">
        <f t="shared" si="3"/>
        <v>87.05</v>
      </c>
    </row>
    <row r="340">
      <c r="A340" s="75"/>
      <c r="B340" s="52"/>
      <c r="C340" s="52"/>
      <c r="D340" s="52"/>
      <c r="E340" s="52"/>
      <c r="F340" s="52"/>
      <c r="G340" s="52"/>
      <c r="H340" s="52"/>
      <c r="I340" s="52"/>
      <c r="J340" s="52"/>
      <c r="K340" s="52"/>
      <c r="Q340" s="247">
        <f t="shared" si="1"/>
        <v>720.91</v>
      </c>
      <c r="R340" s="247">
        <f t="shared" si="2"/>
        <v>468.6</v>
      </c>
      <c r="S340" s="247">
        <f t="shared" si="3"/>
        <v>87.05</v>
      </c>
    </row>
    <row r="341">
      <c r="A341" s="75"/>
      <c r="B341" s="52"/>
      <c r="C341" s="52"/>
      <c r="D341" s="52"/>
      <c r="E341" s="52"/>
      <c r="F341" s="52"/>
      <c r="G341" s="52"/>
      <c r="H341" s="52"/>
      <c r="I341" s="52"/>
      <c r="J341" s="52"/>
      <c r="K341" s="52"/>
      <c r="Q341" s="247">
        <f t="shared" si="1"/>
        <v>720.91</v>
      </c>
      <c r="R341" s="247">
        <f t="shared" si="2"/>
        <v>468.6</v>
      </c>
      <c r="S341" s="247">
        <f t="shared" si="3"/>
        <v>87.05</v>
      </c>
    </row>
    <row r="342">
      <c r="A342" s="75"/>
      <c r="B342" s="52"/>
      <c r="C342" s="52"/>
      <c r="D342" s="52"/>
      <c r="E342" s="52"/>
      <c r="F342" s="52"/>
      <c r="G342" s="52"/>
      <c r="H342" s="52"/>
      <c r="I342" s="52"/>
      <c r="J342" s="52"/>
      <c r="K342" s="52"/>
      <c r="Q342" s="247">
        <f t="shared" si="1"/>
        <v>720.91</v>
      </c>
      <c r="R342" s="247">
        <f t="shared" si="2"/>
        <v>468.6</v>
      </c>
      <c r="S342" s="247">
        <f t="shared" si="3"/>
        <v>87.05</v>
      </c>
    </row>
    <row r="343">
      <c r="A343" s="75"/>
      <c r="B343" s="52"/>
      <c r="C343" s="52"/>
      <c r="D343" s="52"/>
      <c r="E343" s="52"/>
      <c r="F343" s="52"/>
      <c r="G343" s="52"/>
      <c r="H343" s="52"/>
      <c r="I343" s="52"/>
      <c r="J343" s="52"/>
      <c r="K343" s="52"/>
      <c r="Q343" s="247">
        <f t="shared" si="1"/>
        <v>720.91</v>
      </c>
      <c r="R343" s="247">
        <f t="shared" si="2"/>
        <v>468.6</v>
      </c>
      <c r="S343" s="247">
        <f t="shared" si="3"/>
        <v>87.05</v>
      </c>
    </row>
    <row r="344">
      <c r="A344" s="75"/>
      <c r="B344" s="52"/>
      <c r="C344" s="52"/>
      <c r="D344" s="52"/>
      <c r="E344" s="52"/>
      <c r="F344" s="52"/>
      <c r="G344" s="52"/>
      <c r="H344" s="52"/>
      <c r="I344" s="52"/>
      <c r="J344" s="52"/>
      <c r="K344" s="52"/>
      <c r="Q344" s="247">
        <f t="shared" si="1"/>
        <v>720.91</v>
      </c>
      <c r="R344" s="247">
        <f t="shared" si="2"/>
        <v>468.6</v>
      </c>
      <c r="S344" s="247">
        <f t="shared" si="3"/>
        <v>87.05</v>
      </c>
    </row>
    <row r="345">
      <c r="A345" s="75"/>
      <c r="B345" s="52"/>
      <c r="C345" s="52"/>
      <c r="D345" s="52"/>
      <c r="E345" s="52"/>
      <c r="F345" s="52"/>
      <c r="G345" s="52"/>
      <c r="H345" s="52"/>
      <c r="I345" s="52"/>
      <c r="J345" s="52"/>
      <c r="K345" s="52"/>
      <c r="Q345" s="247">
        <f t="shared" si="1"/>
        <v>720.91</v>
      </c>
      <c r="R345" s="247">
        <f t="shared" si="2"/>
        <v>468.6</v>
      </c>
      <c r="S345" s="247">
        <f t="shared" si="3"/>
        <v>87.05</v>
      </c>
    </row>
    <row r="346">
      <c r="A346" s="75"/>
      <c r="B346" s="52"/>
      <c r="C346" s="52"/>
      <c r="D346" s="52"/>
      <c r="E346" s="52"/>
      <c r="F346" s="52"/>
      <c r="G346" s="52"/>
      <c r="H346" s="52"/>
      <c r="I346" s="52"/>
      <c r="J346" s="52"/>
      <c r="K346" s="52"/>
      <c r="Q346" s="247">
        <f t="shared" si="1"/>
        <v>720.91</v>
      </c>
      <c r="R346" s="247">
        <f t="shared" si="2"/>
        <v>468.6</v>
      </c>
      <c r="S346" s="247">
        <f t="shared" si="3"/>
        <v>87.05</v>
      </c>
    </row>
    <row r="347">
      <c r="A347" s="75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Q347" s="247">
        <f t="shared" si="1"/>
        <v>720.91</v>
      </c>
      <c r="R347" s="247">
        <f t="shared" si="2"/>
        <v>468.6</v>
      </c>
      <c r="S347" s="247">
        <f t="shared" si="3"/>
        <v>87.05</v>
      </c>
    </row>
    <row r="348">
      <c r="A348" s="75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Q348" s="247">
        <f t="shared" si="1"/>
        <v>720.91</v>
      </c>
      <c r="R348" s="247">
        <f t="shared" si="2"/>
        <v>468.6</v>
      </c>
      <c r="S348" s="247">
        <f t="shared" si="3"/>
        <v>87.05</v>
      </c>
    </row>
    <row r="349">
      <c r="A349" s="75"/>
      <c r="B349" s="76"/>
      <c r="C349" s="76"/>
      <c r="D349" s="52"/>
      <c r="E349" s="52"/>
      <c r="F349" s="52"/>
      <c r="G349" s="76"/>
      <c r="H349" s="52"/>
      <c r="I349" s="358"/>
      <c r="J349" s="358"/>
      <c r="K349" s="358"/>
      <c r="Q349" s="247">
        <f t="shared" si="1"/>
        <v>720.91</v>
      </c>
      <c r="R349" s="247">
        <f t="shared" si="2"/>
        <v>468.6</v>
      </c>
      <c r="S349" s="247">
        <f t="shared" si="3"/>
        <v>87.05</v>
      </c>
    </row>
    <row r="350">
      <c r="A350" s="75"/>
      <c r="B350" s="76"/>
      <c r="C350" s="76"/>
      <c r="D350" s="52"/>
      <c r="E350" s="52"/>
      <c r="F350" s="52"/>
      <c r="G350" s="76"/>
      <c r="H350" s="52"/>
      <c r="I350" s="358"/>
      <c r="J350" s="358"/>
      <c r="K350" s="358"/>
      <c r="Q350" s="247">
        <f t="shared" si="1"/>
        <v>720.91</v>
      </c>
      <c r="R350" s="247">
        <f t="shared" si="2"/>
        <v>468.6</v>
      </c>
      <c r="S350" s="247">
        <f t="shared" si="3"/>
        <v>87.05</v>
      </c>
    </row>
    <row r="351">
      <c r="A351" s="75"/>
      <c r="B351" s="76"/>
      <c r="C351" s="76"/>
      <c r="D351" s="52"/>
      <c r="E351" s="52"/>
      <c r="F351" s="52"/>
      <c r="G351" s="76"/>
      <c r="H351" s="52"/>
      <c r="I351" s="358"/>
      <c r="J351" s="358"/>
      <c r="K351" s="358"/>
      <c r="Q351" s="247">
        <f t="shared" si="1"/>
        <v>720.91</v>
      </c>
      <c r="R351" s="247">
        <f t="shared" si="2"/>
        <v>468.6</v>
      </c>
      <c r="S351" s="247">
        <f t="shared" si="3"/>
        <v>87.05</v>
      </c>
    </row>
    <row r="352">
      <c r="A352" s="75"/>
      <c r="B352" s="76"/>
      <c r="C352" s="76"/>
      <c r="D352" s="52"/>
      <c r="E352" s="52"/>
      <c r="F352" s="52"/>
      <c r="G352" s="76"/>
      <c r="H352" s="52"/>
      <c r="I352" s="358"/>
      <c r="J352" s="358"/>
      <c r="K352" s="358"/>
      <c r="Q352" s="247">
        <f t="shared" si="1"/>
        <v>720.91</v>
      </c>
      <c r="R352" s="247">
        <f t="shared" si="2"/>
        <v>468.6</v>
      </c>
      <c r="S352" s="247">
        <f t="shared" si="3"/>
        <v>87.05</v>
      </c>
    </row>
    <row r="353">
      <c r="A353" s="75"/>
      <c r="B353" s="76"/>
      <c r="C353" s="76"/>
      <c r="D353" s="52"/>
      <c r="E353" s="52"/>
      <c r="F353" s="52"/>
      <c r="G353" s="76"/>
      <c r="H353" s="52"/>
      <c r="I353" s="358"/>
      <c r="J353" s="358"/>
      <c r="K353" s="358"/>
      <c r="Q353" s="247">
        <f t="shared" si="1"/>
        <v>720.91</v>
      </c>
      <c r="R353" s="247">
        <f t="shared" si="2"/>
        <v>468.6</v>
      </c>
      <c r="S353" s="247">
        <f t="shared" si="3"/>
        <v>87.05</v>
      </c>
    </row>
    <row r="354">
      <c r="A354" s="75"/>
      <c r="B354" s="76"/>
      <c r="C354" s="76"/>
      <c r="D354" s="52"/>
      <c r="E354" s="52"/>
      <c r="F354" s="52"/>
      <c r="G354" s="76"/>
      <c r="H354" s="52"/>
      <c r="I354" s="358"/>
      <c r="J354" s="358"/>
      <c r="K354" s="358"/>
      <c r="Q354" s="247">
        <f t="shared" si="1"/>
        <v>720.91</v>
      </c>
      <c r="R354" s="247">
        <f t="shared" si="2"/>
        <v>468.6</v>
      </c>
      <c r="S354" s="247">
        <f t="shared" si="3"/>
        <v>87.05</v>
      </c>
    </row>
    <row r="355">
      <c r="A355" s="75"/>
      <c r="B355" s="76"/>
      <c r="C355" s="76"/>
      <c r="D355" s="52"/>
      <c r="E355" s="52"/>
      <c r="F355" s="52"/>
      <c r="G355" s="76"/>
      <c r="H355" s="52"/>
      <c r="I355" s="358"/>
      <c r="J355" s="358"/>
      <c r="K355" s="358"/>
      <c r="Q355" s="247">
        <f t="shared" si="1"/>
        <v>720.91</v>
      </c>
      <c r="R355" s="247">
        <f t="shared" si="2"/>
        <v>468.6</v>
      </c>
      <c r="S355" s="247">
        <f t="shared" si="3"/>
        <v>87.05</v>
      </c>
    </row>
    <row r="356">
      <c r="A356" s="75"/>
      <c r="B356" s="76"/>
      <c r="C356" s="76"/>
      <c r="D356" s="52"/>
      <c r="E356" s="52"/>
      <c r="F356" s="52"/>
      <c r="G356" s="76"/>
      <c r="H356" s="52"/>
      <c r="I356" s="358"/>
      <c r="J356" s="358"/>
      <c r="K356" s="358"/>
      <c r="Q356" s="247">
        <f t="shared" si="1"/>
        <v>720.91</v>
      </c>
      <c r="R356" s="247">
        <f t="shared" si="2"/>
        <v>468.6</v>
      </c>
      <c r="S356" s="247">
        <f t="shared" si="3"/>
        <v>87.05</v>
      </c>
    </row>
    <row r="357">
      <c r="A357" s="75"/>
      <c r="B357" s="52"/>
      <c r="C357" s="52"/>
      <c r="D357" s="52"/>
      <c r="E357" s="52"/>
      <c r="F357" s="52"/>
      <c r="G357" s="52"/>
      <c r="H357" s="52"/>
      <c r="I357" s="52"/>
      <c r="J357" s="52"/>
      <c r="K357" s="52"/>
      <c r="Q357" s="247">
        <f t="shared" si="1"/>
        <v>720.91</v>
      </c>
      <c r="R357" s="247">
        <f t="shared" si="2"/>
        <v>468.6</v>
      </c>
      <c r="S357" s="247">
        <f t="shared" si="3"/>
        <v>87.05</v>
      </c>
    </row>
    <row r="358">
      <c r="A358" s="75"/>
      <c r="B358" s="52"/>
      <c r="C358" s="52"/>
      <c r="D358" s="52"/>
      <c r="E358" s="52"/>
      <c r="F358" s="52"/>
      <c r="G358" s="52"/>
      <c r="H358" s="52"/>
      <c r="I358" s="52"/>
      <c r="J358" s="52"/>
      <c r="K358" s="52"/>
      <c r="Q358" s="247">
        <f t="shared" si="1"/>
        <v>720.91</v>
      </c>
      <c r="R358" s="247">
        <f t="shared" si="2"/>
        <v>468.6</v>
      </c>
      <c r="S358" s="247">
        <f t="shared" si="3"/>
        <v>87.05</v>
      </c>
    </row>
    <row r="359">
      <c r="A359" s="75"/>
      <c r="B359" s="52"/>
      <c r="C359" s="52"/>
      <c r="D359" s="52"/>
      <c r="E359" s="52"/>
      <c r="F359" s="52"/>
      <c r="G359" s="52"/>
      <c r="H359" s="52"/>
      <c r="I359" s="52"/>
      <c r="J359" s="52"/>
      <c r="K359" s="52"/>
      <c r="L359" s="4"/>
      <c r="Q359" s="247">
        <f t="shared" si="1"/>
        <v>720.91</v>
      </c>
      <c r="R359" s="247">
        <f t="shared" si="2"/>
        <v>468.6</v>
      </c>
      <c r="S359" s="247">
        <f t="shared" si="3"/>
        <v>87.05</v>
      </c>
    </row>
    <row r="360">
      <c r="A360" s="75"/>
      <c r="B360" s="52"/>
      <c r="C360" s="52"/>
      <c r="D360" s="52"/>
      <c r="E360" s="52"/>
      <c r="F360" s="52"/>
      <c r="G360" s="52"/>
      <c r="H360" s="52"/>
      <c r="I360" s="52"/>
      <c r="J360" s="52"/>
      <c r="K360" s="52"/>
      <c r="L360" s="4"/>
      <c r="Q360" s="247">
        <f t="shared" si="1"/>
        <v>720.91</v>
      </c>
      <c r="R360" s="247">
        <f t="shared" si="2"/>
        <v>468.6</v>
      </c>
      <c r="S360" s="247">
        <f t="shared" si="3"/>
        <v>87.05</v>
      </c>
    </row>
    <row r="361">
      <c r="A361" s="75"/>
      <c r="B361" s="52"/>
      <c r="C361" s="52"/>
      <c r="D361" s="52"/>
      <c r="E361" s="52"/>
      <c r="F361" s="52"/>
      <c r="G361" s="52"/>
      <c r="H361" s="52"/>
      <c r="I361" s="52"/>
      <c r="J361" s="52"/>
      <c r="K361" s="52"/>
      <c r="L361" s="4"/>
      <c r="Q361" s="247">
        <f t="shared" si="1"/>
        <v>720.91</v>
      </c>
      <c r="R361" s="247">
        <f t="shared" si="2"/>
        <v>468.6</v>
      </c>
      <c r="S361" s="247">
        <f t="shared" si="3"/>
        <v>87.05</v>
      </c>
    </row>
    <row r="362">
      <c r="A362" s="75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4"/>
      <c r="Q362" s="247">
        <f t="shared" si="1"/>
        <v>720.91</v>
      </c>
      <c r="R362" s="247">
        <f t="shared" si="2"/>
        <v>468.6</v>
      </c>
      <c r="S362" s="247">
        <f t="shared" si="3"/>
        <v>87.05</v>
      </c>
    </row>
    <row r="363">
      <c r="A363" s="75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4"/>
      <c r="Q363" s="247">
        <f t="shared" si="1"/>
        <v>720.91</v>
      </c>
      <c r="R363" s="247">
        <f t="shared" si="2"/>
        <v>468.6</v>
      </c>
      <c r="S363" s="247">
        <f t="shared" si="3"/>
        <v>87.05</v>
      </c>
    </row>
    <row r="364">
      <c r="A364" s="75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4"/>
      <c r="Q364" s="247">
        <f t="shared" si="1"/>
        <v>720.91</v>
      </c>
      <c r="R364" s="247">
        <f t="shared" si="2"/>
        <v>468.6</v>
      </c>
      <c r="S364" s="247">
        <f t="shared" si="3"/>
        <v>87.05</v>
      </c>
    </row>
    <row r="365">
      <c r="A365" s="75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4"/>
      <c r="Q365" s="247">
        <f t="shared" si="1"/>
        <v>720.91</v>
      </c>
      <c r="R365" s="247">
        <f t="shared" si="2"/>
        <v>468.6</v>
      </c>
      <c r="S365" s="247">
        <f t="shared" si="3"/>
        <v>87.05</v>
      </c>
    </row>
    <row r="366">
      <c r="A366" s="75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4"/>
      <c r="Q366" s="247">
        <f t="shared" si="1"/>
        <v>720.91</v>
      </c>
      <c r="R366" s="247">
        <f t="shared" si="2"/>
        <v>468.6</v>
      </c>
      <c r="S366" s="247">
        <f t="shared" si="3"/>
        <v>87.05</v>
      </c>
    </row>
    <row r="367">
      <c r="A367" s="75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4"/>
      <c r="Q367" s="247">
        <f t="shared" si="1"/>
        <v>720.91</v>
      </c>
      <c r="R367" s="247">
        <f t="shared" si="2"/>
        <v>468.6</v>
      </c>
      <c r="S367" s="247">
        <f t="shared" si="3"/>
        <v>87.05</v>
      </c>
    </row>
    <row r="368">
      <c r="A368" s="75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4"/>
      <c r="Q368" s="247">
        <f t="shared" si="1"/>
        <v>720.91</v>
      </c>
      <c r="R368" s="247">
        <f t="shared" si="2"/>
        <v>468.6</v>
      </c>
      <c r="S368" s="247">
        <f t="shared" si="3"/>
        <v>87.05</v>
      </c>
    </row>
    <row r="369">
      <c r="A369" s="75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4"/>
      <c r="Q369" s="247">
        <f t="shared" si="1"/>
        <v>720.91</v>
      </c>
      <c r="R369" s="247">
        <f t="shared" si="2"/>
        <v>468.6</v>
      </c>
      <c r="S369" s="247">
        <f t="shared" si="3"/>
        <v>87.05</v>
      </c>
    </row>
    <row r="370">
      <c r="A370" s="75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Q370" s="247">
        <f t="shared" si="1"/>
        <v>720.91</v>
      </c>
      <c r="R370" s="247">
        <f t="shared" si="2"/>
        <v>468.6</v>
      </c>
      <c r="S370" s="247">
        <f t="shared" si="3"/>
        <v>87.05</v>
      </c>
    </row>
    <row r="371">
      <c r="A371" s="75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Q371" s="247">
        <f t="shared" si="1"/>
        <v>720.91</v>
      </c>
      <c r="R371" s="247">
        <f t="shared" si="2"/>
        <v>468.6</v>
      </c>
      <c r="S371" s="247">
        <f t="shared" si="3"/>
        <v>87.05</v>
      </c>
    </row>
    <row r="372">
      <c r="A372" s="75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Q372" s="247">
        <f t="shared" si="1"/>
        <v>720.91</v>
      </c>
      <c r="R372" s="247">
        <f t="shared" si="2"/>
        <v>468.6</v>
      </c>
      <c r="S372" s="247">
        <f t="shared" si="3"/>
        <v>87.05</v>
      </c>
    </row>
    <row r="373">
      <c r="A373" s="75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Q373" s="247">
        <f t="shared" si="1"/>
        <v>720.91</v>
      </c>
      <c r="R373" s="247">
        <f t="shared" si="2"/>
        <v>468.6</v>
      </c>
      <c r="S373" s="247">
        <f t="shared" si="3"/>
        <v>87.05</v>
      </c>
    </row>
    <row r="374">
      <c r="A374" s="75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Q374" s="247">
        <f t="shared" si="1"/>
        <v>720.91</v>
      </c>
      <c r="R374" s="247">
        <f t="shared" si="2"/>
        <v>468.6</v>
      </c>
      <c r="S374" s="247">
        <f t="shared" si="3"/>
        <v>87.05</v>
      </c>
    </row>
    <row r="375">
      <c r="A375" s="75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Q375" s="247">
        <f t="shared" si="1"/>
        <v>720.91</v>
      </c>
      <c r="R375" s="247">
        <f t="shared" si="2"/>
        <v>468.6</v>
      </c>
      <c r="S375" s="247">
        <f t="shared" si="3"/>
        <v>87.05</v>
      </c>
    </row>
    <row r="376">
      <c r="A376" s="75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Q376" s="247">
        <f t="shared" si="1"/>
        <v>720.91</v>
      </c>
      <c r="R376" s="247">
        <f t="shared" si="2"/>
        <v>468.6</v>
      </c>
      <c r="S376" s="247">
        <f t="shared" si="3"/>
        <v>87.05</v>
      </c>
    </row>
    <row r="377">
      <c r="A377" s="75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Q377" s="247">
        <f t="shared" si="1"/>
        <v>720.91</v>
      </c>
      <c r="R377" s="247">
        <f t="shared" si="2"/>
        <v>468.6</v>
      </c>
      <c r="S377" s="247">
        <f t="shared" si="3"/>
        <v>87.05</v>
      </c>
    </row>
    <row r="378">
      <c r="A378" s="75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Q378" s="247">
        <f t="shared" si="1"/>
        <v>720.91</v>
      </c>
      <c r="R378" s="247">
        <f t="shared" si="2"/>
        <v>468.6</v>
      </c>
      <c r="S378" s="247">
        <f t="shared" si="3"/>
        <v>87.05</v>
      </c>
    </row>
    <row r="379">
      <c r="A379" s="75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Q379" s="247">
        <f t="shared" si="1"/>
        <v>720.91</v>
      </c>
      <c r="R379" s="247">
        <f t="shared" si="2"/>
        <v>468.6</v>
      </c>
      <c r="S379" s="247">
        <f t="shared" si="3"/>
        <v>87.05</v>
      </c>
    </row>
    <row r="380">
      <c r="A380" s="75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Q380" s="247">
        <f t="shared" si="1"/>
        <v>720.91</v>
      </c>
      <c r="R380" s="247">
        <f t="shared" si="2"/>
        <v>468.6</v>
      </c>
      <c r="S380" s="247">
        <f t="shared" si="3"/>
        <v>87.05</v>
      </c>
    </row>
    <row r="381">
      <c r="A381" s="75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Q381" s="247">
        <f t="shared" si="1"/>
        <v>720.91</v>
      </c>
      <c r="R381" s="247">
        <f t="shared" si="2"/>
        <v>468.6</v>
      </c>
      <c r="S381" s="247">
        <f t="shared" si="3"/>
        <v>87.05</v>
      </c>
    </row>
    <row r="382">
      <c r="A382" s="75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Q382" s="247">
        <f t="shared" si="1"/>
        <v>720.91</v>
      </c>
      <c r="R382" s="247">
        <f t="shared" si="2"/>
        <v>468.6</v>
      </c>
      <c r="S382" s="247">
        <f t="shared" si="3"/>
        <v>87.05</v>
      </c>
    </row>
    <row r="383">
      <c r="A383" s="75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Q383" s="247">
        <f t="shared" si="1"/>
        <v>720.91</v>
      </c>
      <c r="R383" s="247">
        <f t="shared" si="2"/>
        <v>468.6</v>
      </c>
      <c r="S383" s="247">
        <f t="shared" si="3"/>
        <v>87.05</v>
      </c>
    </row>
    <row r="384">
      <c r="A384" s="75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Q384" s="247">
        <f t="shared" si="1"/>
        <v>720.91</v>
      </c>
      <c r="R384" s="247">
        <f t="shared" si="2"/>
        <v>468.6</v>
      </c>
      <c r="S384" s="247">
        <f t="shared" si="3"/>
        <v>87.05</v>
      </c>
    </row>
    <row r="385">
      <c r="A385" s="75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Q385" s="247">
        <f t="shared" si="1"/>
        <v>720.91</v>
      </c>
      <c r="R385" s="247">
        <f t="shared" si="2"/>
        <v>468.6</v>
      </c>
      <c r="S385" s="247">
        <f t="shared" si="3"/>
        <v>87.05</v>
      </c>
    </row>
    <row r="386">
      <c r="A386" s="75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Q386" s="247">
        <f t="shared" si="1"/>
        <v>720.91</v>
      </c>
      <c r="R386" s="247">
        <f t="shared" si="2"/>
        <v>468.6</v>
      </c>
      <c r="S386" s="247">
        <f t="shared" si="3"/>
        <v>87.05</v>
      </c>
    </row>
    <row r="387">
      <c r="A387" s="75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Q387" s="247">
        <f t="shared" si="1"/>
        <v>720.91</v>
      </c>
      <c r="R387" s="247">
        <f t="shared" si="2"/>
        <v>468.6</v>
      </c>
      <c r="S387" s="247">
        <f t="shared" si="3"/>
        <v>87.05</v>
      </c>
    </row>
    <row r="388">
      <c r="A388" s="75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Q388" s="247">
        <f t="shared" si="1"/>
        <v>720.91</v>
      </c>
      <c r="R388" s="247">
        <f t="shared" si="2"/>
        <v>468.6</v>
      </c>
      <c r="S388" s="247">
        <f t="shared" si="3"/>
        <v>87.05</v>
      </c>
    </row>
    <row r="389">
      <c r="A389" s="75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Q389" s="247">
        <f t="shared" si="1"/>
        <v>720.91</v>
      </c>
      <c r="R389" s="247">
        <f t="shared" si="2"/>
        <v>468.6</v>
      </c>
      <c r="S389" s="247">
        <f t="shared" si="3"/>
        <v>87.05</v>
      </c>
    </row>
    <row r="390">
      <c r="A390" s="75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Q390" s="247">
        <f t="shared" si="1"/>
        <v>720.91</v>
      </c>
      <c r="R390" s="247">
        <f t="shared" si="2"/>
        <v>468.6</v>
      </c>
      <c r="S390" s="247">
        <f t="shared" si="3"/>
        <v>87.05</v>
      </c>
    </row>
    <row r="391">
      <c r="A391" s="75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Q391" s="247">
        <f t="shared" si="1"/>
        <v>720.91</v>
      </c>
      <c r="R391" s="247">
        <f t="shared" si="2"/>
        <v>468.6</v>
      </c>
      <c r="S391" s="247">
        <f t="shared" si="3"/>
        <v>87.05</v>
      </c>
    </row>
    <row r="392">
      <c r="A392" s="75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Q392" s="247">
        <f t="shared" si="1"/>
        <v>720.91</v>
      </c>
      <c r="R392" s="247">
        <f t="shared" si="2"/>
        <v>468.6</v>
      </c>
      <c r="S392" s="247">
        <f t="shared" si="3"/>
        <v>87.05</v>
      </c>
    </row>
    <row r="393">
      <c r="A393" s="75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Q393" s="247">
        <f t="shared" si="1"/>
        <v>720.91</v>
      </c>
      <c r="R393" s="247">
        <f t="shared" si="2"/>
        <v>468.6</v>
      </c>
      <c r="S393" s="247">
        <f t="shared" si="3"/>
        <v>87.05</v>
      </c>
    </row>
    <row r="394">
      <c r="A394" s="75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Q394" s="247">
        <f t="shared" si="1"/>
        <v>720.91</v>
      </c>
      <c r="R394" s="247">
        <f t="shared" si="2"/>
        <v>468.6</v>
      </c>
      <c r="S394" s="247">
        <f t="shared" si="3"/>
        <v>87.05</v>
      </c>
    </row>
    <row r="395">
      <c r="A395" s="75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Q395" s="247">
        <f t="shared" si="1"/>
        <v>720.91</v>
      </c>
      <c r="R395" s="247">
        <f t="shared" si="2"/>
        <v>468.6</v>
      </c>
      <c r="S395" s="247">
        <f t="shared" si="3"/>
        <v>87.05</v>
      </c>
    </row>
    <row r="396">
      <c r="A396" s="75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Q396" s="247">
        <f t="shared" si="1"/>
        <v>720.91</v>
      </c>
      <c r="R396" s="247">
        <f t="shared" si="2"/>
        <v>468.6</v>
      </c>
      <c r="S396" s="247">
        <f t="shared" si="3"/>
        <v>87.05</v>
      </c>
    </row>
    <row r="397">
      <c r="A397" s="75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Q397" s="247">
        <f t="shared" si="1"/>
        <v>720.91</v>
      </c>
      <c r="R397" s="247">
        <f t="shared" si="2"/>
        <v>468.6</v>
      </c>
      <c r="S397" s="247">
        <f t="shared" si="3"/>
        <v>87.05</v>
      </c>
    </row>
    <row r="398">
      <c r="A398" s="75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Q398" s="247">
        <f t="shared" si="1"/>
        <v>720.91</v>
      </c>
      <c r="R398" s="247">
        <f t="shared" si="2"/>
        <v>468.6</v>
      </c>
      <c r="S398" s="247">
        <f t="shared" si="3"/>
        <v>87.05</v>
      </c>
    </row>
    <row r="399">
      <c r="A399" s="75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Q399" s="247">
        <f t="shared" si="1"/>
        <v>720.91</v>
      </c>
      <c r="R399" s="247">
        <f t="shared" si="2"/>
        <v>468.6</v>
      </c>
      <c r="S399" s="247">
        <f t="shared" si="3"/>
        <v>87.05</v>
      </c>
    </row>
    <row r="400">
      <c r="A400" s="75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Q400" s="247">
        <f t="shared" si="1"/>
        <v>720.91</v>
      </c>
      <c r="R400" s="247">
        <f t="shared" si="2"/>
        <v>468.6</v>
      </c>
      <c r="S400" s="247">
        <f t="shared" si="3"/>
        <v>87.05</v>
      </c>
    </row>
    <row r="401">
      <c r="A401" s="75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Q401" s="247">
        <f t="shared" si="1"/>
        <v>720.91</v>
      </c>
      <c r="R401" s="247">
        <f t="shared" si="2"/>
        <v>468.6</v>
      </c>
      <c r="S401" s="247">
        <f t="shared" si="3"/>
        <v>87.05</v>
      </c>
    </row>
    <row r="402">
      <c r="A402" s="75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Q402" s="247">
        <f t="shared" si="1"/>
        <v>720.91</v>
      </c>
      <c r="R402" s="247">
        <f t="shared" si="2"/>
        <v>468.6</v>
      </c>
      <c r="S402" s="247">
        <f t="shared" si="3"/>
        <v>87.05</v>
      </c>
    </row>
    <row r="403">
      <c r="A403" s="75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Q403" s="247">
        <f t="shared" si="1"/>
        <v>720.91</v>
      </c>
      <c r="R403" s="247">
        <f t="shared" si="2"/>
        <v>468.6</v>
      </c>
      <c r="S403" s="247">
        <f t="shared" si="3"/>
        <v>87.05</v>
      </c>
    </row>
    <row r="404">
      <c r="A404" s="75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Q404" s="247">
        <f t="shared" si="1"/>
        <v>720.91</v>
      </c>
      <c r="R404" s="247">
        <f t="shared" si="2"/>
        <v>468.6</v>
      </c>
      <c r="S404" s="247">
        <f t="shared" si="3"/>
        <v>87.05</v>
      </c>
    </row>
    <row r="405">
      <c r="A405" s="75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Q405" s="247">
        <f t="shared" si="1"/>
        <v>720.91</v>
      </c>
      <c r="R405" s="247">
        <f t="shared" si="2"/>
        <v>468.6</v>
      </c>
      <c r="S405" s="247">
        <f t="shared" si="3"/>
        <v>87.05</v>
      </c>
    </row>
    <row r="406">
      <c r="A406" s="75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Q406" s="247">
        <f t="shared" si="1"/>
        <v>720.91</v>
      </c>
      <c r="R406" s="247">
        <f t="shared" si="2"/>
        <v>468.6</v>
      </c>
      <c r="S406" s="247">
        <f t="shared" si="3"/>
        <v>87.05</v>
      </c>
    </row>
    <row r="407">
      <c r="A407" s="75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Q407" s="247">
        <f t="shared" si="1"/>
        <v>720.91</v>
      </c>
      <c r="R407" s="247">
        <f t="shared" si="2"/>
        <v>468.6</v>
      </c>
      <c r="S407" s="247">
        <f t="shared" si="3"/>
        <v>87.05</v>
      </c>
    </row>
    <row r="408">
      <c r="A408" s="75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Q408" s="247">
        <f t="shared" si="1"/>
        <v>720.91</v>
      </c>
      <c r="R408" s="247">
        <f t="shared" si="2"/>
        <v>468.6</v>
      </c>
      <c r="S408" s="247">
        <f t="shared" si="3"/>
        <v>87.05</v>
      </c>
    </row>
    <row r="409">
      <c r="A409" s="75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Q409" s="247">
        <f t="shared" si="1"/>
        <v>720.91</v>
      </c>
      <c r="R409" s="247">
        <f t="shared" si="2"/>
        <v>468.6</v>
      </c>
      <c r="S409" s="247">
        <f t="shared" si="3"/>
        <v>87.05</v>
      </c>
    </row>
    <row r="410">
      <c r="A410" s="75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Q410" s="247">
        <f t="shared" si="1"/>
        <v>720.91</v>
      </c>
      <c r="R410" s="247">
        <f t="shared" si="2"/>
        <v>468.6</v>
      </c>
      <c r="S410" s="247">
        <f t="shared" si="3"/>
        <v>87.05</v>
      </c>
    </row>
    <row r="411">
      <c r="A411" s="75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Q411" s="247">
        <f t="shared" si="1"/>
        <v>720.91</v>
      </c>
      <c r="R411" s="247">
        <f t="shared" si="2"/>
        <v>468.6</v>
      </c>
      <c r="S411" s="247">
        <f t="shared" si="3"/>
        <v>87.05</v>
      </c>
    </row>
    <row r="412">
      <c r="A412" s="75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Q412" s="247">
        <f t="shared" si="1"/>
        <v>720.91</v>
      </c>
      <c r="R412" s="247">
        <f t="shared" si="2"/>
        <v>468.6</v>
      </c>
      <c r="S412" s="247">
        <f t="shared" si="3"/>
        <v>87.05</v>
      </c>
    </row>
    <row r="413">
      <c r="A413" s="75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Q413" s="247">
        <f t="shared" si="1"/>
        <v>720.91</v>
      </c>
      <c r="R413" s="247">
        <f t="shared" si="2"/>
        <v>468.6</v>
      </c>
      <c r="S413" s="247">
        <f t="shared" si="3"/>
        <v>87.05</v>
      </c>
    </row>
    <row r="414">
      <c r="A414" s="75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Q414" s="247">
        <f t="shared" si="1"/>
        <v>720.91</v>
      </c>
      <c r="R414" s="247">
        <f t="shared" si="2"/>
        <v>468.6</v>
      </c>
      <c r="S414" s="247">
        <f t="shared" si="3"/>
        <v>87.05</v>
      </c>
    </row>
    <row r="415">
      <c r="A415" s="75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Q415" s="247">
        <f t="shared" si="1"/>
        <v>720.91</v>
      </c>
      <c r="R415" s="247">
        <f t="shared" si="2"/>
        <v>468.6</v>
      </c>
      <c r="S415" s="247">
        <f t="shared" si="3"/>
        <v>87.05</v>
      </c>
    </row>
    <row r="416">
      <c r="A416" s="75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Q416" s="247">
        <f t="shared" si="1"/>
        <v>720.91</v>
      </c>
      <c r="R416" s="247">
        <f t="shared" si="2"/>
        <v>468.6</v>
      </c>
      <c r="S416" s="247">
        <f t="shared" si="3"/>
        <v>87.05</v>
      </c>
    </row>
    <row r="417">
      <c r="A417" s="75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Q417" s="247">
        <f t="shared" si="1"/>
        <v>720.91</v>
      </c>
      <c r="R417" s="247">
        <f t="shared" si="2"/>
        <v>468.6</v>
      </c>
      <c r="S417" s="247">
        <f t="shared" si="3"/>
        <v>87.05</v>
      </c>
    </row>
    <row r="418">
      <c r="A418" s="75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Q418" s="247">
        <f t="shared" si="1"/>
        <v>720.91</v>
      </c>
      <c r="R418" s="247">
        <f t="shared" si="2"/>
        <v>468.6</v>
      </c>
      <c r="S418" s="247">
        <f t="shared" si="3"/>
        <v>87.05</v>
      </c>
    </row>
    <row r="419">
      <c r="A419" s="75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Q419" s="247">
        <f t="shared" si="1"/>
        <v>720.91</v>
      </c>
      <c r="R419" s="247">
        <f t="shared" si="2"/>
        <v>468.6</v>
      </c>
      <c r="S419" s="247">
        <f t="shared" si="3"/>
        <v>87.05</v>
      </c>
    </row>
    <row r="420">
      <c r="A420" s="75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Q420" s="247">
        <f t="shared" si="1"/>
        <v>720.91</v>
      </c>
      <c r="R420" s="247">
        <f t="shared" si="2"/>
        <v>468.6</v>
      </c>
      <c r="S420" s="247">
        <f t="shared" si="3"/>
        <v>87.05</v>
      </c>
    </row>
    <row r="421">
      <c r="A421" s="75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Q421" s="247">
        <f t="shared" si="1"/>
        <v>720.91</v>
      </c>
      <c r="R421" s="247">
        <f t="shared" si="2"/>
        <v>468.6</v>
      </c>
      <c r="S421" s="247">
        <f t="shared" si="3"/>
        <v>87.05</v>
      </c>
    </row>
    <row r="422">
      <c r="A422" s="75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Q422" s="247">
        <f t="shared" si="1"/>
        <v>720.91</v>
      </c>
      <c r="R422" s="247">
        <f t="shared" si="2"/>
        <v>468.6</v>
      </c>
      <c r="S422" s="247">
        <f t="shared" si="3"/>
        <v>87.05</v>
      </c>
    </row>
    <row r="423">
      <c r="A423" s="75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Q423" s="247">
        <f t="shared" si="1"/>
        <v>720.91</v>
      </c>
      <c r="R423" s="247">
        <f t="shared" si="2"/>
        <v>468.6</v>
      </c>
      <c r="S423" s="247">
        <f t="shared" si="3"/>
        <v>87.05</v>
      </c>
    </row>
    <row r="424">
      <c r="A424" s="75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Q424" s="247">
        <f t="shared" si="1"/>
        <v>720.91</v>
      </c>
      <c r="R424" s="247">
        <f t="shared" si="2"/>
        <v>468.6</v>
      </c>
      <c r="S424" s="247">
        <f t="shared" si="3"/>
        <v>87.05</v>
      </c>
    </row>
    <row r="425">
      <c r="A425" s="75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Q425" s="247">
        <f t="shared" si="1"/>
        <v>720.91</v>
      </c>
      <c r="R425" s="247">
        <f t="shared" si="2"/>
        <v>468.6</v>
      </c>
      <c r="S425" s="247">
        <f t="shared" si="3"/>
        <v>87.05</v>
      </c>
    </row>
    <row r="426">
      <c r="A426" s="75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Q426" s="247">
        <f t="shared" si="1"/>
        <v>720.91</v>
      </c>
      <c r="R426" s="247">
        <f t="shared" si="2"/>
        <v>468.6</v>
      </c>
      <c r="S426" s="247">
        <f t="shared" si="3"/>
        <v>87.05</v>
      </c>
    </row>
    <row r="427">
      <c r="A427" s="75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Q427" s="247">
        <f t="shared" si="1"/>
        <v>720.91</v>
      </c>
      <c r="R427" s="247">
        <f t="shared" si="2"/>
        <v>468.6</v>
      </c>
      <c r="S427" s="247">
        <f t="shared" si="3"/>
        <v>87.05</v>
      </c>
    </row>
    <row r="428">
      <c r="A428" s="75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Q428" s="247">
        <f t="shared" si="1"/>
        <v>720.91</v>
      </c>
      <c r="R428" s="247">
        <f t="shared" si="2"/>
        <v>468.6</v>
      </c>
      <c r="S428" s="247">
        <f t="shared" si="3"/>
        <v>87.05</v>
      </c>
    </row>
    <row r="429">
      <c r="A429" s="75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Q429" s="247">
        <f t="shared" si="1"/>
        <v>720.91</v>
      </c>
      <c r="R429" s="247">
        <f t="shared" si="2"/>
        <v>468.6</v>
      </c>
      <c r="S429" s="247">
        <f t="shared" si="3"/>
        <v>87.05</v>
      </c>
    </row>
    <row r="430">
      <c r="A430" s="75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Q430" s="247">
        <f t="shared" si="1"/>
        <v>720.91</v>
      </c>
      <c r="R430" s="247">
        <f t="shared" si="2"/>
        <v>468.6</v>
      </c>
      <c r="S430" s="247">
        <f t="shared" si="3"/>
        <v>87.05</v>
      </c>
    </row>
    <row r="431">
      <c r="A431" s="75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Q431" s="247">
        <f t="shared" si="1"/>
        <v>720.91</v>
      </c>
      <c r="R431" s="247">
        <f t="shared" si="2"/>
        <v>468.6</v>
      </c>
      <c r="S431" s="247">
        <f t="shared" si="3"/>
        <v>87.05</v>
      </c>
    </row>
    <row r="432">
      <c r="A432" s="75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Q432" s="247">
        <f t="shared" si="1"/>
        <v>720.91</v>
      </c>
      <c r="R432" s="247">
        <f t="shared" si="2"/>
        <v>468.6</v>
      </c>
      <c r="S432" s="247">
        <f t="shared" si="3"/>
        <v>87.05</v>
      </c>
    </row>
    <row r="433">
      <c r="A433" s="75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Q433" s="247">
        <f t="shared" si="1"/>
        <v>720.91</v>
      </c>
      <c r="R433" s="247">
        <f t="shared" si="2"/>
        <v>468.6</v>
      </c>
      <c r="S433" s="247">
        <f t="shared" si="3"/>
        <v>87.05</v>
      </c>
    </row>
    <row r="434">
      <c r="A434" s="75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Q434" s="247">
        <f t="shared" si="1"/>
        <v>720.91</v>
      </c>
      <c r="R434" s="247">
        <f t="shared" si="2"/>
        <v>468.6</v>
      </c>
      <c r="S434" s="247">
        <f t="shared" si="3"/>
        <v>87.05</v>
      </c>
    </row>
    <row r="435">
      <c r="A435" s="75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Q435" s="247">
        <f t="shared" si="1"/>
        <v>720.91</v>
      </c>
      <c r="R435" s="247">
        <f t="shared" si="2"/>
        <v>468.6</v>
      </c>
      <c r="S435" s="247">
        <f t="shared" si="3"/>
        <v>87.05</v>
      </c>
    </row>
    <row r="436">
      <c r="A436" s="75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Q436" s="247">
        <f t="shared" si="1"/>
        <v>720.91</v>
      </c>
      <c r="R436" s="247">
        <f t="shared" si="2"/>
        <v>468.6</v>
      </c>
      <c r="S436" s="247">
        <f t="shared" si="3"/>
        <v>87.05</v>
      </c>
    </row>
    <row r="437">
      <c r="A437" s="75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Q437" s="247">
        <f t="shared" si="1"/>
        <v>720.91</v>
      </c>
      <c r="R437" s="247">
        <f t="shared" si="2"/>
        <v>468.6</v>
      </c>
      <c r="S437" s="247">
        <f t="shared" si="3"/>
        <v>87.05</v>
      </c>
    </row>
    <row r="438">
      <c r="A438" s="75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Q438" s="247">
        <f t="shared" si="1"/>
        <v>720.91</v>
      </c>
      <c r="R438" s="247">
        <f t="shared" si="2"/>
        <v>468.6</v>
      </c>
      <c r="S438" s="247">
        <f t="shared" si="3"/>
        <v>87.05</v>
      </c>
    </row>
    <row r="439">
      <c r="A439" s="75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Q439" s="247">
        <f t="shared" si="1"/>
        <v>720.91</v>
      </c>
      <c r="R439" s="247">
        <f t="shared" si="2"/>
        <v>468.6</v>
      </c>
      <c r="S439" s="247">
        <f t="shared" si="3"/>
        <v>87.05</v>
      </c>
    </row>
    <row r="440">
      <c r="A440" s="75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Q440" s="247">
        <f t="shared" si="1"/>
        <v>720.91</v>
      </c>
      <c r="R440" s="247">
        <f t="shared" si="2"/>
        <v>468.6</v>
      </c>
      <c r="S440" s="247">
        <f t="shared" si="3"/>
        <v>87.05</v>
      </c>
    </row>
    <row r="441">
      <c r="A441" s="75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Q441" s="247">
        <f t="shared" si="1"/>
        <v>720.91</v>
      </c>
      <c r="R441" s="247">
        <f t="shared" si="2"/>
        <v>468.6</v>
      </c>
      <c r="S441" s="247">
        <f t="shared" si="3"/>
        <v>87.05</v>
      </c>
    </row>
    <row r="442">
      <c r="A442" s="75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Q442" s="247">
        <f t="shared" si="1"/>
        <v>720.91</v>
      </c>
      <c r="R442" s="247">
        <f t="shared" si="2"/>
        <v>468.6</v>
      </c>
      <c r="S442" s="247">
        <f t="shared" si="3"/>
        <v>87.05</v>
      </c>
    </row>
    <row r="443">
      <c r="A443" s="75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Q443" s="247">
        <f t="shared" si="1"/>
        <v>720.91</v>
      </c>
      <c r="R443" s="247">
        <f t="shared" si="2"/>
        <v>468.6</v>
      </c>
      <c r="S443" s="247">
        <f t="shared" si="3"/>
        <v>87.05</v>
      </c>
    </row>
    <row r="444">
      <c r="A444" s="75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Q444" s="247">
        <f t="shared" si="1"/>
        <v>720.91</v>
      </c>
      <c r="R444" s="247">
        <f t="shared" si="2"/>
        <v>468.6</v>
      </c>
      <c r="S444" s="247">
        <f t="shared" si="3"/>
        <v>87.05</v>
      </c>
    </row>
    <row r="445">
      <c r="A445" s="75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Q445" s="247">
        <f t="shared" si="1"/>
        <v>720.91</v>
      </c>
      <c r="R445" s="247">
        <f t="shared" si="2"/>
        <v>468.6</v>
      </c>
      <c r="S445" s="247">
        <f t="shared" si="3"/>
        <v>87.05</v>
      </c>
    </row>
    <row r="446">
      <c r="A446" s="75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Q446" s="247">
        <f t="shared" si="1"/>
        <v>720.91</v>
      </c>
      <c r="R446" s="247">
        <f t="shared" si="2"/>
        <v>468.6</v>
      </c>
      <c r="S446" s="247">
        <f t="shared" si="3"/>
        <v>87.05</v>
      </c>
    </row>
    <row r="447">
      <c r="A447" s="75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Q447" s="247">
        <f t="shared" si="1"/>
        <v>720.91</v>
      </c>
      <c r="R447" s="247">
        <f t="shared" si="2"/>
        <v>468.6</v>
      </c>
      <c r="S447" s="247">
        <f t="shared" si="3"/>
        <v>87.05</v>
      </c>
    </row>
    <row r="448">
      <c r="A448" s="75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Q448" s="247">
        <f t="shared" si="1"/>
        <v>720.91</v>
      </c>
      <c r="R448" s="247">
        <f t="shared" si="2"/>
        <v>468.6</v>
      </c>
      <c r="S448" s="247">
        <f t="shared" si="3"/>
        <v>87.05</v>
      </c>
    </row>
    <row r="449">
      <c r="A449" s="75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Q449" s="247">
        <f t="shared" si="1"/>
        <v>720.91</v>
      </c>
      <c r="R449" s="247">
        <f t="shared" si="2"/>
        <v>468.6</v>
      </c>
      <c r="S449" s="247">
        <f t="shared" si="3"/>
        <v>87.05</v>
      </c>
    </row>
    <row r="450">
      <c r="A450" s="75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Q450" s="247">
        <f t="shared" si="1"/>
        <v>720.91</v>
      </c>
      <c r="R450" s="247">
        <f t="shared" si="2"/>
        <v>468.6</v>
      </c>
      <c r="S450" s="247">
        <f t="shared" si="3"/>
        <v>87.05</v>
      </c>
    </row>
    <row r="451">
      <c r="A451" s="75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Q451" s="247">
        <f t="shared" si="1"/>
        <v>720.91</v>
      </c>
      <c r="R451" s="247">
        <f t="shared" si="2"/>
        <v>468.6</v>
      </c>
      <c r="S451" s="247">
        <f t="shared" si="3"/>
        <v>87.05</v>
      </c>
    </row>
    <row r="452">
      <c r="A452" s="75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Q452" s="247">
        <f t="shared" si="1"/>
        <v>720.91</v>
      </c>
      <c r="R452" s="247">
        <f t="shared" si="2"/>
        <v>468.6</v>
      </c>
      <c r="S452" s="247">
        <f t="shared" si="3"/>
        <v>87.05</v>
      </c>
    </row>
    <row r="453">
      <c r="A453" s="75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Q453" s="247">
        <f t="shared" si="1"/>
        <v>720.91</v>
      </c>
      <c r="R453" s="247">
        <f t="shared" si="2"/>
        <v>468.6</v>
      </c>
      <c r="S453" s="247">
        <f t="shared" si="3"/>
        <v>87.05</v>
      </c>
    </row>
    <row r="454">
      <c r="A454" s="75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Q454" s="247">
        <f t="shared" si="1"/>
        <v>720.91</v>
      </c>
      <c r="R454" s="247">
        <f t="shared" si="2"/>
        <v>468.6</v>
      </c>
      <c r="S454" s="247">
        <f t="shared" si="3"/>
        <v>87.05</v>
      </c>
    </row>
    <row r="455">
      <c r="A455" s="75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Q455" s="247">
        <f t="shared" si="1"/>
        <v>720.91</v>
      </c>
      <c r="R455" s="247">
        <f t="shared" si="2"/>
        <v>468.6</v>
      </c>
      <c r="S455" s="247">
        <f t="shared" si="3"/>
        <v>87.05</v>
      </c>
    </row>
    <row r="456">
      <c r="A456" s="75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Q456" s="247">
        <f t="shared" si="1"/>
        <v>720.91</v>
      </c>
      <c r="R456" s="247">
        <f t="shared" si="2"/>
        <v>468.6</v>
      </c>
      <c r="S456" s="247">
        <f t="shared" si="3"/>
        <v>87.05</v>
      </c>
    </row>
    <row r="457">
      <c r="A457" s="75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Q457" s="247">
        <f t="shared" si="1"/>
        <v>720.91</v>
      </c>
      <c r="R457" s="247">
        <f t="shared" si="2"/>
        <v>468.6</v>
      </c>
      <c r="S457" s="247">
        <f t="shared" si="3"/>
        <v>87.05</v>
      </c>
    </row>
    <row r="458">
      <c r="A458" s="75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Q458" s="247">
        <f t="shared" si="1"/>
        <v>720.91</v>
      </c>
      <c r="R458" s="247">
        <f t="shared" si="2"/>
        <v>468.6</v>
      </c>
      <c r="S458" s="247">
        <f t="shared" si="3"/>
        <v>87.05</v>
      </c>
    </row>
    <row r="459">
      <c r="A459" s="75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Q459" s="247">
        <f t="shared" si="1"/>
        <v>720.91</v>
      </c>
      <c r="R459" s="247">
        <f t="shared" si="2"/>
        <v>468.6</v>
      </c>
      <c r="S459" s="247">
        <f t="shared" si="3"/>
        <v>87.05</v>
      </c>
    </row>
    <row r="460">
      <c r="A460" s="75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Q460" s="247">
        <f t="shared" si="1"/>
        <v>720.91</v>
      </c>
      <c r="R460" s="247">
        <f t="shared" si="2"/>
        <v>468.6</v>
      </c>
      <c r="S460" s="247">
        <f t="shared" si="3"/>
        <v>87.05</v>
      </c>
    </row>
    <row r="461">
      <c r="A461" s="75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Q461" s="247">
        <f t="shared" si="1"/>
        <v>720.91</v>
      </c>
      <c r="R461" s="247">
        <f t="shared" si="2"/>
        <v>468.6</v>
      </c>
      <c r="S461" s="247">
        <f t="shared" si="3"/>
        <v>87.05</v>
      </c>
    </row>
    <row r="462">
      <c r="A462" s="75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Q462" s="247">
        <f t="shared" si="1"/>
        <v>720.91</v>
      </c>
      <c r="R462" s="247">
        <f t="shared" si="2"/>
        <v>468.6</v>
      </c>
      <c r="S462" s="247">
        <f t="shared" si="3"/>
        <v>87.05</v>
      </c>
    </row>
    <row r="463">
      <c r="A463" s="75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Q463" s="247">
        <f t="shared" si="1"/>
        <v>720.91</v>
      </c>
      <c r="R463" s="247">
        <f t="shared" si="2"/>
        <v>468.6</v>
      </c>
      <c r="S463" s="247">
        <f t="shared" si="3"/>
        <v>87.05</v>
      </c>
    </row>
    <row r="464">
      <c r="A464" s="75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Q464" s="247">
        <f t="shared" si="1"/>
        <v>720.91</v>
      </c>
      <c r="R464" s="247">
        <f t="shared" si="2"/>
        <v>468.6</v>
      </c>
      <c r="S464" s="247">
        <f t="shared" si="3"/>
        <v>87.05</v>
      </c>
    </row>
    <row r="465">
      <c r="A465" s="75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Q465" s="247">
        <f t="shared" si="1"/>
        <v>720.91</v>
      </c>
      <c r="R465" s="247">
        <f t="shared" si="2"/>
        <v>468.6</v>
      </c>
      <c r="S465" s="247">
        <f t="shared" si="3"/>
        <v>87.05</v>
      </c>
    </row>
    <row r="466">
      <c r="A466" s="75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Q466" s="247">
        <f t="shared" si="1"/>
        <v>720.91</v>
      </c>
      <c r="R466" s="247">
        <f t="shared" si="2"/>
        <v>468.6</v>
      </c>
      <c r="S466" s="247">
        <f t="shared" si="3"/>
        <v>87.05</v>
      </c>
    </row>
    <row r="467">
      <c r="A467" s="75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Q467" s="247">
        <f t="shared" si="1"/>
        <v>720.91</v>
      </c>
      <c r="R467" s="247">
        <f t="shared" si="2"/>
        <v>468.6</v>
      </c>
      <c r="S467" s="247">
        <f t="shared" si="3"/>
        <v>87.05</v>
      </c>
    </row>
    <row r="468">
      <c r="A468" s="75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Q468" s="247">
        <f t="shared" si="1"/>
        <v>720.91</v>
      </c>
      <c r="R468" s="247">
        <f t="shared" si="2"/>
        <v>468.6</v>
      </c>
      <c r="S468" s="247">
        <f t="shared" si="3"/>
        <v>87.05</v>
      </c>
    </row>
    <row r="469">
      <c r="A469" s="75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Q469" s="247">
        <f t="shared" si="1"/>
        <v>720.91</v>
      </c>
      <c r="R469" s="247">
        <f t="shared" si="2"/>
        <v>468.6</v>
      </c>
      <c r="S469" s="247">
        <f t="shared" si="3"/>
        <v>87.05</v>
      </c>
    </row>
    <row r="470">
      <c r="A470" s="75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Q470" s="247">
        <f t="shared" si="1"/>
        <v>720.91</v>
      </c>
      <c r="R470" s="247">
        <f t="shared" si="2"/>
        <v>468.6</v>
      </c>
      <c r="S470" s="247">
        <f t="shared" si="3"/>
        <v>87.05</v>
      </c>
    </row>
    <row r="471">
      <c r="A471" s="75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Q471" s="247">
        <f t="shared" si="1"/>
        <v>720.91</v>
      </c>
      <c r="R471" s="247">
        <f t="shared" si="2"/>
        <v>468.6</v>
      </c>
      <c r="S471" s="247">
        <f t="shared" si="3"/>
        <v>87.05</v>
      </c>
    </row>
    <row r="472">
      <c r="A472" s="75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Q472" s="247">
        <f t="shared" si="1"/>
        <v>720.91</v>
      </c>
      <c r="R472" s="247">
        <f t="shared" si="2"/>
        <v>468.6</v>
      </c>
      <c r="S472" s="247">
        <f t="shared" si="3"/>
        <v>87.05</v>
      </c>
    </row>
    <row r="473">
      <c r="A473" s="75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Q473" s="247">
        <f t="shared" si="1"/>
        <v>720.91</v>
      </c>
      <c r="R473" s="247">
        <f t="shared" si="2"/>
        <v>468.6</v>
      </c>
      <c r="S473" s="247">
        <f t="shared" si="3"/>
        <v>87.05</v>
      </c>
    </row>
    <row r="474">
      <c r="A474" s="75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Q474" s="247">
        <f t="shared" si="1"/>
        <v>720.91</v>
      </c>
      <c r="R474" s="247">
        <f t="shared" si="2"/>
        <v>468.6</v>
      </c>
      <c r="S474" s="247">
        <f t="shared" si="3"/>
        <v>87.05</v>
      </c>
    </row>
    <row r="475">
      <c r="A475" s="75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Q475" s="247">
        <f t="shared" si="1"/>
        <v>720.91</v>
      </c>
      <c r="R475" s="247">
        <f t="shared" si="2"/>
        <v>468.6</v>
      </c>
      <c r="S475" s="247">
        <f t="shared" si="3"/>
        <v>87.05</v>
      </c>
    </row>
    <row r="476">
      <c r="A476" s="75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Q476" s="247">
        <f t="shared" si="1"/>
        <v>720.91</v>
      </c>
      <c r="R476" s="247">
        <f t="shared" si="2"/>
        <v>468.6</v>
      </c>
      <c r="S476" s="247">
        <f t="shared" si="3"/>
        <v>87.05</v>
      </c>
    </row>
    <row r="477">
      <c r="A477" s="75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Q477" s="247">
        <f t="shared" si="1"/>
        <v>720.91</v>
      </c>
      <c r="R477" s="247">
        <f t="shared" si="2"/>
        <v>468.6</v>
      </c>
      <c r="S477" s="247">
        <f t="shared" si="3"/>
        <v>87.05</v>
      </c>
    </row>
    <row r="478">
      <c r="A478" s="75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Q478" s="247">
        <f t="shared" si="1"/>
        <v>720.91</v>
      </c>
      <c r="R478" s="247">
        <f t="shared" si="2"/>
        <v>468.6</v>
      </c>
      <c r="S478" s="247">
        <f t="shared" si="3"/>
        <v>87.05</v>
      </c>
    </row>
    <row r="479">
      <c r="A479" s="75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Q479" s="247">
        <f t="shared" si="1"/>
        <v>720.91</v>
      </c>
      <c r="R479" s="247">
        <f t="shared" si="2"/>
        <v>468.6</v>
      </c>
      <c r="S479" s="247">
        <f t="shared" si="3"/>
        <v>87.05</v>
      </c>
    </row>
    <row r="480">
      <c r="A480" s="75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Q480" s="247">
        <f t="shared" si="1"/>
        <v>720.91</v>
      </c>
      <c r="R480" s="247">
        <f t="shared" si="2"/>
        <v>468.6</v>
      </c>
      <c r="S480" s="247">
        <f t="shared" si="3"/>
        <v>87.05</v>
      </c>
    </row>
    <row r="481">
      <c r="A481" s="75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Q481" s="247">
        <f t="shared" si="1"/>
        <v>720.91</v>
      </c>
      <c r="R481" s="247">
        <f t="shared" si="2"/>
        <v>468.6</v>
      </c>
      <c r="S481" s="247">
        <f t="shared" si="3"/>
        <v>87.05</v>
      </c>
    </row>
    <row r="482">
      <c r="A482" s="75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Q482" s="247">
        <f t="shared" si="1"/>
        <v>720.91</v>
      </c>
      <c r="R482" s="247">
        <f t="shared" si="2"/>
        <v>468.6</v>
      </c>
      <c r="S482" s="247">
        <f t="shared" si="3"/>
        <v>87.05</v>
      </c>
    </row>
    <row r="483">
      <c r="A483" s="75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Q483" s="247">
        <f t="shared" si="1"/>
        <v>720.91</v>
      </c>
      <c r="R483" s="247">
        <f t="shared" si="2"/>
        <v>468.6</v>
      </c>
      <c r="S483" s="247">
        <f t="shared" si="3"/>
        <v>87.05</v>
      </c>
    </row>
    <row r="484">
      <c r="A484" s="75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Q484" s="247">
        <f t="shared" si="1"/>
        <v>720.91</v>
      </c>
      <c r="R484" s="247">
        <f t="shared" si="2"/>
        <v>468.6</v>
      </c>
      <c r="S484" s="247">
        <f t="shared" si="3"/>
        <v>87.05</v>
      </c>
    </row>
    <row r="485">
      <c r="A485" s="75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Q485" s="247">
        <f t="shared" si="1"/>
        <v>720.91</v>
      </c>
      <c r="R485" s="247">
        <f t="shared" si="2"/>
        <v>468.6</v>
      </c>
      <c r="S485" s="247">
        <f t="shared" si="3"/>
        <v>87.05</v>
      </c>
    </row>
    <row r="486">
      <c r="A486" s="75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Q486" s="247">
        <f t="shared" si="1"/>
        <v>720.91</v>
      </c>
      <c r="R486" s="247">
        <f t="shared" si="2"/>
        <v>468.6</v>
      </c>
      <c r="S486" s="247">
        <f t="shared" si="3"/>
        <v>87.05</v>
      </c>
    </row>
    <row r="487">
      <c r="A487" s="75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Q487" s="247">
        <f t="shared" si="1"/>
        <v>720.91</v>
      </c>
      <c r="R487" s="247">
        <f t="shared" si="2"/>
        <v>468.6</v>
      </c>
      <c r="S487" s="247">
        <f t="shared" si="3"/>
        <v>87.05</v>
      </c>
    </row>
    <row r="488">
      <c r="A488" s="75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Q488" s="247">
        <f t="shared" si="1"/>
        <v>720.91</v>
      </c>
      <c r="R488" s="247">
        <f t="shared" si="2"/>
        <v>468.6</v>
      </c>
      <c r="S488" s="247">
        <f t="shared" si="3"/>
        <v>87.05</v>
      </c>
    </row>
    <row r="489">
      <c r="A489" s="75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Q489" s="247">
        <f t="shared" si="1"/>
        <v>720.91</v>
      </c>
      <c r="R489" s="247">
        <f t="shared" si="2"/>
        <v>468.6</v>
      </c>
      <c r="S489" s="247">
        <f t="shared" si="3"/>
        <v>87.05</v>
      </c>
    </row>
    <row r="490">
      <c r="A490" s="75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Q490" s="247">
        <f t="shared" si="1"/>
        <v>720.91</v>
      </c>
      <c r="R490" s="247">
        <f t="shared" si="2"/>
        <v>468.6</v>
      </c>
      <c r="S490" s="247">
        <f t="shared" si="3"/>
        <v>87.05</v>
      </c>
    </row>
    <row r="491">
      <c r="A491" s="75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Q491" s="247">
        <f t="shared" si="1"/>
        <v>720.91</v>
      </c>
      <c r="R491" s="247">
        <f t="shared" si="2"/>
        <v>468.6</v>
      </c>
      <c r="S491" s="247">
        <f t="shared" si="3"/>
        <v>87.05</v>
      </c>
    </row>
    <row r="492">
      <c r="A492" s="75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Q492" s="247">
        <f t="shared" si="1"/>
        <v>720.91</v>
      </c>
      <c r="R492" s="247">
        <f t="shared" si="2"/>
        <v>468.6</v>
      </c>
      <c r="S492" s="247">
        <f t="shared" si="3"/>
        <v>87.05</v>
      </c>
    </row>
    <row r="493">
      <c r="A493" s="75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Q493" s="247">
        <f t="shared" si="1"/>
        <v>720.91</v>
      </c>
      <c r="R493" s="247">
        <f t="shared" si="2"/>
        <v>468.6</v>
      </c>
      <c r="S493" s="247">
        <f t="shared" si="3"/>
        <v>87.05</v>
      </c>
    </row>
    <row r="494">
      <c r="A494" s="75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Q494" s="247">
        <f t="shared" si="1"/>
        <v>720.91</v>
      </c>
      <c r="R494" s="247">
        <f t="shared" si="2"/>
        <v>468.6</v>
      </c>
      <c r="S494" s="247">
        <f t="shared" si="3"/>
        <v>87.05</v>
      </c>
    </row>
    <row r="495">
      <c r="A495" s="75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Q495" s="247">
        <f t="shared" si="1"/>
        <v>720.91</v>
      </c>
      <c r="R495" s="247">
        <f t="shared" si="2"/>
        <v>468.6</v>
      </c>
      <c r="S495" s="247">
        <f t="shared" si="3"/>
        <v>87.05</v>
      </c>
    </row>
    <row r="496">
      <c r="A496" s="75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Q496" s="247">
        <f t="shared" si="1"/>
        <v>720.91</v>
      </c>
      <c r="R496" s="247">
        <f t="shared" si="2"/>
        <v>468.6</v>
      </c>
      <c r="S496" s="247">
        <f t="shared" si="3"/>
        <v>87.05</v>
      </c>
    </row>
    <row r="497">
      <c r="A497" s="75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Q497" s="247">
        <f t="shared" si="1"/>
        <v>720.91</v>
      </c>
      <c r="R497" s="247">
        <f t="shared" si="2"/>
        <v>468.6</v>
      </c>
      <c r="S497" s="247">
        <f t="shared" si="3"/>
        <v>87.05</v>
      </c>
    </row>
    <row r="498">
      <c r="A498" s="75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Q498" s="247">
        <f t="shared" si="1"/>
        <v>720.91</v>
      </c>
      <c r="R498" s="247">
        <f t="shared" si="2"/>
        <v>468.6</v>
      </c>
      <c r="S498" s="247">
        <f t="shared" si="3"/>
        <v>87.05</v>
      </c>
    </row>
    <row r="499">
      <c r="A499" s="75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Q499" s="247">
        <f t="shared" si="1"/>
        <v>720.91</v>
      </c>
      <c r="R499" s="247">
        <f t="shared" si="2"/>
        <v>468.6</v>
      </c>
      <c r="S499" s="247">
        <f t="shared" si="3"/>
        <v>87.05</v>
      </c>
    </row>
    <row r="500">
      <c r="A500" s="75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Q500" s="247">
        <f t="shared" si="1"/>
        <v>720.91</v>
      </c>
      <c r="R500" s="247">
        <f t="shared" si="2"/>
        <v>468.6</v>
      </c>
      <c r="S500" s="247">
        <f t="shared" si="3"/>
        <v>87.05</v>
      </c>
    </row>
    <row r="501">
      <c r="A501" s="75"/>
      <c r="B501" s="76"/>
      <c r="C501" s="76"/>
      <c r="D501" s="76"/>
      <c r="E501" s="76"/>
      <c r="F501" s="76"/>
      <c r="G501" s="76"/>
      <c r="H501" s="76"/>
      <c r="I501" s="76"/>
      <c r="J501" s="76"/>
      <c r="K501" s="76"/>
    </row>
    <row r="502">
      <c r="A502" s="75"/>
      <c r="B502" s="76"/>
      <c r="C502" s="76"/>
      <c r="D502" s="76"/>
      <c r="E502" s="76"/>
      <c r="F502" s="76"/>
      <c r="G502" s="76"/>
      <c r="H502" s="76"/>
      <c r="I502" s="76"/>
      <c r="J502" s="76"/>
      <c r="K502" s="76"/>
    </row>
    <row r="503">
      <c r="A503" s="75"/>
      <c r="B503" s="76"/>
      <c r="C503" s="76"/>
      <c r="D503" s="76"/>
      <c r="E503" s="76"/>
      <c r="F503" s="76"/>
      <c r="G503" s="76"/>
      <c r="H503" s="76"/>
      <c r="I503" s="76"/>
      <c r="J503" s="76"/>
      <c r="K503" s="76"/>
    </row>
    <row r="504">
      <c r="A504" s="75"/>
      <c r="B504" s="76"/>
      <c r="C504" s="76"/>
      <c r="D504" s="76"/>
      <c r="E504" s="76"/>
      <c r="F504" s="76"/>
      <c r="G504" s="76"/>
      <c r="H504" s="76"/>
      <c r="I504" s="76"/>
      <c r="J504" s="76"/>
      <c r="K504" s="76"/>
    </row>
    <row r="505">
      <c r="A505" s="75"/>
      <c r="B505" s="76"/>
      <c r="C505" s="76"/>
      <c r="D505" s="76"/>
      <c r="E505" s="76"/>
      <c r="F505" s="76"/>
      <c r="G505" s="76"/>
      <c r="H505" s="76"/>
      <c r="I505" s="76"/>
      <c r="J505" s="76"/>
      <c r="K505" s="76"/>
    </row>
    <row r="506">
      <c r="A506" s="75"/>
      <c r="B506" s="76"/>
      <c r="C506" s="76"/>
      <c r="D506" s="76"/>
      <c r="E506" s="76"/>
      <c r="F506" s="76"/>
      <c r="G506" s="76"/>
      <c r="H506" s="76"/>
      <c r="I506" s="76"/>
      <c r="J506" s="76"/>
      <c r="K506" s="76"/>
    </row>
    <row r="507">
      <c r="A507" s="75"/>
      <c r="B507" s="76"/>
      <c r="C507" s="76"/>
      <c r="D507" s="76"/>
      <c r="E507" s="76"/>
      <c r="F507" s="76"/>
      <c r="G507" s="76"/>
      <c r="H507" s="76"/>
      <c r="I507" s="76"/>
      <c r="J507" s="76"/>
      <c r="K507" s="76"/>
    </row>
    <row r="508">
      <c r="A508" s="75"/>
      <c r="B508" s="76"/>
      <c r="C508" s="76"/>
      <c r="D508" s="76"/>
      <c r="E508" s="76"/>
      <c r="F508" s="76"/>
      <c r="G508" s="76"/>
      <c r="H508" s="76"/>
      <c r="I508" s="76"/>
      <c r="J508" s="76"/>
      <c r="K508" s="76"/>
    </row>
    <row r="509">
      <c r="A509" s="75"/>
      <c r="B509" s="76"/>
      <c r="C509" s="76"/>
      <c r="D509" s="76"/>
      <c r="E509" s="76"/>
      <c r="F509" s="76"/>
      <c r="G509" s="76"/>
      <c r="H509" s="76"/>
      <c r="I509" s="76"/>
      <c r="J509" s="76"/>
      <c r="K509" s="76"/>
    </row>
    <row r="510">
      <c r="A510" s="75"/>
      <c r="B510" s="76"/>
      <c r="C510" s="76"/>
      <c r="D510" s="76"/>
      <c r="E510" s="76"/>
      <c r="F510" s="76"/>
      <c r="G510" s="76"/>
      <c r="H510" s="76"/>
      <c r="I510" s="76"/>
      <c r="J510" s="76"/>
      <c r="K510" s="76"/>
    </row>
    <row r="511">
      <c r="A511" s="75"/>
      <c r="B511" s="76"/>
      <c r="C511" s="76"/>
      <c r="D511" s="76"/>
      <c r="E511" s="76"/>
      <c r="F511" s="76"/>
      <c r="G511" s="76"/>
      <c r="H511" s="76"/>
      <c r="I511" s="76"/>
      <c r="J511" s="76"/>
      <c r="K511" s="76"/>
    </row>
    <row r="512">
      <c r="A512" s="75"/>
      <c r="B512" s="76"/>
      <c r="C512" s="76"/>
      <c r="D512" s="76"/>
      <c r="E512" s="76"/>
      <c r="F512" s="76"/>
      <c r="G512" s="76"/>
      <c r="H512" s="76"/>
      <c r="I512" s="76"/>
      <c r="J512" s="76"/>
      <c r="K512" s="76"/>
    </row>
    <row r="513">
      <c r="A513" s="75"/>
      <c r="B513" s="76"/>
      <c r="C513" s="76"/>
      <c r="D513" s="76"/>
      <c r="E513" s="76"/>
      <c r="F513" s="76"/>
      <c r="G513" s="76"/>
      <c r="H513" s="76"/>
      <c r="I513" s="76"/>
      <c r="J513" s="76"/>
      <c r="K513" s="76"/>
    </row>
    <row r="514">
      <c r="A514" s="75"/>
      <c r="B514" s="76"/>
      <c r="C514" s="76"/>
      <c r="D514" s="76"/>
      <c r="E514" s="76"/>
      <c r="F514" s="76"/>
      <c r="G514" s="76"/>
      <c r="H514" s="76"/>
      <c r="I514" s="76"/>
      <c r="J514" s="76"/>
      <c r="K514" s="76"/>
    </row>
    <row r="515">
      <c r="A515" s="75"/>
      <c r="B515" s="76"/>
      <c r="C515" s="76"/>
      <c r="D515" s="76"/>
      <c r="E515" s="76"/>
      <c r="F515" s="76"/>
      <c r="G515" s="76"/>
      <c r="H515" s="76"/>
      <c r="I515" s="76"/>
      <c r="J515" s="76"/>
      <c r="K515" s="76"/>
    </row>
    <row r="516">
      <c r="A516" s="75"/>
      <c r="B516" s="76"/>
      <c r="C516" s="76"/>
      <c r="D516" s="76"/>
      <c r="E516" s="76"/>
      <c r="F516" s="76"/>
      <c r="G516" s="76"/>
      <c r="H516" s="76"/>
      <c r="I516" s="76"/>
      <c r="J516" s="76"/>
      <c r="K516" s="76"/>
    </row>
    <row r="517">
      <c r="A517" s="75"/>
      <c r="B517" s="76"/>
      <c r="C517" s="76"/>
      <c r="D517" s="76"/>
      <c r="E517" s="76"/>
      <c r="F517" s="76"/>
      <c r="G517" s="76"/>
      <c r="H517" s="76"/>
      <c r="I517" s="76"/>
      <c r="J517" s="76"/>
      <c r="K517" s="76"/>
    </row>
    <row r="518">
      <c r="A518" s="75"/>
      <c r="B518" s="76"/>
      <c r="C518" s="76"/>
      <c r="D518" s="76"/>
      <c r="E518" s="76"/>
      <c r="F518" s="76"/>
      <c r="G518" s="76"/>
      <c r="H518" s="76"/>
      <c r="I518" s="76"/>
      <c r="J518" s="76"/>
      <c r="K518" s="76"/>
    </row>
    <row r="519">
      <c r="A519" s="75"/>
      <c r="B519" s="76"/>
      <c r="C519" s="76"/>
      <c r="D519" s="76"/>
      <c r="E519" s="76"/>
      <c r="F519" s="76"/>
      <c r="G519" s="76"/>
      <c r="H519" s="76"/>
      <c r="I519" s="76"/>
      <c r="J519" s="76"/>
      <c r="K519" s="76"/>
    </row>
    <row r="520">
      <c r="A520" s="75"/>
      <c r="B520" s="76"/>
      <c r="C520" s="76"/>
      <c r="D520" s="76"/>
      <c r="E520" s="76"/>
      <c r="F520" s="76"/>
      <c r="G520" s="76"/>
      <c r="H520" s="76"/>
      <c r="I520" s="76"/>
      <c r="J520" s="76"/>
      <c r="K520" s="76"/>
    </row>
    <row r="521">
      <c r="A521" s="75"/>
      <c r="B521" s="76"/>
      <c r="C521" s="76"/>
      <c r="D521" s="76"/>
      <c r="E521" s="76"/>
      <c r="F521" s="76"/>
      <c r="G521" s="76"/>
      <c r="H521" s="76"/>
      <c r="I521" s="76"/>
      <c r="J521" s="76"/>
      <c r="K521" s="76"/>
    </row>
    <row r="522">
      <c r="A522" s="75"/>
      <c r="B522" s="76"/>
      <c r="C522" s="76"/>
      <c r="D522" s="76"/>
      <c r="E522" s="76"/>
      <c r="F522" s="76"/>
      <c r="G522" s="76"/>
      <c r="H522" s="76"/>
      <c r="I522" s="76"/>
      <c r="J522" s="76"/>
      <c r="K522" s="76"/>
    </row>
    <row r="523">
      <c r="A523" s="75"/>
      <c r="B523" s="76"/>
      <c r="C523" s="76"/>
      <c r="D523" s="76"/>
      <c r="E523" s="76"/>
      <c r="F523" s="76"/>
      <c r="G523" s="76"/>
      <c r="H523" s="76"/>
      <c r="I523" s="76"/>
      <c r="J523" s="76"/>
      <c r="K523" s="76"/>
    </row>
    <row r="524">
      <c r="A524" s="75"/>
      <c r="B524" s="76"/>
      <c r="C524" s="76"/>
      <c r="D524" s="76"/>
      <c r="E524" s="76"/>
      <c r="F524" s="76"/>
      <c r="G524" s="76"/>
      <c r="H524" s="76"/>
      <c r="I524" s="76"/>
      <c r="J524" s="76"/>
      <c r="K524" s="76"/>
    </row>
    <row r="525">
      <c r="A525" s="75"/>
      <c r="B525" s="76"/>
      <c r="C525" s="76"/>
      <c r="D525" s="76"/>
      <c r="E525" s="76"/>
      <c r="F525" s="76"/>
      <c r="G525" s="76"/>
      <c r="H525" s="76"/>
      <c r="I525" s="76"/>
      <c r="J525" s="76"/>
      <c r="K525" s="76"/>
    </row>
    <row r="526">
      <c r="A526" s="75"/>
      <c r="B526" s="76"/>
      <c r="C526" s="76"/>
      <c r="D526" s="76"/>
      <c r="E526" s="76"/>
      <c r="F526" s="76"/>
      <c r="G526" s="76"/>
      <c r="H526" s="76"/>
      <c r="I526" s="76"/>
      <c r="J526" s="76"/>
      <c r="K526" s="76"/>
    </row>
    <row r="527">
      <c r="A527" s="75"/>
      <c r="B527" s="76"/>
      <c r="C527" s="76"/>
      <c r="D527" s="76"/>
      <c r="E527" s="76"/>
      <c r="F527" s="76"/>
      <c r="G527" s="76"/>
      <c r="H527" s="76"/>
      <c r="I527" s="76"/>
      <c r="J527" s="76"/>
      <c r="K527" s="76"/>
    </row>
    <row r="528">
      <c r="A528" s="75"/>
      <c r="B528" s="76"/>
      <c r="C528" s="76"/>
      <c r="D528" s="76"/>
      <c r="E528" s="76"/>
      <c r="F528" s="76"/>
      <c r="G528" s="76"/>
      <c r="H528" s="76"/>
      <c r="I528" s="76"/>
      <c r="J528" s="76"/>
      <c r="K528" s="76"/>
    </row>
    <row r="529">
      <c r="A529" s="75"/>
      <c r="B529" s="76"/>
      <c r="C529" s="76"/>
      <c r="D529" s="76"/>
      <c r="E529" s="76"/>
      <c r="F529" s="76"/>
      <c r="G529" s="76"/>
      <c r="H529" s="76"/>
      <c r="I529" s="76"/>
      <c r="J529" s="76"/>
      <c r="K529" s="76"/>
    </row>
    <row r="530">
      <c r="A530" s="75"/>
      <c r="B530" s="76"/>
      <c r="C530" s="76"/>
      <c r="D530" s="76"/>
      <c r="E530" s="76"/>
      <c r="F530" s="76"/>
      <c r="G530" s="76"/>
      <c r="H530" s="76"/>
      <c r="I530" s="76"/>
      <c r="J530" s="76"/>
      <c r="K530" s="76"/>
    </row>
    <row r="531">
      <c r="A531" s="75"/>
      <c r="B531" s="76"/>
      <c r="C531" s="76"/>
      <c r="D531" s="76"/>
      <c r="E531" s="76"/>
      <c r="F531" s="76"/>
      <c r="G531" s="76"/>
      <c r="H531" s="76"/>
      <c r="I531" s="76"/>
      <c r="J531" s="76"/>
      <c r="K531" s="76"/>
    </row>
    <row r="532">
      <c r="A532" s="75"/>
      <c r="B532" s="76"/>
      <c r="C532" s="76"/>
      <c r="D532" s="76"/>
      <c r="E532" s="76"/>
      <c r="F532" s="76"/>
      <c r="G532" s="76"/>
      <c r="H532" s="76"/>
      <c r="I532" s="76"/>
      <c r="J532" s="76"/>
      <c r="K532" s="76"/>
    </row>
    <row r="533">
      <c r="A533" s="75"/>
      <c r="B533" s="76"/>
      <c r="C533" s="76"/>
      <c r="D533" s="76"/>
      <c r="E533" s="76"/>
      <c r="F533" s="76"/>
      <c r="G533" s="76"/>
      <c r="H533" s="76"/>
      <c r="I533" s="76"/>
      <c r="J533" s="76"/>
      <c r="K533" s="76"/>
    </row>
    <row r="534">
      <c r="A534" s="75"/>
      <c r="B534" s="76"/>
      <c r="C534" s="76"/>
      <c r="D534" s="76"/>
      <c r="E534" s="76"/>
      <c r="F534" s="76"/>
      <c r="G534" s="76"/>
      <c r="H534" s="76"/>
      <c r="I534" s="76"/>
      <c r="J534" s="76"/>
      <c r="K534" s="76"/>
    </row>
    <row r="535">
      <c r="A535" s="75"/>
      <c r="B535" s="76"/>
      <c r="C535" s="76"/>
      <c r="D535" s="76"/>
      <c r="E535" s="76"/>
      <c r="F535" s="76"/>
      <c r="G535" s="76"/>
      <c r="H535" s="76"/>
      <c r="I535" s="76"/>
      <c r="J535" s="76"/>
      <c r="K535" s="76"/>
    </row>
    <row r="536">
      <c r="A536" s="75"/>
      <c r="B536" s="76"/>
      <c r="C536" s="76"/>
      <c r="D536" s="76"/>
      <c r="E536" s="76"/>
      <c r="F536" s="76"/>
      <c r="G536" s="76"/>
      <c r="H536" s="76"/>
      <c r="I536" s="76"/>
      <c r="J536" s="76"/>
      <c r="K536" s="76"/>
    </row>
    <row r="537">
      <c r="A537" s="75"/>
      <c r="B537" s="76"/>
      <c r="C537" s="76"/>
      <c r="D537" s="76"/>
      <c r="E537" s="76"/>
      <c r="F537" s="76"/>
      <c r="G537" s="76"/>
      <c r="H537" s="76"/>
      <c r="I537" s="76"/>
      <c r="J537" s="76"/>
      <c r="K537" s="76"/>
    </row>
    <row r="538">
      <c r="A538" s="75"/>
      <c r="B538" s="76"/>
      <c r="C538" s="76"/>
      <c r="D538" s="76"/>
      <c r="E538" s="76"/>
      <c r="F538" s="76"/>
      <c r="G538" s="76"/>
      <c r="H538" s="76"/>
      <c r="I538" s="76"/>
      <c r="J538" s="76"/>
      <c r="K538" s="76"/>
    </row>
    <row r="539">
      <c r="A539" s="75"/>
      <c r="B539" s="76"/>
      <c r="C539" s="76"/>
      <c r="D539" s="76"/>
      <c r="E539" s="76"/>
      <c r="F539" s="76"/>
      <c r="G539" s="76"/>
      <c r="H539" s="76"/>
      <c r="I539" s="76"/>
      <c r="J539" s="76"/>
      <c r="K539" s="76"/>
    </row>
    <row r="540">
      <c r="A540" s="75"/>
      <c r="B540" s="76"/>
      <c r="C540" s="76"/>
      <c r="D540" s="76"/>
      <c r="E540" s="76"/>
      <c r="F540" s="76"/>
      <c r="G540" s="76"/>
      <c r="H540" s="76"/>
      <c r="I540" s="76"/>
      <c r="J540" s="76"/>
      <c r="K540" s="76"/>
    </row>
    <row r="541">
      <c r="A541" s="75"/>
      <c r="B541" s="76"/>
      <c r="C541" s="76"/>
      <c r="D541" s="76"/>
      <c r="E541" s="76"/>
      <c r="F541" s="76"/>
      <c r="G541" s="76"/>
      <c r="H541" s="76"/>
      <c r="I541" s="76"/>
      <c r="J541" s="76"/>
      <c r="K541" s="76"/>
    </row>
    <row r="542">
      <c r="A542" s="75"/>
      <c r="B542" s="76"/>
      <c r="C542" s="76"/>
      <c r="D542" s="76"/>
      <c r="E542" s="76"/>
      <c r="F542" s="76"/>
      <c r="G542" s="76"/>
      <c r="H542" s="76"/>
      <c r="I542" s="76"/>
      <c r="J542" s="76"/>
      <c r="K542" s="76"/>
    </row>
    <row r="543">
      <c r="A543" s="75"/>
      <c r="B543" s="76"/>
      <c r="C543" s="76"/>
      <c r="D543" s="76"/>
      <c r="E543" s="76"/>
      <c r="F543" s="76"/>
      <c r="G543" s="76"/>
      <c r="H543" s="76"/>
      <c r="I543" s="76"/>
      <c r="J543" s="76"/>
      <c r="K543" s="76"/>
    </row>
    <row r="544">
      <c r="A544" s="75"/>
      <c r="B544" s="76"/>
      <c r="C544" s="76"/>
      <c r="D544" s="76"/>
      <c r="E544" s="76"/>
      <c r="F544" s="76"/>
      <c r="G544" s="76"/>
      <c r="H544" s="76"/>
      <c r="I544" s="76"/>
      <c r="J544" s="76"/>
      <c r="K544" s="76"/>
    </row>
    <row r="545">
      <c r="A545" s="75"/>
      <c r="B545" s="76"/>
      <c r="C545" s="76"/>
      <c r="D545" s="76"/>
      <c r="E545" s="76"/>
      <c r="F545" s="76"/>
      <c r="G545" s="76"/>
      <c r="H545" s="76"/>
      <c r="I545" s="76"/>
      <c r="J545" s="76"/>
      <c r="K545" s="76"/>
    </row>
    <row r="546">
      <c r="A546" s="75"/>
      <c r="B546" s="76"/>
      <c r="C546" s="76"/>
      <c r="D546" s="76"/>
      <c r="E546" s="76"/>
      <c r="F546" s="76"/>
      <c r="G546" s="76"/>
      <c r="H546" s="76"/>
      <c r="I546" s="76"/>
      <c r="J546" s="76"/>
      <c r="K546" s="76"/>
    </row>
    <row r="547">
      <c r="A547" s="75"/>
      <c r="B547" s="76"/>
      <c r="C547" s="76"/>
      <c r="D547" s="76"/>
      <c r="E547" s="76"/>
      <c r="F547" s="76"/>
      <c r="G547" s="76"/>
      <c r="H547" s="76"/>
      <c r="I547" s="76"/>
      <c r="J547" s="76"/>
      <c r="K547" s="76"/>
    </row>
    <row r="548">
      <c r="A548" s="75"/>
      <c r="B548" s="76"/>
      <c r="C548" s="76"/>
      <c r="D548" s="76"/>
      <c r="E548" s="76"/>
      <c r="F548" s="76"/>
      <c r="G548" s="76"/>
      <c r="H548" s="76"/>
      <c r="I548" s="76"/>
      <c r="J548" s="76"/>
      <c r="K548" s="76"/>
    </row>
    <row r="549">
      <c r="A549" s="75"/>
      <c r="B549" s="76"/>
      <c r="C549" s="76"/>
      <c r="D549" s="76"/>
      <c r="E549" s="76"/>
      <c r="F549" s="76"/>
      <c r="G549" s="76"/>
      <c r="H549" s="76"/>
      <c r="I549" s="76"/>
      <c r="J549" s="76"/>
      <c r="K549" s="76"/>
    </row>
    <row r="550">
      <c r="A550" s="75"/>
      <c r="B550" s="76"/>
      <c r="C550" s="76"/>
      <c r="D550" s="76"/>
      <c r="E550" s="76"/>
      <c r="F550" s="76"/>
      <c r="G550" s="76"/>
      <c r="H550" s="76"/>
      <c r="I550" s="76"/>
      <c r="J550" s="76"/>
      <c r="K550" s="76"/>
    </row>
    <row r="551">
      <c r="A551" s="75"/>
      <c r="B551" s="76"/>
      <c r="C551" s="76"/>
      <c r="D551" s="76"/>
      <c r="E551" s="76"/>
      <c r="F551" s="76"/>
      <c r="G551" s="76"/>
      <c r="H551" s="76"/>
      <c r="I551" s="76"/>
      <c r="J551" s="76"/>
      <c r="K551" s="76"/>
    </row>
    <row r="552">
      <c r="A552" s="75"/>
      <c r="B552" s="76"/>
      <c r="C552" s="76"/>
      <c r="D552" s="76"/>
      <c r="E552" s="76"/>
      <c r="F552" s="76"/>
      <c r="G552" s="76"/>
      <c r="H552" s="76"/>
      <c r="I552" s="76"/>
      <c r="J552" s="76"/>
      <c r="K552" s="76"/>
    </row>
    <row r="553">
      <c r="A553" s="75"/>
      <c r="B553" s="76"/>
      <c r="C553" s="76"/>
      <c r="D553" s="76"/>
      <c r="E553" s="76"/>
      <c r="F553" s="76"/>
      <c r="G553" s="76"/>
      <c r="H553" s="76"/>
      <c r="I553" s="76"/>
      <c r="J553" s="76"/>
      <c r="K553" s="76"/>
    </row>
    <row r="554">
      <c r="A554" s="75"/>
      <c r="B554" s="76"/>
      <c r="C554" s="76"/>
      <c r="D554" s="76"/>
      <c r="E554" s="76"/>
      <c r="F554" s="76"/>
      <c r="G554" s="76"/>
      <c r="H554" s="76"/>
      <c r="I554" s="76"/>
      <c r="J554" s="76"/>
      <c r="K554" s="76"/>
    </row>
    <row r="555">
      <c r="A555" s="75"/>
      <c r="B555" s="76"/>
      <c r="C555" s="76"/>
      <c r="D555" s="76"/>
      <c r="E555" s="76"/>
      <c r="F555" s="76"/>
      <c r="G555" s="76"/>
      <c r="H555" s="76"/>
      <c r="I555" s="76"/>
      <c r="J555" s="76"/>
      <c r="K555" s="76"/>
    </row>
    <row r="556">
      <c r="A556" s="75"/>
      <c r="B556" s="76"/>
      <c r="C556" s="76"/>
      <c r="D556" s="76"/>
      <c r="E556" s="76"/>
      <c r="F556" s="76"/>
      <c r="G556" s="76"/>
      <c r="H556" s="76"/>
      <c r="I556" s="76"/>
      <c r="J556" s="76"/>
      <c r="K556" s="76"/>
    </row>
    <row r="557">
      <c r="A557" s="75"/>
      <c r="B557" s="76"/>
      <c r="C557" s="76"/>
      <c r="D557" s="76"/>
      <c r="E557" s="76"/>
      <c r="F557" s="76"/>
      <c r="G557" s="76"/>
      <c r="H557" s="76"/>
      <c r="I557" s="76"/>
      <c r="J557" s="76"/>
      <c r="K557" s="76"/>
    </row>
    <row r="558">
      <c r="A558" s="75"/>
      <c r="B558" s="76"/>
      <c r="C558" s="76"/>
      <c r="D558" s="76"/>
      <c r="E558" s="76"/>
      <c r="F558" s="76"/>
      <c r="G558" s="76"/>
      <c r="H558" s="76"/>
      <c r="I558" s="76"/>
      <c r="J558" s="76"/>
      <c r="K558" s="76"/>
    </row>
    <row r="559">
      <c r="A559" s="75"/>
      <c r="B559" s="76"/>
      <c r="C559" s="76"/>
      <c r="D559" s="76"/>
      <c r="E559" s="76"/>
      <c r="F559" s="76"/>
      <c r="G559" s="76"/>
      <c r="H559" s="76"/>
      <c r="I559" s="76"/>
      <c r="J559" s="76"/>
      <c r="K559" s="76"/>
    </row>
    <row r="560">
      <c r="A560" s="75"/>
      <c r="B560" s="76"/>
      <c r="C560" s="76"/>
      <c r="D560" s="76"/>
      <c r="E560" s="76"/>
      <c r="F560" s="76"/>
      <c r="G560" s="76"/>
      <c r="H560" s="76"/>
      <c r="I560" s="76"/>
      <c r="J560" s="76"/>
      <c r="K560" s="76"/>
    </row>
    <row r="561">
      <c r="A561" s="75"/>
      <c r="B561" s="76"/>
      <c r="C561" s="76"/>
      <c r="D561" s="76"/>
      <c r="E561" s="76"/>
      <c r="F561" s="76"/>
      <c r="G561" s="76"/>
      <c r="H561" s="76"/>
      <c r="I561" s="76"/>
      <c r="J561" s="76"/>
      <c r="K561" s="76"/>
    </row>
    <row r="562">
      <c r="A562" s="75"/>
      <c r="B562" s="76"/>
      <c r="C562" s="76"/>
      <c r="D562" s="76"/>
      <c r="E562" s="76"/>
      <c r="F562" s="76"/>
      <c r="G562" s="76"/>
      <c r="H562" s="76"/>
      <c r="I562" s="76"/>
      <c r="J562" s="76"/>
      <c r="K562" s="76"/>
    </row>
    <row r="563">
      <c r="A563" s="75"/>
      <c r="B563" s="76"/>
      <c r="C563" s="76"/>
      <c r="D563" s="76"/>
      <c r="E563" s="76"/>
      <c r="F563" s="76"/>
      <c r="G563" s="76"/>
      <c r="H563" s="76"/>
      <c r="I563" s="76"/>
      <c r="J563" s="76"/>
      <c r="K563" s="76"/>
    </row>
    <row r="564">
      <c r="A564" s="75"/>
      <c r="B564" s="76"/>
      <c r="C564" s="76"/>
      <c r="D564" s="76"/>
      <c r="E564" s="76"/>
      <c r="F564" s="76"/>
      <c r="G564" s="76"/>
      <c r="H564" s="76"/>
      <c r="I564" s="76"/>
      <c r="J564" s="76"/>
      <c r="K564" s="76"/>
    </row>
    <row r="565">
      <c r="A565" s="75"/>
      <c r="B565" s="76"/>
      <c r="C565" s="76"/>
      <c r="D565" s="76"/>
      <c r="E565" s="76"/>
      <c r="F565" s="76"/>
      <c r="G565" s="76"/>
      <c r="H565" s="76"/>
      <c r="I565" s="76"/>
      <c r="J565" s="76"/>
      <c r="K565" s="76"/>
    </row>
    <row r="566">
      <c r="A566" s="75"/>
      <c r="B566" s="76"/>
      <c r="C566" s="76"/>
      <c r="D566" s="76"/>
      <c r="E566" s="76"/>
      <c r="F566" s="76"/>
      <c r="G566" s="76"/>
      <c r="H566" s="76"/>
      <c r="I566" s="76"/>
      <c r="J566" s="76"/>
      <c r="K566" s="76"/>
    </row>
    <row r="567">
      <c r="A567" s="75"/>
      <c r="B567" s="76"/>
      <c r="C567" s="76"/>
      <c r="D567" s="76"/>
      <c r="E567" s="76"/>
      <c r="F567" s="76"/>
      <c r="G567" s="76"/>
      <c r="H567" s="76"/>
      <c r="I567" s="76"/>
      <c r="J567" s="76"/>
      <c r="K567" s="76"/>
    </row>
    <row r="568">
      <c r="A568" s="75"/>
      <c r="B568" s="76"/>
      <c r="C568" s="76"/>
      <c r="D568" s="76"/>
      <c r="E568" s="76"/>
      <c r="F568" s="76"/>
      <c r="G568" s="76"/>
      <c r="H568" s="76"/>
      <c r="I568" s="76"/>
      <c r="J568" s="76"/>
      <c r="K568" s="76"/>
    </row>
    <row r="569">
      <c r="A569" s="75"/>
      <c r="B569" s="76"/>
      <c r="C569" s="76"/>
      <c r="D569" s="76"/>
      <c r="E569" s="76"/>
      <c r="F569" s="76"/>
      <c r="G569" s="76"/>
      <c r="H569" s="76"/>
      <c r="I569" s="76"/>
      <c r="J569" s="76"/>
      <c r="K569" s="76"/>
    </row>
    <row r="570">
      <c r="A570" s="75"/>
      <c r="B570" s="76"/>
      <c r="C570" s="76"/>
      <c r="D570" s="76"/>
      <c r="E570" s="76"/>
      <c r="F570" s="76"/>
      <c r="G570" s="76"/>
      <c r="H570" s="76"/>
      <c r="I570" s="76"/>
      <c r="J570" s="76"/>
      <c r="K570" s="76"/>
    </row>
    <row r="571">
      <c r="A571" s="75"/>
      <c r="B571" s="76"/>
      <c r="C571" s="76"/>
      <c r="D571" s="76"/>
      <c r="E571" s="76"/>
      <c r="F571" s="76"/>
      <c r="G571" s="76"/>
      <c r="H571" s="76"/>
      <c r="I571" s="76"/>
      <c r="J571" s="76"/>
      <c r="K571" s="76"/>
    </row>
    <row r="572">
      <c r="A572" s="75"/>
      <c r="B572" s="76"/>
      <c r="C572" s="76"/>
      <c r="D572" s="76"/>
      <c r="E572" s="76"/>
      <c r="F572" s="76"/>
      <c r="G572" s="76"/>
      <c r="H572" s="76"/>
      <c r="I572" s="76"/>
      <c r="J572" s="76"/>
      <c r="K572" s="76"/>
    </row>
    <row r="573">
      <c r="A573" s="75"/>
      <c r="B573" s="76"/>
      <c r="C573" s="76"/>
      <c r="D573" s="76"/>
      <c r="E573" s="76"/>
      <c r="F573" s="76"/>
      <c r="G573" s="76"/>
      <c r="H573" s="76"/>
      <c r="I573" s="76"/>
      <c r="J573" s="76"/>
      <c r="K573" s="76"/>
    </row>
    <row r="574">
      <c r="A574" s="75"/>
      <c r="B574" s="76"/>
      <c r="C574" s="76"/>
      <c r="D574" s="76"/>
      <c r="E574" s="76"/>
      <c r="F574" s="76"/>
      <c r="G574" s="76"/>
      <c r="H574" s="76"/>
      <c r="I574" s="76"/>
      <c r="J574" s="76"/>
      <c r="K574" s="76"/>
    </row>
    <row r="575">
      <c r="A575" s="75"/>
      <c r="B575" s="76"/>
      <c r="C575" s="76"/>
      <c r="D575" s="76"/>
      <c r="E575" s="76"/>
      <c r="F575" s="76"/>
      <c r="G575" s="76"/>
      <c r="H575" s="76"/>
      <c r="I575" s="76"/>
      <c r="J575" s="76"/>
      <c r="K575" s="76"/>
    </row>
    <row r="576">
      <c r="A576" s="75"/>
      <c r="B576" s="76"/>
      <c r="C576" s="76"/>
      <c r="D576" s="76"/>
      <c r="E576" s="76"/>
      <c r="F576" s="76"/>
      <c r="G576" s="76"/>
      <c r="H576" s="76"/>
      <c r="I576" s="76"/>
      <c r="J576" s="76"/>
      <c r="K576" s="76"/>
    </row>
    <row r="577">
      <c r="A577" s="75"/>
      <c r="B577" s="76"/>
      <c r="C577" s="76"/>
      <c r="D577" s="76"/>
      <c r="E577" s="76"/>
      <c r="F577" s="76"/>
      <c r="G577" s="76"/>
      <c r="H577" s="76"/>
      <c r="I577" s="76"/>
      <c r="J577" s="76"/>
      <c r="K577" s="76"/>
    </row>
    <row r="578">
      <c r="A578" s="75"/>
      <c r="B578" s="76"/>
      <c r="C578" s="76"/>
      <c r="D578" s="76"/>
      <c r="E578" s="76"/>
      <c r="F578" s="76"/>
      <c r="G578" s="76"/>
      <c r="H578" s="76"/>
      <c r="I578" s="76"/>
      <c r="J578" s="76"/>
      <c r="K578" s="76"/>
    </row>
    <row r="579">
      <c r="A579" s="75"/>
      <c r="B579" s="76"/>
      <c r="C579" s="76"/>
      <c r="D579" s="76"/>
      <c r="E579" s="76"/>
      <c r="F579" s="76"/>
      <c r="G579" s="76"/>
      <c r="H579" s="76"/>
      <c r="I579" s="76"/>
      <c r="J579" s="76"/>
      <c r="K579" s="76"/>
    </row>
    <row r="580">
      <c r="A580" s="75"/>
      <c r="B580" s="76"/>
      <c r="C580" s="76"/>
      <c r="D580" s="76"/>
      <c r="E580" s="76"/>
      <c r="F580" s="76"/>
      <c r="G580" s="76"/>
      <c r="H580" s="76"/>
      <c r="I580" s="76"/>
      <c r="J580" s="76"/>
      <c r="K580" s="76"/>
    </row>
    <row r="581">
      <c r="A581" s="75"/>
      <c r="B581" s="76"/>
      <c r="C581" s="76"/>
      <c r="D581" s="76"/>
      <c r="E581" s="76"/>
      <c r="F581" s="76"/>
      <c r="G581" s="76"/>
      <c r="H581" s="76"/>
      <c r="I581" s="76"/>
      <c r="J581" s="76"/>
      <c r="K581" s="76"/>
    </row>
    <row r="582">
      <c r="A582" s="75"/>
      <c r="B582" s="76"/>
      <c r="C582" s="76"/>
      <c r="D582" s="76"/>
      <c r="E582" s="76"/>
      <c r="F582" s="76"/>
      <c r="G582" s="76"/>
      <c r="H582" s="76"/>
      <c r="I582" s="76"/>
      <c r="J582" s="76"/>
      <c r="K582" s="76"/>
    </row>
    <row r="583">
      <c r="A583" s="75"/>
      <c r="B583" s="76"/>
      <c r="C583" s="76"/>
      <c r="D583" s="76"/>
      <c r="E583" s="76"/>
      <c r="F583" s="76"/>
      <c r="G583" s="76"/>
      <c r="H583" s="76"/>
      <c r="I583" s="76"/>
      <c r="J583" s="76"/>
      <c r="K583" s="76"/>
    </row>
    <row r="584">
      <c r="A584" s="75"/>
      <c r="B584" s="76"/>
      <c r="C584" s="76"/>
      <c r="D584" s="76"/>
      <c r="E584" s="76"/>
      <c r="F584" s="76"/>
      <c r="G584" s="76"/>
      <c r="H584" s="76"/>
      <c r="I584" s="76"/>
      <c r="J584" s="76"/>
      <c r="K584" s="76"/>
    </row>
    <row r="585">
      <c r="A585" s="75"/>
      <c r="B585" s="76"/>
      <c r="C585" s="76"/>
      <c r="D585" s="76"/>
      <c r="E585" s="76"/>
      <c r="F585" s="76"/>
      <c r="G585" s="76"/>
      <c r="H585" s="76"/>
      <c r="I585" s="76"/>
      <c r="J585" s="76"/>
      <c r="K585" s="76"/>
    </row>
    <row r="586">
      <c r="A586" s="75"/>
      <c r="B586" s="76"/>
      <c r="C586" s="76"/>
      <c r="D586" s="76"/>
      <c r="E586" s="76"/>
      <c r="F586" s="76"/>
      <c r="G586" s="76"/>
      <c r="H586" s="76"/>
      <c r="I586" s="76"/>
      <c r="J586" s="76"/>
      <c r="K586" s="76"/>
    </row>
    <row r="587">
      <c r="A587" s="75"/>
      <c r="B587" s="76"/>
      <c r="C587" s="76"/>
      <c r="D587" s="76"/>
      <c r="E587" s="76"/>
      <c r="F587" s="76"/>
      <c r="G587" s="76"/>
      <c r="H587" s="76"/>
      <c r="I587" s="76"/>
      <c r="J587" s="76"/>
      <c r="K587" s="76"/>
    </row>
    <row r="588">
      <c r="A588" s="75"/>
      <c r="B588" s="76"/>
      <c r="C588" s="76"/>
      <c r="D588" s="76"/>
      <c r="E588" s="76"/>
      <c r="F588" s="76"/>
      <c r="G588" s="76"/>
      <c r="H588" s="76"/>
      <c r="I588" s="76"/>
      <c r="J588" s="76"/>
      <c r="K588" s="76"/>
    </row>
    <row r="589">
      <c r="A589" s="75"/>
      <c r="B589" s="76"/>
      <c r="C589" s="76"/>
      <c r="D589" s="76"/>
      <c r="E589" s="76"/>
      <c r="F589" s="76"/>
      <c r="G589" s="76"/>
      <c r="H589" s="76"/>
      <c r="I589" s="76"/>
      <c r="J589" s="76"/>
      <c r="K589" s="76"/>
    </row>
    <row r="590">
      <c r="A590" s="75"/>
      <c r="B590" s="76"/>
      <c r="C590" s="76"/>
      <c r="D590" s="76"/>
      <c r="E590" s="76"/>
      <c r="F590" s="76"/>
      <c r="G590" s="76"/>
      <c r="H590" s="76"/>
      <c r="I590" s="76"/>
      <c r="J590" s="76"/>
      <c r="K590" s="76"/>
    </row>
    <row r="591">
      <c r="A591" s="75"/>
      <c r="B591" s="76"/>
      <c r="C591" s="76"/>
      <c r="D591" s="76"/>
      <c r="E591" s="76"/>
      <c r="F591" s="76"/>
      <c r="G591" s="76"/>
      <c r="H591" s="76"/>
      <c r="I591" s="76"/>
      <c r="J591" s="76"/>
      <c r="K591" s="76"/>
    </row>
    <row r="592">
      <c r="A592" s="75"/>
      <c r="B592" s="76"/>
      <c r="C592" s="76"/>
      <c r="D592" s="76"/>
      <c r="E592" s="76"/>
      <c r="F592" s="76"/>
      <c r="G592" s="76"/>
      <c r="H592" s="76"/>
      <c r="I592" s="76"/>
      <c r="J592" s="76"/>
      <c r="K592" s="76"/>
    </row>
    <row r="593">
      <c r="A593" s="75"/>
      <c r="B593" s="76"/>
      <c r="C593" s="76"/>
      <c r="D593" s="76"/>
      <c r="E593" s="76"/>
      <c r="F593" s="76"/>
      <c r="G593" s="76"/>
      <c r="H593" s="76"/>
      <c r="I593" s="76"/>
      <c r="J593" s="76"/>
      <c r="K593" s="76"/>
    </row>
    <row r="594">
      <c r="A594" s="75"/>
      <c r="B594" s="76"/>
      <c r="C594" s="76"/>
      <c r="D594" s="76"/>
      <c r="E594" s="76"/>
      <c r="F594" s="76"/>
      <c r="G594" s="76"/>
      <c r="H594" s="76"/>
      <c r="I594" s="76"/>
      <c r="J594" s="76"/>
      <c r="K594" s="76"/>
    </row>
    <row r="595">
      <c r="A595" s="75"/>
      <c r="B595" s="76"/>
      <c r="C595" s="76"/>
      <c r="D595" s="76"/>
      <c r="E595" s="76"/>
      <c r="F595" s="76"/>
      <c r="G595" s="76"/>
      <c r="H595" s="76"/>
      <c r="I595" s="76"/>
      <c r="J595" s="76"/>
      <c r="K595" s="76"/>
    </row>
    <row r="596">
      <c r="A596" s="75"/>
      <c r="B596" s="76"/>
      <c r="C596" s="76"/>
      <c r="D596" s="76"/>
      <c r="E596" s="76"/>
      <c r="F596" s="76"/>
      <c r="G596" s="76"/>
      <c r="H596" s="76"/>
      <c r="I596" s="76"/>
      <c r="J596" s="76"/>
      <c r="K596" s="76"/>
    </row>
    <row r="597">
      <c r="A597" s="75"/>
      <c r="B597" s="76"/>
      <c r="C597" s="76"/>
      <c r="D597" s="76"/>
      <c r="E597" s="76"/>
      <c r="F597" s="76"/>
      <c r="G597" s="76"/>
      <c r="H597" s="76"/>
      <c r="I597" s="76"/>
      <c r="J597" s="76"/>
      <c r="K597" s="76"/>
    </row>
    <row r="598">
      <c r="A598" s="75"/>
      <c r="B598" s="76"/>
      <c r="C598" s="76"/>
      <c r="D598" s="76"/>
      <c r="E598" s="76"/>
      <c r="F598" s="76"/>
      <c r="G598" s="76"/>
      <c r="H598" s="76"/>
      <c r="I598" s="76"/>
      <c r="J598" s="76"/>
      <c r="K598" s="76"/>
    </row>
    <row r="599">
      <c r="A599" s="75"/>
      <c r="B599" s="76"/>
      <c r="C599" s="76"/>
      <c r="D599" s="76"/>
      <c r="E599" s="76"/>
      <c r="F599" s="76"/>
      <c r="G599" s="76"/>
      <c r="H599" s="76"/>
      <c r="I599" s="76"/>
      <c r="J599" s="76"/>
      <c r="K599" s="76"/>
    </row>
    <row r="600">
      <c r="A600" s="75"/>
      <c r="B600" s="76"/>
      <c r="C600" s="76"/>
      <c r="D600" s="76"/>
      <c r="E600" s="76"/>
      <c r="F600" s="76"/>
      <c r="G600" s="76"/>
      <c r="H600" s="76"/>
      <c r="I600" s="76"/>
      <c r="J600" s="76"/>
      <c r="K600" s="76"/>
    </row>
    <row r="601">
      <c r="A601" s="75"/>
      <c r="B601" s="76"/>
      <c r="C601" s="76"/>
      <c r="D601" s="76"/>
      <c r="E601" s="76"/>
      <c r="F601" s="76"/>
      <c r="G601" s="76"/>
      <c r="H601" s="76"/>
      <c r="I601" s="76"/>
      <c r="J601" s="76"/>
      <c r="K601" s="76"/>
    </row>
    <row r="602">
      <c r="A602" s="75"/>
      <c r="B602" s="76"/>
      <c r="C602" s="76"/>
      <c r="D602" s="76"/>
      <c r="E602" s="76"/>
      <c r="F602" s="76"/>
      <c r="G602" s="76"/>
      <c r="H602" s="76"/>
      <c r="I602" s="76"/>
      <c r="J602" s="76"/>
      <c r="K602" s="76"/>
    </row>
    <row r="603">
      <c r="A603" s="75"/>
      <c r="B603" s="76"/>
      <c r="C603" s="76"/>
      <c r="D603" s="76"/>
      <c r="E603" s="76"/>
      <c r="F603" s="76"/>
      <c r="G603" s="76"/>
      <c r="H603" s="76"/>
      <c r="I603" s="76"/>
      <c r="J603" s="76"/>
      <c r="K603" s="76"/>
    </row>
    <row r="604">
      <c r="A604" s="75"/>
      <c r="B604" s="76"/>
      <c r="C604" s="76"/>
      <c r="D604" s="76"/>
      <c r="E604" s="76"/>
      <c r="F604" s="76"/>
      <c r="G604" s="76"/>
      <c r="H604" s="76"/>
      <c r="I604" s="76"/>
      <c r="J604" s="76"/>
      <c r="K604" s="76"/>
    </row>
    <row r="605">
      <c r="A605" s="75"/>
      <c r="B605" s="76"/>
      <c r="C605" s="76"/>
      <c r="D605" s="76"/>
      <c r="E605" s="76"/>
      <c r="F605" s="76"/>
      <c r="G605" s="76"/>
      <c r="H605" s="76"/>
      <c r="I605" s="76"/>
      <c r="J605" s="76"/>
      <c r="K605" s="76"/>
    </row>
    <row r="606">
      <c r="A606" s="75"/>
      <c r="B606" s="76"/>
      <c r="C606" s="76"/>
      <c r="D606" s="76"/>
      <c r="E606" s="76"/>
      <c r="F606" s="76"/>
      <c r="G606" s="76"/>
      <c r="H606" s="76"/>
      <c r="I606" s="76"/>
      <c r="J606" s="76"/>
      <c r="K606" s="76"/>
    </row>
    <row r="607">
      <c r="A607" s="75"/>
      <c r="B607" s="76"/>
      <c r="C607" s="76"/>
      <c r="D607" s="76"/>
      <c r="E607" s="76"/>
      <c r="F607" s="76"/>
      <c r="G607" s="76"/>
      <c r="H607" s="76"/>
      <c r="I607" s="76"/>
      <c r="J607" s="76"/>
      <c r="K607" s="76"/>
    </row>
    <row r="608">
      <c r="A608" s="75"/>
      <c r="B608" s="76"/>
      <c r="C608" s="76"/>
      <c r="D608" s="76"/>
      <c r="E608" s="76"/>
      <c r="F608" s="76"/>
      <c r="G608" s="76"/>
      <c r="H608" s="76"/>
      <c r="I608" s="76"/>
      <c r="J608" s="76"/>
      <c r="K608" s="76"/>
    </row>
    <row r="609">
      <c r="A609" s="75"/>
      <c r="B609" s="76"/>
      <c r="C609" s="76"/>
      <c r="D609" s="76"/>
      <c r="E609" s="76"/>
      <c r="F609" s="76"/>
      <c r="G609" s="76"/>
      <c r="H609" s="76"/>
      <c r="I609" s="76"/>
      <c r="J609" s="76"/>
      <c r="K609" s="76"/>
    </row>
    <row r="610">
      <c r="A610" s="75"/>
      <c r="B610" s="76"/>
      <c r="C610" s="76"/>
      <c r="D610" s="76"/>
      <c r="E610" s="76"/>
      <c r="F610" s="76"/>
      <c r="G610" s="76"/>
      <c r="H610" s="76"/>
      <c r="I610" s="76"/>
      <c r="J610" s="76"/>
      <c r="K610" s="76"/>
    </row>
    <row r="611">
      <c r="A611" s="75"/>
      <c r="B611" s="76"/>
      <c r="C611" s="76"/>
      <c r="D611" s="76"/>
      <c r="E611" s="76"/>
      <c r="F611" s="76"/>
      <c r="G611" s="76"/>
      <c r="H611" s="76"/>
      <c r="I611" s="76"/>
      <c r="J611" s="76"/>
      <c r="K611" s="76"/>
    </row>
    <row r="612">
      <c r="A612" s="75"/>
      <c r="B612" s="76"/>
      <c r="C612" s="76"/>
      <c r="D612" s="76"/>
      <c r="E612" s="76"/>
      <c r="F612" s="76"/>
      <c r="G612" s="76"/>
      <c r="H612" s="76"/>
      <c r="I612" s="76"/>
      <c r="J612" s="76"/>
      <c r="K612" s="76"/>
    </row>
    <row r="613">
      <c r="A613" s="75"/>
      <c r="B613" s="76"/>
      <c r="C613" s="76"/>
      <c r="D613" s="76"/>
      <c r="E613" s="76"/>
      <c r="F613" s="76"/>
      <c r="G613" s="76"/>
      <c r="H613" s="76"/>
      <c r="I613" s="76"/>
      <c r="J613" s="76"/>
      <c r="K613" s="76"/>
    </row>
    <row r="614">
      <c r="A614" s="75"/>
      <c r="B614" s="76"/>
      <c r="C614" s="76"/>
      <c r="D614" s="76"/>
      <c r="E614" s="76"/>
      <c r="F614" s="76"/>
      <c r="G614" s="76"/>
      <c r="H614" s="76"/>
      <c r="I614" s="76"/>
      <c r="J614" s="76"/>
      <c r="K614" s="76"/>
    </row>
    <row r="615">
      <c r="A615" s="75"/>
      <c r="B615" s="76"/>
      <c r="C615" s="76"/>
      <c r="D615" s="76"/>
      <c r="E615" s="76"/>
      <c r="F615" s="76"/>
      <c r="G615" s="76"/>
      <c r="H615" s="76"/>
      <c r="I615" s="76"/>
      <c r="J615" s="76"/>
      <c r="K615" s="76"/>
    </row>
    <row r="616">
      <c r="A616" s="75"/>
      <c r="B616" s="76"/>
      <c r="C616" s="76"/>
      <c r="D616" s="76"/>
      <c r="E616" s="76"/>
      <c r="F616" s="76"/>
      <c r="G616" s="76"/>
      <c r="H616" s="76"/>
      <c r="I616" s="76"/>
      <c r="J616" s="76"/>
      <c r="K616" s="76"/>
    </row>
    <row r="617">
      <c r="A617" s="75"/>
      <c r="B617" s="76"/>
      <c r="C617" s="76"/>
      <c r="D617" s="76"/>
      <c r="E617" s="76"/>
      <c r="F617" s="76"/>
      <c r="G617" s="76"/>
      <c r="H617" s="76"/>
      <c r="I617" s="76"/>
      <c r="J617" s="76"/>
      <c r="K617" s="76"/>
    </row>
    <row r="618">
      <c r="A618" s="75"/>
      <c r="B618" s="76"/>
      <c r="C618" s="76"/>
      <c r="D618" s="76"/>
      <c r="E618" s="76"/>
      <c r="F618" s="76"/>
      <c r="G618" s="76"/>
      <c r="H618" s="76"/>
      <c r="I618" s="76"/>
      <c r="J618" s="76"/>
      <c r="K618" s="76"/>
    </row>
    <row r="619">
      <c r="A619" s="75"/>
      <c r="B619" s="76"/>
      <c r="C619" s="76"/>
      <c r="D619" s="76"/>
      <c r="E619" s="76"/>
      <c r="F619" s="76"/>
      <c r="G619" s="76"/>
      <c r="H619" s="76"/>
      <c r="I619" s="76"/>
      <c r="J619" s="76"/>
      <c r="K619" s="76"/>
    </row>
    <row r="620">
      <c r="A620" s="75"/>
      <c r="B620" s="76"/>
      <c r="C620" s="76"/>
      <c r="D620" s="76"/>
      <c r="E620" s="76"/>
      <c r="F620" s="76"/>
      <c r="G620" s="76"/>
      <c r="H620" s="76"/>
      <c r="I620" s="76"/>
      <c r="J620" s="76"/>
      <c r="K620" s="76"/>
    </row>
    <row r="621">
      <c r="A621" s="75"/>
      <c r="B621" s="76"/>
      <c r="C621" s="76"/>
      <c r="D621" s="76"/>
      <c r="E621" s="76"/>
      <c r="F621" s="76"/>
      <c r="G621" s="76"/>
      <c r="H621" s="76"/>
      <c r="I621" s="76"/>
      <c r="J621" s="76"/>
      <c r="K621" s="76"/>
    </row>
    <row r="622">
      <c r="A622" s="75"/>
      <c r="B622" s="76"/>
      <c r="C622" s="76"/>
      <c r="D622" s="76"/>
      <c r="E622" s="76"/>
      <c r="F622" s="76"/>
      <c r="G622" s="76"/>
      <c r="H622" s="76"/>
      <c r="I622" s="76"/>
      <c r="J622" s="76"/>
      <c r="K622" s="76"/>
    </row>
    <row r="623">
      <c r="A623" s="75"/>
      <c r="B623" s="76"/>
      <c r="C623" s="76"/>
      <c r="D623" s="76"/>
      <c r="E623" s="76"/>
      <c r="F623" s="76"/>
      <c r="G623" s="76"/>
      <c r="H623" s="76"/>
      <c r="I623" s="76"/>
      <c r="J623" s="76"/>
      <c r="K623" s="76"/>
    </row>
    <row r="624">
      <c r="A624" s="75"/>
      <c r="B624" s="76"/>
      <c r="C624" s="76"/>
      <c r="D624" s="76"/>
      <c r="E624" s="76"/>
      <c r="F624" s="76"/>
      <c r="G624" s="76"/>
      <c r="H624" s="76"/>
      <c r="I624" s="76"/>
      <c r="J624" s="76"/>
      <c r="K624" s="76"/>
    </row>
    <row r="625">
      <c r="A625" s="75"/>
      <c r="B625" s="76"/>
      <c r="C625" s="76"/>
      <c r="D625" s="76"/>
      <c r="E625" s="76"/>
      <c r="F625" s="76"/>
      <c r="G625" s="76"/>
      <c r="H625" s="76"/>
      <c r="I625" s="76"/>
      <c r="J625" s="76"/>
      <c r="K625" s="76"/>
    </row>
    <row r="626">
      <c r="A626" s="75"/>
      <c r="B626" s="76"/>
      <c r="C626" s="76"/>
      <c r="D626" s="76"/>
      <c r="E626" s="76"/>
      <c r="F626" s="76"/>
      <c r="G626" s="76"/>
      <c r="H626" s="76"/>
      <c r="I626" s="76"/>
      <c r="J626" s="76"/>
      <c r="K626" s="76"/>
    </row>
    <row r="627">
      <c r="A627" s="75"/>
      <c r="B627" s="76"/>
      <c r="C627" s="76"/>
      <c r="D627" s="76"/>
      <c r="E627" s="76"/>
      <c r="F627" s="76"/>
      <c r="G627" s="76"/>
      <c r="H627" s="76"/>
      <c r="I627" s="76"/>
      <c r="J627" s="76"/>
      <c r="K627" s="76"/>
    </row>
    <row r="628">
      <c r="A628" s="75"/>
      <c r="B628" s="76"/>
      <c r="C628" s="76"/>
      <c r="D628" s="76"/>
      <c r="E628" s="76"/>
      <c r="F628" s="76"/>
      <c r="G628" s="76"/>
      <c r="H628" s="76"/>
      <c r="I628" s="76"/>
      <c r="J628" s="76"/>
      <c r="K628" s="76"/>
    </row>
    <row r="629">
      <c r="A629" s="75"/>
      <c r="B629" s="76"/>
      <c r="C629" s="76"/>
      <c r="D629" s="76"/>
      <c r="E629" s="76"/>
      <c r="F629" s="76"/>
      <c r="G629" s="76"/>
      <c r="H629" s="76"/>
      <c r="I629" s="76"/>
      <c r="J629" s="76"/>
      <c r="K629" s="76"/>
    </row>
    <row r="630">
      <c r="A630" s="75"/>
      <c r="B630" s="76"/>
      <c r="C630" s="76"/>
      <c r="D630" s="76"/>
      <c r="E630" s="76"/>
      <c r="F630" s="76"/>
      <c r="G630" s="76"/>
      <c r="H630" s="76"/>
      <c r="I630" s="76"/>
      <c r="J630" s="76"/>
      <c r="K630" s="76"/>
    </row>
    <row r="631">
      <c r="A631" s="75"/>
      <c r="B631" s="76"/>
      <c r="C631" s="76"/>
      <c r="D631" s="76"/>
      <c r="E631" s="76"/>
      <c r="F631" s="76"/>
      <c r="G631" s="76"/>
      <c r="H631" s="76"/>
      <c r="I631" s="76"/>
      <c r="J631" s="76"/>
      <c r="K631" s="76"/>
    </row>
    <row r="632">
      <c r="A632" s="75"/>
      <c r="B632" s="76"/>
      <c r="C632" s="76"/>
      <c r="D632" s="76"/>
      <c r="E632" s="76"/>
      <c r="F632" s="76"/>
      <c r="G632" s="76"/>
      <c r="H632" s="76"/>
      <c r="I632" s="76"/>
      <c r="J632" s="76"/>
      <c r="K632" s="76"/>
    </row>
    <row r="633">
      <c r="A633" s="75"/>
      <c r="B633" s="76"/>
      <c r="C633" s="76"/>
      <c r="D633" s="76"/>
      <c r="E633" s="76"/>
      <c r="F633" s="76"/>
      <c r="G633" s="76"/>
      <c r="H633" s="76"/>
      <c r="I633" s="76"/>
      <c r="J633" s="76"/>
      <c r="K633" s="76"/>
    </row>
    <row r="634">
      <c r="A634" s="75"/>
      <c r="B634" s="76"/>
      <c r="C634" s="76"/>
      <c r="D634" s="76"/>
      <c r="E634" s="76"/>
      <c r="F634" s="76"/>
      <c r="G634" s="76"/>
      <c r="H634" s="76"/>
      <c r="I634" s="76"/>
      <c r="J634" s="76"/>
      <c r="K634" s="76"/>
    </row>
    <row r="635">
      <c r="A635" s="75"/>
      <c r="B635" s="76"/>
      <c r="C635" s="76"/>
      <c r="D635" s="76"/>
      <c r="E635" s="76"/>
      <c r="F635" s="76"/>
      <c r="G635" s="76"/>
      <c r="H635" s="76"/>
      <c r="I635" s="76"/>
      <c r="J635" s="76"/>
      <c r="K635" s="76"/>
    </row>
    <row r="636">
      <c r="A636" s="75"/>
      <c r="B636" s="76"/>
      <c r="C636" s="76"/>
      <c r="D636" s="76"/>
      <c r="E636" s="76"/>
      <c r="F636" s="76"/>
      <c r="G636" s="76"/>
      <c r="H636" s="76"/>
      <c r="I636" s="76"/>
      <c r="J636" s="76"/>
      <c r="K636" s="76"/>
    </row>
    <row r="637">
      <c r="A637" s="75"/>
      <c r="B637" s="76"/>
      <c r="C637" s="76"/>
      <c r="D637" s="76"/>
      <c r="E637" s="76"/>
      <c r="F637" s="76"/>
      <c r="G637" s="76"/>
      <c r="H637" s="76"/>
      <c r="I637" s="76"/>
      <c r="J637" s="76"/>
      <c r="K637" s="76"/>
    </row>
    <row r="638">
      <c r="A638" s="75"/>
      <c r="B638" s="76"/>
      <c r="C638" s="76"/>
      <c r="D638" s="76"/>
      <c r="E638" s="76"/>
      <c r="F638" s="76"/>
      <c r="G638" s="76"/>
      <c r="H638" s="76"/>
      <c r="I638" s="76"/>
      <c r="J638" s="76"/>
      <c r="K638" s="76"/>
    </row>
    <row r="639">
      <c r="A639" s="75"/>
      <c r="B639" s="76"/>
      <c r="C639" s="76"/>
      <c r="D639" s="76"/>
      <c r="E639" s="76"/>
      <c r="F639" s="76"/>
      <c r="G639" s="76"/>
      <c r="H639" s="76"/>
      <c r="I639" s="76"/>
      <c r="J639" s="76"/>
      <c r="K639" s="76"/>
    </row>
    <row r="640">
      <c r="A640" s="75"/>
      <c r="B640" s="76"/>
      <c r="C640" s="76"/>
      <c r="D640" s="76"/>
      <c r="E640" s="76"/>
      <c r="F640" s="76"/>
      <c r="G640" s="76"/>
      <c r="H640" s="76"/>
      <c r="I640" s="76"/>
      <c r="J640" s="76"/>
      <c r="K640" s="76"/>
    </row>
    <row r="641">
      <c r="A641" s="75"/>
      <c r="B641" s="76"/>
      <c r="C641" s="76"/>
      <c r="D641" s="76"/>
      <c r="E641" s="76"/>
      <c r="F641" s="76"/>
      <c r="G641" s="76"/>
      <c r="H641" s="76"/>
      <c r="I641" s="76"/>
      <c r="J641" s="76"/>
      <c r="K641" s="76"/>
    </row>
    <row r="642">
      <c r="A642" s="75"/>
      <c r="B642" s="76"/>
      <c r="C642" s="76"/>
      <c r="D642" s="76"/>
      <c r="E642" s="76"/>
      <c r="F642" s="76"/>
      <c r="G642" s="76"/>
      <c r="H642" s="76"/>
      <c r="I642" s="76"/>
      <c r="J642" s="76"/>
      <c r="K642" s="76"/>
    </row>
    <row r="643">
      <c r="A643" s="75"/>
      <c r="B643" s="76"/>
      <c r="C643" s="76"/>
      <c r="D643" s="76"/>
      <c r="E643" s="76"/>
      <c r="F643" s="76"/>
      <c r="G643" s="76"/>
      <c r="H643" s="76"/>
      <c r="I643" s="76"/>
      <c r="J643" s="76"/>
      <c r="K643" s="76"/>
    </row>
    <row r="644">
      <c r="A644" s="75"/>
      <c r="B644" s="76"/>
      <c r="C644" s="76"/>
      <c r="D644" s="76"/>
      <c r="E644" s="76"/>
      <c r="F644" s="76"/>
      <c r="G644" s="76"/>
      <c r="H644" s="76"/>
      <c r="I644" s="76"/>
      <c r="J644" s="76"/>
      <c r="K644" s="76"/>
    </row>
    <row r="645">
      <c r="A645" s="75"/>
      <c r="B645" s="76"/>
      <c r="C645" s="76"/>
      <c r="D645" s="76"/>
      <c r="E645" s="76"/>
      <c r="F645" s="76"/>
      <c r="G645" s="76"/>
      <c r="H645" s="76"/>
      <c r="I645" s="76"/>
      <c r="J645" s="76"/>
      <c r="K645" s="76"/>
    </row>
    <row r="646">
      <c r="A646" s="75"/>
      <c r="B646" s="76"/>
      <c r="C646" s="76"/>
      <c r="D646" s="76"/>
      <c r="E646" s="76"/>
      <c r="F646" s="76"/>
      <c r="G646" s="76"/>
      <c r="H646" s="76"/>
      <c r="I646" s="76"/>
      <c r="J646" s="76"/>
      <c r="K646" s="76"/>
    </row>
    <row r="647">
      <c r="A647" s="75"/>
      <c r="B647" s="76"/>
      <c r="C647" s="76"/>
      <c r="D647" s="76"/>
      <c r="E647" s="76"/>
      <c r="F647" s="76"/>
      <c r="G647" s="76"/>
      <c r="H647" s="76"/>
      <c r="I647" s="76"/>
      <c r="J647" s="76"/>
      <c r="K647" s="76"/>
    </row>
    <row r="648">
      <c r="A648" s="75"/>
      <c r="B648" s="76"/>
      <c r="C648" s="76"/>
      <c r="D648" s="76"/>
      <c r="E648" s="76"/>
      <c r="F648" s="76"/>
      <c r="G648" s="76"/>
      <c r="H648" s="76"/>
      <c r="I648" s="76"/>
      <c r="J648" s="76"/>
      <c r="K648" s="76"/>
    </row>
    <row r="649">
      <c r="A649" s="75"/>
      <c r="B649" s="76"/>
      <c r="C649" s="76"/>
      <c r="D649" s="76"/>
      <c r="E649" s="76"/>
      <c r="F649" s="76"/>
      <c r="G649" s="76"/>
      <c r="H649" s="76"/>
      <c r="I649" s="76"/>
      <c r="J649" s="76"/>
      <c r="K649" s="76"/>
    </row>
    <row r="650">
      <c r="A650" s="75"/>
      <c r="B650" s="76"/>
      <c r="C650" s="76"/>
      <c r="D650" s="76"/>
      <c r="E650" s="76"/>
      <c r="F650" s="76"/>
      <c r="G650" s="76"/>
      <c r="H650" s="76"/>
      <c r="I650" s="76"/>
      <c r="J650" s="76"/>
      <c r="K650" s="76"/>
    </row>
    <row r="651">
      <c r="A651" s="75"/>
      <c r="B651" s="76"/>
      <c r="C651" s="76"/>
      <c r="D651" s="76"/>
      <c r="E651" s="76"/>
      <c r="F651" s="76"/>
      <c r="G651" s="76"/>
      <c r="H651" s="76"/>
      <c r="I651" s="76"/>
      <c r="J651" s="76"/>
      <c r="K651" s="76"/>
    </row>
    <row r="652">
      <c r="A652" s="75"/>
      <c r="B652" s="76"/>
      <c r="C652" s="76"/>
      <c r="D652" s="76"/>
      <c r="E652" s="76"/>
      <c r="F652" s="76"/>
      <c r="G652" s="76"/>
      <c r="H652" s="76"/>
      <c r="I652" s="76"/>
      <c r="J652" s="76"/>
      <c r="K652" s="76"/>
    </row>
    <row r="653">
      <c r="A653" s="75"/>
      <c r="B653" s="76"/>
      <c r="C653" s="76"/>
      <c r="D653" s="76"/>
      <c r="E653" s="76"/>
      <c r="F653" s="76"/>
      <c r="G653" s="76"/>
      <c r="H653" s="76"/>
      <c r="I653" s="76"/>
      <c r="J653" s="76"/>
      <c r="K653" s="76"/>
    </row>
    <row r="654">
      <c r="A654" s="75"/>
      <c r="B654" s="76"/>
      <c r="C654" s="76"/>
      <c r="D654" s="76"/>
      <c r="E654" s="76"/>
      <c r="F654" s="76"/>
      <c r="G654" s="76"/>
      <c r="H654" s="76"/>
      <c r="I654" s="76"/>
      <c r="J654" s="76"/>
      <c r="K654" s="76"/>
    </row>
    <row r="655">
      <c r="A655" s="75"/>
      <c r="B655" s="76"/>
      <c r="C655" s="76"/>
      <c r="D655" s="76"/>
      <c r="E655" s="76"/>
      <c r="F655" s="76"/>
      <c r="G655" s="76"/>
      <c r="H655" s="76"/>
      <c r="I655" s="76"/>
      <c r="J655" s="76"/>
      <c r="K655" s="76"/>
    </row>
    <row r="656">
      <c r="A656" s="75"/>
      <c r="B656" s="76"/>
      <c r="C656" s="76"/>
      <c r="D656" s="76"/>
      <c r="E656" s="76"/>
      <c r="F656" s="76"/>
      <c r="G656" s="76"/>
      <c r="H656" s="76"/>
      <c r="I656" s="76"/>
      <c r="J656" s="76"/>
      <c r="K656" s="76"/>
    </row>
    <row r="657">
      <c r="A657" s="75"/>
      <c r="B657" s="76"/>
      <c r="C657" s="76"/>
      <c r="D657" s="76"/>
      <c r="E657" s="76"/>
      <c r="F657" s="76"/>
      <c r="G657" s="76"/>
      <c r="H657" s="76"/>
      <c r="I657" s="76"/>
      <c r="J657" s="76"/>
      <c r="K657" s="76"/>
    </row>
    <row r="658">
      <c r="A658" s="75"/>
      <c r="B658" s="76"/>
      <c r="C658" s="76"/>
      <c r="D658" s="76"/>
      <c r="E658" s="76"/>
      <c r="F658" s="76"/>
      <c r="G658" s="76"/>
      <c r="H658" s="76"/>
      <c r="I658" s="76"/>
      <c r="J658" s="76"/>
      <c r="K658" s="76"/>
    </row>
    <row r="659">
      <c r="A659" s="75"/>
      <c r="B659" s="76"/>
      <c r="C659" s="76"/>
      <c r="D659" s="76"/>
      <c r="E659" s="76"/>
      <c r="F659" s="76"/>
      <c r="G659" s="76"/>
      <c r="H659" s="76"/>
      <c r="I659" s="76"/>
      <c r="J659" s="76"/>
      <c r="K659" s="76"/>
    </row>
    <row r="660">
      <c r="A660" s="75"/>
      <c r="B660" s="76"/>
      <c r="C660" s="76"/>
      <c r="D660" s="76"/>
      <c r="E660" s="76"/>
      <c r="F660" s="76"/>
      <c r="G660" s="76"/>
      <c r="H660" s="76"/>
      <c r="I660" s="76"/>
      <c r="J660" s="76"/>
      <c r="K660" s="76"/>
    </row>
    <row r="661">
      <c r="A661" s="75"/>
      <c r="B661" s="76"/>
      <c r="C661" s="76"/>
      <c r="D661" s="76"/>
      <c r="E661" s="76"/>
      <c r="F661" s="76"/>
      <c r="G661" s="76"/>
      <c r="H661" s="76"/>
      <c r="I661" s="76"/>
      <c r="J661" s="76"/>
      <c r="K661" s="76"/>
    </row>
    <row r="662">
      <c r="A662" s="75"/>
      <c r="B662" s="76"/>
      <c r="C662" s="76"/>
      <c r="D662" s="76"/>
      <c r="E662" s="76"/>
      <c r="F662" s="76"/>
      <c r="G662" s="76"/>
      <c r="H662" s="76"/>
      <c r="I662" s="76"/>
      <c r="J662" s="76"/>
      <c r="K662" s="76"/>
    </row>
    <row r="663">
      <c r="A663" s="75"/>
      <c r="B663" s="76"/>
      <c r="C663" s="76"/>
      <c r="D663" s="76"/>
      <c r="E663" s="76"/>
      <c r="F663" s="76"/>
      <c r="G663" s="76"/>
      <c r="H663" s="76"/>
      <c r="I663" s="76"/>
      <c r="J663" s="76"/>
      <c r="K663" s="76"/>
    </row>
    <row r="664">
      <c r="A664" s="75"/>
      <c r="B664" s="76"/>
      <c r="C664" s="76"/>
      <c r="D664" s="76"/>
      <c r="E664" s="76"/>
      <c r="F664" s="76"/>
      <c r="G664" s="76"/>
      <c r="H664" s="76"/>
      <c r="I664" s="76"/>
      <c r="J664" s="76"/>
      <c r="K664" s="76"/>
    </row>
    <row r="665">
      <c r="A665" s="75"/>
      <c r="B665" s="76"/>
      <c r="C665" s="76"/>
      <c r="D665" s="76"/>
      <c r="E665" s="76"/>
      <c r="F665" s="76"/>
      <c r="G665" s="76"/>
      <c r="H665" s="76"/>
      <c r="I665" s="76"/>
      <c r="J665" s="76"/>
      <c r="K665" s="76"/>
    </row>
    <row r="666">
      <c r="A666" s="75"/>
      <c r="B666" s="76"/>
      <c r="C666" s="76"/>
      <c r="D666" s="76"/>
      <c r="E666" s="76"/>
      <c r="F666" s="76"/>
      <c r="G666" s="76"/>
      <c r="H666" s="76"/>
      <c r="I666" s="76"/>
      <c r="J666" s="76"/>
      <c r="K666" s="76"/>
    </row>
    <row r="667">
      <c r="A667" s="75"/>
      <c r="B667" s="76"/>
      <c r="C667" s="76"/>
      <c r="D667" s="76"/>
      <c r="E667" s="76"/>
      <c r="F667" s="76"/>
      <c r="G667" s="76"/>
      <c r="H667" s="76"/>
      <c r="I667" s="76"/>
      <c r="J667" s="76"/>
      <c r="K667" s="76"/>
    </row>
    <row r="668">
      <c r="A668" s="75"/>
      <c r="B668" s="76"/>
      <c r="C668" s="76"/>
      <c r="D668" s="76"/>
      <c r="E668" s="76"/>
      <c r="F668" s="76"/>
      <c r="G668" s="76"/>
      <c r="H668" s="76"/>
      <c r="I668" s="76"/>
      <c r="J668" s="76"/>
      <c r="K668" s="76"/>
    </row>
    <row r="669">
      <c r="A669" s="75"/>
      <c r="B669" s="76"/>
      <c r="C669" s="76"/>
      <c r="D669" s="76"/>
      <c r="E669" s="76"/>
      <c r="F669" s="76"/>
      <c r="G669" s="76"/>
      <c r="H669" s="76"/>
      <c r="I669" s="76"/>
      <c r="J669" s="76"/>
      <c r="K669" s="76"/>
    </row>
    <row r="670">
      <c r="A670" s="75"/>
      <c r="B670" s="76"/>
      <c r="C670" s="76"/>
      <c r="D670" s="76"/>
      <c r="E670" s="76"/>
      <c r="F670" s="76"/>
      <c r="G670" s="76"/>
      <c r="H670" s="76"/>
      <c r="I670" s="76"/>
      <c r="J670" s="76"/>
      <c r="K670" s="76"/>
    </row>
    <row r="671">
      <c r="A671" s="75"/>
      <c r="B671" s="76"/>
      <c r="C671" s="76"/>
      <c r="D671" s="76"/>
      <c r="E671" s="76"/>
      <c r="F671" s="76"/>
      <c r="G671" s="76"/>
      <c r="H671" s="76"/>
      <c r="I671" s="76"/>
      <c r="J671" s="76"/>
      <c r="K671" s="76"/>
    </row>
    <row r="672">
      <c r="A672" s="75"/>
      <c r="B672" s="76"/>
      <c r="C672" s="76"/>
      <c r="D672" s="76"/>
      <c r="E672" s="76"/>
      <c r="F672" s="76"/>
      <c r="G672" s="76"/>
      <c r="H672" s="76"/>
      <c r="I672" s="76"/>
      <c r="J672" s="76"/>
      <c r="K672" s="76"/>
    </row>
    <row r="673">
      <c r="A673" s="75"/>
      <c r="B673" s="76"/>
      <c r="C673" s="76"/>
      <c r="D673" s="76"/>
      <c r="E673" s="76"/>
      <c r="F673" s="76"/>
      <c r="G673" s="76"/>
      <c r="H673" s="76"/>
      <c r="I673" s="76"/>
      <c r="J673" s="76"/>
      <c r="K673" s="76"/>
    </row>
    <row r="674">
      <c r="A674" s="75"/>
      <c r="B674" s="76"/>
      <c r="C674" s="76"/>
      <c r="D674" s="76"/>
      <c r="E674" s="76"/>
      <c r="F674" s="76"/>
      <c r="G674" s="76"/>
      <c r="H674" s="76"/>
      <c r="I674" s="76"/>
      <c r="J674" s="76"/>
      <c r="K674" s="76"/>
    </row>
    <row r="675">
      <c r="A675" s="75"/>
      <c r="B675" s="76"/>
      <c r="C675" s="76"/>
      <c r="D675" s="76"/>
      <c r="E675" s="76"/>
      <c r="F675" s="76"/>
      <c r="G675" s="76"/>
      <c r="H675" s="76"/>
      <c r="I675" s="76"/>
      <c r="J675" s="76"/>
      <c r="K675" s="76"/>
    </row>
    <row r="676">
      <c r="A676" s="75"/>
      <c r="B676" s="76"/>
      <c r="C676" s="76"/>
      <c r="D676" s="76"/>
      <c r="E676" s="76"/>
      <c r="F676" s="76"/>
      <c r="G676" s="76"/>
      <c r="H676" s="76"/>
      <c r="I676" s="76"/>
      <c r="J676" s="76"/>
      <c r="K676" s="76"/>
    </row>
    <row r="677">
      <c r="A677" s="75"/>
      <c r="B677" s="76"/>
      <c r="C677" s="76"/>
      <c r="D677" s="76"/>
      <c r="E677" s="76"/>
      <c r="F677" s="76"/>
      <c r="G677" s="76"/>
      <c r="H677" s="76"/>
      <c r="I677" s="76"/>
      <c r="J677" s="76"/>
      <c r="K677" s="76"/>
    </row>
    <row r="678">
      <c r="A678" s="75"/>
      <c r="B678" s="76"/>
      <c r="C678" s="76"/>
      <c r="D678" s="76"/>
      <c r="E678" s="76"/>
      <c r="F678" s="76"/>
      <c r="G678" s="76"/>
      <c r="H678" s="76"/>
      <c r="I678" s="76"/>
      <c r="J678" s="76"/>
      <c r="K678" s="76"/>
    </row>
    <row r="679">
      <c r="A679" s="75"/>
      <c r="B679" s="76"/>
      <c r="C679" s="76"/>
      <c r="D679" s="76"/>
      <c r="E679" s="76"/>
      <c r="F679" s="76"/>
      <c r="G679" s="76"/>
      <c r="H679" s="76"/>
      <c r="I679" s="76"/>
      <c r="J679" s="76"/>
      <c r="K679" s="76"/>
    </row>
    <row r="680">
      <c r="A680" s="75"/>
      <c r="B680" s="76"/>
      <c r="C680" s="76"/>
      <c r="D680" s="76"/>
      <c r="E680" s="76"/>
      <c r="F680" s="76"/>
      <c r="G680" s="76"/>
      <c r="H680" s="76"/>
      <c r="I680" s="76"/>
      <c r="J680" s="76"/>
      <c r="K680" s="76"/>
    </row>
    <row r="681">
      <c r="A681" s="75"/>
      <c r="B681" s="76"/>
      <c r="C681" s="76"/>
      <c r="D681" s="76"/>
      <c r="E681" s="76"/>
      <c r="F681" s="76"/>
      <c r="G681" s="76"/>
      <c r="H681" s="76"/>
      <c r="I681" s="76"/>
      <c r="J681" s="76"/>
      <c r="K681" s="76"/>
    </row>
    <row r="682">
      <c r="A682" s="75"/>
      <c r="B682" s="76"/>
      <c r="C682" s="76"/>
      <c r="D682" s="76"/>
      <c r="E682" s="76"/>
      <c r="F682" s="76"/>
      <c r="G682" s="76"/>
      <c r="H682" s="76"/>
      <c r="I682" s="76"/>
      <c r="J682" s="76"/>
      <c r="K682" s="76"/>
    </row>
    <row r="683">
      <c r="A683" s="75"/>
      <c r="B683" s="76"/>
      <c r="C683" s="76"/>
      <c r="D683" s="76"/>
      <c r="E683" s="76"/>
      <c r="F683" s="76"/>
      <c r="G683" s="76"/>
      <c r="H683" s="76"/>
      <c r="I683" s="76"/>
      <c r="J683" s="76"/>
      <c r="K683" s="76"/>
    </row>
    <row r="684">
      <c r="A684" s="75"/>
      <c r="B684" s="76"/>
      <c r="C684" s="76"/>
      <c r="D684" s="76"/>
      <c r="E684" s="76"/>
      <c r="F684" s="76"/>
      <c r="G684" s="76"/>
      <c r="H684" s="76"/>
      <c r="I684" s="76"/>
      <c r="J684" s="76"/>
      <c r="K684" s="76"/>
    </row>
    <row r="685">
      <c r="A685" s="75"/>
      <c r="B685" s="76"/>
      <c r="C685" s="76"/>
      <c r="D685" s="76"/>
      <c r="E685" s="76"/>
      <c r="F685" s="76"/>
      <c r="G685" s="76"/>
      <c r="H685" s="76"/>
      <c r="I685" s="76"/>
      <c r="J685" s="76"/>
      <c r="K685" s="76"/>
    </row>
    <row r="686">
      <c r="A686" s="75"/>
      <c r="B686" s="76"/>
      <c r="C686" s="76"/>
      <c r="D686" s="76"/>
      <c r="E686" s="76"/>
      <c r="F686" s="76"/>
      <c r="G686" s="76"/>
      <c r="H686" s="76"/>
      <c r="I686" s="76"/>
      <c r="J686" s="76"/>
      <c r="K686" s="76"/>
    </row>
    <row r="687">
      <c r="A687" s="75"/>
      <c r="B687" s="76"/>
      <c r="C687" s="76"/>
      <c r="D687" s="76"/>
      <c r="E687" s="76"/>
      <c r="F687" s="76"/>
      <c r="G687" s="76"/>
      <c r="H687" s="76"/>
      <c r="I687" s="76"/>
      <c r="J687" s="76"/>
      <c r="K687" s="76"/>
    </row>
    <row r="688">
      <c r="A688" s="75"/>
      <c r="B688" s="76"/>
      <c r="C688" s="76"/>
      <c r="D688" s="76"/>
      <c r="E688" s="76"/>
      <c r="F688" s="76"/>
      <c r="G688" s="76"/>
      <c r="H688" s="76"/>
      <c r="I688" s="76"/>
      <c r="J688" s="76"/>
      <c r="K688" s="76"/>
    </row>
    <row r="689">
      <c r="A689" s="75"/>
      <c r="B689" s="76"/>
      <c r="C689" s="76"/>
      <c r="D689" s="76"/>
      <c r="E689" s="76"/>
      <c r="F689" s="76"/>
      <c r="G689" s="76"/>
      <c r="H689" s="76"/>
      <c r="I689" s="76"/>
      <c r="J689" s="76"/>
      <c r="K689" s="76"/>
    </row>
    <row r="690">
      <c r="A690" s="75"/>
      <c r="B690" s="76"/>
      <c r="C690" s="76"/>
      <c r="D690" s="76"/>
      <c r="E690" s="76"/>
      <c r="F690" s="76"/>
      <c r="G690" s="76"/>
      <c r="H690" s="76"/>
      <c r="I690" s="76"/>
      <c r="J690" s="76"/>
      <c r="K690" s="76"/>
    </row>
    <row r="691">
      <c r="A691" s="75"/>
      <c r="B691" s="76"/>
      <c r="C691" s="76"/>
      <c r="D691" s="76"/>
      <c r="E691" s="76"/>
      <c r="F691" s="76"/>
      <c r="G691" s="76"/>
      <c r="H691" s="76"/>
      <c r="I691" s="76"/>
      <c r="J691" s="76"/>
      <c r="K691" s="76"/>
    </row>
    <row r="692">
      <c r="A692" s="75"/>
      <c r="B692" s="76"/>
      <c r="C692" s="76"/>
      <c r="D692" s="76"/>
      <c r="E692" s="76"/>
      <c r="F692" s="76"/>
      <c r="G692" s="76"/>
      <c r="H692" s="76"/>
      <c r="I692" s="76"/>
      <c r="J692" s="76"/>
      <c r="K692" s="76"/>
    </row>
    <row r="693">
      <c r="A693" s="75"/>
      <c r="B693" s="76"/>
      <c r="C693" s="76"/>
      <c r="D693" s="76"/>
      <c r="E693" s="76"/>
      <c r="F693" s="76"/>
      <c r="G693" s="76"/>
      <c r="H693" s="76"/>
      <c r="I693" s="76"/>
      <c r="J693" s="76"/>
      <c r="K693" s="76"/>
    </row>
    <row r="694">
      <c r="A694" s="75"/>
      <c r="B694" s="76"/>
      <c r="C694" s="76"/>
      <c r="D694" s="76"/>
      <c r="E694" s="76"/>
      <c r="F694" s="76"/>
      <c r="G694" s="76"/>
      <c r="H694" s="76"/>
      <c r="I694" s="76"/>
      <c r="J694" s="76"/>
      <c r="K694" s="76"/>
    </row>
    <row r="695">
      <c r="A695" s="75"/>
      <c r="B695" s="76"/>
      <c r="C695" s="76"/>
      <c r="D695" s="76"/>
      <c r="E695" s="76"/>
      <c r="F695" s="76"/>
      <c r="G695" s="76"/>
      <c r="H695" s="76"/>
      <c r="I695" s="76"/>
      <c r="J695" s="76"/>
      <c r="K695" s="76"/>
    </row>
    <row r="696">
      <c r="A696" s="75"/>
      <c r="B696" s="76"/>
      <c r="C696" s="76"/>
      <c r="D696" s="76"/>
      <c r="E696" s="76"/>
      <c r="F696" s="76"/>
      <c r="G696" s="76"/>
      <c r="H696" s="76"/>
      <c r="I696" s="76"/>
      <c r="J696" s="76"/>
      <c r="K696" s="76"/>
    </row>
    <row r="697">
      <c r="A697" s="75"/>
      <c r="B697" s="76"/>
      <c r="C697" s="76"/>
      <c r="D697" s="76"/>
      <c r="E697" s="76"/>
      <c r="F697" s="76"/>
      <c r="G697" s="76"/>
      <c r="H697" s="76"/>
      <c r="I697" s="76"/>
      <c r="J697" s="76"/>
      <c r="K697" s="76"/>
    </row>
    <row r="698">
      <c r="A698" s="75"/>
      <c r="B698" s="76"/>
      <c r="C698" s="76"/>
      <c r="D698" s="76"/>
      <c r="E698" s="76"/>
      <c r="F698" s="76"/>
      <c r="G698" s="76"/>
      <c r="H698" s="76"/>
      <c r="I698" s="76"/>
      <c r="J698" s="76"/>
      <c r="K698" s="76"/>
    </row>
    <row r="699">
      <c r="A699" s="75"/>
      <c r="B699" s="76"/>
      <c r="C699" s="76"/>
      <c r="D699" s="76"/>
      <c r="E699" s="76"/>
      <c r="F699" s="76"/>
      <c r="G699" s="76"/>
      <c r="H699" s="76"/>
      <c r="I699" s="76"/>
      <c r="J699" s="76"/>
      <c r="K699" s="76"/>
    </row>
    <row r="700">
      <c r="A700" s="75"/>
      <c r="B700" s="76"/>
      <c r="C700" s="76"/>
      <c r="D700" s="76"/>
      <c r="E700" s="76"/>
      <c r="F700" s="76"/>
      <c r="G700" s="76"/>
      <c r="H700" s="76"/>
      <c r="I700" s="76"/>
      <c r="J700" s="76"/>
      <c r="K700" s="76"/>
    </row>
    <row r="701">
      <c r="A701" s="75"/>
      <c r="B701" s="76"/>
      <c r="C701" s="76"/>
      <c r="D701" s="76"/>
      <c r="E701" s="76"/>
      <c r="F701" s="76"/>
      <c r="G701" s="76"/>
      <c r="H701" s="76"/>
      <c r="I701" s="76"/>
      <c r="J701" s="76"/>
      <c r="K701" s="76"/>
    </row>
    <row r="702">
      <c r="A702" s="75"/>
      <c r="B702" s="76"/>
      <c r="C702" s="76"/>
      <c r="D702" s="76"/>
      <c r="E702" s="76"/>
      <c r="F702" s="76"/>
      <c r="G702" s="76"/>
      <c r="H702" s="76"/>
      <c r="I702" s="76"/>
      <c r="J702" s="76"/>
      <c r="K702" s="76"/>
    </row>
    <row r="703">
      <c r="A703" s="75"/>
      <c r="B703" s="76"/>
      <c r="C703" s="76"/>
      <c r="D703" s="76"/>
      <c r="E703" s="76"/>
      <c r="F703" s="76"/>
      <c r="G703" s="76"/>
      <c r="H703" s="76"/>
      <c r="I703" s="76"/>
      <c r="J703" s="76"/>
      <c r="K703" s="76"/>
    </row>
    <row r="704">
      <c r="A704" s="75"/>
      <c r="B704" s="76"/>
      <c r="C704" s="76"/>
      <c r="D704" s="76"/>
      <c r="E704" s="76"/>
      <c r="F704" s="76"/>
      <c r="G704" s="76"/>
      <c r="H704" s="76"/>
      <c r="I704" s="76"/>
      <c r="J704" s="76"/>
      <c r="K704" s="76"/>
    </row>
    <row r="705">
      <c r="A705" s="75"/>
      <c r="B705" s="76"/>
      <c r="C705" s="76"/>
      <c r="D705" s="76"/>
      <c r="E705" s="76"/>
      <c r="F705" s="76"/>
      <c r="G705" s="76"/>
      <c r="H705" s="76"/>
      <c r="I705" s="76"/>
      <c r="J705" s="76"/>
      <c r="K705" s="76"/>
    </row>
    <row r="706">
      <c r="A706" s="75"/>
      <c r="B706" s="76"/>
      <c r="C706" s="76"/>
      <c r="D706" s="76"/>
      <c r="E706" s="76"/>
      <c r="F706" s="76"/>
      <c r="G706" s="76"/>
      <c r="H706" s="76"/>
      <c r="I706" s="76"/>
      <c r="J706" s="76"/>
      <c r="K706" s="76"/>
    </row>
    <row r="707">
      <c r="A707" s="75"/>
      <c r="B707" s="76"/>
      <c r="C707" s="76"/>
      <c r="D707" s="76"/>
      <c r="E707" s="76"/>
      <c r="F707" s="76"/>
      <c r="G707" s="76"/>
      <c r="H707" s="76"/>
      <c r="I707" s="76"/>
      <c r="J707" s="76"/>
      <c r="K707" s="76"/>
    </row>
    <row r="708">
      <c r="A708" s="75"/>
      <c r="B708" s="76"/>
      <c r="C708" s="76"/>
      <c r="D708" s="76"/>
      <c r="E708" s="76"/>
      <c r="F708" s="76"/>
      <c r="G708" s="76"/>
      <c r="H708" s="76"/>
      <c r="I708" s="76"/>
      <c r="J708" s="76"/>
      <c r="K708" s="76"/>
    </row>
    <row r="709">
      <c r="A709" s="75"/>
      <c r="B709" s="76"/>
      <c r="C709" s="76"/>
      <c r="D709" s="76"/>
      <c r="E709" s="76"/>
      <c r="F709" s="76"/>
      <c r="G709" s="76"/>
      <c r="H709" s="76"/>
      <c r="I709" s="76"/>
      <c r="J709" s="76"/>
      <c r="K709" s="76"/>
    </row>
    <row r="710">
      <c r="A710" s="75"/>
      <c r="B710" s="76"/>
      <c r="C710" s="76"/>
      <c r="D710" s="76"/>
      <c r="E710" s="76"/>
      <c r="F710" s="76"/>
      <c r="G710" s="76"/>
      <c r="H710" s="76"/>
      <c r="I710" s="76"/>
      <c r="J710" s="76"/>
      <c r="K710" s="76"/>
    </row>
    <row r="711">
      <c r="A711" s="75"/>
      <c r="B711" s="76"/>
      <c r="C711" s="76"/>
      <c r="D711" s="76"/>
      <c r="E711" s="76"/>
      <c r="F711" s="76"/>
      <c r="G711" s="76"/>
      <c r="H711" s="76"/>
      <c r="I711" s="76"/>
      <c r="J711" s="76"/>
      <c r="K711" s="76"/>
    </row>
    <row r="712">
      <c r="A712" s="75"/>
      <c r="B712" s="76"/>
      <c r="C712" s="76"/>
      <c r="D712" s="76"/>
      <c r="E712" s="76"/>
      <c r="F712" s="76"/>
      <c r="G712" s="76"/>
      <c r="H712" s="76"/>
      <c r="I712" s="76"/>
      <c r="J712" s="76"/>
      <c r="K712" s="76"/>
    </row>
    <row r="713">
      <c r="A713" s="75"/>
      <c r="B713" s="76"/>
      <c r="C713" s="76"/>
      <c r="D713" s="76"/>
      <c r="E713" s="76"/>
      <c r="F713" s="76"/>
      <c r="G713" s="76"/>
      <c r="H713" s="76"/>
      <c r="I713" s="76"/>
      <c r="J713" s="76"/>
      <c r="K713" s="76"/>
    </row>
    <row r="714">
      <c r="A714" s="75"/>
      <c r="B714" s="76"/>
      <c r="C714" s="76"/>
      <c r="D714" s="76"/>
      <c r="E714" s="76"/>
      <c r="F714" s="76"/>
      <c r="G714" s="76"/>
      <c r="H714" s="76"/>
      <c r="I714" s="76"/>
      <c r="J714" s="76"/>
      <c r="K714" s="76"/>
    </row>
    <row r="715">
      <c r="A715" s="75"/>
      <c r="B715" s="76"/>
      <c r="C715" s="76"/>
      <c r="D715" s="76"/>
      <c r="E715" s="76"/>
      <c r="F715" s="76"/>
      <c r="G715" s="76"/>
      <c r="H715" s="76"/>
      <c r="I715" s="76"/>
      <c r="J715" s="76"/>
      <c r="K715" s="76"/>
    </row>
    <row r="716">
      <c r="A716" s="75"/>
      <c r="B716" s="76"/>
      <c r="C716" s="76"/>
      <c r="D716" s="76"/>
      <c r="E716" s="76"/>
      <c r="F716" s="76"/>
      <c r="G716" s="76"/>
      <c r="H716" s="76"/>
      <c r="I716" s="76"/>
      <c r="J716" s="76"/>
      <c r="K716" s="76"/>
    </row>
    <row r="717">
      <c r="A717" s="75"/>
      <c r="B717" s="76"/>
      <c r="C717" s="76"/>
      <c r="D717" s="76"/>
      <c r="E717" s="76"/>
      <c r="F717" s="76"/>
      <c r="G717" s="76"/>
      <c r="H717" s="76"/>
      <c r="I717" s="76"/>
      <c r="J717" s="76"/>
      <c r="K717" s="76"/>
    </row>
    <row r="718">
      <c r="A718" s="75"/>
      <c r="B718" s="76"/>
      <c r="C718" s="76"/>
      <c r="D718" s="76"/>
      <c r="E718" s="76"/>
      <c r="F718" s="76"/>
      <c r="G718" s="76"/>
      <c r="H718" s="76"/>
      <c r="I718" s="76"/>
      <c r="J718" s="76"/>
      <c r="K718" s="76"/>
    </row>
    <row r="719">
      <c r="A719" s="75"/>
      <c r="B719" s="76"/>
      <c r="C719" s="76"/>
      <c r="D719" s="76"/>
      <c r="E719" s="76"/>
      <c r="F719" s="76"/>
      <c r="G719" s="76"/>
      <c r="H719" s="76"/>
      <c r="I719" s="76"/>
      <c r="J719" s="76"/>
      <c r="K719" s="76"/>
    </row>
    <row r="720">
      <c r="A720" s="75"/>
      <c r="B720" s="76"/>
      <c r="C720" s="76"/>
      <c r="D720" s="76"/>
      <c r="E720" s="76"/>
      <c r="F720" s="76"/>
      <c r="G720" s="76"/>
      <c r="H720" s="76"/>
      <c r="I720" s="76"/>
      <c r="J720" s="76"/>
      <c r="K720" s="76"/>
    </row>
    <row r="721">
      <c r="A721" s="75"/>
      <c r="B721" s="76"/>
      <c r="C721" s="76"/>
      <c r="D721" s="76"/>
      <c r="E721" s="76"/>
      <c r="F721" s="76"/>
      <c r="G721" s="76"/>
      <c r="H721" s="76"/>
      <c r="I721" s="76"/>
      <c r="J721" s="76"/>
      <c r="K721" s="76"/>
    </row>
    <row r="722">
      <c r="A722" s="75"/>
      <c r="B722" s="76"/>
      <c r="C722" s="76"/>
      <c r="D722" s="76"/>
      <c r="E722" s="76"/>
      <c r="F722" s="76"/>
      <c r="G722" s="76"/>
      <c r="H722" s="76"/>
      <c r="I722" s="76"/>
      <c r="J722" s="76"/>
      <c r="K722" s="76"/>
    </row>
    <row r="723">
      <c r="A723" s="75"/>
      <c r="B723" s="76"/>
      <c r="C723" s="76"/>
      <c r="D723" s="76"/>
      <c r="E723" s="76"/>
      <c r="F723" s="76"/>
      <c r="G723" s="76"/>
      <c r="H723" s="76"/>
      <c r="I723" s="76"/>
      <c r="J723" s="76"/>
      <c r="K723" s="76"/>
    </row>
    <row r="724">
      <c r="A724" s="75"/>
      <c r="B724" s="76"/>
      <c r="C724" s="76"/>
      <c r="D724" s="76"/>
      <c r="E724" s="76"/>
      <c r="F724" s="76"/>
      <c r="G724" s="76"/>
      <c r="H724" s="76"/>
      <c r="I724" s="76"/>
      <c r="J724" s="76"/>
      <c r="K724" s="76"/>
    </row>
    <row r="725">
      <c r="A725" s="75"/>
      <c r="B725" s="76"/>
      <c r="C725" s="76"/>
      <c r="D725" s="76"/>
      <c r="E725" s="76"/>
      <c r="F725" s="76"/>
      <c r="G725" s="76"/>
      <c r="H725" s="76"/>
      <c r="I725" s="76"/>
      <c r="J725" s="76"/>
      <c r="K725" s="76"/>
    </row>
    <row r="726">
      <c r="A726" s="75"/>
      <c r="B726" s="76"/>
      <c r="C726" s="76"/>
      <c r="D726" s="76"/>
      <c r="E726" s="76"/>
      <c r="F726" s="76"/>
      <c r="G726" s="76"/>
      <c r="H726" s="76"/>
      <c r="I726" s="76"/>
      <c r="J726" s="76"/>
      <c r="K726" s="76"/>
    </row>
    <row r="727">
      <c r="A727" s="75"/>
      <c r="B727" s="76"/>
      <c r="C727" s="76"/>
      <c r="D727" s="76"/>
      <c r="E727" s="76"/>
      <c r="F727" s="76"/>
      <c r="G727" s="76"/>
      <c r="H727" s="76"/>
      <c r="I727" s="76"/>
      <c r="J727" s="76"/>
      <c r="K727" s="76"/>
    </row>
    <row r="728">
      <c r="A728" s="75"/>
      <c r="B728" s="76"/>
      <c r="C728" s="76"/>
      <c r="D728" s="76"/>
      <c r="E728" s="76"/>
      <c r="F728" s="76"/>
      <c r="G728" s="76"/>
      <c r="H728" s="76"/>
      <c r="I728" s="76"/>
      <c r="J728" s="76"/>
      <c r="K728" s="76"/>
    </row>
    <row r="729">
      <c r="A729" s="75"/>
      <c r="B729" s="76"/>
      <c r="C729" s="76"/>
      <c r="D729" s="76"/>
      <c r="E729" s="76"/>
      <c r="F729" s="76"/>
      <c r="G729" s="76"/>
      <c r="H729" s="76"/>
      <c r="I729" s="76"/>
      <c r="J729" s="76"/>
      <c r="K729" s="76"/>
    </row>
    <row r="730">
      <c r="A730" s="75"/>
      <c r="B730" s="76"/>
      <c r="C730" s="76"/>
      <c r="D730" s="76"/>
      <c r="E730" s="76"/>
      <c r="F730" s="76"/>
      <c r="G730" s="76"/>
      <c r="H730" s="76"/>
      <c r="I730" s="76"/>
      <c r="J730" s="76"/>
      <c r="K730" s="76"/>
    </row>
    <row r="731">
      <c r="A731" s="75"/>
      <c r="B731" s="76"/>
      <c r="C731" s="76"/>
      <c r="D731" s="76"/>
      <c r="E731" s="76"/>
      <c r="F731" s="76"/>
      <c r="G731" s="76"/>
      <c r="H731" s="76"/>
      <c r="I731" s="76"/>
      <c r="J731" s="76"/>
      <c r="K731" s="76"/>
    </row>
    <row r="732">
      <c r="A732" s="75"/>
      <c r="B732" s="76"/>
      <c r="C732" s="76"/>
      <c r="D732" s="76"/>
      <c r="E732" s="76"/>
      <c r="F732" s="76"/>
      <c r="G732" s="76"/>
      <c r="H732" s="76"/>
      <c r="I732" s="76"/>
      <c r="J732" s="76"/>
      <c r="K732" s="76"/>
    </row>
    <row r="733">
      <c r="A733" s="75"/>
      <c r="B733" s="76"/>
      <c r="C733" s="76"/>
      <c r="D733" s="76"/>
      <c r="E733" s="76"/>
      <c r="F733" s="76"/>
      <c r="G733" s="76"/>
      <c r="H733" s="76"/>
      <c r="I733" s="76"/>
      <c r="J733" s="76"/>
      <c r="K733" s="76"/>
    </row>
    <row r="734">
      <c r="A734" s="75"/>
      <c r="B734" s="76"/>
      <c r="C734" s="76"/>
      <c r="D734" s="76"/>
      <c r="E734" s="76"/>
      <c r="F734" s="76"/>
      <c r="G734" s="76"/>
      <c r="H734" s="76"/>
      <c r="I734" s="76"/>
      <c r="J734" s="76"/>
      <c r="K734" s="76"/>
    </row>
    <row r="735">
      <c r="A735" s="75"/>
      <c r="B735" s="76"/>
      <c r="C735" s="76"/>
      <c r="D735" s="76"/>
      <c r="E735" s="76"/>
      <c r="F735" s="76"/>
      <c r="G735" s="76"/>
      <c r="H735" s="76"/>
      <c r="I735" s="76"/>
      <c r="J735" s="76"/>
      <c r="K735" s="76"/>
    </row>
    <row r="736">
      <c r="A736" s="75"/>
      <c r="B736" s="76"/>
      <c r="C736" s="76"/>
      <c r="D736" s="76"/>
      <c r="E736" s="76"/>
      <c r="F736" s="76"/>
      <c r="G736" s="76"/>
      <c r="H736" s="76"/>
      <c r="I736" s="76"/>
      <c r="J736" s="76"/>
      <c r="K736" s="76"/>
    </row>
    <row r="737">
      <c r="A737" s="75"/>
      <c r="B737" s="76"/>
      <c r="C737" s="76"/>
      <c r="D737" s="76"/>
      <c r="E737" s="76"/>
      <c r="F737" s="76"/>
      <c r="G737" s="76"/>
      <c r="H737" s="76"/>
      <c r="I737" s="76"/>
      <c r="J737" s="76"/>
      <c r="K737" s="76"/>
    </row>
    <row r="738">
      <c r="A738" s="75"/>
      <c r="B738" s="76"/>
      <c r="C738" s="76"/>
      <c r="D738" s="76"/>
      <c r="E738" s="76"/>
      <c r="F738" s="76"/>
      <c r="G738" s="76"/>
      <c r="H738" s="76"/>
      <c r="I738" s="76"/>
      <c r="J738" s="76"/>
      <c r="K738" s="76"/>
    </row>
    <row r="739">
      <c r="A739" s="75"/>
      <c r="B739" s="76"/>
      <c r="C739" s="76"/>
      <c r="D739" s="76"/>
      <c r="E739" s="76"/>
      <c r="F739" s="76"/>
      <c r="G739" s="76"/>
      <c r="H739" s="76"/>
      <c r="I739" s="76"/>
      <c r="J739" s="76"/>
      <c r="K739" s="76"/>
    </row>
    <row r="740">
      <c r="A740" s="75"/>
      <c r="B740" s="76"/>
      <c r="C740" s="76"/>
      <c r="D740" s="76"/>
      <c r="E740" s="76"/>
      <c r="F740" s="76"/>
      <c r="G740" s="76"/>
      <c r="H740" s="76"/>
      <c r="I740" s="76"/>
      <c r="J740" s="76"/>
      <c r="K740" s="76"/>
    </row>
    <row r="741">
      <c r="A741" s="75"/>
      <c r="B741" s="76"/>
      <c r="C741" s="76"/>
      <c r="D741" s="76"/>
      <c r="E741" s="76"/>
      <c r="F741" s="76"/>
      <c r="G741" s="76"/>
      <c r="H741" s="76"/>
      <c r="I741" s="76"/>
      <c r="J741" s="76"/>
      <c r="K741" s="76"/>
    </row>
    <row r="742">
      <c r="A742" s="75"/>
      <c r="B742" s="76"/>
      <c r="C742" s="76"/>
      <c r="D742" s="76"/>
      <c r="E742" s="76"/>
      <c r="F742" s="76"/>
      <c r="G742" s="76"/>
      <c r="H742" s="76"/>
      <c r="I742" s="76"/>
      <c r="J742" s="76"/>
      <c r="K742" s="76"/>
    </row>
    <row r="743">
      <c r="A743" s="75"/>
      <c r="B743" s="76"/>
      <c r="C743" s="76"/>
      <c r="D743" s="76"/>
      <c r="E743" s="76"/>
      <c r="F743" s="76"/>
      <c r="G743" s="76"/>
      <c r="H743" s="76"/>
      <c r="I743" s="76"/>
      <c r="J743" s="76"/>
      <c r="K743" s="76"/>
    </row>
    <row r="744">
      <c r="A744" s="75"/>
      <c r="B744" s="76"/>
      <c r="C744" s="76"/>
      <c r="D744" s="76"/>
      <c r="E744" s="76"/>
      <c r="F744" s="76"/>
      <c r="G744" s="76"/>
      <c r="H744" s="76"/>
      <c r="I744" s="76"/>
      <c r="J744" s="76"/>
      <c r="K744" s="76"/>
    </row>
    <row r="745">
      <c r="A745" s="75"/>
      <c r="B745" s="76"/>
      <c r="C745" s="76"/>
      <c r="D745" s="76"/>
      <c r="E745" s="76"/>
      <c r="F745" s="76"/>
      <c r="G745" s="76"/>
      <c r="H745" s="76"/>
      <c r="I745" s="76"/>
      <c r="J745" s="76"/>
      <c r="K745" s="76"/>
    </row>
    <row r="746">
      <c r="A746" s="75"/>
      <c r="B746" s="76"/>
      <c r="C746" s="76"/>
      <c r="D746" s="76"/>
      <c r="E746" s="76"/>
      <c r="F746" s="76"/>
      <c r="G746" s="76"/>
      <c r="H746" s="76"/>
      <c r="I746" s="76"/>
      <c r="J746" s="76"/>
      <c r="K746" s="76"/>
    </row>
    <row r="747">
      <c r="A747" s="75"/>
      <c r="B747" s="76"/>
      <c r="C747" s="76"/>
      <c r="D747" s="76"/>
      <c r="E747" s="76"/>
      <c r="F747" s="76"/>
      <c r="G747" s="76"/>
      <c r="H747" s="76"/>
      <c r="I747" s="76"/>
      <c r="J747" s="76"/>
      <c r="K747" s="76"/>
    </row>
    <row r="748">
      <c r="A748" s="75"/>
      <c r="B748" s="76"/>
      <c r="C748" s="76"/>
      <c r="D748" s="76"/>
      <c r="E748" s="76"/>
      <c r="F748" s="76"/>
      <c r="G748" s="76"/>
      <c r="H748" s="76"/>
      <c r="I748" s="76"/>
      <c r="J748" s="76"/>
      <c r="K748" s="76"/>
    </row>
    <row r="749">
      <c r="A749" s="75"/>
      <c r="B749" s="76"/>
      <c r="C749" s="76"/>
      <c r="D749" s="76"/>
      <c r="E749" s="76"/>
      <c r="F749" s="76"/>
      <c r="G749" s="76"/>
      <c r="H749" s="76"/>
      <c r="I749" s="76"/>
      <c r="J749" s="76"/>
      <c r="K749" s="76"/>
    </row>
    <row r="750">
      <c r="A750" s="75"/>
      <c r="B750" s="76"/>
      <c r="C750" s="76"/>
      <c r="D750" s="76"/>
      <c r="E750" s="76"/>
      <c r="F750" s="76"/>
      <c r="G750" s="76"/>
      <c r="H750" s="76"/>
      <c r="I750" s="76"/>
      <c r="J750" s="76"/>
      <c r="K750" s="76"/>
    </row>
    <row r="751">
      <c r="A751" s="75"/>
      <c r="B751" s="76"/>
      <c r="C751" s="76"/>
      <c r="D751" s="76"/>
      <c r="E751" s="76"/>
      <c r="F751" s="76"/>
      <c r="G751" s="76"/>
      <c r="H751" s="76"/>
      <c r="I751" s="76"/>
      <c r="J751" s="76"/>
      <c r="K751" s="76"/>
    </row>
    <row r="752">
      <c r="A752" s="75"/>
      <c r="B752" s="76"/>
      <c r="C752" s="76"/>
      <c r="D752" s="76"/>
      <c r="E752" s="76"/>
      <c r="F752" s="76"/>
      <c r="G752" s="76"/>
      <c r="H752" s="76"/>
      <c r="I752" s="76"/>
      <c r="J752" s="76"/>
      <c r="K752" s="76"/>
    </row>
    <row r="753">
      <c r="A753" s="75"/>
      <c r="B753" s="76"/>
      <c r="C753" s="76"/>
      <c r="D753" s="76"/>
      <c r="E753" s="76"/>
      <c r="F753" s="76"/>
      <c r="G753" s="76"/>
      <c r="H753" s="76"/>
      <c r="I753" s="76"/>
      <c r="J753" s="76"/>
      <c r="K753" s="76"/>
    </row>
    <row r="754">
      <c r="A754" s="75"/>
      <c r="B754" s="76"/>
      <c r="C754" s="76"/>
      <c r="D754" s="76"/>
      <c r="E754" s="76"/>
      <c r="F754" s="76"/>
      <c r="G754" s="76"/>
      <c r="H754" s="76"/>
      <c r="I754" s="76"/>
      <c r="J754" s="76"/>
      <c r="K754" s="76"/>
    </row>
    <row r="755">
      <c r="A755" s="75"/>
      <c r="B755" s="76"/>
      <c r="C755" s="76"/>
      <c r="D755" s="76"/>
      <c r="E755" s="76"/>
      <c r="F755" s="76"/>
      <c r="G755" s="76"/>
      <c r="H755" s="76"/>
      <c r="I755" s="76"/>
      <c r="J755" s="76"/>
      <c r="K755" s="76"/>
    </row>
    <row r="756">
      <c r="A756" s="75"/>
      <c r="B756" s="76"/>
      <c r="C756" s="76"/>
      <c r="D756" s="76"/>
      <c r="E756" s="76"/>
      <c r="F756" s="76"/>
      <c r="G756" s="76"/>
      <c r="H756" s="76"/>
      <c r="I756" s="76"/>
      <c r="J756" s="76"/>
      <c r="K756" s="76"/>
    </row>
    <row r="757">
      <c r="A757" s="75"/>
      <c r="B757" s="76"/>
      <c r="C757" s="76"/>
      <c r="D757" s="76"/>
      <c r="E757" s="76"/>
      <c r="F757" s="76"/>
      <c r="G757" s="76"/>
      <c r="H757" s="76"/>
      <c r="I757" s="76"/>
      <c r="J757" s="76"/>
      <c r="K757" s="76"/>
    </row>
    <row r="758">
      <c r="A758" s="75"/>
      <c r="B758" s="76"/>
      <c r="C758" s="76"/>
      <c r="D758" s="76"/>
      <c r="E758" s="76"/>
      <c r="F758" s="76"/>
      <c r="G758" s="76"/>
      <c r="H758" s="76"/>
      <c r="I758" s="76"/>
      <c r="J758" s="76"/>
      <c r="K758" s="76"/>
    </row>
    <row r="759">
      <c r="A759" s="75"/>
      <c r="B759" s="76"/>
      <c r="C759" s="76"/>
      <c r="D759" s="76"/>
      <c r="E759" s="76"/>
      <c r="F759" s="76"/>
      <c r="G759" s="76"/>
      <c r="H759" s="76"/>
      <c r="I759" s="76"/>
      <c r="J759" s="76"/>
      <c r="K759" s="76"/>
    </row>
    <row r="760">
      <c r="A760" s="75"/>
      <c r="B760" s="76"/>
      <c r="C760" s="76"/>
      <c r="D760" s="76"/>
      <c r="E760" s="76"/>
      <c r="F760" s="76"/>
      <c r="G760" s="76"/>
      <c r="H760" s="76"/>
      <c r="I760" s="76"/>
      <c r="J760" s="76"/>
      <c r="K760" s="76"/>
    </row>
    <row r="761">
      <c r="A761" s="75"/>
      <c r="B761" s="76"/>
      <c r="C761" s="76"/>
      <c r="D761" s="76"/>
      <c r="E761" s="76"/>
      <c r="F761" s="76"/>
      <c r="G761" s="76"/>
      <c r="H761" s="76"/>
      <c r="I761" s="76"/>
      <c r="J761" s="76"/>
      <c r="K761" s="76"/>
    </row>
    <row r="762">
      <c r="A762" s="75"/>
      <c r="B762" s="76"/>
      <c r="C762" s="76"/>
      <c r="D762" s="76"/>
      <c r="E762" s="76"/>
      <c r="F762" s="76"/>
      <c r="G762" s="76"/>
      <c r="H762" s="76"/>
      <c r="I762" s="76"/>
      <c r="J762" s="76"/>
      <c r="K762" s="76"/>
    </row>
    <row r="763">
      <c r="A763" s="75"/>
      <c r="B763" s="76"/>
      <c r="C763" s="76"/>
      <c r="D763" s="76"/>
      <c r="E763" s="76"/>
      <c r="F763" s="76"/>
      <c r="G763" s="76"/>
      <c r="H763" s="76"/>
      <c r="I763" s="76"/>
      <c r="J763" s="76"/>
      <c r="K763" s="76"/>
    </row>
    <row r="764">
      <c r="A764" s="75"/>
      <c r="B764" s="76"/>
      <c r="C764" s="76"/>
      <c r="D764" s="76"/>
      <c r="E764" s="76"/>
      <c r="F764" s="76"/>
      <c r="G764" s="76"/>
      <c r="H764" s="76"/>
      <c r="I764" s="76"/>
      <c r="J764" s="76"/>
      <c r="K764" s="76"/>
    </row>
    <row r="765">
      <c r="A765" s="75"/>
      <c r="B765" s="76"/>
      <c r="C765" s="76"/>
      <c r="D765" s="76"/>
      <c r="E765" s="76"/>
      <c r="F765" s="76"/>
      <c r="G765" s="76"/>
      <c r="H765" s="76"/>
      <c r="I765" s="76"/>
      <c r="J765" s="76"/>
      <c r="K765" s="76"/>
    </row>
    <row r="766">
      <c r="A766" s="75"/>
      <c r="B766" s="76"/>
      <c r="C766" s="76"/>
      <c r="D766" s="76"/>
      <c r="E766" s="76"/>
      <c r="F766" s="76"/>
      <c r="G766" s="76"/>
      <c r="H766" s="76"/>
      <c r="I766" s="76"/>
      <c r="J766" s="76"/>
      <c r="K766" s="76"/>
    </row>
    <row r="767">
      <c r="A767" s="75"/>
      <c r="B767" s="76"/>
      <c r="C767" s="76"/>
      <c r="D767" s="76"/>
      <c r="E767" s="76"/>
      <c r="F767" s="76"/>
      <c r="G767" s="76"/>
      <c r="H767" s="76"/>
      <c r="I767" s="76"/>
      <c r="J767" s="76"/>
      <c r="K767" s="76"/>
    </row>
    <row r="768">
      <c r="A768" s="75"/>
      <c r="B768" s="76"/>
      <c r="C768" s="76"/>
      <c r="D768" s="76"/>
      <c r="E768" s="76"/>
      <c r="F768" s="76"/>
      <c r="G768" s="76"/>
      <c r="H768" s="76"/>
      <c r="I768" s="76"/>
      <c r="J768" s="76"/>
      <c r="K768" s="76"/>
    </row>
    <row r="769">
      <c r="A769" s="75"/>
      <c r="B769" s="76"/>
      <c r="C769" s="76"/>
      <c r="D769" s="76"/>
      <c r="E769" s="76"/>
      <c r="F769" s="76"/>
      <c r="G769" s="76"/>
      <c r="H769" s="76"/>
      <c r="I769" s="76"/>
      <c r="J769" s="76"/>
      <c r="K769" s="76"/>
    </row>
    <row r="770">
      <c r="A770" s="75"/>
      <c r="B770" s="76"/>
      <c r="C770" s="76"/>
      <c r="D770" s="76"/>
      <c r="E770" s="76"/>
      <c r="F770" s="76"/>
      <c r="G770" s="76"/>
      <c r="H770" s="76"/>
      <c r="I770" s="76"/>
      <c r="J770" s="76"/>
      <c r="K770" s="76"/>
    </row>
    <row r="771">
      <c r="A771" s="75"/>
      <c r="B771" s="76"/>
      <c r="C771" s="76"/>
      <c r="D771" s="76"/>
      <c r="E771" s="76"/>
      <c r="F771" s="76"/>
      <c r="G771" s="76"/>
      <c r="H771" s="76"/>
      <c r="I771" s="76"/>
      <c r="J771" s="76"/>
      <c r="K771" s="76"/>
    </row>
    <row r="772">
      <c r="A772" s="75"/>
      <c r="B772" s="76"/>
      <c r="C772" s="76"/>
      <c r="D772" s="76"/>
      <c r="E772" s="76"/>
      <c r="F772" s="76"/>
      <c r="G772" s="76"/>
      <c r="H772" s="76"/>
      <c r="I772" s="76"/>
      <c r="J772" s="76"/>
      <c r="K772" s="76"/>
    </row>
    <row r="773">
      <c r="A773" s="75"/>
      <c r="B773" s="76"/>
      <c r="C773" s="76"/>
      <c r="D773" s="76"/>
      <c r="E773" s="76"/>
      <c r="F773" s="76"/>
      <c r="G773" s="76"/>
      <c r="H773" s="76"/>
      <c r="I773" s="76"/>
      <c r="J773" s="76"/>
      <c r="K773" s="76"/>
    </row>
    <row r="774">
      <c r="A774" s="75"/>
      <c r="B774" s="76"/>
      <c r="C774" s="76"/>
      <c r="D774" s="76"/>
      <c r="E774" s="76"/>
      <c r="F774" s="76"/>
      <c r="G774" s="76"/>
      <c r="H774" s="76"/>
      <c r="I774" s="76"/>
      <c r="J774" s="76"/>
      <c r="K774" s="76"/>
    </row>
    <row r="775">
      <c r="A775" s="75"/>
      <c r="B775" s="76"/>
      <c r="C775" s="76"/>
      <c r="D775" s="76"/>
      <c r="E775" s="76"/>
      <c r="F775" s="76"/>
      <c r="G775" s="76"/>
      <c r="H775" s="76"/>
      <c r="I775" s="76"/>
      <c r="J775" s="76"/>
      <c r="K775" s="76"/>
    </row>
    <row r="776">
      <c r="A776" s="75"/>
      <c r="B776" s="76"/>
      <c r="C776" s="76"/>
      <c r="D776" s="76"/>
      <c r="E776" s="76"/>
      <c r="F776" s="76"/>
      <c r="G776" s="76"/>
      <c r="H776" s="76"/>
      <c r="I776" s="76"/>
      <c r="J776" s="76"/>
      <c r="K776" s="76"/>
    </row>
    <row r="777">
      <c r="A777" s="75"/>
      <c r="B777" s="76"/>
      <c r="C777" s="76"/>
      <c r="D777" s="76"/>
      <c r="E777" s="76"/>
      <c r="F777" s="76"/>
      <c r="G777" s="76"/>
      <c r="H777" s="76"/>
      <c r="I777" s="76"/>
      <c r="J777" s="76"/>
      <c r="K777" s="76"/>
    </row>
    <row r="778">
      <c r="A778" s="75"/>
      <c r="B778" s="76"/>
      <c r="C778" s="76"/>
      <c r="D778" s="76"/>
      <c r="E778" s="76"/>
      <c r="F778" s="76"/>
      <c r="G778" s="76"/>
      <c r="H778" s="76"/>
      <c r="I778" s="76"/>
      <c r="J778" s="76"/>
      <c r="K778" s="76"/>
    </row>
    <row r="779">
      <c r="A779" s="75"/>
      <c r="B779" s="76"/>
      <c r="C779" s="76"/>
      <c r="D779" s="76"/>
      <c r="E779" s="76"/>
      <c r="F779" s="76"/>
      <c r="G779" s="76"/>
      <c r="H779" s="76"/>
      <c r="I779" s="76"/>
      <c r="J779" s="76"/>
      <c r="K779" s="76"/>
    </row>
    <row r="780">
      <c r="A780" s="75"/>
      <c r="B780" s="76"/>
      <c r="C780" s="76"/>
      <c r="D780" s="76"/>
      <c r="E780" s="76"/>
      <c r="F780" s="76"/>
      <c r="G780" s="76"/>
      <c r="H780" s="76"/>
      <c r="I780" s="76"/>
      <c r="J780" s="76"/>
      <c r="K780" s="76"/>
    </row>
    <row r="781">
      <c r="A781" s="75"/>
      <c r="B781" s="76"/>
      <c r="C781" s="76"/>
      <c r="D781" s="76"/>
      <c r="E781" s="76"/>
      <c r="F781" s="76"/>
      <c r="G781" s="76"/>
      <c r="H781" s="76"/>
      <c r="I781" s="76"/>
      <c r="J781" s="76"/>
      <c r="K781" s="76"/>
    </row>
    <row r="782">
      <c r="A782" s="75"/>
      <c r="B782" s="76"/>
      <c r="C782" s="76"/>
      <c r="D782" s="76"/>
      <c r="E782" s="76"/>
      <c r="F782" s="76"/>
      <c r="G782" s="76"/>
      <c r="H782" s="76"/>
      <c r="I782" s="76"/>
      <c r="J782" s="76"/>
      <c r="K782" s="76"/>
    </row>
    <row r="783">
      <c r="A783" s="75"/>
      <c r="B783" s="76"/>
      <c r="C783" s="76"/>
      <c r="D783" s="76"/>
      <c r="E783" s="76"/>
      <c r="F783" s="76"/>
      <c r="G783" s="76"/>
      <c r="H783" s="76"/>
      <c r="I783" s="76"/>
      <c r="J783" s="76"/>
      <c r="K783" s="76"/>
    </row>
    <row r="784">
      <c r="A784" s="75"/>
      <c r="B784" s="76"/>
      <c r="C784" s="76"/>
      <c r="D784" s="76"/>
      <c r="E784" s="76"/>
      <c r="F784" s="76"/>
      <c r="G784" s="76"/>
      <c r="H784" s="76"/>
      <c r="I784" s="76"/>
      <c r="J784" s="76"/>
      <c r="K784" s="76"/>
    </row>
    <row r="785">
      <c r="A785" s="75"/>
      <c r="B785" s="76"/>
      <c r="C785" s="76"/>
      <c r="D785" s="76"/>
      <c r="E785" s="76"/>
      <c r="F785" s="76"/>
      <c r="G785" s="76"/>
      <c r="H785" s="76"/>
      <c r="I785" s="76"/>
      <c r="J785" s="76"/>
      <c r="K785" s="76"/>
    </row>
    <row r="786">
      <c r="A786" s="75"/>
      <c r="B786" s="76"/>
      <c r="C786" s="76"/>
      <c r="D786" s="76"/>
      <c r="E786" s="76"/>
      <c r="F786" s="76"/>
      <c r="G786" s="76"/>
      <c r="H786" s="76"/>
      <c r="I786" s="76"/>
      <c r="J786" s="76"/>
      <c r="K786" s="76"/>
    </row>
    <row r="787">
      <c r="A787" s="75"/>
      <c r="B787" s="76"/>
      <c r="C787" s="76"/>
      <c r="D787" s="76"/>
      <c r="E787" s="76"/>
      <c r="F787" s="76"/>
      <c r="G787" s="76"/>
      <c r="H787" s="76"/>
      <c r="I787" s="76"/>
      <c r="J787" s="76"/>
      <c r="K787" s="76"/>
    </row>
    <row r="788">
      <c r="A788" s="75"/>
      <c r="B788" s="76"/>
      <c r="C788" s="76"/>
      <c r="D788" s="76"/>
      <c r="E788" s="76"/>
      <c r="F788" s="76"/>
      <c r="G788" s="76"/>
      <c r="H788" s="76"/>
      <c r="I788" s="76"/>
      <c r="J788" s="76"/>
      <c r="K788" s="76"/>
    </row>
    <row r="789">
      <c r="A789" s="75"/>
      <c r="B789" s="76"/>
      <c r="C789" s="76"/>
      <c r="D789" s="76"/>
      <c r="E789" s="76"/>
      <c r="F789" s="76"/>
      <c r="G789" s="76"/>
      <c r="H789" s="76"/>
      <c r="I789" s="76"/>
      <c r="J789" s="76"/>
      <c r="K789" s="76"/>
    </row>
    <row r="790">
      <c r="A790" s="75"/>
      <c r="B790" s="76"/>
      <c r="C790" s="76"/>
      <c r="D790" s="76"/>
      <c r="E790" s="76"/>
      <c r="F790" s="76"/>
      <c r="G790" s="76"/>
      <c r="H790" s="76"/>
      <c r="I790" s="76"/>
      <c r="J790" s="76"/>
      <c r="K790" s="76"/>
    </row>
    <row r="791">
      <c r="A791" s="75"/>
      <c r="B791" s="76"/>
      <c r="C791" s="76"/>
      <c r="D791" s="76"/>
      <c r="E791" s="76"/>
      <c r="F791" s="76"/>
      <c r="G791" s="76"/>
      <c r="H791" s="76"/>
      <c r="I791" s="76"/>
      <c r="J791" s="76"/>
      <c r="K791" s="76"/>
    </row>
    <row r="792">
      <c r="A792" s="75"/>
      <c r="B792" s="76"/>
      <c r="C792" s="76"/>
      <c r="D792" s="76"/>
      <c r="E792" s="76"/>
      <c r="F792" s="76"/>
      <c r="G792" s="76"/>
      <c r="H792" s="76"/>
      <c r="I792" s="76"/>
      <c r="J792" s="76"/>
      <c r="K792" s="76"/>
    </row>
    <row r="793">
      <c r="A793" s="75"/>
      <c r="B793" s="76"/>
      <c r="C793" s="76"/>
      <c r="D793" s="76"/>
      <c r="E793" s="76"/>
      <c r="F793" s="76"/>
      <c r="G793" s="76"/>
      <c r="H793" s="76"/>
      <c r="I793" s="76"/>
      <c r="J793" s="76"/>
      <c r="K793" s="76"/>
    </row>
    <row r="794">
      <c r="A794" s="75"/>
      <c r="B794" s="76"/>
      <c r="C794" s="76"/>
      <c r="D794" s="76"/>
      <c r="E794" s="76"/>
      <c r="F794" s="76"/>
      <c r="G794" s="76"/>
      <c r="H794" s="76"/>
      <c r="I794" s="76"/>
      <c r="J794" s="76"/>
      <c r="K794" s="76"/>
    </row>
    <row r="795">
      <c r="A795" s="75"/>
      <c r="B795" s="76"/>
      <c r="C795" s="76"/>
      <c r="D795" s="76"/>
      <c r="E795" s="76"/>
      <c r="F795" s="76"/>
      <c r="G795" s="76"/>
      <c r="H795" s="76"/>
      <c r="I795" s="76"/>
      <c r="J795" s="76"/>
      <c r="K795" s="76"/>
    </row>
    <row r="796">
      <c r="A796" s="75"/>
      <c r="B796" s="76"/>
      <c r="C796" s="76"/>
      <c r="D796" s="76"/>
      <c r="E796" s="76"/>
      <c r="F796" s="76"/>
      <c r="G796" s="76"/>
      <c r="H796" s="76"/>
      <c r="I796" s="76"/>
      <c r="J796" s="76"/>
      <c r="K796" s="76"/>
    </row>
    <row r="797">
      <c r="A797" s="75"/>
      <c r="B797" s="76"/>
      <c r="C797" s="76"/>
      <c r="D797" s="76"/>
      <c r="E797" s="76"/>
      <c r="F797" s="76"/>
      <c r="G797" s="76"/>
      <c r="H797" s="76"/>
      <c r="I797" s="76"/>
      <c r="J797" s="76"/>
      <c r="K797" s="76"/>
    </row>
    <row r="798">
      <c r="A798" s="75"/>
      <c r="B798" s="76"/>
      <c r="C798" s="76"/>
      <c r="D798" s="76"/>
      <c r="E798" s="76"/>
      <c r="F798" s="76"/>
      <c r="G798" s="76"/>
      <c r="H798" s="76"/>
      <c r="I798" s="76"/>
      <c r="J798" s="76"/>
      <c r="K798" s="76"/>
    </row>
    <row r="799">
      <c r="A799" s="75"/>
      <c r="B799" s="76"/>
      <c r="C799" s="76"/>
      <c r="D799" s="76"/>
      <c r="E799" s="76"/>
      <c r="F799" s="76"/>
      <c r="G799" s="76"/>
      <c r="H799" s="76"/>
      <c r="I799" s="76"/>
      <c r="J799" s="76"/>
      <c r="K799" s="76"/>
    </row>
    <row r="800">
      <c r="A800" s="75"/>
      <c r="B800" s="76"/>
      <c r="C800" s="76"/>
      <c r="D800" s="76"/>
      <c r="E800" s="76"/>
      <c r="F800" s="76"/>
      <c r="G800" s="76"/>
      <c r="H800" s="76"/>
      <c r="I800" s="76"/>
      <c r="J800" s="76"/>
      <c r="K800" s="76"/>
    </row>
    <row r="801">
      <c r="A801" s="75"/>
      <c r="B801" s="76"/>
      <c r="C801" s="76"/>
      <c r="D801" s="76"/>
      <c r="E801" s="76"/>
      <c r="F801" s="76"/>
      <c r="G801" s="76"/>
      <c r="H801" s="76"/>
      <c r="I801" s="76"/>
      <c r="J801" s="76"/>
      <c r="K801" s="76"/>
    </row>
    <row r="802">
      <c r="A802" s="75"/>
      <c r="B802" s="76"/>
      <c r="C802" s="76"/>
      <c r="D802" s="76"/>
      <c r="E802" s="76"/>
      <c r="F802" s="76"/>
      <c r="G802" s="76"/>
      <c r="H802" s="76"/>
      <c r="I802" s="76"/>
      <c r="J802" s="76"/>
      <c r="K802" s="76"/>
    </row>
    <row r="803">
      <c r="A803" s="75"/>
      <c r="B803" s="76"/>
      <c r="C803" s="76"/>
      <c r="D803" s="76"/>
      <c r="E803" s="76"/>
      <c r="F803" s="76"/>
      <c r="G803" s="76"/>
      <c r="H803" s="76"/>
      <c r="I803" s="76"/>
      <c r="J803" s="76"/>
      <c r="K803" s="76"/>
    </row>
    <row r="804">
      <c r="A804" s="75"/>
      <c r="B804" s="76"/>
      <c r="C804" s="76"/>
      <c r="D804" s="76"/>
      <c r="E804" s="76"/>
      <c r="F804" s="76"/>
      <c r="G804" s="76"/>
      <c r="H804" s="76"/>
      <c r="I804" s="76"/>
      <c r="J804" s="76"/>
      <c r="K804" s="76"/>
    </row>
    <row r="805">
      <c r="A805" s="75"/>
      <c r="B805" s="76"/>
      <c r="C805" s="76"/>
      <c r="D805" s="76"/>
      <c r="E805" s="76"/>
      <c r="F805" s="76"/>
      <c r="G805" s="76"/>
      <c r="H805" s="76"/>
      <c r="I805" s="76"/>
      <c r="J805" s="76"/>
      <c r="K805" s="76"/>
    </row>
    <row r="806">
      <c r="A806" s="75"/>
      <c r="B806" s="76"/>
      <c r="C806" s="76"/>
      <c r="D806" s="76"/>
      <c r="E806" s="76"/>
      <c r="F806" s="76"/>
      <c r="G806" s="76"/>
      <c r="H806" s="76"/>
      <c r="I806" s="76"/>
      <c r="J806" s="76"/>
      <c r="K806" s="76"/>
    </row>
    <row r="807">
      <c r="A807" s="75"/>
      <c r="B807" s="76"/>
      <c r="C807" s="76"/>
      <c r="D807" s="76"/>
      <c r="E807" s="76"/>
      <c r="F807" s="76"/>
      <c r="G807" s="76"/>
      <c r="H807" s="76"/>
      <c r="I807" s="76"/>
      <c r="J807" s="76"/>
      <c r="K807" s="76"/>
    </row>
    <row r="808">
      <c r="A808" s="75"/>
      <c r="B808" s="76"/>
      <c r="C808" s="76"/>
      <c r="D808" s="76"/>
      <c r="E808" s="76"/>
      <c r="F808" s="76"/>
      <c r="G808" s="76"/>
      <c r="H808" s="76"/>
      <c r="I808" s="76"/>
      <c r="J808" s="76"/>
      <c r="K808" s="76"/>
    </row>
    <row r="809">
      <c r="A809" s="75"/>
      <c r="B809" s="76"/>
      <c r="C809" s="76"/>
      <c r="D809" s="76"/>
      <c r="E809" s="76"/>
      <c r="F809" s="76"/>
      <c r="G809" s="76"/>
      <c r="H809" s="76"/>
      <c r="I809" s="76"/>
      <c r="J809" s="76"/>
      <c r="K809" s="76"/>
    </row>
    <row r="810">
      <c r="A810" s="75"/>
      <c r="B810" s="76"/>
      <c r="C810" s="76"/>
      <c r="D810" s="76"/>
      <c r="E810" s="76"/>
      <c r="F810" s="76"/>
      <c r="G810" s="76"/>
      <c r="H810" s="76"/>
      <c r="I810" s="76"/>
      <c r="J810" s="76"/>
      <c r="K810" s="76"/>
    </row>
    <row r="811">
      <c r="A811" s="75"/>
      <c r="B811" s="76"/>
      <c r="C811" s="76"/>
      <c r="D811" s="76"/>
      <c r="E811" s="76"/>
      <c r="F811" s="76"/>
      <c r="G811" s="76"/>
      <c r="H811" s="76"/>
      <c r="I811" s="76"/>
      <c r="J811" s="76"/>
      <c r="K811" s="76"/>
    </row>
    <row r="812">
      <c r="A812" s="75"/>
      <c r="B812" s="76"/>
      <c r="C812" s="76"/>
      <c r="D812" s="76"/>
      <c r="E812" s="76"/>
      <c r="F812" s="76"/>
      <c r="G812" s="76"/>
      <c r="H812" s="76"/>
      <c r="I812" s="76"/>
      <c r="J812" s="76"/>
      <c r="K812" s="76"/>
    </row>
    <row r="813">
      <c r="A813" s="75"/>
      <c r="B813" s="76"/>
      <c r="C813" s="76"/>
      <c r="D813" s="76"/>
      <c r="E813" s="76"/>
      <c r="F813" s="76"/>
      <c r="G813" s="76"/>
      <c r="H813" s="76"/>
      <c r="I813" s="76"/>
      <c r="J813" s="76"/>
      <c r="K813" s="76"/>
    </row>
    <row r="814">
      <c r="A814" s="75"/>
      <c r="B814" s="76"/>
      <c r="C814" s="76"/>
      <c r="D814" s="76"/>
      <c r="E814" s="76"/>
      <c r="F814" s="76"/>
      <c r="G814" s="76"/>
      <c r="H814" s="76"/>
      <c r="I814" s="76"/>
      <c r="J814" s="76"/>
      <c r="K814" s="76"/>
    </row>
    <row r="815">
      <c r="A815" s="75"/>
      <c r="B815" s="76"/>
      <c r="C815" s="76"/>
      <c r="D815" s="76"/>
      <c r="E815" s="76"/>
      <c r="F815" s="76"/>
      <c r="G815" s="76"/>
      <c r="H815" s="76"/>
      <c r="I815" s="76"/>
      <c r="J815" s="76"/>
      <c r="K815" s="76"/>
    </row>
    <row r="816">
      <c r="A816" s="75"/>
      <c r="B816" s="76"/>
      <c r="C816" s="76"/>
      <c r="D816" s="76"/>
      <c r="E816" s="76"/>
      <c r="F816" s="76"/>
      <c r="G816" s="76"/>
      <c r="H816" s="76"/>
      <c r="I816" s="76"/>
      <c r="J816" s="76"/>
      <c r="K816" s="76"/>
    </row>
    <row r="817">
      <c r="A817" s="75"/>
      <c r="B817" s="76"/>
      <c r="C817" s="76"/>
      <c r="D817" s="76"/>
      <c r="E817" s="76"/>
      <c r="F817" s="76"/>
      <c r="G817" s="76"/>
      <c r="H817" s="76"/>
      <c r="I817" s="76"/>
      <c r="J817" s="76"/>
      <c r="K817" s="76"/>
    </row>
    <row r="818">
      <c r="A818" s="75"/>
      <c r="B818" s="76"/>
      <c r="C818" s="76"/>
      <c r="D818" s="76"/>
      <c r="E818" s="76"/>
      <c r="F818" s="76"/>
      <c r="G818" s="76"/>
      <c r="H818" s="76"/>
      <c r="I818" s="76"/>
      <c r="J818" s="76"/>
      <c r="K818" s="76"/>
    </row>
    <row r="819">
      <c r="A819" s="75"/>
      <c r="B819" s="76"/>
      <c r="C819" s="76"/>
      <c r="D819" s="76"/>
      <c r="E819" s="76"/>
      <c r="F819" s="76"/>
      <c r="G819" s="76"/>
      <c r="H819" s="76"/>
      <c r="I819" s="76"/>
      <c r="J819" s="76"/>
      <c r="K819" s="76"/>
    </row>
    <row r="820">
      <c r="A820" s="75"/>
      <c r="B820" s="76"/>
      <c r="C820" s="76"/>
      <c r="D820" s="76"/>
      <c r="E820" s="76"/>
      <c r="F820" s="76"/>
      <c r="G820" s="76"/>
      <c r="H820" s="76"/>
      <c r="I820" s="76"/>
      <c r="J820" s="76"/>
      <c r="K820" s="76"/>
    </row>
    <row r="821">
      <c r="A821" s="75"/>
      <c r="B821" s="76"/>
      <c r="C821" s="76"/>
      <c r="D821" s="76"/>
      <c r="E821" s="76"/>
      <c r="F821" s="76"/>
      <c r="G821" s="76"/>
      <c r="H821" s="76"/>
      <c r="I821" s="76"/>
      <c r="J821" s="76"/>
      <c r="K821" s="76"/>
    </row>
    <row r="822">
      <c r="A822" s="75"/>
      <c r="B822" s="76"/>
      <c r="C822" s="76"/>
      <c r="D822" s="76"/>
      <c r="E822" s="76"/>
      <c r="F822" s="76"/>
      <c r="G822" s="76"/>
      <c r="H822" s="76"/>
      <c r="I822" s="76"/>
      <c r="J822" s="76"/>
      <c r="K822" s="76"/>
    </row>
    <row r="823">
      <c r="A823" s="75"/>
      <c r="B823" s="76"/>
      <c r="C823" s="76"/>
      <c r="D823" s="76"/>
      <c r="E823" s="76"/>
      <c r="F823" s="76"/>
      <c r="G823" s="76"/>
      <c r="H823" s="76"/>
      <c r="I823" s="76"/>
      <c r="J823" s="76"/>
      <c r="K823" s="76"/>
    </row>
    <row r="824">
      <c r="A824" s="75"/>
      <c r="B824" s="76"/>
      <c r="C824" s="76"/>
      <c r="D824" s="76"/>
      <c r="E824" s="76"/>
      <c r="F824" s="76"/>
      <c r="G824" s="76"/>
      <c r="H824" s="76"/>
      <c r="I824" s="76"/>
      <c r="J824" s="76"/>
      <c r="K824" s="76"/>
    </row>
    <row r="825">
      <c r="A825" s="75"/>
      <c r="B825" s="76"/>
      <c r="C825" s="76"/>
      <c r="D825" s="76"/>
      <c r="E825" s="76"/>
      <c r="F825" s="76"/>
      <c r="G825" s="76"/>
      <c r="H825" s="76"/>
      <c r="I825" s="76"/>
      <c r="J825" s="76"/>
      <c r="K825" s="76"/>
    </row>
    <row r="826">
      <c r="A826" s="75"/>
      <c r="B826" s="76"/>
      <c r="C826" s="76"/>
      <c r="D826" s="76"/>
      <c r="E826" s="76"/>
      <c r="F826" s="76"/>
      <c r="G826" s="76"/>
      <c r="H826" s="76"/>
      <c r="I826" s="76"/>
      <c r="J826" s="76"/>
      <c r="K826" s="76"/>
    </row>
    <row r="827">
      <c r="A827" s="75"/>
      <c r="B827" s="76"/>
      <c r="C827" s="76"/>
      <c r="D827" s="76"/>
      <c r="E827" s="76"/>
      <c r="F827" s="76"/>
      <c r="G827" s="76"/>
      <c r="H827" s="76"/>
      <c r="I827" s="76"/>
      <c r="J827" s="76"/>
      <c r="K827" s="76"/>
    </row>
    <row r="828">
      <c r="A828" s="75"/>
      <c r="B828" s="76"/>
      <c r="C828" s="76"/>
      <c r="D828" s="76"/>
      <c r="E828" s="76"/>
      <c r="F828" s="76"/>
      <c r="G828" s="76"/>
      <c r="H828" s="76"/>
      <c r="I828" s="76"/>
      <c r="J828" s="76"/>
      <c r="K828" s="76"/>
    </row>
    <row r="829">
      <c r="A829" s="75"/>
      <c r="B829" s="76"/>
      <c r="C829" s="76"/>
      <c r="D829" s="76"/>
      <c r="E829" s="76"/>
      <c r="F829" s="76"/>
      <c r="G829" s="76"/>
      <c r="H829" s="76"/>
      <c r="I829" s="76"/>
      <c r="J829" s="76"/>
      <c r="K829" s="76"/>
    </row>
    <row r="830">
      <c r="A830" s="75"/>
      <c r="B830" s="76"/>
      <c r="C830" s="76"/>
      <c r="D830" s="76"/>
      <c r="E830" s="76"/>
      <c r="F830" s="76"/>
      <c r="G830" s="76"/>
      <c r="H830" s="76"/>
      <c r="I830" s="76"/>
      <c r="J830" s="76"/>
      <c r="K830" s="76"/>
    </row>
    <row r="831">
      <c r="A831" s="75"/>
      <c r="B831" s="76"/>
      <c r="C831" s="76"/>
      <c r="D831" s="76"/>
      <c r="E831" s="76"/>
      <c r="F831" s="76"/>
      <c r="G831" s="76"/>
      <c r="H831" s="76"/>
      <c r="I831" s="76"/>
      <c r="J831" s="76"/>
      <c r="K831" s="76"/>
    </row>
    <row r="832">
      <c r="A832" s="75"/>
      <c r="B832" s="76"/>
      <c r="C832" s="76"/>
      <c r="D832" s="76"/>
      <c r="E832" s="76"/>
      <c r="F832" s="76"/>
      <c r="G832" s="76"/>
      <c r="H832" s="76"/>
      <c r="I832" s="76"/>
      <c r="J832" s="76"/>
      <c r="K832" s="76"/>
    </row>
    <row r="833">
      <c r="A833" s="75"/>
      <c r="B833" s="76"/>
      <c r="C833" s="76"/>
      <c r="D833" s="76"/>
      <c r="E833" s="76"/>
      <c r="F833" s="76"/>
      <c r="G833" s="76"/>
      <c r="H833" s="76"/>
      <c r="I833" s="76"/>
      <c r="J833" s="76"/>
      <c r="K833" s="76"/>
    </row>
    <row r="834">
      <c r="A834" s="75"/>
      <c r="B834" s="76"/>
      <c r="C834" s="76"/>
      <c r="D834" s="76"/>
      <c r="E834" s="76"/>
      <c r="F834" s="76"/>
      <c r="G834" s="76"/>
      <c r="H834" s="76"/>
      <c r="I834" s="76"/>
      <c r="J834" s="76"/>
      <c r="K834" s="76"/>
    </row>
    <row r="835">
      <c r="A835" s="75"/>
      <c r="B835" s="76"/>
      <c r="C835" s="76"/>
      <c r="D835" s="76"/>
      <c r="E835" s="76"/>
      <c r="F835" s="76"/>
      <c r="G835" s="76"/>
      <c r="H835" s="76"/>
      <c r="I835" s="76"/>
      <c r="J835" s="76"/>
      <c r="K835" s="76"/>
    </row>
    <row r="836">
      <c r="A836" s="75"/>
      <c r="B836" s="76"/>
      <c r="C836" s="76"/>
      <c r="D836" s="76"/>
      <c r="E836" s="76"/>
      <c r="F836" s="76"/>
      <c r="G836" s="76"/>
      <c r="H836" s="76"/>
      <c r="I836" s="76"/>
      <c r="J836" s="76"/>
      <c r="K836" s="76"/>
    </row>
    <row r="837">
      <c r="A837" s="75"/>
      <c r="B837" s="76"/>
      <c r="C837" s="76"/>
      <c r="D837" s="76"/>
      <c r="E837" s="76"/>
      <c r="F837" s="76"/>
      <c r="G837" s="76"/>
      <c r="H837" s="76"/>
      <c r="I837" s="76"/>
      <c r="J837" s="76"/>
      <c r="K837" s="76"/>
    </row>
    <row r="838">
      <c r="A838" s="75"/>
      <c r="B838" s="76"/>
      <c r="C838" s="76"/>
      <c r="D838" s="76"/>
      <c r="E838" s="76"/>
      <c r="F838" s="76"/>
      <c r="G838" s="76"/>
      <c r="H838" s="76"/>
      <c r="I838" s="76"/>
      <c r="J838" s="76"/>
      <c r="K838" s="76"/>
    </row>
    <row r="839">
      <c r="A839" s="75"/>
      <c r="B839" s="76"/>
      <c r="C839" s="76"/>
      <c r="D839" s="76"/>
      <c r="E839" s="76"/>
      <c r="F839" s="76"/>
      <c r="G839" s="76"/>
      <c r="H839" s="76"/>
      <c r="I839" s="76"/>
      <c r="J839" s="76"/>
      <c r="K839" s="76"/>
    </row>
    <row r="840">
      <c r="A840" s="75"/>
      <c r="B840" s="76"/>
      <c r="C840" s="76"/>
      <c r="D840" s="76"/>
      <c r="E840" s="76"/>
      <c r="F840" s="76"/>
      <c r="G840" s="76"/>
      <c r="H840" s="76"/>
      <c r="I840" s="76"/>
      <c r="J840" s="76"/>
      <c r="K840" s="76"/>
    </row>
    <row r="841">
      <c r="A841" s="75"/>
      <c r="B841" s="76"/>
      <c r="C841" s="76"/>
      <c r="D841" s="76"/>
      <c r="E841" s="76"/>
      <c r="F841" s="76"/>
      <c r="G841" s="76"/>
      <c r="H841" s="76"/>
      <c r="I841" s="76"/>
      <c r="J841" s="76"/>
      <c r="K841" s="76"/>
    </row>
    <row r="842">
      <c r="A842" s="75"/>
      <c r="B842" s="76"/>
      <c r="C842" s="76"/>
      <c r="D842" s="76"/>
      <c r="E842" s="76"/>
      <c r="F842" s="76"/>
      <c r="G842" s="76"/>
      <c r="H842" s="76"/>
      <c r="I842" s="76"/>
      <c r="J842" s="76"/>
      <c r="K842" s="76"/>
    </row>
    <row r="843">
      <c r="A843" s="75"/>
      <c r="B843" s="76"/>
      <c r="C843" s="76"/>
      <c r="D843" s="76"/>
      <c r="E843" s="76"/>
      <c r="F843" s="76"/>
      <c r="G843" s="76"/>
      <c r="H843" s="76"/>
      <c r="I843" s="76"/>
      <c r="J843" s="76"/>
      <c r="K843" s="76"/>
    </row>
    <row r="844">
      <c r="A844" s="75"/>
      <c r="B844" s="76"/>
      <c r="C844" s="76"/>
      <c r="D844" s="76"/>
      <c r="E844" s="76"/>
      <c r="F844" s="76"/>
      <c r="G844" s="76"/>
      <c r="H844" s="76"/>
      <c r="I844" s="76"/>
      <c r="J844" s="76"/>
      <c r="K844" s="76"/>
    </row>
    <row r="845">
      <c r="A845" s="75"/>
      <c r="B845" s="76"/>
      <c r="C845" s="76"/>
      <c r="D845" s="76"/>
      <c r="E845" s="76"/>
      <c r="F845" s="76"/>
      <c r="G845" s="76"/>
      <c r="H845" s="76"/>
      <c r="I845" s="76"/>
      <c r="J845" s="76"/>
      <c r="K845" s="76"/>
    </row>
    <row r="846">
      <c r="A846" s="75"/>
      <c r="B846" s="76"/>
      <c r="C846" s="76"/>
      <c r="D846" s="76"/>
      <c r="E846" s="76"/>
      <c r="F846" s="76"/>
      <c r="G846" s="76"/>
      <c r="H846" s="76"/>
      <c r="I846" s="76"/>
      <c r="J846" s="76"/>
      <c r="K846" s="76"/>
    </row>
    <row r="847">
      <c r="A847" s="75"/>
      <c r="B847" s="76"/>
      <c r="C847" s="76"/>
      <c r="D847" s="76"/>
      <c r="E847" s="76"/>
      <c r="F847" s="76"/>
      <c r="G847" s="76"/>
      <c r="H847" s="76"/>
      <c r="I847" s="76"/>
      <c r="J847" s="76"/>
      <c r="K847" s="76"/>
    </row>
    <row r="848">
      <c r="A848" s="75"/>
      <c r="B848" s="76"/>
      <c r="C848" s="76"/>
      <c r="D848" s="76"/>
      <c r="E848" s="76"/>
      <c r="F848" s="76"/>
      <c r="G848" s="76"/>
      <c r="H848" s="76"/>
      <c r="I848" s="76"/>
      <c r="J848" s="76"/>
      <c r="K848" s="76"/>
    </row>
    <row r="849">
      <c r="A849" s="75"/>
      <c r="B849" s="76"/>
      <c r="C849" s="76"/>
      <c r="D849" s="76"/>
      <c r="E849" s="76"/>
      <c r="F849" s="76"/>
      <c r="G849" s="76"/>
      <c r="H849" s="76"/>
      <c r="I849" s="76"/>
      <c r="J849" s="76"/>
      <c r="K849" s="76"/>
    </row>
    <row r="850">
      <c r="A850" s="75"/>
      <c r="B850" s="76"/>
      <c r="C850" s="76"/>
      <c r="D850" s="76"/>
      <c r="E850" s="76"/>
      <c r="F850" s="76"/>
      <c r="G850" s="76"/>
      <c r="H850" s="76"/>
      <c r="I850" s="76"/>
      <c r="J850" s="76"/>
      <c r="K850" s="76"/>
    </row>
    <row r="851">
      <c r="A851" s="75"/>
      <c r="B851" s="76"/>
      <c r="C851" s="76"/>
      <c r="D851" s="76"/>
      <c r="E851" s="76"/>
      <c r="F851" s="76"/>
      <c r="G851" s="76"/>
      <c r="H851" s="76"/>
      <c r="I851" s="76"/>
      <c r="J851" s="76"/>
      <c r="K851" s="76"/>
    </row>
    <row r="852">
      <c r="A852" s="75"/>
      <c r="B852" s="76"/>
      <c r="C852" s="76"/>
      <c r="D852" s="76"/>
      <c r="E852" s="76"/>
      <c r="F852" s="76"/>
      <c r="G852" s="76"/>
      <c r="H852" s="76"/>
      <c r="I852" s="76"/>
      <c r="J852" s="76"/>
      <c r="K852" s="76"/>
    </row>
    <row r="853">
      <c r="A853" s="75"/>
      <c r="B853" s="76"/>
      <c r="C853" s="76"/>
      <c r="D853" s="76"/>
      <c r="E853" s="76"/>
      <c r="F853" s="76"/>
      <c r="G853" s="76"/>
      <c r="H853" s="76"/>
      <c r="I853" s="76"/>
      <c r="J853" s="76"/>
      <c r="K853" s="76"/>
    </row>
    <row r="854">
      <c r="A854" s="75"/>
      <c r="B854" s="76"/>
      <c r="C854" s="76"/>
      <c r="D854" s="76"/>
      <c r="E854" s="76"/>
      <c r="F854" s="76"/>
      <c r="G854" s="76"/>
      <c r="H854" s="76"/>
      <c r="I854" s="76"/>
      <c r="J854" s="76"/>
      <c r="K854" s="76"/>
    </row>
    <row r="855">
      <c r="A855" s="75"/>
      <c r="B855" s="76"/>
      <c r="C855" s="76"/>
      <c r="D855" s="76"/>
      <c r="E855" s="76"/>
      <c r="F855" s="76"/>
      <c r="G855" s="76"/>
      <c r="H855" s="76"/>
      <c r="I855" s="76"/>
      <c r="J855" s="76"/>
      <c r="K855" s="76"/>
    </row>
    <row r="856">
      <c r="A856" s="75"/>
      <c r="B856" s="76"/>
      <c r="C856" s="76"/>
      <c r="D856" s="76"/>
      <c r="E856" s="76"/>
      <c r="F856" s="76"/>
      <c r="G856" s="76"/>
      <c r="H856" s="76"/>
      <c r="I856" s="76"/>
      <c r="J856" s="76"/>
      <c r="K856" s="76"/>
    </row>
    <row r="857">
      <c r="A857" s="75"/>
      <c r="B857" s="76"/>
      <c r="C857" s="76"/>
      <c r="D857" s="76"/>
      <c r="E857" s="76"/>
      <c r="F857" s="76"/>
      <c r="G857" s="76"/>
      <c r="H857" s="76"/>
      <c r="I857" s="76"/>
      <c r="J857" s="76"/>
      <c r="K857" s="76"/>
    </row>
    <row r="858">
      <c r="A858" s="75"/>
      <c r="B858" s="76"/>
      <c r="C858" s="76"/>
      <c r="D858" s="76"/>
      <c r="E858" s="76"/>
      <c r="F858" s="76"/>
      <c r="G858" s="76"/>
      <c r="H858" s="76"/>
      <c r="I858" s="76"/>
      <c r="J858" s="76"/>
      <c r="K858" s="76"/>
    </row>
    <row r="859">
      <c r="A859" s="75"/>
      <c r="B859" s="76"/>
      <c r="C859" s="76"/>
      <c r="D859" s="76"/>
      <c r="E859" s="76"/>
      <c r="F859" s="76"/>
      <c r="G859" s="76"/>
      <c r="H859" s="76"/>
      <c r="I859" s="76"/>
      <c r="J859" s="76"/>
      <c r="K859" s="76"/>
    </row>
    <row r="860">
      <c r="A860" s="75"/>
      <c r="B860" s="76"/>
      <c r="C860" s="76"/>
      <c r="D860" s="76"/>
      <c r="E860" s="76"/>
      <c r="F860" s="76"/>
      <c r="G860" s="76"/>
      <c r="H860" s="76"/>
      <c r="I860" s="76"/>
      <c r="J860" s="76"/>
      <c r="K860" s="76"/>
    </row>
    <row r="861">
      <c r="A861" s="75"/>
      <c r="B861" s="76"/>
      <c r="C861" s="76"/>
      <c r="D861" s="76"/>
      <c r="E861" s="76"/>
      <c r="F861" s="76"/>
      <c r="G861" s="76"/>
      <c r="H861" s="76"/>
      <c r="I861" s="76"/>
      <c r="J861" s="76"/>
      <c r="K861" s="76"/>
    </row>
    <row r="862">
      <c r="A862" s="75"/>
      <c r="B862" s="76"/>
      <c r="C862" s="76"/>
      <c r="D862" s="76"/>
      <c r="E862" s="76"/>
      <c r="F862" s="76"/>
      <c r="G862" s="76"/>
      <c r="H862" s="76"/>
      <c r="I862" s="76"/>
      <c r="J862" s="76"/>
      <c r="K862" s="76"/>
    </row>
    <row r="863">
      <c r="A863" s="75"/>
      <c r="B863" s="76"/>
      <c r="C863" s="76"/>
      <c r="D863" s="76"/>
      <c r="E863" s="76"/>
      <c r="F863" s="76"/>
      <c r="G863" s="76"/>
      <c r="H863" s="76"/>
      <c r="I863" s="76"/>
      <c r="J863" s="76"/>
      <c r="K863" s="76"/>
    </row>
    <row r="864">
      <c r="A864" s="75"/>
      <c r="B864" s="76"/>
      <c r="C864" s="76"/>
      <c r="D864" s="76"/>
      <c r="E864" s="76"/>
      <c r="F864" s="76"/>
      <c r="G864" s="76"/>
      <c r="H864" s="76"/>
      <c r="I864" s="76"/>
      <c r="J864" s="76"/>
      <c r="K864" s="76"/>
    </row>
    <row r="865">
      <c r="A865" s="75"/>
      <c r="B865" s="76"/>
      <c r="C865" s="76"/>
      <c r="D865" s="76"/>
      <c r="E865" s="76"/>
      <c r="F865" s="76"/>
      <c r="G865" s="76"/>
      <c r="H865" s="76"/>
      <c r="I865" s="76"/>
      <c r="J865" s="76"/>
      <c r="K865" s="76"/>
    </row>
    <row r="866">
      <c r="A866" s="75"/>
      <c r="B866" s="76"/>
      <c r="C866" s="76"/>
      <c r="D866" s="76"/>
      <c r="E866" s="76"/>
      <c r="F866" s="76"/>
      <c r="G866" s="76"/>
      <c r="H866" s="76"/>
      <c r="I866" s="76"/>
      <c r="J866" s="76"/>
      <c r="K866" s="76"/>
    </row>
    <row r="867">
      <c r="A867" s="75"/>
      <c r="B867" s="76"/>
      <c r="C867" s="76"/>
      <c r="D867" s="76"/>
      <c r="E867" s="76"/>
      <c r="F867" s="76"/>
      <c r="G867" s="76"/>
      <c r="H867" s="76"/>
      <c r="I867" s="76"/>
      <c r="J867" s="76"/>
      <c r="K867" s="76"/>
    </row>
    <row r="868">
      <c r="A868" s="75"/>
      <c r="B868" s="76"/>
      <c r="C868" s="76"/>
      <c r="D868" s="76"/>
      <c r="E868" s="76"/>
      <c r="F868" s="76"/>
      <c r="G868" s="76"/>
      <c r="H868" s="76"/>
      <c r="I868" s="76"/>
      <c r="J868" s="76"/>
      <c r="K868" s="76"/>
    </row>
    <row r="869">
      <c r="A869" s="75"/>
      <c r="B869" s="76"/>
      <c r="C869" s="76"/>
      <c r="D869" s="76"/>
      <c r="E869" s="76"/>
      <c r="F869" s="76"/>
      <c r="G869" s="76"/>
      <c r="H869" s="76"/>
      <c r="I869" s="76"/>
      <c r="J869" s="76"/>
      <c r="K869" s="76"/>
    </row>
    <row r="870">
      <c r="A870" s="75"/>
      <c r="B870" s="76"/>
      <c r="C870" s="76"/>
      <c r="D870" s="76"/>
      <c r="E870" s="76"/>
      <c r="F870" s="76"/>
      <c r="G870" s="76"/>
      <c r="H870" s="76"/>
      <c r="I870" s="76"/>
      <c r="J870" s="76"/>
      <c r="K870" s="76"/>
    </row>
    <row r="871">
      <c r="A871" s="75"/>
      <c r="B871" s="76"/>
      <c r="C871" s="76"/>
      <c r="D871" s="76"/>
      <c r="E871" s="76"/>
      <c r="F871" s="76"/>
      <c r="G871" s="76"/>
      <c r="H871" s="76"/>
      <c r="I871" s="76"/>
      <c r="J871" s="76"/>
      <c r="K871" s="76"/>
    </row>
    <row r="872">
      <c r="A872" s="75"/>
      <c r="B872" s="76"/>
      <c r="C872" s="76"/>
      <c r="D872" s="76"/>
      <c r="E872" s="76"/>
      <c r="F872" s="76"/>
      <c r="G872" s="76"/>
      <c r="H872" s="76"/>
      <c r="I872" s="76"/>
      <c r="J872" s="76"/>
      <c r="K872" s="76"/>
    </row>
    <row r="873">
      <c r="A873" s="75"/>
      <c r="B873" s="76"/>
      <c r="C873" s="76"/>
      <c r="D873" s="76"/>
      <c r="E873" s="76"/>
      <c r="F873" s="76"/>
      <c r="G873" s="76"/>
      <c r="H873" s="76"/>
      <c r="I873" s="76"/>
      <c r="J873" s="76"/>
      <c r="K873" s="76"/>
    </row>
    <row r="874">
      <c r="A874" s="75"/>
      <c r="B874" s="76"/>
      <c r="C874" s="76"/>
      <c r="D874" s="76"/>
      <c r="E874" s="76"/>
      <c r="F874" s="76"/>
      <c r="G874" s="76"/>
      <c r="H874" s="76"/>
      <c r="I874" s="76"/>
      <c r="J874" s="76"/>
      <c r="K874" s="76"/>
    </row>
    <row r="875">
      <c r="A875" s="75"/>
      <c r="B875" s="76"/>
      <c r="C875" s="76"/>
      <c r="D875" s="76"/>
      <c r="E875" s="76"/>
      <c r="F875" s="76"/>
      <c r="G875" s="76"/>
      <c r="H875" s="76"/>
      <c r="I875" s="76"/>
      <c r="J875" s="76"/>
      <c r="K875" s="76"/>
    </row>
    <row r="876">
      <c r="A876" s="75"/>
      <c r="B876" s="76"/>
      <c r="C876" s="76"/>
      <c r="D876" s="76"/>
      <c r="E876" s="76"/>
      <c r="F876" s="76"/>
      <c r="G876" s="76"/>
      <c r="H876" s="76"/>
      <c r="I876" s="76"/>
      <c r="J876" s="76"/>
      <c r="K876" s="76"/>
    </row>
    <row r="877">
      <c r="A877" s="75"/>
      <c r="B877" s="76"/>
      <c r="C877" s="76"/>
      <c r="D877" s="76"/>
      <c r="E877" s="76"/>
      <c r="F877" s="76"/>
      <c r="G877" s="76"/>
      <c r="H877" s="76"/>
      <c r="I877" s="76"/>
      <c r="J877" s="76"/>
      <c r="K877" s="76"/>
    </row>
    <row r="878">
      <c r="A878" s="75"/>
      <c r="B878" s="76"/>
      <c r="C878" s="76"/>
      <c r="D878" s="76"/>
      <c r="E878" s="76"/>
      <c r="F878" s="76"/>
      <c r="G878" s="76"/>
      <c r="H878" s="76"/>
      <c r="I878" s="76"/>
      <c r="J878" s="76"/>
      <c r="K878" s="76"/>
    </row>
    <row r="879">
      <c r="A879" s="75"/>
      <c r="B879" s="76"/>
      <c r="C879" s="76"/>
      <c r="D879" s="76"/>
      <c r="E879" s="76"/>
      <c r="F879" s="76"/>
      <c r="G879" s="76"/>
      <c r="H879" s="76"/>
      <c r="I879" s="76"/>
      <c r="J879" s="76"/>
      <c r="K879" s="76"/>
    </row>
    <row r="880">
      <c r="A880" s="75"/>
      <c r="B880" s="76"/>
      <c r="C880" s="76"/>
      <c r="D880" s="76"/>
      <c r="E880" s="76"/>
      <c r="F880" s="76"/>
      <c r="G880" s="76"/>
      <c r="H880" s="76"/>
      <c r="I880" s="76"/>
      <c r="J880" s="76"/>
      <c r="K880" s="76"/>
    </row>
    <row r="881">
      <c r="A881" s="75"/>
      <c r="B881" s="76"/>
      <c r="C881" s="76"/>
      <c r="D881" s="76"/>
      <c r="E881" s="76"/>
      <c r="F881" s="76"/>
      <c r="G881" s="76"/>
      <c r="H881" s="76"/>
      <c r="I881" s="76"/>
      <c r="J881" s="76"/>
      <c r="K881" s="76"/>
    </row>
    <row r="882">
      <c r="A882" s="75"/>
      <c r="B882" s="76"/>
      <c r="C882" s="76"/>
      <c r="D882" s="76"/>
      <c r="E882" s="76"/>
      <c r="F882" s="76"/>
      <c r="G882" s="76"/>
      <c r="H882" s="76"/>
      <c r="I882" s="76"/>
      <c r="J882" s="76"/>
      <c r="K882" s="76"/>
    </row>
    <row r="883">
      <c r="A883" s="75"/>
      <c r="B883" s="76"/>
      <c r="C883" s="76"/>
      <c r="D883" s="76"/>
      <c r="E883" s="76"/>
      <c r="F883" s="76"/>
      <c r="G883" s="76"/>
      <c r="H883" s="76"/>
      <c r="I883" s="76"/>
      <c r="J883" s="76"/>
      <c r="K883" s="76"/>
    </row>
    <row r="884">
      <c r="A884" s="75"/>
      <c r="B884" s="76"/>
      <c r="C884" s="76"/>
      <c r="D884" s="76"/>
      <c r="E884" s="76"/>
      <c r="F884" s="76"/>
      <c r="G884" s="76"/>
      <c r="H884" s="76"/>
      <c r="I884" s="76"/>
      <c r="J884" s="76"/>
      <c r="K884" s="76"/>
    </row>
    <row r="885">
      <c r="A885" s="75"/>
      <c r="B885" s="76"/>
      <c r="C885" s="76"/>
      <c r="D885" s="76"/>
      <c r="E885" s="76"/>
      <c r="F885" s="76"/>
      <c r="G885" s="76"/>
      <c r="H885" s="76"/>
      <c r="I885" s="76"/>
      <c r="J885" s="76"/>
      <c r="K885" s="76"/>
    </row>
    <row r="886">
      <c r="A886" s="75"/>
      <c r="B886" s="76"/>
      <c r="C886" s="76"/>
      <c r="D886" s="76"/>
      <c r="E886" s="76"/>
      <c r="F886" s="76"/>
      <c r="G886" s="76"/>
      <c r="H886" s="76"/>
      <c r="I886" s="76"/>
      <c r="J886" s="76"/>
      <c r="K886" s="76"/>
    </row>
    <row r="887">
      <c r="A887" s="75"/>
      <c r="B887" s="76"/>
      <c r="C887" s="76"/>
      <c r="D887" s="76"/>
      <c r="E887" s="76"/>
      <c r="F887" s="76"/>
      <c r="G887" s="76"/>
      <c r="H887" s="76"/>
      <c r="I887" s="76"/>
      <c r="J887" s="76"/>
      <c r="K887" s="76"/>
    </row>
    <row r="888">
      <c r="A888" s="75"/>
      <c r="B888" s="76"/>
      <c r="C888" s="76"/>
      <c r="D888" s="76"/>
      <c r="E888" s="76"/>
      <c r="F888" s="76"/>
      <c r="G888" s="76"/>
      <c r="H888" s="76"/>
      <c r="I888" s="76"/>
      <c r="J888" s="76"/>
      <c r="K888" s="76"/>
    </row>
    <row r="889">
      <c r="A889" s="75"/>
      <c r="B889" s="76"/>
      <c r="C889" s="76"/>
      <c r="D889" s="76"/>
      <c r="E889" s="76"/>
      <c r="F889" s="76"/>
      <c r="G889" s="76"/>
      <c r="H889" s="76"/>
      <c r="I889" s="76"/>
      <c r="J889" s="76"/>
      <c r="K889" s="76"/>
    </row>
    <row r="890">
      <c r="A890" s="75"/>
      <c r="B890" s="76"/>
      <c r="C890" s="76"/>
      <c r="D890" s="76"/>
      <c r="E890" s="76"/>
      <c r="F890" s="76"/>
      <c r="G890" s="76"/>
      <c r="H890" s="76"/>
      <c r="I890" s="76"/>
      <c r="J890" s="76"/>
      <c r="K890" s="76"/>
    </row>
    <row r="891">
      <c r="A891" s="75"/>
      <c r="B891" s="76"/>
      <c r="C891" s="76"/>
      <c r="D891" s="76"/>
      <c r="E891" s="76"/>
      <c r="F891" s="76"/>
      <c r="G891" s="76"/>
      <c r="H891" s="76"/>
      <c r="I891" s="76"/>
      <c r="J891" s="76"/>
      <c r="K891" s="76"/>
    </row>
    <row r="892">
      <c r="A892" s="75"/>
      <c r="B892" s="76"/>
      <c r="C892" s="76"/>
      <c r="D892" s="76"/>
      <c r="E892" s="76"/>
      <c r="F892" s="76"/>
      <c r="G892" s="76"/>
      <c r="H892" s="76"/>
      <c r="I892" s="76"/>
      <c r="J892" s="76"/>
      <c r="K892" s="76"/>
    </row>
    <row r="893">
      <c r="A893" s="75"/>
      <c r="B893" s="76"/>
      <c r="C893" s="76"/>
      <c r="D893" s="76"/>
      <c r="E893" s="76"/>
      <c r="F893" s="76"/>
      <c r="G893" s="76"/>
      <c r="H893" s="76"/>
      <c r="I893" s="76"/>
      <c r="J893" s="76"/>
      <c r="K893" s="76"/>
    </row>
    <row r="894">
      <c r="A894" s="75"/>
      <c r="B894" s="76"/>
      <c r="C894" s="76"/>
      <c r="D894" s="76"/>
      <c r="E894" s="76"/>
      <c r="F894" s="76"/>
      <c r="G894" s="76"/>
      <c r="H894" s="76"/>
      <c r="I894" s="76"/>
      <c r="J894" s="76"/>
      <c r="K894" s="76"/>
    </row>
    <row r="895">
      <c r="A895" s="75"/>
      <c r="B895" s="76"/>
      <c r="C895" s="76"/>
      <c r="D895" s="76"/>
      <c r="E895" s="76"/>
      <c r="F895" s="76"/>
      <c r="G895" s="76"/>
      <c r="H895" s="76"/>
      <c r="I895" s="76"/>
      <c r="J895" s="76"/>
      <c r="K895" s="76"/>
    </row>
    <row r="896">
      <c r="A896" s="75"/>
      <c r="B896" s="76"/>
      <c r="C896" s="76"/>
      <c r="D896" s="76"/>
      <c r="E896" s="76"/>
      <c r="F896" s="76"/>
      <c r="G896" s="76"/>
      <c r="H896" s="76"/>
      <c r="I896" s="76"/>
      <c r="J896" s="76"/>
      <c r="K896" s="76"/>
    </row>
    <row r="897">
      <c r="A897" s="75"/>
      <c r="B897" s="76"/>
      <c r="C897" s="76"/>
      <c r="D897" s="76"/>
      <c r="E897" s="76"/>
      <c r="F897" s="76"/>
      <c r="G897" s="76"/>
      <c r="H897" s="76"/>
      <c r="I897" s="76"/>
      <c r="J897" s="76"/>
      <c r="K897" s="76"/>
    </row>
    <row r="898">
      <c r="A898" s="75"/>
      <c r="B898" s="76"/>
      <c r="C898" s="76"/>
      <c r="D898" s="76"/>
      <c r="E898" s="76"/>
      <c r="F898" s="76"/>
      <c r="G898" s="76"/>
      <c r="H898" s="76"/>
      <c r="I898" s="76"/>
      <c r="J898" s="76"/>
      <c r="K898" s="76"/>
    </row>
    <row r="899">
      <c r="A899" s="75"/>
      <c r="B899" s="76"/>
      <c r="C899" s="76"/>
      <c r="D899" s="76"/>
      <c r="E899" s="76"/>
      <c r="F899" s="76"/>
      <c r="G899" s="76"/>
      <c r="H899" s="76"/>
      <c r="I899" s="76"/>
      <c r="J899" s="76"/>
      <c r="K899" s="76"/>
    </row>
    <row r="900">
      <c r="A900" s="75"/>
      <c r="B900" s="76"/>
      <c r="C900" s="76"/>
      <c r="D900" s="76"/>
      <c r="E900" s="76"/>
      <c r="F900" s="76"/>
      <c r="G900" s="76"/>
      <c r="H900" s="76"/>
      <c r="I900" s="76"/>
      <c r="J900" s="76"/>
      <c r="K900" s="76"/>
    </row>
    <row r="901">
      <c r="A901" s="75"/>
      <c r="B901" s="76"/>
      <c r="C901" s="76"/>
      <c r="D901" s="76"/>
      <c r="E901" s="76"/>
      <c r="F901" s="76"/>
      <c r="G901" s="76"/>
      <c r="H901" s="76"/>
      <c r="I901" s="76"/>
      <c r="J901" s="76"/>
      <c r="K901" s="76"/>
    </row>
    <row r="902">
      <c r="A902" s="75"/>
      <c r="B902" s="76"/>
      <c r="C902" s="76"/>
      <c r="D902" s="76"/>
      <c r="E902" s="76"/>
      <c r="F902" s="76"/>
      <c r="G902" s="76"/>
      <c r="H902" s="76"/>
      <c r="I902" s="76"/>
      <c r="J902" s="76"/>
      <c r="K902" s="76"/>
    </row>
    <row r="903">
      <c r="A903" s="75"/>
      <c r="B903" s="76"/>
      <c r="C903" s="76"/>
      <c r="D903" s="76"/>
      <c r="E903" s="76"/>
      <c r="F903" s="76"/>
      <c r="G903" s="76"/>
      <c r="H903" s="76"/>
      <c r="I903" s="76"/>
      <c r="J903" s="76"/>
      <c r="K903" s="76"/>
    </row>
    <row r="904">
      <c r="A904" s="75"/>
      <c r="B904" s="76"/>
      <c r="C904" s="76"/>
      <c r="D904" s="76"/>
      <c r="E904" s="76"/>
      <c r="F904" s="76"/>
      <c r="G904" s="76"/>
      <c r="H904" s="76"/>
      <c r="I904" s="76"/>
      <c r="J904" s="76"/>
      <c r="K904" s="76"/>
    </row>
    <row r="905">
      <c r="A905" s="75"/>
      <c r="B905" s="76"/>
      <c r="C905" s="76"/>
      <c r="D905" s="76"/>
      <c r="E905" s="76"/>
      <c r="F905" s="76"/>
      <c r="G905" s="76"/>
      <c r="H905" s="76"/>
      <c r="I905" s="76"/>
      <c r="J905" s="76"/>
      <c r="K905" s="76"/>
    </row>
    <row r="906">
      <c r="A906" s="75"/>
      <c r="B906" s="76"/>
      <c r="C906" s="76"/>
      <c r="D906" s="76"/>
      <c r="E906" s="76"/>
      <c r="F906" s="76"/>
      <c r="G906" s="76"/>
      <c r="H906" s="76"/>
      <c r="I906" s="76"/>
      <c r="J906" s="76"/>
      <c r="K906" s="76"/>
    </row>
    <row r="907">
      <c r="A907" s="75"/>
      <c r="B907" s="76"/>
      <c r="C907" s="76"/>
      <c r="D907" s="76"/>
      <c r="E907" s="76"/>
      <c r="F907" s="76"/>
      <c r="G907" s="76"/>
      <c r="H907" s="76"/>
      <c r="I907" s="76"/>
      <c r="J907" s="76"/>
      <c r="K907" s="76"/>
    </row>
    <row r="908">
      <c r="A908" s="75"/>
      <c r="B908" s="76"/>
      <c r="C908" s="76"/>
      <c r="D908" s="76"/>
      <c r="E908" s="76"/>
      <c r="F908" s="76"/>
      <c r="G908" s="76"/>
      <c r="H908" s="76"/>
      <c r="I908" s="76"/>
      <c r="J908" s="76"/>
      <c r="K908" s="76"/>
    </row>
    <row r="909">
      <c r="A909" s="75"/>
      <c r="B909" s="76"/>
      <c r="C909" s="76"/>
      <c r="D909" s="76"/>
      <c r="E909" s="76"/>
      <c r="F909" s="76"/>
      <c r="G909" s="76"/>
      <c r="H909" s="76"/>
      <c r="I909" s="76"/>
      <c r="J909" s="76"/>
      <c r="K909" s="76"/>
    </row>
    <row r="910">
      <c r="A910" s="75"/>
      <c r="B910" s="76"/>
      <c r="C910" s="76"/>
      <c r="D910" s="76"/>
      <c r="E910" s="76"/>
      <c r="F910" s="76"/>
      <c r="G910" s="76"/>
      <c r="H910" s="76"/>
      <c r="I910" s="76"/>
      <c r="J910" s="76"/>
      <c r="K910" s="76"/>
    </row>
    <row r="911">
      <c r="A911" s="75"/>
      <c r="B911" s="76"/>
      <c r="C911" s="76"/>
      <c r="D911" s="76"/>
      <c r="E911" s="76"/>
      <c r="F911" s="76"/>
      <c r="G911" s="76"/>
      <c r="H911" s="76"/>
      <c r="I911" s="76"/>
      <c r="J911" s="76"/>
      <c r="K911" s="76"/>
    </row>
    <row r="912">
      <c r="A912" s="75"/>
      <c r="B912" s="76"/>
      <c r="C912" s="76"/>
      <c r="D912" s="76"/>
      <c r="E912" s="76"/>
      <c r="F912" s="76"/>
      <c r="G912" s="76"/>
      <c r="H912" s="76"/>
      <c r="I912" s="76"/>
      <c r="J912" s="76"/>
      <c r="K912" s="76"/>
    </row>
    <row r="913">
      <c r="A913" s="75"/>
      <c r="B913" s="76"/>
      <c r="C913" s="76"/>
      <c r="D913" s="76"/>
      <c r="E913" s="76"/>
      <c r="F913" s="76"/>
      <c r="G913" s="76"/>
      <c r="H913" s="76"/>
      <c r="I913" s="76"/>
      <c r="J913" s="76"/>
      <c r="K913" s="76"/>
    </row>
    <row r="914">
      <c r="A914" s="75"/>
      <c r="B914" s="76"/>
      <c r="C914" s="76"/>
      <c r="D914" s="76"/>
      <c r="E914" s="76"/>
      <c r="F914" s="76"/>
      <c r="G914" s="76"/>
      <c r="H914" s="76"/>
      <c r="I914" s="76"/>
      <c r="J914" s="76"/>
      <c r="K914" s="76"/>
    </row>
    <row r="915">
      <c r="A915" s="75"/>
      <c r="B915" s="76"/>
      <c r="C915" s="76"/>
      <c r="D915" s="76"/>
      <c r="E915" s="76"/>
      <c r="F915" s="76"/>
      <c r="G915" s="76"/>
      <c r="H915" s="76"/>
      <c r="I915" s="76"/>
      <c r="J915" s="76"/>
      <c r="K915" s="76"/>
    </row>
    <row r="916">
      <c r="A916" s="75"/>
      <c r="B916" s="76"/>
      <c r="C916" s="76"/>
      <c r="D916" s="76"/>
      <c r="E916" s="76"/>
      <c r="F916" s="76"/>
      <c r="G916" s="76"/>
      <c r="H916" s="76"/>
      <c r="I916" s="76"/>
      <c r="J916" s="76"/>
      <c r="K916" s="76"/>
    </row>
    <row r="917">
      <c r="A917" s="75"/>
      <c r="B917" s="76"/>
      <c r="C917" s="76"/>
      <c r="D917" s="76"/>
      <c r="E917" s="76"/>
      <c r="F917" s="76"/>
      <c r="G917" s="76"/>
      <c r="H917" s="76"/>
      <c r="I917" s="76"/>
      <c r="J917" s="76"/>
      <c r="K917" s="76"/>
    </row>
    <row r="918">
      <c r="A918" s="75"/>
      <c r="B918" s="76"/>
      <c r="C918" s="76"/>
      <c r="D918" s="76"/>
      <c r="E918" s="76"/>
      <c r="F918" s="76"/>
      <c r="G918" s="76"/>
      <c r="H918" s="76"/>
      <c r="I918" s="76"/>
      <c r="J918" s="76"/>
      <c r="K918" s="76"/>
    </row>
    <row r="919">
      <c r="A919" s="75"/>
      <c r="B919" s="76"/>
      <c r="C919" s="76"/>
      <c r="D919" s="76"/>
      <c r="E919" s="76"/>
      <c r="F919" s="76"/>
      <c r="G919" s="76"/>
      <c r="H919" s="76"/>
      <c r="I919" s="76"/>
      <c r="J919" s="76"/>
      <c r="K919" s="76"/>
    </row>
    <row r="920">
      <c r="A920" s="75"/>
      <c r="B920" s="76"/>
      <c r="C920" s="76"/>
      <c r="D920" s="76"/>
      <c r="E920" s="76"/>
      <c r="F920" s="76"/>
      <c r="G920" s="76"/>
      <c r="H920" s="76"/>
      <c r="I920" s="76"/>
      <c r="J920" s="76"/>
      <c r="K920" s="76"/>
    </row>
    <row r="921">
      <c r="A921" s="75"/>
      <c r="B921" s="76"/>
      <c r="C921" s="76"/>
      <c r="D921" s="76"/>
      <c r="E921" s="76"/>
      <c r="F921" s="76"/>
      <c r="G921" s="76"/>
      <c r="H921" s="76"/>
      <c r="I921" s="76"/>
      <c r="J921" s="76"/>
      <c r="K921" s="76"/>
    </row>
    <row r="922">
      <c r="A922" s="75"/>
      <c r="B922" s="76"/>
      <c r="C922" s="76"/>
      <c r="D922" s="76"/>
      <c r="E922" s="76"/>
      <c r="F922" s="76"/>
      <c r="G922" s="76"/>
      <c r="H922" s="76"/>
      <c r="I922" s="76"/>
      <c r="J922" s="76"/>
      <c r="K922" s="76"/>
    </row>
    <row r="923">
      <c r="A923" s="75"/>
      <c r="B923" s="76"/>
      <c r="C923" s="76"/>
      <c r="D923" s="76"/>
      <c r="E923" s="76"/>
      <c r="F923" s="76"/>
      <c r="G923" s="76"/>
      <c r="H923" s="76"/>
      <c r="I923" s="76"/>
      <c r="J923" s="76"/>
      <c r="K923" s="76"/>
    </row>
    <row r="924">
      <c r="A924" s="75"/>
      <c r="B924" s="76"/>
      <c r="C924" s="76"/>
      <c r="D924" s="76"/>
      <c r="E924" s="76"/>
      <c r="F924" s="76"/>
      <c r="G924" s="76"/>
      <c r="H924" s="76"/>
      <c r="I924" s="76"/>
      <c r="J924" s="76"/>
      <c r="K924" s="76"/>
    </row>
    <row r="925">
      <c r="A925" s="75"/>
      <c r="B925" s="76"/>
      <c r="C925" s="76"/>
      <c r="D925" s="76"/>
      <c r="E925" s="76"/>
      <c r="F925" s="76"/>
      <c r="G925" s="76"/>
      <c r="H925" s="76"/>
      <c r="I925" s="76"/>
      <c r="J925" s="76"/>
      <c r="K925" s="76"/>
    </row>
    <row r="926">
      <c r="A926" s="75"/>
      <c r="B926" s="76"/>
      <c r="C926" s="76"/>
      <c r="D926" s="76"/>
      <c r="E926" s="76"/>
      <c r="F926" s="76"/>
      <c r="G926" s="76"/>
      <c r="H926" s="76"/>
      <c r="I926" s="76"/>
      <c r="J926" s="76"/>
      <c r="K926" s="76"/>
    </row>
    <row r="927">
      <c r="A927" s="75"/>
      <c r="B927" s="76"/>
      <c r="C927" s="76"/>
      <c r="D927" s="76"/>
      <c r="E927" s="76"/>
      <c r="F927" s="76"/>
      <c r="G927" s="76"/>
      <c r="H927" s="76"/>
      <c r="I927" s="76"/>
      <c r="J927" s="76"/>
      <c r="K927" s="76"/>
    </row>
    <row r="928">
      <c r="A928" s="75"/>
      <c r="B928" s="76"/>
      <c r="C928" s="76"/>
      <c r="D928" s="76"/>
      <c r="E928" s="76"/>
      <c r="F928" s="76"/>
      <c r="G928" s="76"/>
      <c r="H928" s="76"/>
      <c r="I928" s="76"/>
      <c r="J928" s="76"/>
      <c r="K928" s="76"/>
    </row>
    <row r="929">
      <c r="A929" s="75"/>
      <c r="B929" s="76"/>
      <c r="C929" s="76"/>
      <c r="D929" s="76"/>
      <c r="E929" s="76"/>
      <c r="F929" s="76"/>
      <c r="G929" s="76"/>
      <c r="H929" s="76"/>
      <c r="I929" s="76"/>
      <c r="J929" s="76"/>
      <c r="K929" s="76"/>
    </row>
    <row r="930">
      <c r="A930" s="75"/>
      <c r="B930" s="76"/>
      <c r="C930" s="76"/>
      <c r="D930" s="76"/>
      <c r="E930" s="76"/>
      <c r="F930" s="76"/>
      <c r="G930" s="76"/>
      <c r="H930" s="76"/>
      <c r="I930" s="76"/>
      <c r="J930" s="76"/>
      <c r="K930" s="76"/>
    </row>
    <row r="931">
      <c r="A931" s="75"/>
      <c r="B931" s="76"/>
      <c r="C931" s="76"/>
      <c r="D931" s="76"/>
      <c r="E931" s="76"/>
      <c r="F931" s="76"/>
      <c r="G931" s="76"/>
      <c r="H931" s="76"/>
      <c r="I931" s="76"/>
      <c r="J931" s="76"/>
      <c r="K931" s="76"/>
    </row>
    <row r="932">
      <c r="A932" s="75"/>
      <c r="B932" s="76"/>
      <c r="C932" s="76"/>
      <c r="D932" s="76"/>
      <c r="E932" s="76"/>
      <c r="F932" s="76"/>
      <c r="G932" s="76"/>
      <c r="H932" s="76"/>
      <c r="I932" s="76"/>
      <c r="J932" s="76"/>
      <c r="K932" s="76"/>
    </row>
    <row r="933">
      <c r="A933" s="75"/>
      <c r="B933" s="76"/>
      <c r="C933" s="76"/>
      <c r="D933" s="76"/>
      <c r="E933" s="76"/>
      <c r="F933" s="76"/>
      <c r="G933" s="76"/>
      <c r="H933" s="76"/>
      <c r="I933" s="76"/>
      <c r="J933" s="76"/>
      <c r="K933" s="76"/>
    </row>
    <row r="934">
      <c r="A934" s="75"/>
      <c r="B934" s="76"/>
      <c r="C934" s="76"/>
      <c r="D934" s="76"/>
      <c r="E934" s="76"/>
      <c r="F934" s="76"/>
      <c r="G934" s="76"/>
      <c r="H934" s="76"/>
      <c r="I934" s="76"/>
      <c r="J934" s="76"/>
      <c r="K934" s="76"/>
    </row>
    <row r="935">
      <c r="A935" s="75"/>
      <c r="B935" s="76"/>
      <c r="C935" s="76"/>
      <c r="D935" s="76"/>
      <c r="E935" s="76"/>
      <c r="F935" s="76"/>
      <c r="G935" s="76"/>
      <c r="H935" s="76"/>
      <c r="I935" s="76"/>
      <c r="J935" s="76"/>
      <c r="K935" s="76"/>
    </row>
    <row r="936">
      <c r="A936" s="75"/>
      <c r="B936" s="76"/>
      <c r="C936" s="76"/>
      <c r="D936" s="76"/>
      <c r="E936" s="76"/>
      <c r="F936" s="76"/>
      <c r="G936" s="76"/>
      <c r="H936" s="76"/>
      <c r="I936" s="76"/>
      <c r="J936" s="76"/>
      <c r="K936" s="76"/>
    </row>
    <row r="937">
      <c r="A937" s="75"/>
      <c r="B937" s="76"/>
      <c r="C937" s="76"/>
      <c r="D937" s="76"/>
      <c r="E937" s="76"/>
      <c r="F937" s="76"/>
      <c r="G937" s="76"/>
      <c r="H937" s="76"/>
      <c r="I937" s="76"/>
      <c r="J937" s="76"/>
      <c r="K937" s="76"/>
    </row>
    <row r="938">
      <c r="A938" s="75"/>
      <c r="B938" s="76"/>
      <c r="C938" s="76"/>
      <c r="D938" s="76"/>
      <c r="E938" s="76"/>
      <c r="F938" s="76"/>
      <c r="G938" s="76"/>
      <c r="H938" s="76"/>
      <c r="I938" s="76"/>
      <c r="J938" s="76"/>
      <c r="K938" s="76"/>
    </row>
    <row r="939">
      <c r="A939" s="75"/>
      <c r="B939" s="76"/>
      <c r="C939" s="76"/>
      <c r="D939" s="76"/>
      <c r="E939" s="76"/>
      <c r="F939" s="76"/>
      <c r="G939" s="76"/>
      <c r="H939" s="76"/>
      <c r="I939" s="76"/>
      <c r="J939" s="76"/>
      <c r="K939" s="76"/>
    </row>
    <row r="940">
      <c r="A940" s="75"/>
      <c r="B940" s="76"/>
      <c r="C940" s="76"/>
      <c r="D940" s="76"/>
      <c r="E940" s="76"/>
      <c r="F940" s="76"/>
      <c r="G940" s="76"/>
      <c r="H940" s="76"/>
      <c r="I940" s="76"/>
      <c r="J940" s="76"/>
      <c r="K940" s="76"/>
    </row>
    <row r="941">
      <c r="A941" s="75"/>
      <c r="B941" s="76"/>
      <c r="C941" s="76"/>
      <c r="D941" s="76"/>
      <c r="E941" s="76"/>
      <c r="F941" s="76"/>
      <c r="G941" s="76"/>
      <c r="H941" s="76"/>
      <c r="I941" s="76"/>
      <c r="J941" s="76"/>
      <c r="K941" s="76"/>
    </row>
    <row r="942">
      <c r="A942" s="75"/>
      <c r="B942" s="76"/>
      <c r="C942" s="76"/>
      <c r="D942" s="76"/>
      <c r="E942" s="76"/>
      <c r="F942" s="76"/>
      <c r="G942" s="76"/>
      <c r="H942" s="76"/>
      <c r="I942" s="76"/>
      <c r="J942" s="76"/>
      <c r="K942" s="76"/>
    </row>
    <row r="943">
      <c r="A943" s="75"/>
      <c r="B943" s="76"/>
      <c r="C943" s="76"/>
      <c r="D943" s="76"/>
      <c r="E943" s="76"/>
      <c r="F943" s="76"/>
      <c r="G943" s="76"/>
      <c r="H943" s="76"/>
      <c r="I943" s="76"/>
      <c r="J943" s="76"/>
      <c r="K943" s="76"/>
    </row>
    <row r="944">
      <c r="A944" s="75"/>
      <c r="B944" s="76"/>
      <c r="C944" s="76"/>
      <c r="D944" s="76"/>
      <c r="E944" s="76"/>
      <c r="F944" s="76"/>
      <c r="G944" s="76"/>
      <c r="H944" s="76"/>
      <c r="I944" s="76"/>
      <c r="J944" s="76"/>
      <c r="K944" s="76"/>
    </row>
    <row r="945">
      <c r="A945" s="75"/>
      <c r="B945" s="76"/>
      <c r="C945" s="76"/>
      <c r="D945" s="76"/>
      <c r="E945" s="76"/>
      <c r="F945" s="76"/>
      <c r="G945" s="76"/>
      <c r="H945" s="76"/>
      <c r="I945" s="76"/>
      <c r="J945" s="76"/>
      <c r="K945" s="76"/>
    </row>
    <row r="946">
      <c r="A946" s="75"/>
      <c r="B946" s="76"/>
      <c r="C946" s="76"/>
      <c r="D946" s="76"/>
      <c r="E946" s="76"/>
      <c r="F946" s="76"/>
      <c r="G946" s="76"/>
      <c r="H946" s="76"/>
      <c r="I946" s="76"/>
      <c r="J946" s="76"/>
      <c r="K946" s="76"/>
    </row>
    <row r="947">
      <c r="A947" s="75"/>
      <c r="B947" s="76"/>
      <c r="C947" s="76"/>
      <c r="D947" s="76"/>
      <c r="E947" s="76"/>
      <c r="F947" s="76"/>
      <c r="G947" s="76"/>
      <c r="H947" s="76"/>
      <c r="I947" s="76"/>
      <c r="J947" s="76"/>
      <c r="K947" s="76"/>
    </row>
    <row r="948">
      <c r="A948" s="75"/>
      <c r="B948" s="76"/>
      <c r="C948" s="76"/>
      <c r="D948" s="76"/>
      <c r="E948" s="76"/>
      <c r="F948" s="76"/>
      <c r="G948" s="76"/>
      <c r="H948" s="76"/>
      <c r="I948" s="76"/>
      <c r="J948" s="76"/>
      <c r="K948" s="76"/>
    </row>
    <row r="949">
      <c r="A949" s="75"/>
      <c r="B949" s="76"/>
      <c r="C949" s="76"/>
      <c r="D949" s="76"/>
      <c r="E949" s="76"/>
      <c r="F949" s="76"/>
      <c r="G949" s="76"/>
      <c r="H949" s="76"/>
      <c r="I949" s="76"/>
      <c r="J949" s="76"/>
      <c r="K949" s="76"/>
    </row>
    <row r="950">
      <c r="A950" s="75"/>
      <c r="B950" s="76"/>
      <c r="C950" s="76"/>
      <c r="D950" s="76"/>
      <c r="E950" s="76"/>
      <c r="F950" s="76"/>
      <c r="G950" s="76"/>
      <c r="H950" s="76"/>
      <c r="I950" s="76"/>
      <c r="J950" s="76"/>
      <c r="K950" s="76"/>
    </row>
    <row r="951">
      <c r="A951" s="75"/>
      <c r="B951" s="76"/>
      <c r="C951" s="76"/>
      <c r="D951" s="76"/>
      <c r="E951" s="76"/>
      <c r="F951" s="76"/>
      <c r="G951" s="76"/>
      <c r="H951" s="76"/>
      <c r="I951" s="76"/>
      <c r="J951" s="76"/>
      <c r="K951" s="76"/>
    </row>
    <row r="952">
      <c r="A952" s="75"/>
      <c r="B952" s="76"/>
      <c r="C952" s="76"/>
      <c r="D952" s="76"/>
      <c r="E952" s="76"/>
      <c r="F952" s="76"/>
      <c r="G952" s="76"/>
      <c r="H952" s="76"/>
      <c r="I952" s="76"/>
      <c r="J952" s="76"/>
      <c r="K952" s="76"/>
    </row>
    <row r="953">
      <c r="A953" s="75"/>
      <c r="B953" s="76"/>
      <c r="C953" s="76"/>
      <c r="D953" s="76"/>
      <c r="E953" s="76"/>
      <c r="F953" s="76"/>
      <c r="G953" s="76"/>
      <c r="H953" s="76"/>
      <c r="I953" s="76"/>
      <c r="J953" s="76"/>
      <c r="K953" s="76"/>
    </row>
    <row r="954">
      <c r="A954" s="75"/>
      <c r="B954" s="76"/>
      <c r="C954" s="76"/>
      <c r="D954" s="76"/>
      <c r="E954" s="76"/>
      <c r="F954" s="76"/>
      <c r="G954" s="76"/>
      <c r="H954" s="76"/>
      <c r="I954" s="76"/>
      <c r="J954" s="76"/>
      <c r="K954" s="76"/>
    </row>
    <row r="955">
      <c r="A955" s="75"/>
      <c r="B955" s="76"/>
      <c r="C955" s="76"/>
      <c r="D955" s="76"/>
      <c r="E955" s="76"/>
      <c r="F955" s="76"/>
      <c r="G955" s="76"/>
      <c r="H955" s="76"/>
      <c r="I955" s="76"/>
      <c r="J955" s="76"/>
      <c r="K955" s="76"/>
    </row>
    <row r="956">
      <c r="A956" s="75"/>
      <c r="B956" s="76"/>
      <c r="C956" s="76"/>
      <c r="D956" s="76"/>
      <c r="E956" s="76"/>
      <c r="F956" s="76"/>
      <c r="G956" s="76"/>
      <c r="H956" s="76"/>
      <c r="I956" s="76"/>
      <c r="J956" s="76"/>
      <c r="K956" s="76"/>
    </row>
    <row r="957">
      <c r="A957" s="75"/>
      <c r="B957" s="76"/>
      <c r="C957" s="76"/>
      <c r="D957" s="76"/>
      <c r="E957" s="76"/>
      <c r="F957" s="76"/>
      <c r="G957" s="76"/>
      <c r="H957" s="76"/>
      <c r="I957" s="76"/>
      <c r="J957" s="76"/>
      <c r="K957" s="76"/>
    </row>
    <row r="958">
      <c r="A958" s="75"/>
      <c r="B958" s="76"/>
      <c r="C958" s="76"/>
      <c r="D958" s="76"/>
      <c r="E958" s="76"/>
      <c r="F958" s="76"/>
      <c r="G958" s="76"/>
      <c r="H958" s="76"/>
      <c r="I958" s="76"/>
      <c r="J958" s="76"/>
      <c r="K958" s="76"/>
    </row>
    <row r="959">
      <c r="A959" s="75"/>
      <c r="B959" s="76"/>
      <c r="C959" s="76"/>
      <c r="D959" s="76"/>
      <c r="E959" s="76"/>
      <c r="F959" s="76"/>
      <c r="G959" s="76"/>
      <c r="H959" s="76"/>
      <c r="I959" s="76"/>
      <c r="J959" s="76"/>
      <c r="K959" s="76"/>
    </row>
    <row r="960">
      <c r="A960" s="75"/>
      <c r="B960" s="76"/>
      <c r="C960" s="76"/>
      <c r="D960" s="76"/>
      <c r="E960" s="76"/>
      <c r="F960" s="76"/>
      <c r="G960" s="76"/>
      <c r="H960" s="76"/>
      <c r="I960" s="76"/>
      <c r="J960" s="76"/>
      <c r="K960" s="76"/>
    </row>
    <row r="961">
      <c r="A961" s="75"/>
      <c r="B961" s="76"/>
      <c r="C961" s="76"/>
      <c r="D961" s="76"/>
      <c r="E961" s="76"/>
      <c r="F961" s="76"/>
      <c r="G961" s="76"/>
      <c r="H961" s="76"/>
      <c r="I961" s="76"/>
      <c r="J961" s="76"/>
      <c r="K961" s="76"/>
    </row>
    <row r="962">
      <c r="A962" s="75"/>
      <c r="B962" s="76"/>
      <c r="C962" s="76"/>
      <c r="D962" s="76"/>
      <c r="E962" s="76"/>
      <c r="F962" s="76"/>
      <c r="G962" s="76"/>
      <c r="H962" s="76"/>
      <c r="I962" s="76"/>
      <c r="J962" s="76"/>
      <c r="K962" s="76"/>
    </row>
    <row r="963">
      <c r="A963" s="75"/>
      <c r="B963" s="76"/>
      <c r="C963" s="76"/>
      <c r="D963" s="76"/>
      <c r="E963" s="76"/>
      <c r="F963" s="76"/>
      <c r="G963" s="76"/>
      <c r="H963" s="76"/>
      <c r="I963" s="76"/>
      <c r="J963" s="76"/>
      <c r="K963" s="76"/>
    </row>
    <row r="964">
      <c r="A964" s="75"/>
      <c r="B964" s="76"/>
      <c r="C964" s="76"/>
      <c r="D964" s="76"/>
      <c r="E964" s="76"/>
      <c r="F964" s="76"/>
      <c r="G964" s="76"/>
      <c r="H964" s="76"/>
      <c r="I964" s="76"/>
      <c r="J964" s="76"/>
      <c r="K964" s="76"/>
    </row>
    <row r="965">
      <c r="A965" s="75"/>
      <c r="B965" s="76"/>
      <c r="C965" s="76"/>
      <c r="D965" s="76"/>
      <c r="E965" s="76"/>
      <c r="F965" s="76"/>
      <c r="G965" s="76"/>
      <c r="H965" s="76"/>
      <c r="I965" s="76"/>
      <c r="J965" s="76"/>
      <c r="K965" s="76"/>
    </row>
    <row r="966">
      <c r="A966" s="75"/>
      <c r="B966" s="76"/>
      <c r="C966" s="76"/>
      <c r="D966" s="76"/>
      <c r="E966" s="76"/>
      <c r="F966" s="76"/>
      <c r="G966" s="76"/>
      <c r="H966" s="76"/>
      <c r="I966" s="76"/>
      <c r="J966" s="76"/>
      <c r="K966" s="76"/>
    </row>
    <row r="967">
      <c r="A967" s="75"/>
      <c r="B967" s="76"/>
      <c r="C967" s="76"/>
      <c r="D967" s="76"/>
      <c r="E967" s="76"/>
      <c r="F967" s="76"/>
      <c r="G967" s="76"/>
      <c r="H967" s="76"/>
      <c r="I967" s="76"/>
      <c r="J967" s="76"/>
      <c r="K967" s="76"/>
    </row>
    <row r="968">
      <c r="A968" s="75"/>
      <c r="B968" s="76"/>
      <c r="C968" s="76"/>
      <c r="D968" s="76"/>
      <c r="E968" s="76"/>
      <c r="F968" s="76"/>
      <c r="G968" s="76"/>
      <c r="H968" s="76"/>
      <c r="I968" s="76"/>
      <c r="J968" s="76"/>
      <c r="K968" s="76"/>
    </row>
    <row r="969">
      <c r="A969" s="75"/>
      <c r="B969" s="76"/>
      <c r="C969" s="76"/>
      <c r="D969" s="76"/>
      <c r="E969" s="76"/>
      <c r="F969" s="76"/>
      <c r="G969" s="76"/>
      <c r="H969" s="76"/>
      <c r="I969" s="76"/>
      <c r="J969" s="76"/>
      <c r="K969" s="76"/>
    </row>
    <row r="970">
      <c r="A970" s="75"/>
      <c r="B970" s="76"/>
      <c r="C970" s="76"/>
      <c r="D970" s="76"/>
      <c r="E970" s="76"/>
      <c r="F970" s="76"/>
      <c r="G970" s="76"/>
      <c r="H970" s="76"/>
      <c r="I970" s="76"/>
      <c r="J970" s="76"/>
      <c r="K970" s="76"/>
    </row>
    <row r="971">
      <c r="A971" s="75"/>
      <c r="B971" s="76"/>
      <c r="C971" s="76"/>
      <c r="D971" s="76"/>
      <c r="E971" s="76"/>
      <c r="F971" s="76"/>
      <c r="G971" s="76"/>
      <c r="H971" s="76"/>
      <c r="I971" s="76"/>
      <c r="J971" s="76"/>
      <c r="K971" s="76"/>
    </row>
    <row r="972">
      <c r="A972" s="75"/>
      <c r="B972" s="76"/>
      <c r="C972" s="76"/>
      <c r="D972" s="76"/>
      <c r="E972" s="76"/>
      <c r="F972" s="76"/>
      <c r="G972" s="76"/>
      <c r="H972" s="76"/>
      <c r="I972" s="76"/>
      <c r="J972" s="76"/>
      <c r="K972" s="76"/>
    </row>
    <row r="973">
      <c r="A973" s="75"/>
      <c r="B973" s="76"/>
      <c r="C973" s="76"/>
      <c r="D973" s="76"/>
      <c r="E973" s="76"/>
      <c r="F973" s="76"/>
      <c r="G973" s="76"/>
      <c r="H973" s="76"/>
      <c r="I973" s="76"/>
      <c r="J973" s="76"/>
      <c r="K973" s="76"/>
    </row>
    <row r="974">
      <c r="A974" s="75"/>
      <c r="B974" s="76"/>
      <c r="C974" s="76"/>
      <c r="D974" s="76"/>
      <c r="E974" s="76"/>
      <c r="F974" s="76"/>
      <c r="G974" s="76"/>
      <c r="H974" s="76"/>
      <c r="I974" s="76"/>
      <c r="J974" s="76"/>
      <c r="K974" s="76"/>
    </row>
    <row r="975">
      <c r="A975" s="75"/>
      <c r="B975" s="76"/>
      <c r="C975" s="76"/>
      <c r="D975" s="76"/>
      <c r="E975" s="76"/>
      <c r="F975" s="76"/>
      <c r="G975" s="76"/>
      <c r="H975" s="76"/>
      <c r="I975" s="76"/>
      <c r="J975" s="76"/>
      <c r="K975" s="76"/>
    </row>
    <row r="976">
      <c r="A976" s="75"/>
      <c r="B976" s="76"/>
      <c r="C976" s="76"/>
      <c r="D976" s="76"/>
      <c r="E976" s="76"/>
      <c r="F976" s="76"/>
      <c r="G976" s="76"/>
      <c r="H976" s="76"/>
      <c r="I976" s="76"/>
      <c r="J976" s="76"/>
      <c r="K976" s="76"/>
    </row>
    <row r="977">
      <c r="A977" s="75"/>
      <c r="B977" s="76"/>
      <c r="C977" s="76"/>
      <c r="D977" s="76"/>
      <c r="E977" s="76"/>
      <c r="F977" s="76"/>
      <c r="G977" s="76"/>
      <c r="H977" s="76"/>
      <c r="I977" s="76"/>
      <c r="J977" s="76"/>
      <c r="K977" s="76"/>
    </row>
    <row r="978">
      <c r="A978" s="75"/>
      <c r="B978" s="76"/>
      <c r="C978" s="76"/>
      <c r="D978" s="76"/>
      <c r="E978" s="76"/>
      <c r="F978" s="76"/>
      <c r="G978" s="76"/>
      <c r="H978" s="76"/>
      <c r="I978" s="76"/>
      <c r="J978" s="76"/>
      <c r="K978" s="76"/>
    </row>
    <row r="979">
      <c r="A979" s="75"/>
      <c r="B979" s="76"/>
      <c r="C979" s="76"/>
      <c r="D979" s="76"/>
      <c r="E979" s="76"/>
      <c r="F979" s="76"/>
      <c r="G979" s="76"/>
      <c r="H979" s="76"/>
      <c r="I979" s="76"/>
      <c r="J979" s="76"/>
      <c r="K979" s="76"/>
    </row>
    <row r="980">
      <c r="A980" s="75"/>
      <c r="B980" s="76"/>
      <c r="C980" s="76"/>
      <c r="D980" s="76"/>
      <c r="E980" s="76"/>
      <c r="F980" s="76"/>
      <c r="G980" s="76"/>
      <c r="H980" s="76"/>
      <c r="I980" s="76"/>
      <c r="J980" s="76"/>
      <c r="K980" s="76"/>
    </row>
    <row r="981">
      <c r="A981" s="75"/>
      <c r="B981" s="76"/>
      <c r="C981" s="76"/>
      <c r="D981" s="76"/>
      <c r="E981" s="76"/>
      <c r="F981" s="76"/>
      <c r="G981" s="76"/>
      <c r="H981" s="76"/>
      <c r="I981" s="76"/>
      <c r="J981" s="76"/>
      <c r="K981" s="76"/>
    </row>
    <row r="982">
      <c r="A982" s="75"/>
      <c r="B982" s="76"/>
      <c r="C982" s="76"/>
      <c r="D982" s="76"/>
      <c r="E982" s="76"/>
      <c r="F982" s="76"/>
      <c r="G982" s="76"/>
      <c r="H982" s="76"/>
      <c r="I982" s="76"/>
      <c r="J982" s="76"/>
      <c r="K982" s="76"/>
    </row>
    <row r="983">
      <c r="A983" s="75"/>
      <c r="B983" s="76"/>
      <c r="C983" s="76"/>
      <c r="D983" s="76"/>
      <c r="E983" s="76"/>
      <c r="F983" s="76"/>
      <c r="G983" s="76"/>
      <c r="H983" s="76"/>
      <c r="I983" s="76"/>
      <c r="J983" s="76"/>
      <c r="K983" s="76"/>
    </row>
    <row r="984">
      <c r="A984" s="75"/>
      <c r="B984" s="76"/>
      <c r="C984" s="76"/>
      <c r="D984" s="76"/>
      <c r="E984" s="76"/>
      <c r="F984" s="76"/>
      <c r="G984" s="76"/>
      <c r="H984" s="76"/>
      <c r="I984" s="76"/>
      <c r="J984" s="76"/>
      <c r="K984" s="76"/>
    </row>
    <row r="985">
      <c r="A985" s="75"/>
      <c r="B985" s="76"/>
      <c r="C985" s="76"/>
      <c r="D985" s="76"/>
      <c r="E985" s="76"/>
      <c r="F985" s="76"/>
      <c r="G985" s="76"/>
      <c r="H985" s="76"/>
      <c r="I985" s="76"/>
      <c r="J985" s="76"/>
      <c r="K985" s="76"/>
    </row>
    <row r="986">
      <c r="A986" s="75"/>
      <c r="B986" s="76"/>
      <c r="C986" s="76"/>
      <c r="D986" s="76"/>
      <c r="E986" s="76"/>
      <c r="F986" s="76"/>
      <c r="G986" s="76"/>
      <c r="H986" s="76"/>
      <c r="I986" s="76"/>
      <c r="J986" s="76"/>
      <c r="K986" s="76"/>
    </row>
    <row r="987">
      <c r="A987" s="75"/>
      <c r="B987" s="76"/>
      <c r="C987" s="76"/>
      <c r="D987" s="76"/>
      <c r="E987" s="76"/>
      <c r="F987" s="76"/>
      <c r="G987" s="76"/>
      <c r="H987" s="76"/>
      <c r="I987" s="76"/>
      <c r="J987" s="76"/>
      <c r="K987" s="76"/>
    </row>
    <row r="988">
      <c r="A988" s="75"/>
      <c r="B988" s="76"/>
      <c r="C988" s="76"/>
      <c r="D988" s="76"/>
      <c r="E988" s="76"/>
      <c r="F988" s="76"/>
      <c r="G988" s="76"/>
      <c r="H988" s="76"/>
      <c r="I988" s="76"/>
      <c r="J988" s="76"/>
      <c r="K988" s="76"/>
    </row>
    <row r="989">
      <c r="A989" s="75"/>
      <c r="B989" s="76"/>
      <c r="C989" s="76"/>
      <c r="D989" s="76"/>
      <c r="E989" s="76"/>
      <c r="F989" s="76"/>
      <c r="G989" s="76"/>
      <c r="H989" s="76"/>
      <c r="I989" s="76"/>
      <c r="J989" s="76"/>
      <c r="K989" s="76"/>
    </row>
    <row r="990">
      <c r="A990" s="75"/>
      <c r="B990" s="76"/>
      <c r="C990" s="76"/>
      <c r="D990" s="76"/>
      <c r="E990" s="76"/>
      <c r="F990" s="76"/>
      <c r="G990" s="76"/>
      <c r="H990" s="76"/>
      <c r="I990" s="76"/>
      <c r="J990" s="76"/>
      <c r="K990" s="76"/>
    </row>
    <row r="991">
      <c r="A991" s="75"/>
      <c r="B991" s="76"/>
      <c r="C991" s="76"/>
      <c r="D991" s="76"/>
      <c r="E991" s="76"/>
      <c r="F991" s="76"/>
      <c r="G991" s="76"/>
      <c r="H991" s="76"/>
      <c r="I991" s="76"/>
      <c r="J991" s="76"/>
      <c r="K991" s="76"/>
    </row>
    <row r="992">
      <c r="A992" s="75"/>
      <c r="B992" s="76"/>
      <c r="C992" s="76"/>
      <c r="D992" s="76"/>
      <c r="E992" s="76"/>
      <c r="F992" s="76"/>
      <c r="G992" s="76"/>
      <c r="H992" s="76"/>
      <c r="I992" s="76"/>
      <c r="J992" s="76"/>
      <c r="K992" s="76"/>
    </row>
    <row r="993">
      <c r="A993" s="75"/>
      <c r="B993" s="76"/>
      <c r="C993" s="76"/>
      <c r="D993" s="76"/>
      <c r="E993" s="76"/>
      <c r="F993" s="76"/>
      <c r="G993" s="76"/>
      <c r="H993" s="76"/>
      <c r="I993" s="76"/>
      <c r="J993" s="76"/>
      <c r="K993" s="76"/>
    </row>
    <row r="994">
      <c r="A994" s="75"/>
      <c r="B994" s="76"/>
      <c r="C994" s="76"/>
      <c r="D994" s="76"/>
      <c r="E994" s="76"/>
      <c r="F994" s="76"/>
      <c r="G994" s="76"/>
      <c r="H994" s="76"/>
      <c r="I994" s="76"/>
      <c r="J994" s="76"/>
      <c r="K994" s="76"/>
    </row>
    <row r="995">
      <c r="A995" s="75"/>
      <c r="B995" s="76"/>
      <c r="C995" s="76"/>
      <c r="D995" s="76"/>
      <c r="E995" s="76"/>
      <c r="F995" s="76"/>
      <c r="G995" s="76"/>
      <c r="H995" s="76"/>
      <c r="I995" s="76"/>
      <c r="J995" s="76"/>
      <c r="K995" s="76"/>
    </row>
    <row r="996">
      <c r="A996" s="75"/>
      <c r="B996" s="76"/>
      <c r="C996" s="76"/>
      <c r="D996" s="76"/>
      <c r="E996" s="76"/>
      <c r="F996" s="76"/>
      <c r="G996" s="76"/>
      <c r="H996" s="76"/>
      <c r="I996" s="76"/>
      <c r="J996" s="76"/>
      <c r="K996" s="76"/>
    </row>
    <row r="997">
      <c r="A997" s="75"/>
      <c r="B997" s="76"/>
      <c r="C997" s="76"/>
      <c r="D997" s="76"/>
      <c r="E997" s="76"/>
      <c r="F997" s="76"/>
      <c r="G997" s="76"/>
      <c r="H997" s="76"/>
      <c r="I997" s="76"/>
      <c r="J997" s="76"/>
      <c r="K997" s="76"/>
    </row>
    <row r="998">
      <c r="A998" s="75"/>
      <c r="B998" s="76"/>
      <c r="C998" s="76"/>
      <c r="D998" s="76"/>
      <c r="E998" s="76"/>
      <c r="F998" s="76"/>
      <c r="G998" s="76"/>
      <c r="H998" s="76"/>
      <c r="I998" s="76"/>
      <c r="J998" s="76"/>
      <c r="K998" s="76"/>
    </row>
    <row r="999">
      <c r="A999" s="75"/>
      <c r="B999" s="76"/>
      <c r="C999" s="76"/>
      <c r="D999" s="76"/>
      <c r="E999" s="76"/>
      <c r="F999" s="76"/>
      <c r="G999" s="76"/>
      <c r="H999" s="76"/>
      <c r="I999" s="76"/>
      <c r="J999" s="76"/>
      <c r="K999" s="76"/>
    </row>
    <row r="1000">
      <c r="A1000" s="75"/>
      <c r="B1000" s="76"/>
      <c r="C1000" s="52" t="s">
        <v>391</v>
      </c>
      <c r="D1000" s="276">
        <v>26.405</v>
      </c>
      <c r="E1000" s="52">
        <v>6.0</v>
      </c>
      <c r="F1000" s="76"/>
      <c r="G1000" s="76"/>
      <c r="H1000" s="76"/>
      <c r="I1000" s="100" t="s">
        <v>101</v>
      </c>
      <c r="J1000" s="52" t="s">
        <v>53</v>
      </c>
      <c r="K1000" s="293" t="s">
        <v>203</v>
      </c>
    </row>
  </sheetData>
  <autoFilter ref="$A$4:$L$132"/>
  <mergeCells count="1">
    <mergeCell ref="Q3:S3"/>
  </mergeCells>
  <hyperlinks>
    <hyperlink r:id="rId1" ref="G3"/>
    <hyperlink r:id="rId2" ref="D5"/>
    <hyperlink r:id="rId3" ref="L75"/>
  </hyperlinks>
  <drawing r:id="rId4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0" max="10" width="16.63"/>
    <col customWidth="1" min="12" max="12" width="18.88"/>
    <col customWidth="1" hidden="1" min="13" max="13" width="15.75"/>
    <col customWidth="1" hidden="1" min="14" max="14" width="15.13"/>
  </cols>
  <sheetData>
    <row r="1">
      <c r="A1" s="422" t="s">
        <v>877</v>
      </c>
      <c r="B1" s="93" t="s">
        <v>878</v>
      </c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76"/>
    </row>
    <row r="2">
      <c r="A2" s="52"/>
      <c r="B2" s="52"/>
      <c r="C2" s="52"/>
      <c r="D2" s="52"/>
      <c r="E2" s="52"/>
      <c r="F2" s="52" t="s">
        <v>881</v>
      </c>
      <c r="G2" s="52">
        <v>16.917</v>
      </c>
      <c r="H2" s="52">
        <v>31.747</v>
      </c>
      <c r="I2" s="52">
        <f t="shared" ref="I2:I3" si="1">H2-16.3</f>
        <v>15.447</v>
      </c>
      <c r="J2" s="52"/>
      <c r="K2" s="52"/>
      <c r="L2" s="52">
        <v>3.0</v>
      </c>
      <c r="M2" s="52"/>
      <c r="N2" s="52">
        <v>6.4</v>
      </c>
      <c r="O2" s="52"/>
      <c r="P2" s="52"/>
      <c r="Q2" s="52"/>
    </row>
    <row r="3">
      <c r="A3" s="52"/>
      <c r="B3" s="52"/>
      <c r="C3" s="52"/>
      <c r="D3" s="52"/>
      <c r="E3" s="52"/>
      <c r="F3" s="52"/>
      <c r="G3" s="52"/>
      <c r="H3" s="52">
        <v>30.69</v>
      </c>
      <c r="I3" s="52">
        <f t="shared" si="1"/>
        <v>14.39</v>
      </c>
      <c r="J3" s="52"/>
      <c r="K3" s="52"/>
      <c r="L3" s="52"/>
      <c r="M3" s="52"/>
      <c r="N3" s="52"/>
      <c r="O3" s="52" t="s">
        <v>249</v>
      </c>
    </row>
    <row r="4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 t="s">
        <v>387</v>
      </c>
      <c r="N4" s="7" t="s">
        <v>388</v>
      </c>
      <c r="O4" s="7" t="s">
        <v>65</v>
      </c>
      <c r="P4" s="7" t="s">
        <v>101</v>
      </c>
      <c r="Q4" s="7" t="s">
        <v>253</v>
      </c>
      <c r="R4" s="13"/>
      <c r="S4" s="13"/>
      <c r="T4" s="13"/>
      <c r="U4" s="13"/>
      <c r="V4" s="13"/>
      <c r="W4" s="13"/>
      <c r="X4" s="13"/>
      <c r="Y4" s="13"/>
      <c r="Z4" s="13"/>
    </row>
    <row r="5">
      <c r="A5" s="156">
        <v>45227.0</v>
      </c>
      <c r="B5" s="52">
        <v>2325.0</v>
      </c>
      <c r="C5" s="52" t="s">
        <v>391</v>
      </c>
      <c r="D5" s="52">
        <v>31.75</v>
      </c>
      <c r="E5" s="52">
        <v>27.36</v>
      </c>
      <c r="F5" s="52">
        <v>91.62</v>
      </c>
      <c r="G5" s="52">
        <v>2129122.0</v>
      </c>
      <c r="H5" s="52">
        <v>58.69</v>
      </c>
      <c r="I5" s="52" t="s">
        <v>65</v>
      </c>
      <c r="J5" s="52" t="s">
        <v>164</v>
      </c>
      <c r="K5" s="52" t="s">
        <v>203</v>
      </c>
      <c r="L5" s="93"/>
      <c r="M5" s="52" t="str">
        <f t="shared" ref="M5:M462" si="2">if(K5="low","140MeV","750MeV")</f>
        <v>750MeV</v>
      </c>
      <c r="N5" s="76" t="str">
        <f t="shared" ref="N5:N62" si="3">if(K5="low","140MeV","500MeV")</f>
        <v>500MeV</v>
      </c>
      <c r="O5" s="76">
        <f>if($I5="LH2",0+$F5,0)</f>
        <v>91.62</v>
      </c>
      <c r="P5" s="76">
        <f>if($I5="LD2",0+$F5,0)</f>
        <v>0</v>
      </c>
      <c r="Q5" s="76">
        <f>if($I5="dummy",0+$F5,0)</f>
        <v>0</v>
      </c>
    </row>
    <row r="6">
      <c r="A6" s="86"/>
      <c r="B6" s="83">
        <v>2326.0</v>
      </c>
      <c r="C6" s="83" t="s">
        <v>154</v>
      </c>
      <c r="D6" s="83">
        <v>31.75</v>
      </c>
      <c r="E6" s="83">
        <v>14.74</v>
      </c>
      <c r="F6" s="83">
        <v>0.0</v>
      </c>
      <c r="G6" s="83">
        <v>13752.0</v>
      </c>
      <c r="H6" s="83">
        <v>0.17</v>
      </c>
      <c r="I6" s="83" t="s">
        <v>101</v>
      </c>
      <c r="J6" s="83" t="s">
        <v>164</v>
      </c>
      <c r="K6" s="83" t="s">
        <v>203</v>
      </c>
      <c r="L6" s="424"/>
      <c r="M6" s="83" t="str">
        <f t="shared" si="2"/>
        <v>750MeV</v>
      </c>
      <c r="N6" s="86" t="str">
        <f t="shared" si="3"/>
        <v>500MeV</v>
      </c>
      <c r="O6" s="86">
        <f t="shared" ref="O6:O264" si="4">if($I6="LH2",$O5+$F6,$O5+0)</f>
        <v>91.62</v>
      </c>
      <c r="P6" s="86">
        <f t="shared" ref="P6:P264" si="5">if($I6="LD2",$P5+$F6,$P5+0)</f>
        <v>0</v>
      </c>
      <c r="Q6" s="86">
        <f t="shared" ref="Q6:Q264" si="6">if($I6="dummy",$Q5+$F6,$Q5+0)</f>
        <v>0</v>
      </c>
      <c r="R6" s="23"/>
      <c r="S6" s="23"/>
      <c r="U6" s="23"/>
      <c r="V6" s="23"/>
      <c r="W6" s="23"/>
      <c r="X6" s="23"/>
      <c r="Y6" s="23"/>
      <c r="Z6" s="23"/>
    </row>
    <row r="7">
      <c r="A7" s="86"/>
      <c r="B7" s="83">
        <v>2327.0</v>
      </c>
      <c r="C7" s="83" t="s">
        <v>154</v>
      </c>
      <c r="D7" s="83">
        <v>31.75</v>
      </c>
      <c r="E7" s="83">
        <v>14.37</v>
      </c>
      <c r="F7" s="83">
        <v>0.0</v>
      </c>
      <c r="G7" s="83">
        <v>134195.0</v>
      </c>
      <c r="H7" s="83">
        <v>2.05</v>
      </c>
      <c r="I7" s="83" t="s">
        <v>101</v>
      </c>
      <c r="J7" s="83" t="s">
        <v>164</v>
      </c>
      <c r="K7" s="83" t="s">
        <v>203</v>
      </c>
      <c r="L7" s="424"/>
      <c r="M7" s="83" t="str">
        <f t="shared" si="2"/>
        <v>750MeV</v>
      </c>
      <c r="N7" s="86" t="str">
        <f t="shared" si="3"/>
        <v>500MeV</v>
      </c>
      <c r="O7" s="86">
        <f t="shared" si="4"/>
        <v>91.62</v>
      </c>
      <c r="P7" s="86">
        <f t="shared" si="5"/>
        <v>0</v>
      </c>
      <c r="Q7" s="86">
        <f t="shared" si="6"/>
        <v>0</v>
      </c>
      <c r="R7" s="23"/>
      <c r="S7" s="23"/>
      <c r="U7" s="23"/>
      <c r="V7" s="23"/>
      <c r="W7" s="23"/>
      <c r="X7" s="23"/>
      <c r="Y7" s="23"/>
      <c r="Z7" s="23"/>
    </row>
    <row r="8">
      <c r="A8" s="86"/>
      <c r="B8" s="83">
        <v>2328.0</v>
      </c>
      <c r="C8" s="83" t="s">
        <v>154</v>
      </c>
      <c r="D8" s="83">
        <v>31.75</v>
      </c>
      <c r="E8" s="83">
        <v>11.7</v>
      </c>
      <c r="F8" s="83">
        <v>0.0</v>
      </c>
      <c r="G8" s="83">
        <v>25225.0</v>
      </c>
      <c r="H8" s="83">
        <v>0.72</v>
      </c>
      <c r="I8" s="83" t="s">
        <v>101</v>
      </c>
      <c r="J8" s="83" t="s">
        <v>164</v>
      </c>
      <c r="K8" s="83" t="s">
        <v>203</v>
      </c>
      <c r="L8" s="424"/>
      <c r="M8" s="83" t="str">
        <f t="shared" si="2"/>
        <v>750MeV</v>
      </c>
      <c r="N8" s="86" t="str">
        <f t="shared" si="3"/>
        <v>500MeV</v>
      </c>
      <c r="O8" s="86">
        <f t="shared" si="4"/>
        <v>91.62</v>
      </c>
      <c r="P8" s="86">
        <f t="shared" si="5"/>
        <v>0</v>
      </c>
      <c r="Q8" s="86">
        <f t="shared" si="6"/>
        <v>0</v>
      </c>
      <c r="R8" s="23"/>
      <c r="S8" s="23"/>
      <c r="U8" s="23"/>
      <c r="V8" s="23"/>
      <c r="W8" s="23"/>
      <c r="X8" s="23"/>
      <c r="Y8" s="23"/>
      <c r="Z8" s="23"/>
    </row>
    <row r="9">
      <c r="A9" s="86"/>
      <c r="B9" s="83">
        <v>2329.0</v>
      </c>
      <c r="C9" s="83" t="s">
        <v>154</v>
      </c>
      <c r="D9" s="83">
        <v>31.75</v>
      </c>
      <c r="E9" s="86"/>
      <c r="F9" s="83">
        <v>0.0</v>
      </c>
      <c r="G9" s="83">
        <v>0.0</v>
      </c>
      <c r="H9" s="83">
        <v>0.0</v>
      </c>
      <c r="I9" s="83" t="s">
        <v>101</v>
      </c>
      <c r="J9" s="83" t="s">
        <v>164</v>
      </c>
      <c r="K9" s="83" t="s">
        <v>203</v>
      </c>
      <c r="L9" s="424" t="s">
        <v>520</v>
      </c>
      <c r="M9" s="83" t="str">
        <f t="shared" si="2"/>
        <v>750MeV</v>
      </c>
      <c r="N9" s="86" t="str">
        <f t="shared" si="3"/>
        <v>500MeV</v>
      </c>
      <c r="O9" s="86">
        <f t="shared" si="4"/>
        <v>91.62</v>
      </c>
      <c r="P9" s="86">
        <f t="shared" si="5"/>
        <v>0</v>
      </c>
      <c r="Q9" s="86">
        <f t="shared" si="6"/>
        <v>0</v>
      </c>
      <c r="R9" s="23"/>
      <c r="S9" s="23"/>
      <c r="U9" s="23"/>
      <c r="V9" s="23"/>
      <c r="W9" s="23"/>
      <c r="X9" s="23"/>
      <c r="Y9" s="23"/>
      <c r="Z9" s="23"/>
    </row>
    <row r="10">
      <c r="A10" s="86"/>
      <c r="B10" s="83">
        <v>2330.0</v>
      </c>
      <c r="C10" s="83" t="s">
        <v>154</v>
      </c>
      <c r="D10" s="83">
        <v>31.75</v>
      </c>
      <c r="E10" s="83">
        <v>14.07</v>
      </c>
      <c r="F10" s="83">
        <v>0.0</v>
      </c>
      <c r="G10" s="83">
        <v>20808.0</v>
      </c>
      <c r="H10" s="83">
        <v>0.33</v>
      </c>
      <c r="I10" s="83" t="s">
        <v>101</v>
      </c>
      <c r="J10" s="83" t="s">
        <v>44</v>
      </c>
      <c r="K10" s="83" t="s">
        <v>203</v>
      </c>
      <c r="L10" s="424"/>
      <c r="M10" s="83" t="str">
        <f t="shared" si="2"/>
        <v>750MeV</v>
      </c>
      <c r="N10" s="86" t="str">
        <f t="shared" si="3"/>
        <v>500MeV</v>
      </c>
      <c r="O10" s="86">
        <f t="shared" si="4"/>
        <v>91.62</v>
      </c>
      <c r="P10" s="86">
        <f t="shared" si="5"/>
        <v>0</v>
      </c>
      <c r="Q10" s="86">
        <f t="shared" si="6"/>
        <v>0</v>
      </c>
      <c r="R10" s="23"/>
      <c r="S10" s="23"/>
      <c r="U10" s="23"/>
      <c r="V10" s="23"/>
      <c r="W10" s="23"/>
      <c r="X10" s="23"/>
      <c r="Y10" s="23"/>
      <c r="Z10" s="23"/>
    </row>
    <row r="11">
      <c r="A11" s="86"/>
      <c r="B11" s="83">
        <v>2331.0</v>
      </c>
      <c r="C11" s="83" t="s">
        <v>154</v>
      </c>
      <c r="D11" s="83">
        <v>31.75</v>
      </c>
      <c r="E11" s="86"/>
      <c r="F11" s="83">
        <v>0.0</v>
      </c>
      <c r="G11" s="83">
        <v>0.0</v>
      </c>
      <c r="H11" s="83">
        <v>0.0</v>
      </c>
      <c r="I11" s="83" t="s">
        <v>101</v>
      </c>
      <c r="J11" s="83" t="s">
        <v>882</v>
      </c>
      <c r="K11" s="83" t="s">
        <v>203</v>
      </c>
      <c r="L11" s="424" t="s">
        <v>520</v>
      </c>
      <c r="M11" s="83" t="str">
        <f t="shared" si="2"/>
        <v>750MeV</v>
      </c>
      <c r="N11" s="86" t="str">
        <f t="shared" si="3"/>
        <v>500MeV</v>
      </c>
      <c r="O11" s="86">
        <f t="shared" si="4"/>
        <v>91.62</v>
      </c>
      <c r="P11" s="86">
        <f t="shared" si="5"/>
        <v>0</v>
      </c>
      <c r="Q11" s="86">
        <f t="shared" si="6"/>
        <v>0</v>
      </c>
      <c r="R11" s="23"/>
      <c r="S11" s="23"/>
      <c r="U11" s="23"/>
      <c r="V11" s="23"/>
      <c r="W11" s="23"/>
      <c r="X11" s="23"/>
      <c r="Y11" s="23"/>
      <c r="Z11" s="23"/>
    </row>
    <row r="12">
      <c r="A12" s="86"/>
      <c r="B12" s="83">
        <v>2332.0</v>
      </c>
      <c r="C12" s="83" t="s">
        <v>154</v>
      </c>
      <c r="D12" s="83">
        <v>31.75</v>
      </c>
      <c r="E12" s="86"/>
      <c r="F12" s="83">
        <v>0.0</v>
      </c>
      <c r="G12" s="83">
        <v>0.0</v>
      </c>
      <c r="H12" s="83">
        <v>0.0</v>
      </c>
      <c r="I12" s="83" t="s">
        <v>101</v>
      </c>
      <c r="J12" s="83" t="s">
        <v>882</v>
      </c>
      <c r="K12" s="83" t="s">
        <v>203</v>
      </c>
      <c r="L12" s="424" t="s">
        <v>520</v>
      </c>
      <c r="M12" s="83" t="str">
        <f t="shared" si="2"/>
        <v>750MeV</v>
      </c>
      <c r="N12" s="86" t="str">
        <f t="shared" si="3"/>
        <v>500MeV</v>
      </c>
      <c r="O12" s="86">
        <f t="shared" si="4"/>
        <v>91.62</v>
      </c>
      <c r="P12" s="86">
        <f t="shared" si="5"/>
        <v>0</v>
      </c>
      <c r="Q12" s="86">
        <f t="shared" si="6"/>
        <v>0</v>
      </c>
      <c r="R12" s="23"/>
      <c r="S12" s="23"/>
      <c r="U12" s="23"/>
      <c r="V12" s="23"/>
      <c r="W12" s="23"/>
      <c r="X12" s="23"/>
      <c r="Y12" s="23"/>
      <c r="Z12" s="23"/>
    </row>
    <row r="13">
      <c r="A13" s="86"/>
      <c r="B13" s="83">
        <v>2333.0</v>
      </c>
      <c r="C13" s="83" t="s">
        <v>154</v>
      </c>
      <c r="D13" s="83">
        <v>31.75</v>
      </c>
      <c r="E13" s="83">
        <v>4.18</v>
      </c>
      <c r="F13" s="83">
        <v>0.0</v>
      </c>
      <c r="G13" s="83">
        <v>24575.0</v>
      </c>
      <c r="H13" s="83">
        <v>2.86</v>
      </c>
      <c r="I13" s="83" t="s">
        <v>101</v>
      </c>
      <c r="J13" s="83" t="s">
        <v>882</v>
      </c>
      <c r="K13" s="83" t="s">
        <v>203</v>
      </c>
      <c r="L13" s="424"/>
      <c r="M13" s="83" t="str">
        <f t="shared" si="2"/>
        <v>750MeV</v>
      </c>
      <c r="N13" s="86" t="str">
        <f t="shared" si="3"/>
        <v>500MeV</v>
      </c>
      <c r="O13" s="86">
        <f t="shared" si="4"/>
        <v>91.62</v>
      </c>
      <c r="P13" s="86">
        <f t="shared" si="5"/>
        <v>0</v>
      </c>
      <c r="Q13" s="86">
        <f t="shared" si="6"/>
        <v>0</v>
      </c>
      <c r="R13" s="23"/>
      <c r="S13" s="23"/>
      <c r="U13" s="23"/>
      <c r="V13" s="23"/>
      <c r="W13" s="23"/>
      <c r="X13" s="23"/>
      <c r="Y13" s="23"/>
      <c r="Z13" s="23"/>
    </row>
    <row r="14">
      <c r="A14" s="86"/>
      <c r="B14" s="83">
        <v>2334.0</v>
      </c>
      <c r="C14" s="83" t="s">
        <v>154</v>
      </c>
      <c r="D14" s="83">
        <v>31.75</v>
      </c>
      <c r="E14" s="83"/>
      <c r="F14" s="83">
        <v>0.0</v>
      </c>
      <c r="G14" s="83">
        <v>0.0</v>
      </c>
      <c r="H14" s="83">
        <v>0.0</v>
      </c>
      <c r="I14" s="83" t="s">
        <v>101</v>
      </c>
      <c r="J14" s="83" t="s">
        <v>882</v>
      </c>
      <c r="K14" s="83" t="s">
        <v>203</v>
      </c>
      <c r="L14" s="424" t="s">
        <v>520</v>
      </c>
      <c r="M14" s="83" t="str">
        <f t="shared" si="2"/>
        <v>750MeV</v>
      </c>
      <c r="N14" s="86" t="str">
        <f t="shared" si="3"/>
        <v>500MeV</v>
      </c>
      <c r="O14" s="86">
        <f t="shared" si="4"/>
        <v>91.62</v>
      </c>
      <c r="P14" s="86">
        <f t="shared" si="5"/>
        <v>0</v>
      </c>
      <c r="Q14" s="86">
        <f t="shared" si="6"/>
        <v>0</v>
      </c>
      <c r="R14" s="23"/>
      <c r="S14" s="23"/>
      <c r="U14" s="23"/>
      <c r="V14" s="23"/>
      <c r="W14" s="23"/>
      <c r="X14" s="23"/>
      <c r="Y14" s="23"/>
      <c r="Z14" s="23"/>
    </row>
    <row r="15">
      <c r="A15" s="86"/>
      <c r="B15" s="83">
        <v>2335.0</v>
      </c>
      <c r="C15" s="83" t="s">
        <v>154</v>
      </c>
      <c r="D15" s="83">
        <v>31.75</v>
      </c>
      <c r="E15" s="83">
        <v>4.92</v>
      </c>
      <c r="F15" s="83">
        <v>0.0</v>
      </c>
      <c r="G15" s="83">
        <v>11298.0</v>
      </c>
      <c r="H15" s="83">
        <v>4.71</v>
      </c>
      <c r="I15" s="83" t="s">
        <v>101</v>
      </c>
      <c r="J15" s="83" t="s">
        <v>882</v>
      </c>
      <c r="K15" s="83" t="s">
        <v>203</v>
      </c>
      <c r="L15" s="424"/>
      <c r="M15" s="83" t="str">
        <f t="shared" si="2"/>
        <v>750MeV</v>
      </c>
      <c r="N15" s="86" t="str">
        <f t="shared" si="3"/>
        <v>500MeV</v>
      </c>
      <c r="O15" s="86">
        <f t="shared" si="4"/>
        <v>91.62</v>
      </c>
      <c r="P15" s="86">
        <f t="shared" si="5"/>
        <v>0</v>
      </c>
      <c r="Q15" s="86">
        <f t="shared" si="6"/>
        <v>0</v>
      </c>
      <c r="R15" s="23"/>
      <c r="S15" s="23"/>
      <c r="U15" s="23"/>
      <c r="V15" s="23"/>
      <c r="W15" s="23"/>
      <c r="X15" s="23"/>
      <c r="Y15" s="23"/>
      <c r="Z15" s="23"/>
    </row>
    <row r="16">
      <c r="A16" s="86"/>
      <c r="B16" s="83">
        <v>2336.0</v>
      </c>
      <c r="C16" s="83" t="s">
        <v>154</v>
      </c>
      <c r="D16" s="83">
        <v>31.75</v>
      </c>
      <c r="E16" s="83">
        <v>4.92</v>
      </c>
      <c r="F16" s="83">
        <v>0.0</v>
      </c>
      <c r="G16" s="83">
        <v>0.0</v>
      </c>
      <c r="H16" s="83">
        <v>4.71</v>
      </c>
      <c r="I16" s="83" t="s">
        <v>101</v>
      </c>
      <c r="J16" s="83" t="s">
        <v>882</v>
      </c>
      <c r="K16" s="83" t="s">
        <v>203</v>
      </c>
      <c r="L16" s="424"/>
      <c r="M16" s="83" t="str">
        <f t="shared" si="2"/>
        <v>750MeV</v>
      </c>
      <c r="N16" s="86" t="str">
        <f t="shared" si="3"/>
        <v>500MeV</v>
      </c>
      <c r="O16" s="86">
        <f t="shared" si="4"/>
        <v>91.62</v>
      </c>
      <c r="P16" s="86">
        <f t="shared" si="5"/>
        <v>0</v>
      </c>
      <c r="Q16" s="86">
        <f t="shared" si="6"/>
        <v>0</v>
      </c>
      <c r="R16" s="23"/>
      <c r="S16" s="23"/>
      <c r="U16" s="23"/>
      <c r="V16" s="23"/>
      <c r="W16" s="23"/>
      <c r="X16" s="23"/>
      <c r="Y16" s="23"/>
      <c r="Z16" s="23"/>
    </row>
    <row r="17">
      <c r="A17" s="86"/>
      <c r="B17" s="83">
        <v>2337.0</v>
      </c>
      <c r="C17" s="83" t="s">
        <v>154</v>
      </c>
      <c r="D17" s="83">
        <v>31.75</v>
      </c>
      <c r="E17" s="83">
        <v>4.92</v>
      </c>
      <c r="F17" s="83">
        <v>0.0</v>
      </c>
      <c r="G17" s="83">
        <v>268.0</v>
      </c>
      <c r="H17" s="83">
        <v>0.11</v>
      </c>
      <c r="I17" s="83" t="s">
        <v>101</v>
      </c>
      <c r="J17" s="83" t="s">
        <v>882</v>
      </c>
      <c r="K17" s="83" t="s">
        <v>477</v>
      </c>
      <c r="L17" s="424"/>
      <c r="M17" s="83" t="str">
        <f t="shared" si="2"/>
        <v>140MeV</v>
      </c>
      <c r="N17" s="86" t="str">
        <f t="shared" si="3"/>
        <v>140MeV</v>
      </c>
      <c r="O17" s="86">
        <f t="shared" si="4"/>
        <v>91.62</v>
      </c>
      <c r="P17" s="86">
        <f t="shared" si="5"/>
        <v>0</v>
      </c>
      <c r="Q17" s="86">
        <f t="shared" si="6"/>
        <v>0</v>
      </c>
      <c r="R17" s="23"/>
      <c r="S17" s="23"/>
      <c r="U17" s="23"/>
      <c r="V17" s="23"/>
      <c r="W17" s="23"/>
      <c r="X17" s="23"/>
      <c r="Y17" s="23"/>
      <c r="Z17" s="23"/>
    </row>
    <row r="18">
      <c r="A18" s="86"/>
      <c r="B18" s="83">
        <v>2338.0</v>
      </c>
      <c r="C18" s="83" t="s">
        <v>391</v>
      </c>
      <c r="D18" s="83">
        <v>31.75</v>
      </c>
      <c r="E18" s="83">
        <v>10.98</v>
      </c>
      <c r="F18" s="83">
        <v>13.15</v>
      </c>
      <c r="G18" s="83">
        <v>791529.0</v>
      </c>
      <c r="H18" s="83">
        <v>20.76</v>
      </c>
      <c r="I18" s="83" t="s">
        <v>101</v>
      </c>
      <c r="J18" s="83" t="s">
        <v>164</v>
      </c>
      <c r="K18" s="83" t="s">
        <v>477</v>
      </c>
      <c r="L18" s="424"/>
      <c r="M18" s="83" t="str">
        <f t="shared" si="2"/>
        <v>140MeV</v>
      </c>
      <c r="N18" s="86" t="str">
        <f t="shared" si="3"/>
        <v>140MeV</v>
      </c>
      <c r="O18" s="86">
        <f t="shared" si="4"/>
        <v>91.62</v>
      </c>
      <c r="P18" s="86">
        <f t="shared" si="5"/>
        <v>13.15</v>
      </c>
      <c r="Q18" s="86">
        <f t="shared" si="6"/>
        <v>0</v>
      </c>
      <c r="R18" s="23"/>
      <c r="S18" s="23"/>
      <c r="U18" s="23"/>
      <c r="V18" s="23"/>
      <c r="W18" s="23"/>
      <c r="X18" s="23"/>
      <c r="Y18" s="23"/>
      <c r="Z18" s="23"/>
    </row>
    <row r="19">
      <c r="A19" s="86"/>
      <c r="B19" s="83">
        <v>2339.0</v>
      </c>
      <c r="C19" s="83" t="s">
        <v>391</v>
      </c>
      <c r="D19" s="83">
        <v>31.75</v>
      </c>
      <c r="E19" s="83">
        <v>16.35</v>
      </c>
      <c r="F19" s="83">
        <v>52.04</v>
      </c>
      <c r="G19" s="83">
        <v>5364211.0</v>
      </c>
      <c r="H19" s="83">
        <v>57.75</v>
      </c>
      <c r="I19" s="83" t="s">
        <v>101</v>
      </c>
      <c r="J19" s="83" t="s">
        <v>164</v>
      </c>
      <c r="K19" s="83" t="s">
        <v>203</v>
      </c>
      <c r="L19" s="424"/>
      <c r="M19" s="83" t="str">
        <f t="shared" si="2"/>
        <v>750MeV</v>
      </c>
      <c r="N19" s="86" t="str">
        <f t="shared" si="3"/>
        <v>500MeV</v>
      </c>
      <c r="O19" s="86">
        <f t="shared" si="4"/>
        <v>91.62</v>
      </c>
      <c r="P19" s="86">
        <f t="shared" si="5"/>
        <v>65.19</v>
      </c>
      <c r="Q19" s="86">
        <f t="shared" si="6"/>
        <v>0</v>
      </c>
      <c r="R19" s="23"/>
      <c r="S19" s="23"/>
      <c r="U19" s="23"/>
      <c r="V19" s="23"/>
      <c r="W19" s="23"/>
      <c r="X19" s="23"/>
      <c r="Y19" s="23"/>
      <c r="Z19" s="23"/>
    </row>
    <row r="20">
      <c r="A20" s="86"/>
      <c r="B20" s="83">
        <v>2340.0</v>
      </c>
      <c r="C20" s="83" t="s">
        <v>391</v>
      </c>
      <c r="D20" s="83">
        <v>31.75</v>
      </c>
      <c r="E20" s="83">
        <v>16.23</v>
      </c>
      <c r="F20" s="83">
        <v>54.95</v>
      </c>
      <c r="G20" s="83">
        <v>5553623.0</v>
      </c>
      <c r="H20" s="83">
        <v>61.07</v>
      </c>
      <c r="I20" s="83" t="s">
        <v>101</v>
      </c>
      <c r="J20" s="83" t="s">
        <v>164</v>
      </c>
      <c r="K20" s="83" t="s">
        <v>203</v>
      </c>
      <c r="L20" s="424"/>
      <c r="M20" s="83" t="str">
        <f t="shared" si="2"/>
        <v>750MeV</v>
      </c>
      <c r="N20" s="86" t="str">
        <f t="shared" si="3"/>
        <v>500MeV</v>
      </c>
      <c r="O20" s="86">
        <f t="shared" si="4"/>
        <v>91.62</v>
      </c>
      <c r="P20" s="86">
        <f t="shared" si="5"/>
        <v>120.14</v>
      </c>
      <c r="Q20" s="86">
        <f t="shared" si="6"/>
        <v>0</v>
      </c>
      <c r="R20" s="23"/>
      <c r="S20" s="23"/>
      <c r="U20" s="23"/>
      <c r="V20" s="23"/>
      <c r="W20" s="23"/>
      <c r="X20" s="23"/>
      <c r="Y20" s="23"/>
      <c r="Z20" s="23"/>
    </row>
    <row r="21">
      <c r="A21" s="86"/>
      <c r="B21" s="83">
        <v>2341.0</v>
      </c>
      <c r="C21" s="83" t="s">
        <v>391</v>
      </c>
      <c r="D21" s="83">
        <v>31.75</v>
      </c>
      <c r="E21" s="83">
        <v>13.96</v>
      </c>
      <c r="F21" s="83">
        <v>45.29</v>
      </c>
      <c r="G21" s="83">
        <v>4091985.0</v>
      </c>
      <c r="H21" s="83">
        <v>58.1</v>
      </c>
      <c r="I21" s="83" t="s">
        <v>101</v>
      </c>
      <c r="J21" s="83" t="s">
        <v>164</v>
      </c>
      <c r="K21" s="83" t="s">
        <v>203</v>
      </c>
      <c r="L21" s="424"/>
      <c r="M21" s="83" t="str">
        <f t="shared" si="2"/>
        <v>750MeV</v>
      </c>
      <c r="N21" s="86" t="str">
        <f t="shared" si="3"/>
        <v>500MeV</v>
      </c>
      <c r="O21" s="86">
        <f t="shared" si="4"/>
        <v>91.62</v>
      </c>
      <c r="P21" s="86">
        <f t="shared" si="5"/>
        <v>165.43</v>
      </c>
      <c r="Q21" s="86">
        <f t="shared" si="6"/>
        <v>0</v>
      </c>
      <c r="R21" s="23"/>
      <c r="S21" s="23"/>
      <c r="U21" s="23"/>
      <c r="V21" s="23"/>
      <c r="W21" s="23"/>
      <c r="X21" s="23"/>
      <c r="Y21" s="23"/>
      <c r="Z21" s="23"/>
    </row>
    <row r="22">
      <c r="A22" s="86"/>
      <c r="B22" s="83">
        <v>2342.0</v>
      </c>
      <c r="C22" s="83" t="s">
        <v>391</v>
      </c>
      <c r="D22" s="83">
        <v>31.75</v>
      </c>
      <c r="E22" s="83">
        <v>13.59</v>
      </c>
      <c r="F22" s="83">
        <v>41.27</v>
      </c>
      <c r="G22" s="83">
        <v>3652046.0</v>
      </c>
      <c r="H22" s="83">
        <v>58.9</v>
      </c>
      <c r="I22" s="83" t="s">
        <v>101</v>
      </c>
      <c r="J22" s="83" t="s">
        <v>164</v>
      </c>
      <c r="K22" s="83" t="s">
        <v>203</v>
      </c>
      <c r="L22" s="424"/>
      <c r="M22" s="83" t="str">
        <f t="shared" si="2"/>
        <v>750MeV</v>
      </c>
      <c r="N22" s="86" t="str">
        <f t="shared" si="3"/>
        <v>500MeV</v>
      </c>
      <c r="O22" s="86">
        <f t="shared" si="4"/>
        <v>91.62</v>
      </c>
      <c r="P22" s="86">
        <f t="shared" si="5"/>
        <v>206.7</v>
      </c>
      <c r="Q22" s="86">
        <f t="shared" si="6"/>
        <v>0</v>
      </c>
      <c r="R22" s="23"/>
      <c r="S22" s="23"/>
      <c r="U22" s="23"/>
      <c r="V22" s="23"/>
      <c r="W22" s="23"/>
      <c r="X22" s="23"/>
      <c r="Y22" s="23"/>
      <c r="Z22" s="23"/>
    </row>
    <row r="23">
      <c r="A23" s="86"/>
      <c r="B23" s="83">
        <v>2343.0</v>
      </c>
      <c r="C23" s="83" t="s">
        <v>391</v>
      </c>
      <c r="D23" s="83">
        <v>31.75</v>
      </c>
      <c r="E23" s="83">
        <v>9.19</v>
      </c>
      <c r="F23" s="83">
        <v>9.63</v>
      </c>
      <c r="G23" s="83">
        <v>619166.0</v>
      </c>
      <c r="H23" s="83">
        <v>19.92</v>
      </c>
      <c r="I23" s="83" t="s">
        <v>101</v>
      </c>
      <c r="J23" s="83" t="s">
        <v>164</v>
      </c>
      <c r="K23" s="83" t="s">
        <v>203</v>
      </c>
      <c r="L23" s="424"/>
      <c r="M23" s="83" t="str">
        <f t="shared" si="2"/>
        <v>750MeV</v>
      </c>
      <c r="N23" s="86" t="str">
        <f t="shared" si="3"/>
        <v>500MeV</v>
      </c>
      <c r="O23" s="86">
        <f t="shared" si="4"/>
        <v>91.62</v>
      </c>
      <c r="P23" s="86">
        <f t="shared" si="5"/>
        <v>216.33</v>
      </c>
      <c r="Q23" s="86">
        <f t="shared" si="6"/>
        <v>0</v>
      </c>
      <c r="R23" s="23"/>
      <c r="S23" s="23"/>
      <c r="U23" s="23"/>
      <c r="V23" s="23"/>
      <c r="W23" s="23"/>
      <c r="X23" s="23"/>
      <c r="Y23" s="23"/>
      <c r="Z23" s="23"/>
    </row>
    <row r="24">
      <c r="A24" s="86"/>
      <c r="B24" s="83">
        <v>2344.0</v>
      </c>
      <c r="C24" s="83" t="s">
        <v>391</v>
      </c>
      <c r="D24" s="83">
        <v>31.75</v>
      </c>
      <c r="E24" s="83">
        <v>4.68</v>
      </c>
      <c r="F24" s="83">
        <v>5.18</v>
      </c>
      <c r="G24" s="83">
        <v>212800.0</v>
      </c>
      <c r="H24" s="83">
        <v>19.91</v>
      </c>
      <c r="I24" s="83" t="s">
        <v>101</v>
      </c>
      <c r="J24" s="83" t="s">
        <v>164</v>
      </c>
      <c r="K24" s="83" t="s">
        <v>203</v>
      </c>
      <c r="L24" s="424"/>
      <c r="M24" s="83" t="str">
        <f t="shared" si="2"/>
        <v>750MeV</v>
      </c>
      <c r="N24" s="86" t="str">
        <f t="shared" si="3"/>
        <v>500MeV</v>
      </c>
      <c r="O24" s="86">
        <f t="shared" si="4"/>
        <v>91.62</v>
      </c>
      <c r="P24" s="86">
        <f t="shared" si="5"/>
        <v>221.51</v>
      </c>
      <c r="Q24" s="86">
        <f t="shared" si="6"/>
        <v>0</v>
      </c>
      <c r="R24" s="23"/>
      <c r="S24" s="23"/>
      <c r="U24" s="23"/>
      <c r="V24" s="23"/>
      <c r="W24" s="23"/>
      <c r="X24" s="23"/>
      <c r="Y24" s="23"/>
      <c r="Z24" s="23"/>
    </row>
    <row r="25">
      <c r="A25" s="86"/>
      <c r="B25" s="83">
        <v>2345.0</v>
      </c>
      <c r="C25" s="83" t="s">
        <v>154</v>
      </c>
      <c r="D25" s="83">
        <v>31.75</v>
      </c>
      <c r="E25" s="83">
        <v>4.68</v>
      </c>
      <c r="F25" s="83">
        <v>0.0</v>
      </c>
      <c r="G25" s="83">
        <v>0.0</v>
      </c>
      <c r="H25" s="83">
        <v>19.91</v>
      </c>
      <c r="I25" s="83" t="s">
        <v>101</v>
      </c>
      <c r="J25" s="83" t="s">
        <v>164</v>
      </c>
      <c r="K25" s="83" t="s">
        <v>203</v>
      </c>
      <c r="L25" s="424"/>
      <c r="M25" s="83" t="str">
        <f t="shared" si="2"/>
        <v>750MeV</v>
      </c>
      <c r="N25" s="86" t="str">
        <f t="shared" si="3"/>
        <v>500MeV</v>
      </c>
      <c r="O25" s="86">
        <f t="shared" si="4"/>
        <v>91.62</v>
      </c>
      <c r="P25" s="86">
        <f t="shared" si="5"/>
        <v>221.51</v>
      </c>
      <c r="Q25" s="86">
        <f t="shared" si="6"/>
        <v>0</v>
      </c>
      <c r="R25" s="23"/>
      <c r="S25" s="23"/>
      <c r="U25" s="23"/>
      <c r="V25" s="23"/>
      <c r="W25" s="23"/>
      <c r="X25" s="23"/>
      <c r="Y25" s="23"/>
      <c r="Z25" s="23"/>
    </row>
    <row r="26">
      <c r="A26" s="86"/>
      <c r="B26" s="83">
        <v>2346.0</v>
      </c>
      <c r="C26" s="83" t="s">
        <v>391</v>
      </c>
      <c r="D26" s="83">
        <v>31.75</v>
      </c>
      <c r="E26" s="83">
        <v>19.88</v>
      </c>
      <c r="F26" s="83">
        <v>16.46</v>
      </c>
      <c r="G26" s="83">
        <v>1460001.0</v>
      </c>
      <c r="H26" s="83">
        <v>20.62</v>
      </c>
      <c r="I26" s="83" t="s">
        <v>101</v>
      </c>
      <c r="J26" s="83" t="s">
        <v>102</v>
      </c>
      <c r="K26" s="83" t="s">
        <v>203</v>
      </c>
      <c r="L26" s="424"/>
      <c r="M26" s="83" t="str">
        <f t="shared" si="2"/>
        <v>750MeV</v>
      </c>
      <c r="N26" s="86" t="str">
        <f t="shared" si="3"/>
        <v>500MeV</v>
      </c>
      <c r="O26" s="86">
        <f t="shared" si="4"/>
        <v>91.62</v>
      </c>
      <c r="P26" s="86">
        <f t="shared" si="5"/>
        <v>237.97</v>
      </c>
      <c r="Q26" s="86">
        <f t="shared" si="6"/>
        <v>0</v>
      </c>
      <c r="R26" s="23"/>
      <c r="S26" s="23"/>
      <c r="U26" s="23"/>
      <c r="V26" s="23"/>
      <c r="W26" s="23"/>
      <c r="X26" s="23"/>
      <c r="Y26" s="23"/>
      <c r="Z26" s="23"/>
    </row>
    <row r="27">
      <c r="A27" s="86"/>
      <c r="B27" s="83">
        <v>2347.0</v>
      </c>
      <c r="C27" s="83" t="s">
        <v>391</v>
      </c>
      <c r="D27" s="83">
        <v>31.75</v>
      </c>
      <c r="E27" s="83">
        <v>4.65</v>
      </c>
      <c r="F27" s="83">
        <v>5.22</v>
      </c>
      <c r="G27" s="83">
        <v>418076.0</v>
      </c>
      <c r="H27" s="83">
        <v>19.95</v>
      </c>
      <c r="I27" s="83" t="s">
        <v>101</v>
      </c>
      <c r="J27" s="83" t="s">
        <v>164</v>
      </c>
      <c r="K27" s="83" t="s">
        <v>477</v>
      </c>
      <c r="L27" s="424"/>
      <c r="M27" s="83" t="str">
        <f t="shared" si="2"/>
        <v>140MeV</v>
      </c>
      <c r="N27" s="86" t="str">
        <f t="shared" si="3"/>
        <v>140MeV</v>
      </c>
      <c r="O27" s="86">
        <f t="shared" si="4"/>
        <v>91.62</v>
      </c>
      <c r="P27" s="86">
        <f t="shared" si="5"/>
        <v>243.19</v>
      </c>
      <c r="Q27" s="86">
        <f t="shared" si="6"/>
        <v>0</v>
      </c>
      <c r="R27" s="23"/>
      <c r="S27" s="23"/>
      <c r="U27" s="23"/>
      <c r="V27" s="23"/>
      <c r="W27" s="23"/>
      <c r="X27" s="23"/>
      <c r="Y27" s="23"/>
      <c r="Z27" s="23"/>
    </row>
    <row r="28">
      <c r="A28" s="86"/>
      <c r="B28" s="83">
        <v>2348.0</v>
      </c>
      <c r="C28" s="83" t="s">
        <v>154</v>
      </c>
      <c r="D28" s="83">
        <v>31.75</v>
      </c>
      <c r="E28" s="83">
        <v>13.91</v>
      </c>
      <c r="F28" s="83">
        <v>0.0</v>
      </c>
      <c r="G28" s="83">
        <v>37508.0</v>
      </c>
      <c r="H28" s="83">
        <v>0.48</v>
      </c>
      <c r="I28" s="83" t="s">
        <v>101</v>
      </c>
      <c r="J28" s="83" t="s">
        <v>164</v>
      </c>
      <c r="K28" s="83" t="s">
        <v>223</v>
      </c>
      <c r="L28" s="424"/>
      <c r="M28" s="83" t="str">
        <f t="shared" si="2"/>
        <v>750MeV</v>
      </c>
      <c r="N28" s="86" t="str">
        <f t="shared" si="3"/>
        <v>500MeV</v>
      </c>
      <c r="O28" s="86">
        <f t="shared" si="4"/>
        <v>91.62</v>
      </c>
      <c r="P28" s="86">
        <f t="shared" si="5"/>
        <v>243.19</v>
      </c>
      <c r="Q28" s="86">
        <f t="shared" si="6"/>
        <v>0</v>
      </c>
      <c r="R28" s="23"/>
      <c r="S28" s="23"/>
      <c r="U28" s="23"/>
      <c r="V28" s="23"/>
      <c r="W28" s="23"/>
      <c r="X28" s="23"/>
      <c r="Y28" s="23"/>
      <c r="Z28" s="23"/>
    </row>
    <row r="29">
      <c r="A29" s="86"/>
      <c r="B29" s="83">
        <v>2349.0</v>
      </c>
      <c r="C29" s="83" t="s">
        <v>391</v>
      </c>
      <c r="D29" s="83">
        <v>31.75</v>
      </c>
      <c r="E29" s="83">
        <v>13.87</v>
      </c>
      <c r="F29" s="83">
        <v>7.9</v>
      </c>
      <c r="G29" s="83">
        <v>700556.0</v>
      </c>
      <c r="H29" s="83">
        <v>10.88</v>
      </c>
      <c r="I29" s="83" t="s">
        <v>101</v>
      </c>
      <c r="J29" s="83" t="s">
        <v>399</v>
      </c>
      <c r="K29" s="83" t="s">
        <v>223</v>
      </c>
      <c r="L29" s="424"/>
      <c r="M29" s="83" t="str">
        <f t="shared" si="2"/>
        <v>750MeV</v>
      </c>
      <c r="N29" s="86" t="str">
        <f t="shared" si="3"/>
        <v>500MeV</v>
      </c>
      <c r="O29" s="86">
        <f t="shared" si="4"/>
        <v>91.62</v>
      </c>
      <c r="P29" s="86">
        <f t="shared" si="5"/>
        <v>251.09</v>
      </c>
      <c r="Q29" s="86">
        <f t="shared" si="6"/>
        <v>0</v>
      </c>
      <c r="R29" s="23"/>
      <c r="S29" s="23"/>
      <c r="U29" s="23"/>
      <c r="V29" s="23"/>
      <c r="W29" s="23"/>
      <c r="X29" s="23"/>
      <c r="Y29" s="23"/>
      <c r="Z29" s="23"/>
    </row>
    <row r="30">
      <c r="A30" s="139"/>
      <c r="B30" s="43">
        <v>2350.0</v>
      </c>
      <c r="C30" s="43" t="s">
        <v>391</v>
      </c>
      <c r="D30" s="43">
        <v>31.75</v>
      </c>
      <c r="E30" s="43">
        <v>24.31</v>
      </c>
      <c r="F30" s="43">
        <v>19.02</v>
      </c>
      <c r="G30" s="43">
        <v>463979.0</v>
      </c>
      <c r="H30" s="43">
        <v>16.35</v>
      </c>
      <c r="I30" s="43" t="s">
        <v>229</v>
      </c>
      <c r="J30" s="43" t="s">
        <v>164</v>
      </c>
      <c r="K30" s="43" t="s">
        <v>203</v>
      </c>
      <c r="L30" s="429"/>
      <c r="M30" s="52" t="str">
        <f t="shared" si="2"/>
        <v>750MeV</v>
      </c>
      <c r="N30" s="76" t="str">
        <f t="shared" si="3"/>
        <v>500MeV</v>
      </c>
      <c r="O30" s="139">
        <f t="shared" si="4"/>
        <v>91.62</v>
      </c>
      <c r="P30" s="139">
        <f t="shared" si="5"/>
        <v>251.09</v>
      </c>
      <c r="Q30" s="139">
        <f t="shared" si="6"/>
        <v>19.02</v>
      </c>
      <c r="R30" s="27"/>
      <c r="S30" s="27"/>
      <c r="U30" s="27"/>
      <c r="V30" s="27"/>
      <c r="W30" s="27"/>
      <c r="X30" s="27"/>
      <c r="Y30" s="27"/>
      <c r="Z30" s="27"/>
    </row>
    <row r="31">
      <c r="A31" s="139"/>
      <c r="B31" s="43">
        <v>2351.0</v>
      </c>
      <c r="C31" s="43" t="s">
        <v>391</v>
      </c>
      <c r="D31" s="43">
        <v>31.75</v>
      </c>
      <c r="E31" s="43">
        <v>13.37</v>
      </c>
      <c r="F31" s="43">
        <v>8.68</v>
      </c>
      <c r="G31" s="43">
        <v>125907.0</v>
      </c>
      <c r="H31" s="43">
        <v>12.32</v>
      </c>
      <c r="I31" s="43" t="s">
        <v>229</v>
      </c>
      <c r="J31" s="43" t="s">
        <v>164</v>
      </c>
      <c r="K31" s="43" t="s">
        <v>203</v>
      </c>
      <c r="L31" s="429"/>
      <c r="M31" s="52" t="str">
        <f t="shared" si="2"/>
        <v>750MeV</v>
      </c>
      <c r="N31" s="76" t="str">
        <f t="shared" si="3"/>
        <v>500MeV</v>
      </c>
      <c r="O31" s="139">
        <f t="shared" si="4"/>
        <v>91.62</v>
      </c>
      <c r="P31" s="139">
        <f t="shared" si="5"/>
        <v>251.09</v>
      </c>
      <c r="Q31" s="139">
        <f t="shared" si="6"/>
        <v>27.7</v>
      </c>
      <c r="R31" s="27"/>
      <c r="S31" s="27"/>
      <c r="U31" s="27"/>
      <c r="V31" s="27"/>
      <c r="W31" s="27"/>
      <c r="X31" s="27"/>
      <c r="Y31" s="27"/>
      <c r="Z31" s="27"/>
    </row>
    <row r="32">
      <c r="A32" s="433"/>
      <c r="B32" s="184">
        <v>2352.0</v>
      </c>
      <c r="C32" s="184" t="s">
        <v>154</v>
      </c>
      <c r="D32" s="184">
        <v>31.75</v>
      </c>
      <c r="E32" s="184">
        <v>13.37</v>
      </c>
      <c r="F32" s="184">
        <v>0.0</v>
      </c>
      <c r="G32" s="184">
        <v>451.0</v>
      </c>
      <c r="H32" s="184">
        <v>0.19</v>
      </c>
      <c r="I32" s="184" t="s">
        <v>65</v>
      </c>
      <c r="J32" s="52" t="s">
        <v>164</v>
      </c>
      <c r="K32" s="184" t="s">
        <v>203</v>
      </c>
      <c r="L32" s="183"/>
      <c r="M32" s="52" t="str">
        <f t="shared" si="2"/>
        <v>750MeV</v>
      </c>
      <c r="N32" s="76" t="str">
        <f t="shared" si="3"/>
        <v>500MeV</v>
      </c>
      <c r="O32" s="433">
        <f t="shared" si="4"/>
        <v>91.62</v>
      </c>
      <c r="P32" s="433">
        <f t="shared" si="5"/>
        <v>251.09</v>
      </c>
      <c r="Q32" s="433">
        <f t="shared" si="6"/>
        <v>27.7</v>
      </c>
      <c r="R32" s="185"/>
      <c r="S32" s="185"/>
      <c r="U32" s="185"/>
      <c r="V32" s="185"/>
      <c r="W32" s="185"/>
      <c r="X32" s="185"/>
      <c r="Y32" s="185"/>
      <c r="Z32" s="185"/>
    </row>
    <row r="33">
      <c r="A33" s="433"/>
      <c r="B33" s="184">
        <v>2353.0</v>
      </c>
      <c r="C33" s="184" t="s">
        <v>391</v>
      </c>
      <c r="D33" s="184">
        <v>31.75</v>
      </c>
      <c r="E33" s="184">
        <v>27.33</v>
      </c>
      <c r="F33" s="184">
        <v>91.27</v>
      </c>
      <c r="G33" s="184">
        <v>2496223.0</v>
      </c>
      <c r="H33" s="184">
        <v>58.4</v>
      </c>
      <c r="I33" s="184" t="s">
        <v>65</v>
      </c>
      <c r="J33" s="52" t="s">
        <v>164</v>
      </c>
      <c r="K33" s="184" t="s">
        <v>203</v>
      </c>
      <c r="L33" s="183"/>
      <c r="M33" s="52" t="str">
        <f t="shared" si="2"/>
        <v>750MeV</v>
      </c>
      <c r="N33" s="76" t="str">
        <f t="shared" si="3"/>
        <v>500MeV</v>
      </c>
      <c r="O33" s="433">
        <f t="shared" si="4"/>
        <v>182.89</v>
      </c>
      <c r="P33" s="433">
        <f t="shared" si="5"/>
        <v>251.09</v>
      </c>
      <c r="Q33" s="433">
        <f t="shared" si="6"/>
        <v>27.7</v>
      </c>
      <c r="R33" s="185"/>
      <c r="S33" s="185"/>
      <c r="U33" s="185"/>
      <c r="V33" s="185"/>
      <c r="W33" s="185"/>
      <c r="X33" s="185"/>
      <c r="Y33" s="185"/>
      <c r="Z33" s="185"/>
    </row>
    <row r="34">
      <c r="A34" s="76"/>
      <c r="B34" s="52">
        <v>2354.0</v>
      </c>
      <c r="C34" s="184" t="s">
        <v>391</v>
      </c>
      <c r="D34" s="52">
        <v>31.75</v>
      </c>
      <c r="E34" s="52">
        <v>25.74</v>
      </c>
      <c r="F34" s="52">
        <v>81.8</v>
      </c>
      <c r="G34" s="52">
        <v>2211511.0</v>
      </c>
      <c r="H34" s="52">
        <v>63.67</v>
      </c>
      <c r="I34" s="184" t="s">
        <v>65</v>
      </c>
      <c r="J34" s="52" t="s">
        <v>164</v>
      </c>
      <c r="K34" s="184" t="s">
        <v>203</v>
      </c>
      <c r="L34" s="183"/>
      <c r="M34" s="52" t="str">
        <f t="shared" si="2"/>
        <v>750MeV</v>
      </c>
      <c r="N34" s="76" t="str">
        <f t="shared" si="3"/>
        <v>500MeV</v>
      </c>
      <c r="O34" s="76">
        <f t="shared" si="4"/>
        <v>264.69</v>
      </c>
      <c r="P34" s="76">
        <f t="shared" si="5"/>
        <v>251.09</v>
      </c>
      <c r="Q34" s="76">
        <f t="shared" si="6"/>
        <v>27.7</v>
      </c>
    </row>
    <row r="35">
      <c r="A35" s="156"/>
      <c r="B35" s="52">
        <v>2355.0</v>
      </c>
      <c r="C35" s="52" t="s">
        <v>154</v>
      </c>
      <c r="D35" s="52">
        <v>31.75</v>
      </c>
      <c r="E35" s="52">
        <v>28.43</v>
      </c>
      <c r="F35" s="52">
        <v>0.0</v>
      </c>
      <c r="G35" s="52">
        <v>26145.0</v>
      </c>
      <c r="H35" s="52">
        <v>0.53</v>
      </c>
      <c r="I35" s="184" t="s">
        <v>65</v>
      </c>
      <c r="J35" s="52" t="s">
        <v>164</v>
      </c>
      <c r="K35" s="184" t="s">
        <v>203</v>
      </c>
      <c r="L35" s="183"/>
      <c r="M35" s="52" t="str">
        <f t="shared" si="2"/>
        <v>750MeV</v>
      </c>
      <c r="N35" s="76" t="str">
        <f t="shared" si="3"/>
        <v>500MeV</v>
      </c>
      <c r="O35" s="76">
        <f t="shared" si="4"/>
        <v>264.69</v>
      </c>
      <c r="P35" s="76">
        <f t="shared" si="5"/>
        <v>251.09</v>
      </c>
      <c r="Q35" s="76">
        <f t="shared" si="6"/>
        <v>27.7</v>
      </c>
    </row>
    <row r="36">
      <c r="A36" s="76"/>
      <c r="B36" s="52">
        <v>2356.0</v>
      </c>
      <c r="C36" s="184" t="s">
        <v>391</v>
      </c>
      <c r="D36" s="52">
        <v>31.75</v>
      </c>
      <c r="E36" s="52">
        <v>18.14</v>
      </c>
      <c r="F36" s="52">
        <v>42.08</v>
      </c>
      <c r="G36" s="52">
        <v>847554.0</v>
      </c>
      <c r="H36" s="52">
        <v>42.9</v>
      </c>
      <c r="I36" s="184" t="s">
        <v>65</v>
      </c>
      <c r="J36" s="52" t="s">
        <v>164</v>
      </c>
      <c r="K36" s="184" t="s">
        <v>203</v>
      </c>
      <c r="L36" s="183"/>
      <c r="M36" s="52" t="str">
        <f t="shared" si="2"/>
        <v>750MeV</v>
      </c>
      <c r="N36" s="76" t="str">
        <f t="shared" si="3"/>
        <v>500MeV</v>
      </c>
      <c r="O36" s="76">
        <f t="shared" si="4"/>
        <v>306.77</v>
      </c>
      <c r="P36" s="76">
        <f t="shared" si="5"/>
        <v>251.09</v>
      </c>
      <c r="Q36" s="76">
        <f t="shared" si="6"/>
        <v>27.7</v>
      </c>
    </row>
    <row r="37">
      <c r="A37" s="76"/>
      <c r="B37" s="52">
        <v>2357.0</v>
      </c>
      <c r="C37" s="184" t="s">
        <v>391</v>
      </c>
      <c r="D37" s="52">
        <v>31.75</v>
      </c>
      <c r="E37" s="52">
        <v>9.32</v>
      </c>
      <c r="F37" s="52">
        <v>10.28</v>
      </c>
      <c r="G37" s="52">
        <v>160504.0</v>
      </c>
      <c r="H37" s="52">
        <v>21.53</v>
      </c>
      <c r="I37" s="184" t="s">
        <v>65</v>
      </c>
      <c r="J37" s="52" t="s">
        <v>164</v>
      </c>
      <c r="K37" s="184" t="s">
        <v>203</v>
      </c>
      <c r="L37" s="183"/>
      <c r="M37" s="52" t="str">
        <f t="shared" si="2"/>
        <v>750MeV</v>
      </c>
      <c r="N37" s="76" t="str">
        <f t="shared" si="3"/>
        <v>500MeV</v>
      </c>
      <c r="O37" s="76">
        <f t="shared" si="4"/>
        <v>317.05</v>
      </c>
      <c r="P37" s="76">
        <f t="shared" si="5"/>
        <v>251.09</v>
      </c>
      <c r="Q37" s="76">
        <f t="shared" si="6"/>
        <v>27.7</v>
      </c>
    </row>
    <row r="38">
      <c r="A38" s="76"/>
      <c r="B38" s="52">
        <v>2358.0</v>
      </c>
      <c r="C38" s="184" t="s">
        <v>391</v>
      </c>
      <c r="D38" s="52">
        <v>31.75</v>
      </c>
      <c r="E38" s="52">
        <v>27.37</v>
      </c>
      <c r="F38" s="52">
        <v>31.38</v>
      </c>
      <c r="G38" s="52">
        <v>876563.0</v>
      </c>
      <c r="H38" s="52">
        <v>19.78</v>
      </c>
      <c r="I38" s="184" t="s">
        <v>65</v>
      </c>
      <c r="J38" s="52" t="s">
        <v>519</v>
      </c>
      <c r="K38" s="184" t="s">
        <v>203</v>
      </c>
      <c r="L38" s="183"/>
      <c r="M38" s="52" t="str">
        <f t="shared" si="2"/>
        <v>750MeV</v>
      </c>
      <c r="N38" s="76" t="str">
        <f t="shared" si="3"/>
        <v>500MeV</v>
      </c>
      <c r="O38" s="76">
        <f t="shared" si="4"/>
        <v>348.43</v>
      </c>
      <c r="P38" s="76">
        <f t="shared" si="5"/>
        <v>251.09</v>
      </c>
      <c r="Q38" s="76">
        <f t="shared" si="6"/>
        <v>27.7</v>
      </c>
    </row>
    <row r="39">
      <c r="A39" s="76"/>
      <c r="B39" s="52">
        <v>2359.0</v>
      </c>
      <c r="C39" s="52" t="s">
        <v>391</v>
      </c>
      <c r="D39" s="52">
        <v>31.75</v>
      </c>
      <c r="E39" s="52">
        <v>9.17</v>
      </c>
      <c r="F39" s="52">
        <v>13.69</v>
      </c>
      <c r="G39" s="52">
        <v>533655.0</v>
      </c>
      <c r="H39" s="52">
        <v>26.51</v>
      </c>
      <c r="I39" s="184" t="s">
        <v>65</v>
      </c>
      <c r="J39" s="52" t="s">
        <v>164</v>
      </c>
      <c r="K39" s="52" t="s">
        <v>477</v>
      </c>
      <c r="L39" s="183"/>
      <c r="M39" s="52" t="str">
        <f t="shared" si="2"/>
        <v>140MeV</v>
      </c>
      <c r="N39" s="76" t="str">
        <f t="shared" si="3"/>
        <v>140MeV</v>
      </c>
      <c r="O39" s="76">
        <f t="shared" si="4"/>
        <v>362.12</v>
      </c>
      <c r="P39" s="76">
        <f t="shared" si="5"/>
        <v>251.09</v>
      </c>
      <c r="Q39" s="76">
        <f t="shared" si="6"/>
        <v>27.7</v>
      </c>
    </row>
    <row r="40">
      <c r="A40" s="76"/>
      <c r="B40" s="52">
        <v>2360.0</v>
      </c>
      <c r="C40" s="52" t="s">
        <v>154</v>
      </c>
      <c r="D40" s="52">
        <v>31.75</v>
      </c>
      <c r="E40" s="52">
        <v>24.06</v>
      </c>
      <c r="F40" s="52">
        <v>0.0</v>
      </c>
      <c r="G40" s="52">
        <v>17823.0</v>
      </c>
      <c r="H40" s="52">
        <v>0.48</v>
      </c>
      <c r="I40" s="52" t="s">
        <v>65</v>
      </c>
      <c r="J40" s="52" t="s">
        <v>164</v>
      </c>
      <c r="K40" s="52" t="s">
        <v>223</v>
      </c>
      <c r="L40" s="183"/>
      <c r="M40" s="52" t="str">
        <f t="shared" si="2"/>
        <v>750MeV</v>
      </c>
      <c r="N40" s="76" t="str">
        <f t="shared" si="3"/>
        <v>500MeV</v>
      </c>
      <c r="O40" s="76">
        <f t="shared" si="4"/>
        <v>362.12</v>
      </c>
      <c r="P40" s="76">
        <f t="shared" si="5"/>
        <v>251.09</v>
      </c>
      <c r="Q40" s="76">
        <f t="shared" si="6"/>
        <v>27.7</v>
      </c>
    </row>
    <row r="41">
      <c r="A41" s="76"/>
      <c r="B41" s="52">
        <v>2361.0</v>
      </c>
      <c r="C41" s="52" t="s">
        <v>391</v>
      </c>
      <c r="D41" s="52">
        <v>31.75</v>
      </c>
      <c r="E41" s="52">
        <v>26.69</v>
      </c>
      <c r="F41" s="52">
        <v>26.71</v>
      </c>
      <c r="G41" s="52">
        <v>729645.0</v>
      </c>
      <c r="H41" s="52">
        <v>17.59</v>
      </c>
      <c r="I41" s="52" t="s">
        <v>65</v>
      </c>
      <c r="J41" s="52" t="s">
        <v>409</v>
      </c>
      <c r="K41" s="52" t="s">
        <v>223</v>
      </c>
      <c r="L41" s="183"/>
      <c r="M41" s="52" t="str">
        <f t="shared" si="2"/>
        <v>750MeV</v>
      </c>
      <c r="N41" s="76" t="str">
        <f t="shared" si="3"/>
        <v>500MeV</v>
      </c>
      <c r="O41" s="76">
        <f t="shared" si="4"/>
        <v>388.83</v>
      </c>
      <c r="P41" s="76">
        <f t="shared" si="5"/>
        <v>251.09</v>
      </c>
      <c r="Q41" s="76">
        <f t="shared" si="6"/>
        <v>27.7</v>
      </c>
    </row>
    <row r="42">
      <c r="A42" s="86"/>
      <c r="B42" s="83">
        <v>2362.0</v>
      </c>
      <c r="C42" s="83" t="s">
        <v>154</v>
      </c>
      <c r="D42" s="83">
        <v>31.75</v>
      </c>
      <c r="E42" s="83">
        <v>26.69</v>
      </c>
      <c r="F42" s="83">
        <v>0.0</v>
      </c>
      <c r="G42" s="83">
        <v>0.0</v>
      </c>
      <c r="H42" s="83">
        <v>17.59</v>
      </c>
      <c r="I42" s="83" t="s">
        <v>101</v>
      </c>
      <c r="J42" s="83" t="s">
        <v>164</v>
      </c>
      <c r="K42" s="83" t="s">
        <v>203</v>
      </c>
      <c r="L42" s="45"/>
      <c r="M42" s="52" t="str">
        <f t="shared" si="2"/>
        <v>750MeV</v>
      </c>
      <c r="N42" s="76" t="str">
        <f t="shared" si="3"/>
        <v>500MeV</v>
      </c>
      <c r="O42" s="86">
        <f t="shared" si="4"/>
        <v>388.83</v>
      </c>
      <c r="P42" s="86">
        <f t="shared" si="5"/>
        <v>251.09</v>
      </c>
      <c r="Q42" s="86">
        <f t="shared" si="6"/>
        <v>27.7</v>
      </c>
      <c r="R42" s="23"/>
      <c r="S42" s="23"/>
      <c r="U42" s="23"/>
      <c r="V42" s="23"/>
      <c r="W42" s="23"/>
      <c r="X42" s="23"/>
      <c r="Y42" s="23"/>
      <c r="Z42" s="23"/>
    </row>
    <row r="43">
      <c r="A43" s="86"/>
      <c r="B43" s="83">
        <v>2363.0</v>
      </c>
      <c r="C43" s="83" t="s">
        <v>391</v>
      </c>
      <c r="D43" s="83">
        <v>31.75</v>
      </c>
      <c r="E43" s="83">
        <v>13.54</v>
      </c>
      <c r="F43" s="83">
        <v>47.43</v>
      </c>
      <c r="G43" s="83">
        <v>4156417.0</v>
      </c>
      <c r="H43" s="83">
        <v>62.68</v>
      </c>
      <c r="I43" s="83" t="s">
        <v>101</v>
      </c>
      <c r="J43" s="83" t="s">
        <v>164</v>
      </c>
      <c r="K43" s="83" t="s">
        <v>203</v>
      </c>
      <c r="L43" s="45"/>
      <c r="M43" s="52" t="str">
        <f t="shared" si="2"/>
        <v>750MeV</v>
      </c>
      <c r="N43" s="76" t="str">
        <f t="shared" si="3"/>
        <v>500MeV</v>
      </c>
      <c r="O43" s="86">
        <f t="shared" si="4"/>
        <v>388.83</v>
      </c>
      <c r="P43" s="86">
        <f t="shared" si="5"/>
        <v>298.52</v>
      </c>
      <c r="Q43" s="86">
        <f t="shared" si="6"/>
        <v>27.7</v>
      </c>
      <c r="R43" s="23"/>
      <c r="S43" s="23"/>
      <c r="U43" s="23"/>
      <c r="V43" s="23"/>
      <c r="W43" s="23"/>
      <c r="X43" s="23"/>
      <c r="Y43" s="23"/>
      <c r="Z43" s="23"/>
    </row>
    <row r="44">
      <c r="A44" s="86"/>
      <c r="B44" s="83">
        <v>2364.0</v>
      </c>
      <c r="C44" s="83" t="s">
        <v>391</v>
      </c>
      <c r="D44" s="83">
        <v>31.75</v>
      </c>
      <c r="E44" s="83">
        <v>13.27</v>
      </c>
      <c r="F44" s="83">
        <v>38.83</v>
      </c>
      <c r="G44" s="83">
        <v>3428207.0</v>
      </c>
      <c r="H44" s="83">
        <v>60.55</v>
      </c>
      <c r="I44" s="83" t="s">
        <v>101</v>
      </c>
      <c r="J44" s="83" t="s">
        <v>164</v>
      </c>
      <c r="K44" s="83" t="s">
        <v>203</v>
      </c>
      <c r="L44" s="45"/>
      <c r="M44" s="52" t="str">
        <f t="shared" si="2"/>
        <v>750MeV</v>
      </c>
      <c r="N44" s="76" t="str">
        <f t="shared" si="3"/>
        <v>500MeV</v>
      </c>
      <c r="O44" s="86">
        <f t="shared" si="4"/>
        <v>388.83</v>
      </c>
      <c r="P44" s="86">
        <f t="shared" si="5"/>
        <v>337.35</v>
      </c>
      <c r="Q44" s="86">
        <f t="shared" si="6"/>
        <v>27.7</v>
      </c>
      <c r="R44" s="23"/>
      <c r="S44" s="23"/>
      <c r="U44" s="23"/>
      <c r="V44" s="23"/>
      <c r="W44" s="23"/>
      <c r="X44" s="23"/>
      <c r="Y44" s="23"/>
      <c r="Z44" s="23"/>
    </row>
    <row r="45">
      <c r="A45" s="86"/>
      <c r="B45" s="83">
        <v>2365.0</v>
      </c>
      <c r="C45" s="83" t="s">
        <v>391</v>
      </c>
      <c r="D45" s="83">
        <v>31.75</v>
      </c>
      <c r="E45" s="83">
        <v>8.88</v>
      </c>
      <c r="F45" s="83">
        <v>8.91</v>
      </c>
      <c r="G45" s="83">
        <v>566892.0</v>
      </c>
      <c r="H45" s="83">
        <v>19.89</v>
      </c>
      <c r="I45" s="83" t="s">
        <v>101</v>
      </c>
      <c r="J45" s="83" t="s">
        <v>164</v>
      </c>
      <c r="K45" s="83" t="s">
        <v>203</v>
      </c>
      <c r="L45" s="45"/>
      <c r="M45" s="52" t="str">
        <f t="shared" si="2"/>
        <v>750MeV</v>
      </c>
      <c r="N45" s="76" t="str">
        <f t="shared" si="3"/>
        <v>500MeV</v>
      </c>
      <c r="O45" s="86">
        <f t="shared" si="4"/>
        <v>388.83</v>
      </c>
      <c r="P45" s="86">
        <f t="shared" si="5"/>
        <v>346.26</v>
      </c>
      <c r="Q45" s="86">
        <f t="shared" si="6"/>
        <v>27.7</v>
      </c>
      <c r="R45" s="23"/>
      <c r="S45" s="23"/>
      <c r="U45" s="23"/>
      <c r="V45" s="23"/>
      <c r="W45" s="23"/>
      <c r="X45" s="23"/>
      <c r="Y45" s="23"/>
      <c r="Z45" s="23"/>
    </row>
    <row r="46">
      <c r="A46" s="86"/>
      <c r="B46" s="83">
        <v>2366.0</v>
      </c>
      <c r="C46" s="83" t="s">
        <v>391</v>
      </c>
      <c r="D46" s="83">
        <v>31.75</v>
      </c>
      <c r="E46" s="83">
        <v>4.72</v>
      </c>
      <c r="F46" s="83">
        <v>6.25</v>
      </c>
      <c r="G46" s="83">
        <v>305974.0</v>
      </c>
      <c r="H46" s="83">
        <v>44.76</v>
      </c>
      <c r="I46" s="83" t="s">
        <v>101</v>
      </c>
      <c r="J46" s="83" t="s">
        <v>164</v>
      </c>
      <c r="K46" s="83" t="s">
        <v>203</v>
      </c>
      <c r="L46" s="45"/>
      <c r="M46" s="52" t="str">
        <f t="shared" si="2"/>
        <v>750MeV</v>
      </c>
      <c r="N46" s="76" t="str">
        <f t="shared" si="3"/>
        <v>500MeV</v>
      </c>
      <c r="O46" s="86">
        <f t="shared" si="4"/>
        <v>388.83</v>
      </c>
      <c r="P46" s="86">
        <f t="shared" si="5"/>
        <v>352.51</v>
      </c>
      <c r="Q46" s="86">
        <f t="shared" si="6"/>
        <v>27.7</v>
      </c>
      <c r="R46" s="23"/>
      <c r="S46" s="23"/>
      <c r="U46" s="23"/>
      <c r="V46" s="23"/>
      <c r="W46" s="23"/>
      <c r="X46" s="23"/>
      <c r="Y46" s="23"/>
      <c r="Z46" s="23"/>
    </row>
    <row r="47">
      <c r="A47" s="86"/>
      <c r="B47" s="83">
        <v>2367.0</v>
      </c>
      <c r="C47" s="83" t="s">
        <v>391</v>
      </c>
      <c r="D47" s="83">
        <v>31.75</v>
      </c>
      <c r="E47" s="83">
        <v>13.48</v>
      </c>
      <c r="F47" s="83">
        <v>15.59</v>
      </c>
      <c r="G47" s="83">
        <v>958714.0</v>
      </c>
      <c r="H47" s="83">
        <v>21.03</v>
      </c>
      <c r="I47" s="83" t="s">
        <v>101</v>
      </c>
      <c r="J47" s="83" t="s">
        <v>164</v>
      </c>
      <c r="K47" s="83" t="s">
        <v>477</v>
      </c>
      <c r="L47" s="424"/>
      <c r="M47" s="52" t="str">
        <f t="shared" si="2"/>
        <v>140MeV</v>
      </c>
      <c r="N47" s="76" t="str">
        <f t="shared" si="3"/>
        <v>140MeV</v>
      </c>
      <c r="O47" s="86">
        <f t="shared" si="4"/>
        <v>388.83</v>
      </c>
      <c r="P47" s="86">
        <f t="shared" si="5"/>
        <v>368.1</v>
      </c>
      <c r="Q47" s="86">
        <f t="shared" si="6"/>
        <v>27.7</v>
      </c>
      <c r="R47" s="23"/>
      <c r="S47" s="23"/>
      <c r="U47" s="23"/>
      <c r="V47" s="23"/>
      <c r="W47" s="23"/>
      <c r="X47" s="23"/>
      <c r="Y47" s="23"/>
      <c r="Z47" s="23"/>
    </row>
    <row r="48">
      <c r="A48" s="86"/>
      <c r="B48" s="83">
        <v>2368.0</v>
      </c>
      <c r="C48" s="83" t="s">
        <v>154</v>
      </c>
      <c r="D48" s="83">
        <v>31.75</v>
      </c>
      <c r="E48" s="83">
        <v>14.01</v>
      </c>
      <c r="F48" s="83">
        <v>0.0</v>
      </c>
      <c r="G48" s="83">
        <v>5097.0</v>
      </c>
      <c r="H48" s="83">
        <v>0.1</v>
      </c>
      <c r="I48" s="83" t="s">
        <v>101</v>
      </c>
      <c r="J48" s="83"/>
      <c r="K48" s="83" t="s">
        <v>477</v>
      </c>
      <c r="L48" s="424"/>
      <c r="M48" s="52" t="str">
        <f t="shared" si="2"/>
        <v>140MeV</v>
      </c>
      <c r="N48" s="76" t="str">
        <f t="shared" si="3"/>
        <v>140MeV</v>
      </c>
      <c r="O48" s="86">
        <f t="shared" si="4"/>
        <v>388.83</v>
      </c>
      <c r="P48" s="86">
        <f t="shared" si="5"/>
        <v>368.1</v>
      </c>
      <c r="Q48" s="86">
        <f t="shared" si="6"/>
        <v>27.7</v>
      </c>
      <c r="R48" s="23"/>
      <c r="S48" s="23"/>
      <c r="U48" s="23"/>
      <c r="V48" s="23"/>
      <c r="W48" s="23"/>
      <c r="X48" s="23"/>
      <c r="Y48" s="23"/>
      <c r="Z48" s="23"/>
    </row>
    <row r="49">
      <c r="A49" s="86"/>
      <c r="B49" s="83">
        <v>2369.0</v>
      </c>
      <c r="C49" s="83" t="s">
        <v>154</v>
      </c>
      <c r="D49" s="83">
        <v>31.75</v>
      </c>
      <c r="E49" s="86"/>
      <c r="F49" s="83">
        <v>0.0</v>
      </c>
      <c r="G49" s="83">
        <v>0.0</v>
      </c>
      <c r="H49" s="83">
        <v>0.0</v>
      </c>
      <c r="I49" s="83" t="s">
        <v>101</v>
      </c>
      <c r="J49" s="83" t="s">
        <v>519</v>
      </c>
      <c r="K49" s="83" t="s">
        <v>203</v>
      </c>
      <c r="L49" s="45"/>
      <c r="M49" s="52" t="str">
        <f t="shared" si="2"/>
        <v>750MeV</v>
      </c>
      <c r="N49" s="76" t="str">
        <f t="shared" si="3"/>
        <v>500MeV</v>
      </c>
      <c r="O49" s="86">
        <f t="shared" si="4"/>
        <v>388.83</v>
      </c>
      <c r="P49" s="86">
        <f t="shared" si="5"/>
        <v>368.1</v>
      </c>
      <c r="Q49" s="86">
        <f t="shared" si="6"/>
        <v>27.7</v>
      </c>
      <c r="R49" s="23"/>
      <c r="S49" s="23"/>
      <c r="U49" s="23"/>
      <c r="V49" s="23"/>
      <c r="W49" s="23"/>
      <c r="X49" s="23"/>
      <c r="Y49" s="23"/>
      <c r="Z49" s="23"/>
    </row>
    <row r="50">
      <c r="A50" s="86"/>
      <c r="B50" s="83">
        <v>2370.0</v>
      </c>
      <c r="C50" s="83" t="s">
        <v>154</v>
      </c>
      <c r="D50" s="83">
        <v>31.75</v>
      </c>
      <c r="E50" s="83">
        <v>13.84</v>
      </c>
      <c r="F50" s="83">
        <v>0.0</v>
      </c>
      <c r="G50" s="83">
        <v>0.0</v>
      </c>
      <c r="H50" s="83">
        <v>22.7</v>
      </c>
      <c r="I50" s="83" t="s">
        <v>101</v>
      </c>
      <c r="J50" s="83" t="s">
        <v>519</v>
      </c>
      <c r="K50" s="83" t="s">
        <v>223</v>
      </c>
      <c r="L50" s="45"/>
      <c r="M50" s="52" t="str">
        <f t="shared" si="2"/>
        <v>750MeV</v>
      </c>
      <c r="N50" s="76" t="str">
        <f t="shared" si="3"/>
        <v>500MeV</v>
      </c>
      <c r="O50" s="86">
        <f t="shared" si="4"/>
        <v>388.83</v>
      </c>
      <c r="P50" s="86">
        <f t="shared" si="5"/>
        <v>368.1</v>
      </c>
      <c r="Q50" s="86">
        <f t="shared" si="6"/>
        <v>27.7</v>
      </c>
      <c r="R50" s="23"/>
      <c r="S50" s="23"/>
      <c r="U50" s="23"/>
      <c r="V50" s="23"/>
      <c r="W50" s="23"/>
      <c r="X50" s="23"/>
      <c r="Y50" s="23"/>
      <c r="Z50" s="23"/>
    </row>
    <row r="51">
      <c r="A51" s="86"/>
      <c r="B51" s="83">
        <v>2371.0</v>
      </c>
      <c r="C51" s="83" t="s">
        <v>154</v>
      </c>
      <c r="D51" s="83">
        <v>31.75</v>
      </c>
      <c r="E51" s="83">
        <v>14.11</v>
      </c>
      <c r="F51" s="83">
        <v>0.0</v>
      </c>
      <c r="G51" s="83">
        <v>101279.0</v>
      </c>
      <c r="H51" s="83">
        <v>1.39</v>
      </c>
      <c r="I51" s="83" t="s">
        <v>101</v>
      </c>
      <c r="J51" s="83" t="s">
        <v>164</v>
      </c>
      <c r="K51" s="83" t="s">
        <v>223</v>
      </c>
      <c r="L51" s="45"/>
      <c r="M51" s="52" t="str">
        <f t="shared" si="2"/>
        <v>750MeV</v>
      </c>
      <c r="N51" s="76" t="str">
        <f t="shared" si="3"/>
        <v>500MeV</v>
      </c>
      <c r="O51" s="86">
        <f t="shared" si="4"/>
        <v>388.83</v>
      </c>
      <c r="P51" s="86">
        <f t="shared" si="5"/>
        <v>368.1</v>
      </c>
      <c r="Q51" s="86">
        <f t="shared" si="6"/>
        <v>27.7</v>
      </c>
      <c r="R51" s="23"/>
      <c r="S51" s="23"/>
      <c r="U51" s="23"/>
      <c r="V51" s="23"/>
      <c r="W51" s="23"/>
      <c r="X51" s="23"/>
      <c r="Y51" s="23"/>
      <c r="Z51" s="23"/>
    </row>
    <row r="52">
      <c r="A52" s="86"/>
      <c r="B52" s="83">
        <v>2372.0</v>
      </c>
      <c r="C52" s="83" t="s">
        <v>391</v>
      </c>
      <c r="D52" s="83">
        <v>31.75</v>
      </c>
      <c r="E52" s="83">
        <v>13.54</v>
      </c>
      <c r="F52" s="83">
        <v>7.62</v>
      </c>
      <c r="G52" s="83">
        <v>665014.0</v>
      </c>
      <c r="H52" s="83">
        <v>10.31</v>
      </c>
      <c r="I52" s="83" t="s">
        <v>101</v>
      </c>
      <c r="J52" s="83" t="s">
        <v>164</v>
      </c>
      <c r="K52" s="83" t="s">
        <v>223</v>
      </c>
      <c r="L52" s="45"/>
      <c r="M52" s="52" t="str">
        <f t="shared" si="2"/>
        <v>750MeV</v>
      </c>
      <c r="N52" s="76" t="str">
        <f t="shared" si="3"/>
        <v>500MeV</v>
      </c>
      <c r="O52" s="86">
        <f t="shared" si="4"/>
        <v>388.83</v>
      </c>
      <c r="P52" s="86">
        <f t="shared" si="5"/>
        <v>375.72</v>
      </c>
      <c r="Q52" s="86">
        <f t="shared" si="6"/>
        <v>27.7</v>
      </c>
      <c r="R52" s="23"/>
      <c r="S52" s="23"/>
      <c r="U52" s="23"/>
      <c r="V52" s="23"/>
      <c r="W52" s="23"/>
      <c r="X52" s="23"/>
      <c r="Y52" s="23"/>
      <c r="Z52" s="23"/>
    </row>
    <row r="53">
      <c r="A53" s="139"/>
      <c r="B53" s="43">
        <v>2373.0</v>
      </c>
      <c r="C53" s="43" t="s">
        <v>391</v>
      </c>
      <c r="D53" s="43">
        <v>31.75</v>
      </c>
      <c r="E53" s="43">
        <v>27.51</v>
      </c>
      <c r="F53" s="43">
        <v>16.67</v>
      </c>
      <c r="G53" s="43">
        <v>410925.0</v>
      </c>
      <c r="H53" s="43">
        <v>11.3</v>
      </c>
      <c r="I53" s="43" t="s">
        <v>229</v>
      </c>
      <c r="J53" s="43" t="s">
        <v>164</v>
      </c>
      <c r="K53" s="43" t="s">
        <v>203</v>
      </c>
      <c r="L53" s="429"/>
      <c r="M53" s="52" t="str">
        <f t="shared" si="2"/>
        <v>750MeV</v>
      </c>
      <c r="N53" s="76" t="str">
        <f t="shared" si="3"/>
        <v>500MeV</v>
      </c>
      <c r="O53" s="139">
        <f t="shared" si="4"/>
        <v>388.83</v>
      </c>
      <c r="P53" s="139">
        <f t="shared" si="5"/>
        <v>375.72</v>
      </c>
      <c r="Q53" s="139">
        <f t="shared" si="6"/>
        <v>44.37</v>
      </c>
      <c r="R53" s="27"/>
      <c r="S53" s="27"/>
      <c r="U53" s="27"/>
      <c r="V53" s="27"/>
      <c r="W53" s="27"/>
      <c r="X53" s="27"/>
      <c r="Y53" s="27"/>
      <c r="Z53" s="27"/>
    </row>
    <row r="54">
      <c r="A54" s="139"/>
      <c r="B54" s="43">
        <v>2374.0</v>
      </c>
      <c r="C54" s="43" t="s">
        <v>391</v>
      </c>
      <c r="D54" s="43">
        <v>31.75</v>
      </c>
      <c r="E54" s="43">
        <v>13.61</v>
      </c>
      <c r="F54" s="43">
        <v>8.97</v>
      </c>
      <c r="G54" s="43">
        <v>132207.0</v>
      </c>
      <c r="H54" s="43">
        <v>12.02</v>
      </c>
      <c r="I54" s="43" t="s">
        <v>229</v>
      </c>
      <c r="J54" s="43" t="s">
        <v>164</v>
      </c>
      <c r="K54" s="43" t="s">
        <v>203</v>
      </c>
      <c r="L54" s="429"/>
      <c r="M54" s="52" t="str">
        <f t="shared" si="2"/>
        <v>750MeV</v>
      </c>
      <c r="N54" s="76" t="str">
        <f t="shared" si="3"/>
        <v>500MeV</v>
      </c>
      <c r="O54" s="139">
        <f t="shared" si="4"/>
        <v>388.83</v>
      </c>
      <c r="P54" s="139">
        <f t="shared" si="5"/>
        <v>375.72</v>
      </c>
      <c r="Q54" s="139">
        <f t="shared" si="6"/>
        <v>53.34</v>
      </c>
      <c r="R54" s="27"/>
      <c r="S54" s="27"/>
      <c r="U54" s="27"/>
      <c r="V54" s="27"/>
      <c r="W54" s="27"/>
      <c r="X54" s="27"/>
      <c r="Y54" s="27"/>
      <c r="Z54" s="27"/>
    </row>
    <row r="55">
      <c r="A55" s="433"/>
      <c r="B55" s="184">
        <v>2375.0</v>
      </c>
      <c r="C55" s="184" t="s">
        <v>391</v>
      </c>
      <c r="D55" s="184">
        <v>31.75</v>
      </c>
      <c r="E55" s="184">
        <v>26.79</v>
      </c>
      <c r="F55" s="184">
        <v>98.72</v>
      </c>
      <c r="G55" s="184">
        <v>2650404.0</v>
      </c>
      <c r="H55" s="184">
        <v>64.92</v>
      </c>
      <c r="I55" s="184" t="s">
        <v>65</v>
      </c>
      <c r="J55" s="184" t="s">
        <v>164</v>
      </c>
      <c r="K55" s="184" t="s">
        <v>203</v>
      </c>
      <c r="L55" s="437"/>
      <c r="M55" s="52" t="str">
        <f t="shared" si="2"/>
        <v>750MeV</v>
      </c>
      <c r="N55" s="76" t="str">
        <f t="shared" si="3"/>
        <v>500MeV</v>
      </c>
      <c r="O55" s="433">
        <f t="shared" si="4"/>
        <v>487.55</v>
      </c>
      <c r="P55" s="433">
        <f t="shared" si="5"/>
        <v>375.72</v>
      </c>
      <c r="Q55" s="433">
        <f t="shared" si="6"/>
        <v>53.34</v>
      </c>
      <c r="R55" s="185"/>
      <c r="S55" s="185"/>
      <c r="U55" s="185"/>
      <c r="V55" s="185"/>
      <c r="W55" s="185"/>
      <c r="X55" s="185"/>
      <c r="Y55" s="185"/>
      <c r="Z55" s="185"/>
    </row>
    <row r="56">
      <c r="A56" s="433"/>
      <c r="B56" s="184">
        <v>2376.0</v>
      </c>
      <c r="C56" s="184" t="s">
        <v>391</v>
      </c>
      <c r="D56" s="184">
        <v>31.75</v>
      </c>
      <c r="E56" s="184">
        <v>25.72</v>
      </c>
      <c r="F56" s="184">
        <v>93.33</v>
      </c>
      <c r="G56" s="184">
        <v>2503354.0</v>
      </c>
      <c r="H56" s="184">
        <v>67.67</v>
      </c>
      <c r="I56" s="184" t="s">
        <v>65</v>
      </c>
      <c r="J56" s="184" t="s">
        <v>164</v>
      </c>
      <c r="K56" s="184" t="s">
        <v>203</v>
      </c>
      <c r="L56" s="437"/>
      <c r="M56" s="52" t="str">
        <f t="shared" si="2"/>
        <v>750MeV</v>
      </c>
      <c r="N56" s="76" t="str">
        <f t="shared" si="3"/>
        <v>500MeV</v>
      </c>
      <c r="O56" s="433">
        <f t="shared" si="4"/>
        <v>580.88</v>
      </c>
      <c r="P56" s="433">
        <f t="shared" si="5"/>
        <v>375.72</v>
      </c>
      <c r="Q56" s="433">
        <f t="shared" si="6"/>
        <v>53.34</v>
      </c>
      <c r="R56" s="185"/>
      <c r="S56" s="185"/>
      <c r="U56" s="185"/>
      <c r="V56" s="185"/>
      <c r="W56" s="185"/>
      <c r="X56" s="185"/>
      <c r="Y56" s="185"/>
      <c r="Z56" s="185"/>
    </row>
    <row r="57">
      <c r="A57" s="433"/>
      <c r="B57" s="184">
        <v>2377.0</v>
      </c>
      <c r="C57" s="184" t="s">
        <v>391</v>
      </c>
      <c r="D57" s="184">
        <v>31.75</v>
      </c>
      <c r="E57" s="184">
        <v>18.51</v>
      </c>
      <c r="F57" s="184">
        <v>23.3</v>
      </c>
      <c r="G57" s="184">
        <v>471606.0</v>
      </c>
      <c r="H57" s="184">
        <v>21.62</v>
      </c>
      <c r="I57" s="184" t="s">
        <v>65</v>
      </c>
      <c r="J57" s="184" t="s">
        <v>164</v>
      </c>
      <c r="K57" s="184" t="s">
        <v>203</v>
      </c>
      <c r="L57" s="437"/>
      <c r="M57" s="52" t="str">
        <f t="shared" si="2"/>
        <v>750MeV</v>
      </c>
      <c r="N57" s="76" t="str">
        <f t="shared" si="3"/>
        <v>500MeV</v>
      </c>
      <c r="O57" s="433">
        <f t="shared" si="4"/>
        <v>604.18</v>
      </c>
      <c r="P57" s="433">
        <f t="shared" si="5"/>
        <v>375.72</v>
      </c>
      <c r="Q57" s="433">
        <f t="shared" si="6"/>
        <v>53.34</v>
      </c>
      <c r="R57" s="185"/>
      <c r="S57" s="185"/>
      <c r="U57" s="185"/>
      <c r="V57" s="185"/>
      <c r="W57" s="185"/>
      <c r="X57" s="185"/>
      <c r="Y57" s="185"/>
      <c r="Z57" s="185"/>
    </row>
    <row r="58">
      <c r="A58" s="433"/>
      <c r="B58" s="184">
        <v>2378.0</v>
      </c>
      <c r="C58" s="184" t="s">
        <v>391</v>
      </c>
      <c r="D58" s="184">
        <v>31.75</v>
      </c>
      <c r="E58" s="184">
        <v>9.25</v>
      </c>
      <c r="F58" s="184">
        <v>10.46</v>
      </c>
      <c r="G58" s="184">
        <v>155304.0</v>
      </c>
      <c r="H58" s="184">
        <v>19.72</v>
      </c>
      <c r="I58" s="184" t="s">
        <v>65</v>
      </c>
      <c r="J58" s="184" t="s">
        <v>164</v>
      </c>
      <c r="K58" s="184" t="s">
        <v>203</v>
      </c>
      <c r="L58" s="437"/>
      <c r="M58" s="52" t="str">
        <f t="shared" si="2"/>
        <v>750MeV</v>
      </c>
      <c r="N58" s="76" t="str">
        <f t="shared" si="3"/>
        <v>500MeV</v>
      </c>
      <c r="O58" s="433">
        <f t="shared" si="4"/>
        <v>614.64</v>
      </c>
      <c r="P58" s="433">
        <f t="shared" si="5"/>
        <v>375.72</v>
      </c>
      <c r="Q58" s="433">
        <f t="shared" si="6"/>
        <v>53.34</v>
      </c>
      <c r="R58" s="185"/>
      <c r="S58" s="185"/>
      <c r="U58" s="185"/>
      <c r="V58" s="185"/>
      <c r="W58" s="185"/>
      <c r="X58" s="185"/>
      <c r="Y58" s="185"/>
      <c r="Z58" s="185"/>
    </row>
    <row r="59">
      <c r="A59" s="76"/>
      <c r="B59" s="52">
        <v>2379.0</v>
      </c>
      <c r="C59" s="52" t="s">
        <v>391</v>
      </c>
      <c r="D59" s="52">
        <v>31.75</v>
      </c>
      <c r="E59" s="52">
        <v>25.6</v>
      </c>
      <c r="F59" s="52">
        <v>25.28</v>
      </c>
      <c r="G59" s="52">
        <v>688167.0</v>
      </c>
      <c r="H59" s="52">
        <v>19.22</v>
      </c>
      <c r="I59" s="52" t="s">
        <v>65</v>
      </c>
      <c r="J59" s="184" t="s">
        <v>519</v>
      </c>
      <c r="K59" s="184" t="s">
        <v>203</v>
      </c>
      <c r="L59" s="437"/>
      <c r="M59" s="52" t="str">
        <f t="shared" si="2"/>
        <v>750MeV</v>
      </c>
      <c r="N59" s="76" t="str">
        <f t="shared" si="3"/>
        <v>500MeV</v>
      </c>
      <c r="O59" s="76">
        <f t="shared" si="4"/>
        <v>639.92</v>
      </c>
      <c r="P59" s="76">
        <f t="shared" si="5"/>
        <v>375.72</v>
      </c>
      <c r="Q59" s="76">
        <f t="shared" si="6"/>
        <v>53.34</v>
      </c>
    </row>
    <row r="60">
      <c r="A60" s="76"/>
      <c r="B60" s="52">
        <v>2380.0</v>
      </c>
      <c r="C60" s="52" t="s">
        <v>391</v>
      </c>
      <c r="D60" s="52">
        <v>31.75</v>
      </c>
      <c r="E60" s="52">
        <v>9.28</v>
      </c>
      <c r="F60" s="52">
        <v>9.93</v>
      </c>
      <c r="G60" s="52">
        <v>388996.0</v>
      </c>
      <c r="H60" s="52">
        <v>18.39</v>
      </c>
      <c r="I60" s="52" t="s">
        <v>65</v>
      </c>
      <c r="J60" s="52" t="s">
        <v>164</v>
      </c>
      <c r="K60" s="184" t="s">
        <v>203</v>
      </c>
      <c r="L60" s="437"/>
      <c r="M60" s="52" t="str">
        <f t="shared" si="2"/>
        <v>750MeV</v>
      </c>
      <c r="N60" s="76" t="str">
        <f t="shared" si="3"/>
        <v>500MeV</v>
      </c>
      <c r="O60" s="76">
        <f t="shared" si="4"/>
        <v>649.85</v>
      </c>
      <c r="P60" s="76">
        <f t="shared" si="5"/>
        <v>375.72</v>
      </c>
      <c r="Q60" s="76">
        <f t="shared" si="6"/>
        <v>53.34</v>
      </c>
    </row>
    <row r="61">
      <c r="A61" s="76"/>
      <c r="B61" s="52">
        <v>2381.0</v>
      </c>
      <c r="C61" s="52" t="s">
        <v>154</v>
      </c>
      <c r="D61" s="52">
        <v>31.75</v>
      </c>
      <c r="E61" s="52">
        <v>14.35</v>
      </c>
      <c r="F61" s="52">
        <v>0.0</v>
      </c>
      <c r="G61" s="52">
        <v>46722.0</v>
      </c>
      <c r="H61" s="52">
        <v>3.18</v>
      </c>
      <c r="I61" s="52" t="s">
        <v>65</v>
      </c>
      <c r="J61" s="52" t="s">
        <v>164</v>
      </c>
      <c r="K61" s="52" t="s">
        <v>223</v>
      </c>
      <c r="L61" s="437"/>
      <c r="M61" s="52" t="str">
        <f t="shared" si="2"/>
        <v>750MeV</v>
      </c>
      <c r="N61" s="76" t="str">
        <f t="shared" si="3"/>
        <v>500MeV</v>
      </c>
      <c r="O61" s="76">
        <f t="shared" si="4"/>
        <v>649.85</v>
      </c>
      <c r="P61" s="76">
        <f t="shared" si="5"/>
        <v>375.72</v>
      </c>
      <c r="Q61" s="76">
        <f t="shared" si="6"/>
        <v>53.34</v>
      </c>
    </row>
    <row r="62">
      <c r="A62" s="76"/>
      <c r="B62" s="52">
        <v>2382.0</v>
      </c>
      <c r="C62" s="52" t="s">
        <v>391</v>
      </c>
      <c r="D62" s="52">
        <v>31.75</v>
      </c>
      <c r="E62" s="52">
        <v>26.67</v>
      </c>
      <c r="F62" s="52">
        <v>15.43</v>
      </c>
      <c r="G62" s="52">
        <v>421947.0</v>
      </c>
      <c r="H62" s="52">
        <v>10.32</v>
      </c>
      <c r="I62" s="52" t="s">
        <v>65</v>
      </c>
      <c r="J62" s="52" t="s">
        <v>399</v>
      </c>
      <c r="K62" s="52" t="s">
        <v>223</v>
      </c>
      <c r="L62" s="437"/>
      <c r="M62" s="52" t="str">
        <f t="shared" si="2"/>
        <v>750MeV</v>
      </c>
      <c r="N62" s="76" t="str">
        <f t="shared" si="3"/>
        <v>500MeV</v>
      </c>
      <c r="O62" s="76">
        <f t="shared" si="4"/>
        <v>665.28</v>
      </c>
      <c r="P62" s="76">
        <f t="shared" si="5"/>
        <v>375.72</v>
      </c>
      <c r="Q62" s="76">
        <f t="shared" si="6"/>
        <v>53.34</v>
      </c>
    </row>
    <row r="63">
      <c r="A63" s="76"/>
      <c r="B63" s="52">
        <v>2383.0</v>
      </c>
      <c r="C63" s="52" t="s">
        <v>391</v>
      </c>
      <c r="D63" s="52">
        <v>31.75</v>
      </c>
      <c r="E63" s="52">
        <v>27.55</v>
      </c>
      <c r="F63" s="52">
        <v>76.04</v>
      </c>
      <c r="G63" s="52">
        <v>2574923.0</v>
      </c>
      <c r="H63" s="52">
        <v>64.08</v>
      </c>
      <c r="I63" s="52" t="s">
        <v>65</v>
      </c>
      <c r="J63" s="52" t="s">
        <v>164</v>
      </c>
      <c r="K63" s="184" t="s">
        <v>203</v>
      </c>
      <c r="L63" s="437"/>
      <c r="M63" s="52" t="str">
        <f t="shared" si="2"/>
        <v>750MeV</v>
      </c>
      <c r="N63" s="76" t="str">
        <f t="shared" ref="N63:N462" si="7">if(K63="low","140MeV","650MeV")</f>
        <v>650MeV</v>
      </c>
      <c r="O63" s="76">
        <f t="shared" si="4"/>
        <v>741.32</v>
      </c>
      <c r="P63" s="76">
        <f t="shared" si="5"/>
        <v>375.72</v>
      </c>
      <c r="Q63" s="76">
        <f t="shared" si="6"/>
        <v>53.34</v>
      </c>
    </row>
    <row r="64">
      <c r="A64" s="86"/>
      <c r="B64" s="83">
        <v>2384.0</v>
      </c>
      <c r="C64" s="83" t="s">
        <v>391</v>
      </c>
      <c r="D64" s="83">
        <v>31.75</v>
      </c>
      <c r="E64" s="83">
        <v>13.55</v>
      </c>
      <c r="F64" s="83">
        <v>41.38</v>
      </c>
      <c r="G64" s="83">
        <v>4023382.0</v>
      </c>
      <c r="H64" s="83">
        <v>58.93</v>
      </c>
      <c r="I64" s="83" t="s">
        <v>101</v>
      </c>
      <c r="J64" s="83" t="s">
        <v>164</v>
      </c>
      <c r="K64" s="83" t="s">
        <v>203</v>
      </c>
      <c r="L64" s="424"/>
      <c r="M64" s="52" t="str">
        <f t="shared" si="2"/>
        <v>750MeV</v>
      </c>
      <c r="N64" s="76" t="str">
        <f t="shared" si="7"/>
        <v>650MeV</v>
      </c>
      <c r="O64" s="86">
        <f t="shared" si="4"/>
        <v>741.32</v>
      </c>
      <c r="P64" s="86">
        <f t="shared" si="5"/>
        <v>417.1</v>
      </c>
      <c r="Q64" s="86">
        <f t="shared" si="6"/>
        <v>53.34</v>
      </c>
      <c r="R64" s="23"/>
      <c r="S64" s="23"/>
      <c r="U64" s="23"/>
      <c r="V64" s="23"/>
      <c r="W64" s="23"/>
      <c r="X64" s="23"/>
      <c r="Y64" s="23"/>
      <c r="Z64" s="23"/>
    </row>
    <row r="65">
      <c r="A65" s="86"/>
      <c r="B65" s="83">
        <v>2385.0</v>
      </c>
      <c r="C65" s="83" t="s">
        <v>391</v>
      </c>
      <c r="D65" s="83">
        <v>31.75</v>
      </c>
      <c r="E65" s="83">
        <v>13.92</v>
      </c>
      <c r="F65" s="83">
        <v>45.59</v>
      </c>
      <c r="G65" s="83">
        <v>4792812.0</v>
      </c>
      <c r="H65" s="83">
        <v>61.34</v>
      </c>
      <c r="I65" s="83" t="s">
        <v>101</v>
      </c>
      <c r="J65" s="83" t="s">
        <v>164</v>
      </c>
      <c r="K65" s="83" t="s">
        <v>203</v>
      </c>
      <c r="L65" s="424"/>
      <c r="M65" s="52" t="str">
        <f t="shared" si="2"/>
        <v>750MeV</v>
      </c>
      <c r="N65" s="76" t="str">
        <f t="shared" si="7"/>
        <v>650MeV</v>
      </c>
      <c r="O65" s="86">
        <f t="shared" si="4"/>
        <v>741.32</v>
      </c>
      <c r="P65" s="86">
        <f t="shared" si="5"/>
        <v>462.69</v>
      </c>
      <c r="Q65" s="86">
        <f t="shared" si="6"/>
        <v>53.34</v>
      </c>
      <c r="R65" s="23"/>
      <c r="S65" s="23"/>
      <c r="U65" s="23"/>
      <c r="V65" s="23"/>
      <c r="W65" s="23"/>
      <c r="X65" s="23"/>
      <c r="Y65" s="23"/>
      <c r="Z65" s="23"/>
    </row>
    <row r="66">
      <c r="A66" s="86"/>
      <c r="B66" s="83">
        <v>2386.0</v>
      </c>
      <c r="C66" s="83" t="s">
        <v>391</v>
      </c>
      <c r="D66" s="83">
        <v>31.75</v>
      </c>
      <c r="E66" s="83">
        <v>13.93</v>
      </c>
      <c r="F66" s="83">
        <v>51.8</v>
      </c>
      <c r="G66" s="83">
        <v>4977308.0</v>
      </c>
      <c r="H66" s="83">
        <v>64.75</v>
      </c>
      <c r="I66" s="83" t="s">
        <v>101</v>
      </c>
      <c r="J66" s="83" t="s">
        <v>164</v>
      </c>
      <c r="K66" s="83" t="s">
        <v>203</v>
      </c>
      <c r="L66" s="424"/>
      <c r="M66" s="52" t="str">
        <f t="shared" si="2"/>
        <v>750MeV</v>
      </c>
      <c r="N66" s="76" t="str">
        <f t="shared" si="7"/>
        <v>650MeV</v>
      </c>
      <c r="O66" s="86">
        <f t="shared" si="4"/>
        <v>741.32</v>
      </c>
      <c r="P66" s="86">
        <f t="shared" si="5"/>
        <v>514.49</v>
      </c>
      <c r="Q66" s="86">
        <f t="shared" si="6"/>
        <v>53.34</v>
      </c>
      <c r="R66" s="23"/>
      <c r="S66" s="23"/>
      <c r="U66" s="23"/>
      <c r="V66" s="23"/>
      <c r="W66" s="23"/>
      <c r="X66" s="23"/>
      <c r="Y66" s="23"/>
      <c r="Z66" s="23"/>
    </row>
    <row r="67">
      <c r="A67" s="86"/>
      <c r="B67" s="83">
        <v>2387.0</v>
      </c>
      <c r="C67" s="83" t="s">
        <v>391</v>
      </c>
      <c r="D67" s="83">
        <v>31.75</v>
      </c>
      <c r="E67" s="83">
        <v>13.41</v>
      </c>
      <c r="F67" s="83">
        <v>46.5</v>
      </c>
      <c r="G67" s="83">
        <v>4518543.0</v>
      </c>
      <c r="H67" s="83">
        <v>67.14</v>
      </c>
      <c r="I67" s="83" t="s">
        <v>101</v>
      </c>
      <c r="J67" s="83" t="s">
        <v>164</v>
      </c>
      <c r="K67" s="83" t="s">
        <v>203</v>
      </c>
      <c r="L67" s="424"/>
      <c r="M67" s="52" t="str">
        <f t="shared" si="2"/>
        <v>750MeV</v>
      </c>
      <c r="N67" s="76" t="str">
        <f t="shared" si="7"/>
        <v>650MeV</v>
      </c>
      <c r="O67" s="86">
        <f t="shared" si="4"/>
        <v>741.32</v>
      </c>
      <c r="P67" s="86">
        <f t="shared" si="5"/>
        <v>560.99</v>
      </c>
      <c r="Q67" s="86">
        <f t="shared" si="6"/>
        <v>53.34</v>
      </c>
      <c r="R67" s="23"/>
      <c r="S67" s="23"/>
      <c r="U67" s="23"/>
      <c r="V67" s="23"/>
      <c r="W67" s="23"/>
      <c r="X67" s="23"/>
      <c r="Y67" s="23"/>
      <c r="Z67" s="23"/>
    </row>
    <row r="68">
      <c r="A68" s="86"/>
      <c r="B68" s="83">
        <v>2388.0</v>
      </c>
      <c r="C68" s="83" t="s">
        <v>391</v>
      </c>
      <c r="D68" s="83">
        <v>31.75</v>
      </c>
      <c r="E68" s="83">
        <v>9.32</v>
      </c>
      <c r="F68" s="83">
        <v>12.77</v>
      </c>
      <c r="G68" s="83">
        <v>912645.0</v>
      </c>
      <c r="H68" s="83">
        <v>23.35</v>
      </c>
      <c r="I68" s="83" t="s">
        <v>101</v>
      </c>
      <c r="J68" s="83" t="s">
        <v>164</v>
      </c>
      <c r="K68" s="83" t="s">
        <v>203</v>
      </c>
      <c r="L68" s="424"/>
      <c r="M68" s="52" t="str">
        <f t="shared" si="2"/>
        <v>750MeV</v>
      </c>
      <c r="N68" s="76" t="str">
        <f t="shared" si="7"/>
        <v>650MeV</v>
      </c>
      <c r="O68" s="86">
        <f t="shared" si="4"/>
        <v>741.32</v>
      </c>
      <c r="P68" s="86">
        <f t="shared" si="5"/>
        <v>573.76</v>
      </c>
      <c r="Q68" s="86">
        <f t="shared" si="6"/>
        <v>53.34</v>
      </c>
      <c r="R68" s="23"/>
      <c r="S68" s="23"/>
      <c r="U68" s="23"/>
      <c r="V68" s="23"/>
      <c r="W68" s="23"/>
      <c r="X68" s="23"/>
      <c r="Y68" s="23"/>
      <c r="Z68" s="23"/>
    </row>
    <row r="69">
      <c r="A69" s="86"/>
      <c r="B69" s="83">
        <v>2389.0</v>
      </c>
      <c r="C69" s="83" t="s">
        <v>391</v>
      </c>
      <c r="D69" s="83">
        <v>31.75</v>
      </c>
      <c r="E69" s="83">
        <v>4.65</v>
      </c>
      <c r="F69" s="83">
        <v>9.3</v>
      </c>
      <c r="G69" s="83">
        <v>417944.0</v>
      </c>
      <c r="H69" s="83">
        <v>36.73</v>
      </c>
      <c r="I69" s="83" t="s">
        <v>101</v>
      </c>
      <c r="J69" s="83" t="s">
        <v>164</v>
      </c>
      <c r="K69" s="83" t="s">
        <v>203</v>
      </c>
      <c r="L69" s="424"/>
      <c r="M69" s="52" t="str">
        <f t="shared" si="2"/>
        <v>750MeV</v>
      </c>
      <c r="N69" s="76" t="str">
        <f t="shared" si="7"/>
        <v>650MeV</v>
      </c>
      <c r="O69" s="86">
        <f t="shared" si="4"/>
        <v>741.32</v>
      </c>
      <c r="P69" s="86">
        <f t="shared" si="5"/>
        <v>583.06</v>
      </c>
      <c r="Q69" s="86">
        <f t="shared" si="6"/>
        <v>53.34</v>
      </c>
      <c r="R69" s="23"/>
      <c r="S69" s="23"/>
      <c r="U69" s="23"/>
      <c r="V69" s="23"/>
      <c r="W69" s="23"/>
      <c r="X69" s="23"/>
      <c r="Y69" s="23"/>
      <c r="Z69" s="23"/>
    </row>
    <row r="70">
      <c r="A70" s="86"/>
      <c r="B70" s="83">
        <v>2390.0</v>
      </c>
      <c r="C70" s="83" t="s">
        <v>154</v>
      </c>
      <c r="D70" s="83">
        <v>31.75</v>
      </c>
      <c r="E70" s="83">
        <v>13.87</v>
      </c>
      <c r="F70" s="83">
        <v>0.0</v>
      </c>
      <c r="G70" s="83">
        <v>0.0</v>
      </c>
      <c r="H70" s="83">
        <v>22.68</v>
      </c>
      <c r="I70" s="83" t="s">
        <v>101</v>
      </c>
      <c r="J70" s="83" t="s">
        <v>102</v>
      </c>
      <c r="K70" s="83" t="s">
        <v>203</v>
      </c>
      <c r="L70" s="424"/>
      <c r="M70" s="52" t="str">
        <f t="shared" si="2"/>
        <v>750MeV</v>
      </c>
      <c r="N70" s="76" t="str">
        <f t="shared" si="7"/>
        <v>650MeV</v>
      </c>
      <c r="O70" s="86">
        <f t="shared" si="4"/>
        <v>741.32</v>
      </c>
      <c r="P70" s="86">
        <f t="shared" si="5"/>
        <v>583.06</v>
      </c>
      <c r="Q70" s="86">
        <f t="shared" si="6"/>
        <v>53.34</v>
      </c>
      <c r="R70" s="23"/>
      <c r="S70" s="23"/>
      <c r="U70" s="23"/>
      <c r="V70" s="23"/>
      <c r="W70" s="23"/>
      <c r="X70" s="23"/>
      <c r="Y70" s="23"/>
      <c r="Z70" s="23"/>
    </row>
    <row r="71">
      <c r="A71" s="86"/>
      <c r="B71" s="83">
        <v>2391.0</v>
      </c>
      <c r="C71" s="83" t="s">
        <v>391</v>
      </c>
      <c r="D71" s="83">
        <v>31.75</v>
      </c>
      <c r="E71" s="83">
        <v>13.64</v>
      </c>
      <c r="F71" s="83">
        <v>16.12</v>
      </c>
      <c r="G71" s="83">
        <v>983167.0</v>
      </c>
      <c r="H71" s="83">
        <v>21.21</v>
      </c>
      <c r="I71" s="83" t="s">
        <v>101</v>
      </c>
      <c r="J71" s="83" t="s">
        <v>164</v>
      </c>
      <c r="K71" s="83" t="s">
        <v>477</v>
      </c>
      <c r="L71" s="45"/>
      <c r="M71" s="52" t="str">
        <f t="shared" si="2"/>
        <v>140MeV</v>
      </c>
      <c r="N71" s="76" t="str">
        <f t="shared" si="7"/>
        <v>140MeV</v>
      </c>
      <c r="O71" s="86">
        <f t="shared" si="4"/>
        <v>741.32</v>
      </c>
      <c r="P71" s="86">
        <f t="shared" si="5"/>
        <v>599.18</v>
      </c>
      <c r="Q71" s="86">
        <f t="shared" si="6"/>
        <v>53.34</v>
      </c>
      <c r="R71" s="23"/>
      <c r="S71" s="23"/>
      <c r="U71" s="23"/>
      <c r="V71" s="23"/>
      <c r="W71" s="23"/>
      <c r="X71" s="23"/>
      <c r="Y71" s="23"/>
      <c r="Z71" s="23"/>
    </row>
    <row r="72">
      <c r="A72" s="86"/>
      <c r="B72" s="83">
        <v>2392.0</v>
      </c>
      <c r="C72" s="83" t="s">
        <v>391</v>
      </c>
      <c r="D72" s="83">
        <v>31.75</v>
      </c>
      <c r="E72" s="83">
        <v>13.45</v>
      </c>
      <c r="F72" s="83">
        <v>9.73</v>
      </c>
      <c r="G72" s="83">
        <v>836582.0</v>
      </c>
      <c r="H72" s="83">
        <v>12.7</v>
      </c>
      <c r="I72" s="83" t="s">
        <v>101</v>
      </c>
      <c r="J72" s="83" t="s">
        <v>399</v>
      </c>
      <c r="K72" s="83" t="s">
        <v>223</v>
      </c>
      <c r="L72" s="424"/>
      <c r="M72" s="52" t="str">
        <f t="shared" si="2"/>
        <v>750MeV</v>
      </c>
      <c r="N72" s="76" t="str">
        <f t="shared" si="7"/>
        <v>650MeV</v>
      </c>
      <c r="O72" s="86">
        <f t="shared" si="4"/>
        <v>741.32</v>
      </c>
      <c r="P72" s="86">
        <f t="shared" si="5"/>
        <v>608.91</v>
      </c>
      <c r="Q72" s="86">
        <f t="shared" si="6"/>
        <v>53.34</v>
      </c>
      <c r="R72" s="23"/>
      <c r="S72" s="23"/>
      <c r="U72" s="23"/>
      <c r="V72" s="23"/>
      <c r="W72" s="23"/>
      <c r="X72" s="23"/>
      <c r="Y72" s="23"/>
      <c r="Z72" s="23"/>
    </row>
    <row r="73">
      <c r="A73" s="139"/>
      <c r="B73" s="43">
        <v>2393.0</v>
      </c>
      <c r="C73" s="43" t="s">
        <v>391</v>
      </c>
      <c r="D73" s="43">
        <v>31.75</v>
      </c>
      <c r="E73" s="43">
        <v>13.79</v>
      </c>
      <c r="F73" s="43">
        <v>8.72</v>
      </c>
      <c r="G73" s="43">
        <v>138869.0</v>
      </c>
      <c r="H73" s="43">
        <v>10.74</v>
      </c>
      <c r="I73" s="43" t="s">
        <v>229</v>
      </c>
      <c r="J73" s="43" t="s">
        <v>164</v>
      </c>
      <c r="K73" s="43" t="s">
        <v>203</v>
      </c>
      <c r="L73" s="429"/>
      <c r="M73" s="52" t="str">
        <f t="shared" si="2"/>
        <v>750MeV</v>
      </c>
      <c r="N73" s="76" t="str">
        <f t="shared" si="7"/>
        <v>650MeV</v>
      </c>
      <c r="O73" s="139">
        <f t="shared" si="4"/>
        <v>741.32</v>
      </c>
      <c r="P73" s="139">
        <f t="shared" si="5"/>
        <v>608.91</v>
      </c>
      <c r="Q73" s="139">
        <f t="shared" si="6"/>
        <v>62.06</v>
      </c>
      <c r="R73" s="27"/>
      <c r="S73" s="27"/>
      <c r="U73" s="27"/>
      <c r="V73" s="27"/>
      <c r="W73" s="27"/>
      <c r="X73" s="27"/>
      <c r="Y73" s="27"/>
      <c r="Z73" s="27"/>
    </row>
    <row r="74">
      <c r="A74" s="139"/>
      <c r="B74" s="43">
        <v>2394.0</v>
      </c>
      <c r="C74" s="43" t="s">
        <v>391</v>
      </c>
      <c r="D74" s="43">
        <v>31.75</v>
      </c>
      <c r="E74" s="43">
        <v>24.73</v>
      </c>
      <c r="F74" s="43">
        <v>15.45</v>
      </c>
      <c r="G74" s="43">
        <v>414759.0</v>
      </c>
      <c r="H74" s="43">
        <v>13.36</v>
      </c>
      <c r="I74" s="43" t="s">
        <v>229</v>
      </c>
      <c r="J74" s="43" t="s">
        <v>164</v>
      </c>
      <c r="K74" s="43" t="s">
        <v>203</v>
      </c>
      <c r="L74" s="429"/>
      <c r="M74" s="52" t="str">
        <f t="shared" si="2"/>
        <v>750MeV</v>
      </c>
      <c r="N74" s="76" t="str">
        <f t="shared" si="7"/>
        <v>650MeV</v>
      </c>
      <c r="O74" s="139">
        <f t="shared" si="4"/>
        <v>741.32</v>
      </c>
      <c r="P74" s="139">
        <f t="shared" si="5"/>
        <v>608.91</v>
      </c>
      <c r="Q74" s="139">
        <f t="shared" si="6"/>
        <v>77.51</v>
      </c>
      <c r="R74" s="27"/>
      <c r="S74" s="27"/>
      <c r="U74" s="27"/>
      <c r="V74" s="27"/>
      <c r="W74" s="27"/>
      <c r="X74" s="27"/>
      <c r="Y74" s="27"/>
      <c r="Z74" s="27"/>
    </row>
    <row r="75">
      <c r="A75" s="76"/>
      <c r="B75" s="52">
        <v>2395.0</v>
      </c>
      <c r="C75" s="52" t="s">
        <v>391</v>
      </c>
      <c r="D75" s="52">
        <v>31.75</v>
      </c>
      <c r="E75" s="52">
        <v>26.93</v>
      </c>
      <c r="F75" s="52">
        <v>8.33</v>
      </c>
      <c r="G75" s="52">
        <v>174067.0</v>
      </c>
      <c r="H75" s="52">
        <v>5.42</v>
      </c>
      <c r="I75" s="52" t="s">
        <v>65</v>
      </c>
      <c r="J75" s="52" t="s">
        <v>164</v>
      </c>
      <c r="K75" s="52" t="s">
        <v>477</v>
      </c>
      <c r="L75" s="183"/>
      <c r="M75" s="52" t="str">
        <f t="shared" si="2"/>
        <v>140MeV</v>
      </c>
      <c r="N75" s="76" t="str">
        <f t="shared" si="7"/>
        <v>140MeV</v>
      </c>
      <c r="O75" s="76">
        <f t="shared" si="4"/>
        <v>749.65</v>
      </c>
      <c r="P75" s="76">
        <f t="shared" si="5"/>
        <v>608.91</v>
      </c>
      <c r="Q75" s="76">
        <f t="shared" si="6"/>
        <v>77.51</v>
      </c>
    </row>
    <row r="76">
      <c r="A76" s="76"/>
      <c r="B76" s="52">
        <v>2396.0</v>
      </c>
      <c r="C76" s="52" t="s">
        <v>391</v>
      </c>
      <c r="D76" s="52">
        <v>31.75</v>
      </c>
      <c r="E76" s="52">
        <v>30.22</v>
      </c>
      <c r="F76" s="52">
        <v>103.99</v>
      </c>
      <c r="G76" s="52">
        <v>3629276.0</v>
      </c>
      <c r="H76" s="52">
        <v>87.5</v>
      </c>
      <c r="I76" s="52" t="s">
        <v>65</v>
      </c>
      <c r="J76" s="52" t="s">
        <v>164</v>
      </c>
      <c r="K76" s="52" t="s">
        <v>203</v>
      </c>
      <c r="L76" s="437"/>
      <c r="M76" s="52" t="str">
        <f t="shared" si="2"/>
        <v>750MeV</v>
      </c>
      <c r="N76" s="76" t="str">
        <f t="shared" si="7"/>
        <v>650MeV</v>
      </c>
      <c r="O76" s="76">
        <f t="shared" si="4"/>
        <v>853.64</v>
      </c>
      <c r="P76" s="76">
        <f t="shared" si="5"/>
        <v>608.91</v>
      </c>
      <c r="Q76" s="76">
        <f t="shared" si="6"/>
        <v>77.51</v>
      </c>
    </row>
    <row r="77">
      <c r="A77" s="76"/>
      <c r="B77" s="52">
        <v>2397.0</v>
      </c>
      <c r="C77" s="52" t="s">
        <v>391</v>
      </c>
      <c r="D77" s="52">
        <v>31.75</v>
      </c>
      <c r="E77" s="52">
        <v>27.46</v>
      </c>
      <c r="F77" s="52">
        <v>8.4</v>
      </c>
      <c r="G77" s="52">
        <v>189996.0</v>
      </c>
      <c r="H77" s="52">
        <v>6.08</v>
      </c>
      <c r="I77" s="52" t="s">
        <v>65</v>
      </c>
      <c r="J77" s="52" t="s">
        <v>164</v>
      </c>
      <c r="K77" s="52" t="s">
        <v>203</v>
      </c>
      <c r="L77" s="437"/>
      <c r="M77" s="52" t="str">
        <f t="shared" si="2"/>
        <v>750MeV</v>
      </c>
      <c r="N77" s="76" t="str">
        <f t="shared" si="7"/>
        <v>650MeV</v>
      </c>
      <c r="O77" s="76">
        <f t="shared" si="4"/>
        <v>862.04</v>
      </c>
      <c r="P77" s="76">
        <f t="shared" si="5"/>
        <v>608.91</v>
      </c>
      <c r="Q77" s="76">
        <f t="shared" si="6"/>
        <v>77.51</v>
      </c>
    </row>
    <row r="78">
      <c r="B78" s="52">
        <v>2398.0</v>
      </c>
      <c r="C78" s="52" t="s">
        <v>391</v>
      </c>
      <c r="D78" s="52">
        <v>31.75</v>
      </c>
      <c r="E78" s="52">
        <v>30.83</v>
      </c>
      <c r="F78" s="52">
        <v>95.31</v>
      </c>
      <c r="G78" s="52">
        <v>3261760.0</v>
      </c>
      <c r="H78" s="52">
        <v>59.18</v>
      </c>
      <c r="I78" s="52" t="s">
        <v>65</v>
      </c>
      <c r="J78" s="52" t="s">
        <v>164</v>
      </c>
      <c r="K78" s="52" t="s">
        <v>203</v>
      </c>
      <c r="L78" s="437"/>
      <c r="M78" s="52" t="str">
        <f t="shared" si="2"/>
        <v>750MeV</v>
      </c>
      <c r="N78" s="76" t="str">
        <f t="shared" si="7"/>
        <v>650MeV</v>
      </c>
      <c r="O78" s="76">
        <f t="shared" si="4"/>
        <v>957.35</v>
      </c>
      <c r="P78" s="76">
        <f t="shared" si="5"/>
        <v>608.91</v>
      </c>
      <c r="Q78" s="76">
        <f t="shared" si="6"/>
        <v>77.51</v>
      </c>
    </row>
    <row r="79">
      <c r="A79" s="156">
        <v>45229.0</v>
      </c>
      <c r="B79" s="52">
        <v>2399.0</v>
      </c>
      <c r="C79" s="52" t="s">
        <v>391</v>
      </c>
      <c r="D79" s="52">
        <v>31.75</v>
      </c>
      <c r="E79" s="52">
        <v>20.0</v>
      </c>
      <c r="F79" s="52">
        <v>18.87</v>
      </c>
      <c r="G79" s="52">
        <v>426061.0</v>
      </c>
      <c r="H79" s="52">
        <v>20.34</v>
      </c>
      <c r="I79" s="52" t="s">
        <v>65</v>
      </c>
      <c r="J79" s="52" t="s">
        <v>164</v>
      </c>
      <c r="K79" s="52" t="s">
        <v>203</v>
      </c>
      <c r="L79" s="437"/>
      <c r="M79" s="52" t="str">
        <f t="shared" si="2"/>
        <v>750MeV</v>
      </c>
      <c r="N79" s="76" t="str">
        <f t="shared" si="7"/>
        <v>650MeV</v>
      </c>
      <c r="O79" s="76">
        <f t="shared" si="4"/>
        <v>976.22</v>
      </c>
      <c r="P79" s="76">
        <f t="shared" si="5"/>
        <v>608.91</v>
      </c>
      <c r="Q79" s="76">
        <f t="shared" si="6"/>
        <v>77.51</v>
      </c>
    </row>
    <row r="80">
      <c r="A80" s="76"/>
      <c r="B80" s="52">
        <v>2400.0</v>
      </c>
      <c r="C80" s="52" t="s">
        <v>391</v>
      </c>
      <c r="D80" s="52">
        <v>31.75</v>
      </c>
      <c r="E80" s="52">
        <v>10.0</v>
      </c>
      <c r="F80" s="52">
        <v>11.1</v>
      </c>
      <c r="G80" s="52">
        <v>174262.0</v>
      </c>
      <c r="H80" s="52">
        <v>20.09</v>
      </c>
      <c r="I80" s="52" t="s">
        <v>65</v>
      </c>
      <c r="J80" s="52" t="s">
        <v>164</v>
      </c>
      <c r="K80" s="52" t="s">
        <v>203</v>
      </c>
      <c r="L80" s="437"/>
      <c r="M80" s="52" t="str">
        <f t="shared" si="2"/>
        <v>750MeV</v>
      </c>
      <c r="N80" s="76" t="str">
        <f t="shared" si="7"/>
        <v>650MeV</v>
      </c>
      <c r="O80" s="76">
        <f t="shared" si="4"/>
        <v>987.32</v>
      </c>
      <c r="P80" s="76">
        <f t="shared" si="5"/>
        <v>608.91</v>
      </c>
      <c r="Q80" s="76">
        <f t="shared" si="6"/>
        <v>77.51</v>
      </c>
    </row>
    <row r="81">
      <c r="A81" s="76"/>
      <c r="B81" s="52">
        <v>2401.0</v>
      </c>
      <c r="C81" s="52" t="s">
        <v>391</v>
      </c>
      <c r="D81" s="52">
        <v>31.75</v>
      </c>
      <c r="E81" s="52">
        <v>35.0</v>
      </c>
      <c r="F81" s="52">
        <v>34.17</v>
      </c>
      <c r="G81" s="52">
        <v>1157714.0</v>
      </c>
      <c r="H81" s="52">
        <v>20.18</v>
      </c>
      <c r="I81" s="52" t="s">
        <v>65</v>
      </c>
      <c r="J81" s="52" t="s">
        <v>164</v>
      </c>
      <c r="K81" s="52" t="s">
        <v>223</v>
      </c>
      <c r="L81" s="437"/>
      <c r="M81" s="52" t="str">
        <f t="shared" si="2"/>
        <v>750MeV</v>
      </c>
      <c r="N81" s="76" t="str">
        <f t="shared" si="7"/>
        <v>650MeV</v>
      </c>
      <c r="O81" s="76">
        <f t="shared" si="4"/>
        <v>1021.49</v>
      </c>
      <c r="P81" s="76">
        <f t="shared" si="5"/>
        <v>608.91</v>
      </c>
      <c r="Q81" s="76">
        <f t="shared" si="6"/>
        <v>77.51</v>
      </c>
    </row>
    <row r="82">
      <c r="A82" s="76"/>
      <c r="B82" s="52">
        <v>2402.0</v>
      </c>
      <c r="C82" s="52" t="s">
        <v>391</v>
      </c>
      <c r="D82" s="52">
        <v>31.75</v>
      </c>
      <c r="E82" s="52">
        <v>35.0</v>
      </c>
      <c r="F82" s="52">
        <v>18.43</v>
      </c>
      <c r="G82" s="52">
        <v>566073.0</v>
      </c>
      <c r="H82" s="52">
        <v>10.62</v>
      </c>
      <c r="I82" s="52" t="s">
        <v>65</v>
      </c>
      <c r="J82" s="52" t="s">
        <v>399</v>
      </c>
      <c r="K82" s="52" t="s">
        <v>223</v>
      </c>
      <c r="L82" s="437"/>
      <c r="M82" s="52" t="str">
        <f t="shared" si="2"/>
        <v>750MeV</v>
      </c>
      <c r="N82" s="76" t="str">
        <f t="shared" si="7"/>
        <v>650MeV</v>
      </c>
      <c r="O82" s="76">
        <f t="shared" si="4"/>
        <v>1039.92</v>
      </c>
      <c r="P82" s="76">
        <f t="shared" si="5"/>
        <v>608.91</v>
      </c>
      <c r="Q82" s="76">
        <f t="shared" si="6"/>
        <v>77.51</v>
      </c>
    </row>
    <row r="83">
      <c r="A83" s="76"/>
      <c r="B83" s="52">
        <v>2403.0</v>
      </c>
      <c r="C83" s="52" t="s">
        <v>391</v>
      </c>
      <c r="D83" s="52">
        <v>31.75</v>
      </c>
      <c r="E83" s="52">
        <v>35.0</v>
      </c>
      <c r="F83" s="52">
        <v>34.92</v>
      </c>
      <c r="G83" s="52">
        <v>769677.0</v>
      </c>
      <c r="H83" s="52">
        <v>20.44</v>
      </c>
      <c r="I83" s="52" t="s">
        <v>65</v>
      </c>
      <c r="J83" s="52" t="s">
        <v>164</v>
      </c>
      <c r="K83" s="52" t="s">
        <v>477</v>
      </c>
      <c r="L83" s="183"/>
      <c r="M83" s="52" t="str">
        <f t="shared" si="2"/>
        <v>140MeV</v>
      </c>
      <c r="N83" s="76" t="str">
        <f t="shared" si="7"/>
        <v>140MeV</v>
      </c>
      <c r="O83" s="76">
        <f t="shared" si="4"/>
        <v>1074.84</v>
      </c>
      <c r="P83" s="76">
        <f t="shared" si="5"/>
        <v>608.91</v>
      </c>
      <c r="Q83" s="76">
        <f t="shared" si="6"/>
        <v>77.51</v>
      </c>
    </row>
    <row r="84">
      <c r="A84" s="86"/>
      <c r="B84" s="83">
        <v>2404.0</v>
      </c>
      <c r="C84" s="83" t="s">
        <v>391</v>
      </c>
      <c r="D84" s="83">
        <v>31.75</v>
      </c>
      <c r="E84" s="83">
        <v>15.0</v>
      </c>
      <c r="F84" s="83">
        <v>58.1</v>
      </c>
      <c r="G84" s="83">
        <v>6475695.0</v>
      </c>
      <c r="H84" s="83">
        <v>58.47</v>
      </c>
      <c r="I84" s="83" t="s">
        <v>101</v>
      </c>
      <c r="J84" s="83" t="s">
        <v>164</v>
      </c>
      <c r="K84" s="83" t="s">
        <v>203</v>
      </c>
      <c r="L84" s="424"/>
      <c r="M84" s="52" t="str">
        <f t="shared" si="2"/>
        <v>750MeV</v>
      </c>
      <c r="N84" s="76" t="str">
        <f t="shared" si="7"/>
        <v>650MeV</v>
      </c>
      <c r="O84" s="86">
        <f t="shared" si="4"/>
        <v>1074.84</v>
      </c>
      <c r="P84" s="86">
        <f t="shared" si="5"/>
        <v>667.01</v>
      </c>
      <c r="Q84" s="86">
        <f t="shared" si="6"/>
        <v>77.51</v>
      </c>
      <c r="R84" s="23"/>
      <c r="S84" s="23"/>
      <c r="U84" s="23"/>
      <c r="V84" s="23"/>
      <c r="W84" s="23"/>
      <c r="X84" s="23"/>
      <c r="Y84" s="23"/>
      <c r="Z84" s="23"/>
    </row>
    <row r="85">
      <c r="A85" s="86"/>
      <c r="B85" s="83">
        <v>2405.0</v>
      </c>
      <c r="C85" s="83" t="s">
        <v>391</v>
      </c>
      <c r="D85" s="83">
        <v>31.75</v>
      </c>
      <c r="E85" s="83">
        <v>20.0</v>
      </c>
      <c r="F85" s="83">
        <v>48.56</v>
      </c>
      <c r="G85" s="83">
        <v>5474184.0</v>
      </c>
      <c r="H85" s="83">
        <v>59.06</v>
      </c>
      <c r="I85" s="83" t="s">
        <v>101</v>
      </c>
      <c r="J85" s="83" t="s">
        <v>164</v>
      </c>
      <c r="K85" s="83" t="s">
        <v>203</v>
      </c>
      <c r="L85" s="424"/>
      <c r="M85" s="52" t="str">
        <f t="shared" si="2"/>
        <v>750MeV</v>
      </c>
      <c r="N85" s="76" t="str">
        <f t="shared" si="7"/>
        <v>650MeV</v>
      </c>
      <c r="O85" s="86">
        <f t="shared" si="4"/>
        <v>1074.84</v>
      </c>
      <c r="P85" s="86">
        <f t="shared" si="5"/>
        <v>715.57</v>
      </c>
      <c r="Q85" s="86">
        <f t="shared" si="6"/>
        <v>77.51</v>
      </c>
      <c r="R85" s="23"/>
      <c r="S85" s="23"/>
      <c r="U85" s="23"/>
      <c r="V85" s="23"/>
      <c r="W85" s="23"/>
      <c r="X85" s="23"/>
      <c r="Y85" s="23"/>
      <c r="Z85" s="23"/>
    </row>
    <row r="86">
      <c r="A86" s="86"/>
      <c r="B86" s="83">
        <v>2406.0</v>
      </c>
      <c r="C86" s="83" t="s">
        <v>391</v>
      </c>
      <c r="D86" s="83">
        <v>31.75</v>
      </c>
      <c r="E86" s="83">
        <v>10.0</v>
      </c>
      <c r="F86" s="83">
        <v>9.58</v>
      </c>
      <c r="G86" s="83">
        <v>672564.0</v>
      </c>
      <c r="H86" s="83">
        <v>19.38</v>
      </c>
      <c r="I86" s="83" t="s">
        <v>101</v>
      </c>
      <c r="J86" s="83" t="s">
        <v>164</v>
      </c>
      <c r="K86" s="83" t="s">
        <v>203</v>
      </c>
      <c r="L86" s="424"/>
      <c r="M86" s="52" t="str">
        <f t="shared" si="2"/>
        <v>750MeV</v>
      </c>
      <c r="N86" s="76" t="str">
        <f t="shared" si="7"/>
        <v>650MeV</v>
      </c>
      <c r="O86" s="86">
        <f t="shared" si="4"/>
        <v>1074.84</v>
      </c>
      <c r="P86" s="86">
        <f t="shared" si="5"/>
        <v>725.15</v>
      </c>
      <c r="Q86" s="86">
        <f t="shared" si="6"/>
        <v>77.51</v>
      </c>
      <c r="R86" s="23"/>
      <c r="S86" s="23"/>
      <c r="U86" s="23"/>
      <c r="V86" s="23"/>
      <c r="W86" s="23"/>
      <c r="X86" s="23"/>
      <c r="Y86" s="23"/>
      <c r="Z86" s="23"/>
    </row>
    <row r="87">
      <c r="A87" s="86"/>
      <c r="B87" s="83">
        <v>2407.0</v>
      </c>
      <c r="C87" s="83" t="s">
        <v>154</v>
      </c>
      <c r="D87" s="83">
        <v>31.75</v>
      </c>
      <c r="E87" s="83">
        <v>5.0</v>
      </c>
      <c r="F87" s="83">
        <v>0.0</v>
      </c>
      <c r="G87" s="83">
        <v>0.0</v>
      </c>
      <c r="H87" s="83">
        <v>0.0</v>
      </c>
      <c r="I87" s="83" t="s">
        <v>101</v>
      </c>
      <c r="J87" s="83" t="s">
        <v>164</v>
      </c>
      <c r="K87" s="83" t="s">
        <v>203</v>
      </c>
      <c r="L87" s="424" t="s">
        <v>520</v>
      </c>
      <c r="M87" s="52" t="str">
        <f t="shared" si="2"/>
        <v>750MeV</v>
      </c>
      <c r="N87" s="76" t="str">
        <f t="shared" si="7"/>
        <v>650MeV</v>
      </c>
      <c r="O87" s="86">
        <f t="shared" si="4"/>
        <v>1074.84</v>
      </c>
      <c r="P87" s="86">
        <f t="shared" si="5"/>
        <v>725.15</v>
      </c>
      <c r="Q87" s="86">
        <f t="shared" si="6"/>
        <v>77.51</v>
      </c>
      <c r="R87" s="23"/>
      <c r="S87" s="23"/>
      <c r="U87" s="23"/>
      <c r="V87" s="23"/>
      <c r="W87" s="23"/>
      <c r="X87" s="23"/>
      <c r="Y87" s="23"/>
      <c r="Z87" s="23"/>
    </row>
    <row r="88">
      <c r="A88" s="86"/>
      <c r="B88" s="83">
        <v>2408.0</v>
      </c>
      <c r="C88" s="83" t="s">
        <v>391</v>
      </c>
      <c r="D88" s="83">
        <v>31.75</v>
      </c>
      <c r="E88" s="83">
        <v>15.0</v>
      </c>
      <c r="F88" s="83">
        <v>15.55</v>
      </c>
      <c r="G88" s="83">
        <v>950671.0</v>
      </c>
      <c r="H88" s="83">
        <v>19.8</v>
      </c>
      <c r="I88" s="83" t="s">
        <v>101</v>
      </c>
      <c r="J88" s="83" t="s">
        <v>164</v>
      </c>
      <c r="K88" s="83" t="s">
        <v>477</v>
      </c>
      <c r="L88" s="183"/>
      <c r="M88" s="52" t="str">
        <f t="shared" si="2"/>
        <v>140MeV</v>
      </c>
      <c r="N88" s="76" t="str">
        <f t="shared" si="7"/>
        <v>140MeV</v>
      </c>
      <c r="O88" s="86">
        <f t="shared" si="4"/>
        <v>1074.84</v>
      </c>
      <c r="P88" s="86">
        <f t="shared" si="5"/>
        <v>740.7</v>
      </c>
      <c r="Q88" s="86">
        <f t="shared" si="6"/>
        <v>77.51</v>
      </c>
      <c r="R88" s="23"/>
      <c r="S88" s="23"/>
      <c r="U88" s="23"/>
      <c r="V88" s="23"/>
      <c r="W88" s="23"/>
      <c r="X88" s="23"/>
      <c r="Y88" s="23"/>
      <c r="Z88" s="23"/>
    </row>
    <row r="89">
      <c r="A89" s="86"/>
      <c r="B89" s="83">
        <v>2409.0</v>
      </c>
      <c r="C89" s="83" t="s">
        <v>391</v>
      </c>
      <c r="D89" s="83">
        <v>31.75</v>
      </c>
      <c r="E89" s="83">
        <v>15.0</v>
      </c>
      <c r="F89" s="83">
        <v>7.69</v>
      </c>
      <c r="G89" s="83">
        <v>650691.0</v>
      </c>
      <c r="H89" s="83">
        <v>10.39</v>
      </c>
      <c r="I89" s="83" t="s">
        <v>101</v>
      </c>
      <c r="J89" s="83" t="s">
        <v>399</v>
      </c>
      <c r="K89" s="83" t="s">
        <v>223</v>
      </c>
      <c r="L89" s="424"/>
      <c r="M89" s="52" t="str">
        <f t="shared" si="2"/>
        <v>750MeV</v>
      </c>
      <c r="N89" s="76" t="str">
        <f t="shared" si="7"/>
        <v>650MeV</v>
      </c>
      <c r="O89" s="86">
        <f t="shared" si="4"/>
        <v>1074.84</v>
      </c>
      <c r="P89" s="86">
        <f t="shared" si="5"/>
        <v>748.39</v>
      </c>
      <c r="Q89" s="86">
        <f t="shared" si="6"/>
        <v>77.51</v>
      </c>
      <c r="R89" s="23"/>
      <c r="S89" s="23"/>
      <c r="U89" s="23"/>
      <c r="V89" s="23"/>
      <c r="W89" s="23"/>
      <c r="X89" s="23"/>
      <c r="Y89" s="23"/>
      <c r="Z89" s="23"/>
    </row>
    <row r="90">
      <c r="A90" s="86"/>
      <c r="B90" s="83">
        <v>2410.0</v>
      </c>
      <c r="C90" s="83" t="s">
        <v>154</v>
      </c>
      <c r="D90" s="83">
        <v>31.75</v>
      </c>
      <c r="E90" s="83">
        <v>20.0</v>
      </c>
      <c r="F90" s="83">
        <v>0.0</v>
      </c>
      <c r="G90" s="83">
        <v>0.0</v>
      </c>
      <c r="H90" s="83">
        <v>1.0</v>
      </c>
      <c r="I90" s="83" t="s">
        <v>101</v>
      </c>
      <c r="J90" s="83" t="s">
        <v>399</v>
      </c>
      <c r="K90" s="83" t="s">
        <v>203</v>
      </c>
      <c r="L90" s="424"/>
      <c r="M90" s="52" t="str">
        <f t="shared" si="2"/>
        <v>750MeV</v>
      </c>
      <c r="N90" s="76" t="str">
        <f t="shared" si="7"/>
        <v>650MeV</v>
      </c>
      <c r="O90" s="86">
        <f t="shared" si="4"/>
        <v>1074.84</v>
      </c>
      <c r="P90" s="86">
        <f t="shared" si="5"/>
        <v>748.39</v>
      </c>
      <c r="Q90" s="86">
        <f t="shared" si="6"/>
        <v>77.51</v>
      </c>
      <c r="R90" s="23"/>
      <c r="S90" s="23"/>
      <c r="U90" s="23"/>
      <c r="V90" s="23"/>
      <c r="W90" s="23"/>
      <c r="X90" s="23"/>
      <c r="Y90" s="23"/>
      <c r="Z90" s="23"/>
    </row>
    <row r="91">
      <c r="A91" s="86"/>
      <c r="B91" s="83">
        <v>2411.0</v>
      </c>
      <c r="C91" s="83" t="s">
        <v>391</v>
      </c>
      <c r="D91" s="83">
        <v>31.75</v>
      </c>
      <c r="E91" s="83">
        <v>20.0</v>
      </c>
      <c r="F91" s="83">
        <v>13.71</v>
      </c>
      <c r="G91" s="83">
        <v>1575845.0</v>
      </c>
      <c r="H91" s="83">
        <v>12.71</v>
      </c>
      <c r="I91" s="83" t="s">
        <v>101</v>
      </c>
      <c r="J91" s="83" t="s">
        <v>519</v>
      </c>
      <c r="K91" s="83" t="s">
        <v>203</v>
      </c>
      <c r="L91" s="424"/>
      <c r="M91" s="52" t="str">
        <f t="shared" si="2"/>
        <v>750MeV</v>
      </c>
      <c r="N91" s="76" t="str">
        <f t="shared" si="7"/>
        <v>650MeV</v>
      </c>
      <c r="O91" s="86">
        <f t="shared" si="4"/>
        <v>1074.84</v>
      </c>
      <c r="P91" s="86">
        <f t="shared" si="5"/>
        <v>762.1</v>
      </c>
      <c r="Q91" s="86">
        <f t="shared" si="6"/>
        <v>77.51</v>
      </c>
      <c r="R91" s="23"/>
      <c r="S91" s="23"/>
      <c r="U91" s="23"/>
      <c r="V91" s="23"/>
      <c r="W91" s="23"/>
      <c r="X91" s="23"/>
      <c r="Y91" s="23"/>
      <c r="Z91" s="23"/>
    </row>
    <row r="92">
      <c r="A92" s="86"/>
      <c r="B92" s="83">
        <v>2412.0</v>
      </c>
      <c r="C92" s="83" t="s">
        <v>391</v>
      </c>
      <c r="D92" s="83">
        <v>31.75</v>
      </c>
      <c r="E92" s="83">
        <v>10.0</v>
      </c>
      <c r="F92" s="83">
        <v>4.84</v>
      </c>
      <c r="G92" s="83">
        <v>344946.0</v>
      </c>
      <c r="H92" s="83">
        <v>10.12</v>
      </c>
      <c r="I92" s="83" t="s">
        <v>101</v>
      </c>
      <c r="J92" s="83" t="s">
        <v>519</v>
      </c>
      <c r="K92" s="83" t="s">
        <v>203</v>
      </c>
      <c r="L92" s="424"/>
      <c r="M92" s="52" t="str">
        <f t="shared" si="2"/>
        <v>750MeV</v>
      </c>
      <c r="N92" s="76" t="str">
        <f t="shared" si="7"/>
        <v>650MeV</v>
      </c>
      <c r="O92" s="86">
        <f t="shared" si="4"/>
        <v>1074.84</v>
      </c>
      <c r="P92" s="86">
        <f t="shared" si="5"/>
        <v>766.94</v>
      </c>
      <c r="Q92" s="86">
        <f t="shared" si="6"/>
        <v>77.51</v>
      </c>
      <c r="R92" s="23"/>
      <c r="S92" s="23"/>
      <c r="U92" s="23"/>
      <c r="V92" s="23"/>
      <c r="W92" s="23"/>
      <c r="X92" s="23"/>
      <c r="Y92" s="23"/>
      <c r="Z92" s="23"/>
    </row>
    <row r="93">
      <c r="A93" s="139"/>
      <c r="B93" s="43">
        <v>2413.0</v>
      </c>
      <c r="C93" s="43" t="s">
        <v>391</v>
      </c>
      <c r="D93" s="43">
        <v>31.75</v>
      </c>
      <c r="E93" s="43">
        <v>30.0</v>
      </c>
      <c r="F93" s="43">
        <v>19.28</v>
      </c>
      <c r="G93" s="43">
        <v>536602.0</v>
      </c>
      <c r="H93" s="43">
        <v>26.7</v>
      </c>
      <c r="I93" s="43" t="s">
        <v>229</v>
      </c>
      <c r="J93" s="43" t="s">
        <v>164</v>
      </c>
      <c r="K93" s="43" t="s">
        <v>203</v>
      </c>
      <c r="L93" s="429"/>
      <c r="M93" s="52" t="str">
        <f t="shared" si="2"/>
        <v>750MeV</v>
      </c>
      <c r="N93" s="76" t="str">
        <f t="shared" si="7"/>
        <v>650MeV</v>
      </c>
      <c r="O93" s="139">
        <f t="shared" si="4"/>
        <v>1074.84</v>
      </c>
      <c r="P93" s="139">
        <f t="shared" si="5"/>
        <v>766.94</v>
      </c>
      <c r="Q93" s="139">
        <f t="shared" si="6"/>
        <v>96.79</v>
      </c>
      <c r="R93" s="27"/>
      <c r="S93" s="27"/>
      <c r="U93" s="27"/>
      <c r="V93" s="27"/>
      <c r="W93" s="27"/>
      <c r="X93" s="27"/>
      <c r="Y93" s="27"/>
      <c r="Z93" s="27"/>
    </row>
    <row r="94">
      <c r="A94" s="139"/>
      <c r="B94" s="43">
        <v>2414.0</v>
      </c>
      <c r="C94" s="43" t="s">
        <v>391</v>
      </c>
      <c r="D94" s="43">
        <v>31.75</v>
      </c>
      <c r="E94" s="43">
        <v>15.0</v>
      </c>
      <c r="F94" s="43">
        <v>8.18</v>
      </c>
      <c r="G94" s="43">
        <v>128834.0</v>
      </c>
      <c r="H94" s="43">
        <v>10.1</v>
      </c>
      <c r="I94" s="43" t="s">
        <v>229</v>
      </c>
      <c r="J94" s="43" t="s">
        <v>164</v>
      </c>
      <c r="K94" s="43" t="s">
        <v>203</v>
      </c>
      <c r="L94" s="429"/>
      <c r="M94" s="52" t="str">
        <f t="shared" si="2"/>
        <v>750MeV</v>
      </c>
      <c r="N94" s="76" t="str">
        <f t="shared" si="7"/>
        <v>650MeV</v>
      </c>
      <c r="O94" s="139">
        <f t="shared" si="4"/>
        <v>1074.84</v>
      </c>
      <c r="P94" s="139">
        <f t="shared" si="5"/>
        <v>766.94</v>
      </c>
      <c r="Q94" s="139">
        <f t="shared" si="6"/>
        <v>104.97</v>
      </c>
      <c r="R94" s="27"/>
      <c r="S94" s="27"/>
      <c r="U94" s="27"/>
      <c r="V94" s="27"/>
      <c r="W94" s="27"/>
      <c r="X94" s="27"/>
      <c r="Y94" s="27"/>
      <c r="Z94" s="27"/>
    </row>
    <row r="95">
      <c r="A95" s="76"/>
      <c r="B95" s="52">
        <v>2415.0</v>
      </c>
      <c r="C95" s="52" t="s">
        <v>391</v>
      </c>
      <c r="D95" s="52">
        <v>31.75</v>
      </c>
      <c r="E95" s="52">
        <v>35.0</v>
      </c>
      <c r="F95" s="52">
        <v>91.77</v>
      </c>
      <c r="G95" s="52">
        <v>3117489.0</v>
      </c>
      <c r="H95" s="52">
        <v>57.41</v>
      </c>
      <c r="I95" s="52" t="s">
        <v>65</v>
      </c>
      <c r="J95" s="52" t="s">
        <v>164</v>
      </c>
      <c r="K95" s="52" t="s">
        <v>203</v>
      </c>
      <c r="L95" s="437"/>
      <c r="M95" s="52" t="str">
        <f t="shared" si="2"/>
        <v>750MeV</v>
      </c>
      <c r="N95" s="76" t="str">
        <f t="shared" si="7"/>
        <v>650MeV</v>
      </c>
      <c r="O95" s="76">
        <f t="shared" si="4"/>
        <v>1166.61</v>
      </c>
      <c r="P95" s="76">
        <f t="shared" si="5"/>
        <v>766.94</v>
      </c>
      <c r="Q95" s="76">
        <f t="shared" si="6"/>
        <v>104.97</v>
      </c>
    </row>
    <row r="96">
      <c r="A96" s="76"/>
      <c r="B96" s="52">
        <v>2416.0</v>
      </c>
      <c r="C96" s="52" t="s">
        <v>391</v>
      </c>
      <c r="D96" s="52">
        <v>31.75</v>
      </c>
      <c r="E96" s="52">
        <v>20.0</v>
      </c>
      <c r="F96" s="52">
        <v>27.93</v>
      </c>
      <c r="G96" s="52">
        <v>643985.0</v>
      </c>
      <c r="H96" s="52">
        <v>32.52</v>
      </c>
      <c r="I96" s="52" t="s">
        <v>65</v>
      </c>
      <c r="J96" s="52" t="s">
        <v>164</v>
      </c>
      <c r="K96" s="52" t="s">
        <v>203</v>
      </c>
      <c r="L96" s="437"/>
      <c r="M96" s="52" t="str">
        <f t="shared" si="2"/>
        <v>750MeV</v>
      </c>
      <c r="N96" s="76" t="str">
        <f t="shared" si="7"/>
        <v>650MeV</v>
      </c>
      <c r="O96" s="76">
        <f t="shared" si="4"/>
        <v>1194.54</v>
      </c>
      <c r="P96" s="76">
        <f t="shared" si="5"/>
        <v>766.94</v>
      </c>
      <c r="Q96" s="76">
        <f t="shared" si="6"/>
        <v>104.97</v>
      </c>
    </row>
    <row r="97">
      <c r="A97" s="76"/>
      <c r="B97" s="52">
        <v>2417.0</v>
      </c>
      <c r="C97" s="52" t="s">
        <v>391</v>
      </c>
      <c r="D97" s="52">
        <v>31.75</v>
      </c>
      <c r="E97" s="52">
        <v>35.0</v>
      </c>
      <c r="F97" s="52">
        <v>118.43</v>
      </c>
      <c r="G97" s="52">
        <v>4013519.0</v>
      </c>
      <c r="H97" s="52">
        <v>62.5</v>
      </c>
      <c r="I97" s="52" t="s">
        <v>65</v>
      </c>
      <c r="J97" s="52" t="s">
        <v>164</v>
      </c>
      <c r="K97" s="52" t="s">
        <v>203</v>
      </c>
      <c r="L97" s="437"/>
      <c r="M97" s="52" t="str">
        <f t="shared" si="2"/>
        <v>750MeV</v>
      </c>
      <c r="N97" s="76" t="str">
        <f t="shared" si="7"/>
        <v>650MeV</v>
      </c>
      <c r="O97" s="76">
        <f t="shared" si="4"/>
        <v>1312.97</v>
      </c>
      <c r="P97" s="76">
        <f t="shared" si="5"/>
        <v>766.94</v>
      </c>
      <c r="Q97" s="76">
        <f t="shared" si="6"/>
        <v>104.97</v>
      </c>
    </row>
    <row r="98">
      <c r="A98" s="76"/>
      <c r="B98" s="52">
        <v>2418.0</v>
      </c>
      <c r="C98" s="52" t="s">
        <v>391</v>
      </c>
      <c r="D98" s="52">
        <v>31.75</v>
      </c>
      <c r="E98" s="52">
        <v>10.0</v>
      </c>
      <c r="F98" s="52">
        <v>9.55</v>
      </c>
      <c r="G98" s="52">
        <v>153468.0</v>
      </c>
      <c r="H98" s="52">
        <v>19.36</v>
      </c>
      <c r="I98" s="52" t="s">
        <v>65</v>
      </c>
      <c r="J98" s="52" t="s">
        <v>164</v>
      </c>
      <c r="K98" s="52" t="s">
        <v>203</v>
      </c>
      <c r="L98" s="437"/>
      <c r="M98" s="52" t="str">
        <f t="shared" si="2"/>
        <v>750MeV</v>
      </c>
      <c r="N98" s="76" t="str">
        <f t="shared" si="7"/>
        <v>650MeV</v>
      </c>
      <c r="O98" s="76">
        <f t="shared" si="4"/>
        <v>1322.52</v>
      </c>
      <c r="P98" s="76">
        <f t="shared" si="5"/>
        <v>766.94</v>
      </c>
      <c r="Q98" s="76">
        <f t="shared" si="6"/>
        <v>104.97</v>
      </c>
    </row>
    <row r="99">
      <c r="A99" s="76"/>
      <c r="B99" s="52">
        <v>2419.0</v>
      </c>
      <c r="C99" s="52" t="s">
        <v>391</v>
      </c>
      <c r="D99" s="52">
        <v>31.75</v>
      </c>
      <c r="E99" s="52">
        <v>35.0</v>
      </c>
      <c r="F99" s="52">
        <v>41.14</v>
      </c>
      <c r="G99" s="52">
        <v>1413820.0</v>
      </c>
      <c r="H99" s="52">
        <v>22.54</v>
      </c>
      <c r="I99" s="52" t="s">
        <v>65</v>
      </c>
      <c r="J99" s="52" t="s">
        <v>519</v>
      </c>
      <c r="K99" s="52" t="s">
        <v>203</v>
      </c>
      <c r="L99" s="437"/>
      <c r="M99" s="52" t="str">
        <f t="shared" si="2"/>
        <v>750MeV</v>
      </c>
      <c r="N99" s="76" t="str">
        <f t="shared" si="7"/>
        <v>650MeV</v>
      </c>
      <c r="O99" s="76">
        <f t="shared" si="4"/>
        <v>1363.66</v>
      </c>
      <c r="P99" s="76">
        <f t="shared" si="5"/>
        <v>766.94</v>
      </c>
      <c r="Q99" s="76">
        <f t="shared" si="6"/>
        <v>104.97</v>
      </c>
    </row>
    <row r="100">
      <c r="A100" s="76"/>
      <c r="B100" s="52">
        <v>2420.0</v>
      </c>
      <c r="C100" s="52" t="s">
        <v>391</v>
      </c>
      <c r="D100" s="52">
        <v>31.75</v>
      </c>
      <c r="E100" s="52">
        <v>35.0</v>
      </c>
      <c r="F100" s="52">
        <v>20.04</v>
      </c>
      <c r="G100" s="52">
        <v>448804.0</v>
      </c>
      <c r="H100" s="52">
        <v>14.14</v>
      </c>
      <c r="I100" s="52" t="s">
        <v>65</v>
      </c>
      <c r="J100" s="52" t="s">
        <v>399</v>
      </c>
      <c r="K100" s="52" t="s">
        <v>477</v>
      </c>
      <c r="L100" s="437"/>
      <c r="M100" s="52" t="str">
        <f t="shared" si="2"/>
        <v>140MeV</v>
      </c>
      <c r="N100" s="76" t="str">
        <f t="shared" si="7"/>
        <v>140MeV</v>
      </c>
      <c r="O100" s="76">
        <f t="shared" si="4"/>
        <v>1383.7</v>
      </c>
      <c r="P100" s="76">
        <f t="shared" si="5"/>
        <v>766.94</v>
      </c>
      <c r="Q100" s="76">
        <f t="shared" si="6"/>
        <v>104.97</v>
      </c>
    </row>
    <row r="101">
      <c r="A101" s="76"/>
      <c r="B101" s="52">
        <v>2421.0</v>
      </c>
      <c r="C101" s="52" t="s">
        <v>391</v>
      </c>
      <c r="D101" s="52">
        <v>31.75</v>
      </c>
      <c r="E101" s="52">
        <v>35.0</v>
      </c>
      <c r="F101" s="52">
        <v>36.61</v>
      </c>
      <c r="G101" s="52">
        <v>799007.0</v>
      </c>
      <c r="H101" s="52">
        <v>19.93</v>
      </c>
      <c r="I101" s="52" t="s">
        <v>65</v>
      </c>
      <c r="J101" s="52" t="s">
        <v>409</v>
      </c>
      <c r="K101" s="52" t="s">
        <v>477</v>
      </c>
      <c r="L101" s="437"/>
      <c r="M101" s="52" t="str">
        <f t="shared" si="2"/>
        <v>140MeV</v>
      </c>
      <c r="N101" s="76" t="str">
        <f t="shared" si="7"/>
        <v>140MeV</v>
      </c>
      <c r="O101" s="76">
        <f t="shared" si="4"/>
        <v>1420.31</v>
      </c>
      <c r="P101" s="76">
        <f t="shared" si="5"/>
        <v>766.94</v>
      </c>
      <c r="Q101" s="76">
        <f t="shared" si="6"/>
        <v>104.97</v>
      </c>
    </row>
    <row r="102">
      <c r="A102" s="76"/>
      <c r="B102" s="52">
        <v>2422.0</v>
      </c>
      <c r="C102" s="52" t="s">
        <v>391</v>
      </c>
      <c r="D102" s="52">
        <v>31.75</v>
      </c>
      <c r="E102" s="52">
        <v>35.0</v>
      </c>
      <c r="F102" s="52">
        <v>24.48</v>
      </c>
      <c r="G102" s="52">
        <v>732684.0</v>
      </c>
      <c r="H102" s="52">
        <v>13.64</v>
      </c>
      <c r="I102" s="52" t="s">
        <v>65</v>
      </c>
      <c r="J102" s="52" t="s">
        <v>399</v>
      </c>
      <c r="K102" s="52" t="s">
        <v>223</v>
      </c>
      <c r="L102" s="437"/>
      <c r="M102" s="52" t="str">
        <f t="shared" si="2"/>
        <v>750MeV</v>
      </c>
      <c r="N102" s="76" t="str">
        <f t="shared" si="7"/>
        <v>650MeV</v>
      </c>
      <c r="O102" s="76">
        <f t="shared" si="4"/>
        <v>1444.79</v>
      </c>
      <c r="P102" s="76">
        <f t="shared" si="5"/>
        <v>766.94</v>
      </c>
      <c r="Q102" s="76">
        <f t="shared" si="6"/>
        <v>104.97</v>
      </c>
    </row>
    <row r="103">
      <c r="A103" s="86"/>
      <c r="B103" s="83">
        <v>2423.0</v>
      </c>
      <c r="C103" s="83" t="s">
        <v>391</v>
      </c>
      <c r="D103" s="83">
        <v>31.75</v>
      </c>
      <c r="E103" s="83">
        <v>15.0</v>
      </c>
      <c r="F103" s="83">
        <v>41.72</v>
      </c>
      <c r="G103" s="83">
        <v>3978808.0</v>
      </c>
      <c r="H103" s="83">
        <v>58.08</v>
      </c>
      <c r="I103" s="83" t="s">
        <v>101</v>
      </c>
      <c r="J103" s="83" t="s">
        <v>164</v>
      </c>
      <c r="K103" s="83" t="s">
        <v>203</v>
      </c>
      <c r="L103" s="424"/>
      <c r="M103" s="52" t="str">
        <f t="shared" si="2"/>
        <v>750MeV</v>
      </c>
      <c r="N103" s="76" t="str">
        <f t="shared" si="7"/>
        <v>650MeV</v>
      </c>
      <c r="O103" s="86">
        <f t="shared" si="4"/>
        <v>1444.79</v>
      </c>
      <c r="P103" s="86">
        <f t="shared" si="5"/>
        <v>808.66</v>
      </c>
      <c r="Q103" s="86">
        <f t="shared" si="6"/>
        <v>104.97</v>
      </c>
      <c r="R103" s="23"/>
      <c r="S103" s="23"/>
      <c r="U103" s="23"/>
      <c r="V103" s="23"/>
      <c r="W103" s="23"/>
      <c r="X103" s="23"/>
      <c r="Y103" s="23"/>
      <c r="Z103" s="23"/>
    </row>
    <row r="104">
      <c r="A104" s="86"/>
      <c r="B104" s="83">
        <v>2424.0</v>
      </c>
      <c r="C104" s="83" t="s">
        <v>391</v>
      </c>
      <c r="D104" s="83">
        <v>31.75</v>
      </c>
      <c r="E104" s="83">
        <v>15.0</v>
      </c>
      <c r="F104" s="83">
        <v>10.34</v>
      </c>
      <c r="G104" s="83">
        <v>978682.0</v>
      </c>
      <c r="H104" s="83">
        <v>21.47</v>
      </c>
      <c r="I104" s="83" t="s">
        <v>101</v>
      </c>
      <c r="J104" s="83" t="s">
        <v>164</v>
      </c>
      <c r="K104" s="83" t="s">
        <v>203</v>
      </c>
      <c r="L104" s="424"/>
      <c r="M104" s="52" t="str">
        <f t="shared" si="2"/>
        <v>750MeV</v>
      </c>
      <c r="N104" s="76" t="str">
        <f t="shared" si="7"/>
        <v>650MeV</v>
      </c>
      <c r="O104" s="86">
        <f t="shared" si="4"/>
        <v>1444.79</v>
      </c>
      <c r="P104" s="86">
        <f t="shared" si="5"/>
        <v>819</v>
      </c>
      <c r="Q104" s="86">
        <f t="shared" si="6"/>
        <v>104.97</v>
      </c>
      <c r="R104" s="23"/>
      <c r="S104" s="23"/>
      <c r="U104" s="23"/>
      <c r="V104" s="23"/>
      <c r="W104" s="23"/>
      <c r="X104" s="23"/>
      <c r="Y104" s="23"/>
      <c r="Z104" s="23"/>
    </row>
    <row r="105">
      <c r="A105" s="86"/>
      <c r="B105" s="83">
        <v>2425.0</v>
      </c>
      <c r="C105" s="83" t="s">
        <v>391</v>
      </c>
      <c r="D105" s="83">
        <v>31.75</v>
      </c>
      <c r="E105" s="83">
        <v>15.0</v>
      </c>
      <c r="F105" s="83">
        <v>46.93</v>
      </c>
      <c r="G105" s="83">
        <v>4457110.0</v>
      </c>
      <c r="H105" s="83">
        <v>58.64</v>
      </c>
      <c r="I105" s="83" t="s">
        <v>101</v>
      </c>
      <c r="J105" s="83" t="s">
        <v>164</v>
      </c>
      <c r="K105" s="83" t="s">
        <v>203</v>
      </c>
      <c r="L105" s="424"/>
      <c r="M105" s="52" t="str">
        <f t="shared" si="2"/>
        <v>750MeV</v>
      </c>
      <c r="N105" s="76" t="str">
        <f t="shared" si="7"/>
        <v>650MeV</v>
      </c>
      <c r="O105" s="86">
        <f t="shared" si="4"/>
        <v>1444.79</v>
      </c>
      <c r="P105" s="86">
        <f t="shared" si="5"/>
        <v>865.93</v>
      </c>
      <c r="Q105" s="86">
        <f t="shared" si="6"/>
        <v>104.97</v>
      </c>
      <c r="R105" s="23"/>
      <c r="S105" s="23"/>
      <c r="U105" s="23"/>
      <c r="V105" s="23"/>
      <c r="W105" s="23"/>
      <c r="X105" s="23"/>
      <c r="Y105" s="23"/>
      <c r="Z105" s="23"/>
    </row>
    <row r="106">
      <c r="A106" s="86"/>
      <c r="B106" s="83">
        <v>2426.0</v>
      </c>
      <c r="C106" s="83" t="s">
        <v>391</v>
      </c>
      <c r="D106" s="83">
        <v>31.75</v>
      </c>
      <c r="E106" s="83">
        <v>15.0</v>
      </c>
      <c r="F106" s="83">
        <v>44.34</v>
      </c>
      <c r="G106" s="83">
        <v>4184090.0</v>
      </c>
      <c r="H106" s="83">
        <v>61.62</v>
      </c>
      <c r="I106" s="83" t="s">
        <v>101</v>
      </c>
      <c r="J106" s="83" t="s">
        <v>164</v>
      </c>
      <c r="K106" s="83" t="s">
        <v>203</v>
      </c>
      <c r="L106" s="424"/>
      <c r="M106" s="52" t="str">
        <f t="shared" si="2"/>
        <v>750MeV</v>
      </c>
      <c r="N106" s="76" t="str">
        <f t="shared" si="7"/>
        <v>650MeV</v>
      </c>
      <c r="O106" s="86">
        <f t="shared" si="4"/>
        <v>1444.79</v>
      </c>
      <c r="P106" s="86">
        <f t="shared" si="5"/>
        <v>910.27</v>
      </c>
      <c r="Q106" s="86">
        <f t="shared" si="6"/>
        <v>104.97</v>
      </c>
      <c r="R106" s="23"/>
      <c r="S106" s="23"/>
      <c r="U106" s="23"/>
      <c r="V106" s="23"/>
      <c r="W106" s="23"/>
      <c r="X106" s="23"/>
      <c r="Y106" s="23"/>
      <c r="Z106" s="23"/>
    </row>
    <row r="107">
      <c r="A107" s="86"/>
      <c r="B107" s="83">
        <v>2427.0</v>
      </c>
      <c r="C107" s="83" t="s">
        <v>391</v>
      </c>
      <c r="D107" s="83">
        <v>31.75</v>
      </c>
      <c r="E107" s="83">
        <v>10.0</v>
      </c>
      <c r="F107" s="83">
        <v>11.4</v>
      </c>
      <c r="G107" s="83">
        <v>795924.0</v>
      </c>
      <c r="H107" s="83">
        <v>20.87</v>
      </c>
      <c r="I107" s="83" t="s">
        <v>101</v>
      </c>
      <c r="J107" s="83" t="s">
        <v>164</v>
      </c>
      <c r="K107" s="83" t="s">
        <v>203</v>
      </c>
      <c r="L107" s="424"/>
      <c r="M107" s="52" t="str">
        <f t="shared" si="2"/>
        <v>750MeV</v>
      </c>
      <c r="N107" s="76" t="str">
        <f t="shared" si="7"/>
        <v>650MeV</v>
      </c>
      <c r="O107" s="86">
        <f t="shared" si="4"/>
        <v>1444.79</v>
      </c>
      <c r="P107" s="86">
        <f t="shared" si="5"/>
        <v>921.67</v>
      </c>
      <c r="Q107" s="86">
        <f t="shared" si="6"/>
        <v>104.97</v>
      </c>
      <c r="R107" s="23"/>
      <c r="S107" s="23"/>
      <c r="U107" s="23"/>
      <c r="V107" s="23"/>
      <c r="W107" s="23"/>
      <c r="X107" s="23"/>
      <c r="Y107" s="23"/>
      <c r="Z107" s="23"/>
    </row>
    <row r="108">
      <c r="A108" s="86"/>
      <c r="B108" s="83">
        <v>2428.0</v>
      </c>
      <c r="C108" s="83" t="s">
        <v>391</v>
      </c>
      <c r="D108" s="83">
        <v>31.75</v>
      </c>
      <c r="E108" s="83">
        <v>5.0</v>
      </c>
      <c r="F108" s="83">
        <v>4.77</v>
      </c>
      <c r="G108" s="83">
        <v>209341.0</v>
      </c>
      <c r="H108" s="83">
        <v>18.65</v>
      </c>
      <c r="I108" s="83" t="s">
        <v>101</v>
      </c>
      <c r="J108" s="83" t="s">
        <v>164</v>
      </c>
      <c r="K108" s="83" t="s">
        <v>203</v>
      </c>
      <c r="L108" s="424"/>
      <c r="M108" s="52" t="str">
        <f t="shared" si="2"/>
        <v>750MeV</v>
      </c>
      <c r="N108" s="76" t="str">
        <f t="shared" si="7"/>
        <v>650MeV</v>
      </c>
      <c r="O108" s="86">
        <f t="shared" si="4"/>
        <v>1444.79</v>
      </c>
      <c r="P108" s="86">
        <f t="shared" si="5"/>
        <v>926.44</v>
      </c>
      <c r="Q108" s="86">
        <f t="shared" si="6"/>
        <v>104.97</v>
      </c>
      <c r="R108" s="23"/>
      <c r="S108" s="23"/>
      <c r="U108" s="23"/>
      <c r="V108" s="23"/>
      <c r="W108" s="23"/>
      <c r="X108" s="23"/>
      <c r="Y108" s="23"/>
      <c r="Z108" s="23"/>
    </row>
    <row r="109">
      <c r="A109" s="86"/>
      <c r="B109" s="83">
        <v>2429.0</v>
      </c>
      <c r="C109" s="83" t="s">
        <v>391</v>
      </c>
      <c r="D109" s="83">
        <v>31.75</v>
      </c>
      <c r="E109" s="83">
        <v>15.0</v>
      </c>
      <c r="F109" s="83">
        <v>15.48</v>
      </c>
      <c r="G109" s="83">
        <v>1488252.0</v>
      </c>
      <c r="H109" s="83">
        <v>19.85</v>
      </c>
      <c r="I109" s="83" t="s">
        <v>101</v>
      </c>
      <c r="J109" s="83" t="s">
        <v>102</v>
      </c>
      <c r="K109" s="83" t="s">
        <v>203</v>
      </c>
      <c r="L109" s="424"/>
      <c r="M109" s="52" t="str">
        <f t="shared" si="2"/>
        <v>750MeV</v>
      </c>
      <c r="N109" s="76" t="str">
        <f t="shared" si="7"/>
        <v>650MeV</v>
      </c>
      <c r="O109" s="86">
        <f t="shared" si="4"/>
        <v>1444.79</v>
      </c>
      <c r="P109" s="86">
        <f t="shared" si="5"/>
        <v>941.92</v>
      </c>
      <c r="Q109" s="86">
        <f t="shared" si="6"/>
        <v>104.97</v>
      </c>
      <c r="R109" s="23"/>
      <c r="S109" s="23"/>
      <c r="U109" s="23"/>
      <c r="V109" s="23"/>
      <c r="W109" s="23"/>
      <c r="X109" s="23"/>
      <c r="Y109" s="23"/>
      <c r="Z109" s="23"/>
    </row>
    <row r="110">
      <c r="A110" s="86"/>
      <c r="B110" s="83">
        <v>2430.0</v>
      </c>
      <c r="C110" s="83" t="s">
        <v>154</v>
      </c>
      <c r="D110" s="83">
        <v>31.75</v>
      </c>
      <c r="E110" s="83">
        <v>5.0</v>
      </c>
      <c r="F110" s="83">
        <v>0.0</v>
      </c>
      <c r="G110" s="83">
        <v>30268.0</v>
      </c>
      <c r="H110" s="83">
        <v>1.23</v>
      </c>
      <c r="I110" s="83" t="s">
        <v>101</v>
      </c>
      <c r="J110" s="83" t="s">
        <v>399</v>
      </c>
      <c r="K110" s="83" t="s">
        <v>203</v>
      </c>
      <c r="L110" s="424"/>
      <c r="M110" s="52" t="str">
        <f t="shared" si="2"/>
        <v>750MeV</v>
      </c>
      <c r="N110" s="76" t="str">
        <f t="shared" si="7"/>
        <v>650MeV</v>
      </c>
      <c r="O110" s="86">
        <f t="shared" si="4"/>
        <v>1444.79</v>
      </c>
      <c r="P110" s="86">
        <f t="shared" si="5"/>
        <v>941.92</v>
      </c>
      <c r="Q110" s="86">
        <f t="shared" si="6"/>
        <v>104.97</v>
      </c>
      <c r="R110" s="23"/>
      <c r="S110" s="23"/>
      <c r="U110" s="23"/>
      <c r="V110" s="23"/>
      <c r="W110" s="23"/>
      <c r="X110" s="23"/>
      <c r="Y110" s="23"/>
      <c r="Z110" s="23"/>
    </row>
    <row r="111">
      <c r="A111" s="86"/>
      <c r="B111" s="83">
        <v>2431.0</v>
      </c>
      <c r="C111" s="83" t="s">
        <v>391</v>
      </c>
      <c r="D111" s="83">
        <v>31.75</v>
      </c>
      <c r="E111" s="83">
        <v>5.0</v>
      </c>
      <c r="F111" s="83">
        <v>4.76</v>
      </c>
      <c r="G111" s="83">
        <v>394765.0</v>
      </c>
      <c r="H111" s="83">
        <v>21.52</v>
      </c>
      <c r="I111" s="83" t="s">
        <v>101</v>
      </c>
      <c r="J111" s="83" t="s">
        <v>164</v>
      </c>
      <c r="K111" s="83" t="s">
        <v>203</v>
      </c>
      <c r="L111" s="424"/>
      <c r="M111" s="52" t="str">
        <f t="shared" si="2"/>
        <v>750MeV</v>
      </c>
      <c r="N111" s="76" t="str">
        <f t="shared" si="7"/>
        <v>650MeV</v>
      </c>
      <c r="O111" s="86">
        <f t="shared" si="4"/>
        <v>1444.79</v>
      </c>
      <c r="P111" s="86">
        <f t="shared" si="5"/>
        <v>946.68</v>
      </c>
      <c r="Q111" s="86">
        <f t="shared" si="6"/>
        <v>104.97</v>
      </c>
      <c r="R111" s="23"/>
      <c r="S111" s="23"/>
      <c r="U111" s="23"/>
      <c r="V111" s="23"/>
      <c r="W111" s="23"/>
      <c r="X111" s="23"/>
      <c r="Y111" s="23"/>
      <c r="Z111" s="23"/>
    </row>
    <row r="112">
      <c r="A112" s="86"/>
      <c r="B112" s="83">
        <v>2432.0</v>
      </c>
      <c r="C112" s="83" t="s">
        <v>391</v>
      </c>
      <c r="D112" s="83">
        <v>31.75</v>
      </c>
      <c r="E112" s="83">
        <v>15.0</v>
      </c>
      <c r="F112" s="83">
        <v>8.85</v>
      </c>
      <c r="G112" s="83">
        <v>756872.0</v>
      </c>
      <c r="H112" s="83">
        <v>10.91</v>
      </c>
      <c r="I112" s="83" t="s">
        <v>101</v>
      </c>
      <c r="J112" s="83" t="s">
        <v>399</v>
      </c>
      <c r="K112" s="83" t="s">
        <v>223</v>
      </c>
      <c r="L112" s="424"/>
      <c r="M112" s="52" t="str">
        <f t="shared" si="2"/>
        <v>750MeV</v>
      </c>
      <c r="N112" s="76" t="str">
        <f t="shared" si="7"/>
        <v>650MeV</v>
      </c>
      <c r="O112" s="86">
        <f t="shared" si="4"/>
        <v>1444.79</v>
      </c>
      <c r="P112" s="86">
        <f t="shared" si="5"/>
        <v>955.53</v>
      </c>
      <c r="Q112" s="76">
        <f t="shared" si="6"/>
        <v>104.97</v>
      </c>
      <c r="R112" s="23"/>
      <c r="S112" s="23"/>
      <c r="U112" s="23"/>
      <c r="V112" s="23"/>
      <c r="W112" s="23"/>
      <c r="X112" s="23"/>
      <c r="Y112" s="23"/>
      <c r="Z112" s="23"/>
    </row>
    <row r="113">
      <c r="A113" s="139"/>
      <c r="B113" s="43">
        <v>2433.0</v>
      </c>
      <c r="C113" s="43" t="s">
        <v>391</v>
      </c>
      <c r="D113" s="43">
        <v>31.75</v>
      </c>
      <c r="E113" s="43">
        <v>30.0</v>
      </c>
      <c r="F113" s="43">
        <v>17.9</v>
      </c>
      <c r="G113" s="43">
        <v>483269.0</v>
      </c>
      <c r="H113" s="43">
        <v>11.63</v>
      </c>
      <c r="I113" s="43" t="s">
        <v>229</v>
      </c>
      <c r="J113" s="43" t="s">
        <v>164</v>
      </c>
      <c r="K113" s="43" t="s">
        <v>203</v>
      </c>
      <c r="L113" s="429"/>
      <c r="M113" s="52" t="str">
        <f t="shared" si="2"/>
        <v>750MeV</v>
      </c>
      <c r="N113" s="76" t="str">
        <f t="shared" si="7"/>
        <v>650MeV</v>
      </c>
      <c r="O113" s="139">
        <f t="shared" si="4"/>
        <v>1444.79</v>
      </c>
      <c r="P113" s="139">
        <f t="shared" si="5"/>
        <v>955.53</v>
      </c>
      <c r="Q113" s="76">
        <f t="shared" si="6"/>
        <v>122.87</v>
      </c>
      <c r="R113" s="27"/>
      <c r="S113" s="27"/>
      <c r="U113" s="27"/>
      <c r="V113" s="27"/>
      <c r="W113" s="27"/>
      <c r="X113" s="27"/>
      <c r="Y113" s="27"/>
      <c r="Z113" s="27"/>
    </row>
    <row r="114">
      <c r="A114" s="139"/>
      <c r="B114" s="43">
        <v>2434.0</v>
      </c>
      <c r="C114" s="43" t="s">
        <v>391</v>
      </c>
      <c r="D114" s="43">
        <v>31.75</v>
      </c>
      <c r="E114" s="43">
        <v>15.0</v>
      </c>
      <c r="F114" s="43">
        <v>8.54</v>
      </c>
      <c r="G114" s="43">
        <v>136590.0</v>
      </c>
      <c r="H114" s="43">
        <v>12.12</v>
      </c>
      <c r="I114" s="43" t="s">
        <v>229</v>
      </c>
      <c r="J114" s="43" t="s">
        <v>164</v>
      </c>
      <c r="K114" s="43" t="s">
        <v>203</v>
      </c>
      <c r="L114" s="429"/>
      <c r="M114" s="52" t="str">
        <f t="shared" si="2"/>
        <v>750MeV</v>
      </c>
      <c r="N114" s="76" t="str">
        <f t="shared" si="7"/>
        <v>650MeV</v>
      </c>
      <c r="O114" s="139">
        <f t="shared" si="4"/>
        <v>1444.79</v>
      </c>
      <c r="P114" s="139">
        <f t="shared" si="5"/>
        <v>955.53</v>
      </c>
      <c r="Q114" s="76">
        <f t="shared" si="6"/>
        <v>131.41</v>
      </c>
      <c r="R114" s="27"/>
      <c r="S114" s="27"/>
      <c r="U114" s="27"/>
      <c r="V114" s="27"/>
      <c r="W114" s="27"/>
      <c r="X114" s="27"/>
      <c r="Y114" s="27"/>
      <c r="Z114" s="27"/>
    </row>
    <row r="115">
      <c r="A115" s="76"/>
      <c r="B115" s="52">
        <v>2435.0</v>
      </c>
      <c r="C115" s="52" t="s">
        <v>391</v>
      </c>
      <c r="D115" s="76">
        <v>31.75</v>
      </c>
      <c r="E115" s="52">
        <v>35.0</v>
      </c>
      <c r="F115" s="52">
        <v>106.72</v>
      </c>
      <c r="G115" s="52">
        <v>3652238.0</v>
      </c>
      <c r="H115" s="52">
        <v>63.99</v>
      </c>
      <c r="I115" s="52" t="s">
        <v>65</v>
      </c>
      <c r="J115" s="52" t="s">
        <v>164</v>
      </c>
      <c r="K115" s="52" t="s">
        <v>203</v>
      </c>
      <c r="L115" s="93"/>
      <c r="M115" s="52" t="str">
        <f t="shared" si="2"/>
        <v>750MeV</v>
      </c>
      <c r="N115" s="76" t="str">
        <f t="shared" si="7"/>
        <v>650MeV</v>
      </c>
      <c r="O115" s="76">
        <f t="shared" si="4"/>
        <v>1551.51</v>
      </c>
      <c r="P115" s="76">
        <f t="shared" si="5"/>
        <v>955.53</v>
      </c>
      <c r="Q115" s="76">
        <f t="shared" si="6"/>
        <v>131.41</v>
      </c>
    </row>
    <row r="116">
      <c r="A116" s="76"/>
      <c r="B116" s="52">
        <v>2436.0</v>
      </c>
      <c r="C116" s="52" t="s">
        <v>391</v>
      </c>
      <c r="D116" s="76">
        <v>31.75</v>
      </c>
      <c r="E116" s="52">
        <v>35.0</v>
      </c>
      <c r="F116" s="52">
        <v>108.45</v>
      </c>
      <c r="G116" s="52">
        <v>3675953.0</v>
      </c>
      <c r="H116" s="52">
        <v>57.61</v>
      </c>
      <c r="I116" s="52" t="s">
        <v>65</v>
      </c>
      <c r="J116" s="52" t="s">
        <v>164</v>
      </c>
      <c r="K116" s="52" t="s">
        <v>203</v>
      </c>
      <c r="L116" s="93"/>
      <c r="M116" s="52" t="str">
        <f t="shared" si="2"/>
        <v>750MeV</v>
      </c>
      <c r="N116" s="76" t="str">
        <f t="shared" si="7"/>
        <v>650MeV</v>
      </c>
      <c r="O116" s="76">
        <f t="shared" si="4"/>
        <v>1659.96</v>
      </c>
      <c r="P116" s="76">
        <f t="shared" si="5"/>
        <v>955.53</v>
      </c>
      <c r="Q116" s="76">
        <f t="shared" si="6"/>
        <v>131.41</v>
      </c>
    </row>
    <row r="117">
      <c r="A117" s="76"/>
      <c r="B117" s="52">
        <v>2437.0</v>
      </c>
      <c r="C117" s="52" t="s">
        <v>391</v>
      </c>
      <c r="D117" s="76">
        <v>31.75</v>
      </c>
      <c r="E117" s="52">
        <v>20.0</v>
      </c>
      <c r="F117" s="52">
        <v>19.83</v>
      </c>
      <c r="G117" s="52">
        <v>438136.0</v>
      </c>
      <c r="H117" s="52">
        <v>19.12</v>
      </c>
      <c r="I117" s="52" t="s">
        <v>65</v>
      </c>
      <c r="J117" s="52" t="s">
        <v>164</v>
      </c>
      <c r="K117" s="52" t="s">
        <v>203</v>
      </c>
      <c r="L117" s="93"/>
      <c r="M117" s="52" t="str">
        <f t="shared" si="2"/>
        <v>750MeV</v>
      </c>
      <c r="N117" s="76" t="str">
        <f t="shared" si="7"/>
        <v>650MeV</v>
      </c>
      <c r="O117" s="76">
        <f t="shared" si="4"/>
        <v>1679.79</v>
      </c>
      <c r="P117" s="76">
        <f t="shared" si="5"/>
        <v>955.53</v>
      </c>
      <c r="Q117" s="76">
        <f t="shared" si="6"/>
        <v>131.41</v>
      </c>
    </row>
    <row r="118">
      <c r="A118" s="76"/>
      <c r="B118" s="52">
        <v>2438.0</v>
      </c>
      <c r="C118" s="52" t="s">
        <v>391</v>
      </c>
      <c r="D118" s="76">
        <v>31.75</v>
      </c>
      <c r="E118" s="52">
        <v>10.0</v>
      </c>
      <c r="F118" s="52">
        <v>10.51</v>
      </c>
      <c r="G118" s="52">
        <v>163854.0</v>
      </c>
      <c r="H118" s="52">
        <v>19.67</v>
      </c>
      <c r="I118" s="52" t="s">
        <v>65</v>
      </c>
      <c r="J118" s="52" t="s">
        <v>164</v>
      </c>
      <c r="K118" s="52" t="s">
        <v>203</v>
      </c>
      <c r="L118" s="93"/>
      <c r="M118" s="52" t="str">
        <f t="shared" si="2"/>
        <v>750MeV</v>
      </c>
      <c r="N118" s="76" t="str">
        <f t="shared" si="7"/>
        <v>650MeV</v>
      </c>
      <c r="O118" s="76">
        <f t="shared" si="4"/>
        <v>1690.3</v>
      </c>
      <c r="P118" s="76">
        <f t="shared" si="5"/>
        <v>955.53</v>
      </c>
      <c r="Q118" s="76">
        <f t="shared" si="6"/>
        <v>131.41</v>
      </c>
    </row>
    <row r="119">
      <c r="A119" s="76"/>
      <c r="B119" s="52">
        <v>2439.0</v>
      </c>
      <c r="C119" s="52" t="s">
        <v>391</v>
      </c>
      <c r="D119" s="76">
        <v>31.75</v>
      </c>
      <c r="E119" s="52">
        <v>35.0</v>
      </c>
      <c r="F119" s="52">
        <v>47.88</v>
      </c>
      <c r="G119" s="52">
        <v>9722.0</v>
      </c>
      <c r="H119" s="52">
        <v>29.62</v>
      </c>
      <c r="I119" s="52" t="s">
        <v>65</v>
      </c>
      <c r="J119" s="52" t="s">
        <v>519</v>
      </c>
      <c r="K119" s="52" t="s">
        <v>203</v>
      </c>
      <c r="L119" s="93"/>
      <c r="M119" s="52" t="str">
        <f t="shared" si="2"/>
        <v>750MeV</v>
      </c>
      <c r="N119" s="76" t="str">
        <f t="shared" si="7"/>
        <v>650MeV</v>
      </c>
      <c r="O119" s="76">
        <f t="shared" si="4"/>
        <v>1738.18</v>
      </c>
      <c r="P119" s="76">
        <f t="shared" si="5"/>
        <v>955.53</v>
      </c>
      <c r="Q119" s="76">
        <f t="shared" si="6"/>
        <v>131.41</v>
      </c>
    </row>
    <row r="120">
      <c r="A120" s="76"/>
      <c r="B120" s="52">
        <v>2440.0</v>
      </c>
      <c r="C120" s="52" t="s">
        <v>154</v>
      </c>
      <c r="D120" s="76">
        <v>31.75</v>
      </c>
      <c r="E120" s="52">
        <v>0.0</v>
      </c>
      <c r="F120" s="52">
        <v>0.0</v>
      </c>
      <c r="G120" s="52">
        <v>0.0</v>
      </c>
      <c r="H120" s="52">
        <v>0.0</v>
      </c>
      <c r="I120" s="52" t="s">
        <v>65</v>
      </c>
      <c r="J120" s="52" t="s">
        <v>897</v>
      </c>
      <c r="K120" s="52" t="s">
        <v>897</v>
      </c>
      <c r="L120" s="52" t="s">
        <v>897</v>
      </c>
      <c r="M120" s="52" t="str">
        <f t="shared" si="2"/>
        <v>750MeV</v>
      </c>
      <c r="N120" s="76" t="str">
        <f t="shared" si="7"/>
        <v>650MeV</v>
      </c>
      <c r="O120" s="76">
        <f t="shared" si="4"/>
        <v>1738.18</v>
      </c>
      <c r="P120" s="76">
        <f t="shared" si="5"/>
        <v>955.53</v>
      </c>
      <c r="Q120" s="76">
        <f t="shared" si="6"/>
        <v>131.41</v>
      </c>
    </row>
    <row r="121">
      <c r="A121" s="76"/>
      <c r="B121" s="52">
        <v>2441.0</v>
      </c>
      <c r="C121" s="52" t="s">
        <v>391</v>
      </c>
      <c r="D121" s="76">
        <v>31.75</v>
      </c>
      <c r="E121" s="52">
        <v>35.0</v>
      </c>
      <c r="F121" s="52">
        <v>37.41</v>
      </c>
      <c r="G121" s="52">
        <v>804716.0</v>
      </c>
      <c r="H121" s="52">
        <v>21.87</v>
      </c>
      <c r="I121" s="52" t="s">
        <v>65</v>
      </c>
      <c r="J121" s="52" t="s">
        <v>164</v>
      </c>
      <c r="K121" s="52" t="s">
        <v>203</v>
      </c>
      <c r="L121" s="93"/>
      <c r="M121" s="52" t="str">
        <f t="shared" si="2"/>
        <v>750MeV</v>
      </c>
      <c r="N121" s="76" t="str">
        <f t="shared" si="7"/>
        <v>650MeV</v>
      </c>
      <c r="O121" s="76">
        <f t="shared" si="4"/>
        <v>1775.59</v>
      </c>
      <c r="P121" s="76">
        <f t="shared" si="5"/>
        <v>955.53</v>
      </c>
      <c r="Q121" s="76">
        <f t="shared" si="6"/>
        <v>131.41</v>
      </c>
    </row>
    <row r="122">
      <c r="A122" s="76"/>
      <c r="B122" s="52">
        <v>2442.0</v>
      </c>
      <c r="C122" s="52" t="s">
        <v>391</v>
      </c>
      <c r="D122" s="76">
        <v>31.75</v>
      </c>
      <c r="E122" s="52">
        <v>35.0</v>
      </c>
      <c r="F122" s="52">
        <v>18.29</v>
      </c>
      <c r="G122" s="52">
        <v>543727.0</v>
      </c>
      <c r="H122" s="52">
        <v>9.41</v>
      </c>
      <c r="I122" s="52" t="s">
        <v>65</v>
      </c>
      <c r="J122" s="52" t="s">
        <v>164</v>
      </c>
      <c r="K122" s="52" t="s">
        <v>223</v>
      </c>
      <c r="L122" s="93"/>
      <c r="M122" s="52" t="str">
        <f t="shared" si="2"/>
        <v>750MeV</v>
      </c>
      <c r="N122" s="76" t="str">
        <f t="shared" si="7"/>
        <v>650MeV</v>
      </c>
      <c r="O122" s="76">
        <f t="shared" si="4"/>
        <v>1793.88</v>
      </c>
      <c r="P122" s="76">
        <f t="shared" si="5"/>
        <v>955.53</v>
      </c>
      <c r="Q122" s="76">
        <f t="shared" si="6"/>
        <v>131.41</v>
      </c>
    </row>
    <row r="123">
      <c r="A123" s="86"/>
      <c r="B123" s="83">
        <v>2443.0</v>
      </c>
      <c r="C123" s="83" t="s">
        <v>391</v>
      </c>
      <c r="D123" s="86">
        <v>31.75</v>
      </c>
      <c r="E123" s="83">
        <v>15.0</v>
      </c>
      <c r="F123" s="83">
        <v>42.02</v>
      </c>
      <c r="G123" s="83">
        <v>3983191.0</v>
      </c>
      <c r="H123" s="83">
        <v>57.38</v>
      </c>
      <c r="I123" s="83" t="s">
        <v>101</v>
      </c>
      <c r="J123" s="83" t="s">
        <v>164</v>
      </c>
      <c r="K123" s="83" t="s">
        <v>203</v>
      </c>
      <c r="L123" s="424"/>
      <c r="M123" s="52" t="str">
        <f t="shared" si="2"/>
        <v>750MeV</v>
      </c>
      <c r="N123" s="76" t="str">
        <f t="shared" si="7"/>
        <v>650MeV</v>
      </c>
      <c r="O123" s="86">
        <f t="shared" si="4"/>
        <v>1793.88</v>
      </c>
      <c r="P123" s="86">
        <f t="shared" si="5"/>
        <v>997.55</v>
      </c>
      <c r="Q123" s="76">
        <f t="shared" si="6"/>
        <v>131.41</v>
      </c>
      <c r="R123" s="23"/>
      <c r="S123" s="23"/>
      <c r="U123" s="23"/>
      <c r="V123" s="23"/>
      <c r="W123" s="23"/>
      <c r="X123" s="23"/>
      <c r="Y123" s="23"/>
      <c r="Z123" s="23"/>
    </row>
    <row r="124">
      <c r="A124" s="157">
        <v>45230.0</v>
      </c>
      <c r="B124" s="83">
        <v>2444.0</v>
      </c>
      <c r="C124" s="83" t="s">
        <v>391</v>
      </c>
      <c r="D124" s="86">
        <v>31.75</v>
      </c>
      <c r="E124" s="83">
        <v>15.0</v>
      </c>
      <c r="F124" s="83">
        <v>44.64</v>
      </c>
      <c r="G124" s="83">
        <v>4225368.0</v>
      </c>
      <c r="H124" s="83">
        <v>56.57</v>
      </c>
      <c r="I124" s="83" t="s">
        <v>101</v>
      </c>
      <c r="J124" s="83" t="s">
        <v>164</v>
      </c>
      <c r="K124" s="83" t="s">
        <v>203</v>
      </c>
      <c r="L124" s="424"/>
      <c r="M124" s="52" t="str">
        <f t="shared" si="2"/>
        <v>750MeV</v>
      </c>
      <c r="N124" s="76" t="str">
        <f t="shared" si="7"/>
        <v>650MeV</v>
      </c>
      <c r="O124" s="86">
        <f t="shared" si="4"/>
        <v>1793.88</v>
      </c>
      <c r="P124" s="86">
        <f t="shared" si="5"/>
        <v>1042.19</v>
      </c>
      <c r="Q124" s="76">
        <f t="shared" si="6"/>
        <v>131.41</v>
      </c>
      <c r="R124" s="23"/>
      <c r="S124" s="23"/>
      <c r="U124" s="23"/>
      <c r="V124" s="23"/>
      <c r="W124" s="23"/>
      <c r="X124" s="23"/>
      <c r="Y124" s="23"/>
      <c r="Z124" s="23"/>
    </row>
    <row r="125">
      <c r="A125" s="86"/>
      <c r="B125" s="83">
        <v>2445.0</v>
      </c>
      <c r="C125" s="83" t="s">
        <v>391</v>
      </c>
      <c r="D125" s="86">
        <v>31.75</v>
      </c>
      <c r="E125" s="83">
        <v>15.0</v>
      </c>
      <c r="F125" s="83">
        <v>50.23</v>
      </c>
      <c r="G125" s="83">
        <v>4757736.0</v>
      </c>
      <c r="H125" s="83">
        <v>62.63</v>
      </c>
      <c r="I125" s="83" t="s">
        <v>101</v>
      </c>
      <c r="J125" s="83" t="s">
        <v>164</v>
      </c>
      <c r="K125" s="83" t="s">
        <v>203</v>
      </c>
      <c r="L125" s="424"/>
      <c r="M125" s="52" t="str">
        <f t="shared" si="2"/>
        <v>750MeV</v>
      </c>
      <c r="N125" s="76" t="str">
        <f t="shared" si="7"/>
        <v>650MeV</v>
      </c>
      <c r="O125" s="86">
        <f t="shared" si="4"/>
        <v>1793.88</v>
      </c>
      <c r="P125" s="86">
        <f t="shared" si="5"/>
        <v>1092.42</v>
      </c>
      <c r="Q125" s="76">
        <f t="shared" si="6"/>
        <v>131.41</v>
      </c>
      <c r="R125" s="23"/>
      <c r="S125" s="23"/>
      <c r="U125" s="23"/>
      <c r="V125" s="23"/>
      <c r="W125" s="23"/>
      <c r="X125" s="23"/>
      <c r="Y125" s="23"/>
      <c r="Z125" s="23"/>
    </row>
    <row r="126">
      <c r="A126" s="86"/>
      <c r="B126" s="83">
        <v>2446.0</v>
      </c>
      <c r="C126" s="83" t="s">
        <v>391</v>
      </c>
      <c r="D126" s="86">
        <v>31.75</v>
      </c>
      <c r="E126" s="83">
        <v>15.0</v>
      </c>
      <c r="F126" s="83">
        <v>53.77</v>
      </c>
      <c r="G126" s="83">
        <v>5066325.0</v>
      </c>
      <c r="H126" s="83">
        <v>67.54</v>
      </c>
      <c r="I126" s="83" t="s">
        <v>101</v>
      </c>
      <c r="J126" s="83" t="s">
        <v>164</v>
      </c>
      <c r="K126" s="83" t="s">
        <v>203</v>
      </c>
      <c r="L126" s="424"/>
      <c r="M126" s="52" t="str">
        <f t="shared" si="2"/>
        <v>750MeV</v>
      </c>
      <c r="N126" s="76" t="str">
        <f t="shared" si="7"/>
        <v>650MeV</v>
      </c>
      <c r="O126" s="86">
        <f t="shared" si="4"/>
        <v>1793.88</v>
      </c>
      <c r="P126" s="86">
        <f t="shared" si="5"/>
        <v>1146.19</v>
      </c>
      <c r="Q126" s="76">
        <f t="shared" si="6"/>
        <v>131.41</v>
      </c>
      <c r="R126" s="23"/>
      <c r="S126" s="23"/>
      <c r="U126" s="23"/>
      <c r="V126" s="23"/>
      <c r="W126" s="23"/>
      <c r="X126" s="23"/>
      <c r="Y126" s="23"/>
      <c r="Z126" s="23"/>
    </row>
    <row r="127">
      <c r="A127" s="86"/>
      <c r="B127" s="83">
        <v>2447.0</v>
      </c>
      <c r="C127" s="83" t="s">
        <v>391</v>
      </c>
      <c r="D127" s="86">
        <v>31.75</v>
      </c>
      <c r="E127" s="83">
        <v>10.0</v>
      </c>
      <c r="F127" s="83">
        <v>12.02</v>
      </c>
      <c r="G127" s="83">
        <v>830575.0</v>
      </c>
      <c r="H127" s="83">
        <v>21.71</v>
      </c>
      <c r="I127" s="83" t="s">
        <v>101</v>
      </c>
      <c r="J127" s="83" t="s">
        <v>164</v>
      </c>
      <c r="K127" s="83" t="s">
        <v>203</v>
      </c>
      <c r="L127" s="424"/>
      <c r="M127" s="52" t="str">
        <f t="shared" si="2"/>
        <v>750MeV</v>
      </c>
      <c r="N127" s="76" t="str">
        <f t="shared" si="7"/>
        <v>650MeV</v>
      </c>
      <c r="O127" s="86">
        <f t="shared" si="4"/>
        <v>1793.88</v>
      </c>
      <c r="P127" s="86">
        <f t="shared" si="5"/>
        <v>1158.21</v>
      </c>
      <c r="Q127" s="76">
        <f t="shared" si="6"/>
        <v>131.41</v>
      </c>
      <c r="R127" s="23"/>
      <c r="S127" s="23"/>
      <c r="U127" s="23"/>
      <c r="V127" s="23"/>
      <c r="W127" s="23"/>
      <c r="X127" s="23"/>
      <c r="Y127" s="23"/>
      <c r="Z127" s="23"/>
    </row>
    <row r="128">
      <c r="A128" s="86"/>
      <c r="B128" s="83">
        <v>2448.0</v>
      </c>
      <c r="C128" s="83" t="s">
        <v>154</v>
      </c>
      <c r="D128" s="86">
        <v>31.75</v>
      </c>
      <c r="E128" s="83">
        <v>5.0</v>
      </c>
      <c r="F128" s="83">
        <v>0.0</v>
      </c>
      <c r="G128" s="83">
        <v>42135.0</v>
      </c>
      <c r="H128" s="83">
        <v>17.14</v>
      </c>
      <c r="I128" s="83" t="s">
        <v>101</v>
      </c>
      <c r="J128" s="83" t="s">
        <v>164</v>
      </c>
      <c r="K128" s="83" t="s">
        <v>203</v>
      </c>
      <c r="L128" s="424"/>
      <c r="M128" s="52" t="str">
        <f t="shared" si="2"/>
        <v>750MeV</v>
      </c>
      <c r="N128" s="76" t="str">
        <f t="shared" si="7"/>
        <v>650MeV</v>
      </c>
      <c r="O128" s="86">
        <f t="shared" si="4"/>
        <v>1793.88</v>
      </c>
      <c r="P128" s="86">
        <f t="shared" si="5"/>
        <v>1158.21</v>
      </c>
      <c r="Q128" s="76">
        <f t="shared" si="6"/>
        <v>131.41</v>
      </c>
      <c r="R128" s="23"/>
      <c r="S128" s="23"/>
      <c r="U128" s="23"/>
      <c r="V128" s="23"/>
      <c r="W128" s="23"/>
      <c r="X128" s="23"/>
      <c r="Y128" s="23"/>
      <c r="Z128" s="23"/>
    </row>
    <row r="129">
      <c r="A129" s="86"/>
      <c r="B129" s="83">
        <v>2449.0</v>
      </c>
      <c r="C129" s="83" t="s">
        <v>391</v>
      </c>
      <c r="D129" s="86">
        <v>31.75</v>
      </c>
      <c r="E129" s="83">
        <v>5.0</v>
      </c>
      <c r="F129" s="83">
        <v>6.61</v>
      </c>
      <c r="G129" s="83">
        <v>278991.0</v>
      </c>
      <c r="H129" s="83">
        <v>22.21</v>
      </c>
      <c r="I129" s="83" t="s">
        <v>101</v>
      </c>
      <c r="J129" s="83" t="s">
        <v>164</v>
      </c>
      <c r="K129" s="83" t="s">
        <v>203</v>
      </c>
      <c r="L129" s="424"/>
      <c r="M129" s="52" t="str">
        <f t="shared" si="2"/>
        <v>750MeV</v>
      </c>
      <c r="N129" s="76" t="str">
        <f t="shared" si="7"/>
        <v>650MeV</v>
      </c>
      <c r="O129" s="86">
        <f t="shared" si="4"/>
        <v>1793.88</v>
      </c>
      <c r="P129" s="86">
        <f t="shared" si="5"/>
        <v>1164.82</v>
      </c>
      <c r="Q129" s="76">
        <f t="shared" si="6"/>
        <v>131.41</v>
      </c>
      <c r="R129" s="23"/>
      <c r="S129" s="23"/>
      <c r="U129" s="23"/>
      <c r="V129" s="23"/>
      <c r="W129" s="23"/>
      <c r="X129" s="23"/>
      <c r="Y129" s="23"/>
      <c r="Z129" s="23"/>
    </row>
    <row r="130">
      <c r="A130" s="86"/>
      <c r="B130" s="83">
        <v>2450.0</v>
      </c>
      <c r="C130" s="83" t="s">
        <v>391</v>
      </c>
      <c r="D130" s="86">
        <v>31.75</v>
      </c>
      <c r="E130" s="83">
        <v>15.0</v>
      </c>
      <c r="F130" s="83">
        <v>21.48</v>
      </c>
      <c r="G130" s="83">
        <v>2054216.0</v>
      </c>
      <c r="H130" s="83">
        <v>25.82</v>
      </c>
      <c r="I130" s="83" t="s">
        <v>101</v>
      </c>
      <c r="J130" s="83" t="s">
        <v>102</v>
      </c>
      <c r="K130" s="83" t="s">
        <v>203</v>
      </c>
      <c r="L130" s="424"/>
      <c r="M130" s="52" t="str">
        <f t="shared" si="2"/>
        <v>750MeV</v>
      </c>
      <c r="N130" s="76" t="str">
        <f t="shared" si="7"/>
        <v>650MeV</v>
      </c>
      <c r="O130" s="86">
        <f t="shared" si="4"/>
        <v>1793.88</v>
      </c>
      <c r="P130" s="86">
        <f t="shared" si="5"/>
        <v>1186.3</v>
      </c>
      <c r="Q130" s="76">
        <f t="shared" si="6"/>
        <v>131.41</v>
      </c>
      <c r="R130" s="23"/>
      <c r="S130" s="23"/>
      <c r="U130" s="23"/>
      <c r="V130" s="23"/>
      <c r="W130" s="23"/>
      <c r="X130" s="23"/>
      <c r="Y130" s="23"/>
      <c r="Z130" s="23"/>
    </row>
    <row r="131">
      <c r="A131" s="86"/>
      <c r="B131" s="83">
        <v>2451.0</v>
      </c>
      <c r="C131" s="83" t="s">
        <v>154</v>
      </c>
      <c r="D131" s="86">
        <v>31.75</v>
      </c>
      <c r="E131" s="83">
        <v>5.0</v>
      </c>
      <c r="F131" s="83">
        <v>0.0</v>
      </c>
      <c r="G131" s="83">
        <v>22207.0</v>
      </c>
      <c r="H131" s="83">
        <v>0.95</v>
      </c>
      <c r="I131" s="83" t="s">
        <v>101</v>
      </c>
      <c r="J131" s="83" t="s">
        <v>399</v>
      </c>
      <c r="K131" s="83" t="s">
        <v>477</v>
      </c>
      <c r="L131" s="424"/>
      <c r="M131" s="52" t="str">
        <f t="shared" si="2"/>
        <v>140MeV</v>
      </c>
      <c r="N131" s="76" t="str">
        <f t="shared" si="7"/>
        <v>140MeV</v>
      </c>
      <c r="O131" s="86">
        <f t="shared" si="4"/>
        <v>1793.88</v>
      </c>
      <c r="P131" s="86">
        <f t="shared" si="5"/>
        <v>1186.3</v>
      </c>
      <c r="Q131" s="76">
        <f t="shared" si="6"/>
        <v>131.41</v>
      </c>
      <c r="R131" s="23"/>
      <c r="S131" s="23"/>
      <c r="U131" s="23"/>
      <c r="V131" s="23"/>
      <c r="W131" s="23"/>
      <c r="X131" s="23"/>
      <c r="Y131" s="23"/>
      <c r="Z131" s="23"/>
    </row>
    <row r="132">
      <c r="A132" s="86"/>
      <c r="B132" s="83">
        <v>2452.0</v>
      </c>
      <c r="C132" s="83" t="s">
        <v>391</v>
      </c>
      <c r="D132" s="86">
        <v>31.75</v>
      </c>
      <c r="E132" s="83">
        <v>5.0</v>
      </c>
      <c r="F132" s="83">
        <v>8.66</v>
      </c>
      <c r="G132" s="83">
        <v>675871.0</v>
      </c>
      <c r="H132" s="83">
        <v>30.94</v>
      </c>
      <c r="I132" s="83" t="s">
        <v>101</v>
      </c>
      <c r="J132" s="83" t="s">
        <v>164</v>
      </c>
      <c r="K132" s="83" t="s">
        <v>477</v>
      </c>
      <c r="L132" s="424"/>
      <c r="M132" s="52" t="str">
        <f t="shared" si="2"/>
        <v>140MeV</v>
      </c>
      <c r="N132" s="76" t="str">
        <f t="shared" si="7"/>
        <v>140MeV</v>
      </c>
      <c r="O132" s="86">
        <f t="shared" si="4"/>
        <v>1793.88</v>
      </c>
      <c r="P132" s="86">
        <f t="shared" si="5"/>
        <v>1194.96</v>
      </c>
      <c r="Q132" s="76">
        <f t="shared" si="6"/>
        <v>131.41</v>
      </c>
      <c r="R132" s="23"/>
      <c r="S132" s="23"/>
      <c r="U132" s="23"/>
      <c r="V132" s="23"/>
      <c r="W132" s="23"/>
      <c r="X132" s="23"/>
      <c r="Y132" s="23"/>
      <c r="Z132" s="23"/>
    </row>
    <row r="133">
      <c r="A133" s="86"/>
      <c r="B133" s="83">
        <v>2453.0</v>
      </c>
      <c r="C133" s="83" t="s">
        <v>391</v>
      </c>
      <c r="D133" s="86">
        <v>31.75</v>
      </c>
      <c r="E133" s="83">
        <v>15.0</v>
      </c>
      <c r="F133" s="83">
        <v>2.56</v>
      </c>
      <c r="G133" s="83">
        <v>224887.0</v>
      </c>
      <c r="H133" s="83">
        <v>3.64</v>
      </c>
      <c r="I133" s="83" t="s">
        <v>101</v>
      </c>
      <c r="J133" s="83" t="s">
        <v>164</v>
      </c>
      <c r="K133" s="83" t="s">
        <v>223</v>
      </c>
      <c r="L133" s="424"/>
      <c r="M133" s="52" t="str">
        <f t="shared" si="2"/>
        <v>750MeV</v>
      </c>
      <c r="N133" s="76" t="str">
        <f t="shared" si="7"/>
        <v>650MeV</v>
      </c>
      <c r="O133" s="86">
        <f t="shared" si="4"/>
        <v>1793.88</v>
      </c>
      <c r="P133" s="86">
        <f t="shared" si="5"/>
        <v>1197.52</v>
      </c>
      <c r="Q133" s="76">
        <f t="shared" si="6"/>
        <v>131.41</v>
      </c>
      <c r="R133" s="23"/>
      <c r="S133" s="23"/>
      <c r="U133" s="23"/>
      <c r="V133" s="23"/>
      <c r="W133" s="23"/>
      <c r="X133" s="23"/>
      <c r="Y133" s="23"/>
      <c r="Z133" s="23"/>
    </row>
    <row r="134">
      <c r="A134" s="86"/>
      <c r="B134" s="83">
        <v>2454.0</v>
      </c>
      <c r="C134" s="83" t="s">
        <v>391</v>
      </c>
      <c r="D134" s="86">
        <v>31.75</v>
      </c>
      <c r="E134" s="83">
        <v>15.0</v>
      </c>
      <c r="F134" s="83">
        <v>11.06</v>
      </c>
      <c r="G134" s="83">
        <v>955129.0</v>
      </c>
      <c r="H134" s="83">
        <v>14.19</v>
      </c>
      <c r="I134" s="83" t="s">
        <v>101</v>
      </c>
      <c r="J134" s="83" t="s">
        <v>399</v>
      </c>
      <c r="K134" s="83" t="s">
        <v>223</v>
      </c>
      <c r="L134" s="424"/>
      <c r="M134" s="52" t="str">
        <f t="shared" si="2"/>
        <v>750MeV</v>
      </c>
      <c r="N134" s="76" t="str">
        <f t="shared" si="7"/>
        <v>650MeV</v>
      </c>
      <c r="O134" s="86">
        <f t="shared" si="4"/>
        <v>1793.88</v>
      </c>
      <c r="P134" s="86">
        <f t="shared" si="5"/>
        <v>1208.58</v>
      </c>
      <c r="Q134" s="76">
        <f t="shared" si="6"/>
        <v>131.41</v>
      </c>
      <c r="R134" s="23"/>
      <c r="S134" s="23"/>
      <c r="U134" s="23"/>
      <c r="V134" s="23"/>
      <c r="W134" s="23"/>
      <c r="X134" s="23"/>
      <c r="Y134" s="23"/>
      <c r="Z134" s="23"/>
    </row>
    <row r="135">
      <c r="A135" s="86"/>
      <c r="B135" s="83">
        <v>2455.0</v>
      </c>
      <c r="C135" s="83" t="s">
        <v>391</v>
      </c>
      <c r="D135" s="86">
        <v>31.75</v>
      </c>
      <c r="E135" s="83">
        <v>15.0</v>
      </c>
      <c r="F135" s="83">
        <v>7.16</v>
      </c>
      <c r="G135" s="83">
        <v>320127.0</v>
      </c>
      <c r="H135" s="83">
        <v>25.27</v>
      </c>
      <c r="I135" s="83" t="s">
        <v>101</v>
      </c>
      <c r="J135" s="83" t="s">
        <v>164</v>
      </c>
      <c r="K135" s="83" t="s">
        <v>203</v>
      </c>
      <c r="L135" s="424"/>
      <c r="M135" s="52" t="str">
        <f t="shared" si="2"/>
        <v>750MeV</v>
      </c>
      <c r="N135" s="76" t="str">
        <f t="shared" si="7"/>
        <v>650MeV</v>
      </c>
      <c r="O135" s="86">
        <f t="shared" si="4"/>
        <v>1793.88</v>
      </c>
      <c r="P135" s="86">
        <f t="shared" si="5"/>
        <v>1215.74</v>
      </c>
      <c r="Q135" s="76">
        <f t="shared" si="6"/>
        <v>131.41</v>
      </c>
      <c r="R135" s="23"/>
      <c r="S135" s="23"/>
      <c r="U135" s="23"/>
      <c r="V135" s="23"/>
      <c r="W135" s="23"/>
      <c r="X135" s="23"/>
      <c r="Y135" s="23"/>
      <c r="Z135" s="23"/>
    </row>
    <row r="136">
      <c r="A136" s="139"/>
      <c r="B136" s="43">
        <v>2456.0</v>
      </c>
      <c r="C136" s="43" t="s">
        <v>391</v>
      </c>
      <c r="D136" s="139">
        <v>31.75</v>
      </c>
      <c r="E136" s="43">
        <v>30.0</v>
      </c>
      <c r="F136" s="43">
        <v>16.42</v>
      </c>
      <c r="G136" s="43">
        <v>445348.0</v>
      </c>
      <c r="H136" s="43">
        <v>10.36</v>
      </c>
      <c r="I136" s="43" t="s">
        <v>229</v>
      </c>
      <c r="J136" s="43" t="s">
        <v>164</v>
      </c>
      <c r="K136" s="43" t="s">
        <v>203</v>
      </c>
      <c r="L136" s="429"/>
      <c r="M136" s="52" t="str">
        <f t="shared" si="2"/>
        <v>750MeV</v>
      </c>
      <c r="N136" s="76" t="str">
        <f t="shared" si="7"/>
        <v>650MeV</v>
      </c>
      <c r="O136" s="139">
        <f t="shared" si="4"/>
        <v>1793.88</v>
      </c>
      <c r="P136" s="139">
        <f t="shared" si="5"/>
        <v>1215.74</v>
      </c>
      <c r="Q136" s="76">
        <f t="shared" si="6"/>
        <v>147.83</v>
      </c>
      <c r="R136" s="27"/>
      <c r="S136" s="27"/>
      <c r="U136" s="27"/>
      <c r="V136" s="27"/>
      <c r="W136" s="27"/>
      <c r="X136" s="27"/>
      <c r="Y136" s="27"/>
      <c r="Z136" s="27"/>
    </row>
    <row r="137">
      <c r="A137" s="139"/>
      <c r="B137" s="43">
        <v>2457.0</v>
      </c>
      <c r="C137" s="43" t="s">
        <v>391</v>
      </c>
      <c r="D137" s="139">
        <v>31.75</v>
      </c>
      <c r="E137" s="43">
        <v>15.0</v>
      </c>
      <c r="F137" s="43">
        <v>7.44</v>
      </c>
      <c r="G137" s="43">
        <v>118717.0</v>
      </c>
      <c r="H137" s="43">
        <v>10.92</v>
      </c>
      <c r="I137" s="43" t="s">
        <v>229</v>
      </c>
      <c r="J137" s="43" t="s">
        <v>164</v>
      </c>
      <c r="K137" s="43" t="s">
        <v>203</v>
      </c>
      <c r="L137" s="429"/>
      <c r="M137" s="52" t="str">
        <f t="shared" si="2"/>
        <v>750MeV</v>
      </c>
      <c r="N137" s="76" t="str">
        <f t="shared" si="7"/>
        <v>650MeV</v>
      </c>
      <c r="O137" s="139">
        <f t="shared" si="4"/>
        <v>1793.88</v>
      </c>
      <c r="P137" s="139">
        <f t="shared" si="5"/>
        <v>1215.74</v>
      </c>
      <c r="Q137" s="76">
        <f t="shared" si="6"/>
        <v>155.27</v>
      </c>
      <c r="R137" s="27"/>
      <c r="S137" s="27"/>
      <c r="U137" s="27"/>
      <c r="V137" s="27"/>
      <c r="W137" s="27"/>
      <c r="X137" s="27"/>
      <c r="Y137" s="27"/>
      <c r="Z137" s="27"/>
    </row>
    <row r="138">
      <c r="A138" s="76"/>
      <c r="B138" s="52">
        <v>2458.0</v>
      </c>
      <c r="C138" s="52" t="s">
        <v>391</v>
      </c>
      <c r="D138" s="76">
        <v>31.75</v>
      </c>
      <c r="E138" s="52">
        <v>35.0</v>
      </c>
      <c r="F138" s="52">
        <v>46.83</v>
      </c>
      <c r="G138" s="52">
        <v>1582456.0</v>
      </c>
      <c r="H138" s="52">
        <v>28.14</v>
      </c>
      <c r="I138" s="52" t="s">
        <v>65</v>
      </c>
      <c r="J138" s="52" t="s">
        <v>164</v>
      </c>
      <c r="K138" s="52" t="s">
        <v>203</v>
      </c>
      <c r="L138" s="93"/>
      <c r="M138" s="52" t="str">
        <f t="shared" si="2"/>
        <v>750MeV</v>
      </c>
      <c r="N138" s="76" t="str">
        <f t="shared" si="7"/>
        <v>650MeV</v>
      </c>
      <c r="O138" s="76">
        <f t="shared" si="4"/>
        <v>1840.71</v>
      </c>
      <c r="P138" s="76">
        <f t="shared" si="5"/>
        <v>1215.74</v>
      </c>
      <c r="Q138" s="76">
        <f t="shared" si="6"/>
        <v>155.27</v>
      </c>
    </row>
    <row r="139">
      <c r="A139" s="76"/>
      <c r="B139" s="52">
        <v>2459.0</v>
      </c>
      <c r="C139" s="52" t="s">
        <v>154</v>
      </c>
      <c r="D139" s="76">
        <v>31.75</v>
      </c>
      <c r="E139" s="52">
        <v>35.0</v>
      </c>
      <c r="F139" s="52">
        <v>0.0</v>
      </c>
      <c r="G139" s="52">
        <v>0.0</v>
      </c>
      <c r="H139" s="52">
        <v>0.0</v>
      </c>
      <c r="I139" s="52" t="s">
        <v>65</v>
      </c>
      <c r="J139" s="52" t="s">
        <v>164</v>
      </c>
      <c r="K139" s="52" t="s">
        <v>203</v>
      </c>
      <c r="L139" s="93" t="s">
        <v>520</v>
      </c>
      <c r="M139" s="52" t="str">
        <f t="shared" si="2"/>
        <v>750MeV</v>
      </c>
      <c r="N139" s="76" t="str">
        <f t="shared" si="7"/>
        <v>650MeV</v>
      </c>
      <c r="O139" s="76">
        <f t="shared" si="4"/>
        <v>1840.71</v>
      </c>
      <c r="P139" s="76">
        <f t="shared" si="5"/>
        <v>1215.74</v>
      </c>
      <c r="Q139" s="76">
        <f t="shared" si="6"/>
        <v>155.27</v>
      </c>
    </row>
    <row r="140">
      <c r="A140" s="76"/>
      <c r="B140" s="52">
        <v>2460.0</v>
      </c>
      <c r="C140" s="52" t="s">
        <v>154</v>
      </c>
      <c r="D140" s="76">
        <v>31.75</v>
      </c>
      <c r="E140" s="52">
        <v>35.0</v>
      </c>
      <c r="F140" s="52">
        <v>0.0</v>
      </c>
      <c r="G140" s="52">
        <v>0.0</v>
      </c>
      <c r="H140" s="52">
        <v>0.0</v>
      </c>
      <c r="I140" s="52" t="s">
        <v>65</v>
      </c>
      <c r="J140" s="52" t="s">
        <v>164</v>
      </c>
      <c r="K140" s="52" t="s">
        <v>203</v>
      </c>
      <c r="L140" s="93" t="s">
        <v>520</v>
      </c>
      <c r="M140" s="52" t="str">
        <f t="shared" si="2"/>
        <v>750MeV</v>
      </c>
      <c r="N140" s="76" t="str">
        <f t="shared" si="7"/>
        <v>650MeV</v>
      </c>
      <c r="O140" s="76">
        <f t="shared" si="4"/>
        <v>1840.71</v>
      </c>
      <c r="P140" s="76">
        <f t="shared" si="5"/>
        <v>1215.74</v>
      </c>
      <c r="Q140" s="76">
        <f t="shared" si="6"/>
        <v>155.27</v>
      </c>
    </row>
    <row r="141">
      <c r="A141" s="76"/>
      <c r="B141" s="52">
        <v>2461.0</v>
      </c>
      <c r="C141" s="52" t="s">
        <v>154</v>
      </c>
      <c r="D141" s="76">
        <v>31.75</v>
      </c>
      <c r="E141" s="52">
        <v>35.0</v>
      </c>
      <c r="F141" s="52">
        <v>0.0</v>
      </c>
      <c r="G141" s="52">
        <v>0.0</v>
      </c>
      <c r="H141" s="52">
        <v>0.0</v>
      </c>
      <c r="I141" s="52" t="s">
        <v>65</v>
      </c>
      <c r="J141" s="52" t="s">
        <v>164</v>
      </c>
      <c r="K141" s="52" t="s">
        <v>203</v>
      </c>
      <c r="L141" s="93" t="s">
        <v>520</v>
      </c>
      <c r="M141" s="52" t="str">
        <f t="shared" si="2"/>
        <v>750MeV</v>
      </c>
      <c r="N141" s="76" t="str">
        <f t="shared" si="7"/>
        <v>650MeV</v>
      </c>
      <c r="O141" s="76">
        <f t="shared" si="4"/>
        <v>1840.71</v>
      </c>
      <c r="P141" s="76">
        <f t="shared" si="5"/>
        <v>1215.74</v>
      </c>
      <c r="Q141" s="76">
        <f t="shared" si="6"/>
        <v>155.27</v>
      </c>
    </row>
    <row r="142">
      <c r="A142" s="76"/>
      <c r="B142" s="52">
        <v>2462.0</v>
      </c>
      <c r="C142" s="52" t="s">
        <v>154</v>
      </c>
      <c r="D142" s="76">
        <v>31.75</v>
      </c>
      <c r="E142" s="52">
        <v>35.0</v>
      </c>
      <c r="F142" s="52">
        <v>0.0</v>
      </c>
      <c r="G142" s="52">
        <v>0.0</v>
      </c>
      <c r="H142" s="52">
        <v>0.0</v>
      </c>
      <c r="I142" s="52" t="s">
        <v>65</v>
      </c>
      <c r="J142" s="52" t="s">
        <v>164</v>
      </c>
      <c r="K142" s="52" t="s">
        <v>203</v>
      </c>
      <c r="L142" s="93" t="s">
        <v>520</v>
      </c>
      <c r="M142" s="52" t="str">
        <f t="shared" si="2"/>
        <v>750MeV</v>
      </c>
      <c r="N142" s="76" t="str">
        <f t="shared" si="7"/>
        <v>650MeV</v>
      </c>
      <c r="O142" s="76">
        <f t="shared" si="4"/>
        <v>1840.71</v>
      </c>
      <c r="P142" s="76">
        <f t="shared" si="5"/>
        <v>1215.74</v>
      </c>
      <c r="Q142" s="76">
        <f t="shared" si="6"/>
        <v>155.27</v>
      </c>
    </row>
    <row r="143">
      <c r="A143" s="76"/>
      <c r="B143" s="52">
        <v>2463.0</v>
      </c>
      <c r="C143" s="52" t="s">
        <v>391</v>
      </c>
      <c r="D143" s="76">
        <v>31.75</v>
      </c>
      <c r="E143" s="52">
        <v>35.0</v>
      </c>
      <c r="F143" s="52">
        <v>106.67</v>
      </c>
      <c r="G143" s="52">
        <v>3570261.0</v>
      </c>
      <c r="H143" s="52">
        <v>58.1</v>
      </c>
      <c r="I143" s="52" t="s">
        <v>65</v>
      </c>
      <c r="J143" s="52" t="s">
        <v>164</v>
      </c>
      <c r="K143" s="52" t="s">
        <v>203</v>
      </c>
      <c r="L143" s="93"/>
      <c r="M143" s="52" t="str">
        <f t="shared" si="2"/>
        <v>750MeV</v>
      </c>
      <c r="N143" s="76" t="str">
        <f t="shared" si="7"/>
        <v>650MeV</v>
      </c>
      <c r="O143" s="76">
        <f t="shared" si="4"/>
        <v>1947.38</v>
      </c>
      <c r="P143" s="76">
        <f t="shared" si="5"/>
        <v>1215.74</v>
      </c>
      <c r="Q143" s="76">
        <f t="shared" si="6"/>
        <v>155.27</v>
      </c>
    </row>
    <row r="144">
      <c r="A144" s="76"/>
      <c r="B144" s="52">
        <v>2464.0</v>
      </c>
      <c r="C144" s="52" t="s">
        <v>391</v>
      </c>
      <c r="D144" s="76">
        <v>31.75</v>
      </c>
      <c r="E144" s="52">
        <v>35.0</v>
      </c>
      <c r="F144" s="52">
        <v>100.63</v>
      </c>
      <c r="G144" s="52">
        <v>3408087.0</v>
      </c>
      <c r="H144" s="52">
        <v>60.3</v>
      </c>
      <c r="I144" s="52" t="s">
        <v>65</v>
      </c>
      <c r="J144" s="52" t="s">
        <v>164</v>
      </c>
      <c r="K144" s="52" t="s">
        <v>203</v>
      </c>
      <c r="L144" s="93"/>
      <c r="M144" s="52" t="str">
        <f t="shared" si="2"/>
        <v>750MeV</v>
      </c>
      <c r="N144" s="76" t="str">
        <f t="shared" si="7"/>
        <v>650MeV</v>
      </c>
      <c r="O144" s="76">
        <f t="shared" si="4"/>
        <v>2048.01</v>
      </c>
      <c r="P144" s="76">
        <f t="shared" si="5"/>
        <v>1215.74</v>
      </c>
      <c r="Q144" s="76">
        <f t="shared" si="6"/>
        <v>155.27</v>
      </c>
    </row>
    <row r="145">
      <c r="A145" s="76"/>
      <c r="B145" s="52">
        <v>2465.0</v>
      </c>
      <c r="C145" s="52" t="s">
        <v>391</v>
      </c>
      <c r="D145" s="76">
        <v>31.75</v>
      </c>
      <c r="E145" s="52">
        <v>20.0</v>
      </c>
      <c r="F145" s="52">
        <v>21.19</v>
      </c>
      <c r="G145" s="52">
        <v>471185.0</v>
      </c>
      <c r="H145" s="52">
        <v>19.36</v>
      </c>
      <c r="I145" s="52" t="s">
        <v>65</v>
      </c>
      <c r="J145" s="52" t="s">
        <v>164</v>
      </c>
      <c r="K145" s="52" t="s">
        <v>203</v>
      </c>
      <c r="L145" s="93"/>
      <c r="M145" s="52" t="str">
        <f t="shared" si="2"/>
        <v>750MeV</v>
      </c>
      <c r="N145" s="76" t="str">
        <f t="shared" si="7"/>
        <v>650MeV</v>
      </c>
      <c r="O145" s="76">
        <f t="shared" si="4"/>
        <v>2069.2</v>
      </c>
      <c r="P145" s="76">
        <f t="shared" si="5"/>
        <v>1215.74</v>
      </c>
      <c r="Q145" s="76">
        <f t="shared" si="6"/>
        <v>155.27</v>
      </c>
    </row>
    <row r="146">
      <c r="A146" s="76"/>
      <c r="B146" s="52">
        <v>2466.0</v>
      </c>
      <c r="C146" s="52" t="s">
        <v>391</v>
      </c>
      <c r="D146" s="76">
        <v>31.75</v>
      </c>
      <c r="E146" s="52">
        <v>10.0</v>
      </c>
      <c r="F146" s="52">
        <v>10.54</v>
      </c>
      <c r="G146" s="52">
        <v>163324.0</v>
      </c>
      <c r="H146" s="52">
        <v>19.05</v>
      </c>
      <c r="I146" s="52" t="s">
        <v>65</v>
      </c>
      <c r="J146" s="52" t="s">
        <v>164</v>
      </c>
      <c r="K146" s="52" t="s">
        <v>203</v>
      </c>
      <c r="L146" s="93"/>
      <c r="M146" s="52" t="str">
        <f t="shared" si="2"/>
        <v>750MeV</v>
      </c>
      <c r="N146" s="76" t="str">
        <f t="shared" si="7"/>
        <v>650MeV</v>
      </c>
      <c r="O146" s="76">
        <f t="shared" si="4"/>
        <v>2079.74</v>
      </c>
      <c r="P146" s="76">
        <f t="shared" si="5"/>
        <v>1215.74</v>
      </c>
      <c r="Q146" s="76">
        <f t="shared" si="6"/>
        <v>155.27</v>
      </c>
    </row>
    <row r="147">
      <c r="A147" s="76"/>
      <c r="B147" s="52">
        <v>2467.0</v>
      </c>
      <c r="C147" s="52" t="s">
        <v>391</v>
      </c>
      <c r="D147" s="76">
        <v>31.75</v>
      </c>
      <c r="E147" s="52">
        <v>35.0</v>
      </c>
      <c r="F147" s="52">
        <v>36.39</v>
      </c>
      <c r="G147" s="52">
        <v>1241046.0</v>
      </c>
      <c r="H147" s="52">
        <v>18.8</v>
      </c>
      <c r="I147" s="52" t="s">
        <v>65</v>
      </c>
      <c r="J147" s="52" t="s">
        <v>519</v>
      </c>
      <c r="K147" s="52" t="s">
        <v>203</v>
      </c>
      <c r="L147" s="93"/>
      <c r="M147" s="52" t="str">
        <f t="shared" si="2"/>
        <v>750MeV</v>
      </c>
      <c r="N147" s="76" t="str">
        <f t="shared" si="7"/>
        <v>650MeV</v>
      </c>
      <c r="O147" s="76">
        <f t="shared" si="4"/>
        <v>2116.13</v>
      </c>
      <c r="P147" s="76">
        <f t="shared" si="5"/>
        <v>1215.74</v>
      </c>
      <c r="Q147" s="76">
        <f t="shared" si="6"/>
        <v>155.27</v>
      </c>
    </row>
    <row r="148">
      <c r="A148" s="76"/>
      <c r="B148" s="52">
        <v>2468.0</v>
      </c>
      <c r="C148" s="52" t="s">
        <v>391</v>
      </c>
      <c r="D148" s="76">
        <v>31.75</v>
      </c>
      <c r="E148" s="52">
        <v>35.0</v>
      </c>
      <c r="F148" s="52">
        <v>20.92</v>
      </c>
      <c r="G148" s="52">
        <v>615205.0</v>
      </c>
      <c r="H148" s="52">
        <v>11.8</v>
      </c>
      <c r="I148" s="52" t="s">
        <v>65</v>
      </c>
      <c r="J148" s="52" t="s">
        <v>399</v>
      </c>
      <c r="K148" s="52" t="s">
        <v>223</v>
      </c>
      <c r="L148" s="93"/>
      <c r="M148" s="52" t="str">
        <f t="shared" si="2"/>
        <v>750MeV</v>
      </c>
      <c r="N148" s="76" t="str">
        <f t="shared" si="7"/>
        <v>650MeV</v>
      </c>
      <c r="O148" s="76">
        <f t="shared" si="4"/>
        <v>2137.05</v>
      </c>
      <c r="P148" s="76">
        <f t="shared" si="5"/>
        <v>1215.74</v>
      </c>
      <c r="Q148" s="76">
        <f t="shared" si="6"/>
        <v>155.27</v>
      </c>
    </row>
    <row r="149">
      <c r="A149" s="76"/>
      <c r="B149" s="52">
        <v>2469.0</v>
      </c>
      <c r="C149" s="52" t="s">
        <v>391</v>
      </c>
      <c r="D149" s="76">
        <v>31.75</v>
      </c>
      <c r="E149" s="52">
        <v>10.0</v>
      </c>
      <c r="F149" s="52">
        <v>10.95</v>
      </c>
      <c r="G149" s="52">
        <v>425358.0</v>
      </c>
      <c r="H149" s="52">
        <v>19.6</v>
      </c>
      <c r="I149" s="52" t="s">
        <v>65</v>
      </c>
      <c r="J149" s="52" t="s">
        <v>164</v>
      </c>
      <c r="K149" s="52" t="s">
        <v>477</v>
      </c>
      <c r="L149" s="93"/>
      <c r="M149" s="52" t="str">
        <f t="shared" si="2"/>
        <v>140MeV</v>
      </c>
      <c r="N149" s="76" t="str">
        <f t="shared" si="7"/>
        <v>140MeV</v>
      </c>
      <c r="O149" s="76">
        <f t="shared" si="4"/>
        <v>2148</v>
      </c>
      <c r="P149" s="76">
        <f t="shared" si="5"/>
        <v>1215.74</v>
      </c>
      <c r="Q149" s="76">
        <f t="shared" si="6"/>
        <v>155.27</v>
      </c>
    </row>
    <row r="150">
      <c r="A150" s="86"/>
      <c r="B150" s="83">
        <v>2470.0</v>
      </c>
      <c r="C150" s="83" t="s">
        <v>391</v>
      </c>
      <c r="D150" s="86">
        <v>31.75</v>
      </c>
      <c r="E150" s="83">
        <v>15.0</v>
      </c>
      <c r="F150" s="83">
        <v>43.91</v>
      </c>
      <c r="G150" s="83">
        <v>4214025.0</v>
      </c>
      <c r="H150" s="83">
        <v>58.63</v>
      </c>
      <c r="I150" s="83" t="s">
        <v>101</v>
      </c>
      <c r="J150" s="83" t="s">
        <v>164</v>
      </c>
      <c r="K150" s="83" t="s">
        <v>203</v>
      </c>
      <c r="L150" s="424"/>
      <c r="M150" s="52" t="str">
        <f t="shared" si="2"/>
        <v>750MeV</v>
      </c>
      <c r="N150" s="76" t="str">
        <f t="shared" si="7"/>
        <v>650MeV</v>
      </c>
      <c r="O150" s="76">
        <f t="shared" si="4"/>
        <v>2148</v>
      </c>
      <c r="P150" s="76">
        <f t="shared" si="5"/>
        <v>1259.65</v>
      </c>
      <c r="Q150" s="76">
        <f t="shared" si="6"/>
        <v>155.27</v>
      </c>
      <c r="R150" s="23"/>
      <c r="S150" s="23"/>
      <c r="U150" s="23"/>
      <c r="V150" s="23"/>
      <c r="W150" s="23"/>
      <c r="X150" s="23"/>
      <c r="Y150" s="23"/>
      <c r="Z150" s="23"/>
    </row>
    <row r="151">
      <c r="A151" s="86"/>
      <c r="B151" s="83">
        <v>2471.0</v>
      </c>
      <c r="C151" s="83" t="s">
        <v>391</v>
      </c>
      <c r="D151" s="86">
        <v>31.75</v>
      </c>
      <c r="E151" s="83">
        <v>15.0</v>
      </c>
      <c r="F151" s="83">
        <v>44.91</v>
      </c>
      <c r="G151" s="83">
        <v>4323447.0</v>
      </c>
      <c r="H151" s="83">
        <v>58.26</v>
      </c>
      <c r="I151" s="83" t="s">
        <v>101</v>
      </c>
      <c r="J151" s="83" t="s">
        <v>164</v>
      </c>
      <c r="K151" s="83" t="s">
        <v>203</v>
      </c>
      <c r="L151" s="424"/>
      <c r="M151" s="52" t="str">
        <f t="shared" si="2"/>
        <v>750MeV</v>
      </c>
      <c r="N151" s="76" t="str">
        <f t="shared" si="7"/>
        <v>650MeV</v>
      </c>
      <c r="O151" s="76">
        <f t="shared" si="4"/>
        <v>2148</v>
      </c>
      <c r="P151" s="76">
        <f t="shared" si="5"/>
        <v>1304.56</v>
      </c>
      <c r="Q151" s="76">
        <f t="shared" si="6"/>
        <v>155.27</v>
      </c>
      <c r="R151" s="23"/>
      <c r="S151" s="23"/>
      <c r="U151" s="23"/>
      <c r="V151" s="23"/>
      <c r="W151" s="23"/>
      <c r="X151" s="23"/>
      <c r="Y151" s="23"/>
      <c r="Z151" s="23"/>
    </row>
    <row r="152">
      <c r="A152" s="86"/>
      <c r="B152" s="83">
        <v>2472.0</v>
      </c>
      <c r="C152" s="83" t="s">
        <v>391</v>
      </c>
      <c r="D152" s="86">
        <v>31.75</v>
      </c>
      <c r="E152" s="83">
        <v>15.0</v>
      </c>
      <c r="F152" s="83">
        <v>60.32</v>
      </c>
      <c r="G152" s="83">
        <v>5713326.0</v>
      </c>
      <c r="H152" s="83">
        <v>74.93</v>
      </c>
      <c r="I152" s="83" t="s">
        <v>101</v>
      </c>
      <c r="J152" s="83" t="s">
        <v>164</v>
      </c>
      <c r="K152" s="83" t="s">
        <v>203</v>
      </c>
      <c r="L152" s="424"/>
      <c r="M152" s="52" t="str">
        <f t="shared" si="2"/>
        <v>750MeV</v>
      </c>
      <c r="N152" s="76" t="str">
        <f t="shared" si="7"/>
        <v>650MeV</v>
      </c>
      <c r="O152" s="76">
        <f t="shared" si="4"/>
        <v>2148</v>
      </c>
      <c r="P152" s="76">
        <f t="shared" si="5"/>
        <v>1364.88</v>
      </c>
      <c r="Q152" s="76">
        <f t="shared" si="6"/>
        <v>155.27</v>
      </c>
      <c r="R152" s="23"/>
      <c r="S152" s="23"/>
      <c r="U152" s="23"/>
      <c r="V152" s="23"/>
      <c r="W152" s="23"/>
      <c r="X152" s="23"/>
      <c r="Y152" s="23"/>
      <c r="Z152" s="23"/>
    </row>
    <row r="153">
      <c r="A153" s="86"/>
      <c r="B153" s="83">
        <v>2473.0</v>
      </c>
      <c r="C153" s="83" t="s">
        <v>391</v>
      </c>
      <c r="D153" s="86">
        <v>31.75</v>
      </c>
      <c r="E153" s="83">
        <v>15.0</v>
      </c>
      <c r="F153" s="83">
        <v>54.29</v>
      </c>
      <c r="G153" s="83">
        <v>5143680.0</v>
      </c>
      <c r="H153" s="83">
        <v>68.4</v>
      </c>
      <c r="I153" s="83" t="s">
        <v>101</v>
      </c>
      <c r="J153" s="83" t="s">
        <v>164</v>
      </c>
      <c r="K153" s="83" t="s">
        <v>203</v>
      </c>
      <c r="L153" s="424"/>
      <c r="M153" s="52" t="str">
        <f t="shared" si="2"/>
        <v>750MeV</v>
      </c>
      <c r="N153" s="76" t="str">
        <f t="shared" si="7"/>
        <v>650MeV</v>
      </c>
      <c r="O153" s="76">
        <f t="shared" si="4"/>
        <v>2148</v>
      </c>
      <c r="P153" s="76">
        <f t="shared" si="5"/>
        <v>1419.17</v>
      </c>
      <c r="Q153" s="76">
        <f t="shared" si="6"/>
        <v>155.27</v>
      </c>
      <c r="R153" s="23"/>
      <c r="S153" s="23"/>
      <c r="U153" s="23"/>
      <c r="V153" s="23"/>
      <c r="W153" s="23"/>
      <c r="X153" s="23"/>
      <c r="Y153" s="23"/>
      <c r="Z153" s="23"/>
    </row>
    <row r="154">
      <c r="A154" s="86"/>
      <c r="B154" s="83">
        <v>2474.0</v>
      </c>
      <c r="C154" s="83" t="s">
        <v>391</v>
      </c>
      <c r="D154" s="86">
        <v>31.75</v>
      </c>
      <c r="E154" s="83">
        <v>15.0</v>
      </c>
      <c r="F154" s="83">
        <v>57.29</v>
      </c>
      <c r="G154" s="83">
        <v>5445586.0</v>
      </c>
      <c r="H154" s="83">
        <v>77.43</v>
      </c>
      <c r="I154" s="83" t="s">
        <v>101</v>
      </c>
      <c r="J154" s="83" t="s">
        <v>164</v>
      </c>
      <c r="K154" s="83" t="s">
        <v>203</v>
      </c>
      <c r="L154" s="424"/>
      <c r="M154" s="52" t="str">
        <f t="shared" si="2"/>
        <v>750MeV</v>
      </c>
      <c r="N154" s="76" t="str">
        <f t="shared" si="7"/>
        <v>650MeV</v>
      </c>
      <c r="O154" s="76">
        <f t="shared" si="4"/>
        <v>2148</v>
      </c>
      <c r="P154" s="76">
        <f t="shared" si="5"/>
        <v>1476.46</v>
      </c>
      <c r="Q154" s="76">
        <f t="shared" si="6"/>
        <v>155.27</v>
      </c>
      <c r="R154" s="23"/>
      <c r="S154" s="23"/>
      <c r="U154" s="23"/>
      <c r="V154" s="23"/>
      <c r="W154" s="23"/>
      <c r="X154" s="23"/>
      <c r="Y154" s="23"/>
      <c r="Z154" s="23"/>
    </row>
    <row r="155">
      <c r="A155" s="86"/>
      <c r="B155" s="83">
        <v>2475.0</v>
      </c>
      <c r="C155" s="83" t="s">
        <v>391</v>
      </c>
      <c r="D155" s="86">
        <v>31.75</v>
      </c>
      <c r="E155" s="83">
        <v>10.0</v>
      </c>
      <c r="F155" s="83">
        <v>14.67</v>
      </c>
      <c r="G155" s="83">
        <v>1050334.0</v>
      </c>
      <c r="H155" s="83">
        <v>30.69</v>
      </c>
      <c r="I155" s="83" t="s">
        <v>101</v>
      </c>
      <c r="J155" s="83" t="s">
        <v>164</v>
      </c>
      <c r="K155" s="83" t="s">
        <v>203</v>
      </c>
      <c r="L155" s="424"/>
      <c r="M155" s="52" t="str">
        <f t="shared" si="2"/>
        <v>750MeV</v>
      </c>
      <c r="N155" s="76" t="str">
        <f t="shared" si="7"/>
        <v>650MeV</v>
      </c>
      <c r="O155" s="76">
        <f t="shared" si="4"/>
        <v>2148</v>
      </c>
      <c r="P155" s="76">
        <f t="shared" si="5"/>
        <v>1491.13</v>
      </c>
      <c r="Q155" s="76">
        <f t="shared" si="6"/>
        <v>155.27</v>
      </c>
      <c r="R155" s="23"/>
      <c r="S155" s="23"/>
      <c r="U155" s="23"/>
      <c r="V155" s="23"/>
      <c r="W155" s="23"/>
      <c r="X155" s="23"/>
      <c r="Y155" s="23"/>
      <c r="Z155" s="23"/>
    </row>
    <row r="156">
      <c r="A156" s="86"/>
      <c r="B156" s="83">
        <v>2476.0</v>
      </c>
      <c r="C156" s="83" t="s">
        <v>391</v>
      </c>
      <c r="D156" s="86">
        <v>31.75</v>
      </c>
      <c r="E156" s="83">
        <v>5.0</v>
      </c>
      <c r="F156" s="83">
        <v>6.62</v>
      </c>
      <c r="G156" s="83">
        <v>295597.0</v>
      </c>
      <c r="H156" s="83">
        <v>24.31</v>
      </c>
      <c r="I156" s="83" t="s">
        <v>101</v>
      </c>
      <c r="J156" s="83" t="s">
        <v>164</v>
      </c>
      <c r="K156" s="83" t="s">
        <v>203</v>
      </c>
      <c r="L156" s="424"/>
      <c r="M156" s="52" t="str">
        <f t="shared" si="2"/>
        <v>750MeV</v>
      </c>
      <c r="N156" s="76" t="str">
        <f t="shared" si="7"/>
        <v>650MeV</v>
      </c>
      <c r="O156" s="76">
        <f t="shared" si="4"/>
        <v>2148</v>
      </c>
      <c r="P156" s="76">
        <f t="shared" si="5"/>
        <v>1497.75</v>
      </c>
      <c r="Q156" s="76">
        <f t="shared" si="6"/>
        <v>155.27</v>
      </c>
      <c r="R156" s="23"/>
      <c r="S156" s="23"/>
      <c r="U156" s="23"/>
      <c r="V156" s="23"/>
      <c r="W156" s="23"/>
      <c r="X156" s="23"/>
      <c r="Y156" s="23"/>
      <c r="Z156" s="23"/>
    </row>
    <row r="157">
      <c r="A157" s="86"/>
      <c r="B157" s="83">
        <v>2477.0</v>
      </c>
      <c r="C157" s="83" t="s">
        <v>391</v>
      </c>
      <c r="D157" s="86">
        <v>31.75</v>
      </c>
      <c r="E157" s="83">
        <v>15.0</v>
      </c>
      <c r="F157" s="83">
        <v>21.72</v>
      </c>
      <c r="G157" s="83">
        <v>2076122.0</v>
      </c>
      <c r="H157" s="83">
        <v>28.33</v>
      </c>
      <c r="I157" s="83" t="s">
        <v>101</v>
      </c>
      <c r="J157" s="83" t="s">
        <v>102</v>
      </c>
      <c r="K157" s="83" t="s">
        <v>203</v>
      </c>
      <c r="L157" s="424"/>
      <c r="M157" s="52" t="str">
        <f t="shared" si="2"/>
        <v>750MeV</v>
      </c>
      <c r="N157" s="76" t="str">
        <f t="shared" si="7"/>
        <v>650MeV</v>
      </c>
      <c r="O157" s="76">
        <f t="shared" si="4"/>
        <v>2148</v>
      </c>
      <c r="P157" s="76">
        <f t="shared" si="5"/>
        <v>1519.47</v>
      </c>
      <c r="Q157" s="76">
        <f t="shared" si="6"/>
        <v>155.27</v>
      </c>
      <c r="R157" s="23"/>
      <c r="S157" s="23"/>
      <c r="U157" s="23"/>
      <c r="V157" s="23"/>
      <c r="W157" s="23"/>
      <c r="X157" s="23"/>
      <c r="Y157" s="23"/>
      <c r="Z157" s="23"/>
    </row>
    <row r="158">
      <c r="A158" s="86"/>
      <c r="B158" s="83">
        <v>2478.0</v>
      </c>
      <c r="C158" s="83" t="s">
        <v>391</v>
      </c>
      <c r="D158" s="86">
        <v>31.75</v>
      </c>
      <c r="E158" s="83">
        <v>5.0</v>
      </c>
      <c r="F158" s="83">
        <v>6.5</v>
      </c>
      <c r="G158" s="83">
        <v>510135.0</v>
      </c>
      <c r="H158" s="83">
        <v>25.56</v>
      </c>
      <c r="I158" s="83" t="s">
        <v>101</v>
      </c>
      <c r="J158" s="83" t="s">
        <v>164</v>
      </c>
      <c r="K158" s="83" t="s">
        <v>477</v>
      </c>
      <c r="L158" s="424"/>
      <c r="M158" s="52" t="str">
        <f t="shared" si="2"/>
        <v>140MeV</v>
      </c>
      <c r="N158" s="76" t="str">
        <f t="shared" si="7"/>
        <v>140MeV</v>
      </c>
      <c r="O158" s="76">
        <f t="shared" si="4"/>
        <v>2148</v>
      </c>
      <c r="P158" s="76">
        <f t="shared" si="5"/>
        <v>1525.97</v>
      </c>
      <c r="Q158" s="76">
        <f t="shared" si="6"/>
        <v>155.27</v>
      </c>
      <c r="R158" s="23"/>
      <c r="S158" s="23"/>
      <c r="U158" s="23"/>
      <c r="V158" s="23"/>
      <c r="W158" s="23"/>
      <c r="X158" s="23"/>
      <c r="Y158" s="23"/>
      <c r="Z158" s="23"/>
    </row>
    <row r="159">
      <c r="A159" s="86"/>
      <c r="B159" s="83">
        <v>2479.0</v>
      </c>
      <c r="C159" s="83" t="s">
        <v>391</v>
      </c>
      <c r="D159" s="86">
        <v>31.75</v>
      </c>
      <c r="E159" s="83">
        <v>15.0</v>
      </c>
      <c r="F159" s="83">
        <v>8.22</v>
      </c>
      <c r="G159" s="83">
        <v>716222.0</v>
      </c>
      <c r="H159" s="83">
        <v>10.21</v>
      </c>
      <c r="I159" s="83" t="s">
        <v>101</v>
      </c>
      <c r="J159" s="83" t="s">
        <v>399</v>
      </c>
      <c r="K159" s="83" t="s">
        <v>223</v>
      </c>
      <c r="L159" s="424"/>
      <c r="M159" s="52" t="str">
        <f t="shared" si="2"/>
        <v>750MeV</v>
      </c>
      <c r="N159" s="76" t="str">
        <f t="shared" si="7"/>
        <v>650MeV</v>
      </c>
      <c r="O159" s="76">
        <f t="shared" si="4"/>
        <v>2148</v>
      </c>
      <c r="P159" s="76">
        <f t="shared" si="5"/>
        <v>1534.19</v>
      </c>
      <c r="Q159" s="76">
        <f t="shared" si="6"/>
        <v>155.27</v>
      </c>
      <c r="R159" s="23"/>
      <c r="S159" s="23"/>
      <c r="U159" s="23"/>
      <c r="V159" s="23"/>
      <c r="W159" s="23"/>
      <c r="X159" s="23"/>
      <c r="Y159" s="23"/>
      <c r="Z159" s="23"/>
    </row>
    <row r="160">
      <c r="A160" s="139"/>
      <c r="B160" s="43">
        <v>2480.0</v>
      </c>
      <c r="C160" s="43" t="s">
        <v>391</v>
      </c>
      <c r="D160" s="139">
        <v>31.75</v>
      </c>
      <c r="E160" s="43">
        <v>30.0</v>
      </c>
      <c r="F160" s="43">
        <v>25.02</v>
      </c>
      <c r="G160" s="43">
        <v>677286.0</v>
      </c>
      <c r="H160" s="43">
        <v>14.71</v>
      </c>
      <c r="I160" s="43" t="s">
        <v>229</v>
      </c>
      <c r="J160" s="43" t="s">
        <v>164</v>
      </c>
      <c r="K160" s="43" t="s">
        <v>203</v>
      </c>
      <c r="L160" s="429"/>
      <c r="M160" s="52" t="str">
        <f t="shared" si="2"/>
        <v>750MeV</v>
      </c>
      <c r="N160" s="76" t="str">
        <f t="shared" si="7"/>
        <v>650MeV</v>
      </c>
      <c r="O160" s="76">
        <f t="shared" si="4"/>
        <v>2148</v>
      </c>
      <c r="P160" s="76">
        <f t="shared" si="5"/>
        <v>1534.19</v>
      </c>
      <c r="Q160" s="76">
        <f t="shared" si="6"/>
        <v>180.29</v>
      </c>
      <c r="R160" s="27"/>
      <c r="S160" s="27"/>
      <c r="U160" s="27"/>
      <c r="V160" s="27"/>
      <c r="W160" s="27"/>
      <c r="X160" s="27"/>
      <c r="Y160" s="27"/>
      <c r="Z160" s="27"/>
    </row>
    <row r="161">
      <c r="A161" s="139"/>
      <c r="B161" s="43">
        <v>2481.0</v>
      </c>
      <c r="C161" s="43" t="s">
        <v>391</v>
      </c>
      <c r="D161" s="139">
        <v>31.75</v>
      </c>
      <c r="E161" s="43">
        <v>15.0</v>
      </c>
      <c r="F161" s="43">
        <v>9.24</v>
      </c>
      <c r="G161" s="43">
        <v>142102.0</v>
      </c>
      <c r="H161" s="43">
        <v>10.64</v>
      </c>
      <c r="I161" s="43" t="s">
        <v>229</v>
      </c>
      <c r="J161" s="43" t="s">
        <v>164</v>
      </c>
      <c r="K161" s="43" t="s">
        <v>203</v>
      </c>
      <c r="L161" s="429"/>
      <c r="M161" s="52" t="str">
        <f t="shared" si="2"/>
        <v>750MeV</v>
      </c>
      <c r="N161" s="76" t="str">
        <f t="shared" si="7"/>
        <v>650MeV</v>
      </c>
      <c r="O161" s="76">
        <f t="shared" si="4"/>
        <v>2148</v>
      </c>
      <c r="P161" s="76">
        <f t="shared" si="5"/>
        <v>1534.19</v>
      </c>
      <c r="Q161" s="76">
        <f t="shared" si="6"/>
        <v>189.53</v>
      </c>
      <c r="R161" s="27"/>
      <c r="S161" s="27"/>
      <c r="U161" s="27"/>
      <c r="V161" s="27"/>
      <c r="W161" s="27"/>
      <c r="X161" s="27"/>
      <c r="Y161" s="27"/>
      <c r="Z161" s="27"/>
    </row>
    <row r="162">
      <c r="A162" s="76"/>
      <c r="B162" s="52">
        <v>2482.0</v>
      </c>
      <c r="C162" s="52" t="s">
        <v>391</v>
      </c>
      <c r="D162" s="76">
        <v>31.75</v>
      </c>
      <c r="E162" s="52">
        <v>35.0</v>
      </c>
      <c r="F162" s="52">
        <v>124.89</v>
      </c>
      <c r="G162" s="52">
        <v>4189842.0</v>
      </c>
      <c r="H162" s="52">
        <v>74.68</v>
      </c>
      <c r="I162" s="52" t="s">
        <v>65</v>
      </c>
      <c r="J162" s="52" t="s">
        <v>164</v>
      </c>
      <c r="K162" s="52" t="s">
        <v>203</v>
      </c>
      <c r="L162" s="93"/>
      <c r="M162" s="52" t="str">
        <f t="shared" si="2"/>
        <v>750MeV</v>
      </c>
      <c r="N162" s="76" t="str">
        <f t="shared" si="7"/>
        <v>650MeV</v>
      </c>
      <c r="O162" s="76">
        <f t="shared" si="4"/>
        <v>2272.89</v>
      </c>
      <c r="P162" s="76">
        <f t="shared" si="5"/>
        <v>1534.19</v>
      </c>
      <c r="Q162" s="76">
        <f t="shared" si="6"/>
        <v>189.53</v>
      </c>
    </row>
    <row r="163">
      <c r="A163" s="104">
        <v>45231.0</v>
      </c>
      <c r="B163" s="52">
        <v>2483.0</v>
      </c>
      <c r="C163" s="52" t="s">
        <v>391</v>
      </c>
      <c r="D163" s="76">
        <v>31.75</v>
      </c>
      <c r="E163" s="52">
        <v>35.0</v>
      </c>
      <c r="F163" s="52">
        <v>17.24</v>
      </c>
      <c r="G163" s="52">
        <v>656313.0</v>
      </c>
      <c r="H163" s="52">
        <v>39.84</v>
      </c>
      <c r="I163" s="52" t="s">
        <v>65</v>
      </c>
      <c r="J163" s="52" t="s">
        <v>164</v>
      </c>
      <c r="K163" s="52" t="s">
        <v>203</v>
      </c>
      <c r="L163" s="93"/>
      <c r="M163" s="52" t="str">
        <f t="shared" si="2"/>
        <v>750MeV</v>
      </c>
      <c r="N163" s="76" t="str">
        <f t="shared" si="7"/>
        <v>650MeV</v>
      </c>
      <c r="O163" s="76">
        <f t="shared" si="4"/>
        <v>2290.13</v>
      </c>
      <c r="P163" s="76">
        <f t="shared" si="5"/>
        <v>1534.19</v>
      </c>
      <c r="Q163" s="76">
        <f t="shared" si="6"/>
        <v>189.53</v>
      </c>
    </row>
    <row r="164">
      <c r="A164" s="76"/>
      <c r="B164" s="52">
        <v>2484.0</v>
      </c>
      <c r="C164" s="52" t="s">
        <v>391</v>
      </c>
      <c r="D164" s="76">
        <v>31.75</v>
      </c>
      <c r="E164" s="52">
        <v>35.0</v>
      </c>
      <c r="F164" s="52">
        <v>81.8</v>
      </c>
      <c r="G164" s="52">
        <v>2765946.0</v>
      </c>
      <c r="H164" s="52">
        <v>41.8</v>
      </c>
      <c r="I164" s="52" t="s">
        <v>65</v>
      </c>
      <c r="J164" s="52" t="s">
        <v>164</v>
      </c>
      <c r="K164" s="52" t="s">
        <v>203</v>
      </c>
      <c r="L164" s="93"/>
      <c r="M164" s="52" t="str">
        <f t="shared" si="2"/>
        <v>750MeV</v>
      </c>
      <c r="N164" s="76" t="str">
        <f t="shared" si="7"/>
        <v>650MeV</v>
      </c>
      <c r="O164" s="76">
        <f t="shared" si="4"/>
        <v>2371.93</v>
      </c>
      <c r="P164" s="76">
        <f t="shared" si="5"/>
        <v>1534.19</v>
      </c>
      <c r="Q164" s="76">
        <f t="shared" si="6"/>
        <v>189.53</v>
      </c>
    </row>
    <row r="165">
      <c r="A165" s="76"/>
      <c r="B165" s="52">
        <v>2485.0</v>
      </c>
      <c r="C165" s="52" t="s">
        <v>391</v>
      </c>
      <c r="D165" s="76">
        <v>31.75</v>
      </c>
      <c r="E165" s="52">
        <v>20.0</v>
      </c>
      <c r="F165" s="52">
        <v>49.45</v>
      </c>
      <c r="G165" s="52">
        <v>1106686.0</v>
      </c>
      <c r="H165" s="52">
        <v>46.67</v>
      </c>
      <c r="I165" s="52" t="s">
        <v>65</v>
      </c>
      <c r="J165" s="52" t="s">
        <v>164</v>
      </c>
      <c r="K165" s="52" t="s">
        <v>203</v>
      </c>
      <c r="L165" s="93"/>
      <c r="M165" s="52" t="str">
        <f t="shared" si="2"/>
        <v>750MeV</v>
      </c>
      <c r="N165" s="76" t="str">
        <f t="shared" si="7"/>
        <v>650MeV</v>
      </c>
      <c r="O165" s="76">
        <f t="shared" si="4"/>
        <v>2421.38</v>
      </c>
      <c r="P165" s="76">
        <f t="shared" si="5"/>
        <v>1534.19</v>
      </c>
      <c r="Q165" s="76">
        <f t="shared" si="6"/>
        <v>189.53</v>
      </c>
    </row>
    <row r="166">
      <c r="A166" s="76"/>
      <c r="B166" s="52">
        <v>2486.0</v>
      </c>
      <c r="C166" s="52" t="s">
        <v>154</v>
      </c>
      <c r="D166" s="76">
        <v>31.75</v>
      </c>
      <c r="E166" s="52">
        <v>20.0</v>
      </c>
      <c r="F166" s="52">
        <v>0.0</v>
      </c>
      <c r="G166" s="52">
        <v>0.0</v>
      </c>
      <c r="H166" s="52">
        <v>0.0</v>
      </c>
      <c r="I166" s="52" t="s">
        <v>65</v>
      </c>
      <c r="J166" s="52" t="s">
        <v>164</v>
      </c>
      <c r="K166" s="52" t="s">
        <v>203</v>
      </c>
      <c r="L166" s="52" t="s">
        <v>520</v>
      </c>
      <c r="M166" s="52" t="str">
        <f t="shared" si="2"/>
        <v>750MeV</v>
      </c>
      <c r="N166" s="76" t="str">
        <f t="shared" si="7"/>
        <v>650MeV</v>
      </c>
      <c r="O166" s="76">
        <f t="shared" si="4"/>
        <v>2421.38</v>
      </c>
      <c r="P166" s="76">
        <f t="shared" si="5"/>
        <v>1534.19</v>
      </c>
      <c r="Q166" s="76">
        <f t="shared" si="6"/>
        <v>189.53</v>
      </c>
    </row>
    <row r="167">
      <c r="A167" s="76"/>
      <c r="B167" s="52">
        <v>2487.0</v>
      </c>
      <c r="C167" s="52" t="s">
        <v>391</v>
      </c>
      <c r="D167" s="76">
        <v>31.75</v>
      </c>
      <c r="E167" s="52">
        <v>20.0</v>
      </c>
      <c r="F167" s="52">
        <v>17.56</v>
      </c>
      <c r="G167" s="52">
        <v>356180.0</v>
      </c>
      <c r="H167" s="52">
        <v>15.16</v>
      </c>
      <c r="I167" s="52" t="s">
        <v>65</v>
      </c>
      <c r="J167" s="52" t="s">
        <v>164</v>
      </c>
      <c r="K167" s="52" t="s">
        <v>203</v>
      </c>
      <c r="L167" s="93"/>
      <c r="M167" s="52" t="str">
        <f t="shared" si="2"/>
        <v>750MeV</v>
      </c>
      <c r="N167" s="76" t="str">
        <f t="shared" si="7"/>
        <v>650MeV</v>
      </c>
      <c r="O167" s="76">
        <f t="shared" si="4"/>
        <v>2438.94</v>
      </c>
      <c r="P167" s="76">
        <f t="shared" si="5"/>
        <v>1534.19</v>
      </c>
      <c r="Q167" s="76">
        <f t="shared" si="6"/>
        <v>189.53</v>
      </c>
    </row>
    <row r="168">
      <c r="A168" s="76"/>
      <c r="B168" s="52">
        <v>2488.0</v>
      </c>
      <c r="C168" s="52" t="s">
        <v>391</v>
      </c>
      <c r="D168" s="76">
        <v>31.75</v>
      </c>
      <c r="E168" s="52">
        <v>10.0</v>
      </c>
      <c r="F168" s="52">
        <v>30.25</v>
      </c>
      <c r="G168" s="52">
        <v>473549.0</v>
      </c>
      <c r="H168" s="52">
        <v>55.04</v>
      </c>
      <c r="I168" s="52" t="s">
        <v>65</v>
      </c>
      <c r="J168" s="52" t="s">
        <v>164</v>
      </c>
      <c r="K168" s="52" t="s">
        <v>203</v>
      </c>
      <c r="L168" s="93"/>
      <c r="M168" s="52" t="str">
        <f t="shared" si="2"/>
        <v>750MeV</v>
      </c>
      <c r="N168" s="76" t="str">
        <f t="shared" si="7"/>
        <v>650MeV</v>
      </c>
      <c r="O168" s="76">
        <f t="shared" si="4"/>
        <v>2469.19</v>
      </c>
      <c r="P168" s="76">
        <f t="shared" si="5"/>
        <v>1534.19</v>
      </c>
      <c r="Q168" s="76">
        <f t="shared" si="6"/>
        <v>189.53</v>
      </c>
    </row>
    <row r="169">
      <c r="A169" s="76"/>
      <c r="B169" s="52">
        <v>2489.0</v>
      </c>
      <c r="C169" s="52" t="s">
        <v>391</v>
      </c>
      <c r="D169" s="76">
        <v>31.75</v>
      </c>
      <c r="E169" s="52">
        <v>17.0</v>
      </c>
      <c r="F169" s="52">
        <v>29.16</v>
      </c>
      <c r="G169" s="52">
        <v>592588.0</v>
      </c>
      <c r="H169" s="52">
        <v>29.62</v>
      </c>
      <c r="I169" s="52" t="s">
        <v>65</v>
      </c>
      <c r="J169" s="52" t="s">
        <v>44</v>
      </c>
      <c r="K169" s="52" t="s">
        <v>203</v>
      </c>
      <c r="L169" s="93"/>
      <c r="M169" s="52" t="str">
        <f t="shared" si="2"/>
        <v>750MeV</v>
      </c>
      <c r="N169" s="76" t="str">
        <f t="shared" si="7"/>
        <v>650MeV</v>
      </c>
      <c r="O169" s="76">
        <f t="shared" si="4"/>
        <v>2498.35</v>
      </c>
      <c r="P169" s="76">
        <f t="shared" si="5"/>
        <v>1534.19</v>
      </c>
      <c r="Q169" s="76">
        <f t="shared" si="6"/>
        <v>189.53</v>
      </c>
    </row>
    <row r="170">
      <c r="A170" s="76"/>
      <c r="B170" s="52">
        <v>2490.0</v>
      </c>
      <c r="C170" s="52" t="s">
        <v>391</v>
      </c>
      <c r="D170" s="76">
        <v>31.75</v>
      </c>
      <c r="E170" s="52">
        <v>35.0</v>
      </c>
      <c r="F170" s="52">
        <v>56.27</v>
      </c>
      <c r="G170" s="52">
        <v>1943551.0</v>
      </c>
      <c r="H170" s="52">
        <v>30.03</v>
      </c>
      <c r="I170" s="52" t="s">
        <v>65</v>
      </c>
      <c r="J170" s="52" t="s">
        <v>519</v>
      </c>
      <c r="K170" s="52" t="s">
        <v>203</v>
      </c>
      <c r="L170" s="93"/>
      <c r="M170" s="52" t="str">
        <f t="shared" si="2"/>
        <v>750MeV</v>
      </c>
      <c r="N170" s="76" t="str">
        <f t="shared" si="7"/>
        <v>650MeV</v>
      </c>
      <c r="O170" s="76">
        <f t="shared" si="4"/>
        <v>2554.62</v>
      </c>
      <c r="P170" s="76">
        <f t="shared" si="5"/>
        <v>1534.19</v>
      </c>
      <c r="Q170" s="76">
        <f t="shared" si="6"/>
        <v>189.53</v>
      </c>
    </row>
    <row r="171">
      <c r="A171" s="76"/>
      <c r="B171" s="52">
        <v>2491.0</v>
      </c>
      <c r="C171" s="52" t="s">
        <v>154</v>
      </c>
      <c r="D171" s="76">
        <v>31.75</v>
      </c>
      <c r="E171" s="52">
        <v>35.0</v>
      </c>
      <c r="F171" s="52">
        <v>0.0</v>
      </c>
      <c r="G171" s="52">
        <v>0.0</v>
      </c>
      <c r="H171" s="52">
        <v>0.0</v>
      </c>
      <c r="I171" s="52" t="s">
        <v>65</v>
      </c>
      <c r="J171" s="52" t="s">
        <v>519</v>
      </c>
      <c r="K171" s="52" t="s">
        <v>477</v>
      </c>
      <c r="L171" s="93"/>
      <c r="M171" s="52" t="str">
        <f t="shared" si="2"/>
        <v>140MeV</v>
      </c>
      <c r="N171" s="76" t="str">
        <f t="shared" si="7"/>
        <v>140MeV</v>
      </c>
      <c r="O171" s="76">
        <f t="shared" si="4"/>
        <v>2554.62</v>
      </c>
      <c r="P171" s="76">
        <f t="shared" si="5"/>
        <v>1534.19</v>
      </c>
      <c r="Q171" s="76">
        <f t="shared" si="6"/>
        <v>189.53</v>
      </c>
    </row>
    <row r="172">
      <c r="A172" s="76"/>
      <c r="B172" s="52">
        <v>2492.0</v>
      </c>
      <c r="C172" s="52" t="s">
        <v>154</v>
      </c>
      <c r="D172" s="76">
        <v>31.75</v>
      </c>
      <c r="E172" s="52">
        <v>35.0</v>
      </c>
      <c r="F172" s="52">
        <v>0.0</v>
      </c>
      <c r="G172" s="52">
        <v>0.0</v>
      </c>
      <c r="H172" s="52">
        <v>0.0</v>
      </c>
      <c r="I172" s="52" t="s">
        <v>65</v>
      </c>
      <c r="J172" s="52" t="s">
        <v>519</v>
      </c>
      <c r="K172" s="52" t="s">
        <v>477</v>
      </c>
      <c r="L172" s="93"/>
      <c r="M172" s="52" t="str">
        <f t="shared" si="2"/>
        <v>140MeV</v>
      </c>
      <c r="N172" s="76" t="str">
        <f t="shared" si="7"/>
        <v>140MeV</v>
      </c>
      <c r="O172" s="76">
        <f t="shared" si="4"/>
        <v>2554.62</v>
      </c>
      <c r="P172" s="76">
        <f t="shared" si="5"/>
        <v>1534.19</v>
      </c>
      <c r="Q172" s="76">
        <f t="shared" si="6"/>
        <v>189.53</v>
      </c>
    </row>
    <row r="173">
      <c r="A173" s="76"/>
      <c r="B173" s="52">
        <v>2493.0</v>
      </c>
      <c r="C173" s="52" t="s">
        <v>391</v>
      </c>
      <c r="D173" s="76">
        <v>31.75</v>
      </c>
      <c r="E173" s="52">
        <v>35.0</v>
      </c>
      <c r="F173" s="52">
        <v>63.69</v>
      </c>
      <c r="G173" s="52">
        <v>1379073.0</v>
      </c>
      <c r="H173" s="52">
        <v>34.22</v>
      </c>
      <c r="I173" s="52" t="s">
        <v>65</v>
      </c>
      <c r="J173" s="52" t="s">
        <v>409</v>
      </c>
      <c r="K173" s="52" t="s">
        <v>477</v>
      </c>
      <c r="L173" s="93"/>
      <c r="M173" s="52" t="str">
        <f t="shared" si="2"/>
        <v>140MeV</v>
      </c>
      <c r="N173" s="76" t="str">
        <f t="shared" si="7"/>
        <v>140MeV</v>
      </c>
      <c r="O173" s="76">
        <f t="shared" si="4"/>
        <v>2618.31</v>
      </c>
      <c r="P173" s="76">
        <f t="shared" si="5"/>
        <v>1534.19</v>
      </c>
      <c r="Q173" s="76">
        <f t="shared" si="6"/>
        <v>189.53</v>
      </c>
    </row>
    <row r="174">
      <c r="A174" s="76"/>
      <c r="B174" s="52">
        <v>2494.0</v>
      </c>
      <c r="C174" s="52" t="s">
        <v>391</v>
      </c>
      <c r="D174" s="76">
        <v>31.75</v>
      </c>
      <c r="E174" s="52">
        <v>35.0</v>
      </c>
      <c r="F174" s="52">
        <v>59.97</v>
      </c>
      <c r="G174" s="52">
        <v>1273535.0</v>
      </c>
      <c r="H174" s="52">
        <v>30.69</v>
      </c>
      <c r="I174" s="52" t="s">
        <v>65</v>
      </c>
      <c r="J174" s="52" t="s">
        <v>164</v>
      </c>
      <c r="K174" s="52" t="s">
        <v>477</v>
      </c>
      <c r="L174" s="93"/>
      <c r="M174" s="52" t="str">
        <f t="shared" si="2"/>
        <v>140MeV</v>
      </c>
      <c r="N174" s="76" t="str">
        <f t="shared" si="7"/>
        <v>140MeV</v>
      </c>
      <c r="O174" s="76">
        <f t="shared" si="4"/>
        <v>2678.28</v>
      </c>
      <c r="P174" s="76">
        <f t="shared" si="5"/>
        <v>1534.19</v>
      </c>
      <c r="Q174" s="76">
        <f t="shared" si="6"/>
        <v>189.53</v>
      </c>
    </row>
    <row r="175">
      <c r="A175" s="76"/>
      <c r="B175" s="52">
        <v>2495.0</v>
      </c>
      <c r="C175" s="52" t="s">
        <v>391</v>
      </c>
      <c r="D175" s="76">
        <v>31.75</v>
      </c>
      <c r="E175" s="52">
        <v>17.0</v>
      </c>
      <c r="F175" s="52">
        <v>27.8</v>
      </c>
      <c r="G175" s="52">
        <v>779720.0</v>
      </c>
      <c r="H175" s="52">
        <v>29.59</v>
      </c>
      <c r="I175" s="52" t="s">
        <v>65</v>
      </c>
      <c r="J175" s="52" t="s">
        <v>164</v>
      </c>
      <c r="K175" s="52" t="s">
        <v>477</v>
      </c>
      <c r="L175" s="93"/>
      <c r="M175" s="52" t="str">
        <f t="shared" si="2"/>
        <v>140MeV</v>
      </c>
      <c r="N175" s="76" t="str">
        <f t="shared" si="7"/>
        <v>140MeV</v>
      </c>
      <c r="O175" s="76">
        <f t="shared" si="4"/>
        <v>2706.08</v>
      </c>
      <c r="P175" s="76">
        <f t="shared" si="5"/>
        <v>1534.19</v>
      </c>
      <c r="Q175" s="76">
        <f t="shared" si="6"/>
        <v>189.53</v>
      </c>
    </row>
    <row r="176">
      <c r="A176" s="76"/>
      <c r="B176" s="52">
        <v>2496.0</v>
      </c>
      <c r="C176" s="52" t="s">
        <v>154</v>
      </c>
      <c r="D176" s="76">
        <v>31.75</v>
      </c>
      <c r="E176" s="52">
        <v>10.0</v>
      </c>
      <c r="F176" s="52">
        <v>0.0</v>
      </c>
      <c r="G176" s="52">
        <v>9284.0</v>
      </c>
      <c r="H176" s="52">
        <v>1.04</v>
      </c>
      <c r="I176" s="52" t="s">
        <v>65</v>
      </c>
      <c r="J176" s="52" t="s">
        <v>164</v>
      </c>
      <c r="K176" s="52" t="s">
        <v>223</v>
      </c>
      <c r="L176" s="93"/>
      <c r="M176" s="52" t="str">
        <f t="shared" si="2"/>
        <v>750MeV</v>
      </c>
      <c r="N176" s="76" t="str">
        <f t="shared" si="7"/>
        <v>650MeV</v>
      </c>
      <c r="O176" s="76">
        <f t="shared" si="4"/>
        <v>2706.08</v>
      </c>
      <c r="P176" s="76">
        <f t="shared" si="5"/>
        <v>1534.19</v>
      </c>
      <c r="Q176" s="76">
        <f t="shared" si="6"/>
        <v>189.53</v>
      </c>
    </row>
    <row r="177">
      <c r="A177" s="76"/>
      <c r="B177" s="52">
        <v>2497.0</v>
      </c>
      <c r="C177" s="52" t="s">
        <v>154</v>
      </c>
      <c r="D177" s="76">
        <v>31.75</v>
      </c>
      <c r="E177" s="52">
        <v>15.0</v>
      </c>
      <c r="F177" s="52">
        <v>0.0</v>
      </c>
      <c r="G177" s="52">
        <v>16966.0</v>
      </c>
      <c r="H177" s="52">
        <v>1.23</v>
      </c>
      <c r="I177" s="52" t="s">
        <v>65</v>
      </c>
      <c r="J177" s="52" t="s">
        <v>164</v>
      </c>
      <c r="K177" s="52" t="s">
        <v>223</v>
      </c>
      <c r="L177" s="93"/>
      <c r="M177" s="52" t="str">
        <f t="shared" si="2"/>
        <v>750MeV</v>
      </c>
      <c r="N177" s="76" t="str">
        <f t="shared" si="7"/>
        <v>650MeV</v>
      </c>
      <c r="O177" s="76">
        <f t="shared" si="4"/>
        <v>2706.08</v>
      </c>
      <c r="P177" s="76">
        <f t="shared" si="5"/>
        <v>1534.19</v>
      </c>
      <c r="Q177" s="76">
        <f t="shared" si="6"/>
        <v>189.53</v>
      </c>
    </row>
    <row r="178">
      <c r="A178" s="76"/>
      <c r="B178" s="52">
        <v>2498.0</v>
      </c>
      <c r="C178" s="52" t="s">
        <v>391</v>
      </c>
      <c r="D178" s="76">
        <v>31.75</v>
      </c>
      <c r="E178" s="52">
        <v>20.0</v>
      </c>
      <c r="F178" s="52">
        <v>13.22</v>
      </c>
      <c r="G178" s="52">
        <v>264695.0</v>
      </c>
      <c r="H178" s="52">
        <v>12.63</v>
      </c>
      <c r="I178" s="52" t="s">
        <v>65</v>
      </c>
      <c r="J178" s="52" t="s">
        <v>164</v>
      </c>
      <c r="K178" s="52" t="s">
        <v>223</v>
      </c>
      <c r="L178" s="93"/>
      <c r="M178" s="52" t="str">
        <f t="shared" si="2"/>
        <v>750MeV</v>
      </c>
      <c r="N178" s="76" t="str">
        <f t="shared" si="7"/>
        <v>650MeV</v>
      </c>
      <c r="O178" s="76">
        <f t="shared" si="4"/>
        <v>2719.3</v>
      </c>
      <c r="P178" s="76">
        <f t="shared" si="5"/>
        <v>1534.19</v>
      </c>
      <c r="Q178" s="76">
        <f t="shared" si="6"/>
        <v>189.53</v>
      </c>
    </row>
    <row r="179">
      <c r="A179" s="76"/>
      <c r="B179" s="52" t="s">
        <v>900</v>
      </c>
      <c r="C179" s="52" t="s">
        <v>154</v>
      </c>
      <c r="D179" s="76">
        <v>31.75</v>
      </c>
      <c r="E179" s="52">
        <v>0.0</v>
      </c>
      <c r="F179" s="52">
        <v>0.0</v>
      </c>
      <c r="G179" s="52">
        <v>0.0</v>
      </c>
      <c r="H179" s="52">
        <v>0.0</v>
      </c>
      <c r="I179" s="52" t="s">
        <v>901</v>
      </c>
      <c r="J179" s="52" t="s">
        <v>164</v>
      </c>
      <c r="K179" s="76"/>
      <c r="L179" s="76"/>
      <c r="M179" s="52" t="str">
        <f t="shared" si="2"/>
        <v>750MeV</v>
      </c>
      <c r="N179" s="76" t="str">
        <f t="shared" si="7"/>
        <v>650MeV</v>
      </c>
      <c r="O179" s="76">
        <f t="shared" si="4"/>
        <v>2719.3</v>
      </c>
      <c r="P179" s="76">
        <f t="shared" si="5"/>
        <v>1534.19</v>
      </c>
      <c r="Q179" s="76">
        <f t="shared" si="6"/>
        <v>189.53</v>
      </c>
    </row>
    <row r="180">
      <c r="A180" s="76"/>
      <c r="B180" s="52">
        <v>2513.0</v>
      </c>
      <c r="C180" s="52" t="s">
        <v>902</v>
      </c>
      <c r="D180" s="76">
        <v>31.75</v>
      </c>
      <c r="E180" s="52">
        <v>0.0</v>
      </c>
      <c r="F180" s="52">
        <v>0.0</v>
      </c>
      <c r="G180" s="52">
        <v>0.0</v>
      </c>
      <c r="H180" s="52">
        <v>10.31</v>
      </c>
      <c r="I180" s="52" t="s">
        <v>901</v>
      </c>
      <c r="J180" s="52" t="s">
        <v>903</v>
      </c>
      <c r="K180" s="76"/>
      <c r="L180" s="76"/>
      <c r="M180" s="52" t="str">
        <f t="shared" si="2"/>
        <v>750MeV</v>
      </c>
      <c r="N180" s="76" t="str">
        <f t="shared" si="7"/>
        <v>650MeV</v>
      </c>
      <c r="O180" s="76">
        <f t="shared" si="4"/>
        <v>2719.3</v>
      </c>
      <c r="P180" s="76">
        <f t="shared" si="5"/>
        <v>1534.19</v>
      </c>
      <c r="Q180" s="76">
        <f t="shared" si="6"/>
        <v>189.53</v>
      </c>
    </row>
    <row r="181">
      <c r="A181" s="76"/>
      <c r="B181" s="52">
        <v>2514.0</v>
      </c>
      <c r="C181" s="52" t="s">
        <v>154</v>
      </c>
      <c r="D181" s="76">
        <v>31.75</v>
      </c>
      <c r="E181" s="52">
        <v>0.0</v>
      </c>
      <c r="F181" s="52">
        <v>0.0</v>
      </c>
      <c r="G181" s="52">
        <v>0.0</v>
      </c>
      <c r="H181" s="52">
        <v>0.0</v>
      </c>
      <c r="I181" s="52" t="s">
        <v>901</v>
      </c>
      <c r="J181" s="52" t="s">
        <v>903</v>
      </c>
      <c r="K181" s="76"/>
      <c r="L181" s="76"/>
      <c r="M181" s="52" t="str">
        <f t="shared" si="2"/>
        <v>750MeV</v>
      </c>
      <c r="N181" s="76" t="str">
        <f t="shared" si="7"/>
        <v>650MeV</v>
      </c>
      <c r="O181" s="76">
        <f t="shared" si="4"/>
        <v>2719.3</v>
      </c>
      <c r="P181" s="76">
        <f t="shared" si="5"/>
        <v>1534.19</v>
      </c>
      <c r="Q181" s="76">
        <f t="shared" si="6"/>
        <v>189.53</v>
      </c>
    </row>
    <row r="182">
      <c r="A182" s="76"/>
      <c r="B182" s="52">
        <v>2515.0</v>
      </c>
      <c r="C182" s="52" t="s">
        <v>902</v>
      </c>
      <c r="D182" s="76">
        <v>31.75</v>
      </c>
      <c r="E182" s="52">
        <v>0.0</v>
      </c>
      <c r="F182" s="52">
        <v>0.0</v>
      </c>
      <c r="G182" s="52">
        <v>0.0</v>
      </c>
      <c r="H182" s="52">
        <v>73.13</v>
      </c>
      <c r="I182" s="52" t="s">
        <v>901</v>
      </c>
      <c r="J182" s="52" t="s">
        <v>903</v>
      </c>
      <c r="K182" s="76"/>
      <c r="L182" s="76"/>
      <c r="M182" s="52" t="str">
        <f t="shared" si="2"/>
        <v>750MeV</v>
      </c>
      <c r="N182" s="76" t="str">
        <f t="shared" si="7"/>
        <v>650MeV</v>
      </c>
      <c r="O182" s="76">
        <f t="shared" si="4"/>
        <v>2719.3</v>
      </c>
      <c r="P182" s="76">
        <f t="shared" si="5"/>
        <v>1534.19</v>
      </c>
      <c r="Q182" s="76">
        <f t="shared" si="6"/>
        <v>189.53</v>
      </c>
      <c r="R182" s="7" t="s">
        <v>65</v>
      </c>
      <c r="S182" s="7" t="s">
        <v>101</v>
      </c>
      <c r="T182" s="7" t="s">
        <v>253</v>
      </c>
    </row>
    <row r="183">
      <c r="A183" s="104">
        <v>45232.0</v>
      </c>
      <c r="B183" s="52" t="s">
        <v>904</v>
      </c>
      <c r="C183" s="52" t="s">
        <v>154</v>
      </c>
      <c r="D183" s="76">
        <v>31.75</v>
      </c>
      <c r="E183" s="52">
        <v>0.0</v>
      </c>
      <c r="F183" s="52">
        <v>0.0</v>
      </c>
      <c r="G183" s="52">
        <v>0.0</v>
      </c>
      <c r="H183" s="52">
        <v>0.0</v>
      </c>
      <c r="I183" s="52" t="s">
        <v>65</v>
      </c>
      <c r="J183" s="52" t="s">
        <v>164</v>
      </c>
      <c r="K183" s="76"/>
      <c r="L183" s="76"/>
      <c r="M183" s="52" t="str">
        <f t="shared" si="2"/>
        <v>750MeV</v>
      </c>
      <c r="N183" s="76" t="str">
        <f t="shared" si="7"/>
        <v>650MeV</v>
      </c>
      <c r="O183" s="76">
        <f t="shared" si="4"/>
        <v>2719.3</v>
      </c>
      <c r="P183" s="76">
        <f t="shared" si="5"/>
        <v>1534.19</v>
      </c>
      <c r="Q183" s="76">
        <f t="shared" si="6"/>
        <v>189.53</v>
      </c>
      <c r="R183" s="440">
        <f>MAX(R184:R555)/(N2*1000)</f>
        <v>0.4502015625</v>
      </c>
      <c r="S183" s="440">
        <f>MAX(S184:S555)/(N2*1000)</f>
        <v>0.4007578125</v>
      </c>
      <c r="T183" s="441">
        <f>MAX(T184:T555)/MAX(R184:R555)</f>
        <v>0.09736958099</v>
      </c>
      <c r="U183" s="4" t="s">
        <v>905</v>
      </c>
    </row>
    <row r="184">
      <c r="A184" s="86"/>
      <c r="B184" s="83">
        <v>2524.0</v>
      </c>
      <c r="C184" s="83" t="s">
        <v>391</v>
      </c>
      <c r="D184" s="238">
        <v>30.69</v>
      </c>
      <c r="E184" s="83">
        <v>15.0</v>
      </c>
      <c r="F184" s="83">
        <v>44.3</v>
      </c>
      <c r="G184" s="83">
        <v>5004037.0</v>
      </c>
      <c r="H184" s="83">
        <v>57.07</v>
      </c>
      <c r="I184" s="83" t="s">
        <v>101</v>
      </c>
      <c r="J184" s="83" t="s">
        <v>164</v>
      </c>
      <c r="K184" s="83" t="s">
        <v>203</v>
      </c>
      <c r="L184" s="424"/>
      <c r="M184" s="52" t="str">
        <f t="shared" si="2"/>
        <v>750MeV</v>
      </c>
      <c r="N184" s="76" t="str">
        <f t="shared" si="7"/>
        <v>650MeV</v>
      </c>
      <c r="O184" s="86">
        <f t="shared" si="4"/>
        <v>2719.3</v>
      </c>
      <c r="P184" s="86">
        <f t="shared" si="5"/>
        <v>1578.49</v>
      </c>
      <c r="Q184" s="86">
        <f t="shared" si="6"/>
        <v>189.53</v>
      </c>
      <c r="R184" s="76">
        <f>if($I184="LH2",0+$F184,0+0)</f>
        <v>0</v>
      </c>
      <c r="S184" s="76">
        <f>if($I184="LD2",F184,0)</f>
        <v>44.3</v>
      </c>
      <c r="T184" s="76">
        <f>if($I184="dummy",F184,0)</f>
        <v>0</v>
      </c>
      <c r="U184" s="23"/>
      <c r="V184" s="23"/>
      <c r="W184" s="23"/>
      <c r="X184" s="23"/>
      <c r="Y184" s="23"/>
      <c r="Z184" s="23"/>
    </row>
    <row r="185">
      <c r="A185" s="86"/>
      <c r="B185" s="83">
        <v>2525.0</v>
      </c>
      <c r="C185" s="83" t="s">
        <v>154</v>
      </c>
      <c r="D185" s="83">
        <v>30.69</v>
      </c>
      <c r="E185" s="83">
        <v>15.0</v>
      </c>
      <c r="F185" s="83">
        <v>0.0</v>
      </c>
      <c r="G185" s="83">
        <v>567455.0</v>
      </c>
      <c r="H185" s="83">
        <v>10.32</v>
      </c>
      <c r="I185" s="83" t="s">
        <v>101</v>
      </c>
      <c r="J185" s="83" t="s">
        <v>164</v>
      </c>
      <c r="K185" s="83" t="s">
        <v>203</v>
      </c>
      <c r="L185" s="424"/>
      <c r="M185" s="52" t="str">
        <f t="shared" si="2"/>
        <v>750MeV</v>
      </c>
      <c r="N185" s="76" t="str">
        <f t="shared" si="7"/>
        <v>650MeV</v>
      </c>
      <c r="O185" s="86">
        <f t="shared" si="4"/>
        <v>2719.3</v>
      </c>
      <c r="P185" s="86">
        <f t="shared" si="5"/>
        <v>1578.49</v>
      </c>
      <c r="Q185" s="86">
        <f t="shared" si="6"/>
        <v>189.53</v>
      </c>
      <c r="R185" s="76">
        <f t="shared" ref="R185:R264" si="8">if($I185="LH2",R184+$F185,R184+0)</f>
        <v>0</v>
      </c>
      <c r="S185" s="76">
        <f t="shared" ref="S185:S264" si="9">if($I185="LD2",S184+F185,S184)</f>
        <v>44.3</v>
      </c>
      <c r="T185" s="76">
        <f t="shared" ref="T185:T264" si="10">if($I185="dummy",T184+F185,T184)</f>
        <v>0</v>
      </c>
      <c r="U185" s="23"/>
      <c r="V185" s="23"/>
      <c r="W185" s="23"/>
      <c r="X185" s="23"/>
      <c r="Y185" s="23"/>
      <c r="Z185" s="23"/>
    </row>
    <row r="186">
      <c r="A186" s="86"/>
      <c r="B186" s="83">
        <v>2526.0</v>
      </c>
      <c r="C186" s="83" t="s">
        <v>391</v>
      </c>
      <c r="D186" s="83">
        <v>30.69</v>
      </c>
      <c r="E186" s="83">
        <v>15.0</v>
      </c>
      <c r="F186" s="83">
        <v>44.9</v>
      </c>
      <c r="G186" s="83">
        <v>5009014.0</v>
      </c>
      <c r="H186" s="83">
        <v>57.57</v>
      </c>
      <c r="I186" s="83" t="s">
        <v>101</v>
      </c>
      <c r="J186" s="83" t="s">
        <v>164</v>
      </c>
      <c r="K186" s="83" t="s">
        <v>203</v>
      </c>
      <c r="L186" s="424"/>
      <c r="M186" s="52" t="str">
        <f t="shared" si="2"/>
        <v>750MeV</v>
      </c>
      <c r="N186" s="76" t="str">
        <f t="shared" si="7"/>
        <v>650MeV</v>
      </c>
      <c r="O186" s="86">
        <f t="shared" si="4"/>
        <v>2719.3</v>
      </c>
      <c r="P186" s="86">
        <f t="shared" si="5"/>
        <v>1623.39</v>
      </c>
      <c r="Q186" s="86">
        <f t="shared" si="6"/>
        <v>189.53</v>
      </c>
      <c r="R186" s="76">
        <f t="shared" si="8"/>
        <v>0</v>
      </c>
      <c r="S186" s="76">
        <f t="shared" si="9"/>
        <v>89.2</v>
      </c>
      <c r="T186" s="76">
        <f t="shared" si="10"/>
        <v>0</v>
      </c>
      <c r="U186" s="23"/>
      <c r="V186" s="23"/>
      <c r="W186" s="23"/>
      <c r="X186" s="23"/>
      <c r="Y186" s="23"/>
      <c r="Z186" s="23"/>
    </row>
    <row r="187">
      <c r="A187" s="86"/>
      <c r="B187" s="83">
        <v>2527.0</v>
      </c>
      <c r="C187" s="83" t="s">
        <v>391</v>
      </c>
      <c r="D187" s="83">
        <v>30.69</v>
      </c>
      <c r="E187" s="83">
        <v>15.0</v>
      </c>
      <c r="F187" s="83">
        <v>49.49</v>
      </c>
      <c r="G187" s="83">
        <v>5494065.0</v>
      </c>
      <c r="H187" s="83">
        <v>61.64</v>
      </c>
      <c r="I187" s="83" t="s">
        <v>101</v>
      </c>
      <c r="J187" s="83" t="s">
        <v>164</v>
      </c>
      <c r="K187" s="83" t="s">
        <v>203</v>
      </c>
      <c r="L187" s="424"/>
      <c r="M187" s="52" t="str">
        <f t="shared" si="2"/>
        <v>750MeV</v>
      </c>
      <c r="N187" s="76" t="str">
        <f t="shared" si="7"/>
        <v>650MeV</v>
      </c>
      <c r="O187" s="86">
        <f t="shared" si="4"/>
        <v>2719.3</v>
      </c>
      <c r="P187" s="86">
        <f t="shared" si="5"/>
        <v>1672.88</v>
      </c>
      <c r="Q187" s="86">
        <f t="shared" si="6"/>
        <v>189.53</v>
      </c>
      <c r="R187" s="76">
        <f t="shared" si="8"/>
        <v>0</v>
      </c>
      <c r="S187" s="76">
        <f t="shared" si="9"/>
        <v>138.69</v>
      </c>
      <c r="T187" s="76">
        <f t="shared" si="10"/>
        <v>0</v>
      </c>
      <c r="U187" s="23"/>
      <c r="V187" s="23"/>
      <c r="W187" s="23"/>
      <c r="X187" s="23"/>
      <c r="Y187" s="23"/>
      <c r="Z187" s="23"/>
    </row>
    <row r="188">
      <c r="A188" s="86"/>
      <c r="B188" s="83">
        <v>2528.0</v>
      </c>
      <c r="C188" s="83" t="s">
        <v>391</v>
      </c>
      <c r="D188" s="83">
        <v>30.69</v>
      </c>
      <c r="E188" s="83">
        <v>15.0</v>
      </c>
      <c r="F188" s="83">
        <v>36.19</v>
      </c>
      <c r="G188" s="83">
        <v>4012310.0</v>
      </c>
      <c r="H188" s="83">
        <v>49.24</v>
      </c>
      <c r="I188" s="83" t="s">
        <v>101</v>
      </c>
      <c r="J188" s="83" t="s">
        <v>164</v>
      </c>
      <c r="K188" s="83" t="s">
        <v>203</v>
      </c>
      <c r="L188" s="424"/>
      <c r="M188" s="52" t="str">
        <f t="shared" si="2"/>
        <v>750MeV</v>
      </c>
      <c r="N188" s="76" t="str">
        <f t="shared" si="7"/>
        <v>650MeV</v>
      </c>
      <c r="O188" s="86">
        <f t="shared" si="4"/>
        <v>2719.3</v>
      </c>
      <c r="P188" s="86">
        <f t="shared" si="5"/>
        <v>1709.07</v>
      </c>
      <c r="Q188" s="86">
        <f t="shared" si="6"/>
        <v>189.53</v>
      </c>
      <c r="R188" s="76">
        <f t="shared" si="8"/>
        <v>0</v>
      </c>
      <c r="S188" s="76">
        <f t="shared" si="9"/>
        <v>174.88</v>
      </c>
      <c r="T188" s="76">
        <f t="shared" si="10"/>
        <v>0</v>
      </c>
      <c r="U188" s="23"/>
      <c r="V188" s="23"/>
      <c r="W188" s="23"/>
      <c r="X188" s="23"/>
      <c r="Y188" s="23"/>
      <c r="Z188" s="23"/>
    </row>
    <row r="189">
      <c r="A189" s="86"/>
      <c r="B189" s="83">
        <v>2529.0</v>
      </c>
      <c r="C189" s="83" t="s">
        <v>391</v>
      </c>
      <c r="D189" s="83">
        <v>30.69</v>
      </c>
      <c r="E189" s="83">
        <v>10.0</v>
      </c>
      <c r="F189" s="83">
        <v>44.7</v>
      </c>
      <c r="G189" s="83">
        <v>4935465.0</v>
      </c>
      <c r="H189" s="83">
        <v>59.3</v>
      </c>
      <c r="I189" s="83" t="s">
        <v>101</v>
      </c>
      <c r="J189" s="83" t="s">
        <v>164</v>
      </c>
      <c r="K189" s="83" t="s">
        <v>203</v>
      </c>
      <c r="L189" s="424"/>
      <c r="M189" s="52" t="str">
        <f t="shared" si="2"/>
        <v>750MeV</v>
      </c>
      <c r="N189" s="76" t="str">
        <f t="shared" si="7"/>
        <v>650MeV</v>
      </c>
      <c r="O189" s="86">
        <f t="shared" si="4"/>
        <v>2719.3</v>
      </c>
      <c r="P189" s="86">
        <f t="shared" si="5"/>
        <v>1753.77</v>
      </c>
      <c r="Q189" s="86">
        <f t="shared" si="6"/>
        <v>189.53</v>
      </c>
      <c r="R189" s="76">
        <f t="shared" si="8"/>
        <v>0</v>
      </c>
      <c r="S189" s="76">
        <f t="shared" si="9"/>
        <v>219.58</v>
      </c>
      <c r="T189" s="76">
        <f t="shared" si="10"/>
        <v>0</v>
      </c>
      <c r="U189" s="23"/>
      <c r="V189" s="23"/>
      <c r="W189" s="23"/>
      <c r="X189" s="23"/>
      <c r="Y189" s="23"/>
      <c r="Z189" s="23"/>
    </row>
    <row r="190">
      <c r="A190" s="86"/>
      <c r="B190" s="83">
        <v>2530.0</v>
      </c>
      <c r="C190" s="83" t="s">
        <v>391</v>
      </c>
      <c r="D190" s="83">
        <v>30.69</v>
      </c>
      <c r="E190" s="83">
        <v>10.0</v>
      </c>
      <c r="F190" s="83">
        <v>11.94</v>
      </c>
      <c r="G190" s="83">
        <v>1027877.0</v>
      </c>
      <c r="H190" s="83">
        <v>22.38</v>
      </c>
      <c r="I190" s="83" t="s">
        <v>101</v>
      </c>
      <c r="J190" s="83" t="s">
        <v>164</v>
      </c>
      <c r="K190" s="83" t="s">
        <v>203</v>
      </c>
      <c r="L190" s="424"/>
      <c r="M190" s="52" t="str">
        <f t="shared" si="2"/>
        <v>750MeV</v>
      </c>
      <c r="N190" s="76" t="str">
        <f t="shared" si="7"/>
        <v>650MeV</v>
      </c>
      <c r="O190" s="86">
        <f t="shared" si="4"/>
        <v>2719.3</v>
      </c>
      <c r="P190" s="86">
        <f t="shared" si="5"/>
        <v>1765.71</v>
      </c>
      <c r="Q190" s="86">
        <f t="shared" si="6"/>
        <v>189.53</v>
      </c>
      <c r="R190" s="76">
        <f t="shared" si="8"/>
        <v>0</v>
      </c>
      <c r="S190" s="76">
        <f t="shared" si="9"/>
        <v>231.52</v>
      </c>
      <c r="T190" s="76">
        <f t="shared" si="10"/>
        <v>0</v>
      </c>
      <c r="U190" s="23"/>
      <c r="V190" s="23"/>
      <c r="W190" s="23"/>
      <c r="X190" s="23"/>
      <c r="Y190" s="23"/>
      <c r="Z190" s="23"/>
    </row>
    <row r="191">
      <c r="A191" s="86"/>
      <c r="B191" s="83">
        <v>2531.0</v>
      </c>
      <c r="C191" s="83" t="s">
        <v>391</v>
      </c>
      <c r="D191" s="83">
        <v>30.69</v>
      </c>
      <c r="E191" s="83">
        <v>5.0</v>
      </c>
      <c r="F191" s="83">
        <v>6.09</v>
      </c>
      <c r="G191" s="83">
        <v>324954.0</v>
      </c>
      <c r="H191" s="83">
        <v>20.79</v>
      </c>
      <c r="I191" s="83" t="s">
        <v>101</v>
      </c>
      <c r="J191" s="83" t="s">
        <v>164</v>
      </c>
      <c r="K191" s="83" t="s">
        <v>203</v>
      </c>
      <c r="L191" s="424"/>
      <c r="M191" s="52" t="str">
        <f t="shared" si="2"/>
        <v>750MeV</v>
      </c>
      <c r="N191" s="76" t="str">
        <f t="shared" si="7"/>
        <v>650MeV</v>
      </c>
      <c r="O191" s="86">
        <f t="shared" si="4"/>
        <v>2719.3</v>
      </c>
      <c r="P191" s="86">
        <f t="shared" si="5"/>
        <v>1771.8</v>
      </c>
      <c r="Q191" s="86">
        <f t="shared" si="6"/>
        <v>189.53</v>
      </c>
      <c r="R191" s="76">
        <f t="shared" si="8"/>
        <v>0</v>
      </c>
      <c r="S191" s="76">
        <f t="shared" si="9"/>
        <v>237.61</v>
      </c>
      <c r="T191" s="76">
        <f t="shared" si="10"/>
        <v>0</v>
      </c>
      <c r="U191" s="23"/>
      <c r="V191" s="23"/>
      <c r="W191" s="23"/>
      <c r="X191" s="23"/>
      <c r="Y191" s="23"/>
      <c r="Z191" s="23"/>
    </row>
    <row r="192">
      <c r="A192" s="86"/>
      <c r="B192" s="83">
        <v>2532.0</v>
      </c>
      <c r="C192" s="83" t="s">
        <v>314</v>
      </c>
      <c r="D192" s="83">
        <v>30.69</v>
      </c>
      <c r="E192" s="83">
        <v>15.0</v>
      </c>
      <c r="F192" s="83">
        <v>16.43</v>
      </c>
      <c r="G192" s="83">
        <v>1841819.0</v>
      </c>
      <c r="H192" s="83">
        <v>20.05</v>
      </c>
      <c r="I192" s="83" t="s">
        <v>101</v>
      </c>
      <c r="J192" s="83" t="s">
        <v>102</v>
      </c>
      <c r="K192" s="83" t="s">
        <v>203</v>
      </c>
      <c r="L192" s="424"/>
      <c r="M192" s="52" t="str">
        <f t="shared" si="2"/>
        <v>750MeV</v>
      </c>
      <c r="N192" s="76" t="str">
        <f t="shared" si="7"/>
        <v>650MeV</v>
      </c>
      <c r="O192" s="86">
        <f t="shared" si="4"/>
        <v>2719.3</v>
      </c>
      <c r="P192" s="86">
        <f t="shared" si="5"/>
        <v>1788.23</v>
      </c>
      <c r="Q192" s="86">
        <f t="shared" si="6"/>
        <v>189.53</v>
      </c>
      <c r="R192" s="76">
        <f t="shared" si="8"/>
        <v>0</v>
      </c>
      <c r="S192" s="76">
        <f t="shared" si="9"/>
        <v>254.04</v>
      </c>
      <c r="T192" s="76">
        <f t="shared" si="10"/>
        <v>0</v>
      </c>
      <c r="U192" s="23"/>
      <c r="V192" s="23"/>
      <c r="W192" s="23"/>
      <c r="X192" s="23"/>
      <c r="Y192" s="23"/>
      <c r="Z192" s="23"/>
    </row>
    <row r="193">
      <c r="A193" s="86"/>
      <c r="B193" s="83">
        <v>2533.0</v>
      </c>
      <c r="C193" s="83" t="s">
        <v>537</v>
      </c>
      <c r="D193" s="83">
        <v>30.69</v>
      </c>
      <c r="E193" s="83">
        <v>5.0</v>
      </c>
      <c r="F193" s="83">
        <v>0.0</v>
      </c>
      <c r="G193" s="83">
        <v>8250.0</v>
      </c>
      <c r="H193" s="83">
        <v>0.0</v>
      </c>
      <c r="I193" s="83" t="s">
        <v>101</v>
      </c>
      <c r="J193" s="83" t="s">
        <v>164</v>
      </c>
      <c r="K193" s="83" t="s">
        <v>477</v>
      </c>
      <c r="L193" s="424"/>
      <c r="M193" s="52" t="str">
        <f t="shared" si="2"/>
        <v>140MeV</v>
      </c>
      <c r="N193" s="76" t="str">
        <f t="shared" si="7"/>
        <v>140MeV</v>
      </c>
      <c r="O193" s="86">
        <f t="shared" si="4"/>
        <v>2719.3</v>
      </c>
      <c r="P193" s="86">
        <f t="shared" si="5"/>
        <v>1788.23</v>
      </c>
      <c r="Q193" s="86">
        <f t="shared" si="6"/>
        <v>189.53</v>
      </c>
      <c r="R193" s="76">
        <f t="shared" si="8"/>
        <v>0</v>
      </c>
      <c r="S193" s="76">
        <f t="shared" si="9"/>
        <v>254.04</v>
      </c>
      <c r="T193" s="76">
        <f t="shared" si="10"/>
        <v>0</v>
      </c>
      <c r="U193" s="23"/>
      <c r="V193" s="23"/>
      <c r="W193" s="23"/>
      <c r="X193" s="23"/>
      <c r="Y193" s="23"/>
      <c r="Z193" s="23"/>
    </row>
    <row r="194">
      <c r="A194" s="86"/>
      <c r="B194" s="83">
        <v>2534.0</v>
      </c>
      <c r="C194" s="83" t="s">
        <v>391</v>
      </c>
      <c r="D194" s="83">
        <v>30.69</v>
      </c>
      <c r="E194" s="83">
        <v>5.0</v>
      </c>
      <c r="F194" s="83">
        <v>5.8</v>
      </c>
      <c r="G194" s="83">
        <v>340462.0</v>
      </c>
      <c r="H194" s="83">
        <v>20.39</v>
      </c>
      <c r="I194" s="83" t="s">
        <v>101</v>
      </c>
      <c r="J194" s="83" t="s">
        <v>164</v>
      </c>
      <c r="K194" s="83" t="s">
        <v>477</v>
      </c>
      <c r="L194" s="424"/>
      <c r="M194" s="52" t="str">
        <f t="shared" si="2"/>
        <v>140MeV</v>
      </c>
      <c r="N194" s="76" t="str">
        <f t="shared" si="7"/>
        <v>140MeV</v>
      </c>
      <c r="O194" s="86">
        <f t="shared" si="4"/>
        <v>2719.3</v>
      </c>
      <c r="P194" s="86">
        <f t="shared" si="5"/>
        <v>1794.03</v>
      </c>
      <c r="Q194" s="86">
        <f t="shared" si="6"/>
        <v>189.53</v>
      </c>
      <c r="R194" s="76">
        <f t="shared" si="8"/>
        <v>0</v>
      </c>
      <c r="S194" s="76">
        <f t="shared" si="9"/>
        <v>259.84</v>
      </c>
      <c r="T194" s="76">
        <f t="shared" si="10"/>
        <v>0</v>
      </c>
      <c r="U194" s="23"/>
      <c r="V194" s="23"/>
      <c r="W194" s="23"/>
      <c r="X194" s="23"/>
      <c r="Y194" s="23"/>
      <c r="Z194" s="23"/>
    </row>
    <row r="195">
      <c r="A195" s="86"/>
      <c r="B195" s="83">
        <v>2535.0</v>
      </c>
      <c r="C195" s="83" t="s">
        <v>154</v>
      </c>
      <c r="D195" s="83">
        <v>30.69</v>
      </c>
      <c r="E195" s="83">
        <v>15.0</v>
      </c>
      <c r="F195" s="83">
        <v>0.0</v>
      </c>
      <c r="G195" s="83">
        <v>68661.0</v>
      </c>
      <c r="H195" s="83">
        <v>0.0</v>
      </c>
      <c r="I195" s="83" t="s">
        <v>101</v>
      </c>
      <c r="J195" s="83" t="s">
        <v>399</v>
      </c>
      <c r="K195" s="83" t="s">
        <v>223</v>
      </c>
      <c r="L195" s="424"/>
      <c r="M195" s="52" t="str">
        <f t="shared" si="2"/>
        <v>750MeV</v>
      </c>
      <c r="N195" s="76" t="str">
        <f t="shared" si="7"/>
        <v>650MeV</v>
      </c>
      <c r="O195" s="86">
        <f t="shared" si="4"/>
        <v>2719.3</v>
      </c>
      <c r="P195" s="86">
        <f t="shared" si="5"/>
        <v>1794.03</v>
      </c>
      <c r="Q195" s="86">
        <f t="shared" si="6"/>
        <v>189.53</v>
      </c>
      <c r="R195" s="76">
        <f t="shared" si="8"/>
        <v>0</v>
      </c>
      <c r="S195" s="76">
        <f t="shared" si="9"/>
        <v>259.84</v>
      </c>
      <c r="T195" s="76">
        <f t="shared" si="10"/>
        <v>0</v>
      </c>
      <c r="U195" s="23"/>
      <c r="V195" s="23"/>
      <c r="W195" s="23"/>
      <c r="X195" s="23"/>
      <c r="Y195" s="23"/>
      <c r="Z195" s="23"/>
    </row>
    <row r="196">
      <c r="A196" s="86"/>
      <c r="B196" s="83">
        <v>2536.0</v>
      </c>
      <c r="C196" s="83" t="s">
        <v>391</v>
      </c>
      <c r="D196" s="83">
        <v>30.69</v>
      </c>
      <c r="E196" s="83">
        <v>15.0</v>
      </c>
      <c r="F196" s="83">
        <v>9.19</v>
      </c>
      <c r="G196" s="83">
        <v>951884.0</v>
      </c>
      <c r="H196" s="83">
        <v>11.02</v>
      </c>
      <c r="I196" s="83" t="s">
        <v>101</v>
      </c>
      <c r="J196" s="83" t="s">
        <v>400</v>
      </c>
      <c r="K196" s="83" t="s">
        <v>223</v>
      </c>
      <c r="L196" s="424"/>
      <c r="M196" s="52" t="str">
        <f t="shared" si="2"/>
        <v>750MeV</v>
      </c>
      <c r="N196" s="76" t="str">
        <f t="shared" si="7"/>
        <v>650MeV</v>
      </c>
      <c r="O196" s="86">
        <f t="shared" si="4"/>
        <v>2719.3</v>
      </c>
      <c r="P196" s="86">
        <f t="shared" si="5"/>
        <v>1803.22</v>
      </c>
      <c r="Q196" s="86">
        <f t="shared" si="6"/>
        <v>189.53</v>
      </c>
      <c r="R196" s="76">
        <f t="shared" si="8"/>
        <v>0</v>
      </c>
      <c r="S196" s="76">
        <f t="shared" si="9"/>
        <v>269.03</v>
      </c>
      <c r="T196" s="76">
        <f t="shared" si="10"/>
        <v>0</v>
      </c>
      <c r="U196" s="23"/>
      <c r="V196" s="23"/>
      <c r="W196" s="23"/>
      <c r="X196" s="23"/>
      <c r="Y196" s="23"/>
      <c r="Z196" s="23"/>
    </row>
    <row r="197">
      <c r="A197" s="139"/>
      <c r="B197" s="43">
        <v>2537.0</v>
      </c>
      <c r="C197" s="43" t="s">
        <v>391</v>
      </c>
      <c r="D197" s="43">
        <v>30.69</v>
      </c>
      <c r="E197" s="43">
        <v>35.0</v>
      </c>
      <c r="F197" s="43">
        <v>0.0</v>
      </c>
      <c r="G197" s="43">
        <v>0.0</v>
      </c>
      <c r="H197" s="43">
        <v>23.0</v>
      </c>
      <c r="I197" s="43" t="s">
        <v>229</v>
      </c>
      <c r="J197" s="43" t="s">
        <v>164</v>
      </c>
      <c r="K197" s="43" t="s">
        <v>203</v>
      </c>
      <c r="L197" s="429" t="s">
        <v>906</v>
      </c>
      <c r="M197" s="52" t="str">
        <f t="shared" si="2"/>
        <v>750MeV</v>
      </c>
      <c r="N197" s="76" t="str">
        <f t="shared" si="7"/>
        <v>650MeV</v>
      </c>
      <c r="O197" s="139">
        <f t="shared" si="4"/>
        <v>2719.3</v>
      </c>
      <c r="P197" s="139">
        <f t="shared" si="5"/>
        <v>1803.22</v>
      </c>
      <c r="Q197" s="139">
        <f t="shared" si="6"/>
        <v>189.53</v>
      </c>
      <c r="R197" s="76">
        <f t="shared" si="8"/>
        <v>0</v>
      </c>
      <c r="S197" s="76">
        <f t="shared" si="9"/>
        <v>269.03</v>
      </c>
      <c r="T197" s="76">
        <f t="shared" si="10"/>
        <v>0</v>
      </c>
      <c r="U197" s="27"/>
      <c r="V197" s="27"/>
      <c r="W197" s="27"/>
      <c r="X197" s="27"/>
      <c r="Y197" s="27"/>
      <c r="Z197" s="27"/>
    </row>
    <row r="198">
      <c r="A198" s="139"/>
      <c r="B198" s="43">
        <v>2538.0</v>
      </c>
      <c r="C198" s="43" t="s">
        <v>391</v>
      </c>
      <c r="D198" s="43">
        <v>30.69</v>
      </c>
      <c r="E198" s="43">
        <v>15.0</v>
      </c>
      <c r="F198" s="43">
        <v>8.82</v>
      </c>
      <c r="G198" s="43">
        <v>168820.0</v>
      </c>
      <c r="H198" s="43">
        <v>12.31</v>
      </c>
      <c r="I198" s="43" t="s">
        <v>229</v>
      </c>
      <c r="J198" s="43" t="s">
        <v>164</v>
      </c>
      <c r="K198" s="43" t="s">
        <v>203</v>
      </c>
      <c r="L198" s="429"/>
      <c r="M198" s="52" t="str">
        <f t="shared" si="2"/>
        <v>750MeV</v>
      </c>
      <c r="N198" s="76" t="str">
        <f t="shared" si="7"/>
        <v>650MeV</v>
      </c>
      <c r="O198" s="139">
        <f t="shared" si="4"/>
        <v>2719.3</v>
      </c>
      <c r="P198" s="139">
        <f t="shared" si="5"/>
        <v>1803.22</v>
      </c>
      <c r="Q198" s="139">
        <f t="shared" si="6"/>
        <v>198.35</v>
      </c>
      <c r="R198" s="76">
        <f t="shared" si="8"/>
        <v>0</v>
      </c>
      <c r="S198" s="76">
        <f t="shared" si="9"/>
        <v>269.03</v>
      </c>
      <c r="T198" s="76">
        <f t="shared" si="10"/>
        <v>8.82</v>
      </c>
      <c r="U198" s="27"/>
      <c r="V198" s="27"/>
      <c r="W198" s="27"/>
      <c r="X198" s="27"/>
      <c r="Y198" s="27"/>
      <c r="Z198" s="27"/>
    </row>
    <row r="199">
      <c r="A199" s="76"/>
      <c r="B199" s="52">
        <v>2539.0</v>
      </c>
      <c r="C199" s="52" t="s">
        <v>391</v>
      </c>
      <c r="D199" s="52">
        <v>30.69</v>
      </c>
      <c r="E199" s="52">
        <v>35.0</v>
      </c>
      <c r="F199" s="52">
        <v>116.38</v>
      </c>
      <c r="G199" s="52">
        <v>4664110.0</v>
      </c>
      <c r="H199" s="52">
        <v>62.49</v>
      </c>
      <c r="I199" s="52" t="s">
        <v>65</v>
      </c>
      <c r="J199" s="52" t="s">
        <v>164</v>
      </c>
      <c r="K199" s="52" t="s">
        <v>203</v>
      </c>
      <c r="L199" s="93"/>
      <c r="M199" s="52" t="str">
        <f t="shared" si="2"/>
        <v>750MeV</v>
      </c>
      <c r="N199" s="76" t="str">
        <f t="shared" si="7"/>
        <v>650MeV</v>
      </c>
      <c r="O199" s="76">
        <f t="shared" si="4"/>
        <v>2835.68</v>
      </c>
      <c r="P199" s="76">
        <f t="shared" si="5"/>
        <v>1803.22</v>
      </c>
      <c r="Q199" s="76">
        <f t="shared" si="6"/>
        <v>198.35</v>
      </c>
      <c r="R199" s="76">
        <f t="shared" si="8"/>
        <v>116.38</v>
      </c>
      <c r="S199" s="76">
        <f t="shared" si="9"/>
        <v>269.03</v>
      </c>
      <c r="T199" s="76">
        <f t="shared" si="10"/>
        <v>8.82</v>
      </c>
    </row>
    <row r="200">
      <c r="A200" s="76"/>
      <c r="B200" s="52">
        <v>2540.0</v>
      </c>
      <c r="C200" s="52" t="s">
        <v>391</v>
      </c>
      <c r="D200" s="52">
        <v>30.69</v>
      </c>
      <c r="E200" s="52">
        <v>35.0</v>
      </c>
      <c r="F200" s="52">
        <v>0.0</v>
      </c>
      <c r="G200" s="52">
        <v>0.0</v>
      </c>
      <c r="H200" s="52">
        <v>35.0</v>
      </c>
      <c r="I200" s="52" t="s">
        <v>65</v>
      </c>
      <c r="J200" s="52" t="s">
        <v>164</v>
      </c>
      <c r="K200" s="52" t="s">
        <v>203</v>
      </c>
      <c r="L200" s="52" t="s">
        <v>906</v>
      </c>
      <c r="M200" s="52" t="str">
        <f t="shared" si="2"/>
        <v>750MeV</v>
      </c>
      <c r="N200" s="76" t="str">
        <f t="shared" si="7"/>
        <v>650MeV</v>
      </c>
      <c r="O200" s="76">
        <f t="shared" si="4"/>
        <v>2835.68</v>
      </c>
      <c r="P200" s="76">
        <f t="shared" si="5"/>
        <v>1803.22</v>
      </c>
      <c r="Q200" s="76">
        <f t="shared" si="6"/>
        <v>198.35</v>
      </c>
      <c r="R200" s="76">
        <f t="shared" si="8"/>
        <v>116.38</v>
      </c>
      <c r="S200" s="76">
        <f t="shared" si="9"/>
        <v>269.03</v>
      </c>
      <c r="T200" s="76">
        <f t="shared" si="10"/>
        <v>8.82</v>
      </c>
    </row>
    <row r="201">
      <c r="A201" s="76"/>
      <c r="B201" s="52">
        <v>2541.0</v>
      </c>
      <c r="C201" s="52" t="s">
        <v>391</v>
      </c>
      <c r="D201" s="52">
        <v>30.69</v>
      </c>
      <c r="E201" s="52">
        <v>35.0</v>
      </c>
      <c r="F201" s="52">
        <v>61.45</v>
      </c>
      <c r="G201" s="52">
        <v>2446034.0</v>
      </c>
      <c r="H201" s="52">
        <v>32.21</v>
      </c>
      <c r="I201" s="52" t="s">
        <v>65</v>
      </c>
      <c r="J201" s="52" t="s">
        <v>164</v>
      </c>
      <c r="K201" s="52" t="s">
        <v>203</v>
      </c>
      <c r="L201" s="93"/>
      <c r="M201" s="52" t="str">
        <f t="shared" si="2"/>
        <v>750MeV</v>
      </c>
      <c r="N201" s="76" t="str">
        <f t="shared" si="7"/>
        <v>650MeV</v>
      </c>
      <c r="O201" s="76">
        <f t="shared" si="4"/>
        <v>2897.13</v>
      </c>
      <c r="P201" s="76">
        <f t="shared" si="5"/>
        <v>1803.22</v>
      </c>
      <c r="Q201" s="76">
        <f t="shared" si="6"/>
        <v>198.35</v>
      </c>
      <c r="R201" s="76">
        <f t="shared" si="8"/>
        <v>177.83</v>
      </c>
      <c r="S201" s="76">
        <f t="shared" si="9"/>
        <v>269.03</v>
      </c>
      <c r="T201" s="76">
        <f t="shared" si="10"/>
        <v>8.82</v>
      </c>
    </row>
    <row r="202">
      <c r="A202" s="76"/>
      <c r="B202" s="52">
        <v>2542.0</v>
      </c>
      <c r="C202" s="52" t="s">
        <v>154</v>
      </c>
      <c r="D202" s="52">
        <v>30.69</v>
      </c>
      <c r="E202" s="52">
        <v>5.0</v>
      </c>
      <c r="F202" s="52">
        <v>0.0</v>
      </c>
      <c r="G202" s="52">
        <v>86040.0</v>
      </c>
      <c r="H202" s="52">
        <v>23.61</v>
      </c>
      <c r="I202" s="52" t="s">
        <v>65</v>
      </c>
      <c r="J202" s="52" t="s">
        <v>164</v>
      </c>
      <c r="K202" s="52" t="s">
        <v>203</v>
      </c>
      <c r="L202" s="93" t="s">
        <v>907</v>
      </c>
      <c r="M202" s="52" t="str">
        <f t="shared" si="2"/>
        <v>750MeV</v>
      </c>
      <c r="N202" s="76" t="str">
        <f t="shared" si="7"/>
        <v>650MeV</v>
      </c>
      <c r="O202" s="76">
        <f t="shared" si="4"/>
        <v>2897.13</v>
      </c>
      <c r="P202" s="76">
        <f t="shared" si="5"/>
        <v>1803.22</v>
      </c>
      <c r="Q202" s="76">
        <f t="shared" si="6"/>
        <v>198.35</v>
      </c>
      <c r="R202" s="76">
        <f t="shared" si="8"/>
        <v>177.83</v>
      </c>
      <c r="S202" s="76">
        <f t="shared" si="9"/>
        <v>269.03</v>
      </c>
      <c r="T202" s="76">
        <f t="shared" si="10"/>
        <v>8.82</v>
      </c>
    </row>
    <row r="203">
      <c r="A203" s="76"/>
      <c r="B203" s="52">
        <v>2543.0</v>
      </c>
      <c r="C203" s="52" t="s">
        <v>154</v>
      </c>
      <c r="D203" s="52">
        <v>30.69</v>
      </c>
      <c r="E203" s="52">
        <v>5.0</v>
      </c>
      <c r="F203" s="52">
        <v>0.0</v>
      </c>
      <c r="G203" s="52">
        <v>39755.0</v>
      </c>
      <c r="H203" s="52">
        <v>10.92</v>
      </c>
      <c r="I203" s="52" t="s">
        <v>65</v>
      </c>
      <c r="J203" s="52" t="s">
        <v>164</v>
      </c>
      <c r="K203" s="52" t="s">
        <v>203</v>
      </c>
      <c r="L203" s="93" t="s">
        <v>907</v>
      </c>
      <c r="M203" s="52" t="str">
        <f t="shared" si="2"/>
        <v>750MeV</v>
      </c>
      <c r="N203" s="76" t="str">
        <f t="shared" si="7"/>
        <v>650MeV</v>
      </c>
      <c r="O203" s="76">
        <f t="shared" si="4"/>
        <v>2897.13</v>
      </c>
      <c r="P203" s="76">
        <f t="shared" si="5"/>
        <v>1803.22</v>
      </c>
      <c r="Q203" s="76">
        <f t="shared" si="6"/>
        <v>198.35</v>
      </c>
      <c r="R203" s="76">
        <f t="shared" si="8"/>
        <v>177.83</v>
      </c>
      <c r="S203" s="76">
        <f t="shared" si="9"/>
        <v>269.03</v>
      </c>
      <c r="T203" s="76">
        <f t="shared" si="10"/>
        <v>8.82</v>
      </c>
    </row>
    <row r="204">
      <c r="A204" s="76"/>
      <c r="B204" s="52">
        <v>2544.0</v>
      </c>
      <c r="C204" s="52" t="s">
        <v>154</v>
      </c>
      <c r="D204" s="52">
        <v>30.69</v>
      </c>
      <c r="E204" s="52">
        <v>5.0</v>
      </c>
      <c r="F204" s="52">
        <v>0.0</v>
      </c>
      <c r="G204" s="52">
        <v>0.0</v>
      </c>
      <c r="H204" s="52">
        <v>0.0</v>
      </c>
      <c r="I204" s="52" t="s">
        <v>65</v>
      </c>
      <c r="J204" s="52" t="s">
        <v>164</v>
      </c>
      <c r="K204" s="52" t="s">
        <v>203</v>
      </c>
      <c r="L204" s="93" t="s">
        <v>907</v>
      </c>
      <c r="M204" s="52" t="str">
        <f t="shared" si="2"/>
        <v>750MeV</v>
      </c>
      <c r="N204" s="76" t="str">
        <f t="shared" si="7"/>
        <v>650MeV</v>
      </c>
      <c r="O204" s="76">
        <f t="shared" si="4"/>
        <v>2897.13</v>
      </c>
      <c r="P204" s="76">
        <f t="shared" si="5"/>
        <v>1803.22</v>
      </c>
      <c r="Q204" s="76">
        <f t="shared" si="6"/>
        <v>198.35</v>
      </c>
      <c r="R204" s="76">
        <f t="shared" si="8"/>
        <v>177.83</v>
      </c>
      <c r="S204" s="76">
        <f t="shared" si="9"/>
        <v>269.03</v>
      </c>
      <c r="T204" s="76">
        <f t="shared" si="10"/>
        <v>8.82</v>
      </c>
    </row>
    <row r="205">
      <c r="A205" s="76"/>
      <c r="B205" s="52">
        <v>2545.0</v>
      </c>
      <c r="C205" s="52" t="s">
        <v>908</v>
      </c>
      <c r="D205" s="52">
        <v>30.69</v>
      </c>
      <c r="E205" s="52">
        <v>5.0</v>
      </c>
      <c r="F205" s="52">
        <v>17.05</v>
      </c>
      <c r="G205" s="52">
        <v>308220.0</v>
      </c>
      <c r="H205" s="52">
        <v>60.0</v>
      </c>
      <c r="I205" s="52" t="s">
        <v>65</v>
      </c>
      <c r="J205" s="52" t="s">
        <v>164</v>
      </c>
      <c r="K205" s="52" t="s">
        <v>203</v>
      </c>
      <c r="L205" s="93"/>
      <c r="M205" s="52" t="str">
        <f t="shared" si="2"/>
        <v>750MeV</v>
      </c>
      <c r="N205" s="76" t="str">
        <f t="shared" si="7"/>
        <v>650MeV</v>
      </c>
      <c r="O205" s="76">
        <f t="shared" si="4"/>
        <v>2914.18</v>
      </c>
      <c r="P205" s="76">
        <f t="shared" si="5"/>
        <v>1803.22</v>
      </c>
      <c r="Q205" s="76">
        <f t="shared" si="6"/>
        <v>198.35</v>
      </c>
      <c r="R205" s="76">
        <f t="shared" si="8"/>
        <v>194.88</v>
      </c>
      <c r="S205" s="76">
        <f t="shared" si="9"/>
        <v>269.03</v>
      </c>
      <c r="T205" s="76">
        <f t="shared" si="10"/>
        <v>8.82</v>
      </c>
    </row>
    <row r="206">
      <c r="A206" s="76"/>
      <c r="B206" s="52">
        <v>2546.0</v>
      </c>
      <c r="C206" s="52" t="s">
        <v>909</v>
      </c>
      <c r="D206" s="52">
        <v>30.69</v>
      </c>
      <c r="E206" s="52">
        <v>5.0</v>
      </c>
      <c r="F206" s="52">
        <v>16.24</v>
      </c>
      <c r="G206" s="52">
        <v>279909.0</v>
      </c>
      <c r="H206" s="52">
        <v>59.2</v>
      </c>
      <c r="I206" s="52" t="s">
        <v>65</v>
      </c>
      <c r="J206" s="52" t="s">
        <v>164</v>
      </c>
      <c r="K206" s="52" t="s">
        <v>203</v>
      </c>
      <c r="L206" s="93"/>
      <c r="M206" s="52" t="str">
        <f t="shared" si="2"/>
        <v>750MeV</v>
      </c>
      <c r="N206" s="76" t="str">
        <f t="shared" si="7"/>
        <v>650MeV</v>
      </c>
      <c r="O206" s="76">
        <f t="shared" si="4"/>
        <v>2930.42</v>
      </c>
      <c r="P206" s="76">
        <f t="shared" si="5"/>
        <v>1803.22</v>
      </c>
      <c r="Q206" s="76">
        <f t="shared" si="6"/>
        <v>198.35</v>
      </c>
      <c r="R206" s="76">
        <f t="shared" si="8"/>
        <v>211.12</v>
      </c>
      <c r="S206" s="76">
        <f t="shared" si="9"/>
        <v>269.03</v>
      </c>
      <c r="T206" s="76">
        <f t="shared" si="10"/>
        <v>8.82</v>
      </c>
    </row>
    <row r="207">
      <c r="A207" s="76"/>
      <c r="B207" s="52">
        <v>2547.0</v>
      </c>
      <c r="C207" s="52" t="s">
        <v>391</v>
      </c>
      <c r="D207" s="52">
        <v>30.69</v>
      </c>
      <c r="E207" s="52">
        <v>24.0</v>
      </c>
      <c r="F207" s="52">
        <v>17.28</v>
      </c>
      <c r="G207" s="52">
        <v>710773.0</v>
      </c>
      <c r="H207" s="52">
        <v>17.28</v>
      </c>
      <c r="I207" s="52" t="s">
        <v>65</v>
      </c>
      <c r="J207" s="52" t="s">
        <v>164</v>
      </c>
      <c r="K207" s="52" t="s">
        <v>203</v>
      </c>
      <c r="L207" s="93"/>
      <c r="M207" s="52" t="str">
        <f t="shared" si="2"/>
        <v>750MeV</v>
      </c>
      <c r="N207" s="76" t="str">
        <f t="shared" si="7"/>
        <v>650MeV</v>
      </c>
      <c r="O207" s="76">
        <f t="shared" si="4"/>
        <v>2947.7</v>
      </c>
      <c r="P207" s="76">
        <f t="shared" si="5"/>
        <v>1803.22</v>
      </c>
      <c r="Q207" s="76">
        <f t="shared" si="6"/>
        <v>198.35</v>
      </c>
      <c r="R207" s="76">
        <f t="shared" si="8"/>
        <v>228.4</v>
      </c>
      <c r="S207" s="76">
        <f t="shared" si="9"/>
        <v>269.03</v>
      </c>
      <c r="T207" s="76">
        <f t="shared" si="10"/>
        <v>8.82</v>
      </c>
    </row>
    <row r="208">
      <c r="A208" s="76"/>
      <c r="B208" s="52">
        <v>2548.0</v>
      </c>
      <c r="C208" s="52" t="s">
        <v>391</v>
      </c>
      <c r="D208" s="52">
        <v>30.69</v>
      </c>
      <c r="E208" s="52">
        <v>12.0</v>
      </c>
      <c r="F208" s="52">
        <v>14.7</v>
      </c>
      <c r="G208" s="52">
        <v>284087.0</v>
      </c>
      <c r="H208" s="52">
        <v>20.89</v>
      </c>
      <c r="I208" s="52" t="s">
        <v>65</v>
      </c>
      <c r="J208" s="52" t="s">
        <v>164</v>
      </c>
      <c r="K208" s="52" t="s">
        <v>203</v>
      </c>
      <c r="L208" s="93"/>
      <c r="M208" s="52" t="str">
        <f t="shared" si="2"/>
        <v>750MeV</v>
      </c>
      <c r="N208" s="76" t="str">
        <f t="shared" si="7"/>
        <v>650MeV</v>
      </c>
      <c r="O208" s="76">
        <f t="shared" si="4"/>
        <v>2962.4</v>
      </c>
      <c r="P208" s="76">
        <f t="shared" si="5"/>
        <v>1803.22</v>
      </c>
      <c r="Q208" s="76">
        <f t="shared" si="6"/>
        <v>198.35</v>
      </c>
      <c r="R208" s="76">
        <f t="shared" si="8"/>
        <v>243.1</v>
      </c>
      <c r="S208" s="76">
        <f t="shared" si="9"/>
        <v>269.03</v>
      </c>
      <c r="T208" s="76">
        <f t="shared" si="10"/>
        <v>8.82</v>
      </c>
    </row>
    <row r="209">
      <c r="A209" s="76"/>
      <c r="B209" s="52">
        <v>2549.0</v>
      </c>
      <c r="C209" s="52" t="s">
        <v>314</v>
      </c>
      <c r="D209" s="52">
        <v>30.69</v>
      </c>
      <c r="E209" s="52">
        <v>36.0</v>
      </c>
      <c r="F209" s="52">
        <v>33.12</v>
      </c>
      <c r="G209" s="52">
        <v>1332536.0</v>
      </c>
      <c r="H209" s="52">
        <v>22.22</v>
      </c>
      <c r="I209" s="52" t="s">
        <v>65</v>
      </c>
      <c r="J209" s="52" t="s">
        <v>519</v>
      </c>
      <c r="K209" s="52" t="s">
        <v>203</v>
      </c>
      <c r="L209" s="93"/>
      <c r="M209" s="52" t="str">
        <f t="shared" si="2"/>
        <v>750MeV</v>
      </c>
      <c r="N209" s="76" t="str">
        <f t="shared" si="7"/>
        <v>650MeV</v>
      </c>
      <c r="O209" s="76">
        <f t="shared" si="4"/>
        <v>2995.52</v>
      </c>
      <c r="P209" s="76">
        <f t="shared" si="5"/>
        <v>1803.22</v>
      </c>
      <c r="Q209" s="76">
        <f t="shared" si="6"/>
        <v>198.35</v>
      </c>
      <c r="R209" s="76">
        <f t="shared" si="8"/>
        <v>276.22</v>
      </c>
      <c r="S209" s="76">
        <f t="shared" si="9"/>
        <v>269.03</v>
      </c>
      <c r="T209" s="76">
        <f t="shared" si="10"/>
        <v>8.82</v>
      </c>
    </row>
    <row r="210">
      <c r="A210" s="76"/>
      <c r="B210" s="52">
        <v>2550.0</v>
      </c>
      <c r="C210" s="52" t="s">
        <v>391</v>
      </c>
      <c r="D210" s="52">
        <v>30.69</v>
      </c>
      <c r="E210" s="52">
        <v>12.0</v>
      </c>
      <c r="F210" s="52">
        <v>14.69</v>
      </c>
      <c r="G210" s="52">
        <v>447953.0</v>
      </c>
      <c r="H210" s="52">
        <v>22.82</v>
      </c>
      <c r="I210" s="52" t="s">
        <v>65</v>
      </c>
      <c r="J210" s="52" t="s">
        <v>164</v>
      </c>
      <c r="K210" s="52" t="s">
        <v>477</v>
      </c>
      <c r="L210" s="93"/>
      <c r="M210" s="52" t="str">
        <f t="shared" si="2"/>
        <v>140MeV</v>
      </c>
      <c r="N210" s="76" t="str">
        <f t="shared" si="7"/>
        <v>140MeV</v>
      </c>
      <c r="O210" s="76">
        <f t="shared" si="4"/>
        <v>3010.21</v>
      </c>
      <c r="P210" s="76">
        <f t="shared" si="5"/>
        <v>1803.22</v>
      </c>
      <c r="Q210" s="76">
        <f t="shared" si="6"/>
        <v>198.35</v>
      </c>
      <c r="R210" s="76">
        <f t="shared" si="8"/>
        <v>290.91</v>
      </c>
      <c r="S210" s="76">
        <f t="shared" si="9"/>
        <v>269.03</v>
      </c>
      <c r="T210" s="76">
        <f t="shared" si="10"/>
        <v>8.82</v>
      </c>
    </row>
    <row r="211">
      <c r="A211" s="76"/>
      <c r="B211" s="52">
        <v>2551.0</v>
      </c>
      <c r="C211" s="52" t="s">
        <v>391</v>
      </c>
      <c r="D211" s="52">
        <v>30.69</v>
      </c>
      <c r="E211" s="52">
        <v>36.0</v>
      </c>
      <c r="F211" s="52">
        <v>21.35</v>
      </c>
      <c r="G211" s="52">
        <v>765093.0</v>
      </c>
      <c r="H211" s="52">
        <v>11.19</v>
      </c>
      <c r="I211" s="52" t="s">
        <v>65</v>
      </c>
      <c r="J211" s="52" t="s">
        <v>399</v>
      </c>
      <c r="K211" s="52" t="s">
        <v>223</v>
      </c>
      <c r="L211" s="93"/>
      <c r="M211" s="52" t="str">
        <f t="shared" si="2"/>
        <v>750MeV</v>
      </c>
      <c r="N211" s="76" t="str">
        <f t="shared" si="7"/>
        <v>650MeV</v>
      </c>
      <c r="O211" s="76">
        <f t="shared" si="4"/>
        <v>3031.56</v>
      </c>
      <c r="P211" s="76">
        <f t="shared" si="5"/>
        <v>1803.22</v>
      </c>
      <c r="Q211" s="76">
        <f t="shared" si="6"/>
        <v>198.35</v>
      </c>
      <c r="R211" s="76">
        <f t="shared" si="8"/>
        <v>312.26</v>
      </c>
      <c r="S211" s="76">
        <f t="shared" si="9"/>
        <v>269.03</v>
      </c>
      <c r="T211" s="76">
        <f t="shared" si="10"/>
        <v>8.82</v>
      </c>
    </row>
    <row r="212">
      <c r="A212" s="86"/>
      <c r="B212" s="83">
        <v>2552.0</v>
      </c>
      <c r="C212" s="83" t="s">
        <v>391</v>
      </c>
      <c r="D212" s="83">
        <v>30.69</v>
      </c>
      <c r="E212" s="83">
        <v>15.0</v>
      </c>
      <c r="F212" s="83">
        <v>44.7</v>
      </c>
      <c r="G212" s="83">
        <v>4889086.0</v>
      </c>
      <c r="H212" s="83">
        <v>58.44</v>
      </c>
      <c r="I212" s="83" t="s">
        <v>101</v>
      </c>
      <c r="J212" s="83" t="s">
        <v>164</v>
      </c>
      <c r="K212" s="83" t="s">
        <v>203</v>
      </c>
      <c r="L212" s="424"/>
      <c r="M212" s="52" t="str">
        <f t="shared" si="2"/>
        <v>750MeV</v>
      </c>
      <c r="N212" s="76" t="str">
        <f t="shared" si="7"/>
        <v>650MeV</v>
      </c>
      <c r="O212" s="86">
        <f t="shared" si="4"/>
        <v>3031.56</v>
      </c>
      <c r="P212" s="86">
        <f t="shared" si="5"/>
        <v>1847.92</v>
      </c>
      <c r="Q212" s="86">
        <f t="shared" si="6"/>
        <v>198.35</v>
      </c>
      <c r="R212" s="76">
        <f t="shared" si="8"/>
        <v>312.26</v>
      </c>
      <c r="S212" s="76">
        <f t="shared" si="9"/>
        <v>313.73</v>
      </c>
      <c r="T212" s="76">
        <f t="shared" si="10"/>
        <v>8.82</v>
      </c>
      <c r="U212" s="23"/>
      <c r="V212" s="23"/>
      <c r="W212" s="23"/>
      <c r="X212" s="23"/>
      <c r="Y212" s="23"/>
      <c r="Z212" s="23"/>
    </row>
    <row r="213">
      <c r="A213" s="86"/>
      <c r="B213" s="83">
        <v>2553.0</v>
      </c>
      <c r="C213" s="83" t="s">
        <v>391</v>
      </c>
      <c r="D213" s="83">
        <v>30.69</v>
      </c>
      <c r="E213" s="83">
        <v>15.0</v>
      </c>
      <c r="F213" s="83">
        <v>49.41</v>
      </c>
      <c r="G213" s="83">
        <v>5365122.0</v>
      </c>
      <c r="H213" s="83">
        <v>59.48</v>
      </c>
      <c r="I213" s="212" t="s">
        <v>101</v>
      </c>
      <c r="J213" s="212" t="s">
        <v>164</v>
      </c>
      <c r="K213" s="212" t="s">
        <v>203</v>
      </c>
      <c r="L213" s="215"/>
      <c r="M213" s="52" t="str">
        <f t="shared" si="2"/>
        <v>750MeV</v>
      </c>
      <c r="N213" s="76" t="str">
        <f t="shared" si="7"/>
        <v>650MeV</v>
      </c>
      <c r="O213" s="86">
        <f t="shared" si="4"/>
        <v>3031.56</v>
      </c>
      <c r="P213" s="86">
        <f t="shared" si="5"/>
        <v>1897.33</v>
      </c>
      <c r="Q213" s="86">
        <f t="shared" si="6"/>
        <v>198.35</v>
      </c>
      <c r="R213" s="76">
        <f t="shared" si="8"/>
        <v>312.26</v>
      </c>
      <c r="S213" s="76">
        <f t="shared" si="9"/>
        <v>363.14</v>
      </c>
      <c r="T213" s="76">
        <f t="shared" si="10"/>
        <v>8.82</v>
      </c>
      <c r="U213" s="23"/>
      <c r="V213" s="23"/>
      <c r="W213" s="23"/>
      <c r="X213" s="23"/>
      <c r="Y213" s="23"/>
      <c r="Z213" s="23"/>
    </row>
    <row r="214">
      <c r="A214" s="86"/>
      <c r="B214" s="83">
        <v>2554.0</v>
      </c>
      <c r="C214" s="83" t="s">
        <v>391</v>
      </c>
      <c r="D214" s="83">
        <v>30.69</v>
      </c>
      <c r="E214" s="83">
        <v>15.0</v>
      </c>
      <c r="F214" s="83">
        <v>53.09</v>
      </c>
      <c r="G214" s="83">
        <v>5756140.0</v>
      </c>
      <c r="H214" s="83">
        <v>61.2</v>
      </c>
      <c r="I214" s="212" t="s">
        <v>101</v>
      </c>
      <c r="J214" s="212" t="s">
        <v>164</v>
      </c>
      <c r="K214" s="212" t="s">
        <v>203</v>
      </c>
      <c r="L214" s="215"/>
      <c r="M214" s="52" t="str">
        <f t="shared" si="2"/>
        <v>750MeV</v>
      </c>
      <c r="N214" s="76" t="str">
        <f t="shared" si="7"/>
        <v>650MeV</v>
      </c>
      <c r="O214" s="86">
        <f t="shared" si="4"/>
        <v>3031.56</v>
      </c>
      <c r="P214" s="86">
        <f t="shared" si="5"/>
        <v>1950.42</v>
      </c>
      <c r="Q214" s="86">
        <f t="shared" si="6"/>
        <v>198.35</v>
      </c>
      <c r="R214" s="76">
        <f t="shared" si="8"/>
        <v>312.26</v>
      </c>
      <c r="S214" s="76">
        <f t="shared" si="9"/>
        <v>416.23</v>
      </c>
      <c r="T214" s="76">
        <f t="shared" si="10"/>
        <v>8.82</v>
      </c>
      <c r="U214" s="23"/>
      <c r="V214" s="23"/>
      <c r="W214" s="23"/>
      <c r="X214" s="23"/>
      <c r="Y214" s="23"/>
      <c r="Z214" s="23"/>
    </row>
    <row r="215">
      <c r="A215" s="86"/>
      <c r="B215" s="83">
        <v>2555.0</v>
      </c>
      <c r="C215" s="83" t="s">
        <v>391</v>
      </c>
      <c r="D215" s="83">
        <v>30.69</v>
      </c>
      <c r="E215" s="83">
        <v>15.0</v>
      </c>
      <c r="F215" s="83">
        <v>44.07</v>
      </c>
      <c r="G215" s="83">
        <v>4808954.0</v>
      </c>
      <c r="H215" s="83">
        <v>58.32</v>
      </c>
      <c r="I215" s="212" t="s">
        <v>101</v>
      </c>
      <c r="J215" s="212" t="s">
        <v>164</v>
      </c>
      <c r="K215" s="212" t="s">
        <v>203</v>
      </c>
      <c r="L215" s="215"/>
      <c r="M215" s="52" t="str">
        <f t="shared" si="2"/>
        <v>750MeV</v>
      </c>
      <c r="N215" s="76" t="str">
        <f t="shared" si="7"/>
        <v>650MeV</v>
      </c>
      <c r="O215" s="86">
        <f t="shared" si="4"/>
        <v>3031.56</v>
      </c>
      <c r="P215" s="86">
        <f t="shared" si="5"/>
        <v>1994.49</v>
      </c>
      <c r="Q215" s="86">
        <f t="shared" si="6"/>
        <v>198.35</v>
      </c>
      <c r="R215" s="76">
        <f t="shared" si="8"/>
        <v>312.26</v>
      </c>
      <c r="S215" s="76">
        <f t="shared" si="9"/>
        <v>460.3</v>
      </c>
      <c r="T215" s="76">
        <f t="shared" si="10"/>
        <v>8.82</v>
      </c>
      <c r="U215" s="23"/>
      <c r="V215" s="23"/>
      <c r="W215" s="23"/>
      <c r="X215" s="23"/>
      <c r="Y215" s="23"/>
      <c r="Z215" s="23"/>
    </row>
    <row r="216">
      <c r="A216" s="86"/>
      <c r="B216" s="83">
        <v>2556.0</v>
      </c>
      <c r="C216" s="83" t="s">
        <v>391</v>
      </c>
      <c r="D216" s="83">
        <v>30.69</v>
      </c>
      <c r="E216" s="83">
        <v>15.0</v>
      </c>
      <c r="F216" s="83">
        <v>50.56</v>
      </c>
      <c r="G216" s="83">
        <v>5555328.0</v>
      </c>
      <c r="H216" s="83">
        <v>58.91</v>
      </c>
      <c r="I216" s="212" t="s">
        <v>101</v>
      </c>
      <c r="J216" s="212" t="s">
        <v>164</v>
      </c>
      <c r="K216" s="212" t="s">
        <v>203</v>
      </c>
      <c r="L216" s="215"/>
      <c r="M216" s="52" t="str">
        <f t="shared" si="2"/>
        <v>750MeV</v>
      </c>
      <c r="N216" s="76" t="str">
        <f t="shared" si="7"/>
        <v>650MeV</v>
      </c>
      <c r="O216" s="86">
        <f t="shared" si="4"/>
        <v>3031.56</v>
      </c>
      <c r="P216" s="86">
        <f t="shared" si="5"/>
        <v>2045.05</v>
      </c>
      <c r="Q216" s="86">
        <f t="shared" si="6"/>
        <v>198.35</v>
      </c>
      <c r="R216" s="76">
        <f t="shared" si="8"/>
        <v>312.26</v>
      </c>
      <c r="S216" s="76">
        <f t="shared" si="9"/>
        <v>510.86</v>
      </c>
      <c r="T216" s="76">
        <f t="shared" si="10"/>
        <v>8.82</v>
      </c>
      <c r="U216" s="23"/>
      <c r="V216" s="23"/>
      <c r="W216" s="23"/>
      <c r="X216" s="23"/>
      <c r="Y216" s="23"/>
      <c r="Z216" s="23"/>
    </row>
    <row r="217">
      <c r="A217" s="86"/>
      <c r="B217" s="83">
        <v>2557.0</v>
      </c>
      <c r="C217" s="83" t="s">
        <v>391</v>
      </c>
      <c r="D217" s="83">
        <v>30.69</v>
      </c>
      <c r="E217" s="83">
        <v>10.0</v>
      </c>
      <c r="F217" s="83">
        <v>14.09</v>
      </c>
      <c r="G217" s="83">
        <v>1170053.0</v>
      </c>
      <c r="H217" s="83">
        <v>24.54</v>
      </c>
      <c r="I217" s="212" t="s">
        <v>101</v>
      </c>
      <c r="J217" s="212" t="s">
        <v>164</v>
      </c>
      <c r="K217" s="212" t="s">
        <v>203</v>
      </c>
      <c r="L217" s="215"/>
      <c r="M217" s="52" t="str">
        <f t="shared" si="2"/>
        <v>750MeV</v>
      </c>
      <c r="N217" s="76" t="str">
        <f t="shared" si="7"/>
        <v>650MeV</v>
      </c>
      <c r="O217" s="86">
        <f t="shared" si="4"/>
        <v>3031.56</v>
      </c>
      <c r="P217" s="86">
        <f t="shared" si="5"/>
        <v>2059.14</v>
      </c>
      <c r="Q217" s="86">
        <f t="shared" si="6"/>
        <v>198.35</v>
      </c>
      <c r="R217" s="76">
        <f t="shared" si="8"/>
        <v>312.26</v>
      </c>
      <c r="S217" s="76">
        <f t="shared" si="9"/>
        <v>524.95</v>
      </c>
      <c r="T217" s="76">
        <f t="shared" si="10"/>
        <v>8.82</v>
      </c>
      <c r="U217" s="23"/>
      <c r="V217" s="23"/>
      <c r="W217" s="23"/>
      <c r="X217" s="23"/>
      <c r="Y217" s="23"/>
      <c r="Z217" s="23"/>
    </row>
    <row r="218">
      <c r="A218" s="226">
        <v>45233.0</v>
      </c>
      <c r="B218" s="83">
        <v>2558.0</v>
      </c>
      <c r="C218" s="83" t="s">
        <v>391</v>
      </c>
      <c r="D218" s="83">
        <v>30.69</v>
      </c>
      <c r="E218" s="83">
        <v>5.0</v>
      </c>
      <c r="F218" s="83">
        <v>7.61</v>
      </c>
      <c r="G218" s="83">
        <v>395119.0</v>
      </c>
      <c r="H218" s="83">
        <v>26.53</v>
      </c>
      <c r="I218" s="212" t="s">
        <v>101</v>
      </c>
      <c r="J218" s="212" t="s">
        <v>164</v>
      </c>
      <c r="K218" s="212" t="s">
        <v>203</v>
      </c>
      <c r="L218" s="215"/>
      <c r="M218" s="52" t="str">
        <f t="shared" si="2"/>
        <v>750MeV</v>
      </c>
      <c r="N218" s="76" t="str">
        <f t="shared" si="7"/>
        <v>650MeV</v>
      </c>
      <c r="O218" s="86">
        <f t="shared" si="4"/>
        <v>3031.56</v>
      </c>
      <c r="P218" s="86">
        <f t="shared" si="5"/>
        <v>2066.75</v>
      </c>
      <c r="Q218" s="86">
        <f t="shared" si="6"/>
        <v>198.35</v>
      </c>
      <c r="R218" s="76">
        <f t="shared" si="8"/>
        <v>312.26</v>
      </c>
      <c r="S218" s="76">
        <f t="shared" si="9"/>
        <v>532.56</v>
      </c>
      <c r="T218" s="76">
        <f t="shared" si="10"/>
        <v>8.82</v>
      </c>
      <c r="U218" s="23"/>
      <c r="V218" s="23"/>
      <c r="W218" s="23"/>
      <c r="X218" s="23"/>
      <c r="Y218" s="23"/>
      <c r="Z218" s="23"/>
    </row>
    <row r="219">
      <c r="A219" s="86"/>
      <c r="B219" s="83">
        <v>2559.0</v>
      </c>
      <c r="C219" s="83" t="s">
        <v>314</v>
      </c>
      <c r="D219" s="83">
        <v>30.69</v>
      </c>
      <c r="E219" s="83">
        <v>5.0</v>
      </c>
      <c r="F219" s="83">
        <v>17.9</v>
      </c>
      <c r="G219" s="83">
        <v>1175484.0</v>
      </c>
      <c r="H219" s="83">
        <v>44.83</v>
      </c>
      <c r="I219" s="212" t="s">
        <v>101</v>
      </c>
      <c r="J219" s="83" t="s">
        <v>44</v>
      </c>
      <c r="K219" s="212" t="s">
        <v>203</v>
      </c>
      <c r="L219" s="215"/>
      <c r="M219" s="52" t="str">
        <f t="shared" si="2"/>
        <v>750MeV</v>
      </c>
      <c r="N219" s="76" t="str">
        <f t="shared" si="7"/>
        <v>650MeV</v>
      </c>
      <c r="O219" s="86">
        <f t="shared" si="4"/>
        <v>3031.56</v>
      </c>
      <c r="P219" s="86">
        <f t="shared" si="5"/>
        <v>2084.65</v>
      </c>
      <c r="Q219" s="86">
        <f t="shared" si="6"/>
        <v>198.35</v>
      </c>
      <c r="R219" s="76">
        <f t="shared" si="8"/>
        <v>312.26</v>
      </c>
      <c r="S219" s="76">
        <f t="shared" si="9"/>
        <v>550.46</v>
      </c>
      <c r="T219" s="76">
        <f t="shared" si="10"/>
        <v>8.82</v>
      </c>
      <c r="U219" s="23"/>
      <c r="V219" s="23"/>
      <c r="W219" s="23"/>
      <c r="X219" s="23"/>
      <c r="Y219" s="23"/>
      <c r="Z219" s="23"/>
    </row>
    <row r="220">
      <c r="A220" s="86"/>
      <c r="B220" s="83">
        <v>2560.0</v>
      </c>
      <c r="C220" s="83" t="s">
        <v>391</v>
      </c>
      <c r="D220" s="83">
        <v>30.69</v>
      </c>
      <c r="E220" s="83">
        <v>10.0</v>
      </c>
      <c r="F220" s="83">
        <v>11.3</v>
      </c>
      <c r="G220" s="83">
        <v>624029.0</v>
      </c>
      <c r="H220" s="83">
        <v>20.99</v>
      </c>
      <c r="I220" s="212" t="s">
        <v>101</v>
      </c>
      <c r="J220" s="212" t="s">
        <v>164</v>
      </c>
      <c r="K220" s="83" t="s">
        <v>477</v>
      </c>
      <c r="L220" s="424"/>
      <c r="M220" s="52" t="str">
        <f t="shared" si="2"/>
        <v>140MeV</v>
      </c>
      <c r="N220" s="76" t="str">
        <f t="shared" si="7"/>
        <v>140MeV</v>
      </c>
      <c r="O220" s="86">
        <f t="shared" si="4"/>
        <v>3031.56</v>
      </c>
      <c r="P220" s="86">
        <f t="shared" si="5"/>
        <v>2095.95</v>
      </c>
      <c r="Q220" s="86">
        <f t="shared" si="6"/>
        <v>198.35</v>
      </c>
      <c r="R220" s="76">
        <f t="shared" si="8"/>
        <v>312.26</v>
      </c>
      <c r="S220" s="76">
        <f t="shared" si="9"/>
        <v>561.76</v>
      </c>
      <c r="T220" s="76">
        <f t="shared" si="10"/>
        <v>8.82</v>
      </c>
      <c r="U220" s="23"/>
      <c r="V220" s="23"/>
      <c r="W220" s="23"/>
      <c r="X220" s="23"/>
      <c r="Y220" s="23"/>
      <c r="Z220" s="23"/>
    </row>
    <row r="221">
      <c r="A221" s="86"/>
      <c r="B221" s="83">
        <v>2561.0</v>
      </c>
      <c r="C221" s="83" t="s">
        <v>391</v>
      </c>
      <c r="D221" s="83">
        <v>30.69</v>
      </c>
      <c r="E221" s="83">
        <v>15.0</v>
      </c>
      <c r="F221" s="83">
        <v>10.97</v>
      </c>
      <c r="G221" s="83">
        <v>1102962.0</v>
      </c>
      <c r="H221" s="83">
        <v>12.76</v>
      </c>
      <c r="I221" s="212" t="s">
        <v>101</v>
      </c>
      <c r="J221" s="83" t="s">
        <v>400</v>
      </c>
      <c r="K221" s="83" t="s">
        <v>223</v>
      </c>
      <c r="L221" s="215"/>
      <c r="M221" s="52" t="str">
        <f t="shared" si="2"/>
        <v>750MeV</v>
      </c>
      <c r="N221" s="76" t="str">
        <f t="shared" si="7"/>
        <v>650MeV</v>
      </c>
      <c r="O221" s="86">
        <f t="shared" si="4"/>
        <v>3031.56</v>
      </c>
      <c r="P221" s="86">
        <f t="shared" si="5"/>
        <v>2106.92</v>
      </c>
      <c r="Q221" s="86">
        <f t="shared" si="6"/>
        <v>198.35</v>
      </c>
      <c r="R221" s="76">
        <f t="shared" si="8"/>
        <v>312.26</v>
      </c>
      <c r="S221" s="76">
        <f t="shared" si="9"/>
        <v>572.73</v>
      </c>
      <c r="T221" s="76">
        <f t="shared" si="10"/>
        <v>8.82</v>
      </c>
      <c r="U221" s="23"/>
      <c r="V221" s="23"/>
      <c r="W221" s="23"/>
      <c r="X221" s="23"/>
      <c r="Y221" s="23"/>
      <c r="Z221" s="23"/>
    </row>
    <row r="222">
      <c r="A222" s="139"/>
      <c r="B222" s="43">
        <v>2562.0</v>
      </c>
      <c r="C222" s="43" t="s">
        <v>391</v>
      </c>
      <c r="D222" s="43">
        <v>30.69</v>
      </c>
      <c r="E222" s="43">
        <v>36.0</v>
      </c>
      <c r="F222" s="43">
        <v>23.88</v>
      </c>
      <c r="G222" s="43">
        <v>870261.0</v>
      </c>
      <c r="H222" s="43">
        <v>14.48</v>
      </c>
      <c r="I222" s="43" t="s">
        <v>229</v>
      </c>
      <c r="J222" s="43" t="s">
        <v>164</v>
      </c>
      <c r="K222" s="442" t="s">
        <v>203</v>
      </c>
      <c r="L222" s="443"/>
      <c r="M222" s="52" t="str">
        <f t="shared" si="2"/>
        <v>750MeV</v>
      </c>
      <c r="N222" s="76" t="str">
        <f t="shared" si="7"/>
        <v>650MeV</v>
      </c>
      <c r="O222" s="139">
        <f t="shared" si="4"/>
        <v>3031.56</v>
      </c>
      <c r="P222" s="139">
        <f t="shared" si="5"/>
        <v>2106.92</v>
      </c>
      <c r="Q222" s="139">
        <f t="shared" si="6"/>
        <v>222.23</v>
      </c>
      <c r="R222" s="76">
        <f t="shared" si="8"/>
        <v>312.26</v>
      </c>
      <c r="S222" s="76">
        <f t="shared" si="9"/>
        <v>572.73</v>
      </c>
      <c r="T222" s="76">
        <f t="shared" si="10"/>
        <v>32.7</v>
      </c>
      <c r="U222" s="27"/>
      <c r="V222" s="27"/>
      <c r="W222" s="27"/>
      <c r="X222" s="27"/>
      <c r="Y222" s="27"/>
      <c r="Z222" s="27"/>
    </row>
    <row r="223">
      <c r="A223" s="139"/>
      <c r="B223" s="43">
        <v>2563.0</v>
      </c>
      <c r="C223" s="43" t="s">
        <v>391</v>
      </c>
      <c r="D223" s="43">
        <v>30.69</v>
      </c>
      <c r="E223" s="43">
        <v>15.0</v>
      </c>
      <c r="F223" s="43">
        <v>9.85</v>
      </c>
      <c r="G223" s="43">
        <v>182848.0</v>
      </c>
      <c r="H223" s="43">
        <v>12.17</v>
      </c>
      <c r="I223" s="43" t="s">
        <v>229</v>
      </c>
      <c r="J223" s="43" t="s">
        <v>164</v>
      </c>
      <c r="K223" s="442" t="s">
        <v>203</v>
      </c>
      <c r="L223" s="443"/>
      <c r="M223" s="52" t="str">
        <f t="shared" si="2"/>
        <v>750MeV</v>
      </c>
      <c r="N223" s="76" t="str">
        <f t="shared" si="7"/>
        <v>650MeV</v>
      </c>
      <c r="O223" s="139">
        <f t="shared" si="4"/>
        <v>3031.56</v>
      </c>
      <c r="P223" s="139">
        <f t="shared" si="5"/>
        <v>2106.92</v>
      </c>
      <c r="Q223" s="139">
        <f t="shared" si="6"/>
        <v>232.08</v>
      </c>
      <c r="R223" s="76">
        <f t="shared" si="8"/>
        <v>312.26</v>
      </c>
      <c r="S223" s="76">
        <f t="shared" si="9"/>
        <v>572.73</v>
      </c>
      <c r="T223" s="76">
        <f t="shared" si="10"/>
        <v>42.55</v>
      </c>
      <c r="U223" s="27"/>
      <c r="V223" s="27"/>
      <c r="W223" s="27"/>
      <c r="X223" s="27"/>
      <c r="Y223" s="27"/>
      <c r="Z223" s="27"/>
    </row>
    <row r="224">
      <c r="A224" s="76"/>
      <c r="B224" s="52">
        <v>2564.0</v>
      </c>
      <c r="C224" s="52" t="s">
        <v>391</v>
      </c>
      <c r="D224" s="52">
        <v>30.69</v>
      </c>
      <c r="E224" s="52">
        <v>36.0</v>
      </c>
      <c r="F224" s="52">
        <v>126.58</v>
      </c>
      <c r="G224" s="52">
        <v>4971337.0</v>
      </c>
      <c r="H224" s="52">
        <v>64.41</v>
      </c>
      <c r="I224" s="52" t="s">
        <v>65</v>
      </c>
      <c r="J224" s="52" t="s">
        <v>164</v>
      </c>
      <c r="K224" s="358" t="s">
        <v>203</v>
      </c>
      <c r="L224" s="56"/>
      <c r="M224" s="52" t="str">
        <f t="shared" si="2"/>
        <v>750MeV</v>
      </c>
      <c r="N224" s="76" t="str">
        <f t="shared" si="7"/>
        <v>650MeV</v>
      </c>
      <c r="O224" s="76">
        <f t="shared" si="4"/>
        <v>3158.14</v>
      </c>
      <c r="P224" s="76">
        <f t="shared" si="5"/>
        <v>2106.92</v>
      </c>
      <c r="Q224" s="76">
        <f t="shared" si="6"/>
        <v>232.08</v>
      </c>
      <c r="R224" s="76">
        <f t="shared" si="8"/>
        <v>438.84</v>
      </c>
      <c r="S224" s="76">
        <f t="shared" si="9"/>
        <v>572.73</v>
      </c>
      <c r="T224" s="76">
        <f t="shared" si="10"/>
        <v>42.55</v>
      </c>
    </row>
    <row r="225">
      <c r="A225" s="76"/>
      <c r="B225" s="52">
        <v>2565.0</v>
      </c>
      <c r="C225" s="52" t="s">
        <v>391</v>
      </c>
      <c r="D225" s="52">
        <v>30.69</v>
      </c>
      <c r="E225" s="52">
        <v>36.0</v>
      </c>
      <c r="F225" s="52">
        <v>71.19</v>
      </c>
      <c r="G225" s="52">
        <v>2836405.0</v>
      </c>
      <c r="H225" s="52">
        <v>56.5</v>
      </c>
      <c r="I225" s="52" t="s">
        <v>65</v>
      </c>
      <c r="J225" s="52" t="s">
        <v>164</v>
      </c>
      <c r="K225" s="358" t="s">
        <v>203</v>
      </c>
      <c r="L225" s="56"/>
      <c r="M225" s="52" t="str">
        <f t="shared" si="2"/>
        <v>750MeV</v>
      </c>
      <c r="N225" s="76" t="str">
        <f t="shared" si="7"/>
        <v>650MeV</v>
      </c>
      <c r="O225" s="76">
        <f t="shared" si="4"/>
        <v>3229.33</v>
      </c>
      <c r="P225" s="76">
        <f t="shared" si="5"/>
        <v>2106.92</v>
      </c>
      <c r="Q225" s="76">
        <f t="shared" si="6"/>
        <v>232.08</v>
      </c>
      <c r="R225" s="76">
        <f t="shared" si="8"/>
        <v>510.03</v>
      </c>
      <c r="S225" s="76">
        <f t="shared" si="9"/>
        <v>572.73</v>
      </c>
      <c r="T225" s="76">
        <f t="shared" si="10"/>
        <v>42.55</v>
      </c>
    </row>
    <row r="226">
      <c r="A226" s="76"/>
      <c r="B226" s="52">
        <v>2566.0</v>
      </c>
      <c r="C226" s="52" t="s">
        <v>391</v>
      </c>
      <c r="D226" s="52">
        <v>30.69</v>
      </c>
      <c r="E226" s="52">
        <v>36.0</v>
      </c>
      <c r="F226" s="52">
        <v>43.55</v>
      </c>
      <c r="G226" s="52">
        <v>1693605.0</v>
      </c>
      <c r="H226" s="52">
        <v>25.57</v>
      </c>
      <c r="I226" s="52" t="s">
        <v>65</v>
      </c>
      <c r="J226" s="52" t="s">
        <v>164</v>
      </c>
      <c r="K226" s="358" t="s">
        <v>203</v>
      </c>
      <c r="L226" s="56"/>
      <c r="M226" s="52" t="str">
        <f t="shared" si="2"/>
        <v>750MeV</v>
      </c>
      <c r="N226" s="76" t="str">
        <f t="shared" si="7"/>
        <v>650MeV</v>
      </c>
      <c r="O226" s="76">
        <f t="shared" si="4"/>
        <v>3272.88</v>
      </c>
      <c r="P226" s="76">
        <f t="shared" si="5"/>
        <v>2106.92</v>
      </c>
      <c r="Q226" s="76">
        <f t="shared" si="6"/>
        <v>232.08</v>
      </c>
      <c r="R226" s="76">
        <f t="shared" si="8"/>
        <v>553.58</v>
      </c>
      <c r="S226" s="76">
        <f t="shared" si="9"/>
        <v>572.73</v>
      </c>
      <c r="T226" s="76">
        <f t="shared" si="10"/>
        <v>42.55</v>
      </c>
    </row>
    <row r="227">
      <c r="A227" s="76"/>
      <c r="B227" s="52">
        <v>2567.0</v>
      </c>
      <c r="C227" s="52" t="s">
        <v>391</v>
      </c>
      <c r="D227" s="52">
        <v>30.69</v>
      </c>
      <c r="E227" s="52">
        <v>24.0</v>
      </c>
      <c r="F227" s="52">
        <v>28.18</v>
      </c>
      <c r="G227" s="52">
        <v>826571.0</v>
      </c>
      <c r="H227" s="52">
        <v>22.61</v>
      </c>
      <c r="I227" s="52" t="s">
        <v>65</v>
      </c>
      <c r="J227" s="52" t="s">
        <v>164</v>
      </c>
      <c r="K227" s="358" t="s">
        <v>203</v>
      </c>
      <c r="L227" s="56"/>
      <c r="M227" s="52" t="str">
        <f t="shared" si="2"/>
        <v>750MeV</v>
      </c>
      <c r="N227" s="76" t="str">
        <f t="shared" si="7"/>
        <v>650MeV</v>
      </c>
      <c r="O227" s="76">
        <f t="shared" si="4"/>
        <v>3301.06</v>
      </c>
      <c r="P227" s="76">
        <f t="shared" si="5"/>
        <v>2106.92</v>
      </c>
      <c r="Q227" s="76">
        <f t="shared" si="6"/>
        <v>232.08</v>
      </c>
      <c r="R227" s="76">
        <f t="shared" si="8"/>
        <v>581.76</v>
      </c>
      <c r="S227" s="76">
        <f t="shared" si="9"/>
        <v>572.73</v>
      </c>
      <c r="T227" s="76">
        <f t="shared" si="10"/>
        <v>42.55</v>
      </c>
    </row>
    <row r="228">
      <c r="A228" s="76"/>
      <c r="B228" s="52">
        <v>2568.0</v>
      </c>
      <c r="C228" s="52" t="s">
        <v>391</v>
      </c>
      <c r="D228" s="52">
        <v>30.69</v>
      </c>
      <c r="E228" s="52">
        <v>12.0</v>
      </c>
      <c r="F228" s="52">
        <v>12.96</v>
      </c>
      <c r="G228" s="52">
        <v>284062.0</v>
      </c>
      <c r="H228" s="52">
        <v>35.39</v>
      </c>
      <c r="I228" s="52" t="s">
        <v>65</v>
      </c>
      <c r="J228" s="52" t="s">
        <v>164</v>
      </c>
      <c r="K228" s="358" t="s">
        <v>203</v>
      </c>
      <c r="L228" s="56"/>
      <c r="M228" s="52" t="str">
        <f t="shared" si="2"/>
        <v>750MeV</v>
      </c>
      <c r="N228" s="76" t="str">
        <f t="shared" si="7"/>
        <v>650MeV</v>
      </c>
      <c r="O228" s="76">
        <f t="shared" si="4"/>
        <v>3314.02</v>
      </c>
      <c r="P228" s="76">
        <f t="shared" si="5"/>
        <v>2106.92</v>
      </c>
      <c r="Q228" s="76">
        <f t="shared" si="6"/>
        <v>232.08</v>
      </c>
      <c r="R228" s="76">
        <f t="shared" si="8"/>
        <v>594.72</v>
      </c>
      <c r="S228" s="76">
        <f t="shared" si="9"/>
        <v>572.73</v>
      </c>
      <c r="T228" s="76">
        <f t="shared" si="10"/>
        <v>42.55</v>
      </c>
    </row>
    <row r="229">
      <c r="A229" s="76"/>
      <c r="B229" s="52">
        <v>2569.0</v>
      </c>
      <c r="C229" s="52" t="s">
        <v>314</v>
      </c>
      <c r="D229" s="52">
        <v>30.69</v>
      </c>
      <c r="E229" s="52">
        <v>36.0</v>
      </c>
      <c r="F229" s="52">
        <v>4.54</v>
      </c>
      <c r="G229" s="52">
        <v>186546.0</v>
      </c>
      <c r="H229" s="52">
        <v>2.16</v>
      </c>
      <c r="I229" s="52" t="s">
        <v>65</v>
      </c>
      <c r="J229" s="52" t="s">
        <v>44</v>
      </c>
      <c r="K229" s="358" t="s">
        <v>203</v>
      </c>
      <c r="L229" s="56"/>
      <c r="M229" s="52" t="str">
        <f t="shared" si="2"/>
        <v>750MeV</v>
      </c>
      <c r="N229" s="76" t="str">
        <f t="shared" si="7"/>
        <v>650MeV</v>
      </c>
      <c r="O229" s="76">
        <f t="shared" si="4"/>
        <v>3318.56</v>
      </c>
      <c r="P229" s="76">
        <f t="shared" si="5"/>
        <v>2106.92</v>
      </c>
      <c r="Q229" s="76">
        <f t="shared" si="6"/>
        <v>232.08</v>
      </c>
      <c r="R229" s="76">
        <f t="shared" si="8"/>
        <v>599.26</v>
      </c>
      <c r="S229" s="76">
        <f t="shared" si="9"/>
        <v>572.73</v>
      </c>
      <c r="T229" s="76">
        <f t="shared" si="10"/>
        <v>42.55</v>
      </c>
    </row>
    <row r="230">
      <c r="A230" s="76"/>
      <c r="B230" s="52">
        <v>2570.0</v>
      </c>
      <c r="C230" s="52" t="s">
        <v>314</v>
      </c>
      <c r="D230" s="52">
        <v>30.69</v>
      </c>
      <c r="E230" s="52">
        <v>20.0</v>
      </c>
      <c r="F230" s="52">
        <v>43.0</v>
      </c>
      <c r="G230" s="52">
        <v>1143936.0</v>
      </c>
      <c r="H230" s="52">
        <v>41.4</v>
      </c>
      <c r="I230" s="52" t="s">
        <v>65</v>
      </c>
      <c r="J230" s="52" t="s">
        <v>44</v>
      </c>
      <c r="K230" s="52" t="s">
        <v>203</v>
      </c>
      <c r="L230" s="76"/>
      <c r="M230" s="52" t="str">
        <f t="shared" si="2"/>
        <v>750MeV</v>
      </c>
      <c r="N230" s="76" t="str">
        <f t="shared" si="7"/>
        <v>650MeV</v>
      </c>
      <c r="O230" s="76">
        <f t="shared" si="4"/>
        <v>3361.56</v>
      </c>
      <c r="P230" s="76">
        <f t="shared" si="5"/>
        <v>2106.92</v>
      </c>
      <c r="Q230" s="76">
        <f t="shared" si="6"/>
        <v>232.08</v>
      </c>
      <c r="R230" s="76">
        <f t="shared" si="8"/>
        <v>642.26</v>
      </c>
      <c r="S230" s="76">
        <f t="shared" si="9"/>
        <v>572.73</v>
      </c>
      <c r="T230" s="76">
        <f t="shared" si="10"/>
        <v>42.55</v>
      </c>
    </row>
    <row r="231">
      <c r="A231" s="76"/>
      <c r="B231" s="52">
        <v>2571.0</v>
      </c>
      <c r="C231" s="52" t="s">
        <v>391</v>
      </c>
      <c r="D231" s="52">
        <v>30.69</v>
      </c>
      <c r="E231" s="52">
        <v>12.0</v>
      </c>
      <c r="F231" s="52">
        <v>14.41</v>
      </c>
      <c r="G231" s="52">
        <v>438992.0</v>
      </c>
      <c r="H231" s="52">
        <v>21.17</v>
      </c>
      <c r="I231" s="52" t="s">
        <v>65</v>
      </c>
      <c r="J231" s="52" t="s">
        <v>44</v>
      </c>
      <c r="K231" s="52" t="s">
        <v>477</v>
      </c>
      <c r="L231" s="76"/>
      <c r="M231" s="52" t="str">
        <f t="shared" si="2"/>
        <v>140MeV</v>
      </c>
      <c r="N231" s="76" t="str">
        <f t="shared" si="7"/>
        <v>140MeV</v>
      </c>
      <c r="O231" s="76">
        <f t="shared" si="4"/>
        <v>3375.97</v>
      </c>
      <c r="P231" s="76">
        <f t="shared" si="5"/>
        <v>2106.92</v>
      </c>
      <c r="Q231" s="76">
        <f t="shared" si="6"/>
        <v>232.08</v>
      </c>
      <c r="R231" s="76">
        <f t="shared" si="8"/>
        <v>656.67</v>
      </c>
      <c r="S231" s="76">
        <f t="shared" si="9"/>
        <v>572.73</v>
      </c>
      <c r="T231" s="76">
        <f t="shared" si="10"/>
        <v>42.55</v>
      </c>
    </row>
    <row r="232">
      <c r="A232" s="76"/>
      <c r="B232" s="52">
        <v>2572.0</v>
      </c>
      <c r="C232" s="52" t="s">
        <v>391</v>
      </c>
      <c r="D232" s="52">
        <v>30.69</v>
      </c>
      <c r="E232" s="52">
        <v>36.0</v>
      </c>
      <c r="F232" s="52">
        <v>19.8</v>
      </c>
      <c r="G232" s="52">
        <v>702682.0</v>
      </c>
      <c r="H232" s="52">
        <v>10.92</v>
      </c>
      <c r="I232" s="52" t="s">
        <v>65</v>
      </c>
      <c r="J232" s="52" t="s">
        <v>400</v>
      </c>
      <c r="K232" s="52" t="s">
        <v>223</v>
      </c>
      <c r="L232" s="76"/>
      <c r="M232" s="52" t="str">
        <f t="shared" si="2"/>
        <v>750MeV</v>
      </c>
      <c r="N232" s="76" t="str">
        <f t="shared" si="7"/>
        <v>650MeV</v>
      </c>
      <c r="O232" s="76">
        <f t="shared" si="4"/>
        <v>3395.77</v>
      </c>
      <c r="P232" s="76">
        <f t="shared" si="5"/>
        <v>2106.92</v>
      </c>
      <c r="Q232" s="76">
        <f t="shared" si="6"/>
        <v>232.08</v>
      </c>
      <c r="R232" s="76">
        <f t="shared" si="8"/>
        <v>676.47</v>
      </c>
      <c r="S232" s="76">
        <f t="shared" si="9"/>
        <v>572.73</v>
      </c>
      <c r="T232" s="76">
        <f t="shared" si="10"/>
        <v>42.55</v>
      </c>
    </row>
    <row r="233">
      <c r="A233" s="86"/>
      <c r="B233" s="83">
        <v>2573.0</v>
      </c>
      <c r="C233" s="83" t="s">
        <v>391</v>
      </c>
      <c r="D233" s="83">
        <v>30.69</v>
      </c>
      <c r="E233" s="83">
        <v>15.0</v>
      </c>
      <c r="F233" s="83">
        <v>27.81</v>
      </c>
      <c r="G233" s="83">
        <v>2997614.0</v>
      </c>
      <c r="H233" s="83">
        <v>32.67</v>
      </c>
      <c r="I233" s="212" t="s">
        <v>101</v>
      </c>
      <c r="J233" s="83" t="s">
        <v>164</v>
      </c>
      <c r="K233" s="83" t="s">
        <v>203</v>
      </c>
      <c r="L233" s="86"/>
      <c r="M233" s="83" t="str">
        <f t="shared" si="2"/>
        <v>750MeV</v>
      </c>
      <c r="N233" s="86" t="str">
        <f t="shared" si="7"/>
        <v>650MeV</v>
      </c>
      <c r="O233" s="86">
        <f t="shared" si="4"/>
        <v>3395.77</v>
      </c>
      <c r="P233" s="86">
        <f t="shared" si="5"/>
        <v>2134.73</v>
      </c>
      <c r="Q233" s="86">
        <f t="shared" si="6"/>
        <v>232.08</v>
      </c>
      <c r="R233" s="86">
        <f t="shared" si="8"/>
        <v>676.47</v>
      </c>
      <c r="S233" s="86">
        <f t="shared" si="9"/>
        <v>600.54</v>
      </c>
      <c r="T233" s="76">
        <f t="shared" si="10"/>
        <v>42.55</v>
      </c>
      <c r="U233" s="23"/>
      <c r="V233" s="23"/>
      <c r="W233" s="23"/>
      <c r="X233" s="23"/>
      <c r="Y233" s="23"/>
      <c r="Z233" s="23"/>
    </row>
    <row r="234">
      <c r="A234" s="86"/>
      <c r="B234" s="83">
        <v>2574.0</v>
      </c>
      <c r="C234" s="83" t="s">
        <v>154</v>
      </c>
      <c r="D234" s="83">
        <v>30.69</v>
      </c>
      <c r="E234" s="83">
        <v>15.0</v>
      </c>
      <c r="F234" s="83">
        <v>0.0</v>
      </c>
      <c r="G234" s="83">
        <v>0.0</v>
      </c>
      <c r="H234" s="83">
        <v>2.0</v>
      </c>
      <c r="I234" s="212" t="s">
        <v>101</v>
      </c>
      <c r="J234" s="83" t="s">
        <v>164</v>
      </c>
      <c r="K234" s="83" t="s">
        <v>203</v>
      </c>
      <c r="L234" s="83" t="s">
        <v>910</v>
      </c>
      <c r="M234" s="83" t="str">
        <f t="shared" si="2"/>
        <v>750MeV</v>
      </c>
      <c r="N234" s="86" t="str">
        <f t="shared" si="7"/>
        <v>650MeV</v>
      </c>
      <c r="O234" s="86">
        <f t="shared" si="4"/>
        <v>3395.77</v>
      </c>
      <c r="P234" s="86">
        <f t="shared" si="5"/>
        <v>2134.73</v>
      </c>
      <c r="Q234" s="86">
        <f t="shared" si="6"/>
        <v>232.08</v>
      </c>
      <c r="R234" s="86">
        <f t="shared" si="8"/>
        <v>676.47</v>
      </c>
      <c r="S234" s="86">
        <f t="shared" si="9"/>
        <v>600.54</v>
      </c>
      <c r="T234" s="76">
        <f t="shared" si="10"/>
        <v>42.55</v>
      </c>
      <c r="U234" s="23"/>
      <c r="V234" s="23"/>
      <c r="W234" s="23"/>
      <c r="X234" s="23"/>
      <c r="Y234" s="23"/>
      <c r="Z234" s="23"/>
    </row>
    <row r="235">
      <c r="A235" s="86"/>
      <c r="B235" s="83">
        <v>2575.0</v>
      </c>
      <c r="C235" s="83" t="s">
        <v>576</v>
      </c>
      <c r="D235" s="83">
        <v>30.69</v>
      </c>
      <c r="E235" s="83">
        <v>15.0</v>
      </c>
      <c r="F235" s="83">
        <v>0.0</v>
      </c>
      <c r="G235" s="83">
        <v>0.0</v>
      </c>
      <c r="H235" s="83">
        <v>171.61</v>
      </c>
      <c r="I235" s="212" t="s">
        <v>101</v>
      </c>
      <c r="J235" s="83" t="s">
        <v>164</v>
      </c>
      <c r="K235" s="83" t="s">
        <v>203</v>
      </c>
      <c r="L235" s="86"/>
      <c r="M235" s="83" t="str">
        <f t="shared" si="2"/>
        <v>750MeV</v>
      </c>
      <c r="N235" s="86" t="str">
        <f t="shared" si="7"/>
        <v>650MeV</v>
      </c>
      <c r="O235" s="86">
        <f t="shared" si="4"/>
        <v>3395.77</v>
      </c>
      <c r="P235" s="86">
        <f t="shared" si="5"/>
        <v>2134.73</v>
      </c>
      <c r="Q235" s="86">
        <f t="shared" si="6"/>
        <v>232.08</v>
      </c>
      <c r="R235" s="86">
        <f t="shared" si="8"/>
        <v>676.47</v>
      </c>
      <c r="S235" s="86">
        <f t="shared" si="9"/>
        <v>600.54</v>
      </c>
      <c r="T235" s="76">
        <f t="shared" si="10"/>
        <v>42.55</v>
      </c>
      <c r="U235" s="23"/>
      <c r="V235" s="23"/>
      <c r="W235" s="23"/>
      <c r="X235" s="23"/>
      <c r="Y235" s="23"/>
      <c r="Z235" s="23"/>
    </row>
    <row r="236">
      <c r="A236" s="86"/>
      <c r="B236" s="83">
        <v>2576.0</v>
      </c>
      <c r="C236" s="83" t="s">
        <v>391</v>
      </c>
      <c r="D236" s="83">
        <v>30.69</v>
      </c>
      <c r="E236" s="83">
        <v>15.0</v>
      </c>
      <c r="F236" s="83">
        <v>40.19</v>
      </c>
      <c r="G236" s="83">
        <v>4396389.0</v>
      </c>
      <c r="H236" s="83">
        <v>58.2</v>
      </c>
      <c r="I236" s="212" t="s">
        <v>101</v>
      </c>
      <c r="J236" s="83" t="s">
        <v>164</v>
      </c>
      <c r="K236" s="83" t="s">
        <v>203</v>
      </c>
      <c r="L236" s="86"/>
      <c r="M236" s="83" t="str">
        <f t="shared" si="2"/>
        <v>750MeV</v>
      </c>
      <c r="N236" s="86" t="str">
        <f t="shared" si="7"/>
        <v>650MeV</v>
      </c>
      <c r="O236" s="86">
        <f t="shared" si="4"/>
        <v>3395.77</v>
      </c>
      <c r="P236" s="86">
        <f t="shared" si="5"/>
        <v>2174.92</v>
      </c>
      <c r="Q236" s="86">
        <f t="shared" si="6"/>
        <v>232.08</v>
      </c>
      <c r="R236" s="86">
        <f t="shared" si="8"/>
        <v>676.47</v>
      </c>
      <c r="S236" s="86">
        <f t="shared" si="9"/>
        <v>640.73</v>
      </c>
      <c r="T236" s="76">
        <f t="shared" si="10"/>
        <v>42.55</v>
      </c>
      <c r="U236" s="23"/>
      <c r="V236" s="23"/>
      <c r="W236" s="23"/>
      <c r="X236" s="23"/>
      <c r="Y236" s="23"/>
      <c r="Z236" s="23"/>
    </row>
    <row r="237">
      <c r="A237" s="86"/>
      <c r="B237" s="83">
        <v>2577.0</v>
      </c>
      <c r="C237" s="83" t="s">
        <v>391</v>
      </c>
      <c r="D237" s="83">
        <v>30.69</v>
      </c>
      <c r="E237" s="83">
        <v>15.0</v>
      </c>
      <c r="F237" s="83">
        <v>38.24</v>
      </c>
      <c r="G237" s="83">
        <v>4153974.0</v>
      </c>
      <c r="H237" s="83">
        <v>56.78</v>
      </c>
      <c r="I237" s="212" t="s">
        <v>101</v>
      </c>
      <c r="J237" s="83" t="s">
        <v>164</v>
      </c>
      <c r="K237" s="83" t="s">
        <v>203</v>
      </c>
      <c r="L237" s="86"/>
      <c r="M237" s="83" t="str">
        <f t="shared" si="2"/>
        <v>750MeV</v>
      </c>
      <c r="N237" s="86" t="str">
        <f t="shared" si="7"/>
        <v>650MeV</v>
      </c>
      <c r="O237" s="86">
        <f t="shared" si="4"/>
        <v>3395.77</v>
      </c>
      <c r="P237" s="86">
        <f t="shared" si="5"/>
        <v>2213.16</v>
      </c>
      <c r="Q237" s="86">
        <f t="shared" si="6"/>
        <v>232.08</v>
      </c>
      <c r="R237" s="86">
        <f t="shared" si="8"/>
        <v>676.47</v>
      </c>
      <c r="S237" s="86">
        <f t="shared" si="9"/>
        <v>678.97</v>
      </c>
      <c r="T237" s="76">
        <f t="shared" si="10"/>
        <v>42.55</v>
      </c>
      <c r="U237" s="23"/>
      <c r="V237" s="23"/>
      <c r="W237" s="23"/>
      <c r="X237" s="23"/>
      <c r="Y237" s="23"/>
      <c r="Z237" s="23"/>
    </row>
    <row r="238">
      <c r="A238" s="86"/>
      <c r="B238" s="83">
        <v>2578.0</v>
      </c>
      <c r="C238" s="83" t="s">
        <v>911</v>
      </c>
      <c r="D238" s="83">
        <v>30.69</v>
      </c>
      <c r="E238" s="83">
        <v>15.0</v>
      </c>
      <c r="F238" s="83">
        <v>0.0</v>
      </c>
      <c r="G238" s="83">
        <v>0.0</v>
      </c>
      <c r="H238" s="83">
        <v>0.0</v>
      </c>
      <c r="I238" s="212" t="s">
        <v>101</v>
      </c>
      <c r="J238" s="83" t="s">
        <v>164</v>
      </c>
      <c r="K238" s="83" t="s">
        <v>203</v>
      </c>
      <c r="L238" s="86"/>
      <c r="M238" s="83" t="str">
        <f t="shared" si="2"/>
        <v>750MeV</v>
      </c>
      <c r="N238" s="86" t="str">
        <f t="shared" si="7"/>
        <v>650MeV</v>
      </c>
      <c r="O238" s="86">
        <f t="shared" si="4"/>
        <v>3395.77</v>
      </c>
      <c r="P238" s="86">
        <f t="shared" si="5"/>
        <v>2213.16</v>
      </c>
      <c r="Q238" s="86">
        <f t="shared" si="6"/>
        <v>232.08</v>
      </c>
      <c r="R238" s="86">
        <f t="shared" si="8"/>
        <v>676.47</v>
      </c>
      <c r="S238" s="86">
        <f t="shared" si="9"/>
        <v>678.97</v>
      </c>
      <c r="T238" s="76">
        <f t="shared" si="10"/>
        <v>42.55</v>
      </c>
      <c r="U238" s="23"/>
      <c r="V238" s="23"/>
      <c r="W238" s="23"/>
      <c r="X238" s="23"/>
      <c r="Y238" s="23"/>
      <c r="Z238" s="23"/>
    </row>
    <row r="239">
      <c r="A239" s="86"/>
      <c r="B239" s="83">
        <v>2579.0</v>
      </c>
      <c r="C239" s="83" t="s">
        <v>912</v>
      </c>
      <c r="D239" s="83">
        <v>30.69</v>
      </c>
      <c r="E239" s="83">
        <v>15.0</v>
      </c>
      <c r="F239" s="83">
        <v>0.0</v>
      </c>
      <c r="G239" s="83">
        <v>0.0</v>
      </c>
      <c r="H239" s="83">
        <v>3.0</v>
      </c>
      <c r="I239" s="212" t="s">
        <v>101</v>
      </c>
      <c r="J239" s="83" t="s">
        <v>164</v>
      </c>
      <c r="K239" s="83" t="s">
        <v>203</v>
      </c>
      <c r="L239" s="86"/>
      <c r="M239" s="83" t="str">
        <f t="shared" si="2"/>
        <v>750MeV</v>
      </c>
      <c r="N239" s="86" t="str">
        <f t="shared" si="7"/>
        <v>650MeV</v>
      </c>
      <c r="O239" s="86">
        <f t="shared" si="4"/>
        <v>3395.77</v>
      </c>
      <c r="P239" s="86">
        <f t="shared" si="5"/>
        <v>2213.16</v>
      </c>
      <c r="Q239" s="86">
        <f t="shared" si="6"/>
        <v>232.08</v>
      </c>
      <c r="R239" s="86">
        <f t="shared" si="8"/>
        <v>676.47</v>
      </c>
      <c r="S239" s="86">
        <f t="shared" si="9"/>
        <v>678.97</v>
      </c>
      <c r="T239" s="76">
        <f t="shared" si="10"/>
        <v>42.55</v>
      </c>
      <c r="U239" s="23"/>
      <c r="V239" s="23"/>
      <c r="W239" s="23"/>
      <c r="X239" s="23"/>
      <c r="Y239" s="23"/>
      <c r="Z239" s="23"/>
    </row>
    <row r="240">
      <c r="A240" s="86"/>
      <c r="B240" s="83">
        <v>2580.0</v>
      </c>
      <c r="C240" s="83" t="s">
        <v>391</v>
      </c>
      <c r="D240" s="83">
        <v>30.69</v>
      </c>
      <c r="E240" s="83">
        <v>15.0</v>
      </c>
      <c r="F240" s="83">
        <v>34.06</v>
      </c>
      <c r="G240" s="83">
        <v>4002986.0</v>
      </c>
      <c r="H240" s="83">
        <v>62.76</v>
      </c>
      <c r="I240" s="212" t="s">
        <v>101</v>
      </c>
      <c r="J240" s="83" t="s">
        <v>164</v>
      </c>
      <c r="K240" s="83" t="s">
        <v>203</v>
      </c>
      <c r="L240" s="86"/>
      <c r="M240" s="83" t="str">
        <f t="shared" si="2"/>
        <v>750MeV</v>
      </c>
      <c r="N240" s="86" t="str">
        <f t="shared" si="7"/>
        <v>650MeV</v>
      </c>
      <c r="O240" s="86">
        <f t="shared" si="4"/>
        <v>3395.77</v>
      </c>
      <c r="P240" s="86">
        <f t="shared" si="5"/>
        <v>2247.22</v>
      </c>
      <c r="Q240" s="86">
        <f t="shared" si="6"/>
        <v>232.08</v>
      </c>
      <c r="R240" s="86">
        <f t="shared" si="8"/>
        <v>676.47</v>
      </c>
      <c r="S240" s="86">
        <f t="shared" si="9"/>
        <v>713.03</v>
      </c>
      <c r="T240" s="76">
        <f t="shared" si="10"/>
        <v>42.55</v>
      </c>
      <c r="U240" s="23"/>
      <c r="V240" s="23"/>
      <c r="W240" s="23"/>
      <c r="X240" s="23"/>
      <c r="Y240" s="23"/>
      <c r="Z240" s="23"/>
    </row>
    <row r="241">
      <c r="A241" s="83" t="s">
        <v>913</v>
      </c>
      <c r="B241" s="83">
        <v>2581.0</v>
      </c>
      <c r="C241" s="83" t="s">
        <v>391</v>
      </c>
      <c r="D241" s="83">
        <v>30.69</v>
      </c>
      <c r="E241" s="83">
        <v>15.0</v>
      </c>
      <c r="F241" s="83">
        <v>47.48</v>
      </c>
      <c r="G241" s="83">
        <v>5160013.0</v>
      </c>
      <c r="H241" s="83">
        <v>58.79</v>
      </c>
      <c r="I241" s="212" t="s">
        <v>101</v>
      </c>
      <c r="J241" s="83" t="s">
        <v>164</v>
      </c>
      <c r="K241" s="83" t="s">
        <v>203</v>
      </c>
      <c r="L241" s="86"/>
      <c r="M241" s="83" t="str">
        <f t="shared" si="2"/>
        <v>750MeV</v>
      </c>
      <c r="N241" s="86" t="str">
        <f t="shared" si="7"/>
        <v>650MeV</v>
      </c>
      <c r="O241" s="86">
        <f t="shared" si="4"/>
        <v>3395.77</v>
      </c>
      <c r="P241" s="86">
        <f t="shared" si="5"/>
        <v>2294.7</v>
      </c>
      <c r="Q241" s="86">
        <f t="shared" si="6"/>
        <v>232.08</v>
      </c>
      <c r="R241" s="86">
        <f t="shared" si="8"/>
        <v>676.47</v>
      </c>
      <c r="S241" s="86">
        <f t="shared" si="9"/>
        <v>760.51</v>
      </c>
      <c r="T241" s="76">
        <f t="shared" si="10"/>
        <v>42.55</v>
      </c>
      <c r="U241" s="23"/>
      <c r="V241" s="23"/>
      <c r="W241" s="23"/>
      <c r="X241" s="23"/>
      <c r="Y241" s="23"/>
      <c r="Z241" s="23"/>
    </row>
    <row r="242">
      <c r="A242" s="86"/>
      <c r="B242" s="83">
        <v>2582.0</v>
      </c>
      <c r="C242" s="83" t="s">
        <v>391</v>
      </c>
      <c r="D242" s="83">
        <v>30.69</v>
      </c>
      <c r="E242" s="83">
        <v>15.0</v>
      </c>
      <c r="F242" s="83">
        <v>37.48</v>
      </c>
      <c r="G242" s="83">
        <v>4171266.0</v>
      </c>
      <c r="H242" s="83">
        <v>63.66</v>
      </c>
      <c r="I242" s="212" t="s">
        <v>101</v>
      </c>
      <c r="J242" s="83" t="s">
        <v>164</v>
      </c>
      <c r="K242" s="83" t="s">
        <v>203</v>
      </c>
      <c r="L242" s="86"/>
      <c r="M242" s="83" t="str">
        <f t="shared" si="2"/>
        <v>750MeV</v>
      </c>
      <c r="N242" s="86" t="str">
        <f t="shared" si="7"/>
        <v>650MeV</v>
      </c>
      <c r="O242" s="86">
        <f t="shared" si="4"/>
        <v>3395.77</v>
      </c>
      <c r="P242" s="86">
        <f t="shared" si="5"/>
        <v>2332.18</v>
      </c>
      <c r="Q242" s="86">
        <f t="shared" si="6"/>
        <v>232.08</v>
      </c>
      <c r="R242" s="86">
        <f t="shared" si="8"/>
        <v>676.47</v>
      </c>
      <c r="S242" s="86">
        <f t="shared" si="9"/>
        <v>797.99</v>
      </c>
      <c r="T242" s="76">
        <f t="shared" si="10"/>
        <v>42.55</v>
      </c>
      <c r="U242" s="23"/>
      <c r="V242" s="23"/>
      <c r="W242" s="23"/>
      <c r="X242" s="23"/>
      <c r="Y242" s="23"/>
      <c r="Z242" s="23"/>
    </row>
    <row r="243">
      <c r="A243" s="86"/>
      <c r="B243" s="83">
        <v>2583.0</v>
      </c>
      <c r="C243" s="83" t="s">
        <v>391</v>
      </c>
      <c r="D243" s="83">
        <v>30.69</v>
      </c>
      <c r="E243" s="83">
        <v>10.0</v>
      </c>
      <c r="F243" s="83">
        <v>11.39</v>
      </c>
      <c r="G243" s="83">
        <v>947119.0</v>
      </c>
      <c r="H243" s="83">
        <v>20.17</v>
      </c>
      <c r="I243" s="212" t="s">
        <v>101</v>
      </c>
      <c r="J243" s="83" t="s">
        <v>164</v>
      </c>
      <c r="K243" s="83" t="s">
        <v>203</v>
      </c>
      <c r="L243" s="86"/>
      <c r="M243" s="83" t="str">
        <f t="shared" si="2"/>
        <v>750MeV</v>
      </c>
      <c r="N243" s="86" t="str">
        <f t="shared" si="7"/>
        <v>650MeV</v>
      </c>
      <c r="O243" s="86">
        <f t="shared" si="4"/>
        <v>3395.77</v>
      </c>
      <c r="P243" s="86">
        <f t="shared" si="5"/>
        <v>2343.57</v>
      </c>
      <c r="Q243" s="86">
        <f t="shared" si="6"/>
        <v>232.08</v>
      </c>
      <c r="R243" s="86">
        <f t="shared" si="8"/>
        <v>676.47</v>
      </c>
      <c r="S243" s="86">
        <f t="shared" si="9"/>
        <v>809.38</v>
      </c>
      <c r="T243" s="76">
        <f t="shared" si="10"/>
        <v>42.55</v>
      </c>
      <c r="U243" s="23"/>
      <c r="V243" s="23"/>
      <c r="W243" s="23"/>
      <c r="X243" s="23"/>
      <c r="Y243" s="23"/>
      <c r="Z243" s="23"/>
    </row>
    <row r="244">
      <c r="A244" s="86"/>
      <c r="B244" s="83">
        <v>2584.0</v>
      </c>
      <c r="C244" s="83" t="s">
        <v>391</v>
      </c>
      <c r="D244" s="83">
        <v>30.69</v>
      </c>
      <c r="E244" s="83">
        <v>5.0</v>
      </c>
      <c r="F244" s="83">
        <v>6.44</v>
      </c>
      <c r="G244" s="83">
        <v>328528.0</v>
      </c>
      <c r="H244" s="83">
        <v>21.95</v>
      </c>
      <c r="I244" s="212" t="s">
        <v>101</v>
      </c>
      <c r="J244" s="83" t="s">
        <v>164</v>
      </c>
      <c r="K244" s="83" t="s">
        <v>203</v>
      </c>
      <c r="L244" s="86"/>
      <c r="M244" s="83" t="str">
        <f t="shared" si="2"/>
        <v>750MeV</v>
      </c>
      <c r="N244" s="86" t="str">
        <f t="shared" si="7"/>
        <v>650MeV</v>
      </c>
      <c r="O244" s="86">
        <f t="shared" si="4"/>
        <v>3395.77</v>
      </c>
      <c r="P244" s="86">
        <f t="shared" si="5"/>
        <v>2350.01</v>
      </c>
      <c r="Q244" s="86">
        <f t="shared" si="6"/>
        <v>232.08</v>
      </c>
      <c r="R244" s="86">
        <f t="shared" si="8"/>
        <v>676.47</v>
      </c>
      <c r="S244" s="86">
        <f t="shared" si="9"/>
        <v>815.82</v>
      </c>
      <c r="T244" s="76">
        <f t="shared" si="10"/>
        <v>42.55</v>
      </c>
      <c r="U244" s="23"/>
      <c r="V244" s="23"/>
      <c r="W244" s="23"/>
      <c r="X244" s="23"/>
      <c r="Y244" s="23"/>
      <c r="Z244" s="23"/>
    </row>
    <row r="245">
      <c r="A245" s="86"/>
      <c r="B245" s="83">
        <v>2585.0</v>
      </c>
      <c r="C245" s="83" t="s">
        <v>154</v>
      </c>
      <c r="D245" s="83">
        <v>30.69</v>
      </c>
      <c r="E245" s="83">
        <v>15.0</v>
      </c>
      <c r="F245" s="83">
        <v>0.0</v>
      </c>
      <c r="G245" s="83">
        <v>69618.0</v>
      </c>
      <c r="H245" s="83">
        <v>0.0</v>
      </c>
      <c r="I245" s="212" t="s">
        <v>101</v>
      </c>
      <c r="J245" s="83" t="s">
        <v>102</v>
      </c>
      <c r="K245" s="83" t="s">
        <v>203</v>
      </c>
      <c r="L245" s="86"/>
      <c r="M245" s="83" t="str">
        <f t="shared" si="2"/>
        <v>750MeV</v>
      </c>
      <c r="N245" s="86" t="str">
        <f t="shared" si="7"/>
        <v>650MeV</v>
      </c>
      <c r="O245" s="86">
        <f t="shared" si="4"/>
        <v>3395.77</v>
      </c>
      <c r="P245" s="86">
        <f t="shared" si="5"/>
        <v>2350.01</v>
      </c>
      <c r="Q245" s="86">
        <f t="shared" si="6"/>
        <v>232.08</v>
      </c>
      <c r="R245" s="86">
        <f t="shared" si="8"/>
        <v>676.47</v>
      </c>
      <c r="S245" s="86">
        <f t="shared" si="9"/>
        <v>815.82</v>
      </c>
      <c r="T245" s="76">
        <f t="shared" si="10"/>
        <v>42.55</v>
      </c>
      <c r="U245" s="23"/>
      <c r="V245" s="23"/>
      <c r="W245" s="23"/>
      <c r="X245" s="23"/>
      <c r="Y245" s="23"/>
      <c r="Z245" s="23"/>
    </row>
    <row r="246">
      <c r="A246" s="86"/>
      <c r="B246" s="83">
        <v>2586.0</v>
      </c>
      <c r="C246" s="83" t="s">
        <v>314</v>
      </c>
      <c r="D246" s="83">
        <v>30.69</v>
      </c>
      <c r="E246" s="83">
        <v>15.0</v>
      </c>
      <c r="F246" s="83">
        <v>16.21</v>
      </c>
      <c r="G246" s="83">
        <v>1754939.0</v>
      </c>
      <c r="H246" s="83">
        <v>19.43</v>
      </c>
      <c r="I246" s="212" t="s">
        <v>101</v>
      </c>
      <c r="J246" s="83" t="s">
        <v>102</v>
      </c>
      <c r="K246" s="83" t="s">
        <v>203</v>
      </c>
      <c r="L246" s="86"/>
      <c r="M246" s="83" t="str">
        <f t="shared" si="2"/>
        <v>750MeV</v>
      </c>
      <c r="N246" s="86" t="str">
        <f t="shared" si="7"/>
        <v>650MeV</v>
      </c>
      <c r="O246" s="86">
        <f t="shared" si="4"/>
        <v>3395.77</v>
      </c>
      <c r="P246" s="86">
        <f t="shared" si="5"/>
        <v>2366.22</v>
      </c>
      <c r="Q246" s="86">
        <f t="shared" si="6"/>
        <v>232.08</v>
      </c>
      <c r="R246" s="86">
        <f t="shared" si="8"/>
        <v>676.47</v>
      </c>
      <c r="S246" s="86">
        <f t="shared" si="9"/>
        <v>832.03</v>
      </c>
      <c r="T246" s="76">
        <f t="shared" si="10"/>
        <v>42.55</v>
      </c>
      <c r="U246" s="23"/>
      <c r="V246" s="23"/>
      <c r="W246" s="23"/>
      <c r="X246" s="23"/>
      <c r="Y246" s="23"/>
      <c r="Z246" s="23"/>
    </row>
    <row r="247">
      <c r="A247" s="86"/>
      <c r="B247" s="83">
        <v>2587.0</v>
      </c>
      <c r="C247" s="83" t="s">
        <v>314</v>
      </c>
      <c r="D247" s="83">
        <v>30.69</v>
      </c>
      <c r="E247" s="83">
        <v>10.0</v>
      </c>
      <c r="F247" s="83">
        <v>21.39</v>
      </c>
      <c r="G247" s="83">
        <v>1861913.0</v>
      </c>
      <c r="H247" s="83">
        <v>38.11</v>
      </c>
      <c r="I247" s="212" t="s">
        <v>101</v>
      </c>
      <c r="J247" s="83" t="s">
        <v>53</v>
      </c>
      <c r="K247" s="83" t="s">
        <v>203</v>
      </c>
      <c r="L247" s="86"/>
      <c r="M247" s="83" t="str">
        <f t="shared" si="2"/>
        <v>750MeV</v>
      </c>
      <c r="N247" s="86" t="str">
        <f t="shared" si="7"/>
        <v>650MeV</v>
      </c>
      <c r="O247" s="86">
        <f t="shared" si="4"/>
        <v>3395.77</v>
      </c>
      <c r="P247" s="86">
        <f t="shared" si="5"/>
        <v>2387.61</v>
      </c>
      <c r="Q247" s="86">
        <f t="shared" si="6"/>
        <v>232.08</v>
      </c>
      <c r="R247" s="86">
        <f t="shared" si="8"/>
        <v>676.47</v>
      </c>
      <c r="S247" s="86">
        <f t="shared" si="9"/>
        <v>853.42</v>
      </c>
      <c r="T247" s="76">
        <f t="shared" si="10"/>
        <v>42.55</v>
      </c>
      <c r="U247" s="23"/>
      <c r="V247" s="23"/>
      <c r="W247" s="23"/>
      <c r="X247" s="23"/>
      <c r="Y247" s="23"/>
      <c r="Z247" s="23"/>
    </row>
    <row r="248">
      <c r="A248" s="86"/>
      <c r="B248" s="83">
        <v>2588.0</v>
      </c>
      <c r="C248" s="83" t="s">
        <v>391</v>
      </c>
      <c r="D248" s="83">
        <v>30.69</v>
      </c>
      <c r="E248" s="83">
        <v>5.0</v>
      </c>
      <c r="F248" s="83">
        <v>5.87</v>
      </c>
      <c r="G248" s="83">
        <v>374471.0</v>
      </c>
      <c r="H248" s="83">
        <v>20.83</v>
      </c>
      <c r="I248" s="212" t="s">
        <v>101</v>
      </c>
      <c r="J248" s="83" t="s">
        <v>164</v>
      </c>
      <c r="K248" s="83" t="s">
        <v>477</v>
      </c>
      <c r="L248" s="86"/>
      <c r="M248" s="83" t="str">
        <f t="shared" si="2"/>
        <v>140MeV</v>
      </c>
      <c r="N248" s="86" t="str">
        <f t="shared" si="7"/>
        <v>140MeV</v>
      </c>
      <c r="O248" s="86">
        <f t="shared" si="4"/>
        <v>3395.77</v>
      </c>
      <c r="P248" s="86">
        <f t="shared" si="5"/>
        <v>2393.48</v>
      </c>
      <c r="Q248" s="86">
        <f t="shared" si="6"/>
        <v>232.08</v>
      </c>
      <c r="R248" s="86">
        <f t="shared" si="8"/>
        <v>676.47</v>
      </c>
      <c r="S248" s="86">
        <f t="shared" si="9"/>
        <v>859.29</v>
      </c>
      <c r="T248" s="76">
        <f t="shared" si="10"/>
        <v>42.55</v>
      </c>
      <c r="U248" s="23"/>
      <c r="V248" s="23"/>
      <c r="W248" s="23"/>
      <c r="X248" s="23"/>
      <c r="Y248" s="23"/>
      <c r="Z248" s="23"/>
    </row>
    <row r="249">
      <c r="A249" s="23"/>
      <c r="B249" s="83">
        <v>2589.0</v>
      </c>
      <c r="C249" s="83" t="s">
        <v>154</v>
      </c>
      <c r="D249" s="83">
        <v>30.69</v>
      </c>
      <c r="E249" s="83">
        <v>15.0</v>
      </c>
      <c r="F249" s="83">
        <v>0.0</v>
      </c>
      <c r="G249" s="83">
        <v>22473.0</v>
      </c>
      <c r="H249" s="83">
        <v>0.0</v>
      </c>
      <c r="I249" s="83" t="s">
        <v>101</v>
      </c>
      <c r="J249" s="83" t="s">
        <v>164</v>
      </c>
      <c r="K249" s="83" t="s">
        <v>223</v>
      </c>
      <c r="L249" s="86"/>
      <c r="M249" s="83" t="str">
        <f t="shared" si="2"/>
        <v>750MeV</v>
      </c>
      <c r="N249" s="86" t="str">
        <f t="shared" si="7"/>
        <v>650MeV</v>
      </c>
      <c r="O249" s="86">
        <f t="shared" si="4"/>
        <v>3395.77</v>
      </c>
      <c r="P249" s="86">
        <f t="shared" si="5"/>
        <v>2393.48</v>
      </c>
      <c r="Q249" s="86">
        <f t="shared" si="6"/>
        <v>232.08</v>
      </c>
      <c r="R249" s="86">
        <f t="shared" si="8"/>
        <v>676.47</v>
      </c>
      <c r="S249" s="86">
        <f t="shared" si="9"/>
        <v>859.29</v>
      </c>
      <c r="T249" s="76">
        <f t="shared" si="10"/>
        <v>42.55</v>
      </c>
      <c r="U249" s="23"/>
      <c r="V249" s="23"/>
      <c r="W249" s="23"/>
      <c r="X249" s="23"/>
      <c r="Y249" s="23"/>
      <c r="Z249" s="23"/>
    </row>
    <row r="250">
      <c r="A250" s="86"/>
      <c r="B250" s="83">
        <v>2590.0</v>
      </c>
      <c r="C250" s="83" t="s">
        <v>154</v>
      </c>
      <c r="D250" s="83">
        <v>30.69</v>
      </c>
      <c r="E250" s="83">
        <v>15.0</v>
      </c>
      <c r="F250" s="83">
        <v>0.0</v>
      </c>
      <c r="G250" s="83">
        <v>9196.0</v>
      </c>
      <c r="H250" s="83">
        <v>0.0</v>
      </c>
      <c r="I250" s="83" t="s">
        <v>101</v>
      </c>
      <c r="J250" s="83" t="s">
        <v>399</v>
      </c>
      <c r="K250" s="83" t="s">
        <v>223</v>
      </c>
      <c r="L250" s="86"/>
      <c r="M250" s="83" t="str">
        <f t="shared" si="2"/>
        <v>750MeV</v>
      </c>
      <c r="N250" s="86" t="str">
        <f t="shared" si="7"/>
        <v>650MeV</v>
      </c>
      <c r="O250" s="86">
        <f t="shared" si="4"/>
        <v>3395.77</v>
      </c>
      <c r="P250" s="86">
        <f t="shared" si="5"/>
        <v>2393.48</v>
      </c>
      <c r="Q250" s="86">
        <f t="shared" si="6"/>
        <v>232.08</v>
      </c>
      <c r="R250" s="86">
        <f t="shared" si="8"/>
        <v>676.47</v>
      </c>
      <c r="S250" s="86">
        <f t="shared" si="9"/>
        <v>859.29</v>
      </c>
      <c r="T250" s="76">
        <f t="shared" si="10"/>
        <v>42.55</v>
      </c>
      <c r="U250" s="23"/>
      <c r="V250" s="23"/>
      <c r="W250" s="23"/>
      <c r="X250" s="23"/>
      <c r="Y250" s="23"/>
      <c r="Z250" s="23"/>
    </row>
    <row r="251">
      <c r="A251" s="86"/>
      <c r="B251" s="83">
        <v>2591.0</v>
      </c>
      <c r="C251" s="83" t="s">
        <v>391</v>
      </c>
      <c r="D251" s="83">
        <v>30.69</v>
      </c>
      <c r="E251" s="83">
        <v>15.0</v>
      </c>
      <c r="F251" s="83">
        <v>9.62</v>
      </c>
      <c r="G251" s="83">
        <v>964682.0</v>
      </c>
      <c r="H251" s="83">
        <v>11.55</v>
      </c>
      <c r="I251" s="83" t="s">
        <v>101</v>
      </c>
      <c r="J251" s="83" t="s">
        <v>400</v>
      </c>
      <c r="K251" s="83" t="s">
        <v>223</v>
      </c>
      <c r="L251" s="86"/>
      <c r="M251" s="83" t="str">
        <f t="shared" si="2"/>
        <v>750MeV</v>
      </c>
      <c r="N251" s="86" t="str">
        <f t="shared" si="7"/>
        <v>650MeV</v>
      </c>
      <c r="O251" s="86">
        <f t="shared" si="4"/>
        <v>3395.77</v>
      </c>
      <c r="P251" s="86">
        <f t="shared" si="5"/>
        <v>2403.1</v>
      </c>
      <c r="Q251" s="86">
        <f t="shared" si="6"/>
        <v>232.08</v>
      </c>
      <c r="R251" s="86">
        <f t="shared" si="8"/>
        <v>676.47</v>
      </c>
      <c r="S251" s="86">
        <f t="shared" si="9"/>
        <v>868.91</v>
      </c>
      <c r="T251" s="76">
        <f t="shared" si="10"/>
        <v>42.55</v>
      </c>
      <c r="U251" s="23"/>
      <c r="V251" s="23"/>
      <c r="W251" s="23"/>
      <c r="X251" s="23"/>
      <c r="Y251" s="23"/>
      <c r="Z251" s="23"/>
    </row>
    <row r="252">
      <c r="A252" s="139"/>
      <c r="B252" s="43">
        <v>2592.0</v>
      </c>
      <c r="C252" s="43" t="s">
        <v>391</v>
      </c>
      <c r="D252" s="43">
        <v>30.69</v>
      </c>
      <c r="E252" s="43">
        <v>36.0</v>
      </c>
      <c r="F252" s="43">
        <v>20.13</v>
      </c>
      <c r="G252" s="43">
        <v>691172.0</v>
      </c>
      <c r="H252" s="43">
        <v>14.76</v>
      </c>
      <c r="I252" s="43" t="s">
        <v>229</v>
      </c>
      <c r="J252" s="43" t="s">
        <v>164</v>
      </c>
      <c r="K252" s="43" t="s">
        <v>203</v>
      </c>
      <c r="L252" s="139"/>
      <c r="M252" s="43" t="str">
        <f t="shared" si="2"/>
        <v>750MeV</v>
      </c>
      <c r="N252" s="139" t="str">
        <f t="shared" si="7"/>
        <v>650MeV</v>
      </c>
      <c r="O252" s="139">
        <f t="shared" si="4"/>
        <v>3395.77</v>
      </c>
      <c r="P252" s="139">
        <f t="shared" si="5"/>
        <v>2403.1</v>
      </c>
      <c r="Q252" s="139">
        <f t="shared" si="6"/>
        <v>252.21</v>
      </c>
      <c r="R252" s="139">
        <f t="shared" si="8"/>
        <v>676.47</v>
      </c>
      <c r="S252" s="139">
        <f t="shared" si="9"/>
        <v>868.91</v>
      </c>
      <c r="T252" s="76">
        <f t="shared" si="10"/>
        <v>62.68</v>
      </c>
      <c r="U252" s="27"/>
      <c r="V252" s="27"/>
      <c r="W252" s="27"/>
      <c r="X252" s="27"/>
      <c r="Y252" s="27"/>
      <c r="Z252" s="27"/>
    </row>
    <row r="253">
      <c r="A253" s="139"/>
      <c r="B253" s="43">
        <v>2593.0</v>
      </c>
      <c r="C253" s="43" t="s">
        <v>391</v>
      </c>
      <c r="D253" s="43">
        <v>30.69</v>
      </c>
      <c r="E253" s="43">
        <v>18.0</v>
      </c>
      <c r="F253" s="43">
        <v>11.09</v>
      </c>
      <c r="G253" s="43">
        <v>231370.0</v>
      </c>
      <c r="H253" s="43">
        <v>11.08</v>
      </c>
      <c r="I253" s="43" t="s">
        <v>229</v>
      </c>
      <c r="J253" s="43" t="s">
        <v>164</v>
      </c>
      <c r="K253" s="43" t="s">
        <v>203</v>
      </c>
      <c r="L253" s="139"/>
      <c r="M253" s="43" t="str">
        <f t="shared" si="2"/>
        <v>750MeV</v>
      </c>
      <c r="N253" s="139" t="str">
        <f t="shared" si="7"/>
        <v>650MeV</v>
      </c>
      <c r="O253" s="139">
        <f t="shared" si="4"/>
        <v>3395.77</v>
      </c>
      <c r="P253" s="139">
        <f t="shared" si="5"/>
        <v>2403.1</v>
      </c>
      <c r="Q253" s="139">
        <f t="shared" si="6"/>
        <v>263.3</v>
      </c>
      <c r="R253" s="139">
        <f t="shared" si="8"/>
        <v>676.47</v>
      </c>
      <c r="S253" s="139">
        <f t="shared" si="9"/>
        <v>868.91</v>
      </c>
      <c r="T253" s="76">
        <f t="shared" si="10"/>
        <v>73.77</v>
      </c>
      <c r="U253" s="27"/>
      <c r="V253" s="27"/>
      <c r="W253" s="27"/>
      <c r="X253" s="27"/>
      <c r="Y253" s="27"/>
      <c r="Z253" s="27"/>
    </row>
    <row r="254">
      <c r="A254" s="76"/>
      <c r="B254" s="52">
        <v>2594.0</v>
      </c>
      <c r="C254" s="52" t="s">
        <v>391</v>
      </c>
      <c r="D254" s="52">
        <v>30.69</v>
      </c>
      <c r="E254" s="52">
        <v>36.0</v>
      </c>
      <c r="F254" s="52">
        <v>102.9</v>
      </c>
      <c r="G254" s="52">
        <v>4027364.0</v>
      </c>
      <c r="H254" s="52">
        <v>64.81</v>
      </c>
      <c r="I254" s="52" t="s">
        <v>65</v>
      </c>
      <c r="J254" s="52" t="s">
        <v>164</v>
      </c>
      <c r="K254" s="52" t="s">
        <v>203</v>
      </c>
      <c r="L254" s="76"/>
      <c r="M254" s="52" t="str">
        <f t="shared" si="2"/>
        <v>750MeV</v>
      </c>
      <c r="N254" s="76" t="str">
        <f t="shared" si="7"/>
        <v>650MeV</v>
      </c>
      <c r="O254" s="76">
        <f t="shared" si="4"/>
        <v>3498.67</v>
      </c>
      <c r="P254" s="76">
        <f t="shared" si="5"/>
        <v>2403.1</v>
      </c>
      <c r="Q254" s="76">
        <f t="shared" si="6"/>
        <v>263.3</v>
      </c>
      <c r="R254" s="76">
        <f t="shared" si="8"/>
        <v>779.37</v>
      </c>
      <c r="S254" s="76">
        <f t="shared" si="9"/>
        <v>868.91</v>
      </c>
      <c r="T254" s="76">
        <f t="shared" si="10"/>
        <v>73.77</v>
      </c>
    </row>
    <row r="255">
      <c r="A255" s="76"/>
      <c r="B255" s="52">
        <v>2595.0</v>
      </c>
      <c r="C255" s="52" t="s">
        <v>391</v>
      </c>
      <c r="D255" s="52">
        <v>30.69</v>
      </c>
      <c r="E255" s="52">
        <v>36.0</v>
      </c>
      <c r="F255" s="52">
        <v>51.21</v>
      </c>
      <c r="G255" s="52">
        <v>1962544.0</v>
      </c>
      <c r="H255" s="52">
        <v>25.88</v>
      </c>
      <c r="I255" s="52" t="s">
        <v>65</v>
      </c>
      <c r="J255" s="52" t="s">
        <v>164</v>
      </c>
      <c r="K255" s="52" t="s">
        <v>203</v>
      </c>
      <c r="L255" s="52" t="s">
        <v>930</v>
      </c>
      <c r="M255" s="52" t="str">
        <f t="shared" si="2"/>
        <v>750MeV</v>
      </c>
      <c r="N255" s="76" t="str">
        <f t="shared" si="7"/>
        <v>650MeV</v>
      </c>
      <c r="O255" s="76">
        <f t="shared" si="4"/>
        <v>3549.88</v>
      </c>
      <c r="P255" s="76">
        <f t="shared" si="5"/>
        <v>2403.1</v>
      </c>
      <c r="Q255" s="76">
        <f t="shared" si="6"/>
        <v>263.3</v>
      </c>
      <c r="R255" s="76">
        <f t="shared" si="8"/>
        <v>830.58</v>
      </c>
      <c r="S255" s="76">
        <f t="shared" si="9"/>
        <v>868.91</v>
      </c>
      <c r="T255" s="76">
        <f t="shared" si="10"/>
        <v>73.77</v>
      </c>
    </row>
    <row r="256">
      <c r="A256" s="76"/>
      <c r="B256" s="52">
        <v>2596.0</v>
      </c>
      <c r="C256" s="52" t="s">
        <v>154</v>
      </c>
      <c r="D256" s="52">
        <v>30.69</v>
      </c>
      <c r="E256" s="52">
        <v>36.0</v>
      </c>
      <c r="F256" s="52">
        <v>0.0</v>
      </c>
      <c r="G256" s="52">
        <v>52521.0</v>
      </c>
      <c r="H256" s="52">
        <v>0.0</v>
      </c>
      <c r="I256" s="52" t="s">
        <v>65</v>
      </c>
      <c r="J256" s="52" t="s">
        <v>164</v>
      </c>
      <c r="K256" s="52" t="s">
        <v>203</v>
      </c>
      <c r="L256" s="52" t="s">
        <v>931</v>
      </c>
      <c r="M256" s="52" t="str">
        <f t="shared" si="2"/>
        <v>750MeV</v>
      </c>
      <c r="N256" s="76" t="str">
        <f t="shared" si="7"/>
        <v>650MeV</v>
      </c>
      <c r="O256" s="76">
        <f t="shared" si="4"/>
        <v>3549.88</v>
      </c>
      <c r="P256" s="76">
        <f t="shared" si="5"/>
        <v>2403.1</v>
      </c>
      <c r="Q256" s="76">
        <f t="shared" si="6"/>
        <v>263.3</v>
      </c>
      <c r="R256" s="76">
        <f t="shared" si="8"/>
        <v>830.58</v>
      </c>
      <c r="S256" s="76">
        <f t="shared" si="9"/>
        <v>868.91</v>
      </c>
      <c r="T256" s="76">
        <f t="shared" si="10"/>
        <v>73.77</v>
      </c>
    </row>
    <row r="257">
      <c r="A257" s="76"/>
      <c r="B257" s="52">
        <v>2597.0</v>
      </c>
      <c r="C257" s="52" t="s">
        <v>154</v>
      </c>
      <c r="D257" s="52">
        <v>30.69</v>
      </c>
      <c r="E257" s="52">
        <v>36.0</v>
      </c>
      <c r="F257" s="52">
        <v>0.0</v>
      </c>
      <c r="G257" s="52">
        <v>13714.0</v>
      </c>
      <c r="H257" s="52">
        <v>0.0</v>
      </c>
      <c r="I257" s="52" t="s">
        <v>65</v>
      </c>
      <c r="J257" s="52" t="s">
        <v>164</v>
      </c>
      <c r="K257" s="52" t="s">
        <v>203</v>
      </c>
      <c r="L257" s="52" t="s">
        <v>931</v>
      </c>
      <c r="M257" s="52" t="str">
        <f t="shared" si="2"/>
        <v>750MeV</v>
      </c>
      <c r="N257" s="76" t="str">
        <f t="shared" si="7"/>
        <v>650MeV</v>
      </c>
      <c r="O257" s="76">
        <f t="shared" si="4"/>
        <v>3549.88</v>
      </c>
      <c r="P257" s="76">
        <f t="shared" si="5"/>
        <v>2403.1</v>
      </c>
      <c r="Q257" s="76">
        <f t="shared" si="6"/>
        <v>263.3</v>
      </c>
      <c r="R257" s="76">
        <f t="shared" si="8"/>
        <v>830.58</v>
      </c>
      <c r="S257" s="76">
        <f t="shared" si="9"/>
        <v>868.91</v>
      </c>
      <c r="T257" s="76">
        <f t="shared" si="10"/>
        <v>73.77</v>
      </c>
    </row>
    <row r="258">
      <c r="A258" s="104">
        <v>45234.0</v>
      </c>
      <c r="B258" s="52">
        <v>2598.0</v>
      </c>
      <c r="C258" s="52" t="s">
        <v>391</v>
      </c>
      <c r="D258" s="52">
        <v>30.69</v>
      </c>
      <c r="E258" s="52">
        <v>36.0</v>
      </c>
      <c r="F258" s="52">
        <v>33.22</v>
      </c>
      <c r="G258" s="52">
        <v>4206600.0</v>
      </c>
      <c r="H258" s="52">
        <v>58.94</v>
      </c>
      <c r="I258" s="52" t="s">
        <v>65</v>
      </c>
      <c r="J258" s="52" t="s">
        <v>164</v>
      </c>
      <c r="K258" s="52" t="s">
        <v>203</v>
      </c>
      <c r="L258" s="76"/>
      <c r="M258" s="52" t="str">
        <f t="shared" si="2"/>
        <v>750MeV</v>
      </c>
      <c r="N258" s="76" t="str">
        <f t="shared" si="7"/>
        <v>650MeV</v>
      </c>
      <c r="O258" s="76">
        <f t="shared" si="4"/>
        <v>3583.1</v>
      </c>
      <c r="P258" s="76">
        <f t="shared" si="5"/>
        <v>2403.1</v>
      </c>
      <c r="Q258" s="76">
        <f t="shared" si="6"/>
        <v>263.3</v>
      </c>
      <c r="R258" s="76">
        <f t="shared" si="8"/>
        <v>863.8</v>
      </c>
      <c r="S258" s="76">
        <f t="shared" si="9"/>
        <v>868.91</v>
      </c>
      <c r="T258" s="76">
        <f t="shared" si="10"/>
        <v>73.77</v>
      </c>
    </row>
    <row r="259">
      <c r="A259" s="76"/>
      <c r="B259" s="52">
        <v>2599.0</v>
      </c>
      <c r="C259" s="52" t="s">
        <v>391</v>
      </c>
      <c r="D259" s="52">
        <v>30.69</v>
      </c>
      <c r="E259" s="52">
        <v>24.0</v>
      </c>
      <c r="F259" s="52">
        <v>25.86</v>
      </c>
      <c r="G259" s="52">
        <v>765175.0</v>
      </c>
      <c r="H259" s="52">
        <v>25.33</v>
      </c>
      <c r="I259" s="52" t="s">
        <v>65</v>
      </c>
      <c r="J259" s="52" t="s">
        <v>164</v>
      </c>
      <c r="K259" s="52" t="s">
        <v>203</v>
      </c>
      <c r="L259" s="76"/>
      <c r="M259" s="52" t="str">
        <f t="shared" si="2"/>
        <v>750MeV</v>
      </c>
      <c r="N259" s="76" t="str">
        <f t="shared" si="7"/>
        <v>650MeV</v>
      </c>
      <c r="O259" s="76">
        <f t="shared" si="4"/>
        <v>3608.96</v>
      </c>
      <c r="P259" s="76">
        <f t="shared" si="5"/>
        <v>2403.1</v>
      </c>
      <c r="Q259" s="76">
        <f t="shared" si="6"/>
        <v>263.3</v>
      </c>
      <c r="R259" s="76">
        <f t="shared" si="8"/>
        <v>889.66</v>
      </c>
      <c r="S259" s="76">
        <f t="shared" si="9"/>
        <v>868.91</v>
      </c>
      <c r="T259" s="76">
        <f t="shared" si="10"/>
        <v>73.77</v>
      </c>
    </row>
    <row r="260">
      <c r="A260" s="76"/>
      <c r="B260" s="52">
        <v>2600.0</v>
      </c>
      <c r="C260" s="52" t="s">
        <v>391</v>
      </c>
      <c r="D260" s="52">
        <v>30.69</v>
      </c>
      <c r="E260" s="52">
        <v>12.0</v>
      </c>
      <c r="F260" s="52">
        <v>15.79</v>
      </c>
      <c r="G260" s="52">
        <v>327362.0</v>
      </c>
      <c r="H260" s="52">
        <v>36.4</v>
      </c>
      <c r="I260" s="52" t="s">
        <v>65</v>
      </c>
      <c r="J260" s="52" t="s">
        <v>164</v>
      </c>
      <c r="K260" s="52" t="s">
        <v>203</v>
      </c>
      <c r="L260" s="76"/>
      <c r="M260" s="52" t="str">
        <f t="shared" si="2"/>
        <v>750MeV</v>
      </c>
      <c r="N260" s="76" t="str">
        <f t="shared" si="7"/>
        <v>650MeV</v>
      </c>
      <c r="O260" s="76">
        <f t="shared" si="4"/>
        <v>3624.75</v>
      </c>
      <c r="P260" s="76">
        <f t="shared" si="5"/>
        <v>2403.1</v>
      </c>
      <c r="Q260" s="76">
        <f t="shared" si="6"/>
        <v>263.3</v>
      </c>
      <c r="R260" s="76">
        <f t="shared" si="8"/>
        <v>905.45</v>
      </c>
      <c r="S260" s="76">
        <f t="shared" si="9"/>
        <v>868.91</v>
      </c>
      <c r="T260" s="76">
        <f t="shared" si="10"/>
        <v>73.77</v>
      </c>
    </row>
    <row r="261">
      <c r="A261" s="76"/>
      <c r="B261" s="52">
        <v>2601.0</v>
      </c>
      <c r="C261" s="52" t="s">
        <v>314</v>
      </c>
      <c r="D261" s="52">
        <v>30.69</v>
      </c>
      <c r="E261" s="52">
        <v>20.0</v>
      </c>
      <c r="F261" s="52">
        <v>23.67</v>
      </c>
      <c r="G261" s="52">
        <v>629317.0</v>
      </c>
      <c r="H261" s="52">
        <v>22.56</v>
      </c>
      <c r="I261" s="52" t="s">
        <v>65</v>
      </c>
      <c r="J261" s="52" t="s">
        <v>44</v>
      </c>
      <c r="K261" s="52" t="s">
        <v>203</v>
      </c>
      <c r="L261" s="76"/>
      <c r="M261" s="52" t="str">
        <f t="shared" si="2"/>
        <v>750MeV</v>
      </c>
      <c r="N261" s="76" t="str">
        <f t="shared" si="7"/>
        <v>650MeV</v>
      </c>
      <c r="O261" s="76">
        <f t="shared" si="4"/>
        <v>3648.42</v>
      </c>
      <c r="P261" s="76">
        <f t="shared" si="5"/>
        <v>2403.1</v>
      </c>
      <c r="Q261" s="76">
        <f t="shared" si="6"/>
        <v>263.3</v>
      </c>
      <c r="R261" s="76">
        <f t="shared" si="8"/>
        <v>929.12</v>
      </c>
      <c r="S261" s="76">
        <f t="shared" si="9"/>
        <v>868.91</v>
      </c>
      <c r="T261" s="76">
        <f t="shared" si="10"/>
        <v>73.77</v>
      </c>
    </row>
    <row r="262">
      <c r="A262" s="76"/>
      <c r="B262" s="52">
        <v>2602.0</v>
      </c>
      <c r="C262" s="52" t="s">
        <v>314</v>
      </c>
      <c r="D262" s="52">
        <v>30.69</v>
      </c>
      <c r="E262" s="52">
        <v>25.0</v>
      </c>
      <c r="F262" s="52">
        <v>54.64</v>
      </c>
      <c r="G262" s="52">
        <v>1676911.0</v>
      </c>
      <c r="H262" s="52">
        <v>41.42</v>
      </c>
      <c r="I262" s="52" t="s">
        <v>65</v>
      </c>
      <c r="J262" s="52" t="s">
        <v>53</v>
      </c>
      <c r="K262" s="52" t="s">
        <v>203</v>
      </c>
      <c r="L262" s="76"/>
      <c r="M262" s="52" t="str">
        <f t="shared" si="2"/>
        <v>750MeV</v>
      </c>
      <c r="N262" s="76" t="str">
        <f t="shared" si="7"/>
        <v>650MeV</v>
      </c>
      <c r="O262" s="76">
        <f t="shared" si="4"/>
        <v>3703.06</v>
      </c>
      <c r="P262" s="76">
        <f t="shared" si="5"/>
        <v>2403.1</v>
      </c>
      <c r="Q262" s="76">
        <f t="shared" si="6"/>
        <v>263.3</v>
      </c>
      <c r="R262" s="76">
        <f t="shared" si="8"/>
        <v>983.76</v>
      </c>
      <c r="S262" s="76">
        <f t="shared" si="9"/>
        <v>868.91</v>
      </c>
      <c r="T262" s="76">
        <f t="shared" si="10"/>
        <v>73.77</v>
      </c>
    </row>
    <row r="263">
      <c r="A263" s="76"/>
      <c r="B263" s="52">
        <v>2603.0</v>
      </c>
      <c r="C263" s="52" t="s">
        <v>314</v>
      </c>
      <c r="D263" s="52">
        <v>30.69</v>
      </c>
      <c r="E263" s="52">
        <v>12.0</v>
      </c>
      <c r="F263" s="52">
        <v>14.11</v>
      </c>
      <c r="G263" s="52">
        <v>430440.0</v>
      </c>
      <c r="H263" s="52">
        <v>21.26</v>
      </c>
      <c r="I263" s="52" t="s">
        <v>65</v>
      </c>
      <c r="J263" s="52" t="s">
        <v>164</v>
      </c>
      <c r="K263" s="52" t="s">
        <v>477</v>
      </c>
      <c r="L263" s="76"/>
      <c r="M263" s="52" t="str">
        <f t="shared" si="2"/>
        <v>140MeV</v>
      </c>
      <c r="N263" s="76" t="str">
        <f t="shared" si="7"/>
        <v>140MeV</v>
      </c>
      <c r="O263" s="76">
        <f t="shared" si="4"/>
        <v>3717.17</v>
      </c>
      <c r="P263" s="76">
        <f t="shared" si="5"/>
        <v>2403.1</v>
      </c>
      <c r="Q263" s="76">
        <f t="shared" si="6"/>
        <v>263.3</v>
      </c>
      <c r="R263" s="76">
        <f t="shared" si="8"/>
        <v>997.87</v>
      </c>
      <c r="S263" s="76">
        <f t="shared" si="9"/>
        <v>868.91</v>
      </c>
      <c r="T263" s="76">
        <f t="shared" si="10"/>
        <v>73.77</v>
      </c>
    </row>
    <row r="264">
      <c r="A264" s="76"/>
      <c r="B264" s="52">
        <v>2604.0</v>
      </c>
      <c r="C264" s="52" t="s">
        <v>154</v>
      </c>
      <c r="D264" s="52">
        <v>30.69</v>
      </c>
      <c r="E264" s="52">
        <v>36.0</v>
      </c>
      <c r="F264" s="52">
        <v>0.0</v>
      </c>
      <c r="G264" s="52">
        <v>0.0</v>
      </c>
      <c r="H264" s="52">
        <v>0.0</v>
      </c>
      <c r="I264" s="52" t="s">
        <v>65</v>
      </c>
      <c r="J264" s="52" t="s">
        <v>400</v>
      </c>
      <c r="K264" s="52" t="s">
        <v>223</v>
      </c>
      <c r="L264" s="52" t="s">
        <v>415</v>
      </c>
      <c r="M264" s="52" t="str">
        <f t="shared" si="2"/>
        <v>750MeV</v>
      </c>
      <c r="N264" s="76" t="str">
        <f t="shared" si="7"/>
        <v>650MeV</v>
      </c>
      <c r="O264" s="76">
        <f t="shared" si="4"/>
        <v>3717.17</v>
      </c>
      <c r="P264" s="76">
        <f t="shared" si="5"/>
        <v>2403.1</v>
      </c>
      <c r="Q264" s="76">
        <f t="shared" si="6"/>
        <v>263.3</v>
      </c>
      <c r="R264" s="76">
        <f t="shared" si="8"/>
        <v>997.87</v>
      </c>
      <c r="S264" s="76">
        <f t="shared" si="9"/>
        <v>868.91</v>
      </c>
      <c r="T264" s="76">
        <f t="shared" si="10"/>
        <v>73.77</v>
      </c>
    </row>
    <row r="265">
      <c r="A265" s="76"/>
      <c r="B265" s="52">
        <v>2605.0</v>
      </c>
      <c r="C265" s="52" t="s">
        <v>154</v>
      </c>
      <c r="D265" s="52">
        <v>30.69</v>
      </c>
      <c r="E265" s="52">
        <v>36.0</v>
      </c>
      <c r="F265" s="52">
        <v>0.0</v>
      </c>
      <c r="G265" s="52">
        <v>168611.0</v>
      </c>
      <c r="H265" s="52">
        <v>16.32</v>
      </c>
      <c r="I265" s="52" t="s">
        <v>65</v>
      </c>
      <c r="J265" s="52" t="s">
        <v>400</v>
      </c>
      <c r="K265" s="52" t="s">
        <v>223</v>
      </c>
      <c r="L265" s="52" t="s">
        <v>415</v>
      </c>
      <c r="M265" s="52" t="str">
        <f t="shared" si="2"/>
        <v>750MeV</v>
      </c>
      <c r="N265" s="76" t="str">
        <f t="shared" si="7"/>
        <v>650MeV</v>
      </c>
      <c r="O265" s="76">
        <f>if($H265="LH2",$O264+$F265,$O264+0)</f>
        <v>3717.17</v>
      </c>
      <c r="P265" s="76">
        <f>if($H265="LD2",$P264+$F265,$P264+0)</f>
        <v>2403.1</v>
      </c>
      <c r="Q265" s="76">
        <f>if($H265="dummy",$Q264+$F265,$Q264+0)</f>
        <v>263.3</v>
      </c>
      <c r="R265" s="76">
        <f>if($H265="LH2",R264+$F265,R264+0)</f>
        <v>997.87</v>
      </c>
      <c r="S265" s="76">
        <f>if($H265="LD2",S264+F265,S264)</f>
        <v>868.91</v>
      </c>
      <c r="T265" s="76">
        <f>if($H265="dummy",T264+F265,T264)</f>
        <v>73.77</v>
      </c>
    </row>
    <row r="266">
      <c r="A266" s="76"/>
      <c r="B266" s="52">
        <v>2606.0</v>
      </c>
      <c r="C266" s="52" t="s">
        <v>391</v>
      </c>
      <c r="D266" s="52">
        <v>30.69</v>
      </c>
      <c r="E266" s="52">
        <v>36.0</v>
      </c>
      <c r="F266" s="52">
        <v>24.25</v>
      </c>
      <c r="G266" s="52">
        <v>881996.0</v>
      </c>
      <c r="H266" s="52">
        <v>12.39</v>
      </c>
      <c r="I266" s="52" t="s">
        <v>65</v>
      </c>
      <c r="J266" s="52" t="s">
        <v>400</v>
      </c>
      <c r="K266" s="52" t="s">
        <v>223</v>
      </c>
      <c r="L266" s="76"/>
      <c r="M266" s="52" t="str">
        <f t="shared" si="2"/>
        <v>750MeV</v>
      </c>
      <c r="N266" s="76" t="str">
        <f t="shared" si="7"/>
        <v>650MeV</v>
      </c>
      <c r="O266" s="76">
        <f t="shared" ref="O266:O462" si="11">if($I266="LH2",$O265+$F266,$O265+0)</f>
        <v>3741.42</v>
      </c>
      <c r="P266" s="76">
        <f t="shared" ref="P266:P462" si="12">if($I266="LD2",$P265+$F266,$P265+0)</f>
        <v>2403.1</v>
      </c>
      <c r="Q266" s="76">
        <f t="shared" ref="Q266:Q462" si="13">if($I266="dummy",$Q265+$F266,$Q265+0)</f>
        <v>263.3</v>
      </c>
      <c r="R266" s="76">
        <f t="shared" ref="R266:R462" si="14">if($I266="LH2",R265+$F266,R265+0)</f>
        <v>1022.12</v>
      </c>
      <c r="S266" s="76">
        <f t="shared" ref="S266:S462" si="15">if($I266="LD2",S265+F266,S265)</f>
        <v>868.91</v>
      </c>
      <c r="T266" s="76">
        <f t="shared" ref="T266:T462" si="16">if($I266="dummy",T265+F266,T265)</f>
        <v>73.77</v>
      </c>
    </row>
    <row r="267">
      <c r="A267" s="86"/>
      <c r="B267" s="83">
        <v>2607.0</v>
      </c>
      <c r="C267" s="83" t="s">
        <v>391</v>
      </c>
      <c r="D267" s="83">
        <v>30.69</v>
      </c>
      <c r="E267" s="83">
        <v>15.0</v>
      </c>
      <c r="F267" s="83">
        <v>51.83</v>
      </c>
      <c r="G267" s="83">
        <v>5637563.0</v>
      </c>
      <c r="H267" s="83">
        <v>67.46</v>
      </c>
      <c r="I267" s="83" t="s">
        <v>101</v>
      </c>
      <c r="J267" s="83" t="s">
        <v>164</v>
      </c>
      <c r="K267" s="83" t="s">
        <v>203</v>
      </c>
      <c r="L267" s="86"/>
      <c r="M267" s="83" t="str">
        <f t="shared" si="2"/>
        <v>750MeV</v>
      </c>
      <c r="N267" s="86" t="str">
        <f t="shared" si="7"/>
        <v>650MeV</v>
      </c>
      <c r="O267" s="86">
        <f t="shared" si="11"/>
        <v>3741.42</v>
      </c>
      <c r="P267" s="86">
        <f t="shared" si="12"/>
        <v>2454.93</v>
      </c>
      <c r="Q267" s="86">
        <f t="shared" si="13"/>
        <v>263.3</v>
      </c>
      <c r="R267" s="86">
        <f t="shared" si="14"/>
        <v>1022.12</v>
      </c>
      <c r="S267" s="86">
        <f t="shared" si="15"/>
        <v>920.74</v>
      </c>
      <c r="T267" s="76">
        <f t="shared" si="16"/>
        <v>73.77</v>
      </c>
      <c r="U267" s="23"/>
      <c r="V267" s="23"/>
      <c r="W267" s="23"/>
      <c r="X267" s="23"/>
      <c r="Y267" s="23"/>
      <c r="Z267" s="23"/>
    </row>
    <row r="268">
      <c r="A268" s="86"/>
      <c r="B268" s="83">
        <v>2608.0</v>
      </c>
      <c r="C268" s="83" t="s">
        <v>391</v>
      </c>
      <c r="D268" s="83">
        <v>30.69</v>
      </c>
      <c r="E268" s="83">
        <v>15.0</v>
      </c>
      <c r="F268" s="83">
        <v>51.7</v>
      </c>
      <c r="G268" s="83">
        <v>5568556.0</v>
      </c>
      <c r="H268" s="83">
        <v>66.7</v>
      </c>
      <c r="I268" s="83" t="s">
        <v>101</v>
      </c>
      <c r="J268" s="83" t="s">
        <v>164</v>
      </c>
      <c r="K268" s="83" t="s">
        <v>203</v>
      </c>
      <c r="L268" s="86"/>
      <c r="M268" s="83" t="str">
        <f t="shared" si="2"/>
        <v>750MeV</v>
      </c>
      <c r="N268" s="86" t="str">
        <f t="shared" si="7"/>
        <v>650MeV</v>
      </c>
      <c r="O268" s="86">
        <f t="shared" si="11"/>
        <v>3741.42</v>
      </c>
      <c r="P268" s="86">
        <f t="shared" si="12"/>
        <v>2506.63</v>
      </c>
      <c r="Q268" s="86">
        <f t="shared" si="13"/>
        <v>263.3</v>
      </c>
      <c r="R268" s="86">
        <f t="shared" si="14"/>
        <v>1022.12</v>
      </c>
      <c r="S268" s="86">
        <f t="shared" si="15"/>
        <v>972.44</v>
      </c>
      <c r="T268" s="76">
        <f t="shared" si="16"/>
        <v>73.77</v>
      </c>
      <c r="U268" s="23"/>
      <c r="V268" s="23"/>
      <c r="W268" s="23"/>
      <c r="X268" s="23"/>
      <c r="Y268" s="23"/>
      <c r="Z268" s="23"/>
    </row>
    <row r="269">
      <c r="A269" s="86"/>
      <c r="B269" s="83">
        <v>2609.0</v>
      </c>
      <c r="C269" s="83" t="s">
        <v>154</v>
      </c>
      <c r="D269" s="83">
        <v>30.69</v>
      </c>
      <c r="E269" s="83">
        <v>15.0</v>
      </c>
      <c r="F269" s="83">
        <v>0.0</v>
      </c>
      <c r="G269" s="83">
        <v>0.0</v>
      </c>
      <c r="H269" s="83">
        <v>0.0</v>
      </c>
      <c r="I269" s="83" t="s">
        <v>101</v>
      </c>
      <c r="J269" s="83" t="s">
        <v>164</v>
      </c>
      <c r="K269" s="83" t="s">
        <v>203</v>
      </c>
      <c r="L269" s="83" t="s">
        <v>934</v>
      </c>
      <c r="M269" s="83" t="str">
        <f t="shared" si="2"/>
        <v>750MeV</v>
      </c>
      <c r="N269" s="86" t="str">
        <f t="shared" si="7"/>
        <v>650MeV</v>
      </c>
      <c r="O269" s="86">
        <f t="shared" si="11"/>
        <v>3741.42</v>
      </c>
      <c r="P269" s="86">
        <f t="shared" si="12"/>
        <v>2506.63</v>
      </c>
      <c r="Q269" s="86">
        <f t="shared" si="13"/>
        <v>263.3</v>
      </c>
      <c r="R269" s="86">
        <f t="shared" si="14"/>
        <v>1022.12</v>
      </c>
      <c r="S269" s="86">
        <f t="shared" si="15"/>
        <v>972.44</v>
      </c>
      <c r="T269" s="76">
        <f t="shared" si="16"/>
        <v>73.77</v>
      </c>
      <c r="U269" s="23"/>
      <c r="V269" s="23"/>
      <c r="W269" s="23"/>
      <c r="X269" s="23"/>
      <c r="Y269" s="23"/>
      <c r="Z269" s="23"/>
    </row>
    <row r="270">
      <c r="A270" s="86"/>
      <c r="B270" s="83">
        <v>2610.0</v>
      </c>
      <c r="C270" s="83" t="s">
        <v>391</v>
      </c>
      <c r="D270" s="83">
        <v>30.69</v>
      </c>
      <c r="E270" s="83">
        <v>15.0</v>
      </c>
      <c r="F270" s="83">
        <v>10.93</v>
      </c>
      <c r="G270" s="83">
        <v>1193778.0</v>
      </c>
      <c r="H270" s="83">
        <v>14.33</v>
      </c>
      <c r="I270" s="83" t="s">
        <v>101</v>
      </c>
      <c r="J270" s="83" t="s">
        <v>164</v>
      </c>
      <c r="K270" s="83" t="s">
        <v>203</v>
      </c>
      <c r="L270" s="86"/>
      <c r="M270" s="83" t="str">
        <f t="shared" si="2"/>
        <v>750MeV</v>
      </c>
      <c r="N270" s="86" t="str">
        <f t="shared" si="7"/>
        <v>650MeV</v>
      </c>
      <c r="O270" s="86">
        <f t="shared" si="11"/>
        <v>3741.42</v>
      </c>
      <c r="P270" s="86">
        <f t="shared" si="12"/>
        <v>2517.56</v>
      </c>
      <c r="Q270" s="86">
        <f t="shared" si="13"/>
        <v>263.3</v>
      </c>
      <c r="R270" s="86">
        <f t="shared" si="14"/>
        <v>1022.12</v>
      </c>
      <c r="S270" s="86">
        <f t="shared" si="15"/>
        <v>983.37</v>
      </c>
      <c r="T270" s="76">
        <f t="shared" si="16"/>
        <v>73.77</v>
      </c>
      <c r="U270" s="23"/>
      <c r="V270" s="23"/>
      <c r="W270" s="23"/>
      <c r="X270" s="23"/>
      <c r="Y270" s="23"/>
      <c r="Z270" s="23"/>
    </row>
    <row r="271">
      <c r="A271" s="86"/>
      <c r="B271" s="83">
        <v>2611.0</v>
      </c>
      <c r="C271" s="83" t="s">
        <v>391</v>
      </c>
      <c r="D271" s="83">
        <v>30.69</v>
      </c>
      <c r="E271" s="83">
        <v>15.0</v>
      </c>
      <c r="F271" s="83">
        <v>54.47</v>
      </c>
      <c r="G271" s="83">
        <v>6005698.0</v>
      </c>
      <c r="H271" s="83">
        <v>76.05</v>
      </c>
      <c r="I271" s="83" t="s">
        <v>101</v>
      </c>
      <c r="J271" s="83" t="s">
        <v>164</v>
      </c>
      <c r="K271" s="83" t="s">
        <v>203</v>
      </c>
      <c r="L271" s="86"/>
      <c r="M271" s="83" t="str">
        <f t="shared" si="2"/>
        <v>750MeV</v>
      </c>
      <c r="N271" s="86" t="str">
        <f t="shared" si="7"/>
        <v>650MeV</v>
      </c>
      <c r="O271" s="86">
        <f t="shared" si="11"/>
        <v>3741.42</v>
      </c>
      <c r="P271" s="86">
        <f t="shared" si="12"/>
        <v>2572.03</v>
      </c>
      <c r="Q271" s="86">
        <f t="shared" si="13"/>
        <v>263.3</v>
      </c>
      <c r="R271" s="86">
        <f t="shared" si="14"/>
        <v>1022.12</v>
      </c>
      <c r="S271" s="86">
        <f t="shared" si="15"/>
        <v>1037.84</v>
      </c>
      <c r="T271" s="76">
        <f t="shared" si="16"/>
        <v>73.77</v>
      </c>
      <c r="U271" s="23"/>
      <c r="V271" s="23"/>
      <c r="W271" s="23"/>
      <c r="X271" s="23"/>
      <c r="Y271" s="23"/>
      <c r="Z271" s="23"/>
    </row>
    <row r="272">
      <c r="A272" s="86"/>
      <c r="B272" s="83">
        <v>2612.0</v>
      </c>
      <c r="C272" s="83" t="s">
        <v>391</v>
      </c>
      <c r="D272" s="83">
        <v>30.69</v>
      </c>
      <c r="E272" s="83">
        <v>15.0</v>
      </c>
      <c r="F272" s="83">
        <v>32.29</v>
      </c>
      <c r="G272" s="83">
        <v>3536230.0</v>
      </c>
      <c r="H272" s="83">
        <v>37.5</v>
      </c>
      <c r="I272" s="83" t="s">
        <v>101</v>
      </c>
      <c r="J272" s="83" t="s">
        <v>164</v>
      </c>
      <c r="K272" s="83" t="s">
        <v>203</v>
      </c>
      <c r="L272" s="86"/>
      <c r="M272" s="83" t="str">
        <f t="shared" si="2"/>
        <v>750MeV</v>
      </c>
      <c r="N272" s="86" t="str">
        <f t="shared" si="7"/>
        <v>650MeV</v>
      </c>
      <c r="O272" s="86">
        <f t="shared" si="11"/>
        <v>3741.42</v>
      </c>
      <c r="P272" s="86">
        <f t="shared" si="12"/>
        <v>2604.32</v>
      </c>
      <c r="Q272" s="86">
        <f t="shared" si="13"/>
        <v>263.3</v>
      </c>
      <c r="R272" s="86">
        <f t="shared" si="14"/>
        <v>1022.12</v>
      </c>
      <c r="S272" s="86">
        <f t="shared" si="15"/>
        <v>1070.13</v>
      </c>
      <c r="T272" s="76">
        <f t="shared" si="16"/>
        <v>73.77</v>
      </c>
      <c r="U272" s="23"/>
      <c r="V272" s="23"/>
      <c r="W272" s="23"/>
      <c r="X272" s="23"/>
      <c r="Y272" s="23"/>
      <c r="Z272" s="23"/>
    </row>
    <row r="273">
      <c r="A273" s="86"/>
      <c r="B273" s="83">
        <v>2613.0</v>
      </c>
      <c r="C273" s="83" t="s">
        <v>391</v>
      </c>
      <c r="D273" s="83">
        <v>30.69</v>
      </c>
      <c r="E273" s="83">
        <v>15.0</v>
      </c>
      <c r="F273" s="83">
        <v>49.58</v>
      </c>
      <c r="G273" s="83">
        <v>5304407.0</v>
      </c>
      <c r="H273" s="83">
        <v>63.29</v>
      </c>
      <c r="I273" s="83" t="s">
        <v>101</v>
      </c>
      <c r="J273" s="83" t="s">
        <v>164</v>
      </c>
      <c r="K273" s="83" t="s">
        <v>203</v>
      </c>
      <c r="L273" s="86"/>
      <c r="M273" s="83" t="str">
        <f t="shared" si="2"/>
        <v>750MeV</v>
      </c>
      <c r="N273" s="86" t="str">
        <f t="shared" si="7"/>
        <v>650MeV</v>
      </c>
      <c r="O273" s="86">
        <f t="shared" si="11"/>
        <v>3741.42</v>
      </c>
      <c r="P273" s="86">
        <f t="shared" si="12"/>
        <v>2653.9</v>
      </c>
      <c r="Q273" s="86">
        <f t="shared" si="13"/>
        <v>263.3</v>
      </c>
      <c r="R273" s="86">
        <f t="shared" si="14"/>
        <v>1022.12</v>
      </c>
      <c r="S273" s="86">
        <f t="shared" si="15"/>
        <v>1119.71</v>
      </c>
      <c r="T273" s="76">
        <f t="shared" si="16"/>
        <v>73.77</v>
      </c>
      <c r="U273" s="23"/>
      <c r="V273" s="23"/>
      <c r="W273" s="23"/>
      <c r="X273" s="23"/>
      <c r="Y273" s="23"/>
      <c r="Z273" s="23"/>
    </row>
    <row r="274">
      <c r="A274" s="86"/>
      <c r="B274" s="83">
        <v>2614.0</v>
      </c>
      <c r="C274" s="83" t="s">
        <v>391</v>
      </c>
      <c r="D274" s="83">
        <v>30.69</v>
      </c>
      <c r="E274" s="83">
        <v>10.0</v>
      </c>
      <c r="F274" s="83">
        <v>12.84</v>
      </c>
      <c r="G274" s="83">
        <v>1075877.0</v>
      </c>
      <c r="H274" s="83">
        <v>23.01</v>
      </c>
      <c r="I274" s="83" t="s">
        <v>101</v>
      </c>
      <c r="J274" s="83" t="s">
        <v>164</v>
      </c>
      <c r="K274" s="83" t="s">
        <v>203</v>
      </c>
      <c r="L274" s="86"/>
      <c r="M274" s="83" t="str">
        <f t="shared" si="2"/>
        <v>750MeV</v>
      </c>
      <c r="N274" s="86" t="str">
        <f t="shared" si="7"/>
        <v>650MeV</v>
      </c>
      <c r="O274" s="86">
        <f t="shared" si="11"/>
        <v>3741.42</v>
      </c>
      <c r="P274" s="86">
        <f t="shared" si="12"/>
        <v>2666.74</v>
      </c>
      <c r="Q274" s="86">
        <f t="shared" si="13"/>
        <v>263.3</v>
      </c>
      <c r="R274" s="86">
        <f t="shared" si="14"/>
        <v>1022.12</v>
      </c>
      <c r="S274" s="86">
        <f t="shared" si="15"/>
        <v>1132.55</v>
      </c>
      <c r="T274" s="76">
        <f t="shared" si="16"/>
        <v>73.77</v>
      </c>
      <c r="U274" s="23"/>
      <c r="V274" s="23"/>
      <c r="W274" s="23"/>
      <c r="X274" s="23"/>
      <c r="Y274" s="23"/>
      <c r="Z274" s="23"/>
    </row>
    <row r="275">
      <c r="A275" s="86"/>
      <c r="B275" s="83">
        <v>2615.0</v>
      </c>
      <c r="C275" s="83" t="s">
        <v>391</v>
      </c>
      <c r="D275" s="83">
        <v>30.69</v>
      </c>
      <c r="E275" s="83">
        <v>5.0</v>
      </c>
      <c r="F275" s="83">
        <v>6.38</v>
      </c>
      <c r="G275" s="83">
        <v>326623.0</v>
      </c>
      <c r="H275" s="83">
        <v>21.65</v>
      </c>
      <c r="I275" s="83" t="s">
        <v>101</v>
      </c>
      <c r="J275" s="83" t="s">
        <v>164</v>
      </c>
      <c r="K275" s="83" t="s">
        <v>203</v>
      </c>
      <c r="L275" s="86"/>
      <c r="M275" s="83" t="str">
        <f t="shared" si="2"/>
        <v>750MeV</v>
      </c>
      <c r="N275" s="86" t="str">
        <f t="shared" si="7"/>
        <v>650MeV</v>
      </c>
      <c r="O275" s="86">
        <f t="shared" si="11"/>
        <v>3741.42</v>
      </c>
      <c r="P275" s="86">
        <f t="shared" si="12"/>
        <v>2673.12</v>
      </c>
      <c r="Q275" s="86">
        <f t="shared" si="13"/>
        <v>263.3</v>
      </c>
      <c r="R275" s="86">
        <f t="shared" si="14"/>
        <v>1022.12</v>
      </c>
      <c r="S275" s="86">
        <f t="shared" si="15"/>
        <v>1138.93</v>
      </c>
      <c r="T275" s="76">
        <f t="shared" si="16"/>
        <v>73.77</v>
      </c>
      <c r="U275" s="23"/>
      <c r="V275" s="23"/>
      <c r="W275" s="23"/>
      <c r="X275" s="23"/>
      <c r="Y275" s="23"/>
      <c r="Z275" s="23"/>
    </row>
    <row r="276">
      <c r="A276" s="86"/>
      <c r="B276" s="83">
        <v>2616.0</v>
      </c>
      <c r="C276" s="83" t="s">
        <v>391</v>
      </c>
      <c r="D276" s="83">
        <v>30.69</v>
      </c>
      <c r="E276" s="83">
        <v>7.0</v>
      </c>
      <c r="F276" s="83">
        <v>1.74</v>
      </c>
      <c r="G276" s="83">
        <v>110481.0</v>
      </c>
      <c r="H276" s="83">
        <v>4.53</v>
      </c>
      <c r="I276" s="83" t="s">
        <v>101</v>
      </c>
      <c r="J276" s="83" t="s">
        <v>164</v>
      </c>
      <c r="K276" s="83" t="s">
        <v>203</v>
      </c>
      <c r="L276" s="86"/>
      <c r="M276" s="83" t="str">
        <f t="shared" si="2"/>
        <v>750MeV</v>
      </c>
      <c r="N276" s="86" t="str">
        <f t="shared" si="7"/>
        <v>650MeV</v>
      </c>
      <c r="O276" s="86">
        <f t="shared" si="11"/>
        <v>3741.42</v>
      </c>
      <c r="P276" s="86">
        <f t="shared" si="12"/>
        <v>2674.86</v>
      </c>
      <c r="Q276" s="86">
        <f t="shared" si="13"/>
        <v>263.3</v>
      </c>
      <c r="R276" s="86">
        <f t="shared" si="14"/>
        <v>1022.12</v>
      </c>
      <c r="S276" s="86">
        <f t="shared" si="15"/>
        <v>1140.67</v>
      </c>
      <c r="T276" s="76">
        <f t="shared" si="16"/>
        <v>73.77</v>
      </c>
      <c r="U276" s="23"/>
      <c r="V276" s="23"/>
      <c r="W276" s="23"/>
      <c r="X276" s="23"/>
      <c r="Y276" s="23"/>
      <c r="Z276" s="23"/>
    </row>
    <row r="277">
      <c r="A277" s="86"/>
      <c r="B277" s="83">
        <v>2617.0</v>
      </c>
      <c r="C277" s="83" t="s">
        <v>314</v>
      </c>
      <c r="D277" s="83">
        <v>30.69</v>
      </c>
      <c r="E277" s="83">
        <v>7.0</v>
      </c>
      <c r="F277" s="83">
        <v>7.46</v>
      </c>
      <c r="G277" s="83">
        <v>504365.0</v>
      </c>
      <c r="H277" s="83">
        <v>20.24</v>
      </c>
      <c r="I277" s="83" t="s">
        <v>101</v>
      </c>
      <c r="J277" s="83" t="s">
        <v>44</v>
      </c>
      <c r="K277" s="83" t="s">
        <v>203</v>
      </c>
      <c r="L277" s="86"/>
      <c r="M277" s="83" t="str">
        <f t="shared" si="2"/>
        <v>750MeV</v>
      </c>
      <c r="N277" s="86" t="str">
        <f t="shared" si="7"/>
        <v>650MeV</v>
      </c>
      <c r="O277" s="86">
        <f t="shared" si="11"/>
        <v>3741.42</v>
      </c>
      <c r="P277" s="86">
        <f t="shared" si="12"/>
        <v>2682.32</v>
      </c>
      <c r="Q277" s="86">
        <f t="shared" si="13"/>
        <v>263.3</v>
      </c>
      <c r="R277" s="86">
        <f t="shared" si="14"/>
        <v>1022.12</v>
      </c>
      <c r="S277" s="86">
        <f t="shared" si="15"/>
        <v>1148.13</v>
      </c>
      <c r="T277" s="76">
        <f t="shared" si="16"/>
        <v>73.77</v>
      </c>
      <c r="U277" s="23"/>
      <c r="V277" s="23"/>
      <c r="W277" s="23"/>
      <c r="X277" s="23"/>
      <c r="Y277" s="23"/>
      <c r="Z277" s="23"/>
    </row>
    <row r="278">
      <c r="A278" s="86"/>
      <c r="B278" s="83">
        <v>2618.0</v>
      </c>
      <c r="C278" s="83" t="s">
        <v>154</v>
      </c>
      <c r="D278" s="83">
        <v>30.69</v>
      </c>
      <c r="E278" s="83">
        <v>7.0</v>
      </c>
      <c r="F278" s="83">
        <v>0.0</v>
      </c>
      <c r="G278" s="83">
        <v>7921.0</v>
      </c>
      <c r="H278" s="83">
        <v>0.0</v>
      </c>
      <c r="I278" s="83" t="s">
        <v>101</v>
      </c>
      <c r="J278" s="83" t="s">
        <v>44</v>
      </c>
      <c r="K278" s="83" t="s">
        <v>203</v>
      </c>
      <c r="L278" s="86"/>
      <c r="M278" s="83" t="str">
        <f t="shared" si="2"/>
        <v>750MeV</v>
      </c>
      <c r="N278" s="86" t="str">
        <f t="shared" si="7"/>
        <v>650MeV</v>
      </c>
      <c r="O278" s="86">
        <f t="shared" si="11"/>
        <v>3741.42</v>
      </c>
      <c r="P278" s="86">
        <f t="shared" si="12"/>
        <v>2682.32</v>
      </c>
      <c r="Q278" s="86">
        <f t="shared" si="13"/>
        <v>263.3</v>
      </c>
      <c r="R278" s="86">
        <f t="shared" si="14"/>
        <v>1022.12</v>
      </c>
      <c r="S278" s="86">
        <f t="shared" si="15"/>
        <v>1148.13</v>
      </c>
      <c r="T278" s="76">
        <f t="shared" si="16"/>
        <v>73.77</v>
      </c>
      <c r="U278" s="23"/>
      <c r="V278" s="23"/>
      <c r="W278" s="23"/>
      <c r="X278" s="23"/>
      <c r="Y278" s="23"/>
      <c r="Z278" s="23"/>
    </row>
    <row r="279">
      <c r="A279" s="86"/>
      <c r="B279" s="83">
        <v>2619.0</v>
      </c>
      <c r="C279" s="83" t="s">
        <v>314</v>
      </c>
      <c r="D279" s="83">
        <v>30.69</v>
      </c>
      <c r="E279" s="83">
        <v>7.0</v>
      </c>
      <c r="F279" s="83">
        <v>41.72</v>
      </c>
      <c r="G279" s="83">
        <v>851249.0</v>
      </c>
      <c r="H279" s="83">
        <v>22.69</v>
      </c>
      <c r="I279" s="83" t="s">
        <v>101</v>
      </c>
      <c r="J279" s="83" t="s">
        <v>53</v>
      </c>
      <c r="K279" s="83" t="s">
        <v>203</v>
      </c>
      <c r="L279" s="86"/>
      <c r="M279" s="83" t="str">
        <f t="shared" si="2"/>
        <v>750MeV</v>
      </c>
      <c r="N279" s="86" t="str">
        <f t="shared" si="7"/>
        <v>650MeV</v>
      </c>
      <c r="O279" s="86">
        <f t="shared" si="11"/>
        <v>3741.42</v>
      </c>
      <c r="P279" s="86">
        <f t="shared" si="12"/>
        <v>2724.04</v>
      </c>
      <c r="Q279" s="86">
        <f t="shared" si="13"/>
        <v>263.3</v>
      </c>
      <c r="R279" s="86">
        <f t="shared" si="14"/>
        <v>1022.12</v>
      </c>
      <c r="S279" s="86">
        <f t="shared" si="15"/>
        <v>1189.85</v>
      </c>
      <c r="T279" s="76">
        <f t="shared" si="16"/>
        <v>73.77</v>
      </c>
      <c r="U279" s="23"/>
      <c r="V279" s="23"/>
      <c r="W279" s="23"/>
      <c r="X279" s="23"/>
      <c r="Y279" s="23"/>
      <c r="Z279" s="23"/>
    </row>
    <row r="280">
      <c r="A280" s="86"/>
      <c r="B280" s="83">
        <v>2620.0</v>
      </c>
      <c r="C280" s="83" t="s">
        <v>154</v>
      </c>
      <c r="D280" s="83">
        <v>30.69</v>
      </c>
      <c r="E280" s="83">
        <v>5.0</v>
      </c>
      <c r="F280" s="83">
        <v>0.0</v>
      </c>
      <c r="G280" s="83">
        <v>0.0</v>
      </c>
      <c r="H280" s="83">
        <v>1.0</v>
      </c>
      <c r="I280" s="83" t="s">
        <v>101</v>
      </c>
      <c r="J280" s="83" t="s">
        <v>164</v>
      </c>
      <c r="K280" s="83" t="s">
        <v>477</v>
      </c>
      <c r="L280" s="83" t="s">
        <v>651</v>
      </c>
      <c r="M280" s="83" t="str">
        <f t="shared" si="2"/>
        <v>140MeV</v>
      </c>
      <c r="N280" s="86" t="str">
        <f t="shared" si="7"/>
        <v>140MeV</v>
      </c>
      <c r="O280" s="86">
        <f t="shared" si="11"/>
        <v>3741.42</v>
      </c>
      <c r="P280" s="86">
        <f t="shared" si="12"/>
        <v>2724.04</v>
      </c>
      <c r="Q280" s="86">
        <f t="shared" si="13"/>
        <v>263.3</v>
      </c>
      <c r="R280" s="86">
        <f t="shared" si="14"/>
        <v>1022.12</v>
      </c>
      <c r="S280" s="86">
        <f t="shared" si="15"/>
        <v>1189.85</v>
      </c>
      <c r="T280" s="76">
        <f t="shared" si="16"/>
        <v>73.77</v>
      </c>
      <c r="U280" s="23"/>
      <c r="V280" s="23"/>
      <c r="W280" s="23"/>
      <c r="X280" s="23"/>
      <c r="Y280" s="23"/>
      <c r="Z280" s="23"/>
    </row>
    <row r="281">
      <c r="A281" s="86"/>
      <c r="B281" s="83">
        <v>2621.0</v>
      </c>
      <c r="C281" s="83" t="s">
        <v>391</v>
      </c>
      <c r="D281" s="83">
        <v>30.69</v>
      </c>
      <c r="E281" s="83">
        <v>5.0</v>
      </c>
      <c r="F281" s="83">
        <v>6.33</v>
      </c>
      <c r="G281" s="83">
        <v>380315.0</v>
      </c>
      <c r="H281" s="83">
        <v>22.04</v>
      </c>
      <c r="I281" s="83" t="s">
        <v>101</v>
      </c>
      <c r="J281" s="83" t="s">
        <v>164</v>
      </c>
      <c r="K281" s="83" t="s">
        <v>477</v>
      </c>
      <c r="L281" s="86"/>
      <c r="M281" s="83" t="str">
        <f t="shared" si="2"/>
        <v>140MeV</v>
      </c>
      <c r="N281" s="86" t="str">
        <f t="shared" si="7"/>
        <v>140MeV</v>
      </c>
      <c r="O281" s="86">
        <f t="shared" si="11"/>
        <v>3741.42</v>
      </c>
      <c r="P281" s="86">
        <f t="shared" si="12"/>
        <v>2730.37</v>
      </c>
      <c r="Q281" s="86">
        <f t="shared" si="13"/>
        <v>263.3</v>
      </c>
      <c r="R281" s="86">
        <f t="shared" si="14"/>
        <v>1022.12</v>
      </c>
      <c r="S281" s="86">
        <f t="shared" si="15"/>
        <v>1196.18</v>
      </c>
      <c r="T281" s="76">
        <f t="shared" si="16"/>
        <v>73.77</v>
      </c>
      <c r="U281" s="23"/>
      <c r="V281" s="23"/>
      <c r="W281" s="23"/>
      <c r="X281" s="23"/>
      <c r="Y281" s="23"/>
      <c r="Z281" s="23"/>
    </row>
    <row r="282">
      <c r="A282" s="86"/>
      <c r="B282" s="83">
        <v>2622.0</v>
      </c>
      <c r="C282" s="83" t="s">
        <v>391</v>
      </c>
      <c r="D282" s="83">
        <v>30.69</v>
      </c>
      <c r="E282" s="83">
        <v>15.0</v>
      </c>
      <c r="F282" s="83">
        <v>11.77</v>
      </c>
      <c r="G282" s="83">
        <v>1019237.0</v>
      </c>
      <c r="H282" s="83">
        <v>10.24</v>
      </c>
      <c r="I282" s="83" t="s">
        <v>101</v>
      </c>
      <c r="J282" s="83" t="s">
        <v>400</v>
      </c>
      <c r="K282" s="83" t="s">
        <v>223</v>
      </c>
      <c r="L282" s="86"/>
      <c r="M282" s="83" t="str">
        <f t="shared" si="2"/>
        <v>750MeV</v>
      </c>
      <c r="N282" s="86" t="str">
        <f t="shared" si="7"/>
        <v>650MeV</v>
      </c>
      <c r="O282" s="86">
        <f t="shared" si="11"/>
        <v>3741.42</v>
      </c>
      <c r="P282" s="86">
        <f t="shared" si="12"/>
        <v>2742.14</v>
      </c>
      <c r="Q282" s="86">
        <f t="shared" si="13"/>
        <v>263.3</v>
      </c>
      <c r="R282" s="86">
        <f t="shared" si="14"/>
        <v>1022.12</v>
      </c>
      <c r="S282" s="86">
        <f t="shared" si="15"/>
        <v>1207.95</v>
      </c>
      <c r="T282" s="76">
        <f t="shared" si="16"/>
        <v>73.77</v>
      </c>
      <c r="U282" s="23"/>
      <c r="V282" s="23"/>
      <c r="W282" s="23"/>
      <c r="X282" s="23"/>
      <c r="Y282" s="23"/>
      <c r="Z282" s="23"/>
    </row>
    <row r="283">
      <c r="A283" s="139"/>
      <c r="B283" s="43">
        <v>2623.0</v>
      </c>
      <c r="C283" s="43" t="s">
        <v>391</v>
      </c>
      <c r="D283" s="43">
        <v>30.69</v>
      </c>
      <c r="E283" s="43">
        <v>36.0</v>
      </c>
      <c r="F283" s="43">
        <v>23.46</v>
      </c>
      <c r="G283" s="43">
        <v>807818.0</v>
      </c>
      <c r="H283" s="43">
        <v>25.05</v>
      </c>
      <c r="I283" s="43" t="s">
        <v>229</v>
      </c>
      <c r="J283" s="43" t="s">
        <v>164</v>
      </c>
      <c r="K283" s="43" t="s">
        <v>203</v>
      </c>
      <c r="L283" s="139"/>
      <c r="M283" s="43" t="str">
        <f t="shared" si="2"/>
        <v>750MeV</v>
      </c>
      <c r="N283" s="139" t="str">
        <f t="shared" si="7"/>
        <v>650MeV</v>
      </c>
      <c r="O283" s="139">
        <f t="shared" si="11"/>
        <v>3741.42</v>
      </c>
      <c r="P283" s="139">
        <f t="shared" si="12"/>
        <v>2742.14</v>
      </c>
      <c r="Q283" s="139">
        <f t="shared" si="13"/>
        <v>286.76</v>
      </c>
      <c r="R283" s="139">
        <f t="shared" si="14"/>
        <v>1022.12</v>
      </c>
      <c r="S283" s="139">
        <f t="shared" si="15"/>
        <v>1207.95</v>
      </c>
      <c r="T283" s="76">
        <f t="shared" si="16"/>
        <v>97.23</v>
      </c>
      <c r="U283" s="27"/>
      <c r="V283" s="27"/>
      <c r="W283" s="27"/>
      <c r="X283" s="27"/>
      <c r="Y283" s="27"/>
      <c r="Z283" s="27"/>
    </row>
    <row r="284">
      <c r="A284" s="139"/>
      <c r="B284" s="43">
        <v>2624.0</v>
      </c>
      <c r="C284" s="43" t="s">
        <v>391</v>
      </c>
      <c r="D284" s="43">
        <v>30.69</v>
      </c>
      <c r="E284" s="43">
        <v>18.0</v>
      </c>
      <c r="F284" s="43">
        <v>10.15</v>
      </c>
      <c r="G284" s="43">
        <v>211520.0</v>
      </c>
      <c r="H284" s="43">
        <v>10.19</v>
      </c>
      <c r="I284" s="43" t="s">
        <v>229</v>
      </c>
      <c r="J284" s="43" t="s">
        <v>164</v>
      </c>
      <c r="K284" s="43" t="s">
        <v>203</v>
      </c>
      <c r="L284" s="139"/>
      <c r="M284" s="43" t="str">
        <f t="shared" si="2"/>
        <v>750MeV</v>
      </c>
      <c r="N284" s="139" t="str">
        <f t="shared" si="7"/>
        <v>650MeV</v>
      </c>
      <c r="O284" s="139">
        <f t="shared" si="11"/>
        <v>3741.42</v>
      </c>
      <c r="P284" s="139">
        <f t="shared" si="12"/>
        <v>2742.14</v>
      </c>
      <c r="Q284" s="139">
        <f t="shared" si="13"/>
        <v>296.91</v>
      </c>
      <c r="R284" s="139">
        <f t="shared" si="14"/>
        <v>1022.12</v>
      </c>
      <c r="S284" s="139">
        <f t="shared" si="15"/>
        <v>1207.95</v>
      </c>
      <c r="T284" s="76">
        <f t="shared" si="16"/>
        <v>107.38</v>
      </c>
      <c r="U284" s="27"/>
      <c r="V284" s="27"/>
      <c r="W284" s="27"/>
      <c r="X284" s="27"/>
      <c r="Y284" s="27"/>
      <c r="Z284" s="27"/>
    </row>
    <row r="285">
      <c r="A285" s="76"/>
      <c r="B285" s="52">
        <v>2625.0</v>
      </c>
      <c r="C285" s="52" t="s">
        <v>391</v>
      </c>
      <c r="D285" s="52">
        <v>30.69</v>
      </c>
      <c r="E285" s="52">
        <v>36.0</v>
      </c>
      <c r="F285" s="52">
        <v>103.07</v>
      </c>
      <c r="G285" s="52">
        <v>3729191.0</v>
      </c>
      <c r="H285" s="52">
        <v>66.64</v>
      </c>
      <c r="I285" s="52" t="s">
        <v>65</v>
      </c>
      <c r="J285" s="52" t="s">
        <v>164</v>
      </c>
      <c r="K285" s="52" t="s">
        <v>203</v>
      </c>
      <c r="L285" s="76"/>
      <c r="M285" s="52" t="str">
        <f t="shared" si="2"/>
        <v>750MeV</v>
      </c>
      <c r="N285" s="76" t="str">
        <f t="shared" si="7"/>
        <v>650MeV</v>
      </c>
      <c r="O285" s="76">
        <f t="shared" si="11"/>
        <v>3844.49</v>
      </c>
      <c r="P285" s="76">
        <f t="shared" si="12"/>
        <v>2742.14</v>
      </c>
      <c r="Q285" s="76">
        <f t="shared" si="13"/>
        <v>296.91</v>
      </c>
      <c r="R285" s="76">
        <f t="shared" si="14"/>
        <v>1125.19</v>
      </c>
      <c r="S285" s="76">
        <f t="shared" si="15"/>
        <v>1207.95</v>
      </c>
      <c r="T285" s="76">
        <f t="shared" si="16"/>
        <v>107.38</v>
      </c>
    </row>
    <row r="286">
      <c r="A286" s="76"/>
      <c r="B286" s="52">
        <v>2626.0</v>
      </c>
      <c r="C286" s="52" t="s">
        <v>391</v>
      </c>
      <c r="D286" s="52">
        <v>30.69</v>
      </c>
      <c r="E286" s="52">
        <v>36.0</v>
      </c>
      <c r="F286" s="52">
        <v>129.61</v>
      </c>
      <c r="G286" s="52">
        <v>4999780.0</v>
      </c>
      <c r="H286" s="52">
        <v>74.22</v>
      </c>
      <c r="I286" s="52" t="s">
        <v>65</v>
      </c>
      <c r="J286" s="52" t="s">
        <v>164</v>
      </c>
      <c r="K286" s="52" t="s">
        <v>203</v>
      </c>
      <c r="L286" s="76"/>
      <c r="M286" s="52" t="str">
        <f t="shared" si="2"/>
        <v>750MeV</v>
      </c>
      <c r="N286" s="76" t="str">
        <f t="shared" si="7"/>
        <v>650MeV</v>
      </c>
      <c r="O286" s="76">
        <f t="shared" si="11"/>
        <v>3974.1</v>
      </c>
      <c r="P286" s="76">
        <f t="shared" si="12"/>
        <v>2742.14</v>
      </c>
      <c r="Q286" s="76">
        <f t="shared" si="13"/>
        <v>296.91</v>
      </c>
      <c r="R286" s="76">
        <f t="shared" si="14"/>
        <v>1254.8</v>
      </c>
      <c r="S286" s="76">
        <f t="shared" si="15"/>
        <v>1207.95</v>
      </c>
      <c r="T286" s="76">
        <f t="shared" si="16"/>
        <v>107.38</v>
      </c>
    </row>
    <row r="287">
      <c r="A287" s="76"/>
      <c r="B287" s="52">
        <v>2627.0</v>
      </c>
      <c r="C287" s="52" t="s">
        <v>154</v>
      </c>
      <c r="D287" s="52">
        <v>30.69</v>
      </c>
      <c r="E287" s="52">
        <v>24.0</v>
      </c>
      <c r="F287" s="52">
        <v>0.0</v>
      </c>
      <c r="G287" s="52">
        <v>290304.0</v>
      </c>
      <c r="H287" s="52">
        <v>7.67</v>
      </c>
      <c r="I287" s="52" t="s">
        <v>65</v>
      </c>
      <c r="J287" s="52" t="s">
        <v>164</v>
      </c>
      <c r="K287" s="52" t="s">
        <v>203</v>
      </c>
      <c r="L287" s="52" t="s">
        <v>935</v>
      </c>
      <c r="M287" s="52" t="str">
        <f t="shared" si="2"/>
        <v>750MeV</v>
      </c>
      <c r="N287" s="76" t="str">
        <f t="shared" si="7"/>
        <v>650MeV</v>
      </c>
      <c r="O287" s="76">
        <f t="shared" si="11"/>
        <v>3974.1</v>
      </c>
      <c r="P287" s="76">
        <f t="shared" si="12"/>
        <v>2742.14</v>
      </c>
      <c r="Q287" s="76">
        <f t="shared" si="13"/>
        <v>296.91</v>
      </c>
      <c r="R287" s="76">
        <f t="shared" si="14"/>
        <v>1254.8</v>
      </c>
      <c r="S287" s="76">
        <f t="shared" si="15"/>
        <v>1207.95</v>
      </c>
      <c r="T287" s="76">
        <f t="shared" si="16"/>
        <v>107.38</v>
      </c>
    </row>
    <row r="288">
      <c r="A288" s="76"/>
      <c r="B288" s="52">
        <v>2628.0</v>
      </c>
      <c r="C288" s="52" t="s">
        <v>391</v>
      </c>
      <c r="D288" s="52">
        <v>30.69</v>
      </c>
      <c r="E288" s="52">
        <v>24.0</v>
      </c>
      <c r="F288" s="52">
        <v>24.22</v>
      </c>
      <c r="G288" s="52">
        <v>713274.0</v>
      </c>
      <c r="H288" s="52">
        <v>21.15</v>
      </c>
      <c r="I288" s="52" t="s">
        <v>65</v>
      </c>
      <c r="J288" s="52" t="s">
        <v>164</v>
      </c>
      <c r="K288" s="52" t="s">
        <v>203</v>
      </c>
      <c r="L288" s="76"/>
      <c r="M288" s="52" t="str">
        <f t="shared" si="2"/>
        <v>750MeV</v>
      </c>
      <c r="N288" s="76" t="str">
        <f t="shared" si="7"/>
        <v>650MeV</v>
      </c>
      <c r="O288" s="76">
        <f t="shared" si="11"/>
        <v>3998.32</v>
      </c>
      <c r="P288" s="76">
        <f t="shared" si="12"/>
        <v>2742.14</v>
      </c>
      <c r="Q288" s="76">
        <f t="shared" si="13"/>
        <v>296.91</v>
      </c>
      <c r="R288" s="76">
        <f t="shared" si="14"/>
        <v>1279.02</v>
      </c>
      <c r="S288" s="76">
        <f t="shared" si="15"/>
        <v>1207.95</v>
      </c>
      <c r="T288" s="76">
        <f t="shared" si="16"/>
        <v>107.38</v>
      </c>
    </row>
    <row r="289">
      <c r="A289" s="76"/>
      <c r="B289" s="52">
        <v>2629.0</v>
      </c>
      <c r="C289" s="52" t="s">
        <v>391</v>
      </c>
      <c r="D289" s="52">
        <v>30.69</v>
      </c>
      <c r="E289" s="52">
        <v>12.0</v>
      </c>
      <c r="F289" s="52">
        <v>14.11</v>
      </c>
      <c r="G289" s="52">
        <v>271816.0</v>
      </c>
      <c r="H289" s="52">
        <v>22.95</v>
      </c>
      <c r="I289" s="52" t="s">
        <v>65</v>
      </c>
      <c r="J289" s="52" t="s">
        <v>164</v>
      </c>
      <c r="K289" s="52" t="s">
        <v>203</v>
      </c>
      <c r="L289" s="76"/>
      <c r="M289" s="52" t="str">
        <f t="shared" si="2"/>
        <v>750MeV</v>
      </c>
      <c r="N289" s="76" t="str">
        <f t="shared" si="7"/>
        <v>650MeV</v>
      </c>
      <c r="O289" s="76">
        <f t="shared" si="11"/>
        <v>4012.43</v>
      </c>
      <c r="P289" s="76">
        <f t="shared" si="12"/>
        <v>2742.14</v>
      </c>
      <c r="Q289" s="76">
        <f t="shared" si="13"/>
        <v>296.91</v>
      </c>
      <c r="R289" s="76">
        <f t="shared" si="14"/>
        <v>1293.13</v>
      </c>
      <c r="S289" s="76">
        <f t="shared" si="15"/>
        <v>1207.95</v>
      </c>
      <c r="T289" s="76">
        <f t="shared" si="16"/>
        <v>107.38</v>
      </c>
    </row>
    <row r="290">
      <c r="A290" s="76"/>
      <c r="B290" s="52">
        <v>2630.0</v>
      </c>
      <c r="C290" s="52" t="s">
        <v>314</v>
      </c>
      <c r="D290" s="52">
        <v>30.69</v>
      </c>
      <c r="E290" s="52">
        <v>20.0</v>
      </c>
      <c r="F290" s="52">
        <v>29.41</v>
      </c>
      <c r="G290" s="52">
        <v>803423.0</v>
      </c>
      <c r="H290" s="52">
        <v>38.22</v>
      </c>
      <c r="I290" s="52" t="s">
        <v>65</v>
      </c>
      <c r="J290" s="52" t="s">
        <v>44</v>
      </c>
      <c r="K290" s="52" t="s">
        <v>203</v>
      </c>
      <c r="L290" s="76"/>
      <c r="M290" s="52" t="str">
        <f t="shared" si="2"/>
        <v>750MeV</v>
      </c>
      <c r="N290" s="76" t="str">
        <f t="shared" si="7"/>
        <v>650MeV</v>
      </c>
      <c r="O290" s="76">
        <f t="shared" si="11"/>
        <v>4041.84</v>
      </c>
      <c r="P290" s="76">
        <f t="shared" si="12"/>
        <v>2742.14</v>
      </c>
      <c r="Q290" s="76">
        <f t="shared" si="13"/>
        <v>296.91</v>
      </c>
      <c r="R290" s="76">
        <f t="shared" si="14"/>
        <v>1322.54</v>
      </c>
      <c r="S290" s="76">
        <f t="shared" si="15"/>
        <v>1207.95</v>
      </c>
      <c r="T290" s="76">
        <f t="shared" si="16"/>
        <v>107.38</v>
      </c>
    </row>
    <row r="291">
      <c r="A291" s="104">
        <v>45235.0</v>
      </c>
      <c r="B291" s="52">
        <v>2631.0</v>
      </c>
      <c r="C291" s="52" t="s">
        <v>314</v>
      </c>
      <c r="D291" s="52">
        <v>30.69</v>
      </c>
      <c r="E291" s="52">
        <v>25.0</v>
      </c>
      <c r="F291" s="52">
        <v>56.86</v>
      </c>
      <c r="G291" s="52">
        <v>1751393.0</v>
      </c>
      <c r="H291" s="52">
        <v>43.33</v>
      </c>
      <c r="I291" s="52" t="s">
        <v>65</v>
      </c>
      <c r="J291" s="52" t="s">
        <v>53</v>
      </c>
      <c r="K291" s="52" t="s">
        <v>203</v>
      </c>
      <c r="L291" s="76"/>
      <c r="M291" s="52" t="str">
        <f t="shared" si="2"/>
        <v>750MeV</v>
      </c>
      <c r="N291" s="76" t="str">
        <f t="shared" si="7"/>
        <v>650MeV</v>
      </c>
      <c r="O291" s="76">
        <f t="shared" si="11"/>
        <v>4098.7</v>
      </c>
      <c r="P291" s="76">
        <f t="shared" si="12"/>
        <v>2742.14</v>
      </c>
      <c r="Q291" s="76">
        <f t="shared" si="13"/>
        <v>296.91</v>
      </c>
      <c r="R291" s="76">
        <f t="shared" si="14"/>
        <v>1379.4</v>
      </c>
      <c r="S291" s="76">
        <f t="shared" si="15"/>
        <v>1207.95</v>
      </c>
      <c r="T291" s="76">
        <f t="shared" si="16"/>
        <v>107.38</v>
      </c>
    </row>
    <row r="292">
      <c r="A292" s="76"/>
      <c r="B292" s="52">
        <v>2632.0</v>
      </c>
      <c r="C292" s="52" t="s">
        <v>391</v>
      </c>
      <c r="D292" s="52">
        <v>30.69</v>
      </c>
      <c r="E292" s="52">
        <v>12.0</v>
      </c>
      <c r="F292" s="52">
        <v>13.92</v>
      </c>
      <c r="G292" s="52">
        <v>419111.0</v>
      </c>
      <c r="H292" s="52">
        <v>27.28</v>
      </c>
      <c r="I292" s="52" t="s">
        <v>65</v>
      </c>
      <c r="J292" s="52" t="s">
        <v>164</v>
      </c>
      <c r="K292" s="52" t="s">
        <v>477</v>
      </c>
      <c r="L292" s="76"/>
      <c r="M292" s="52" t="str">
        <f t="shared" si="2"/>
        <v>140MeV</v>
      </c>
      <c r="N292" s="76" t="str">
        <f t="shared" si="7"/>
        <v>140MeV</v>
      </c>
      <c r="O292" s="76">
        <f t="shared" si="11"/>
        <v>4112.62</v>
      </c>
      <c r="P292" s="76">
        <f t="shared" si="12"/>
        <v>2742.14</v>
      </c>
      <c r="Q292" s="76">
        <f t="shared" si="13"/>
        <v>296.91</v>
      </c>
      <c r="R292" s="76">
        <f t="shared" si="14"/>
        <v>1393.32</v>
      </c>
      <c r="S292" s="76">
        <f t="shared" si="15"/>
        <v>1207.95</v>
      </c>
      <c r="T292" s="76">
        <f t="shared" si="16"/>
        <v>107.38</v>
      </c>
    </row>
    <row r="293">
      <c r="A293" s="76"/>
      <c r="B293" s="52">
        <v>2633.0</v>
      </c>
      <c r="C293" s="52" t="s">
        <v>391</v>
      </c>
      <c r="D293" s="52">
        <v>30.69</v>
      </c>
      <c r="E293" s="52">
        <v>36.0</v>
      </c>
      <c r="F293" s="52">
        <v>22.86</v>
      </c>
      <c r="G293" s="52">
        <v>812399.0</v>
      </c>
      <c r="H293" s="52">
        <v>11.11</v>
      </c>
      <c r="I293" s="52" t="s">
        <v>65</v>
      </c>
      <c r="J293" s="52" t="s">
        <v>400</v>
      </c>
      <c r="K293" s="52" t="s">
        <v>223</v>
      </c>
      <c r="L293" s="76"/>
      <c r="M293" s="52" t="str">
        <f t="shared" si="2"/>
        <v>750MeV</v>
      </c>
      <c r="N293" s="76" t="str">
        <f t="shared" si="7"/>
        <v>650MeV</v>
      </c>
      <c r="O293" s="76">
        <f t="shared" si="11"/>
        <v>4135.48</v>
      </c>
      <c r="P293" s="76">
        <f t="shared" si="12"/>
        <v>2742.14</v>
      </c>
      <c r="Q293" s="76">
        <f t="shared" si="13"/>
        <v>296.91</v>
      </c>
      <c r="R293" s="76">
        <f t="shared" si="14"/>
        <v>1416.18</v>
      </c>
      <c r="S293" s="76">
        <f t="shared" si="15"/>
        <v>1207.95</v>
      </c>
      <c r="T293" s="76">
        <f t="shared" si="16"/>
        <v>107.38</v>
      </c>
    </row>
    <row r="294">
      <c r="A294" s="86"/>
      <c r="B294" s="83">
        <v>2634.0</v>
      </c>
      <c r="C294" s="83" t="s">
        <v>391</v>
      </c>
      <c r="D294" s="83">
        <v>30.69</v>
      </c>
      <c r="E294" s="83">
        <v>15.0</v>
      </c>
      <c r="F294" s="83">
        <v>45.38</v>
      </c>
      <c r="G294" s="83">
        <v>4915961.0</v>
      </c>
      <c r="H294" s="83">
        <v>59.94</v>
      </c>
      <c r="I294" s="83" t="s">
        <v>101</v>
      </c>
      <c r="J294" s="83" t="s">
        <v>164</v>
      </c>
      <c r="K294" s="83" t="s">
        <v>203</v>
      </c>
      <c r="L294" s="86"/>
      <c r="M294" s="83" t="str">
        <f t="shared" si="2"/>
        <v>750MeV</v>
      </c>
      <c r="N294" s="86" t="str">
        <f t="shared" si="7"/>
        <v>650MeV</v>
      </c>
      <c r="O294" s="86">
        <f t="shared" si="11"/>
        <v>4135.48</v>
      </c>
      <c r="P294" s="86">
        <f t="shared" si="12"/>
        <v>2787.52</v>
      </c>
      <c r="Q294" s="86">
        <f t="shared" si="13"/>
        <v>296.91</v>
      </c>
      <c r="R294" s="86">
        <f t="shared" si="14"/>
        <v>1416.18</v>
      </c>
      <c r="S294" s="86">
        <f t="shared" si="15"/>
        <v>1253.33</v>
      </c>
      <c r="T294" s="76">
        <f t="shared" si="16"/>
        <v>107.38</v>
      </c>
      <c r="U294" s="23"/>
      <c r="V294" s="23"/>
      <c r="W294" s="23"/>
      <c r="X294" s="23"/>
      <c r="Y294" s="23"/>
      <c r="Z294" s="23"/>
    </row>
    <row r="295">
      <c r="A295" s="86"/>
      <c r="B295" s="83">
        <v>2635.0</v>
      </c>
      <c r="C295" s="83" t="s">
        <v>391</v>
      </c>
      <c r="D295" s="83">
        <v>30.69</v>
      </c>
      <c r="E295" s="83">
        <v>15.0</v>
      </c>
      <c r="F295" s="83">
        <v>48.79</v>
      </c>
      <c r="G295" s="83">
        <v>5248118.0</v>
      </c>
      <c r="H295" s="83">
        <v>61.62</v>
      </c>
      <c r="I295" s="83" t="s">
        <v>101</v>
      </c>
      <c r="J295" s="83" t="s">
        <v>164</v>
      </c>
      <c r="K295" s="83" t="s">
        <v>203</v>
      </c>
      <c r="L295" s="86"/>
      <c r="M295" s="83" t="str">
        <f t="shared" si="2"/>
        <v>750MeV</v>
      </c>
      <c r="N295" s="86" t="str">
        <f t="shared" si="7"/>
        <v>650MeV</v>
      </c>
      <c r="O295" s="86">
        <f t="shared" si="11"/>
        <v>4135.48</v>
      </c>
      <c r="P295" s="86">
        <f t="shared" si="12"/>
        <v>2836.31</v>
      </c>
      <c r="Q295" s="86">
        <f t="shared" si="13"/>
        <v>296.91</v>
      </c>
      <c r="R295" s="86">
        <f t="shared" si="14"/>
        <v>1416.18</v>
      </c>
      <c r="S295" s="86">
        <f t="shared" si="15"/>
        <v>1302.12</v>
      </c>
      <c r="T295" s="76">
        <f t="shared" si="16"/>
        <v>107.38</v>
      </c>
      <c r="U295" s="23"/>
      <c r="V295" s="23"/>
      <c r="W295" s="23"/>
      <c r="X295" s="23"/>
      <c r="Y295" s="23"/>
      <c r="Z295" s="23"/>
    </row>
    <row r="296">
      <c r="A296" s="86"/>
      <c r="B296" s="83">
        <v>2636.0</v>
      </c>
      <c r="C296" s="83" t="s">
        <v>391</v>
      </c>
      <c r="D296" s="83">
        <v>30.69</v>
      </c>
      <c r="E296" s="83">
        <v>15.0</v>
      </c>
      <c r="F296" s="83">
        <v>43.63</v>
      </c>
      <c r="G296" s="83">
        <v>4698539.0</v>
      </c>
      <c r="H296" s="83">
        <v>58.98</v>
      </c>
      <c r="I296" s="83" t="s">
        <v>101</v>
      </c>
      <c r="J296" s="83" t="s">
        <v>164</v>
      </c>
      <c r="K296" s="83" t="s">
        <v>203</v>
      </c>
      <c r="L296" s="86"/>
      <c r="M296" s="83" t="str">
        <f t="shared" si="2"/>
        <v>750MeV</v>
      </c>
      <c r="N296" s="86" t="str">
        <f t="shared" si="7"/>
        <v>650MeV</v>
      </c>
      <c r="O296" s="86">
        <f t="shared" si="11"/>
        <v>4135.48</v>
      </c>
      <c r="P296" s="86">
        <f t="shared" si="12"/>
        <v>2879.94</v>
      </c>
      <c r="Q296" s="86">
        <f t="shared" si="13"/>
        <v>296.91</v>
      </c>
      <c r="R296" s="86">
        <f t="shared" si="14"/>
        <v>1416.18</v>
      </c>
      <c r="S296" s="86">
        <f t="shared" si="15"/>
        <v>1345.75</v>
      </c>
      <c r="T296" s="76">
        <f t="shared" si="16"/>
        <v>107.38</v>
      </c>
      <c r="U296" s="23"/>
      <c r="V296" s="23"/>
      <c r="W296" s="23"/>
      <c r="X296" s="23"/>
      <c r="Y296" s="23"/>
      <c r="Z296" s="23"/>
    </row>
    <row r="297">
      <c r="A297" s="86"/>
      <c r="B297" s="83">
        <v>2637.0</v>
      </c>
      <c r="C297" s="83" t="s">
        <v>391</v>
      </c>
      <c r="D297" s="83">
        <v>30.69</v>
      </c>
      <c r="E297" s="83">
        <v>15.0</v>
      </c>
      <c r="F297" s="83">
        <v>42.65</v>
      </c>
      <c r="G297" s="83">
        <v>4575355.0</v>
      </c>
      <c r="H297" s="83">
        <v>59.1</v>
      </c>
      <c r="I297" s="83" t="s">
        <v>101</v>
      </c>
      <c r="J297" s="83" t="s">
        <v>164</v>
      </c>
      <c r="K297" s="83" t="s">
        <v>203</v>
      </c>
      <c r="L297" s="86"/>
      <c r="M297" s="83" t="str">
        <f t="shared" si="2"/>
        <v>750MeV</v>
      </c>
      <c r="N297" s="86" t="str">
        <f t="shared" si="7"/>
        <v>650MeV</v>
      </c>
      <c r="O297" s="86">
        <f t="shared" si="11"/>
        <v>4135.48</v>
      </c>
      <c r="P297" s="86">
        <f t="shared" si="12"/>
        <v>2922.59</v>
      </c>
      <c r="Q297" s="86">
        <f t="shared" si="13"/>
        <v>296.91</v>
      </c>
      <c r="R297" s="86">
        <f t="shared" si="14"/>
        <v>1416.18</v>
      </c>
      <c r="S297" s="86">
        <f t="shared" si="15"/>
        <v>1388.4</v>
      </c>
      <c r="T297" s="76">
        <f t="shared" si="16"/>
        <v>107.38</v>
      </c>
      <c r="U297" s="23"/>
      <c r="V297" s="23"/>
      <c r="W297" s="23"/>
      <c r="X297" s="23"/>
      <c r="Y297" s="23"/>
      <c r="Z297" s="23"/>
    </row>
    <row r="298">
      <c r="A298" s="86"/>
      <c r="B298" s="83">
        <v>2638.0</v>
      </c>
      <c r="C298" s="83" t="s">
        <v>154</v>
      </c>
      <c r="D298" s="83">
        <v>30.69</v>
      </c>
      <c r="E298" s="83">
        <v>15.0</v>
      </c>
      <c r="F298" s="83">
        <v>0.0</v>
      </c>
      <c r="G298" s="83">
        <v>27257.0</v>
      </c>
      <c r="H298" s="83">
        <v>11.04</v>
      </c>
      <c r="I298" s="83" t="s">
        <v>101</v>
      </c>
      <c r="J298" s="83" t="s">
        <v>164</v>
      </c>
      <c r="K298" s="83" t="s">
        <v>203</v>
      </c>
      <c r="L298" s="83" t="s">
        <v>415</v>
      </c>
      <c r="M298" s="83" t="str">
        <f t="shared" si="2"/>
        <v>750MeV</v>
      </c>
      <c r="N298" s="86" t="str">
        <f t="shared" si="7"/>
        <v>650MeV</v>
      </c>
      <c r="O298" s="86">
        <f t="shared" si="11"/>
        <v>4135.48</v>
      </c>
      <c r="P298" s="86">
        <f t="shared" si="12"/>
        <v>2922.59</v>
      </c>
      <c r="Q298" s="86">
        <f t="shared" si="13"/>
        <v>296.91</v>
      </c>
      <c r="R298" s="86">
        <f t="shared" si="14"/>
        <v>1416.18</v>
      </c>
      <c r="S298" s="86">
        <f t="shared" si="15"/>
        <v>1388.4</v>
      </c>
      <c r="T298" s="76">
        <f t="shared" si="16"/>
        <v>107.38</v>
      </c>
      <c r="U298" s="23"/>
      <c r="V298" s="23"/>
      <c r="W298" s="23"/>
      <c r="X298" s="23"/>
      <c r="Y298" s="23"/>
      <c r="Z298" s="23"/>
    </row>
    <row r="299">
      <c r="A299" s="86"/>
      <c r="B299" s="83">
        <v>2639.0</v>
      </c>
      <c r="C299" s="83" t="s">
        <v>391</v>
      </c>
      <c r="D299" s="83">
        <v>30.69</v>
      </c>
      <c r="E299" s="83">
        <v>15.0</v>
      </c>
      <c r="F299" s="83">
        <v>46.26</v>
      </c>
      <c r="G299" s="83">
        <v>4948512.0</v>
      </c>
      <c r="H299" s="83">
        <v>61.35</v>
      </c>
      <c r="I299" s="83" t="s">
        <v>101</v>
      </c>
      <c r="J299" s="83" t="s">
        <v>164</v>
      </c>
      <c r="K299" s="83" t="s">
        <v>203</v>
      </c>
      <c r="L299" s="86"/>
      <c r="M299" s="83" t="str">
        <f t="shared" si="2"/>
        <v>750MeV</v>
      </c>
      <c r="N299" s="86" t="str">
        <f t="shared" si="7"/>
        <v>650MeV</v>
      </c>
      <c r="O299" s="86">
        <f t="shared" si="11"/>
        <v>4135.48</v>
      </c>
      <c r="P299" s="86">
        <f t="shared" si="12"/>
        <v>2968.85</v>
      </c>
      <c r="Q299" s="86">
        <f t="shared" si="13"/>
        <v>296.91</v>
      </c>
      <c r="R299" s="86">
        <f t="shared" si="14"/>
        <v>1416.18</v>
      </c>
      <c r="S299" s="86">
        <f t="shared" si="15"/>
        <v>1434.66</v>
      </c>
      <c r="T299" s="76">
        <f t="shared" si="16"/>
        <v>107.38</v>
      </c>
      <c r="U299" s="23"/>
      <c r="V299" s="23"/>
      <c r="W299" s="23"/>
      <c r="X299" s="23"/>
      <c r="Y299" s="23"/>
      <c r="Z299" s="23"/>
    </row>
    <row r="300">
      <c r="A300" s="86"/>
      <c r="B300" s="83">
        <v>2640.0</v>
      </c>
      <c r="C300" s="83" t="s">
        <v>391</v>
      </c>
      <c r="D300" s="83">
        <v>30.69</v>
      </c>
      <c r="E300" s="83">
        <v>10.0</v>
      </c>
      <c r="F300" s="83">
        <v>11.33</v>
      </c>
      <c r="G300" s="83">
        <v>947274.0</v>
      </c>
      <c r="H300" s="83">
        <v>22.4</v>
      </c>
      <c r="I300" s="83" t="s">
        <v>101</v>
      </c>
      <c r="J300" s="83" t="s">
        <v>164</v>
      </c>
      <c r="K300" s="83" t="s">
        <v>203</v>
      </c>
      <c r="L300" s="86"/>
      <c r="M300" s="83" t="str">
        <f t="shared" si="2"/>
        <v>750MeV</v>
      </c>
      <c r="N300" s="86" t="str">
        <f t="shared" si="7"/>
        <v>650MeV</v>
      </c>
      <c r="O300" s="86">
        <f t="shared" si="11"/>
        <v>4135.48</v>
      </c>
      <c r="P300" s="86">
        <f t="shared" si="12"/>
        <v>2980.18</v>
      </c>
      <c r="Q300" s="86">
        <f t="shared" si="13"/>
        <v>296.91</v>
      </c>
      <c r="R300" s="86">
        <f t="shared" si="14"/>
        <v>1416.18</v>
      </c>
      <c r="S300" s="86">
        <f t="shared" si="15"/>
        <v>1445.99</v>
      </c>
      <c r="T300" s="76">
        <f t="shared" si="16"/>
        <v>107.38</v>
      </c>
      <c r="U300" s="23"/>
      <c r="V300" s="23"/>
      <c r="W300" s="23"/>
      <c r="X300" s="23"/>
      <c r="Y300" s="23"/>
      <c r="Z300" s="23"/>
    </row>
    <row r="301">
      <c r="A301" s="86"/>
      <c r="B301" s="83">
        <v>2641.0</v>
      </c>
      <c r="C301" s="83" t="s">
        <v>391</v>
      </c>
      <c r="D301" s="83">
        <v>30.69</v>
      </c>
      <c r="E301" s="83">
        <v>5.0</v>
      </c>
      <c r="F301" s="83">
        <v>5.3</v>
      </c>
      <c r="G301" s="83">
        <v>276247.0</v>
      </c>
      <c r="H301" s="83">
        <v>20.91</v>
      </c>
      <c r="I301" s="83" t="s">
        <v>101</v>
      </c>
      <c r="J301" s="83" t="s">
        <v>164</v>
      </c>
      <c r="K301" s="83" t="s">
        <v>203</v>
      </c>
      <c r="L301" s="86"/>
      <c r="M301" s="83" t="str">
        <f t="shared" si="2"/>
        <v>750MeV</v>
      </c>
      <c r="N301" s="86" t="str">
        <f t="shared" si="7"/>
        <v>650MeV</v>
      </c>
      <c r="O301" s="86">
        <f t="shared" si="11"/>
        <v>4135.48</v>
      </c>
      <c r="P301" s="86">
        <f t="shared" si="12"/>
        <v>2985.48</v>
      </c>
      <c r="Q301" s="86">
        <f t="shared" si="13"/>
        <v>296.91</v>
      </c>
      <c r="R301" s="86">
        <f t="shared" si="14"/>
        <v>1416.18</v>
      </c>
      <c r="S301" s="86">
        <f t="shared" si="15"/>
        <v>1451.29</v>
      </c>
      <c r="T301" s="76">
        <f t="shared" si="16"/>
        <v>107.38</v>
      </c>
      <c r="U301" s="23"/>
      <c r="V301" s="23"/>
      <c r="W301" s="23"/>
      <c r="X301" s="23"/>
      <c r="Y301" s="23"/>
      <c r="Z301" s="23"/>
    </row>
    <row r="302">
      <c r="A302" s="86"/>
      <c r="B302" s="83">
        <v>2642.0</v>
      </c>
      <c r="C302" s="83" t="s">
        <v>314</v>
      </c>
      <c r="D302" s="83">
        <v>30.69</v>
      </c>
      <c r="E302" s="83">
        <v>7.0</v>
      </c>
      <c r="F302" s="83">
        <v>8.74</v>
      </c>
      <c r="G302" s="83">
        <v>601643.0</v>
      </c>
      <c r="H302" s="83">
        <v>35.8</v>
      </c>
      <c r="I302" s="83" t="s">
        <v>101</v>
      </c>
      <c r="J302" s="83" t="s">
        <v>44</v>
      </c>
      <c r="K302" s="83" t="s">
        <v>203</v>
      </c>
      <c r="L302" s="86"/>
      <c r="M302" s="83" t="str">
        <f t="shared" si="2"/>
        <v>750MeV</v>
      </c>
      <c r="N302" s="86" t="str">
        <f t="shared" si="7"/>
        <v>650MeV</v>
      </c>
      <c r="O302" s="86">
        <f t="shared" si="11"/>
        <v>4135.48</v>
      </c>
      <c r="P302" s="86">
        <f t="shared" si="12"/>
        <v>2994.22</v>
      </c>
      <c r="Q302" s="86">
        <f t="shared" si="13"/>
        <v>296.91</v>
      </c>
      <c r="R302" s="86">
        <f t="shared" si="14"/>
        <v>1416.18</v>
      </c>
      <c r="S302" s="86">
        <f t="shared" si="15"/>
        <v>1460.03</v>
      </c>
      <c r="T302" s="76">
        <f t="shared" si="16"/>
        <v>107.38</v>
      </c>
      <c r="U302" s="23"/>
      <c r="V302" s="23"/>
      <c r="W302" s="23"/>
      <c r="X302" s="23"/>
      <c r="Y302" s="23"/>
      <c r="Z302" s="23"/>
    </row>
    <row r="303">
      <c r="A303" s="86"/>
      <c r="B303" s="83">
        <v>2643.0</v>
      </c>
      <c r="C303" s="83" t="s">
        <v>314</v>
      </c>
      <c r="D303" s="83">
        <v>30.69</v>
      </c>
      <c r="E303" s="83">
        <v>7.0</v>
      </c>
      <c r="F303" s="83">
        <v>23.06</v>
      </c>
      <c r="G303" s="83">
        <v>1979789.0</v>
      </c>
      <c r="H303" s="83">
        <v>43.24</v>
      </c>
      <c r="I303" s="83" t="s">
        <v>101</v>
      </c>
      <c r="J303" s="83" t="s">
        <v>53</v>
      </c>
      <c r="K303" s="83" t="s">
        <v>203</v>
      </c>
      <c r="L303" s="86"/>
      <c r="M303" s="83" t="str">
        <f t="shared" si="2"/>
        <v>750MeV</v>
      </c>
      <c r="N303" s="86" t="str">
        <f t="shared" si="7"/>
        <v>650MeV</v>
      </c>
      <c r="O303" s="86">
        <f t="shared" si="11"/>
        <v>4135.48</v>
      </c>
      <c r="P303" s="86">
        <f t="shared" si="12"/>
        <v>3017.28</v>
      </c>
      <c r="Q303" s="86">
        <f t="shared" si="13"/>
        <v>296.91</v>
      </c>
      <c r="R303" s="86">
        <f t="shared" si="14"/>
        <v>1416.18</v>
      </c>
      <c r="S303" s="86">
        <f t="shared" si="15"/>
        <v>1483.09</v>
      </c>
      <c r="T303" s="76">
        <f t="shared" si="16"/>
        <v>107.38</v>
      </c>
      <c r="U303" s="23"/>
      <c r="V303" s="23"/>
      <c r="W303" s="23"/>
      <c r="X303" s="23"/>
      <c r="Y303" s="23"/>
      <c r="Z303" s="23"/>
    </row>
    <row r="304">
      <c r="A304" s="86"/>
      <c r="B304" s="83">
        <v>2644.0</v>
      </c>
      <c r="C304" s="83" t="s">
        <v>391</v>
      </c>
      <c r="D304" s="83">
        <v>30.69</v>
      </c>
      <c r="E304" s="83">
        <v>5.0</v>
      </c>
      <c r="F304" s="83">
        <v>3.62</v>
      </c>
      <c r="G304" s="83">
        <v>289264.0</v>
      </c>
      <c r="H304" s="83">
        <v>39.9</v>
      </c>
      <c r="I304" s="83" t="s">
        <v>101</v>
      </c>
      <c r="J304" s="83" t="s">
        <v>400</v>
      </c>
      <c r="K304" s="83" t="s">
        <v>477</v>
      </c>
      <c r="L304" s="86"/>
      <c r="M304" s="83" t="str">
        <f t="shared" si="2"/>
        <v>140MeV</v>
      </c>
      <c r="N304" s="86" t="str">
        <f t="shared" si="7"/>
        <v>140MeV</v>
      </c>
      <c r="O304" s="86">
        <f t="shared" si="11"/>
        <v>4135.48</v>
      </c>
      <c r="P304" s="86">
        <f t="shared" si="12"/>
        <v>3020.9</v>
      </c>
      <c r="Q304" s="86">
        <f t="shared" si="13"/>
        <v>296.91</v>
      </c>
      <c r="R304" s="86">
        <f t="shared" si="14"/>
        <v>1416.18</v>
      </c>
      <c r="S304" s="86">
        <f t="shared" si="15"/>
        <v>1486.71</v>
      </c>
      <c r="T304" s="76">
        <f t="shared" si="16"/>
        <v>107.38</v>
      </c>
      <c r="U304" s="23"/>
      <c r="V304" s="23"/>
      <c r="W304" s="23"/>
      <c r="X304" s="23"/>
      <c r="Y304" s="23"/>
      <c r="Z304" s="23"/>
    </row>
    <row r="305">
      <c r="A305" s="86"/>
      <c r="B305" s="83">
        <v>2645.0</v>
      </c>
      <c r="C305" s="83" t="s">
        <v>391</v>
      </c>
      <c r="D305" s="83">
        <v>30.69</v>
      </c>
      <c r="E305" s="83">
        <v>5.0</v>
      </c>
      <c r="F305" s="83">
        <v>7.01</v>
      </c>
      <c r="G305" s="83">
        <v>398891.0</v>
      </c>
      <c r="H305" s="83">
        <v>24.38</v>
      </c>
      <c r="I305" s="83" t="s">
        <v>101</v>
      </c>
      <c r="J305" s="83" t="s">
        <v>164</v>
      </c>
      <c r="K305" s="83" t="s">
        <v>477</v>
      </c>
      <c r="L305" s="86"/>
      <c r="M305" s="83" t="str">
        <f t="shared" si="2"/>
        <v>140MeV</v>
      </c>
      <c r="N305" s="86" t="str">
        <f t="shared" si="7"/>
        <v>140MeV</v>
      </c>
      <c r="O305" s="86">
        <f t="shared" si="11"/>
        <v>4135.48</v>
      </c>
      <c r="P305" s="86">
        <f t="shared" si="12"/>
        <v>3027.91</v>
      </c>
      <c r="Q305" s="86">
        <f t="shared" si="13"/>
        <v>296.91</v>
      </c>
      <c r="R305" s="86">
        <f t="shared" si="14"/>
        <v>1416.18</v>
      </c>
      <c r="S305" s="86">
        <f t="shared" si="15"/>
        <v>1493.72</v>
      </c>
      <c r="T305" s="76">
        <f t="shared" si="16"/>
        <v>107.38</v>
      </c>
      <c r="U305" s="23"/>
      <c r="V305" s="23"/>
      <c r="W305" s="23"/>
      <c r="X305" s="23"/>
      <c r="Y305" s="23"/>
      <c r="Z305" s="23"/>
    </row>
    <row r="306">
      <c r="A306" s="86"/>
      <c r="B306" s="83">
        <v>2646.0</v>
      </c>
      <c r="C306" s="83" t="s">
        <v>391</v>
      </c>
      <c r="D306" s="83">
        <v>30.69</v>
      </c>
      <c r="E306" s="83">
        <v>15.0</v>
      </c>
      <c r="F306" s="83">
        <v>11.75</v>
      </c>
      <c r="G306" s="83">
        <v>1180329.0</v>
      </c>
      <c r="H306" s="83">
        <v>14.68</v>
      </c>
      <c r="I306" s="83" t="s">
        <v>101</v>
      </c>
      <c r="J306" s="83" t="s">
        <v>400</v>
      </c>
      <c r="K306" s="83" t="s">
        <v>223</v>
      </c>
      <c r="L306" s="86"/>
      <c r="M306" s="83" t="str">
        <f t="shared" si="2"/>
        <v>750MeV</v>
      </c>
      <c r="N306" s="86" t="str">
        <f t="shared" si="7"/>
        <v>650MeV</v>
      </c>
      <c r="O306" s="86">
        <f t="shared" si="11"/>
        <v>4135.48</v>
      </c>
      <c r="P306" s="86">
        <f t="shared" si="12"/>
        <v>3039.66</v>
      </c>
      <c r="Q306" s="86">
        <f t="shared" si="13"/>
        <v>296.91</v>
      </c>
      <c r="R306" s="86">
        <f t="shared" si="14"/>
        <v>1416.18</v>
      </c>
      <c r="S306" s="86">
        <f t="shared" si="15"/>
        <v>1505.47</v>
      </c>
      <c r="T306" s="76">
        <f t="shared" si="16"/>
        <v>107.38</v>
      </c>
      <c r="U306" s="23"/>
      <c r="V306" s="23"/>
      <c r="W306" s="23"/>
      <c r="X306" s="23"/>
      <c r="Y306" s="23"/>
      <c r="Z306" s="23"/>
    </row>
    <row r="307">
      <c r="A307" s="139"/>
      <c r="B307" s="43">
        <v>2647.0</v>
      </c>
      <c r="C307" s="43" t="s">
        <v>391</v>
      </c>
      <c r="D307" s="43">
        <v>30.69</v>
      </c>
      <c r="E307" s="43">
        <v>30.0</v>
      </c>
      <c r="F307" s="43">
        <v>20.43</v>
      </c>
      <c r="G307" s="43">
        <v>639708.0</v>
      </c>
      <c r="H307" s="43">
        <v>13.34</v>
      </c>
      <c r="I307" s="43" t="s">
        <v>229</v>
      </c>
      <c r="J307" s="43" t="s">
        <v>164</v>
      </c>
      <c r="K307" s="43" t="s">
        <v>203</v>
      </c>
      <c r="L307" s="139"/>
      <c r="M307" s="43" t="str">
        <f t="shared" si="2"/>
        <v>750MeV</v>
      </c>
      <c r="N307" s="139" t="str">
        <f t="shared" si="7"/>
        <v>650MeV</v>
      </c>
      <c r="O307" s="139">
        <f t="shared" si="11"/>
        <v>4135.48</v>
      </c>
      <c r="P307" s="139">
        <f t="shared" si="12"/>
        <v>3039.66</v>
      </c>
      <c r="Q307" s="139">
        <f t="shared" si="13"/>
        <v>317.34</v>
      </c>
      <c r="R307" s="139">
        <f t="shared" si="14"/>
        <v>1416.18</v>
      </c>
      <c r="S307" s="139">
        <f t="shared" si="15"/>
        <v>1505.47</v>
      </c>
      <c r="T307" s="76">
        <f t="shared" si="16"/>
        <v>127.81</v>
      </c>
      <c r="U307" s="27"/>
      <c r="V307" s="27"/>
      <c r="W307" s="27"/>
      <c r="X307" s="27"/>
      <c r="Y307" s="27"/>
      <c r="Z307" s="27"/>
    </row>
    <row r="308">
      <c r="A308" s="139"/>
      <c r="B308" s="43">
        <v>2648.0</v>
      </c>
      <c r="C308" s="43" t="s">
        <v>391</v>
      </c>
      <c r="D308" s="43">
        <v>30.69</v>
      </c>
      <c r="E308" s="43">
        <v>18.0</v>
      </c>
      <c r="F308" s="43">
        <v>13.85</v>
      </c>
      <c r="G308" s="43">
        <v>290271.0</v>
      </c>
      <c r="H308" s="43">
        <v>14.2</v>
      </c>
      <c r="I308" s="43" t="s">
        <v>229</v>
      </c>
      <c r="J308" s="43" t="s">
        <v>164</v>
      </c>
      <c r="K308" s="43" t="s">
        <v>203</v>
      </c>
      <c r="L308" s="139"/>
      <c r="M308" s="43" t="str">
        <f t="shared" si="2"/>
        <v>750MeV</v>
      </c>
      <c r="N308" s="139" t="str">
        <f t="shared" si="7"/>
        <v>650MeV</v>
      </c>
      <c r="O308" s="139">
        <f t="shared" si="11"/>
        <v>4135.48</v>
      </c>
      <c r="P308" s="139">
        <f t="shared" si="12"/>
        <v>3039.66</v>
      </c>
      <c r="Q308" s="139">
        <f t="shared" si="13"/>
        <v>331.19</v>
      </c>
      <c r="R308" s="139">
        <f t="shared" si="14"/>
        <v>1416.18</v>
      </c>
      <c r="S308" s="139">
        <f t="shared" si="15"/>
        <v>1505.47</v>
      </c>
      <c r="T308" s="76">
        <f t="shared" si="16"/>
        <v>141.66</v>
      </c>
      <c r="U308" s="27"/>
      <c r="V308" s="27"/>
      <c r="W308" s="27"/>
      <c r="X308" s="27"/>
      <c r="Y308" s="27"/>
      <c r="Z308" s="27"/>
    </row>
    <row r="309">
      <c r="A309" s="76"/>
      <c r="B309" s="52">
        <v>2649.0</v>
      </c>
      <c r="C309" s="52" t="s">
        <v>391</v>
      </c>
      <c r="D309" s="52">
        <v>30.69</v>
      </c>
      <c r="E309" s="52">
        <v>30.0</v>
      </c>
      <c r="F309" s="52">
        <v>31.9</v>
      </c>
      <c r="G309" s="52">
        <v>1129880.0</v>
      </c>
      <c r="H309" s="52">
        <v>21.23</v>
      </c>
      <c r="I309" s="52" t="s">
        <v>65</v>
      </c>
      <c r="J309" s="52" t="s">
        <v>164</v>
      </c>
      <c r="K309" s="52" t="s">
        <v>203</v>
      </c>
      <c r="L309" s="76"/>
      <c r="M309" s="52" t="str">
        <f t="shared" si="2"/>
        <v>750MeV</v>
      </c>
      <c r="N309" s="76" t="str">
        <f t="shared" si="7"/>
        <v>650MeV</v>
      </c>
      <c r="O309" s="76">
        <f t="shared" si="11"/>
        <v>4167.38</v>
      </c>
      <c r="P309" s="76">
        <f t="shared" si="12"/>
        <v>3039.66</v>
      </c>
      <c r="Q309" s="76">
        <f t="shared" si="13"/>
        <v>331.19</v>
      </c>
      <c r="R309" s="76">
        <f t="shared" si="14"/>
        <v>1448.08</v>
      </c>
      <c r="S309" s="76">
        <f t="shared" si="15"/>
        <v>1505.47</v>
      </c>
      <c r="T309" s="76">
        <f t="shared" si="16"/>
        <v>141.66</v>
      </c>
    </row>
    <row r="310">
      <c r="A310" s="76"/>
      <c r="B310" s="52">
        <v>2650.0</v>
      </c>
      <c r="C310" s="52" t="s">
        <v>391</v>
      </c>
      <c r="D310" s="52">
        <v>30.69</v>
      </c>
      <c r="E310" s="52">
        <v>36.0</v>
      </c>
      <c r="F310" s="52">
        <v>122.95</v>
      </c>
      <c r="G310" s="52">
        <v>4838448.0</v>
      </c>
      <c r="H310" s="52">
        <v>62.99</v>
      </c>
      <c r="I310" s="52" t="s">
        <v>65</v>
      </c>
      <c r="J310" s="52" t="s">
        <v>164</v>
      </c>
      <c r="K310" s="52" t="s">
        <v>203</v>
      </c>
      <c r="L310" s="76"/>
      <c r="M310" s="52" t="str">
        <f t="shared" si="2"/>
        <v>750MeV</v>
      </c>
      <c r="N310" s="76" t="str">
        <f t="shared" si="7"/>
        <v>650MeV</v>
      </c>
      <c r="O310" s="76">
        <f t="shared" si="11"/>
        <v>4290.33</v>
      </c>
      <c r="P310" s="76">
        <f t="shared" si="12"/>
        <v>3039.66</v>
      </c>
      <c r="Q310" s="76">
        <f t="shared" si="13"/>
        <v>331.19</v>
      </c>
      <c r="R310" s="76">
        <f t="shared" si="14"/>
        <v>1571.03</v>
      </c>
      <c r="S310" s="76">
        <f t="shared" si="15"/>
        <v>1505.47</v>
      </c>
      <c r="T310" s="76">
        <f t="shared" si="16"/>
        <v>141.66</v>
      </c>
    </row>
    <row r="311">
      <c r="A311" s="76"/>
      <c r="B311" s="76">
        <f t="shared" ref="B311:B346" si="17">B310+1</f>
        <v>2651</v>
      </c>
      <c r="C311" s="52" t="s">
        <v>391</v>
      </c>
      <c r="D311" s="52">
        <v>30.69</v>
      </c>
      <c r="E311" s="52">
        <v>36.0</v>
      </c>
      <c r="F311" s="52">
        <v>33.12</v>
      </c>
      <c r="G311" s="52">
        <v>3650867.0</v>
      </c>
      <c r="H311" s="52">
        <v>50.78</v>
      </c>
      <c r="I311" s="52" t="s">
        <v>65</v>
      </c>
      <c r="J311" s="52" t="s">
        <v>164</v>
      </c>
      <c r="K311" s="52" t="s">
        <v>203</v>
      </c>
      <c r="L311" s="76"/>
      <c r="M311" s="52" t="str">
        <f t="shared" si="2"/>
        <v>750MeV</v>
      </c>
      <c r="N311" s="76" t="str">
        <f t="shared" si="7"/>
        <v>650MeV</v>
      </c>
      <c r="O311" s="76">
        <f t="shared" si="11"/>
        <v>4323.45</v>
      </c>
      <c r="P311" s="76">
        <f t="shared" si="12"/>
        <v>3039.66</v>
      </c>
      <c r="Q311" s="76">
        <f t="shared" si="13"/>
        <v>331.19</v>
      </c>
      <c r="R311" s="76">
        <f t="shared" si="14"/>
        <v>1604.15</v>
      </c>
      <c r="S311" s="76">
        <f t="shared" si="15"/>
        <v>1505.47</v>
      </c>
      <c r="T311" s="76">
        <f t="shared" si="16"/>
        <v>141.66</v>
      </c>
    </row>
    <row r="312">
      <c r="A312" s="76"/>
      <c r="B312" s="76">
        <f t="shared" si="17"/>
        <v>2652</v>
      </c>
      <c r="C312" s="52" t="s">
        <v>391</v>
      </c>
      <c r="D312" s="52">
        <v>30.69</v>
      </c>
      <c r="E312" s="52">
        <v>24.0</v>
      </c>
      <c r="F312" s="52">
        <v>27.21</v>
      </c>
      <c r="G312" s="52">
        <v>815521.0</v>
      </c>
      <c r="H312" s="52">
        <v>25.37</v>
      </c>
      <c r="I312" s="52" t="s">
        <v>65</v>
      </c>
      <c r="J312" s="52" t="s">
        <v>164</v>
      </c>
      <c r="K312" s="52" t="s">
        <v>203</v>
      </c>
      <c r="L312" s="76"/>
      <c r="M312" s="52" t="str">
        <f t="shared" si="2"/>
        <v>750MeV</v>
      </c>
      <c r="N312" s="76" t="str">
        <f t="shared" si="7"/>
        <v>650MeV</v>
      </c>
      <c r="O312" s="76">
        <f t="shared" si="11"/>
        <v>4350.66</v>
      </c>
      <c r="P312" s="76">
        <f t="shared" si="12"/>
        <v>3039.66</v>
      </c>
      <c r="Q312" s="76">
        <f t="shared" si="13"/>
        <v>331.19</v>
      </c>
      <c r="R312" s="76">
        <f t="shared" si="14"/>
        <v>1631.36</v>
      </c>
      <c r="S312" s="76">
        <f t="shared" si="15"/>
        <v>1505.47</v>
      </c>
      <c r="T312" s="76">
        <f t="shared" si="16"/>
        <v>141.66</v>
      </c>
    </row>
    <row r="313">
      <c r="A313" s="76"/>
      <c r="B313" s="76">
        <f t="shared" si="17"/>
        <v>2653</v>
      </c>
      <c r="C313" s="52" t="s">
        <v>391</v>
      </c>
      <c r="D313" s="52">
        <v>30.69</v>
      </c>
      <c r="E313" s="52">
        <v>12.0</v>
      </c>
      <c r="F313" s="52">
        <v>13.68</v>
      </c>
      <c r="G313" s="52">
        <v>261237.0</v>
      </c>
      <c r="H313" s="52">
        <v>20.58</v>
      </c>
      <c r="I313" s="52" t="s">
        <v>65</v>
      </c>
      <c r="J313" s="52" t="s">
        <v>164</v>
      </c>
      <c r="K313" s="52" t="s">
        <v>203</v>
      </c>
      <c r="L313" s="76"/>
      <c r="M313" s="52" t="str">
        <f t="shared" si="2"/>
        <v>750MeV</v>
      </c>
      <c r="N313" s="76" t="str">
        <f t="shared" si="7"/>
        <v>650MeV</v>
      </c>
      <c r="O313" s="76">
        <f t="shared" si="11"/>
        <v>4364.34</v>
      </c>
      <c r="P313" s="76">
        <f t="shared" si="12"/>
        <v>3039.66</v>
      </c>
      <c r="Q313" s="76">
        <f t="shared" si="13"/>
        <v>331.19</v>
      </c>
      <c r="R313" s="76">
        <f t="shared" si="14"/>
        <v>1645.04</v>
      </c>
      <c r="S313" s="76">
        <f t="shared" si="15"/>
        <v>1505.47</v>
      </c>
      <c r="T313" s="76">
        <f t="shared" si="16"/>
        <v>141.66</v>
      </c>
    </row>
    <row r="314">
      <c r="A314" s="76"/>
      <c r="B314" s="76">
        <f t="shared" si="17"/>
        <v>2654</v>
      </c>
      <c r="C314" s="52" t="s">
        <v>314</v>
      </c>
      <c r="D314" s="52">
        <v>30.69</v>
      </c>
      <c r="E314" s="52">
        <v>20.0</v>
      </c>
      <c r="F314" s="52">
        <v>8.66</v>
      </c>
      <c r="G314" s="52">
        <v>256925.0</v>
      </c>
      <c r="H314" s="52">
        <v>16.73</v>
      </c>
      <c r="I314" s="52" t="s">
        <v>65</v>
      </c>
      <c r="J314" s="52" t="s">
        <v>44</v>
      </c>
      <c r="K314" s="52" t="s">
        <v>203</v>
      </c>
      <c r="L314" s="76"/>
      <c r="M314" s="52" t="str">
        <f t="shared" si="2"/>
        <v>750MeV</v>
      </c>
      <c r="N314" s="76" t="str">
        <f t="shared" si="7"/>
        <v>650MeV</v>
      </c>
      <c r="O314" s="76">
        <f t="shared" si="11"/>
        <v>4373</v>
      </c>
      <c r="P314" s="76">
        <f t="shared" si="12"/>
        <v>3039.66</v>
      </c>
      <c r="Q314" s="76">
        <f t="shared" si="13"/>
        <v>331.19</v>
      </c>
      <c r="R314" s="76">
        <f t="shared" si="14"/>
        <v>1653.7</v>
      </c>
      <c r="S314" s="76">
        <f t="shared" si="15"/>
        <v>1505.47</v>
      </c>
      <c r="T314" s="76">
        <f t="shared" si="16"/>
        <v>141.66</v>
      </c>
    </row>
    <row r="315">
      <c r="A315" s="76"/>
      <c r="B315" s="76">
        <f t="shared" si="17"/>
        <v>2655</v>
      </c>
      <c r="C315" s="52" t="s">
        <v>314</v>
      </c>
      <c r="D315" s="52">
        <v>30.69</v>
      </c>
      <c r="E315" s="52">
        <v>20.0</v>
      </c>
      <c r="F315" s="52">
        <v>13.17</v>
      </c>
      <c r="G315" s="52">
        <v>349865.0</v>
      </c>
      <c r="H315" s="52">
        <v>11.4</v>
      </c>
      <c r="I315" s="52" t="s">
        <v>65</v>
      </c>
      <c r="J315" s="52" t="s">
        <v>44</v>
      </c>
      <c r="K315" s="52" t="s">
        <v>203</v>
      </c>
      <c r="L315" s="76"/>
      <c r="M315" s="52" t="str">
        <f t="shared" si="2"/>
        <v>750MeV</v>
      </c>
      <c r="N315" s="76" t="str">
        <f t="shared" si="7"/>
        <v>650MeV</v>
      </c>
      <c r="O315" s="76">
        <f t="shared" si="11"/>
        <v>4386.17</v>
      </c>
      <c r="P315" s="76">
        <f t="shared" si="12"/>
        <v>3039.66</v>
      </c>
      <c r="Q315" s="76">
        <f t="shared" si="13"/>
        <v>331.19</v>
      </c>
      <c r="R315" s="76">
        <f t="shared" si="14"/>
        <v>1666.87</v>
      </c>
      <c r="S315" s="76">
        <f t="shared" si="15"/>
        <v>1505.47</v>
      </c>
      <c r="T315" s="76">
        <f t="shared" si="16"/>
        <v>141.66</v>
      </c>
    </row>
    <row r="316">
      <c r="A316" s="76"/>
      <c r="B316" s="76">
        <f t="shared" si="17"/>
        <v>2656</v>
      </c>
      <c r="C316" s="52" t="s">
        <v>314</v>
      </c>
      <c r="D316" s="52">
        <v>30.69</v>
      </c>
      <c r="E316" s="52">
        <v>25.0</v>
      </c>
      <c r="F316" s="52">
        <v>55.46</v>
      </c>
      <c r="G316" s="52">
        <v>1755852.0</v>
      </c>
      <c r="H316" s="52">
        <v>42.29</v>
      </c>
      <c r="I316" s="52" t="s">
        <v>65</v>
      </c>
      <c r="J316" s="52" t="s">
        <v>53</v>
      </c>
      <c r="K316" s="52" t="s">
        <v>203</v>
      </c>
      <c r="L316" s="76"/>
      <c r="M316" s="52" t="str">
        <f t="shared" si="2"/>
        <v>750MeV</v>
      </c>
      <c r="N316" s="76" t="str">
        <f t="shared" si="7"/>
        <v>650MeV</v>
      </c>
      <c r="O316" s="76">
        <f t="shared" si="11"/>
        <v>4441.63</v>
      </c>
      <c r="P316" s="76">
        <f t="shared" si="12"/>
        <v>3039.66</v>
      </c>
      <c r="Q316" s="76">
        <f t="shared" si="13"/>
        <v>331.19</v>
      </c>
      <c r="R316" s="76">
        <f t="shared" si="14"/>
        <v>1722.33</v>
      </c>
      <c r="S316" s="76">
        <f t="shared" si="15"/>
        <v>1505.47</v>
      </c>
      <c r="T316" s="76">
        <f t="shared" si="16"/>
        <v>141.66</v>
      </c>
    </row>
    <row r="317">
      <c r="A317" s="76"/>
      <c r="B317" s="76">
        <f t="shared" si="17"/>
        <v>2657</v>
      </c>
      <c r="C317" s="52" t="s">
        <v>391</v>
      </c>
      <c r="D317" s="52">
        <v>30.69</v>
      </c>
      <c r="E317" s="52">
        <v>12.0</v>
      </c>
      <c r="F317" s="52">
        <v>14.2</v>
      </c>
      <c r="G317" s="52">
        <v>427651.0</v>
      </c>
      <c r="H317" s="52">
        <v>20.74</v>
      </c>
      <c r="I317" s="52" t="s">
        <v>65</v>
      </c>
      <c r="J317" s="52" t="s">
        <v>164</v>
      </c>
      <c r="K317" s="52" t="s">
        <v>477</v>
      </c>
      <c r="L317" s="76"/>
      <c r="M317" s="52" t="str">
        <f t="shared" si="2"/>
        <v>140MeV</v>
      </c>
      <c r="N317" s="76" t="str">
        <f t="shared" si="7"/>
        <v>140MeV</v>
      </c>
      <c r="O317" s="76">
        <f t="shared" si="11"/>
        <v>4455.83</v>
      </c>
      <c r="P317" s="76">
        <f t="shared" si="12"/>
        <v>3039.66</v>
      </c>
      <c r="Q317" s="76">
        <f t="shared" si="13"/>
        <v>331.19</v>
      </c>
      <c r="R317" s="76">
        <f t="shared" si="14"/>
        <v>1736.53</v>
      </c>
      <c r="S317" s="76">
        <f t="shared" si="15"/>
        <v>1505.47</v>
      </c>
      <c r="T317" s="76">
        <f t="shared" si="16"/>
        <v>141.66</v>
      </c>
    </row>
    <row r="318">
      <c r="A318" s="76"/>
      <c r="B318" s="76">
        <f t="shared" si="17"/>
        <v>2658</v>
      </c>
      <c r="C318" s="52" t="s">
        <v>391</v>
      </c>
      <c r="D318" s="52">
        <v>30.69</v>
      </c>
      <c r="E318" s="52">
        <v>36.0</v>
      </c>
      <c r="F318" s="52">
        <v>28.54</v>
      </c>
      <c r="G318" s="52">
        <v>1007800.0</v>
      </c>
      <c r="H318" s="52">
        <v>15.29</v>
      </c>
      <c r="I318" s="52" t="s">
        <v>65</v>
      </c>
      <c r="J318" s="52" t="s">
        <v>400</v>
      </c>
      <c r="K318" s="52" t="s">
        <v>223</v>
      </c>
      <c r="L318" s="76"/>
      <c r="M318" s="52" t="str">
        <f t="shared" si="2"/>
        <v>750MeV</v>
      </c>
      <c r="N318" s="76" t="str">
        <f t="shared" si="7"/>
        <v>650MeV</v>
      </c>
      <c r="O318" s="76">
        <f t="shared" si="11"/>
        <v>4484.37</v>
      </c>
      <c r="P318" s="76">
        <f t="shared" si="12"/>
        <v>3039.66</v>
      </c>
      <c r="Q318" s="76">
        <f t="shared" si="13"/>
        <v>331.19</v>
      </c>
      <c r="R318" s="76">
        <f t="shared" si="14"/>
        <v>1765.07</v>
      </c>
      <c r="S318" s="76">
        <f t="shared" si="15"/>
        <v>1505.47</v>
      </c>
      <c r="T318" s="76">
        <f t="shared" si="16"/>
        <v>141.66</v>
      </c>
    </row>
    <row r="319">
      <c r="A319" s="86"/>
      <c r="B319" s="86">
        <f t="shared" si="17"/>
        <v>2659</v>
      </c>
      <c r="C319" s="83" t="s">
        <v>391</v>
      </c>
      <c r="D319" s="83">
        <v>30.69</v>
      </c>
      <c r="E319" s="83">
        <v>15.0</v>
      </c>
      <c r="F319" s="83">
        <v>49.85</v>
      </c>
      <c r="G319" s="83">
        <v>5375780.0</v>
      </c>
      <c r="H319" s="83">
        <v>49.85</v>
      </c>
      <c r="I319" s="83" t="s">
        <v>101</v>
      </c>
      <c r="J319" s="83" t="s">
        <v>164</v>
      </c>
      <c r="K319" s="83" t="s">
        <v>203</v>
      </c>
      <c r="L319" s="86"/>
      <c r="M319" s="83" t="str">
        <f t="shared" si="2"/>
        <v>750MeV</v>
      </c>
      <c r="N319" s="86" t="str">
        <f t="shared" si="7"/>
        <v>650MeV</v>
      </c>
      <c r="O319" s="86">
        <f t="shared" si="11"/>
        <v>4484.37</v>
      </c>
      <c r="P319" s="86">
        <f t="shared" si="12"/>
        <v>3089.51</v>
      </c>
      <c r="Q319" s="86">
        <f t="shared" si="13"/>
        <v>331.19</v>
      </c>
      <c r="R319" s="86">
        <f t="shared" si="14"/>
        <v>1765.07</v>
      </c>
      <c r="S319" s="86">
        <f t="shared" si="15"/>
        <v>1555.32</v>
      </c>
      <c r="T319" s="76">
        <f t="shared" si="16"/>
        <v>141.66</v>
      </c>
      <c r="U319" s="23"/>
      <c r="V319" s="23"/>
      <c r="W319" s="23"/>
      <c r="X319" s="23"/>
      <c r="Y319" s="23"/>
      <c r="Z319" s="23"/>
    </row>
    <row r="320">
      <c r="A320" s="86"/>
      <c r="B320" s="86">
        <f t="shared" si="17"/>
        <v>2660</v>
      </c>
      <c r="C320" s="83" t="s">
        <v>391</v>
      </c>
      <c r="D320" s="83">
        <v>30.69</v>
      </c>
      <c r="E320" s="83">
        <v>15.0</v>
      </c>
      <c r="F320" s="83">
        <v>7.37</v>
      </c>
      <c r="G320" s="83">
        <v>826571.0</v>
      </c>
      <c r="H320" s="83">
        <v>21.86</v>
      </c>
      <c r="I320" s="83" t="s">
        <v>101</v>
      </c>
      <c r="J320" s="83" t="s">
        <v>164</v>
      </c>
      <c r="K320" s="83" t="s">
        <v>203</v>
      </c>
      <c r="L320" s="86"/>
      <c r="M320" s="83" t="str">
        <f t="shared" si="2"/>
        <v>750MeV</v>
      </c>
      <c r="N320" s="86" t="str">
        <f t="shared" si="7"/>
        <v>650MeV</v>
      </c>
      <c r="O320" s="86">
        <f t="shared" si="11"/>
        <v>4484.37</v>
      </c>
      <c r="P320" s="86">
        <f t="shared" si="12"/>
        <v>3096.88</v>
      </c>
      <c r="Q320" s="86">
        <f t="shared" si="13"/>
        <v>331.19</v>
      </c>
      <c r="R320" s="86">
        <f t="shared" si="14"/>
        <v>1765.07</v>
      </c>
      <c r="S320" s="86">
        <f t="shared" si="15"/>
        <v>1562.69</v>
      </c>
      <c r="T320" s="76">
        <f t="shared" si="16"/>
        <v>141.66</v>
      </c>
      <c r="U320" s="23"/>
      <c r="V320" s="23"/>
      <c r="W320" s="23"/>
      <c r="X320" s="23"/>
      <c r="Y320" s="23"/>
      <c r="Z320" s="23"/>
    </row>
    <row r="321">
      <c r="A321" s="86"/>
      <c r="B321" s="86">
        <f t="shared" si="17"/>
        <v>2661</v>
      </c>
      <c r="C321" s="83" t="s">
        <v>391</v>
      </c>
      <c r="D321" s="83">
        <v>30.69</v>
      </c>
      <c r="E321" s="83">
        <v>15.0</v>
      </c>
      <c r="F321" s="83">
        <v>36.13</v>
      </c>
      <c r="G321" s="83">
        <v>3965713.0</v>
      </c>
      <c r="H321" s="83">
        <v>36.13</v>
      </c>
      <c r="I321" s="83" t="s">
        <v>101</v>
      </c>
      <c r="J321" s="83" t="s">
        <v>164</v>
      </c>
      <c r="K321" s="83" t="s">
        <v>203</v>
      </c>
      <c r="L321" s="86"/>
      <c r="M321" s="83" t="str">
        <f t="shared" si="2"/>
        <v>750MeV</v>
      </c>
      <c r="N321" s="86" t="str">
        <f t="shared" si="7"/>
        <v>650MeV</v>
      </c>
      <c r="O321" s="86">
        <f t="shared" si="11"/>
        <v>4484.37</v>
      </c>
      <c r="P321" s="86">
        <f t="shared" si="12"/>
        <v>3133.01</v>
      </c>
      <c r="Q321" s="86">
        <f t="shared" si="13"/>
        <v>331.19</v>
      </c>
      <c r="R321" s="86">
        <f t="shared" si="14"/>
        <v>1765.07</v>
      </c>
      <c r="S321" s="86">
        <f t="shared" si="15"/>
        <v>1598.82</v>
      </c>
      <c r="T321" s="76">
        <f t="shared" si="16"/>
        <v>141.66</v>
      </c>
      <c r="U321" s="23"/>
      <c r="V321" s="23"/>
      <c r="W321" s="23"/>
      <c r="X321" s="23"/>
      <c r="Y321" s="23"/>
      <c r="Z321" s="23"/>
    </row>
    <row r="322">
      <c r="A322" s="86"/>
      <c r="B322" s="86">
        <f t="shared" si="17"/>
        <v>2662</v>
      </c>
      <c r="C322" s="83" t="s">
        <v>391</v>
      </c>
      <c r="D322" s="83">
        <v>30.69</v>
      </c>
      <c r="E322" s="83">
        <v>15.0</v>
      </c>
      <c r="F322" s="83">
        <v>49.4</v>
      </c>
      <c r="G322" s="83">
        <v>5269259.0</v>
      </c>
      <c r="H322" s="83">
        <v>63.52</v>
      </c>
      <c r="I322" s="83" t="s">
        <v>101</v>
      </c>
      <c r="J322" s="83" t="s">
        <v>164</v>
      </c>
      <c r="K322" s="83" t="s">
        <v>203</v>
      </c>
      <c r="L322" s="86"/>
      <c r="M322" s="83" t="str">
        <f t="shared" si="2"/>
        <v>750MeV</v>
      </c>
      <c r="N322" s="86" t="str">
        <f t="shared" si="7"/>
        <v>650MeV</v>
      </c>
      <c r="O322" s="86">
        <f t="shared" si="11"/>
        <v>4484.37</v>
      </c>
      <c r="P322" s="86">
        <f t="shared" si="12"/>
        <v>3182.41</v>
      </c>
      <c r="Q322" s="86">
        <f t="shared" si="13"/>
        <v>331.19</v>
      </c>
      <c r="R322" s="86">
        <f t="shared" si="14"/>
        <v>1765.07</v>
      </c>
      <c r="S322" s="86">
        <f t="shared" si="15"/>
        <v>1648.22</v>
      </c>
      <c r="T322" s="76">
        <f t="shared" si="16"/>
        <v>141.66</v>
      </c>
      <c r="U322" s="23"/>
      <c r="V322" s="23"/>
      <c r="W322" s="23"/>
      <c r="X322" s="23"/>
      <c r="Y322" s="23"/>
      <c r="Z322" s="23"/>
    </row>
    <row r="323">
      <c r="A323" s="86"/>
      <c r="B323" s="86">
        <f t="shared" si="17"/>
        <v>2663</v>
      </c>
      <c r="C323" s="83" t="s">
        <v>391</v>
      </c>
      <c r="D323" s="83">
        <v>30.69</v>
      </c>
      <c r="E323" s="83">
        <v>15.0</v>
      </c>
      <c r="F323" s="83">
        <v>43.11</v>
      </c>
      <c r="G323" s="83">
        <v>4655415.0</v>
      </c>
      <c r="H323" s="83">
        <v>55.63</v>
      </c>
      <c r="I323" s="83" t="s">
        <v>101</v>
      </c>
      <c r="J323" s="83" t="s">
        <v>164</v>
      </c>
      <c r="K323" s="83" t="s">
        <v>203</v>
      </c>
      <c r="L323" s="86"/>
      <c r="M323" s="83" t="str">
        <f t="shared" si="2"/>
        <v>750MeV</v>
      </c>
      <c r="N323" s="86" t="str">
        <f t="shared" si="7"/>
        <v>650MeV</v>
      </c>
      <c r="O323" s="86">
        <f t="shared" si="11"/>
        <v>4484.37</v>
      </c>
      <c r="P323" s="86">
        <f t="shared" si="12"/>
        <v>3225.52</v>
      </c>
      <c r="Q323" s="86">
        <f t="shared" si="13"/>
        <v>331.19</v>
      </c>
      <c r="R323" s="86">
        <f t="shared" si="14"/>
        <v>1765.07</v>
      </c>
      <c r="S323" s="86">
        <f t="shared" si="15"/>
        <v>1691.33</v>
      </c>
      <c r="T323" s="76">
        <f t="shared" si="16"/>
        <v>141.66</v>
      </c>
      <c r="U323" s="23"/>
      <c r="V323" s="23"/>
      <c r="W323" s="23"/>
      <c r="X323" s="23"/>
      <c r="Y323" s="23"/>
      <c r="Z323" s="23"/>
    </row>
    <row r="324">
      <c r="A324" s="226">
        <v>45236.0</v>
      </c>
      <c r="B324" s="86">
        <f t="shared" si="17"/>
        <v>2664</v>
      </c>
      <c r="C324" s="83" t="s">
        <v>391</v>
      </c>
      <c r="D324" s="83">
        <v>30.69</v>
      </c>
      <c r="E324" s="83">
        <v>15.0</v>
      </c>
      <c r="F324" s="83">
        <v>55.86</v>
      </c>
      <c r="G324" s="83">
        <v>6119742.0</v>
      </c>
      <c r="H324" s="83">
        <v>73.87</v>
      </c>
      <c r="I324" s="83" t="s">
        <v>101</v>
      </c>
      <c r="J324" s="83" t="s">
        <v>164</v>
      </c>
      <c r="K324" s="83" t="s">
        <v>203</v>
      </c>
      <c r="L324" s="86"/>
      <c r="M324" s="83" t="str">
        <f t="shared" si="2"/>
        <v>750MeV</v>
      </c>
      <c r="N324" s="86" t="str">
        <f t="shared" si="7"/>
        <v>650MeV</v>
      </c>
      <c r="O324" s="86">
        <f t="shared" si="11"/>
        <v>4484.37</v>
      </c>
      <c r="P324" s="86">
        <f t="shared" si="12"/>
        <v>3281.38</v>
      </c>
      <c r="Q324" s="86">
        <f t="shared" si="13"/>
        <v>331.19</v>
      </c>
      <c r="R324" s="86">
        <f t="shared" si="14"/>
        <v>1765.07</v>
      </c>
      <c r="S324" s="86">
        <f t="shared" si="15"/>
        <v>1747.19</v>
      </c>
      <c r="T324" s="76">
        <f t="shared" si="16"/>
        <v>141.66</v>
      </c>
      <c r="U324" s="23"/>
      <c r="V324" s="23"/>
      <c r="W324" s="23"/>
      <c r="X324" s="23"/>
      <c r="Y324" s="23"/>
      <c r="Z324" s="23"/>
    </row>
    <row r="325">
      <c r="A325" s="86"/>
      <c r="B325" s="86">
        <f t="shared" si="17"/>
        <v>2665</v>
      </c>
      <c r="C325" s="83" t="s">
        <v>391</v>
      </c>
      <c r="D325" s="83">
        <v>30.69</v>
      </c>
      <c r="E325" s="83">
        <v>10.0</v>
      </c>
      <c r="F325" s="83">
        <v>14.0</v>
      </c>
      <c r="G325" s="83">
        <v>1175064.0</v>
      </c>
      <c r="H325" s="83">
        <v>27.53</v>
      </c>
      <c r="I325" s="83" t="s">
        <v>101</v>
      </c>
      <c r="J325" s="83" t="s">
        <v>164</v>
      </c>
      <c r="K325" s="83" t="s">
        <v>203</v>
      </c>
      <c r="L325" s="86"/>
      <c r="M325" s="83" t="str">
        <f t="shared" si="2"/>
        <v>750MeV</v>
      </c>
      <c r="N325" s="86" t="str">
        <f t="shared" si="7"/>
        <v>650MeV</v>
      </c>
      <c r="O325" s="86">
        <f t="shared" si="11"/>
        <v>4484.37</v>
      </c>
      <c r="P325" s="86">
        <f t="shared" si="12"/>
        <v>3295.38</v>
      </c>
      <c r="Q325" s="86">
        <f t="shared" si="13"/>
        <v>331.19</v>
      </c>
      <c r="R325" s="86">
        <f t="shared" si="14"/>
        <v>1765.07</v>
      </c>
      <c r="S325" s="86">
        <f t="shared" si="15"/>
        <v>1761.19</v>
      </c>
      <c r="T325" s="76">
        <f t="shared" si="16"/>
        <v>141.66</v>
      </c>
      <c r="U325" s="23"/>
      <c r="V325" s="23"/>
      <c r="W325" s="23"/>
      <c r="X325" s="23"/>
      <c r="Y325" s="23"/>
      <c r="Z325" s="23"/>
    </row>
    <row r="326">
      <c r="A326" s="86"/>
      <c r="B326" s="86">
        <f t="shared" si="17"/>
        <v>2666</v>
      </c>
      <c r="C326" s="83" t="s">
        <v>391</v>
      </c>
      <c r="D326" s="83">
        <v>30.69</v>
      </c>
      <c r="E326" s="83">
        <v>5.0</v>
      </c>
      <c r="F326" s="83">
        <v>6.67</v>
      </c>
      <c r="G326" s="83">
        <v>352297.0</v>
      </c>
      <c r="H326" s="83">
        <v>24.92</v>
      </c>
      <c r="I326" s="83" t="s">
        <v>101</v>
      </c>
      <c r="J326" s="83" t="s">
        <v>164</v>
      </c>
      <c r="K326" s="83" t="s">
        <v>203</v>
      </c>
      <c r="L326" s="86"/>
      <c r="M326" s="83" t="str">
        <f t="shared" si="2"/>
        <v>750MeV</v>
      </c>
      <c r="N326" s="86" t="str">
        <f t="shared" si="7"/>
        <v>650MeV</v>
      </c>
      <c r="O326" s="86">
        <f t="shared" si="11"/>
        <v>4484.37</v>
      </c>
      <c r="P326" s="86">
        <f t="shared" si="12"/>
        <v>3302.05</v>
      </c>
      <c r="Q326" s="86">
        <f t="shared" si="13"/>
        <v>331.19</v>
      </c>
      <c r="R326" s="86">
        <f t="shared" si="14"/>
        <v>1765.07</v>
      </c>
      <c r="S326" s="86">
        <f t="shared" si="15"/>
        <v>1767.86</v>
      </c>
      <c r="T326" s="76">
        <f t="shared" si="16"/>
        <v>141.66</v>
      </c>
      <c r="U326" s="23"/>
      <c r="V326" s="23"/>
      <c r="W326" s="23"/>
      <c r="X326" s="23"/>
      <c r="Y326" s="23"/>
      <c r="Z326" s="23"/>
    </row>
    <row r="327">
      <c r="A327" s="86"/>
      <c r="B327" s="86">
        <f t="shared" si="17"/>
        <v>2667</v>
      </c>
      <c r="C327" s="83" t="s">
        <v>154</v>
      </c>
      <c r="D327" s="83">
        <v>30.69</v>
      </c>
      <c r="E327" s="83">
        <v>7.0</v>
      </c>
      <c r="F327" s="83">
        <v>0.0</v>
      </c>
      <c r="G327" s="83">
        <v>235671.0</v>
      </c>
      <c r="H327" s="83">
        <v>8.69</v>
      </c>
      <c r="I327" s="83" t="s">
        <v>101</v>
      </c>
      <c r="J327" s="83" t="s">
        <v>44</v>
      </c>
      <c r="K327" s="83" t="s">
        <v>203</v>
      </c>
      <c r="L327" s="83" t="s">
        <v>944</v>
      </c>
      <c r="M327" s="83" t="str">
        <f t="shared" si="2"/>
        <v>750MeV</v>
      </c>
      <c r="N327" s="86" t="str">
        <f t="shared" si="7"/>
        <v>650MeV</v>
      </c>
      <c r="O327" s="86">
        <f t="shared" si="11"/>
        <v>4484.37</v>
      </c>
      <c r="P327" s="86">
        <f t="shared" si="12"/>
        <v>3302.05</v>
      </c>
      <c r="Q327" s="86">
        <f t="shared" si="13"/>
        <v>331.19</v>
      </c>
      <c r="R327" s="86">
        <f t="shared" si="14"/>
        <v>1765.07</v>
      </c>
      <c r="S327" s="86">
        <f t="shared" si="15"/>
        <v>1767.86</v>
      </c>
      <c r="T327" s="76">
        <f t="shared" si="16"/>
        <v>141.66</v>
      </c>
      <c r="U327" s="23"/>
      <c r="V327" s="23"/>
      <c r="W327" s="23"/>
      <c r="X327" s="23"/>
      <c r="Y327" s="23"/>
      <c r="Z327" s="23"/>
    </row>
    <row r="328">
      <c r="A328" s="86"/>
      <c r="B328" s="86">
        <f t="shared" si="17"/>
        <v>2668</v>
      </c>
      <c r="C328" s="83" t="s">
        <v>314</v>
      </c>
      <c r="D328" s="83">
        <v>30.69</v>
      </c>
      <c r="E328" s="83">
        <v>7.0</v>
      </c>
      <c r="F328" s="83">
        <v>9.16</v>
      </c>
      <c r="G328" s="83">
        <v>623941.0</v>
      </c>
      <c r="H328" s="83">
        <v>23.65</v>
      </c>
      <c r="I328" s="83" t="s">
        <v>101</v>
      </c>
      <c r="J328" s="83" t="s">
        <v>44</v>
      </c>
      <c r="K328" s="83" t="s">
        <v>203</v>
      </c>
      <c r="L328" s="86"/>
      <c r="M328" s="83" t="str">
        <f t="shared" si="2"/>
        <v>750MeV</v>
      </c>
      <c r="N328" s="86" t="str">
        <f t="shared" si="7"/>
        <v>650MeV</v>
      </c>
      <c r="O328" s="86">
        <f t="shared" si="11"/>
        <v>4484.37</v>
      </c>
      <c r="P328" s="86">
        <f t="shared" si="12"/>
        <v>3311.21</v>
      </c>
      <c r="Q328" s="86">
        <f t="shared" si="13"/>
        <v>331.19</v>
      </c>
      <c r="R328" s="86">
        <f t="shared" si="14"/>
        <v>1765.07</v>
      </c>
      <c r="S328" s="86">
        <f t="shared" si="15"/>
        <v>1777.02</v>
      </c>
      <c r="T328" s="76">
        <f t="shared" si="16"/>
        <v>141.66</v>
      </c>
      <c r="U328" s="23"/>
      <c r="V328" s="23"/>
      <c r="W328" s="23"/>
      <c r="X328" s="23"/>
      <c r="Y328" s="23"/>
      <c r="Z328" s="23"/>
    </row>
    <row r="329">
      <c r="A329" s="86"/>
      <c r="B329" s="86">
        <f t="shared" si="17"/>
        <v>2669</v>
      </c>
      <c r="C329" s="83" t="s">
        <v>314</v>
      </c>
      <c r="D329" s="83">
        <v>30.69</v>
      </c>
      <c r="E329" s="83">
        <v>10.0</v>
      </c>
      <c r="F329" s="83">
        <v>22.1</v>
      </c>
      <c r="G329" s="83">
        <v>1920640.0</v>
      </c>
      <c r="H329" s="83">
        <v>41.45</v>
      </c>
      <c r="I329" s="83" t="s">
        <v>101</v>
      </c>
      <c r="J329" s="83" t="s">
        <v>53</v>
      </c>
      <c r="K329" s="83" t="s">
        <v>203</v>
      </c>
      <c r="L329" s="86"/>
      <c r="M329" s="83" t="str">
        <f t="shared" si="2"/>
        <v>750MeV</v>
      </c>
      <c r="N329" s="86" t="str">
        <f t="shared" si="7"/>
        <v>650MeV</v>
      </c>
      <c r="O329" s="86">
        <f t="shared" si="11"/>
        <v>4484.37</v>
      </c>
      <c r="P329" s="86">
        <f t="shared" si="12"/>
        <v>3333.31</v>
      </c>
      <c r="Q329" s="86">
        <f t="shared" si="13"/>
        <v>331.19</v>
      </c>
      <c r="R329" s="86">
        <f t="shared" si="14"/>
        <v>1765.07</v>
      </c>
      <c r="S329" s="86">
        <f t="shared" si="15"/>
        <v>1799.12</v>
      </c>
      <c r="T329" s="76">
        <f t="shared" si="16"/>
        <v>141.66</v>
      </c>
      <c r="U329" s="23"/>
      <c r="V329" s="23"/>
      <c r="W329" s="23"/>
      <c r="X329" s="23"/>
      <c r="Y329" s="23"/>
      <c r="Z329" s="23"/>
    </row>
    <row r="330">
      <c r="A330" s="86"/>
      <c r="B330" s="86">
        <f t="shared" si="17"/>
        <v>2670</v>
      </c>
      <c r="C330" s="83" t="s">
        <v>391</v>
      </c>
      <c r="D330" s="83">
        <v>30.69</v>
      </c>
      <c r="E330" s="83">
        <v>5.0</v>
      </c>
      <c r="F330" s="83">
        <v>6.78</v>
      </c>
      <c r="G330" s="83">
        <v>400821.0</v>
      </c>
      <c r="H330" s="83">
        <v>25.48</v>
      </c>
      <c r="I330" s="83" t="s">
        <v>101</v>
      </c>
      <c r="J330" s="83" t="s">
        <v>164</v>
      </c>
      <c r="K330" s="83" t="s">
        <v>477</v>
      </c>
      <c r="L330" s="86"/>
      <c r="M330" s="83" t="str">
        <f t="shared" si="2"/>
        <v>140MeV</v>
      </c>
      <c r="N330" s="86" t="str">
        <f t="shared" si="7"/>
        <v>140MeV</v>
      </c>
      <c r="O330" s="86">
        <f t="shared" si="11"/>
        <v>4484.37</v>
      </c>
      <c r="P330" s="86">
        <f t="shared" si="12"/>
        <v>3340.09</v>
      </c>
      <c r="Q330" s="86">
        <f t="shared" si="13"/>
        <v>331.19</v>
      </c>
      <c r="R330" s="86">
        <f t="shared" si="14"/>
        <v>1765.07</v>
      </c>
      <c r="S330" s="86">
        <f t="shared" si="15"/>
        <v>1805.9</v>
      </c>
      <c r="T330" s="76">
        <f t="shared" si="16"/>
        <v>141.66</v>
      </c>
      <c r="U330" s="23"/>
      <c r="V330" s="23"/>
      <c r="W330" s="23"/>
      <c r="X330" s="23"/>
      <c r="Y330" s="23"/>
      <c r="Z330" s="23"/>
    </row>
    <row r="331">
      <c r="A331" s="86"/>
      <c r="B331" s="86">
        <f t="shared" si="17"/>
        <v>2671</v>
      </c>
      <c r="C331" s="83" t="s">
        <v>154</v>
      </c>
      <c r="D331" s="83">
        <v>30.69</v>
      </c>
      <c r="E331" s="83">
        <v>5.0</v>
      </c>
      <c r="F331" s="83">
        <v>0.0</v>
      </c>
      <c r="G331" s="83">
        <v>75613.0</v>
      </c>
      <c r="H331" s="83">
        <v>1.04</v>
      </c>
      <c r="I331" s="83" t="s">
        <v>101</v>
      </c>
      <c r="J331" s="83" t="s">
        <v>948</v>
      </c>
      <c r="K331" s="83" t="s">
        <v>223</v>
      </c>
      <c r="L331" s="83" t="s">
        <v>949</v>
      </c>
      <c r="M331" s="83" t="str">
        <f t="shared" si="2"/>
        <v>750MeV</v>
      </c>
      <c r="N331" s="86" t="str">
        <f t="shared" si="7"/>
        <v>650MeV</v>
      </c>
      <c r="O331" s="86">
        <f t="shared" si="11"/>
        <v>4484.37</v>
      </c>
      <c r="P331" s="86">
        <f t="shared" si="12"/>
        <v>3340.09</v>
      </c>
      <c r="Q331" s="86">
        <f t="shared" si="13"/>
        <v>331.19</v>
      </c>
      <c r="R331" s="86">
        <f t="shared" si="14"/>
        <v>1765.07</v>
      </c>
      <c r="S331" s="86">
        <f t="shared" si="15"/>
        <v>1805.9</v>
      </c>
      <c r="T331" s="76">
        <f t="shared" si="16"/>
        <v>141.66</v>
      </c>
      <c r="U331" s="23"/>
      <c r="V331" s="23"/>
      <c r="W331" s="23"/>
      <c r="X331" s="23"/>
      <c r="Y331" s="23"/>
      <c r="Z331" s="23"/>
    </row>
    <row r="332">
      <c r="A332" s="86"/>
      <c r="B332" s="86">
        <f t="shared" si="17"/>
        <v>2672</v>
      </c>
      <c r="C332" s="83" t="s">
        <v>391</v>
      </c>
      <c r="D332" s="83">
        <v>30.69</v>
      </c>
      <c r="E332" s="83">
        <v>15.0</v>
      </c>
      <c r="F332" s="83">
        <v>8.84</v>
      </c>
      <c r="G332" s="83">
        <v>906220.0</v>
      </c>
      <c r="H332" s="83">
        <v>10.27</v>
      </c>
      <c r="I332" s="83" t="s">
        <v>101</v>
      </c>
      <c r="J332" s="83" t="s">
        <v>400</v>
      </c>
      <c r="K332" s="83" t="s">
        <v>223</v>
      </c>
      <c r="L332" s="86"/>
      <c r="M332" s="83" t="str">
        <f t="shared" si="2"/>
        <v>750MeV</v>
      </c>
      <c r="N332" s="86" t="str">
        <f t="shared" si="7"/>
        <v>650MeV</v>
      </c>
      <c r="O332" s="86">
        <f t="shared" si="11"/>
        <v>4484.37</v>
      </c>
      <c r="P332" s="86">
        <f t="shared" si="12"/>
        <v>3348.93</v>
      </c>
      <c r="Q332" s="86">
        <f t="shared" si="13"/>
        <v>331.19</v>
      </c>
      <c r="R332" s="86">
        <f t="shared" si="14"/>
        <v>1765.07</v>
      </c>
      <c r="S332" s="86">
        <f t="shared" si="15"/>
        <v>1814.74</v>
      </c>
      <c r="T332" s="76">
        <f t="shared" si="16"/>
        <v>141.66</v>
      </c>
      <c r="U332" s="23"/>
      <c r="V332" s="23"/>
      <c r="W332" s="23"/>
      <c r="X332" s="23"/>
      <c r="Y332" s="23"/>
      <c r="Z332" s="23"/>
    </row>
    <row r="333">
      <c r="A333" s="139"/>
      <c r="B333" s="139">
        <f t="shared" si="17"/>
        <v>2673</v>
      </c>
      <c r="C333" s="43" t="s">
        <v>391</v>
      </c>
      <c r="D333" s="43">
        <v>30.69</v>
      </c>
      <c r="E333" s="43">
        <v>36.0</v>
      </c>
      <c r="F333" s="43">
        <v>22.14</v>
      </c>
      <c r="G333" s="43">
        <v>799955.0</v>
      </c>
      <c r="H333" s="43">
        <v>17.4</v>
      </c>
      <c r="I333" s="43" t="s">
        <v>229</v>
      </c>
      <c r="J333" s="43" t="s">
        <v>164</v>
      </c>
      <c r="K333" s="43" t="s">
        <v>203</v>
      </c>
      <c r="L333" s="139"/>
      <c r="M333" s="43" t="str">
        <f t="shared" si="2"/>
        <v>750MeV</v>
      </c>
      <c r="N333" s="139" t="str">
        <f t="shared" si="7"/>
        <v>650MeV</v>
      </c>
      <c r="O333" s="139">
        <f t="shared" si="11"/>
        <v>4484.37</v>
      </c>
      <c r="P333" s="139">
        <f t="shared" si="12"/>
        <v>3348.93</v>
      </c>
      <c r="Q333" s="139">
        <f t="shared" si="13"/>
        <v>353.33</v>
      </c>
      <c r="R333" s="139">
        <f t="shared" si="14"/>
        <v>1765.07</v>
      </c>
      <c r="S333" s="139">
        <f t="shared" si="15"/>
        <v>1814.74</v>
      </c>
      <c r="T333" s="76">
        <f t="shared" si="16"/>
        <v>163.8</v>
      </c>
      <c r="U333" s="27"/>
      <c r="V333" s="27"/>
      <c r="W333" s="27"/>
      <c r="X333" s="27"/>
      <c r="Y333" s="27"/>
      <c r="Z333" s="27"/>
    </row>
    <row r="334">
      <c r="A334" s="139"/>
      <c r="B334" s="139">
        <f t="shared" si="17"/>
        <v>2674</v>
      </c>
      <c r="C334" s="43" t="s">
        <v>391</v>
      </c>
      <c r="D334" s="43">
        <v>30.69</v>
      </c>
      <c r="E334" s="43">
        <v>18.0</v>
      </c>
      <c r="F334" s="43">
        <v>4.88</v>
      </c>
      <c r="G334" s="43">
        <v>109410.0</v>
      </c>
      <c r="H334" s="43">
        <v>7.59</v>
      </c>
      <c r="I334" s="43" t="s">
        <v>229</v>
      </c>
      <c r="J334" s="43" t="s">
        <v>164</v>
      </c>
      <c r="K334" s="43" t="s">
        <v>203</v>
      </c>
      <c r="L334" s="139"/>
      <c r="M334" s="43" t="str">
        <f t="shared" si="2"/>
        <v>750MeV</v>
      </c>
      <c r="N334" s="139" t="str">
        <f t="shared" si="7"/>
        <v>650MeV</v>
      </c>
      <c r="O334" s="139">
        <f t="shared" si="11"/>
        <v>4484.37</v>
      </c>
      <c r="P334" s="139">
        <f t="shared" si="12"/>
        <v>3348.93</v>
      </c>
      <c r="Q334" s="139">
        <f t="shared" si="13"/>
        <v>358.21</v>
      </c>
      <c r="R334" s="139">
        <f t="shared" si="14"/>
        <v>1765.07</v>
      </c>
      <c r="S334" s="139">
        <f t="shared" si="15"/>
        <v>1814.74</v>
      </c>
      <c r="T334" s="76">
        <f t="shared" si="16"/>
        <v>168.68</v>
      </c>
      <c r="U334" s="27"/>
      <c r="V334" s="27"/>
      <c r="W334" s="27"/>
      <c r="X334" s="27"/>
      <c r="Y334" s="27"/>
      <c r="Z334" s="27"/>
    </row>
    <row r="335">
      <c r="A335" s="139"/>
      <c r="B335" s="139">
        <f t="shared" si="17"/>
        <v>2675</v>
      </c>
      <c r="C335" s="43" t="s">
        <v>391</v>
      </c>
      <c r="D335" s="43">
        <v>30.69</v>
      </c>
      <c r="E335" s="43">
        <v>18.0</v>
      </c>
      <c r="F335" s="43">
        <v>10.57</v>
      </c>
      <c r="G335" s="43">
        <v>232725.0</v>
      </c>
      <c r="H335" s="43">
        <v>12.21</v>
      </c>
      <c r="I335" s="43" t="s">
        <v>229</v>
      </c>
      <c r="J335" s="43" t="s">
        <v>164</v>
      </c>
      <c r="K335" s="43" t="s">
        <v>203</v>
      </c>
      <c r="L335" s="139"/>
      <c r="M335" s="43" t="str">
        <f t="shared" si="2"/>
        <v>750MeV</v>
      </c>
      <c r="N335" s="139" t="str">
        <f t="shared" si="7"/>
        <v>650MeV</v>
      </c>
      <c r="O335" s="139">
        <f t="shared" si="11"/>
        <v>4484.37</v>
      </c>
      <c r="P335" s="139">
        <f t="shared" si="12"/>
        <v>3348.93</v>
      </c>
      <c r="Q335" s="139">
        <f t="shared" si="13"/>
        <v>368.78</v>
      </c>
      <c r="R335" s="139">
        <f t="shared" si="14"/>
        <v>1765.07</v>
      </c>
      <c r="S335" s="139">
        <f t="shared" si="15"/>
        <v>1814.74</v>
      </c>
      <c r="T335" s="76">
        <f t="shared" si="16"/>
        <v>179.25</v>
      </c>
      <c r="U335" s="27"/>
      <c r="V335" s="27"/>
      <c r="W335" s="27"/>
      <c r="X335" s="27"/>
      <c r="Y335" s="27"/>
      <c r="Z335" s="27"/>
    </row>
    <row r="336">
      <c r="A336" s="76"/>
      <c r="B336" s="76">
        <f t="shared" si="17"/>
        <v>2676</v>
      </c>
      <c r="C336" s="52" t="s">
        <v>154</v>
      </c>
      <c r="D336" s="52">
        <v>30.69</v>
      </c>
      <c r="E336" s="52">
        <v>36.0</v>
      </c>
      <c r="F336" s="52">
        <v>0.0</v>
      </c>
      <c r="G336" s="52">
        <v>4612.0</v>
      </c>
      <c r="H336" s="52">
        <v>1.0</v>
      </c>
      <c r="I336" s="52" t="s">
        <v>65</v>
      </c>
      <c r="J336" s="52" t="s">
        <v>164</v>
      </c>
      <c r="K336" s="52" t="s">
        <v>203</v>
      </c>
      <c r="L336" s="52" t="s">
        <v>950</v>
      </c>
      <c r="M336" s="52" t="str">
        <f t="shared" si="2"/>
        <v>750MeV</v>
      </c>
      <c r="N336" s="76" t="str">
        <f t="shared" si="7"/>
        <v>650MeV</v>
      </c>
      <c r="O336" s="76">
        <f t="shared" si="11"/>
        <v>4484.37</v>
      </c>
      <c r="P336" s="76">
        <f t="shared" si="12"/>
        <v>3348.93</v>
      </c>
      <c r="Q336" s="76">
        <f t="shared" si="13"/>
        <v>368.78</v>
      </c>
      <c r="R336" s="76">
        <f t="shared" si="14"/>
        <v>1765.07</v>
      </c>
      <c r="S336" s="76">
        <f t="shared" si="15"/>
        <v>1814.74</v>
      </c>
      <c r="T336" s="76">
        <f t="shared" si="16"/>
        <v>179.25</v>
      </c>
    </row>
    <row r="337">
      <c r="A337" s="76"/>
      <c r="B337" s="76">
        <f t="shared" si="17"/>
        <v>2677</v>
      </c>
      <c r="C337" s="52" t="s">
        <v>391</v>
      </c>
      <c r="D337" s="52">
        <v>30.69</v>
      </c>
      <c r="E337" s="52">
        <v>36.0</v>
      </c>
      <c r="F337" s="52">
        <v>112.43</v>
      </c>
      <c r="G337" s="52">
        <v>4573604.0</v>
      </c>
      <c r="H337" s="52">
        <v>61.06</v>
      </c>
      <c r="I337" s="52" t="s">
        <v>65</v>
      </c>
      <c r="J337" s="52" t="s">
        <v>164</v>
      </c>
      <c r="K337" s="52" t="s">
        <v>203</v>
      </c>
      <c r="L337" s="76"/>
      <c r="M337" s="52" t="str">
        <f t="shared" si="2"/>
        <v>750MeV</v>
      </c>
      <c r="N337" s="76" t="str">
        <f t="shared" si="7"/>
        <v>650MeV</v>
      </c>
      <c r="O337" s="76">
        <f t="shared" si="11"/>
        <v>4596.8</v>
      </c>
      <c r="P337" s="76">
        <f t="shared" si="12"/>
        <v>3348.93</v>
      </c>
      <c r="Q337" s="76">
        <f t="shared" si="13"/>
        <v>368.78</v>
      </c>
      <c r="R337" s="76">
        <f t="shared" si="14"/>
        <v>1877.5</v>
      </c>
      <c r="S337" s="76">
        <f t="shared" si="15"/>
        <v>1814.74</v>
      </c>
      <c r="T337" s="76">
        <f t="shared" si="16"/>
        <v>179.25</v>
      </c>
    </row>
    <row r="338">
      <c r="A338" s="76"/>
      <c r="B338" s="76">
        <f t="shared" si="17"/>
        <v>2678</v>
      </c>
      <c r="C338" s="52" t="s">
        <v>537</v>
      </c>
      <c r="D338" s="52">
        <v>30.69</v>
      </c>
      <c r="E338" s="52">
        <v>0.0</v>
      </c>
      <c r="F338" s="52">
        <v>0.0</v>
      </c>
      <c r="G338" s="52">
        <v>34768.0</v>
      </c>
      <c r="H338" s="52">
        <v>14.27</v>
      </c>
      <c r="I338" s="52" t="s">
        <v>65</v>
      </c>
      <c r="J338" s="52" t="s">
        <v>164</v>
      </c>
      <c r="K338" s="52" t="s">
        <v>203</v>
      </c>
      <c r="L338" s="52" t="s">
        <v>951</v>
      </c>
      <c r="M338" s="52" t="str">
        <f t="shared" si="2"/>
        <v>750MeV</v>
      </c>
      <c r="N338" s="76" t="str">
        <f t="shared" si="7"/>
        <v>650MeV</v>
      </c>
      <c r="O338" s="76">
        <f t="shared" si="11"/>
        <v>4596.8</v>
      </c>
      <c r="P338" s="76">
        <f t="shared" si="12"/>
        <v>3348.93</v>
      </c>
      <c r="Q338" s="76">
        <f t="shared" si="13"/>
        <v>368.78</v>
      </c>
      <c r="R338" s="76">
        <f t="shared" si="14"/>
        <v>1877.5</v>
      </c>
      <c r="S338" s="76">
        <f t="shared" si="15"/>
        <v>1814.74</v>
      </c>
      <c r="T338" s="76">
        <f t="shared" si="16"/>
        <v>179.25</v>
      </c>
    </row>
    <row r="339">
      <c r="A339" s="76"/>
      <c r="B339" s="76">
        <f t="shared" si="17"/>
        <v>2679</v>
      </c>
      <c r="C339" s="52" t="s">
        <v>391</v>
      </c>
      <c r="D339" s="52">
        <v>30.69</v>
      </c>
      <c r="E339" s="52">
        <v>36.0</v>
      </c>
      <c r="F339" s="52">
        <v>114.6</v>
      </c>
      <c r="G339" s="52">
        <v>4563182.0</v>
      </c>
      <c r="H339" s="52">
        <v>71.8</v>
      </c>
      <c r="I339" s="52" t="s">
        <v>65</v>
      </c>
      <c r="J339" s="52" t="s">
        <v>164</v>
      </c>
      <c r="K339" s="52" t="s">
        <v>203</v>
      </c>
      <c r="L339" s="76"/>
      <c r="M339" s="52" t="str">
        <f t="shared" si="2"/>
        <v>750MeV</v>
      </c>
      <c r="N339" s="76" t="str">
        <f t="shared" si="7"/>
        <v>650MeV</v>
      </c>
      <c r="O339" s="76">
        <f t="shared" si="11"/>
        <v>4711.4</v>
      </c>
      <c r="P339" s="76">
        <f t="shared" si="12"/>
        <v>3348.93</v>
      </c>
      <c r="Q339" s="76">
        <f t="shared" si="13"/>
        <v>368.78</v>
      </c>
      <c r="R339" s="76">
        <f t="shared" si="14"/>
        <v>1992.1</v>
      </c>
      <c r="S339" s="76">
        <f t="shared" si="15"/>
        <v>1814.74</v>
      </c>
      <c r="T339" s="76">
        <f t="shared" si="16"/>
        <v>179.25</v>
      </c>
    </row>
    <row r="340">
      <c r="A340" s="76"/>
      <c r="B340" s="76">
        <f t="shared" si="17"/>
        <v>2680</v>
      </c>
      <c r="C340" s="52" t="s">
        <v>391</v>
      </c>
      <c r="D340" s="52">
        <v>30.69</v>
      </c>
      <c r="E340" s="52">
        <v>24.0</v>
      </c>
      <c r="F340" s="52">
        <v>28.16</v>
      </c>
      <c r="G340" s="52">
        <v>842997.0</v>
      </c>
      <c r="H340" s="52">
        <v>23.44</v>
      </c>
      <c r="I340" s="52" t="s">
        <v>65</v>
      </c>
      <c r="J340" s="52" t="s">
        <v>164</v>
      </c>
      <c r="K340" s="52" t="s">
        <v>203</v>
      </c>
      <c r="L340" s="76"/>
      <c r="M340" s="52" t="str">
        <f t="shared" si="2"/>
        <v>750MeV</v>
      </c>
      <c r="N340" s="76" t="str">
        <f t="shared" si="7"/>
        <v>650MeV</v>
      </c>
      <c r="O340" s="76">
        <f t="shared" si="11"/>
        <v>4739.56</v>
      </c>
      <c r="P340" s="76">
        <f t="shared" si="12"/>
        <v>3348.93</v>
      </c>
      <c r="Q340" s="76">
        <f t="shared" si="13"/>
        <v>368.78</v>
      </c>
      <c r="R340" s="76">
        <f t="shared" si="14"/>
        <v>2020.26</v>
      </c>
      <c r="S340" s="76">
        <f t="shared" si="15"/>
        <v>1814.74</v>
      </c>
      <c r="T340" s="76">
        <f t="shared" si="16"/>
        <v>179.25</v>
      </c>
    </row>
    <row r="341">
      <c r="A341" s="76"/>
      <c r="B341" s="76">
        <f t="shared" si="17"/>
        <v>2681</v>
      </c>
      <c r="C341" s="52" t="s">
        <v>391</v>
      </c>
      <c r="D341" s="52">
        <v>30.69</v>
      </c>
      <c r="E341" s="52">
        <v>12.0</v>
      </c>
      <c r="F341" s="52">
        <v>11.74</v>
      </c>
      <c r="G341" s="52">
        <v>236582.0</v>
      </c>
      <c r="H341" s="52">
        <v>19.59</v>
      </c>
      <c r="I341" s="52" t="s">
        <v>65</v>
      </c>
      <c r="J341" s="52" t="s">
        <v>164</v>
      </c>
      <c r="K341" s="52" t="s">
        <v>203</v>
      </c>
      <c r="L341" s="76"/>
      <c r="M341" s="52" t="str">
        <f t="shared" si="2"/>
        <v>750MeV</v>
      </c>
      <c r="N341" s="76" t="str">
        <f t="shared" si="7"/>
        <v>650MeV</v>
      </c>
      <c r="O341" s="76">
        <f t="shared" si="11"/>
        <v>4751.3</v>
      </c>
      <c r="P341" s="76">
        <f t="shared" si="12"/>
        <v>3348.93</v>
      </c>
      <c r="Q341" s="76">
        <f t="shared" si="13"/>
        <v>368.78</v>
      </c>
      <c r="R341" s="76">
        <f t="shared" si="14"/>
        <v>2032</v>
      </c>
      <c r="S341" s="76">
        <f t="shared" si="15"/>
        <v>1814.74</v>
      </c>
      <c r="T341" s="76">
        <f t="shared" si="16"/>
        <v>179.25</v>
      </c>
    </row>
    <row r="342">
      <c r="A342" s="76"/>
      <c r="B342" s="76">
        <f t="shared" si="17"/>
        <v>2682</v>
      </c>
      <c r="C342" s="52" t="s">
        <v>314</v>
      </c>
      <c r="D342" s="52">
        <v>30.69</v>
      </c>
      <c r="E342" s="52">
        <v>20.0</v>
      </c>
      <c r="F342" s="52">
        <v>23.45</v>
      </c>
      <c r="G342" s="52">
        <v>634433.0</v>
      </c>
      <c r="H342" s="52">
        <v>21.74</v>
      </c>
      <c r="I342" s="52" t="s">
        <v>65</v>
      </c>
      <c r="J342" s="52" t="s">
        <v>44</v>
      </c>
      <c r="K342" s="52" t="s">
        <v>203</v>
      </c>
      <c r="L342" s="76"/>
      <c r="M342" s="52" t="str">
        <f t="shared" si="2"/>
        <v>750MeV</v>
      </c>
      <c r="N342" s="76" t="str">
        <f t="shared" si="7"/>
        <v>650MeV</v>
      </c>
      <c r="O342" s="76">
        <f t="shared" si="11"/>
        <v>4774.75</v>
      </c>
      <c r="P342" s="76">
        <f t="shared" si="12"/>
        <v>3348.93</v>
      </c>
      <c r="Q342" s="76">
        <f t="shared" si="13"/>
        <v>368.78</v>
      </c>
      <c r="R342" s="76">
        <f t="shared" si="14"/>
        <v>2055.45</v>
      </c>
      <c r="S342" s="76">
        <f t="shared" si="15"/>
        <v>1814.74</v>
      </c>
      <c r="T342" s="76">
        <f t="shared" si="16"/>
        <v>179.25</v>
      </c>
    </row>
    <row r="343">
      <c r="A343" s="76"/>
      <c r="B343" s="76">
        <f t="shared" si="17"/>
        <v>2683</v>
      </c>
      <c r="C343" s="52" t="s">
        <v>314</v>
      </c>
      <c r="D343" s="52">
        <v>30.69</v>
      </c>
      <c r="E343" s="52">
        <v>25.0</v>
      </c>
      <c r="F343" s="52">
        <v>53.15</v>
      </c>
      <c r="G343" s="52">
        <v>1682457.0</v>
      </c>
      <c r="H343" s="52">
        <v>44.83</v>
      </c>
      <c r="I343" s="52" t="s">
        <v>65</v>
      </c>
      <c r="J343" s="52" t="s">
        <v>53</v>
      </c>
      <c r="K343" s="52" t="s">
        <v>203</v>
      </c>
      <c r="L343" s="76"/>
      <c r="M343" s="52" t="str">
        <f t="shared" si="2"/>
        <v>750MeV</v>
      </c>
      <c r="N343" s="76" t="str">
        <f t="shared" si="7"/>
        <v>650MeV</v>
      </c>
      <c r="O343" s="76">
        <f t="shared" si="11"/>
        <v>4827.9</v>
      </c>
      <c r="P343" s="76">
        <f t="shared" si="12"/>
        <v>3348.93</v>
      </c>
      <c r="Q343" s="76">
        <f t="shared" si="13"/>
        <v>368.78</v>
      </c>
      <c r="R343" s="76">
        <f t="shared" si="14"/>
        <v>2108.6</v>
      </c>
      <c r="S343" s="76">
        <f t="shared" si="15"/>
        <v>1814.74</v>
      </c>
      <c r="T343" s="76">
        <f t="shared" si="16"/>
        <v>179.25</v>
      </c>
    </row>
    <row r="344">
      <c r="A344" s="76"/>
      <c r="B344" s="76">
        <f t="shared" si="17"/>
        <v>2684</v>
      </c>
      <c r="C344" s="52" t="s">
        <v>391</v>
      </c>
      <c r="D344" s="52">
        <v>30.69</v>
      </c>
      <c r="E344" s="52">
        <v>12.0</v>
      </c>
      <c r="F344" s="52">
        <v>14.08</v>
      </c>
      <c r="G344" s="52">
        <v>375182.0</v>
      </c>
      <c r="H344" s="52">
        <v>23.09</v>
      </c>
      <c r="I344" s="52" t="s">
        <v>65</v>
      </c>
      <c r="J344" s="52" t="s">
        <v>164</v>
      </c>
      <c r="K344" s="52" t="s">
        <v>477</v>
      </c>
      <c r="L344" s="76"/>
      <c r="M344" s="52" t="str">
        <f t="shared" si="2"/>
        <v>140MeV</v>
      </c>
      <c r="N344" s="76" t="str">
        <f t="shared" si="7"/>
        <v>140MeV</v>
      </c>
      <c r="O344" s="76">
        <f t="shared" si="11"/>
        <v>4841.98</v>
      </c>
      <c r="P344" s="76">
        <f t="shared" si="12"/>
        <v>3348.93</v>
      </c>
      <c r="Q344" s="76">
        <f t="shared" si="13"/>
        <v>368.78</v>
      </c>
      <c r="R344" s="76">
        <f t="shared" si="14"/>
        <v>2122.68</v>
      </c>
      <c r="S344" s="76">
        <f t="shared" si="15"/>
        <v>1814.74</v>
      </c>
      <c r="T344" s="76">
        <f t="shared" si="16"/>
        <v>179.25</v>
      </c>
    </row>
    <row r="345">
      <c r="A345" s="76"/>
      <c r="B345" s="76">
        <f t="shared" si="17"/>
        <v>2685</v>
      </c>
      <c r="C345" s="52" t="s">
        <v>391</v>
      </c>
      <c r="D345" s="52">
        <v>30.69</v>
      </c>
      <c r="E345" s="52">
        <v>15.0</v>
      </c>
      <c r="F345" s="52">
        <v>23.55</v>
      </c>
      <c r="G345" s="52">
        <v>840055.0</v>
      </c>
      <c r="H345" s="52">
        <v>14.56</v>
      </c>
      <c r="I345" s="52" t="s">
        <v>65</v>
      </c>
      <c r="J345" s="52" t="s">
        <v>164</v>
      </c>
      <c r="K345" s="52" t="s">
        <v>223</v>
      </c>
      <c r="L345" s="76"/>
      <c r="M345" s="52" t="str">
        <f t="shared" si="2"/>
        <v>750MeV</v>
      </c>
      <c r="N345" s="76" t="str">
        <f t="shared" si="7"/>
        <v>650MeV</v>
      </c>
      <c r="O345" s="76">
        <f t="shared" si="11"/>
        <v>4865.53</v>
      </c>
      <c r="P345" s="76">
        <f t="shared" si="12"/>
        <v>3348.93</v>
      </c>
      <c r="Q345" s="76">
        <f t="shared" si="13"/>
        <v>368.78</v>
      </c>
      <c r="R345" s="76">
        <f t="shared" si="14"/>
        <v>2146.23</v>
      </c>
      <c r="S345" s="76">
        <f t="shared" si="15"/>
        <v>1814.74</v>
      </c>
      <c r="T345" s="76">
        <f t="shared" si="16"/>
        <v>179.25</v>
      </c>
    </row>
    <row r="346">
      <c r="A346" s="86"/>
      <c r="B346" s="86">
        <f t="shared" si="17"/>
        <v>2686</v>
      </c>
      <c r="C346" s="83" t="s">
        <v>391</v>
      </c>
      <c r="D346" s="83">
        <v>30.69</v>
      </c>
      <c r="E346" s="83">
        <v>15.0</v>
      </c>
      <c r="F346" s="83">
        <v>43.98</v>
      </c>
      <c r="G346" s="83">
        <v>4432919.0</v>
      </c>
      <c r="H346" s="83">
        <v>68.66</v>
      </c>
      <c r="I346" s="83" t="s">
        <v>101</v>
      </c>
      <c r="J346" s="83" t="s">
        <v>164</v>
      </c>
      <c r="K346" s="83" t="s">
        <v>203</v>
      </c>
      <c r="L346" s="86"/>
      <c r="M346" s="83" t="str">
        <f t="shared" si="2"/>
        <v>750MeV</v>
      </c>
      <c r="N346" s="86" t="str">
        <f t="shared" si="7"/>
        <v>650MeV</v>
      </c>
      <c r="O346" s="86">
        <f t="shared" si="11"/>
        <v>4865.53</v>
      </c>
      <c r="P346" s="86">
        <f t="shared" si="12"/>
        <v>3392.91</v>
      </c>
      <c r="Q346" s="86">
        <f t="shared" si="13"/>
        <v>368.78</v>
      </c>
      <c r="R346" s="86">
        <f t="shared" si="14"/>
        <v>2146.23</v>
      </c>
      <c r="S346" s="86">
        <f t="shared" si="15"/>
        <v>1858.72</v>
      </c>
      <c r="T346" s="86">
        <f t="shared" si="16"/>
        <v>179.25</v>
      </c>
      <c r="U346" s="23"/>
      <c r="V346" s="23"/>
      <c r="W346" s="23"/>
      <c r="X346" s="23"/>
      <c r="Y346" s="23"/>
      <c r="Z346" s="23"/>
    </row>
    <row r="347">
      <c r="A347" s="86"/>
      <c r="B347" s="83">
        <v>2687.0</v>
      </c>
      <c r="C347" s="83" t="s">
        <v>391</v>
      </c>
      <c r="D347" s="83">
        <v>30.69</v>
      </c>
      <c r="E347" s="83">
        <v>15.0</v>
      </c>
      <c r="F347" s="83">
        <v>39.24</v>
      </c>
      <c r="G347" s="83">
        <v>3963310.0</v>
      </c>
      <c r="H347" s="83">
        <v>64.17</v>
      </c>
      <c r="I347" s="83" t="s">
        <v>101</v>
      </c>
      <c r="J347" s="83" t="s">
        <v>164</v>
      </c>
      <c r="K347" s="83" t="s">
        <v>203</v>
      </c>
      <c r="L347" s="86"/>
      <c r="M347" s="83" t="str">
        <f t="shared" si="2"/>
        <v>750MeV</v>
      </c>
      <c r="N347" s="86" t="str">
        <f t="shared" si="7"/>
        <v>650MeV</v>
      </c>
      <c r="O347" s="86">
        <f t="shared" si="11"/>
        <v>4865.53</v>
      </c>
      <c r="P347" s="86">
        <f t="shared" si="12"/>
        <v>3432.15</v>
      </c>
      <c r="Q347" s="86">
        <f t="shared" si="13"/>
        <v>368.78</v>
      </c>
      <c r="R347" s="86">
        <f t="shared" si="14"/>
        <v>2146.23</v>
      </c>
      <c r="S347" s="86">
        <f t="shared" si="15"/>
        <v>1897.96</v>
      </c>
      <c r="T347" s="86">
        <f t="shared" si="16"/>
        <v>179.25</v>
      </c>
      <c r="U347" s="23"/>
      <c r="V347" s="23"/>
      <c r="W347" s="23"/>
      <c r="X347" s="23"/>
      <c r="Y347" s="23"/>
      <c r="Z347" s="23"/>
    </row>
    <row r="348">
      <c r="A348" s="86"/>
      <c r="B348" s="83">
        <v>2688.0</v>
      </c>
      <c r="C348" s="83" t="s">
        <v>391</v>
      </c>
      <c r="D348" s="83">
        <v>30.69</v>
      </c>
      <c r="E348" s="83">
        <v>15.0</v>
      </c>
      <c r="F348" s="83">
        <v>40.33</v>
      </c>
      <c r="G348" s="83">
        <v>4053490.0</v>
      </c>
      <c r="H348" s="83">
        <v>57.01</v>
      </c>
      <c r="I348" s="83" t="s">
        <v>101</v>
      </c>
      <c r="J348" s="83" t="s">
        <v>164</v>
      </c>
      <c r="K348" s="83" t="s">
        <v>203</v>
      </c>
      <c r="L348" s="86"/>
      <c r="M348" s="83" t="str">
        <f t="shared" si="2"/>
        <v>750MeV</v>
      </c>
      <c r="N348" s="86" t="str">
        <f t="shared" si="7"/>
        <v>650MeV</v>
      </c>
      <c r="O348" s="86">
        <f t="shared" si="11"/>
        <v>4865.53</v>
      </c>
      <c r="P348" s="86">
        <f t="shared" si="12"/>
        <v>3472.48</v>
      </c>
      <c r="Q348" s="86">
        <f t="shared" si="13"/>
        <v>368.78</v>
      </c>
      <c r="R348" s="86">
        <f t="shared" si="14"/>
        <v>2146.23</v>
      </c>
      <c r="S348" s="86">
        <f t="shared" si="15"/>
        <v>1938.29</v>
      </c>
      <c r="T348" s="86">
        <f t="shared" si="16"/>
        <v>179.25</v>
      </c>
      <c r="U348" s="23"/>
      <c r="V348" s="23"/>
      <c r="W348" s="23"/>
      <c r="X348" s="23"/>
      <c r="Y348" s="23"/>
      <c r="Z348" s="23"/>
    </row>
    <row r="349">
      <c r="A349" s="226">
        <v>45237.0</v>
      </c>
      <c r="B349" s="83">
        <v>2689.0</v>
      </c>
      <c r="C349" s="83" t="s">
        <v>391</v>
      </c>
      <c r="D349" s="83">
        <v>30.69</v>
      </c>
      <c r="E349" s="83">
        <v>15.0</v>
      </c>
      <c r="F349" s="83">
        <v>44.78</v>
      </c>
      <c r="G349" s="83">
        <v>4503221.0</v>
      </c>
      <c r="H349" s="83">
        <v>58.23</v>
      </c>
      <c r="I349" s="83" t="s">
        <v>101</v>
      </c>
      <c r="J349" s="83" t="s">
        <v>164</v>
      </c>
      <c r="K349" s="83" t="s">
        <v>203</v>
      </c>
      <c r="L349" s="86"/>
      <c r="M349" s="83" t="str">
        <f t="shared" si="2"/>
        <v>750MeV</v>
      </c>
      <c r="N349" s="86" t="str">
        <f t="shared" si="7"/>
        <v>650MeV</v>
      </c>
      <c r="O349" s="86">
        <f t="shared" si="11"/>
        <v>4865.53</v>
      </c>
      <c r="P349" s="86">
        <f t="shared" si="12"/>
        <v>3517.26</v>
      </c>
      <c r="Q349" s="86">
        <f t="shared" si="13"/>
        <v>368.78</v>
      </c>
      <c r="R349" s="86">
        <f t="shared" si="14"/>
        <v>2146.23</v>
      </c>
      <c r="S349" s="86">
        <f t="shared" si="15"/>
        <v>1983.07</v>
      </c>
      <c r="T349" s="86">
        <f t="shared" si="16"/>
        <v>179.25</v>
      </c>
      <c r="U349" s="23"/>
      <c r="V349" s="23"/>
      <c r="W349" s="23"/>
      <c r="X349" s="23"/>
      <c r="Y349" s="23"/>
      <c r="Z349" s="23"/>
    </row>
    <row r="350">
      <c r="A350" s="86"/>
      <c r="B350" s="83">
        <v>2690.0</v>
      </c>
      <c r="C350" s="83" t="s">
        <v>391</v>
      </c>
      <c r="D350" s="212">
        <v>30.69</v>
      </c>
      <c r="E350" s="212">
        <v>15.0</v>
      </c>
      <c r="F350" s="83">
        <v>44.59</v>
      </c>
      <c r="G350" s="83">
        <v>4455205.0</v>
      </c>
      <c r="H350" s="83">
        <v>58.11</v>
      </c>
      <c r="I350" s="83" t="s">
        <v>101</v>
      </c>
      <c r="J350" s="83" t="s">
        <v>164</v>
      </c>
      <c r="K350" s="83" t="s">
        <v>203</v>
      </c>
      <c r="L350" s="86"/>
      <c r="M350" s="83" t="str">
        <f t="shared" si="2"/>
        <v>750MeV</v>
      </c>
      <c r="N350" s="86" t="str">
        <f t="shared" si="7"/>
        <v>650MeV</v>
      </c>
      <c r="O350" s="86">
        <f t="shared" si="11"/>
        <v>4865.53</v>
      </c>
      <c r="P350" s="86">
        <f t="shared" si="12"/>
        <v>3561.85</v>
      </c>
      <c r="Q350" s="86">
        <f t="shared" si="13"/>
        <v>368.78</v>
      </c>
      <c r="R350" s="86">
        <f t="shared" si="14"/>
        <v>2146.23</v>
      </c>
      <c r="S350" s="86">
        <f t="shared" si="15"/>
        <v>2027.66</v>
      </c>
      <c r="T350" s="86">
        <f t="shared" si="16"/>
        <v>179.25</v>
      </c>
      <c r="U350" s="23"/>
      <c r="V350" s="23"/>
      <c r="W350" s="23"/>
      <c r="X350" s="23"/>
      <c r="Y350" s="23"/>
      <c r="Z350" s="23"/>
    </row>
    <row r="351">
      <c r="A351" s="86"/>
      <c r="B351" s="83">
        <v>2691.0</v>
      </c>
      <c r="C351" s="83" t="s">
        <v>391</v>
      </c>
      <c r="D351" s="212">
        <v>30.69</v>
      </c>
      <c r="E351" s="212">
        <v>15.0</v>
      </c>
      <c r="F351" s="83">
        <v>49.0</v>
      </c>
      <c r="G351" s="83">
        <v>4855974.0</v>
      </c>
      <c r="H351" s="83">
        <v>59.96</v>
      </c>
      <c r="I351" s="83" t="s">
        <v>101</v>
      </c>
      <c r="J351" s="83" t="s">
        <v>164</v>
      </c>
      <c r="K351" s="83" t="s">
        <v>203</v>
      </c>
      <c r="L351" s="86"/>
      <c r="M351" s="83" t="str">
        <f t="shared" si="2"/>
        <v>750MeV</v>
      </c>
      <c r="N351" s="86" t="str">
        <f t="shared" si="7"/>
        <v>650MeV</v>
      </c>
      <c r="O351" s="86">
        <f t="shared" si="11"/>
        <v>4865.53</v>
      </c>
      <c r="P351" s="86">
        <f t="shared" si="12"/>
        <v>3610.85</v>
      </c>
      <c r="Q351" s="86">
        <f t="shared" si="13"/>
        <v>368.78</v>
      </c>
      <c r="R351" s="86">
        <f t="shared" si="14"/>
        <v>2146.23</v>
      </c>
      <c r="S351" s="86">
        <f t="shared" si="15"/>
        <v>2076.66</v>
      </c>
      <c r="T351" s="86">
        <f t="shared" si="16"/>
        <v>179.25</v>
      </c>
      <c r="U351" s="23"/>
      <c r="V351" s="23"/>
      <c r="W351" s="23"/>
      <c r="X351" s="23"/>
      <c r="Y351" s="23"/>
      <c r="Z351" s="23"/>
    </row>
    <row r="352">
      <c r="A352" s="86"/>
      <c r="B352" s="83">
        <v>2692.0</v>
      </c>
      <c r="C352" s="83" t="s">
        <v>391</v>
      </c>
      <c r="D352" s="212">
        <v>30.69</v>
      </c>
      <c r="E352" s="149">
        <v>10.0</v>
      </c>
      <c r="F352" s="83">
        <v>14.04</v>
      </c>
      <c r="G352" s="83">
        <v>1029762.0</v>
      </c>
      <c r="H352" s="83">
        <v>25.27</v>
      </c>
      <c r="I352" s="83" t="s">
        <v>101</v>
      </c>
      <c r="J352" s="83" t="s">
        <v>164</v>
      </c>
      <c r="K352" s="83" t="s">
        <v>203</v>
      </c>
      <c r="L352" s="86"/>
      <c r="M352" s="83" t="str">
        <f t="shared" si="2"/>
        <v>750MeV</v>
      </c>
      <c r="N352" s="86" t="str">
        <f t="shared" si="7"/>
        <v>650MeV</v>
      </c>
      <c r="O352" s="86">
        <f t="shared" si="11"/>
        <v>4865.53</v>
      </c>
      <c r="P352" s="86">
        <f t="shared" si="12"/>
        <v>3624.89</v>
      </c>
      <c r="Q352" s="86">
        <f t="shared" si="13"/>
        <v>368.78</v>
      </c>
      <c r="R352" s="86">
        <f t="shared" si="14"/>
        <v>2146.23</v>
      </c>
      <c r="S352" s="86">
        <f t="shared" si="15"/>
        <v>2090.7</v>
      </c>
      <c r="T352" s="86">
        <f t="shared" si="16"/>
        <v>179.25</v>
      </c>
      <c r="U352" s="23"/>
      <c r="V352" s="23"/>
      <c r="W352" s="23"/>
      <c r="X352" s="23"/>
      <c r="Y352" s="23"/>
      <c r="Z352" s="23"/>
    </row>
    <row r="353">
      <c r="A353" s="86"/>
      <c r="B353" s="83">
        <v>2693.0</v>
      </c>
      <c r="C353" s="83" t="s">
        <v>391</v>
      </c>
      <c r="D353" s="212">
        <v>30.69</v>
      </c>
      <c r="E353" s="83">
        <v>5.0</v>
      </c>
      <c r="F353" s="83">
        <v>6.45</v>
      </c>
      <c r="G353" s="83">
        <v>300130.0</v>
      </c>
      <c r="H353" s="83">
        <v>25.75</v>
      </c>
      <c r="I353" s="83" t="s">
        <v>101</v>
      </c>
      <c r="J353" s="83" t="s">
        <v>164</v>
      </c>
      <c r="K353" s="83" t="s">
        <v>203</v>
      </c>
      <c r="L353" s="86"/>
      <c r="M353" s="83" t="str">
        <f t="shared" si="2"/>
        <v>750MeV</v>
      </c>
      <c r="N353" s="86" t="str">
        <f t="shared" si="7"/>
        <v>650MeV</v>
      </c>
      <c r="O353" s="86">
        <f t="shared" si="11"/>
        <v>4865.53</v>
      </c>
      <c r="P353" s="86">
        <f t="shared" si="12"/>
        <v>3631.34</v>
      </c>
      <c r="Q353" s="86">
        <f t="shared" si="13"/>
        <v>368.78</v>
      </c>
      <c r="R353" s="86">
        <f t="shared" si="14"/>
        <v>2146.23</v>
      </c>
      <c r="S353" s="86">
        <f t="shared" si="15"/>
        <v>2097.15</v>
      </c>
      <c r="T353" s="86">
        <f t="shared" si="16"/>
        <v>179.25</v>
      </c>
      <c r="U353" s="23"/>
      <c r="V353" s="23"/>
      <c r="W353" s="23"/>
      <c r="X353" s="23"/>
      <c r="Y353" s="23"/>
      <c r="Z353" s="23"/>
    </row>
    <row r="354">
      <c r="A354" s="86"/>
      <c r="B354" s="83">
        <v>2694.0</v>
      </c>
      <c r="C354" s="83" t="s">
        <v>314</v>
      </c>
      <c r="D354" s="212">
        <v>30.69</v>
      </c>
      <c r="E354" s="83">
        <v>7.0</v>
      </c>
      <c r="F354" s="83">
        <v>7.84</v>
      </c>
      <c r="G354" s="83">
        <v>457256.0</v>
      </c>
      <c r="H354" s="83">
        <v>24.46</v>
      </c>
      <c r="I354" s="83" t="s">
        <v>101</v>
      </c>
      <c r="J354" s="83" t="s">
        <v>44</v>
      </c>
      <c r="K354" s="83" t="s">
        <v>203</v>
      </c>
      <c r="L354" s="86"/>
      <c r="M354" s="83" t="str">
        <f t="shared" si="2"/>
        <v>750MeV</v>
      </c>
      <c r="N354" s="86" t="str">
        <f t="shared" si="7"/>
        <v>650MeV</v>
      </c>
      <c r="O354" s="86">
        <f t="shared" si="11"/>
        <v>4865.53</v>
      </c>
      <c r="P354" s="86">
        <f t="shared" si="12"/>
        <v>3639.18</v>
      </c>
      <c r="Q354" s="86">
        <f t="shared" si="13"/>
        <v>368.78</v>
      </c>
      <c r="R354" s="86">
        <f t="shared" si="14"/>
        <v>2146.23</v>
      </c>
      <c r="S354" s="86">
        <f t="shared" si="15"/>
        <v>2104.99</v>
      </c>
      <c r="T354" s="86">
        <f t="shared" si="16"/>
        <v>179.25</v>
      </c>
      <c r="U354" s="23"/>
      <c r="V354" s="23"/>
      <c r="W354" s="23"/>
      <c r="X354" s="23"/>
      <c r="Y354" s="23"/>
      <c r="Z354" s="23"/>
    </row>
    <row r="355">
      <c r="A355" s="86"/>
      <c r="B355" s="83">
        <v>2695.0</v>
      </c>
      <c r="C355" s="83" t="s">
        <v>314</v>
      </c>
      <c r="D355" s="212">
        <v>30.69</v>
      </c>
      <c r="E355" s="83">
        <v>10.0</v>
      </c>
      <c r="F355" s="83">
        <v>26.47</v>
      </c>
      <c r="G355" s="83">
        <v>2289058.0</v>
      </c>
      <c r="H355" s="83">
        <v>55.16</v>
      </c>
      <c r="I355" s="83" t="s">
        <v>101</v>
      </c>
      <c r="J355" s="83" t="s">
        <v>53</v>
      </c>
      <c r="K355" s="83" t="s">
        <v>203</v>
      </c>
      <c r="L355" s="86"/>
      <c r="M355" s="83" t="str">
        <f t="shared" si="2"/>
        <v>750MeV</v>
      </c>
      <c r="N355" s="86" t="str">
        <f t="shared" si="7"/>
        <v>650MeV</v>
      </c>
      <c r="O355" s="86">
        <f t="shared" si="11"/>
        <v>4865.53</v>
      </c>
      <c r="P355" s="86">
        <f t="shared" si="12"/>
        <v>3665.65</v>
      </c>
      <c r="Q355" s="86">
        <f t="shared" si="13"/>
        <v>368.78</v>
      </c>
      <c r="R355" s="86">
        <f t="shared" si="14"/>
        <v>2146.23</v>
      </c>
      <c r="S355" s="86">
        <f t="shared" si="15"/>
        <v>2131.46</v>
      </c>
      <c r="T355" s="86">
        <f t="shared" si="16"/>
        <v>179.25</v>
      </c>
      <c r="U355" s="23"/>
      <c r="V355" s="23"/>
      <c r="W355" s="23"/>
      <c r="X355" s="23"/>
      <c r="Y355" s="23"/>
      <c r="Z355" s="23"/>
    </row>
    <row r="356">
      <c r="A356" s="86"/>
      <c r="B356" s="83">
        <v>2696.0</v>
      </c>
      <c r="C356" s="83" t="s">
        <v>391</v>
      </c>
      <c r="D356" s="212">
        <v>30.69</v>
      </c>
      <c r="E356" s="83">
        <v>5.0</v>
      </c>
      <c r="F356" s="83">
        <v>8.38</v>
      </c>
      <c r="G356" s="83">
        <v>433096.0</v>
      </c>
      <c r="H356" s="83">
        <v>30.91</v>
      </c>
      <c r="I356" s="83" t="s">
        <v>101</v>
      </c>
      <c r="J356" s="83" t="s">
        <v>164</v>
      </c>
      <c r="K356" s="83" t="s">
        <v>477</v>
      </c>
      <c r="L356" s="86"/>
      <c r="M356" s="83" t="str">
        <f t="shared" si="2"/>
        <v>140MeV</v>
      </c>
      <c r="N356" s="86" t="str">
        <f t="shared" si="7"/>
        <v>140MeV</v>
      </c>
      <c r="O356" s="86">
        <f t="shared" si="11"/>
        <v>4865.53</v>
      </c>
      <c r="P356" s="86">
        <f t="shared" si="12"/>
        <v>3674.03</v>
      </c>
      <c r="Q356" s="86">
        <f t="shared" si="13"/>
        <v>368.78</v>
      </c>
      <c r="R356" s="86">
        <f t="shared" si="14"/>
        <v>2146.23</v>
      </c>
      <c r="S356" s="86">
        <f t="shared" si="15"/>
        <v>2139.84</v>
      </c>
      <c r="T356" s="86">
        <f t="shared" si="16"/>
        <v>179.25</v>
      </c>
      <c r="U356" s="23"/>
      <c r="V356" s="23"/>
      <c r="W356" s="23"/>
      <c r="X356" s="23"/>
      <c r="Y356" s="23"/>
      <c r="Z356" s="23"/>
    </row>
    <row r="357">
      <c r="A357" s="86"/>
      <c r="B357" s="83">
        <v>2697.0</v>
      </c>
      <c r="C357" s="83" t="s">
        <v>391</v>
      </c>
      <c r="D357" s="212">
        <v>30.69</v>
      </c>
      <c r="E357" s="83">
        <v>15.0</v>
      </c>
      <c r="F357" s="83">
        <v>10.72</v>
      </c>
      <c r="G357" s="83">
        <v>1070355.0</v>
      </c>
      <c r="H357" s="83">
        <v>13.69</v>
      </c>
      <c r="I357" s="83" t="s">
        <v>101</v>
      </c>
      <c r="J357" s="83" t="s">
        <v>400</v>
      </c>
      <c r="K357" s="83" t="s">
        <v>223</v>
      </c>
      <c r="L357" s="86"/>
      <c r="M357" s="83" t="str">
        <f t="shared" si="2"/>
        <v>750MeV</v>
      </c>
      <c r="N357" s="86" t="str">
        <f t="shared" si="7"/>
        <v>650MeV</v>
      </c>
      <c r="O357" s="86">
        <f t="shared" si="11"/>
        <v>4865.53</v>
      </c>
      <c r="P357" s="86">
        <f t="shared" si="12"/>
        <v>3684.75</v>
      </c>
      <c r="Q357" s="86">
        <f t="shared" si="13"/>
        <v>368.78</v>
      </c>
      <c r="R357" s="86">
        <f t="shared" si="14"/>
        <v>2146.23</v>
      </c>
      <c r="S357" s="86">
        <f t="shared" si="15"/>
        <v>2150.56</v>
      </c>
      <c r="T357" s="86">
        <f t="shared" si="16"/>
        <v>179.25</v>
      </c>
      <c r="U357" s="23"/>
      <c r="V357" s="23"/>
      <c r="W357" s="23"/>
      <c r="X357" s="23"/>
      <c r="Y357" s="23"/>
      <c r="Z357" s="23"/>
    </row>
    <row r="358">
      <c r="A358" s="139"/>
      <c r="B358" s="43">
        <v>2698.0</v>
      </c>
      <c r="C358" s="43" t="s">
        <v>391</v>
      </c>
      <c r="D358" s="442">
        <v>30.69</v>
      </c>
      <c r="E358" s="43">
        <v>36.0</v>
      </c>
      <c r="F358" s="43">
        <v>24.33</v>
      </c>
      <c r="G358" s="43">
        <v>851038.0</v>
      </c>
      <c r="H358" s="43">
        <v>14.25</v>
      </c>
      <c r="I358" s="43" t="s">
        <v>229</v>
      </c>
      <c r="J358" s="43" t="s">
        <v>164</v>
      </c>
      <c r="K358" s="43" t="s">
        <v>203</v>
      </c>
      <c r="L358" s="139"/>
      <c r="M358" s="43" t="str">
        <f t="shared" si="2"/>
        <v>750MeV</v>
      </c>
      <c r="N358" s="139" t="str">
        <f t="shared" si="7"/>
        <v>650MeV</v>
      </c>
      <c r="O358" s="139">
        <f t="shared" si="11"/>
        <v>4865.53</v>
      </c>
      <c r="P358" s="139">
        <f t="shared" si="12"/>
        <v>3684.75</v>
      </c>
      <c r="Q358" s="139">
        <f t="shared" si="13"/>
        <v>393.11</v>
      </c>
      <c r="R358" s="139">
        <f t="shared" si="14"/>
        <v>2146.23</v>
      </c>
      <c r="S358" s="139">
        <f t="shared" si="15"/>
        <v>2150.56</v>
      </c>
      <c r="T358" s="139">
        <f t="shared" si="16"/>
        <v>203.58</v>
      </c>
      <c r="U358" s="27"/>
      <c r="V358" s="27"/>
      <c r="W358" s="27"/>
      <c r="X358" s="27"/>
      <c r="Y358" s="27"/>
      <c r="Z358" s="27"/>
    </row>
    <row r="359">
      <c r="A359" s="139"/>
      <c r="B359" s="43">
        <v>2699.0</v>
      </c>
      <c r="C359" s="43" t="s">
        <v>391</v>
      </c>
      <c r="D359" s="442">
        <v>30.69</v>
      </c>
      <c r="E359" s="43">
        <v>18.0</v>
      </c>
      <c r="F359" s="43">
        <v>13.14</v>
      </c>
      <c r="G359" s="43">
        <v>276583.0</v>
      </c>
      <c r="H359" s="43">
        <v>14.77</v>
      </c>
      <c r="I359" s="43" t="s">
        <v>229</v>
      </c>
      <c r="J359" s="43" t="s">
        <v>164</v>
      </c>
      <c r="K359" s="43" t="s">
        <v>203</v>
      </c>
      <c r="L359" s="139"/>
      <c r="M359" s="43" t="str">
        <f t="shared" si="2"/>
        <v>750MeV</v>
      </c>
      <c r="N359" s="139" t="str">
        <f t="shared" si="7"/>
        <v>650MeV</v>
      </c>
      <c r="O359" s="139">
        <f t="shared" si="11"/>
        <v>4865.53</v>
      </c>
      <c r="P359" s="139">
        <f t="shared" si="12"/>
        <v>3684.75</v>
      </c>
      <c r="Q359" s="139">
        <f t="shared" si="13"/>
        <v>406.25</v>
      </c>
      <c r="R359" s="139">
        <f t="shared" si="14"/>
        <v>2146.23</v>
      </c>
      <c r="S359" s="139">
        <f t="shared" si="15"/>
        <v>2150.56</v>
      </c>
      <c r="T359" s="139">
        <f t="shared" si="16"/>
        <v>216.72</v>
      </c>
      <c r="U359" s="27"/>
      <c r="V359" s="27"/>
      <c r="W359" s="27"/>
      <c r="X359" s="27"/>
      <c r="Y359" s="27"/>
      <c r="Z359" s="27"/>
    </row>
    <row r="360">
      <c r="A360" s="76"/>
      <c r="B360" s="52">
        <v>2700.0</v>
      </c>
      <c r="C360" s="52" t="s">
        <v>391</v>
      </c>
      <c r="D360" s="358">
        <v>30.69</v>
      </c>
      <c r="E360" s="52">
        <v>36.0</v>
      </c>
      <c r="F360" s="52">
        <v>100.51</v>
      </c>
      <c r="G360" s="52">
        <v>3931931.0</v>
      </c>
      <c r="H360" s="52">
        <v>59.85</v>
      </c>
      <c r="I360" s="52" t="s">
        <v>65</v>
      </c>
      <c r="J360" s="52" t="s">
        <v>164</v>
      </c>
      <c r="K360" s="52" t="s">
        <v>203</v>
      </c>
      <c r="L360" s="76"/>
      <c r="M360" s="52" t="str">
        <f t="shared" si="2"/>
        <v>750MeV</v>
      </c>
      <c r="N360" s="76" t="str">
        <f t="shared" si="7"/>
        <v>650MeV</v>
      </c>
      <c r="O360" s="76">
        <f t="shared" si="11"/>
        <v>4966.04</v>
      </c>
      <c r="P360" s="76">
        <f t="shared" si="12"/>
        <v>3684.75</v>
      </c>
      <c r="Q360" s="76">
        <f t="shared" si="13"/>
        <v>406.25</v>
      </c>
      <c r="R360" s="76">
        <f t="shared" si="14"/>
        <v>2246.74</v>
      </c>
      <c r="S360" s="76">
        <f t="shared" si="15"/>
        <v>2150.56</v>
      </c>
      <c r="T360" s="76">
        <f t="shared" si="16"/>
        <v>216.72</v>
      </c>
    </row>
    <row r="361">
      <c r="A361" s="76"/>
      <c r="B361" s="52">
        <v>2701.0</v>
      </c>
      <c r="C361" s="52" t="s">
        <v>391</v>
      </c>
      <c r="D361" s="358">
        <v>30.69</v>
      </c>
      <c r="E361" s="52">
        <v>36.0</v>
      </c>
      <c r="F361" s="52">
        <v>105.49</v>
      </c>
      <c r="G361" s="52">
        <v>4140594.0</v>
      </c>
      <c r="H361" s="52">
        <v>60.32</v>
      </c>
      <c r="I361" s="52" t="s">
        <v>65</v>
      </c>
      <c r="J361" s="52" t="s">
        <v>164</v>
      </c>
      <c r="K361" s="52" t="s">
        <v>203</v>
      </c>
      <c r="L361" s="76"/>
      <c r="M361" s="52" t="str">
        <f t="shared" si="2"/>
        <v>750MeV</v>
      </c>
      <c r="N361" s="76" t="str">
        <f t="shared" si="7"/>
        <v>650MeV</v>
      </c>
      <c r="O361" s="76">
        <f t="shared" si="11"/>
        <v>5071.53</v>
      </c>
      <c r="P361" s="76">
        <f t="shared" si="12"/>
        <v>3684.75</v>
      </c>
      <c r="Q361" s="76">
        <f t="shared" si="13"/>
        <v>406.25</v>
      </c>
      <c r="R361" s="76">
        <f t="shared" si="14"/>
        <v>2352.23</v>
      </c>
      <c r="S361" s="76">
        <f t="shared" si="15"/>
        <v>2150.56</v>
      </c>
      <c r="T361" s="76">
        <f t="shared" si="16"/>
        <v>216.72</v>
      </c>
    </row>
    <row r="362">
      <c r="A362" s="76"/>
      <c r="B362" s="52">
        <v>2702.0</v>
      </c>
      <c r="C362" s="52" t="s">
        <v>391</v>
      </c>
      <c r="D362" s="52">
        <v>30.69</v>
      </c>
      <c r="E362" s="52">
        <v>24.0</v>
      </c>
      <c r="F362" s="52">
        <v>16.16</v>
      </c>
      <c r="G362" s="52">
        <v>462169.0</v>
      </c>
      <c r="H362" s="52">
        <v>12.68</v>
      </c>
      <c r="I362" s="52" t="s">
        <v>65</v>
      </c>
      <c r="J362" s="52" t="s">
        <v>164</v>
      </c>
      <c r="K362" s="52" t="s">
        <v>203</v>
      </c>
      <c r="L362" s="76"/>
      <c r="M362" s="52" t="str">
        <f t="shared" si="2"/>
        <v>750MeV</v>
      </c>
      <c r="N362" s="76" t="str">
        <f t="shared" si="7"/>
        <v>650MeV</v>
      </c>
      <c r="O362" s="76">
        <f t="shared" si="11"/>
        <v>5087.69</v>
      </c>
      <c r="P362" s="76">
        <f t="shared" si="12"/>
        <v>3684.75</v>
      </c>
      <c r="Q362" s="76">
        <f t="shared" si="13"/>
        <v>406.25</v>
      </c>
      <c r="R362" s="76">
        <f t="shared" si="14"/>
        <v>2368.39</v>
      </c>
      <c r="S362" s="76">
        <f t="shared" si="15"/>
        <v>2150.56</v>
      </c>
      <c r="T362" s="76">
        <f t="shared" si="16"/>
        <v>216.72</v>
      </c>
    </row>
    <row r="363">
      <c r="A363" s="76"/>
      <c r="B363" s="52">
        <v>2703.0</v>
      </c>
      <c r="C363" s="52" t="s">
        <v>154</v>
      </c>
      <c r="D363" s="52">
        <v>30.69</v>
      </c>
      <c r="E363" s="52">
        <v>24.0</v>
      </c>
      <c r="F363" s="52">
        <v>0.0</v>
      </c>
      <c r="G363" s="52">
        <v>0.0</v>
      </c>
      <c r="H363" s="52">
        <v>0.0</v>
      </c>
      <c r="I363" s="52" t="s">
        <v>65</v>
      </c>
      <c r="J363" s="52" t="s">
        <v>164</v>
      </c>
      <c r="K363" s="52" t="s">
        <v>203</v>
      </c>
      <c r="L363" s="52" t="s">
        <v>931</v>
      </c>
      <c r="M363" s="52" t="str">
        <f t="shared" si="2"/>
        <v>750MeV</v>
      </c>
      <c r="N363" s="76" t="str">
        <f t="shared" si="7"/>
        <v>650MeV</v>
      </c>
      <c r="O363" s="76">
        <f t="shared" si="11"/>
        <v>5087.69</v>
      </c>
      <c r="P363" s="76">
        <f t="shared" si="12"/>
        <v>3684.75</v>
      </c>
      <c r="Q363" s="76">
        <f t="shared" si="13"/>
        <v>406.25</v>
      </c>
      <c r="R363" s="76">
        <f t="shared" si="14"/>
        <v>2368.39</v>
      </c>
      <c r="S363" s="76">
        <f t="shared" si="15"/>
        <v>2150.56</v>
      </c>
      <c r="T363" s="76">
        <f t="shared" si="16"/>
        <v>216.72</v>
      </c>
    </row>
    <row r="364">
      <c r="A364" s="76"/>
      <c r="B364" s="52">
        <v>2704.0</v>
      </c>
      <c r="C364" s="52" t="s">
        <v>154</v>
      </c>
      <c r="D364" s="52">
        <v>30.69</v>
      </c>
      <c r="E364" s="52">
        <v>24.0</v>
      </c>
      <c r="F364" s="52">
        <v>0.0</v>
      </c>
      <c r="G364" s="52">
        <v>0.0</v>
      </c>
      <c r="H364" s="52">
        <v>0.0</v>
      </c>
      <c r="I364" s="52" t="s">
        <v>65</v>
      </c>
      <c r="J364" s="52" t="s">
        <v>164</v>
      </c>
      <c r="K364" s="52" t="s">
        <v>203</v>
      </c>
      <c r="L364" s="52" t="s">
        <v>931</v>
      </c>
      <c r="M364" s="52" t="str">
        <f t="shared" si="2"/>
        <v>750MeV</v>
      </c>
      <c r="N364" s="76" t="str">
        <f t="shared" si="7"/>
        <v>650MeV</v>
      </c>
      <c r="O364" s="76">
        <f t="shared" si="11"/>
        <v>5087.69</v>
      </c>
      <c r="P364" s="76">
        <f t="shared" si="12"/>
        <v>3684.75</v>
      </c>
      <c r="Q364" s="76">
        <f t="shared" si="13"/>
        <v>406.25</v>
      </c>
      <c r="R364" s="76">
        <f t="shared" si="14"/>
        <v>2368.39</v>
      </c>
      <c r="S364" s="76">
        <f t="shared" si="15"/>
        <v>2150.56</v>
      </c>
      <c r="T364" s="76">
        <f t="shared" si="16"/>
        <v>216.72</v>
      </c>
    </row>
    <row r="365">
      <c r="A365" s="76"/>
      <c r="B365" s="52">
        <v>2705.0</v>
      </c>
      <c r="C365" s="52" t="s">
        <v>391</v>
      </c>
      <c r="D365" s="52">
        <v>30.69</v>
      </c>
      <c r="E365" s="52">
        <v>12.0</v>
      </c>
      <c r="F365" s="52">
        <v>26.71</v>
      </c>
      <c r="G365" s="52">
        <v>784463.0</v>
      </c>
      <c r="H365" s="52">
        <v>21.74</v>
      </c>
      <c r="I365" s="52" t="s">
        <v>65</v>
      </c>
      <c r="J365" s="52" t="s">
        <v>164</v>
      </c>
      <c r="K365" s="52" t="s">
        <v>203</v>
      </c>
      <c r="L365" s="76"/>
      <c r="M365" s="52" t="str">
        <f t="shared" si="2"/>
        <v>750MeV</v>
      </c>
      <c r="N365" s="76" t="str">
        <f t="shared" si="7"/>
        <v>650MeV</v>
      </c>
      <c r="O365" s="76">
        <f t="shared" si="11"/>
        <v>5114.4</v>
      </c>
      <c r="P365" s="76">
        <f t="shared" si="12"/>
        <v>3684.75</v>
      </c>
      <c r="Q365" s="76">
        <f t="shared" si="13"/>
        <v>406.25</v>
      </c>
      <c r="R365" s="76">
        <f t="shared" si="14"/>
        <v>2395.1</v>
      </c>
      <c r="S365" s="76">
        <f t="shared" si="15"/>
        <v>2150.56</v>
      </c>
      <c r="T365" s="76">
        <f t="shared" si="16"/>
        <v>216.72</v>
      </c>
    </row>
    <row r="366">
      <c r="A366" s="76"/>
      <c r="B366" s="52">
        <v>2706.0</v>
      </c>
      <c r="C366" s="52" t="s">
        <v>391</v>
      </c>
      <c r="D366" s="52">
        <v>30.69</v>
      </c>
      <c r="E366" s="52">
        <v>12.0</v>
      </c>
      <c r="F366" s="52">
        <v>13.92</v>
      </c>
      <c r="G366" s="52">
        <v>262504.0</v>
      </c>
      <c r="H366" s="52">
        <v>20.83</v>
      </c>
      <c r="I366" s="52" t="s">
        <v>65</v>
      </c>
      <c r="J366" s="52" t="s">
        <v>164</v>
      </c>
      <c r="K366" s="52" t="s">
        <v>203</v>
      </c>
      <c r="L366" s="76"/>
      <c r="M366" s="52" t="str">
        <f t="shared" si="2"/>
        <v>750MeV</v>
      </c>
      <c r="N366" s="76" t="str">
        <f t="shared" si="7"/>
        <v>650MeV</v>
      </c>
      <c r="O366" s="76">
        <f t="shared" si="11"/>
        <v>5128.32</v>
      </c>
      <c r="P366" s="76">
        <f t="shared" si="12"/>
        <v>3684.75</v>
      </c>
      <c r="Q366" s="76">
        <f t="shared" si="13"/>
        <v>406.25</v>
      </c>
      <c r="R366" s="76">
        <f t="shared" si="14"/>
        <v>2409.02</v>
      </c>
      <c r="S366" s="76">
        <f t="shared" si="15"/>
        <v>2150.56</v>
      </c>
      <c r="T366" s="76">
        <f t="shared" si="16"/>
        <v>216.72</v>
      </c>
    </row>
    <row r="367">
      <c r="A367" s="76"/>
      <c r="B367" s="52">
        <v>2707.0</v>
      </c>
      <c r="C367" s="52" t="s">
        <v>314</v>
      </c>
      <c r="D367" s="52">
        <v>30.69</v>
      </c>
      <c r="E367" s="52">
        <v>20.0</v>
      </c>
      <c r="F367" s="52">
        <v>20.66</v>
      </c>
      <c r="G367" s="52">
        <v>548546.0</v>
      </c>
      <c r="H367" s="52">
        <v>20.39</v>
      </c>
      <c r="I367" s="52" t="s">
        <v>65</v>
      </c>
      <c r="J367" s="52" t="s">
        <v>44</v>
      </c>
      <c r="K367" s="52" t="s">
        <v>203</v>
      </c>
      <c r="L367" s="76"/>
      <c r="M367" s="52" t="str">
        <f t="shared" si="2"/>
        <v>750MeV</v>
      </c>
      <c r="N367" s="76" t="str">
        <f t="shared" si="7"/>
        <v>650MeV</v>
      </c>
      <c r="O367" s="76">
        <f t="shared" si="11"/>
        <v>5148.98</v>
      </c>
      <c r="P367" s="76">
        <f t="shared" si="12"/>
        <v>3684.75</v>
      </c>
      <c r="Q367" s="76">
        <f t="shared" si="13"/>
        <v>406.25</v>
      </c>
      <c r="R367" s="76">
        <f t="shared" si="14"/>
        <v>2429.68</v>
      </c>
      <c r="S367" s="76">
        <f t="shared" si="15"/>
        <v>2150.56</v>
      </c>
      <c r="T367" s="76">
        <f t="shared" si="16"/>
        <v>216.72</v>
      </c>
    </row>
    <row r="368">
      <c r="A368" s="76"/>
      <c r="B368" s="52">
        <v>2708.0</v>
      </c>
      <c r="C368" s="52" t="s">
        <v>154</v>
      </c>
      <c r="D368" s="52">
        <v>30.69</v>
      </c>
      <c r="E368" s="52">
        <v>25.0</v>
      </c>
      <c r="F368" s="52">
        <v>0.0</v>
      </c>
      <c r="G368" s="52">
        <v>573.0</v>
      </c>
      <c r="H368" s="52">
        <v>0.0</v>
      </c>
      <c r="I368" s="52" t="s">
        <v>65</v>
      </c>
      <c r="J368" s="52" t="s">
        <v>958</v>
      </c>
      <c r="K368" s="52" t="s">
        <v>203</v>
      </c>
      <c r="L368" s="52" t="s">
        <v>959</v>
      </c>
      <c r="M368" s="52" t="str">
        <f t="shared" si="2"/>
        <v>750MeV</v>
      </c>
      <c r="N368" s="76" t="str">
        <f t="shared" si="7"/>
        <v>650MeV</v>
      </c>
      <c r="O368" s="76">
        <f t="shared" si="11"/>
        <v>5148.98</v>
      </c>
      <c r="P368" s="76">
        <f t="shared" si="12"/>
        <v>3684.75</v>
      </c>
      <c r="Q368" s="76">
        <f t="shared" si="13"/>
        <v>406.25</v>
      </c>
      <c r="R368" s="76">
        <f t="shared" si="14"/>
        <v>2429.68</v>
      </c>
      <c r="S368" s="76">
        <f t="shared" si="15"/>
        <v>2150.56</v>
      </c>
      <c r="T368" s="76">
        <f t="shared" si="16"/>
        <v>216.72</v>
      </c>
    </row>
    <row r="369">
      <c r="A369" s="76"/>
      <c r="B369" s="52">
        <v>2709.0</v>
      </c>
      <c r="C369" s="52" t="s">
        <v>314</v>
      </c>
      <c r="D369" s="52">
        <v>30.69</v>
      </c>
      <c r="E369" s="52">
        <v>25.0</v>
      </c>
      <c r="F369" s="52">
        <v>49.07</v>
      </c>
      <c r="G369" s="52">
        <v>1533967.0</v>
      </c>
      <c r="H369" s="52">
        <v>38.88</v>
      </c>
      <c r="I369" s="52" t="s">
        <v>65</v>
      </c>
      <c r="J369" s="52" t="s">
        <v>53</v>
      </c>
      <c r="K369" s="52" t="s">
        <v>203</v>
      </c>
      <c r="L369" s="76"/>
      <c r="M369" s="52" t="str">
        <f t="shared" si="2"/>
        <v>750MeV</v>
      </c>
      <c r="N369" s="76" t="str">
        <f t="shared" si="7"/>
        <v>650MeV</v>
      </c>
      <c r="O369" s="76">
        <f t="shared" si="11"/>
        <v>5198.05</v>
      </c>
      <c r="P369" s="76">
        <f t="shared" si="12"/>
        <v>3684.75</v>
      </c>
      <c r="Q369" s="76">
        <f t="shared" si="13"/>
        <v>406.25</v>
      </c>
      <c r="R369" s="76">
        <f t="shared" si="14"/>
        <v>2478.75</v>
      </c>
      <c r="S369" s="76">
        <f t="shared" si="15"/>
        <v>2150.56</v>
      </c>
      <c r="T369" s="76">
        <f t="shared" si="16"/>
        <v>216.72</v>
      </c>
    </row>
    <row r="370">
      <c r="A370" s="76"/>
      <c r="B370" s="52">
        <v>2710.0</v>
      </c>
      <c r="C370" s="52" t="s">
        <v>391</v>
      </c>
      <c r="D370" s="52">
        <v>30.69</v>
      </c>
      <c r="E370" s="52">
        <v>12.0</v>
      </c>
      <c r="F370" s="52">
        <v>15.47</v>
      </c>
      <c r="G370" s="52">
        <v>367253.0</v>
      </c>
      <c r="H370" s="52">
        <v>27.99</v>
      </c>
      <c r="I370" s="52" t="s">
        <v>65</v>
      </c>
      <c r="J370" s="52" t="s">
        <v>164</v>
      </c>
      <c r="K370" s="52" t="s">
        <v>477</v>
      </c>
      <c r="L370" s="76"/>
      <c r="M370" s="52" t="str">
        <f t="shared" si="2"/>
        <v>140MeV</v>
      </c>
      <c r="N370" s="76" t="str">
        <f t="shared" si="7"/>
        <v>140MeV</v>
      </c>
      <c r="O370" s="76">
        <f t="shared" si="11"/>
        <v>5213.52</v>
      </c>
      <c r="P370" s="76">
        <f t="shared" si="12"/>
        <v>3684.75</v>
      </c>
      <c r="Q370" s="76">
        <f t="shared" si="13"/>
        <v>406.25</v>
      </c>
      <c r="R370" s="76">
        <f t="shared" si="14"/>
        <v>2494.22</v>
      </c>
      <c r="S370" s="76">
        <f t="shared" si="15"/>
        <v>2150.56</v>
      </c>
      <c r="T370" s="76">
        <f t="shared" si="16"/>
        <v>216.72</v>
      </c>
    </row>
    <row r="371">
      <c r="A371" s="76"/>
      <c r="B371" s="52">
        <v>2711.0</v>
      </c>
      <c r="C371" s="52" t="s">
        <v>391</v>
      </c>
      <c r="D371" s="52">
        <v>30.69</v>
      </c>
      <c r="E371" s="52">
        <v>36.0</v>
      </c>
      <c r="F371" s="52">
        <v>18.12</v>
      </c>
      <c r="G371" s="52">
        <v>649203.0</v>
      </c>
      <c r="H371" s="52">
        <v>9.36</v>
      </c>
      <c r="I371" s="52" t="s">
        <v>65</v>
      </c>
      <c r="J371" s="52" t="s">
        <v>400</v>
      </c>
      <c r="K371" s="52" t="s">
        <v>223</v>
      </c>
      <c r="L371" s="76"/>
      <c r="M371" s="52" t="str">
        <f t="shared" si="2"/>
        <v>750MeV</v>
      </c>
      <c r="N371" s="76" t="str">
        <f t="shared" si="7"/>
        <v>650MeV</v>
      </c>
      <c r="O371" s="76">
        <f t="shared" si="11"/>
        <v>5231.64</v>
      </c>
      <c r="P371" s="76">
        <f t="shared" si="12"/>
        <v>3684.75</v>
      </c>
      <c r="Q371" s="76">
        <f t="shared" si="13"/>
        <v>406.25</v>
      </c>
      <c r="R371" s="76">
        <f t="shared" si="14"/>
        <v>2512.34</v>
      </c>
      <c r="S371" s="76">
        <f t="shared" si="15"/>
        <v>2150.56</v>
      </c>
      <c r="T371" s="76">
        <f t="shared" si="16"/>
        <v>216.72</v>
      </c>
    </row>
    <row r="372">
      <c r="A372" s="76"/>
      <c r="B372" s="52">
        <v>2712.0</v>
      </c>
      <c r="C372" s="52" t="s">
        <v>960</v>
      </c>
      <c r="D372" s="52">
        <v>30.69</v>
      </c>
      <c r="E372" s="52">
        <v>5.0</v>
      </c>
      <c r="F372" s="52">
        <v>16.75</v>
      </c>
      <c r="G372" s="52">
        <v>290425.0</v>
      </c>
      <c r="H372" s="52">
        <v>59.12</v>
      </c>
      <c r="I372" s="52" t="s">
        <v>65</v>
      </c>
      <c r="J372" s="52" t="s">
        <v>164</v>
      </c>
      <c r="K372" s="52" t="s">
        <v>203</v>
      </c>
      <c r="L372" s="52" t="s">
        <v>961</v>
      </c>
      <c r="M372" s="52" t="str">
        <f t="shared" si="2"/>
        <v>750MeV</v>
      </c>
      <c r="N372" s="76" t="str">
        <f t="shared" si="7"/>
        <v>650MeV</v>
      </c>
      <c r="O372" s="76">
        <f t="shared" si="11"/>
        <v>5248.39</v>
      </c>
      <c r="P372" s="76">
        <f t="shared" si="12"/>
        <v>3684.75</v>
      </c>
      <c r="Q372" s="76">
        <f t="shared" si="13"/>
        <v>406.25</v>
      </c>
      <c r="R372" s="76">
        <f t="shared" si="14"/>
        <v>2529.09</v>
      </c>
      <c r="S372" s="76">
        <f t="shared" si="15"/>
        <v>2150.56</v>
      </c>
      <c r="T372" s="76">
        <f t="shared" si="16"/>
        <v>216.72</v>
      </c>
    </row>
    <row r="373">
      <c r="A373" s="86"/>
      <c r="B373" s="83">
        <v>2713.0</v>
      </c>
      <c r="C373" s="83" t="s">
        <v>391</v>
      </c>
      <c r="D373" s="83">
        <v>30.69</v>
      </c>
      <c r="E373" s="83">
        <v>15.0</v>
      </c>
      <c r="F373" s="83">
        <v>47.47</v>
      </c>
      <c r="G373" s="83">
        <v>5183383.0</v>
      </c>
      <c r="H373" s="83">
        <v>58.79</v>
      </c>
      <c r="I373" s="83" t="s">
        <v>101</v>
      </c>
      <c r="J373" s="83" t="s">
        <v>164</v>
      </c>
      <c r="K373" s="83" t="s">
        <v>203</v>
      </c>
      <c r="L373" s="86"/>
      <c r="M373" s="83" t="str">
        <f t="shared" si="2"/>
        <v>750MeV</v>
      </c>
      <c r="N373" s="86" t="str">
        <f t="shared" si="7"/>
        <v>650MeV</v>
      </c>
      <c r="O373" s="86">
        <f t="shared" si="11"/>
        <v>5248.39</v>
      </c>
      <c r="P373" s="86">
        <f t="shared" si="12"/>
        <v>3732.22</v>
      </c>
      <c r="Q373" s="86">
        <f t="shared" si="13"/>
        <v>406.25</v>
      </c>
      <c r="R373" s="86">
        <f t="shared" si="14"/>
        <v>2529.09</v>
      </c>
      <c r="S373" s="86">
        <f t="shared" si="15"/>
        <v>2198.03</v>
      </c>
      <c r="T373" s="86">
        <f t="shared" si="16"/>
        <v>216.72</v>
      </c>
      <c r="U373" s="23"/>
      <c r="V373" s="23"/>
      <c r="W373" s="23"/>
      <c r="X373" s="23"/>
      <c r="Y373" s="23"/>
      <c r="Z373" s="23"/>
    </row>
    <row r="374">
      <c r="A374" s="86"/>
      <c r="B374" s="83">
        <v>2714.0</v>
      </c>
      <c r="C374" s="83" t="s">
        <v>391</v>
      </c>
      <c r="D374" s="83">
        <v>30.69</v>
      </c>
      <c r="E374" s="83">
        <v>15.0</v>
      </c>
      <c r="F374" s="83">
        <v>53.39</v>
      </c>
      <c r="G374" s="83">
        <v>5721484.0</v>
      </c>
      <c r="H374" s="83">
        <v>63.36</v>
      </c>
      <c r="I374" s="83" t="s">
        <v>101</v>
      </c>
      <c r="J374" s="83" t="s">
        <v>164</v>
      </c>
      <c r="K374" s="83" t="s">
        <v>203</v>
      </c>
      <c r="L374" s="86"/>
      <c r="M374" s="83" t="str">
        <f t="shared" si="2"/>
        <v>750MeV</v>
      </c>
      <c r="N374" s="86" t="str">
        <f t="shared" si="7"/>
        <v>650MeV</v>
      </c>
      <c r="O374" s="86">
        <f t="shared" si="11"/>
        <v>5248.39</v>
      </c>
      <c r="P374" s="86">
        <f t="shared" si="12"/>
        <v>3785.61</v>
      </c>
      <c r="Q374" s="86">
        <f t="shared" si="13"/>
        <v>406.25</v>
      </c>
      <c r="R374" s="86">
        <f t="shared" si="14"/>
        <v>2529.09</v>
      </c>
      <c r="S374" s="86">
        <f t="shared" si="15"/>
        <v>2251.42</v>
      </c>
      <c r="T374" s="86">
        <f t="shared" si="16"/>
        <v>216.72</v>
      </c>
      <c r="U374" s="23"/>
      <c r="V374" s="23"/>
      <c r="W374" s="23"/>
      <c r="X374" s="23"/>
      <c r="Y374" s="23"/>
      <c r="Z374" s="23"/>
    </row>
    <row r="375">
      <c r="A375" s="86"/>
      <c r="B375" s="83">
        <v>2715.0</v>
      </c>
      <c r="C375" s="83" t="s">
        <v>391</v>
      </c>
      <c r="D375" s="83">
        <v>30.69</v>
      </c>
      <c r="E375" s="83">
        <v>15.0</v>
      </c>
      <c r="F375" s="83">
        <v>47.09</v>
      </c>
      <c r="G375" s="83">
        <v>5118292.0</v>
      </c>
      <c r="H375" s="83">
        <v>58.77</v>
      </c>
      <c r="I375" s="83" t="s">
        <v>101</v>
      </c>
      <c r="J375" s="83" t="s">
        <v>164</v>
      </c>
      <c r="K375" s="83" t="s">
        <v>203</v>
      </c>
      <c r="L375" s="86"/>
      <c r="M375" s="83" t="str">
        <f t="shared" si="2"/>
        <v>750MeV</v>
      </c>
      <c r="N375" s="86" t="str">
        <f t="shared" si="7"/>
        <v>650MeV</v>
      </c>
      <c r="O375" s="86">
        <f t="shared" si="11"/>
        <v>5248.39</v>
      </c>
      <c r="P375" s="86">
        <f t="shared" si="12"/>
        <v>3832.7</v>
      </c>
      <c r="Q375" s="86">
        <f t="shared" si="13"/>
        <v>406.25</v>
      </c>
      <c r="R375" s="86">
        <f t="shared" si="14"/>
        <v>2529.09</v>
      </c>
      <c r="S375" s="86">
        <f t="shared" si="15"/>
        <v>2298.51</v>
      </c>
      <c r="T375" s="86">
        <f t="shared" si="16"/>
        <v>216.72</v>
      </c>
      <c r="U375" s="23"/>
      <c r="V375" s="23"/>
      <c r="W375" s="23"/>
      <c r="X375" s="23"/>
      <c r="Y375" s="23"/>
      <c r="Z375" s="23"/>
    </row>
    <row r="376">
      <c r="A376" s="86"/>
      <c r="B376" s="83">
        <v>2716.0</v>
      </c>
      <c r="C376" s="83" t="s">
        <v>391</v>
      </c>
      <c r="D376" s="83">
        <v>30.69</v>
      </c>
      <c r="E376" s="83">
        <v>15.0</v>
      </c>
      <c r="F376" s="83">
        <v>0.0</v>
      </c>
      <c r="G376" s="83">
        <v>0.0</v>
      </c>
      <c r="H376" s="83">
        <v>30.0</v>
      </c>
      <c r="I376" s="83" t="s">
        <v>101</v>
      </c>
      <c r="J376" s="83" t="s">
        <v>164</v>
      </c>
      <c r="K376" s="83" t="s">
        <v>203</v>
      </c>
      <c r="L376" s="83" t="s">
        <v>962</v>
      </c>
      <c r="M376" s="83" t="str">
        <f t="shared" si="2"/>
        <v>750MeV</v>
      </c>
      <c r="N376" s="86" t="str">
        <f t="shared" si="7"/>
        <v>650MeV</v>
      </c>
      <c r="O376" s="86">
        <f t="shared" si="11"/>
        <v>5248.39</v>
      </c>
      <c r="P376" s="86">
        <f t="shared" si="12"/>
        <v>3832.7</v>
      </c>
      <c r="Q376" s="86">
        <f t="shared" si="13"/>
        <v>406.25</v>
      </c>
      <c r="R376" s="86">
        <f t="shared" si="14"/>
        <v>2529.09</v>
      </c>
      <c r="S376" s="86">
        <f t="shared" si="15"/>
        <v>2298.51</v>
      </c>
      <c r="T376" s="86">
        <f t="shared" si="16"/>
        <v>216.72</v>
      </c>
      <c r="U376" s="23"/>
      <c r="V376" s="23"/>
      <c r="W376" s="23"/>
      <c r="X376" s="23"/>
      <c r="Y376" s="23"/>
      <c r="Z376" s="23"/>
    </row>
    <row r="377">
      <c r="A377" s="86"/>
      <c r="B377" s="83">
        <v>2717.0</v>
      </c>
      <c r="C377" s="83" t="s">
        <v>391</v>
      </c>
      <c r="D377" s="83">
        <v>30.69</v>
      </c>
      <c r="E377" s="83">
        <v>15.0</v>
      </c>
      <c r="F377" s="83">
        <v>0.0</v>
      </c>
      <c r="G377" s="83">
        <v>0.0</v>
      </c>
      <c r="H377" s="83">
        <v>50.0</v>
      </c>
      <c r="I377" s="83" t="s">
        <v>101</v>
      </c>
      <c r="J377" s="83" t="s">
        <v>164</v>
      </c>
      <c r="K377" s="83" t="s">
        <v>203</v>
      </c>
      <c r="L377" s="83" t="s">
        <v>962</v>
      </c>
      <c r="M377" s="83" t="str">
        <f t="shared" si="2"/>
        <v>750MeV</v>
      </c>
      <c r="N377" s="86" t="str">
        <f t="shared" si="7"/>
        <v>650MeV</v>
      </c>
      <c r="O377" s="86">
        <f t="shared" si="11"/>
        <v>5248.39</v>
      </c>
      <c r="P377" s="86">
        <f t="shared" si="12"/>
        <v>3832.7</v>
      </c>
      <c r="Q377" s="86">
        <f t="shared" si="13"/>
        <v>406.25</v>
      </c>
      <c r="R377" s="86">
        <f t="shared" si="14"/>
        <v>2529.09</v>
      </c>
      <c r="S377" s="86">
        <f t="shared" si="15"/>
        <v>2298.51</v>
      </c>
      <c r="T377" s="86">
        <f t="shared" si="16"/>
        <v>216.72</v>
      </c>
      <c r="U377" s="23"/>
      <c r="V377" s="23"/>
      <c r="W377" s="23"/>
      <c r="X377" s="23"/>
      <c r="Y377" s="23"/>
      <c r="Z377" s="23"/>
    </row>
    <row r="378">
      <c r="A378" s="86"/>
      <c r="B378" s="83">
        <v>2718.0</v>
      </c>
      <c r="C378" s="83" t="s">
        <v>391</v>
      </c>
      <c r="D378" s="83">
        <v>30.69</v>
      </c>
      <c r="E378" s="83">
        <v>15.0</v>
      </c>
      <c r="F378" s="83">
        <v>23.36</v>
      </c>
      <c r="G378" s="83">
        <v>2529902.0</v>
      </c>
      <c r="H378" s="83">
        <v>29.84</v>
      </c>
      <c r="I378" s="83" t="s">
        <v>101</v>
      </c>
      <c r="J378" s="83" t="s">
        <v>164</v>
      </c>
      <c r="K378" s="83" t="s">
        <v>203</v>
      </c>
      <c r="L378" s="86"/>
      <c r="M378" s="83" t="str">
        <f t="shared" si="2"/>
        <v>750MeV</v>
      </c>
      <c r="N378" s="86" t="str">
        <f t="shared" si="7"/>
        <v>650MeV</v>
      </c>
      <c r="O378" s="86">
        <f t="shared" si="11"/>
        <v>5248.39</v>
      </c>
      <c r="P378" s="86">
        <f t="shared" si="12"/>
        <v>3856.06</v>
      </c>
      <c r="Q378" s="86">
        <f t="shared" si="13"/>
        <v>406.25</v>
      </c>
      <c r="R378" s="86">
        <f t="shared" si="14"/>
        <v>2529.09</v>
      </c>
      <c r="S378" s="86">
        <f t="shared" si="15"/>
        <v>2321.87</v>
      </c>
      <c r="T378" s="86">
        <f t="shared" si="16"/>
        <v>216.72</v>
      </c>
      <c r="U378" s="23"/>
      <c r="V378" s="23"/>
      <c r="W378" s="23"/>
      <c r="X378" s="23"/>
      <c r="Y378" s="23"/>
      <c r="Z378" s="23"/>
    </row>
    <row r="379">
      <c r="A379" s="86"/>
      <c r="B379" s="83">
        <v>2719.0</v>
      </c>
      <c r="C379" s="83" t="s">
        <v>391</v>
      </c>
      <c r="D379" s="83">
        <v>30.69</v>
      </c>
      <c r="E379" s="83">
        <v>15.0</v>
      </c>
      <c r="F379" s="83">
        <v>27.44</v>
      </c>
      <c r="G379" s="83">
        <v>2943620.0</v>
      </c>
      <c r="H379" s="83">
        <v>33.91</v>
      </c>
      <c r="I379" s="83" t="s">
        <v>101</v>
      </c>
      <c r="J379" s="83" t="s">
        <v>164</v>
      </c>
      <c r="K379" s="83" t="s">
        <v>203</v>
      </c>
      <c r="L379" s="86"/>
      <c r="M379" s="83" t="str">
        <f t="shared" si="2"/>
        <v>750MeV</v>
      </c>
      <c r="N379" s="86" t="str">
        <f t="shared" si="7"/>
        <v>650MeV</v>
      </c>
      <c r="O379" s="86">
        <f t="shared" si="11"/>
        <v>5248.39</v>
      </c>
      <c r="P379" s="86">
        <f t="shared" si="12"/>
        <v>3883.5</v>
      </c>
      <c r="Q379" s="86">
        <f t="shared" si="13"/>
        <v>406.25</v>
      </c>
      <c r="R379" s="86">
        <f t="shared" si="14"/>
        <v>2529.09</v>
      </c>
      <c r="S379" s="86">
        <f t="shared" si="15"/>
        <v>2349.31</v>
      </c>
      <c r="T379" s="86">
        <f t="shared" si="16"/>
        <v>216.72</v>
      </c>
      <c r="U379" s="23"/>
      <c r="V379" s="23"/>
      <c r="W379" s="23"/>
      <c r="X379" s="23"/>
      <c r="Y379" s="23"/>
      <c r="Z379" s="23"/>
    </row>
    <row r="380">
      <c r="A380" s="86"/>
      <c r="B380" s="83">
        <v>2720.0</v>
      </c>
      <c r="C380" s="83" t="s">
        <v>391</v>
      </c>
      <c r="D380" s="83">
        <v>30.69</v>
      </c>
      <c r="E380" s="83">
        <v>15.0</v>
      </c>
      <c r="F380" s="83">
        <v>45.5</v>
      </c>
      <c r="G380" s="83">
        <v>4848628.0</v>
      </c>
      <c r="H380" s="83">
        <v>59.47</v>
      </c>
      <c r="I380" s="83" t="s">
        <v>101</v>
      </c>
      <c r="J380" s="83" t="s">
        <v>164</v>
      </c>
      <c r="K380" s="83" t="s">
        <v>203</v>
      </c>
      <c r="L380" s="86"/>
      <c r="M380" s="83" t="str">
        <f t="shared" si="2"/>
        <v>750MeV</v>
      </c>
      <c r="N380" s="86" t="str">
        <f t="shared" si="7"/>
        <v>650MeV</v>
      </c>
      <c r="O380" s="86">
        <f t="shared" si="11"/>
        <v>5248.39</v>
      </c>
      <c r="P380" s="86">
        <f t="shared" si="12"/>
        <v>3929</v>
      </c>
      <c r="Q380" s="86">
        <f t="shared" si="13"/>
        <v>406.25</v>
      </c>
      <c r="R380" s="86">
        <f t="shared" si="14"/>
        <v>2529.09</v>
      </c>
      <c r="S380" s="86">
        <f t="shared" si="15"/>
        <v>2394.81</v>
      </c>
      <c r="T380" s="86">
        <f t="shared" si="16"/>
        <v>216.72</v>
      </c>
      <c r="U380" s="23"/>
      <c r="V380" s="23"/>
      <c r="W380" s="23"/>
      <c r="X380" s="23"/>
      <c r="Y380" s="23"/>
      <c r="Z380" s="23"/>
    </row>
    <row r="381">
      <c r="A381" s="86"/>
      <c r="B381" s="83">
        <v>2721.0</v>
      </c>
      <c r="C381" s="83" t="s">
        <v>391</v>
      </c>
      <c r="D381" s="83">
        <v>30.69</v>
      </c>
      <c r="E381" s="83">
        <v>15.0</v>
      </c>
      <c r="F381" s="83">
        <v>48.23</v>
      </c>
      <c r="G381" s="83">
        <v>5176461.0</v>
      </c>
      <c r="H381" s="83">
        <v>72.52</v>
      </c>
      <c r="I381" s="83" t="s">
        <v>101</v>
      </c>
      <c r="J381" s="83" t="s">
        <v>164</v>
      </c>
      <c r="K381" s="83" t="s">
        <v>203</v>
      </c>
      <c r="L381" s="86"/>
      <c r="M381" s="83" t="str">
        <f t="shared" si="2"/>
        <v>750MeV</v>
      </c>
      <c r="N381" s="86" t="str">
        <f t="shared" si="7"/>
        <v>650MeV</v>
      </c>
      <c r="O381" s="86">
        <f t="shared" si="11"/>
        <v>5248.39</v>
      </c>
      <c r="P381" s="86">
        <f t="shared" si="12"/>
        <v>3977.23</v>
      </c>
      <c r="Q381" s="86">
        <f t="shared" si="13"/>
        <v>406.25</v>
      </c>
      <c r="R381" s="86">
        <f t="shared" si="14"/>
        <v>2529.09</v>
      </c>
      <c r="S381" s="86">
        <f t="shared" si="15"/>
        <v>2443.04</v>
      </c>
      <c r="T381" s="86">
        <f t="shared" si="16"/>
        <v>216.72</v>
      </c>
      <c r="U381" s="23"/>
      <c r="V381" s="23"/>
      <c r="W381" s="23"/>
      <c r="X381" s="23"/>
      <c r="Y381" s="23"/>
      <c r="Z381" s="23"/>
    </row>
    <row r="382">
      <c r="A382" s="86"/>
      <c r="B382" s="83">
        <v>2722.0</v>
      </c>
      <c r="C382" s="83" t="s">
        <v>391</v>
      </c>
      <c r="D382" s="83">
        <v>30.69</v>
      </c>
      <c r="E382" s="83">
        <v>10.0</v>
      </c>
      <c r="F382" s="83">
        <v>14.5</v>
      </c>
      <c r="G382" s="83">
        <v>1192110.0</v>
      </c>
      <c r="H382" s="83">
        <v>28.14</v>
      </c>
      <c r="I382" s="83" t="s">
        <v>101</v>
      </c>
      <c r="J382" s="83" t="s">
        <v>164</v>
      </c>
      <c r="K382" s="83" t="s">
        <v>203</v>
      </c>
      <c r="L382" s="86"/>
      <c r="M382" s="83" t="str">
        <f t="shared" si="2"/>
        <v>750MeV</v>
      </c>
      <c r="N382" s="86" t="str">
        <f t="shared" si="7"/>
        <v>650MeV</v>
      </c>
      <c r="O382" s="86">
        <f t="shared" si="11"/>
        <v>5248.39</v>
      </c>
      <c r="P382" s="86">
        <f t="shared" si="12"/>
        <v>3991.73</v>
      </c>
      <c r="Q382" s="86">
        <f t="shared" si="13"/>
        <v>406.25</v>
      </c>
      <c r="R382" s="86">
        <f t="shared" si="14"/>
        <v>2529.09</v>
      </c>
      <c r="S382" s="86">
        <f t="shared" si="15"/>
        <v>2457.54</v>
      </c>
      <c r="T382" s="86">
        <f t="shared" si="16"/>
        <v>216.72</v>
      </c>
      <c r="U382" s="23"/>
      <c r="V382" s="23"/>
      <c r="W382" s="23"/>
      <c r="X382" s="23"/>
      <c r="Y382" s="23"/>
      <c r="Z382" s="23"/>
    </row>
    <row r="383">
      <c r="A383" s="86"/>
      <c r="B383" s="83">
        <v>2723.0</v>
      </c>
      <c r="C383" s="83" t="s">
        <v>391</v>
      </c>
      <c r="D383" s="83">
        <v>30.69</v>
      </c>
      <c r="E383" s="83">
        <v>5.0</v>
      </c>
      <c r="F383" s="83">
        <v>5.71</v>
      </c>
      <c r="G383" s="83">
        <v>286159.0</v>
      </c>
      <c r="H383" s="83">
        <v>19.93</v>
      </c>
      <c r="I383" s="83" t="s">
        <v>101</v>
      </c>
      <c r="J383" s="83" t="s">
        <v>164</v>
      </c>
      <c r="K383" s="83" t="s">
        <v>203</v>
      </c>
      <c r="L383" s="86"/>
      <c r="M383" s="83" t="str">
        <f t="shared" si="2"/>
        <v>750MeV</v>
      </c>
      <c r="N383" s="86" t="str">
        <f t="shared" si="7"/>
        <v>650MeV</v>
      </c>
      <c r="O383" s="86">
        <f t="shared" si="11"/>
        <v>5248.39</v>
      </c>
      <c r="P383" s="86">
        <f t="shared" si="12"/>
        <v>3997.44</v>
      </c>
      <c r="Q383" s="86">
        <f t="shared" si="13"/>
        <v>406.25</v>
      </c>
      <c r="R383" s="86">
        <f t="shared" si="14"/>
        <v>2529.09</v>
      </c>
      <c r="S383" s="86">
        <f t="shared" si="15"/>
        <v>2463.25</v>
      </c>
      <c r="T383" s="86">
        <f t="shared" si="16"/>
        <v>216.72</v>
      </c>
      <c r="U383" s="23"/>
      <c r="V383" s="23"/>
      <c r="W383" s="23"/>
      <c r="X383" s="23"/>
      <c r="Y383" s="23"/>
      <c r="Z383" s="23"/>
    </row>
    <row r="384">
      <c r="A384" s="226">
        <v>45238.0</v>
      </c>
      <c r="B384" s="83">
        <v>2724.0</v>
      </c>
      <c r="C384" s="83" t="s">
        <v>314</v>
      </c>
      <c r="D384" s="83">
        <v>30.69</v>
      </c>
      <c r="E384" s="83">
        <v>15.0</v>
      </c>
      <c r="F384" s="83">
        <v>15.22</v>
      </c>
      <c r="G384" s="83">
        <v>1640411.0</v>
      </c>
      <c r="H384" s="83">
        <v>19.89</v>
      </c>
      <c r="I384" s="83" t="s">
        <v>101</v>
      </c>
      <c r="J384" s="83" t="s">
        <v>102</v>
      </c>
      <c r="K384" s="83" t="s">
        <v>203</v>
      </c>
      <c r="L384" s="86"/>
      <c r="M384" s="83" t="str">
        <f t="shared" si="2"/>
        <v>750MeV</v>
      </c>
      <c r="N384" s="86" t="str">
        <f t="shared" si="7"/>
        <v>650MeV</v>
      </c>
      <c r="O384" s="86">
        <f t="shared" si="11"/>
        <v>5248.39</v>
      </c>
      <c r="P384" s="86">
        <f t="shared" si="12"/>
        <v>4012.66</v>
      </c>
      <c r="Q384" s="86">
        <f t="shared" si="13"/>
        <v>406.25</v>
      </c>
      <c r="R384" s="86">
        <f t="shared" si="14"/>
        <v>2529.09</v>
      </c>
      <c r="S384" s="86">
        <f t="shared" si="15"/>
        <v>2478.47</v>
      </c>
      <c r="T384" s="86">
        <f t="shared" si="16"/>
        <v>216.72</v>
      </c>
      <c r="U384" s="23"/>
      <c r="V384" s="23"/>
      <c r="W384" s="23"/>
      <c r="X384" s="23"/>
      <c r="Y384" s="23"/>
      <c r="Z384" s="23"/>
    </row>
    <row r="385">
      <c r="A385" s="86"/>
      <c r="B385" s="83">
        <v>2725.0</v>
      </c>
      <c r="C385" s="83" t="s">
        <v>314</v>
      </c>
      <c r="D385" s="83">
        <v>30.69</v>
      </c>
      <c r="E385" s="83">
        <v>10.0</v>
      </c>
      <c r="F385" s="83">
        <v>21.22</v>
      </c>
      <c r="G385" s="83">
        <v>1776072.0</v>
      </c>
      <c r="H385" s="83">
        <v>38.17</v>
      </c>
      <c r="I385" s="83" t="s">
        <v>101</v>
      </c>
      <c r="J385" s="83" t="s">
        <v>53</v>
      </c>
      <c r="K385" s="83" t="s">
        <v>203</v>
      </c>
      <c r="L385" s="86"/>
      <c r="M385" s="83" t="str">
        <f t="shared" si="2"/>
        <v>750MeV</v>
      </c>
      <c r="N385" s="86" t="str">
        <f t="shared" si="7"/>
        <v>650MeV</v>
      </c>
      <c r="O385" s="86">
        <f t="shared" si="11"/>
        <v>5248.39</v>
      </c>
      <c r="P385" s="86">
        <f t="shared" si="12"/>
        <v>4033.88</v>
      </c>
      <c r="Q385" s="86">
        <f t="shared" si="13"/>
        <v>406.25</v>
      </c>
      <c r="R385" s="86">
        <f t="shared" si="14"/>
        <v>2529.09</v>
      </c>
      <c r="S385" s="86">
        <f t="shared" si="15"/>
        <v>2499.69</v>
      </c>
      <c r="T385" s="86">
        <f t="shared" si="16"/>
        <v>216.72</v>
      </c>
      <c r="U385" s="23"/>
      <c r="V385" s="23"/>
      <c r="W385" s="23"/>
      <c r="X385" s="23"/>
      <c r="Y385" s="23"/>
      <c r="Z385" s="23"/>
    </row>
    <row r="386">
      <c r="A386" s="86"/>
      <c r="B386" s="83">
        <v>2726.0</v>
      </c>
      <c r="C386" s="83" t="s">
        <v>391</v>
      </c>
      <c r="D386" s="83">
        <v>30.69</v>
      </c>
      <c r="E386" s="83">
        <v>5.0</v>
      </c>
      <c r="F386" s="83">
        <v>5.63</v>
      </c>
      <c r="G386" s="83">
        <v>215267.0</v>
      </c>
      <c r="H386" s="83">
        <v>23.13</v>
      </c>
      <c r="I386" s="83" t="s">
        <v>101</v>
      </c>
      <c r="J386" s="83" t="s">
        <v>164</v>
      </c>
      <c r="K386" s="83" t="s">
        <v>477</v>
      </c>
      <c r="L386" s="86"/>
      <c r="M386" s="83" t="str">
        <f t="shared" si="2"/>
        <v>140MeV</v>
      </c>
      <c r="N386" s="86" t="str">
        <f t="shared" si="7"/>
        <v>140MeV</v>
      </c>
      <c r="O386" s="86">
        <f t="shared" si="11"/>
        <v>5248.39</v>
      </c>
      <c r="P386" s="86">
        <f t="shared" si="12"/>
        <v>4039.51</v>
      </c>
      <c r="Q386" s="86">
        <f t="shared" si="13"/>
        <v>406.25</v>
      </c>
      <c r="R386" s="86">
        <f t="shared" si="14"/>
        <v>2529.09</v>
      </c>
      <c r="S386" s="86">
        <f t="shared" si="15"/>
        <v>2505.32</v>
      </c>
      <c r="T386" s="86">
        <f t="shared" si="16"/>
        <v>216.72</v>
      </c>
      <c r="U386" s="23"/>
      <c r="V386" s="23"/>
      <c r="W386" s="23"/>
      <c r="X386" s="23"/>
      <c r="Y386" s="23"/>
      <c r="Z386" s="23"/>
    </row>
    <row r="387">
      <c r="A387" s="86"/>
      <c r="B387" s="83">
        <v>2727.0</v>
      </c>
      <c r="C387" s="83" t="s">
        <v>391</v>
      </c>
      <c r="D387" s="83">
        <v>30.69</v>
      </c>
      <c r="E387" s="83">
        <v>15.0</v>
      </c>
      <c r="F387" s="83">
        <v>9.65</v>
      </c>
      <c r="G387" s="83">
        <v>947892.0</v>
      </c>
      <c r="H387" s="83">
        <v>11.75</v>
      </c>
      <c r="I387" s="83" t="s">
        <v>101</v>
      </c>
      <c r="J387" s="83" t="s">
        <v>400</v>
      </c>
      <c r="K387" s="83" t="s">
        <v>223</v>
      </c>
      <c r="L387" s="86"/>
      <c r="M387" s="83" t="str">
        <f t="shared" si="2"/>
        <v>750MeV</v>
      </c>
      <c r="N387" s="86" t="str">
        <f t="shared" si="7"/>
        <v>650MeV</v>
      </c>
      <c r="O387" s="86">
        <f t="shared" si="11"/>
        <v>5248.39</v>
      </c>
      <c r="P387" s="86">
        <f t="shared" si="12"/>
        <v>4049.16</v>
      </c>
      <c r="Q387" s="86">
        <f t="shared" si="13"/>
        <v>406.25</v>
      </c>
      <c r="R387" s="86">
        <f t="shared" si="14"/>
        <v>2529.09</v>
      </c>
      <c r="S387" s="86">
        <f t="shared" si="15"/>
        <v>2514.97</v>
      </c>
      <c r="T387" s="86">
        <f t="shared" si="16"/>
        <v>216.72</v>
      </c>
      <c r="U387" s="23"/>
      <c r="V387" s="23"/>
      <c r="W387" s="23"/>
      <c r="X387" s="23"/>
      <c r="Y387" s="23"/>
      <c r="Z387" s="23"/>
    </row>
    <row r="388">
      <c r="A388" s="43" t="s">
        <v>78</v>
      </c>
      <c r="B388" s="43">
        <v>2728.0</v>
      </c>
      <c r="C388" s="43" t="s">
        <v>391</v>
      </c>
      <c r="D388" s="43">
        <v>30.69</v>
      </c>
      <c r="E388" s="43">
        <v>36.0</v>
      </c>
      <c r="F388" s="43">
        <v>20.46</v>
      </c>
      <c r="G388" s="43">
        <v>716825.0</v>
      </c>
      <c r="H388" s="43">
        <v>9.99</v>
      </c>
      <c r="I388" s="43" t="s">
        <v>229</v>
      </c>
      <c r="J388" s="43" t="s">
        <v>164</v>
      </c>
      <c r="K388" s="43" t="s">
        <v>203</v>
      </c>
      <c r="L388" s="139"/>
      <c r="M388" s="43" t="str">
        <f t="shared" si="2"/>
        <v>750MeV</v>
      </c>
      <c r="N388" s="139" t="str">
        <f t="shared" si="7"/>
        <v>650MeV</v>
      </c>
      <c r="O388" s="139">
        <f t="shared" si="11"/>
        <v>5248.39</v>
      </c>
      <c r="P388" s="139">
        <f t="shared" si="12"/>
        <v>4049.16</v>
      </c>
      <c r="Q388" s="139">
        <f t="shared" si="13"/>
        <v>426.71</v>
      </c>
      <c r="R388" s="139">
        <f t="shared" si="14"/>
        <v>2529.09</v>
      </c>
      <c r="S388" s="139">
        <f t="shared" si="15"/>
        <v>2514.97</v>
      </c>
      <c r="T388" s="139">
        <f t="shared" si="16"/>
        <v>237.18</v>
      </c>
      <c r="U388" s="27"/>
      <c r="V388" s="27"/>
      <c r="W388" s="27"/>
      <c r="X388" s="27"/>
      <c r="Y388" s="27"/>
      <c r="Z388" s="27"/>
    </row>
    <row r="389">
      <c r="A389" s="139"/>
      <c r="B389" s="43">
        <v>2729.0</v>
      </c>
      <c r="C389" s="43" t="s">
        <v>391</v>
      </c>
      <c r="D389" s="43">
        <v>30.69</v>
      </c>
      <c r="E389" s="43">
        <v>18.0</v>
      </c>
      <c r="F389" s="43">
        <v>10.43</v>
      </c>
      <c r="G389" s="43">
        <v>214529.0</v>
      </c>
      <c r="H389" s="43">
        <v>10.79</v>
      </c>
      <c r="I389" s="43" t="s">
        <v>229</v>
      </c>
      <c r="J389" s="43" t="s">
        <v>164</v>
      </c>
      <c r="K389" s="43" t="s">
        <v>203</v>
      </c>
      <c r="L389" s="139"/>
      <c r="M389" s="43" t="str">
        <f t="shared" si="2"/>
        <v>750MeV</v>
      </c>
      <c r="N389" s="139" t="str">
        <f t="shared" si="7"/>
        <v>650MeV</v>
      </c>
      <c r="O389" s="139">
        <f t="shared" si="11"/>
        <v>5248.39</v>
      </c>
      <c r="P389" s="139">
        <f t="shared" si="12"/>
        <v>4049.16</v>
      </c>
      <c r="Q389" s="139">
        <f t="shared" si="13"/>
        <v>437.14</v>
      </c>
      <c r="R389" s="139">
        <f t="shared" si="14"/>
        <v>2529.09</v>
      </c>
      <c r="S389" s="139">
        <f t="shared" si="15"/>
        <v>2514.97</v>
      </c>
      <c r="T389" s="139">
        <f t="shared" si="16"/>
        <v>247.61</v>
      </c>
      <c r="U389" s="27"/>
      <c r="V389" s="27"/>
      <c r="W389" s="27"/>
      <c r="X389" s="27"/>
      <c r="Y389" s="27"/>
      <c r="Z389" s="27"/>
    </row>
    <row r="390">
      <c r="A390" s="76"/>
      <c r="B390" s="52">
        <v>2730.0</v>
      </c>
      <c r="C390" s="52" t="s">
        <v>391</v>
      </c>
      <c r="D390" s="52">
        <v>30.69</v>
      </c>
      <c r="E390" s="52">
        <v>36.0</v>
      </c>
      <c r="F390" s="52">
        <v>107.49</v>
      </c>
      <c r="G390" s="52">
        <v>4189306.0</v>
      </c>
      <c r="H390" s="52">
        <v>62.6</v>
      </c>
      <c r="I390" s="52" t="s">
        <v>65</v>
      </c>
      <c r="J390" s="52" t="s">
        <v>164</v>
      </c>
      <c r="K390" s="52" t="s">
        <v>203</v>
      </c>
      <c r="L390" s="76"/>
      <c r="M390" s="52" t="str">
        <f t="shared" si="2"/>
        <v>750MeV</v>
      </c>
      <c r="N390" s="76" t="str">
        <f t="shared" si="7"/>
        <v>650MeV</v>
      </c>
      <c r="O390" s="76">
        <f t="shared" si="11"/>
        <v>5355.88</v>
      </c>
      <c r="P390" s="76">
        <f t="shared" si="12"/>
        <v>4049.16</v>
      </c>
      <c r="Q390" s="76">
        <f t="shared" si="13"/>
        <v>437.14</v>
      </c>
      <c r="R390" s="76">
        <f t="shared" si="14"/>
        <v>2636.58</v>
      </c>
      <c r="S390" s="76">
        <f t="shared" si="15"/>
        <v>2514.97</v>
      </c>
      <c r="T390" s="76">
        <f t="shared" si="16"/>
        <v>247.61</v>
      </c>
    </row>
    <row r="391">
      <c r="A391" s="76"/>
      <c r="B391" s="52">
        <v>2731.0</v>
      </c>
      <c r="C391" s="52" t="s">
        <v>391</v>
      </c>
      <c r="D391" s="52">
        <v>30.69</v>
      </c>
      <c r="E391" s="52">
        <v>36.0</v>
      </c>
      <c r="F391" s="52">
        <v>123.18</v>
      </c>
      <c r="G391" s="52">
        <v>4764139.0</v>
      </c>
      <c r="H391" s="52">
        <v>71.71</v>
      </c>
      <c r="I391" s="52" t="s">
        <v>65</v>
      </c>
      <c r="J391" s="52" t="s">
        <v>164</v>
      </c>
      <c r="K391" s="52" t="s">
        <v>203</v>
      </c>
      <c r="L391" s="76"/>
      <c r="M391" s="52" t="str">
        <f t="shared" si="2"/>
        <v>750MeV</v>
      </c>
      <c r="N391" s="76" t="str">
        <f t="shared" si="7"/>
        <v>650MeV</v>
      </c>
      <c r="O391" s="76">
        <f t="shared" si="11"/>
        <v>5479.06</v>
      </c>
      <c r="P391" s="76">
        <f t="shared" si="12"/>
        <v>4049.16</v>
      </c>
      <c r="Q391" s="76">
        <f t="shared" si="13"/>
        <v>437.14</v>
      </c>
      <c r="R391" s="76">
        <f t="shared" si="14"/>
        <v>2759.76</v>
      </c>
      <c r="S391" s="76">
        <f t="shared" si="15"/>
        <v>2514.97</v>
      </c>
      <c r="T391" s="76">
        <f t="shared" si="16"/>
        <v>247.61</v>
      </c>
    </row>
    <row r="392">
      <c r="A392" s="160">
        <v>45428.0</v>
      </c>
      <c r="B392" s="153">
        <v>6912.0</v>
      </c>
      <c r="C392" s="153" t="s">
        <v>391</v>
      </c>
      <c r="D392" s="163">
        <v>31.735</v>
      </c>
      <c r="E392" s="153">
        <v>20.0</v>
      </c>
      <c r="F392" s="153">
        <v>20.53</v>
      </c>
      <c r="G392" s="153">
        <v>1554931.0</v>
      </c>
      <c r="H392" s="153">
        <v>22.52</v>
      </c>
      <c r="I392" s="153" t="s">
        <v>229</v>
      </c>
      <c r="J392" s="153" t="s">
        <v>53</v>
      </c>
      <c r="K392" s="153" t="s">
        <v>203</v>
      </c>
      <c r="L392" s="163" t="s">
        <v>963</v>
      </c>
      <c r="M392" s="153" t="str">
        <f t="shared" si="2"/>
        <v>750MeV</v>
      </c>
      <c r="N392" s="164" t="str">
        <f t="shared" si="7"/>
        <v>650MeV</v>
      </c>
      <c r="O392" s="164">
        <f t="shared" si="11"/>
        <v>5479.06</v>
      </c>
      <c r="P392" s="164">
        <f t="shared" si="12"/>
        <v>4049.16</v>
      </c>
      <c r="Q392" s="164">
        <f t="shared" si="13"/>
        <v>457.67</v>
      </c>
      <c r="R392" s="164">
        <f t="shared" si="14"/>
        <v>2759.76</v>
      </c>
      <c r="S392" s="164">
        <f t="shared" si="15"/>
        <v>2514.97</v>
      </c>
      <c r="T392" s="164">
        <f t="shared" si="16"/>
        <v>268.14</v>
      </c>
      <c r="U392" s="154"/>
      <c r="V392" s="154"/>
      <c r="W392" s="154"/>
      <c r="X392" s="154"/>
      <c r="Y392" s="154"/>
      <c r="Z392" s="154"/>
    </row>
    <row r="393">
      <c r="A393" s="164"/>
      <c r="B393" s="153">
        <v>6913.0</v>
      </c>
      <c r="C393" s="153" t="s">
        <v>391</v>
      </c>
      <c r="D393" s="153">
        <v>31.735</v>
      </c>
      <c r="E393" s="153">
        <v>20.0</v>
      </c>
      <c r="F393" s="153">
        <v>12.41</v>
      </c>
      <c r="G393" s="153">
        <v>920034.0</v>
      </c>
      <c r="H393" s="153">
        <v>11.82</v>
      </c>
      <c r="I393" s="153" t="s">
        <v>229</v>
      </c>
      <c r="J393" s="153" t="s">
        <v>53</v>
      </c>
      <c r="K393" s="153" t="s">
        <v>203</v>
      </c>
      <c r="L393" s="164"/>
      <c r="M393" s="153" t="str">
        <f t="shared" si="2"/>
        <v>750MeV</v>
      </c>
      <c r="N393" s="164" t="str">
        <f t="shared" si="7"/>
        <v>650MeV</v>
      </c>
      <c r="O393" s="164">
        <f t="shared" si="11"/>
        <v>5479.06</v>
      </c>
      <c r="P393" s="164">
        <f t="shared" si="12"/>
        <v>4049.16</v>
      </c>
      <c r="Q393" s="164">
        <f t="shared" si="13"/>
        <v>470.08</v>
      </c>
      <c r="R393" s="164">
        <f t="shared" si="14"/>
        <v>2759.76</v>
      </c>
      <c r="S393" s="164">
        <f t="shared" si="15"/>
        <v>2514.97</v>
      </c>
      <c r="T393" s="164">
        <f t="shared" si="16"/>
        <v>280.55</v>
      </c>
      <c r="U393" s="154"/>
      <c r="V393" s="154"/>
      <c r="W393" s="154"/>
      <c r="X393" s="154"/>
      <c r="Y393" s="154"/>
      <c r="Z393" s="154"/>
    </row>
    <row r="394">
      <c r="A394" s="164"/>
      <c r="B394" s="153">
        <v>6914.0</v>
      </c>
      <c r="C394" s="153" t="s">
        <v>154</v>
      </c>
      <c r="D394" s="153">
        <v>31.735</v>
      </c>
      <c r="E394" s="153">
        <v>20.0</v>
      </c>
      <c r="F394" s="153">
        <v>0.0</v>
      </c>
      <c r="G394" s="153">
        <v>0.0</v>
      </c>
      <c r="H394" s="153">
        <v>0.0</v>
      </c>
      <c r="I394" s="153" t="s">
        <v>101</v>
      </c>
      <c r="J394" s="153" t="s">
        <v>53</v>
      </c>
      <c r="K394" s="153" t="s">
        <v>203</v>
      </c>
      <c r="L394" s="164"/>
      <c r="M394" s="153" t="str">
        <f t="shared" si="2"/>
        <v>750MeV</v>
      </c>
      <c r="N394" s="164" t="str">
        <f t="shared" si="7"/>
        <v>650MeV</v>
      </c>
      <c r="O394" s="164">
        <f t="shared" si="11"/>
        <v>5479.06</v>
      </c>
      <c r="P394" s="164">
        <f t="shared" si="12"/>
        <v>4049.16</v>
      </c>
      <c r="Q394" s="164">
        <f t="shared" si="13"/>
        <v>470.08</v>
      </c>
      <c r="R394" s="164">
        <f t="shared" si="14"/>
        <v>2759.76</v>
      </c>
      <c r="S394" s="164">
        <f t="shared" si="15"/>
        <v>2514.97</v>
      </c>
      <c r="T394" s="164">
        <f t="shared" si="16"/>
        <v>280.55</v>
      </c>
      <c r="U394" s="154"/>
      <c r="V394" s="154"/>
      <c r="W394" s="154"/>
      <c r="X394" s="154"/>
      <c r="Y394" s="154"/>
      <c r="Z394" s="154"/>
    </row>
    <row r="395">
      <c r="A395" s="164"/>
      <c r="B395" s="153">
        <v>6915.0</v>
      </c>
      <c r="C395" s="153" t="s">
        <v>391</v>
      </c>
      <c r="D395" s="153">
        <v>31.735</v>
      </c>
      <c r="E395" s="153">
        <v>10.0</v>
      </c>
      <c r="F395" s="153">
        <v>16.64</v>
      </c>
      <c r="G395" s="153">
        <v>3327076.0</v>
      </c>
      <c r="H395" s="153">
        <v>29.81</v>
      </c>
      <c r="I395" s="153" t="s">
        <v>101</v>
      </c>
      <c r="J395" s="153" t="s">
        <v>53</v>
      </c>
      <c r="K395" s="153" t="s">
        <v>203</v>
      </c>
      <c r="L395" s="164"/>
      <c r="M395" s="153" t="str">
        <f t="shared" si="2"/>
        <v>750MeV</v>
      </c>
      <c r="N395" s="164" t="str">
        <f t="shared" si="7"/>
        <v>650MeV</v>
      </c>
      <c r="O395" s="164">
        <f t="shared" si="11"/>
        <v>5479.06</v>
      </c>
      <c r="P395" s="164">
        <f t="shared" si="12"/>
        <v>4065.8</v>
      </c>
      <c r="Q395" s="164">
        <f t="shared" si="13"/>
        <v>470.08</v>
      </c>
      <c r="R395" s="164">
        <f t="shared" si="14"/>
        <v>2759.76</v>
      </c>
      <c r="S395" s="164">
        <f t="shared" si="15"/>
        <v>2531.61</v>
      </c>
      <c r="T395" s="164">
        <f t="shared" si="16"/>
        <v>280.55</v>
      </c>
      <c r="U395" s="154"/>
      <c r="V395" s="154"/>
      <c r="W395" s="154"/>
      <c r="X395" s="154"/>
      <c r="Y395" s="154"/>
      <c r="Z395" s="154"/>
    </row>
    <row r="396">
      <c r="A396" s="164"/>
      <c r="B396" s="153">
        <v>6916.0</v>
      </c>
      <c r="C396" s="153" t="s">
        <v>391</v>
      </c>
      <c r="D396" s="153">
        <v>31.735</v>
      </c>
      <c r="E396" s="153">
        <v>10.0</v>
      </c>
      <c r="F396" s="153">
        <v>17.05</v>
      </c>
      <c r="G396" s="153">
        <v>3412478.0</v>
      </c>
      <c r="H396" s="153">
        <v>29.67</v>
      </c>
      <c r="I396" s="153" t="s">
        <v>101</v>
      </c>
      <c r="J396" s="153" t="s">
        <v>53</v>
      </c>
      <c r="K396" s="153" t="s">
        <v>203</v>
      </c>
      <c r="L396" s="164"/>
      <c r="M396" s="153" t="str">
        <f t="shared" si="2"/>
        <v>750MeV</v>
      </c>
      <c r="N396" s="164" t="str">
        <f t="shared" si="7"/>
        <v>650MeV</v>
      </c>
      <c r="O396" s="164">
        <f t="shared" si="11"/>
        <v>5479.06</v>
      </c>
      <c r="P396" s="164">
        <f t="shared" si="12"/>
        <v>4082.85</v>
      </c>
      <c r="Q396" s="164">
        <f t="shared" si="13"/>
        <v>470.08</v>
      </c>
      <c r="R396" s="164">
        <f t="shared" si="14"/>
        <v>2759.76</v>
      </c>
      <c r="S396" s="164">
        <f t="shared" si="15"/>
        <v>2548.66</v>
      </c>
      <c r="T396" s="164">
        <f t="shared" si="16"/>
        <v>280.55</v>
      </c>
      <c r="U396" s="154"/>
      <c r="V396" s="154"/>
      <c r="W396" s="154"/>
      <c r="X396" s="154"/>
      <c r="Y396" s="154"/>
      <c r="Z396" s="154"/>
    </row>
    <row r="397">
      <c r="A397" s="164"/>
      <c r="B397" s="153">
        <v>6917.0</v>
      </c>
      <c r="C397" s="153" t="s">
        <v>391</v>
      </c>
      <c r="D397" s="153">
        <v>31.735</v>
      </c>
      <c r="E397" s="153">
        <v>10.0</v>
      </c>
      <c r="F397" s="153">
        <v>16.19</v>
      </c>
      <c r="G397" s="153">
        <v>3313553.0</v>
      </c>
      <c r="H397" s="153">
        <v>31.57</v>
      </c>
      <c r="I397" s="153" t="s">
        <v>101</v>
      </c>
      <c r="J397" s="153" t="s">
        <v>53</v>
      </c>
      <c r="K397" s="153" t="s">
        <v>203</v>
      </c>
      <c r="L397" s="164"/>
      <c r="M397" s="153" t="str">
        <f t="shared" si="2"/>
        <v>750MeV</v>
      </c>
      <c r="N397" s="164" t="str">
        <f t="shared" si="7"/>
        <v>650MeV</v>
      </c>
      <c r="O397" s="164">
        <f t="shared" si="11"/>
        <v>5479.06</v>
      </c>
      <c r="P397" s="164">
        <f t="shared" si="12"/>
        <v>4099.04</v>
      </c>
      <c r="Q397" s="164">
        <f t="shared" si="13"/>
        <v>470.08</v>
      </c>
      <c r="R397" s="164">
        <f t="shared" si="14"/>
        <v>2759.76</v>
      </c>
      <c r="S397" s="164">
        <f t="shared" si="15"/>
        <v>2564.85</v>
      </c>
      <c r="T397" s="164">
        <f t="shared" si="16"/>
        <v>280.55</v>
      </c>
      <c r="U397" s="154"/>
      <c r="V397" s="154"/>
      <c r="W397" s="154"/>
      <c r="X397" s="154"/>
      <c r="Y397" s="154"/>
      <c r="Z397" s="154"/>
    </row>
    <row r="398">
      <c r="A398" s="164"/>
      <c r="B398" s="153">
        <v>6918.0</v>
      </c>
      <c r="C398" s="153" t="s">
        <v>154</v>
      </c>
      <c r="D398" s="153">
        <v>31.735</v>
      </c>
      <c r="E398" s="153">
        <v>30.0</v>
      </c>
      <c r="F398" s="153">
        <v>0.0</v>
      </c>
      <c r="G398" s="153">
        <v>0.0</v>
      </c>
      <c r="H398" s="153">
        <v>0.0</v>
      </c>
      <c r="I398" s="153" t="s">
        <v>65</v>
      </c>
      <c r="J398" s="153" t="s">
        <v>53</v>
      </c>
      <c r="K398" s="153" t="s">
        <v>203</v>
      </c>
      <c r="L398" s="153" t="s">
        <v>964</v>
      </c>
      <c r="M398" s="153" t="str">
        <f t="shared" si="2"/>
        <v>750MeV</v>
      </c>
      <c r="N398" s="164" t="str">
        <f t="shared" si="7"/>
        <v>650MeV</v>
      </c>
      <c r="O398" s="164">
        <f t="shared" si="11"/>
        <v>5479.06</v>
      </c>
      <c r="P398" s="164">
        <f t="shared" si="12"/>
        <v>4099.04</v>
      </c>
      <c r="Q398" s="164">
        <f t="shared" si="13"/>
        <v>470.08</v>
      </c>
      <c r="R398" s="164">
        <f t="shared" si="14"/>
        <v>2759.76</v>
      </c>
      <c r="S398" s="164">
        <f t="shared" si="15"/>
        <v>2564.85</v>
      </c>
      <c r="T398" s="164">
        <f t="shared" si="16"/>
        <v>280.55</v>
      </c>
      <c r="U398" s="154"/>
      <c r="V398" s="154"/>
      <c r="W398" s="154"/>
      <c r="X398" s="154"/>
      <c r="Y398" s="154"/>
      <c r="Z398" s="154"/>
    </row>
    <row r="399">
      <c r="A399" s="164"/>
      <c r="B399" s="153">
        <v>6919.0</v>
      </c>
      <c r="C399" s="153" t="s">
        <v>391</v>
      </c>
      <c r="D399" s="153">
        <v>31.735</v>
      </c>
      <c r="E399" s="153">
        <v>25.0</v>
      </c>
      <c r="F399" s="153">
        <v>37.31</v>
      </c>
      <c r="G399" s="153">
        <v>3935244.0</v>
      </c>
      <c r="H399" s="153">
        <v>29.9</v>
      </c>
      <c r="I399" s="153" t="s">
        <v>65</v>
      </c>
      <c r="J399" s="153" t="s">
        <v>53</v>
      </c>
      <c r="K399" s="153" t="s">
        <v>203</v>
      </c>
      <c r="L399" s="164"/>
      <c r="M399" s="153" t="str">
        <f t="shared" si="2"/>
        <v>750MeV</v>
      </c>
      <c r="N399" s="164" t="str">
        <f t="shared" si="7"/>
        <v>650MeV</v>
      </c>
      <c r="O399" s="164">
        <f t="shared" si="11"/>
        <v>5516.37</v>
      </c>
      <c r="P399" s="164">
        <f t="shared" si="12"/>
        <v>4099.04</v>
      </c>
      <c r="Q399" s="164">
        <f t="shared" si="13"/>
        <v>470.08</v>
      </c>
      <c r="R399" s="164">
        <f t="shared" si="14"/>
        <v>2797.07</v>
      </c>
      <c r="S399" s="164">
        <f t="shared" si="15"/>
        <v>2564.85</v>
      </c>
      <c r="T399" s="164">
        <f t="shared" si="16"/>
        <v>280.55</v>
      </c>
      <c r="U399" s="154"/>
      <c r="V399" s="154"/>
      <c r="W399" s="154"/>
      <c r="X399" s="154"/>
      <c r="Y399" s="154"/>
      <c r="Z399" s="154"/>
    </row>
    <row r="400">
      <c r="A400" s="164"/>
      <c r="B400" s="153">
        <v>6920.0</v>
      </c>
      <c r="C400" s="153" t="s">
        <v>391</v>
      </c>
      <c r="D400" s="153">
        <v>31.735</v>
      </c>
      <c r="E400" s="153">
        <v>25.0</v>
      </c>
      <c r="F400" s="153">
        <v>41.47</v>
      </c>
      <c r="G400" s="153">
        <v>4402709.0</v>
      </c>
      <c r="H400" s="153">
        <v>29.4</v>
      </c>
      <c r="I400" s="153" t="s">
        <v>65</v>
      </c>
      <c r="J400" s="153" t="s">
        <v>53</v>
      </c>
      <c r="K400" s="153" t="s">
        <v>203</v>
      </c>
      <c r="L400" s="164"/>
      <c r="M400" s="153" t="str">
        <f t="shared" si="2"/>
        <v>750MeV</v>
      </c>
      <c r="N400" s="164" t="str">
        <f t="shared" si="7"/>
        <v>650MeV</v>
      </c>
      <c r="O400" s="164">
        <f t="shared" si="11"/>
        <v>5557.84</v>
      </c>
      <c r="P400" s="164">
        <f t="shared" si="12"/>
        <v>4099.04</v>
      </c>
      <c r="Q400" s="164">
        <f t="shared" si="13"/>
        <v>470.08</v>
      </c>
      <c r="R400" s="164">
        <f t="shared" si="14"/>
        <v>2838.54</v>
      </c>
      <c r="S400" s="164">
        <f t="shared" si="15"/>
        <v>2564.85</v>
      </c>
      <c r="T400" s="164">
        <f t="shared" si="16"/>
        <v>280.55</v>
      </c>
      <c r="U400" s="154"/>
      <c r="V400" s="154"/>
      <c r="W400" s="154"/>
      <c r="X400" s="154"/>
      <c r="Y400" s="154"/>
      <c r="Z400" s="154"/>
    </row>
    <row r="401">
      <c r="A401" s="164"/>
      <c r="B401" s="153">
        <v>6921.0</v>
      </c>
      <c r="C401" s="153" t="s">
        <v>391</v>
      </c>
      <c r="D401" s="153">
        <v>31.735</v>
      </c>
      <c r="E401" s="153">
        <v>25.0</v>
      </c>
      <c r="F401" s="153">
        <v>42.75</v>
      </c>
      <c r="G401" s="153">
        <v>4508952.0</v>
      </c>
      <c r="H401" s="153">
        <v>31.84</v>
      </c>
      <c r="I401" s="153" t="s">
        <v>65</v>
      </c>
      <c r="J401" s="153" t="s">
        <v>53</v>
      </c>
      <c r="K401" s="153" t="s">
        <v>203</v>
      </c>
      <c r="L401" s="164"/>
      <c r="M401" s="153" t="str">
        <f t="shared" si="2"/>
        <v>750MeV</v>
      </c>
      <c r="N401" s="164" t="str">
        <f t="shared" si="7"/>
        <v>650MeV</v>
      </c>
      <c r="O401" s="164">
        <f t="shared" si="11"/>
        <v>5600.59</v>
      </c>
      <c r="P401" s="164">
        <f t="shared" si="12"/>
        <v>4099.04</v>
      </c>
      <c r="Q401" s="164">
        <f t="shared" si="13"/>
        <v>470.08</v>
      </c>
      <c r="R401" s="164">
        <f t="shared" si="14"/>
        <v>2881.29</v>
      </c>
      <c r="S401" s="164">
        <f t="shared" si="15"/>
        <v>2564.85</v>
      </c>
      <c r="T401" s="164">
        <f t="shared" si="16"/>
        <v>280.55</v>
      </c>
      <c r="U401" s="154"/>
      <c r="V401" s="154"/>
      <c r="W401" s="154"/>
      <c r="X401" s="154"/>
      <c r="Y401" s="154"/>
      <c r="Z401" s="154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52" t="str">
        <f t="shared" si="2"/>
        <v>750MeV</v>
      </c>
      <c r="N402" s="76" t="str">
        <f t="shared" si="7"/>
        <v>650MeV</v>
      </c>
      <c r="O402" s="76">
        <f t="shared" si="11"/>
        <v>5600.59</v>
      </c>
      <c r="P402" s="76">
        <f t="shared" si="12"/>
        <v>4099.04</v>
      </c>
      <c r="Q402" s="76">
        <f t="shared" si="13"/>
        <v>470.08</v>
      </c>
      <c r="R402" s="76">
        <f t="shared" si="14"/>
        <v>2881.29</v>
      </c>
      <c r="S402" s="76">
        <f t="shared" si="15"/>
        <v>2564.85</v>
      </c>
      <c r="T402" s="76">
        <f t="shared" si="16"/>
        <v>280.55</v>
      </c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52" t="str">
        <f t="shared" si="2"/>
        <v>750MeV</v>
      </c>
      <c r="N403" s="76" t="str">
        <f t="shared" si="7"/>
        <v>650MeV</v>
      </c>
      <c r="O403" s="76">
        <f t="shared" si="11"/>
        <v>5600.59</v>
      </c>
      <c r="P403" s="76">
        <f t="shared" si="12"/>
        <v>4099.04</v>
      </c>
      <c r="Q403" s="76">
        <f t="shared" si="13"/>
        <v>470.08</v>
      </c>
      <c r="R403" s="76">
        <f t="shared" si="14"/>
        <v>2881.29</v>
      </c>
      <c r="S403" s="76">
        <f t="shared" si="15"/>
        <v>2564.85</v>
      </c>
      <c r="T403" s="76">
        <f t="shared" si="16"/>
        <v>280.55</v>
      </c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52" t="str">
        <f t="shared" si="2"/>
        <v>750MeV</v>
      </c>
      <c r="N404" s="76" t="str">
        <f t="shared" si="7"/>
        <v>650MeV</v>
      </c>
      <c r="O404" s="76">
        <f t="shared" si="11"/>
        <v>5600.59</v>
      </c>
      <c r="P404" s="76">
        <f t="shared" si="12"/>
        <v>4099.04</v>
      </c>
      <c r="Q404" s="76">
        <f t="shared" si="13"/>
        <v>470.08</v>
      </c>
      <c r="R404" s="76">
        <f t="shared" si="14"/>
        <v>2881.29</v>
      </c>
      <c r="S404" s="76">
        <f t="shared" si="15"/>
        <v>2564.85</v>
      </c>
      <c r="T404" s="76">
        <f t="shared" si="16"/>
        <v>280.55</v>
      </c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52" t="str">
        <f t="shared" si="2"/>
        <v>750MeV</v>
      </c>
      <c r="N405" s="76" t="str">
        <f t="shared" si="7"/>
        <v>650MeV</v>
      </c>
      <c r="O405" s="76">
        <f t="shared" si="11"/>
        <v>5600.59</v>
      </c>
      <c r="P405" s="76">
        <f t="shared" si="12"/>
        <v>4099.04</v>
      </c>
      <c r="Q405" s="76">
        <f t="shared" si="13"/>
        <v>470.08</v>
      </c>
      <c r="R405" s="76">
        <f t="shared" si="14"/>
        <v>2881.29</v>
      </c>
      <c r="S405" s="76">
        <f t="shared" si="15"/>
        <v>2564.85</v>
      </c>
      <c r="T405" s="76">
        <f t="shared" si="16"/>
        <v>280.55</v>
      </c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52" t="str">
        <f t="shared" si="2"/>
        <v>750MeV</v>
      </c>
      <c r="N406" s="76" t="str">
        <f t="shared" si="7"/>
        <v>650MeV</v>
      </c>
      <c r="O406" s="76">
        <f t="shared" si="11"/>
        <v>5600.59</v>
      </c>
      <c r="P406" s="76">
        <f t="shared" si="12"/>
        <v>4099.04</v>
      </c>
      <c r="Q406" s="76">
        <f t="shared" si="13"/>
        <v>470.08</v>
      </c>
      <c r="R406" s="76">
        <f t="shared" si="14"/>
        <v>2881.29</v>
      </c>
      <c r="S406" s="76">
        <f t="shared" si="15"/>
        <v>2564.85</v>
      </c>
      <c r="T406" s="76">
        <f t="shared" si="16"/>
        <v>280.55</v>
      </c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52" t="str">
        <f t="shared" si="2"/>
        <v>750MeV</v>
      </c>
      <c r="N407" s="76" t="str">
        <f t="shared" si="7"/>
        <v>650MeV</v>
      </c>
      <c r="O407" s="76">
        <f t="shared" si="11"/>
        <v>5600.59</v>
      </c>
      <c r="P407" s="76">
        <f t="shared" si="12"/>
        <v>4099.04</v>
      </c>
      <c r="Q407" s="76">
        <f t="shared" si="13"/>
        <v>470.08</v>
      </c>
      <c r="R407" s="76">
        <f t="shared" si="14"/>
        <v>2881.29</v>
      </c>
      <c r="S407" s="76">
        <f t="shared" si="15"/>
        <v>2564.85</v>
      </c>
      <c r="T407" s="76">
        <f t="shared" si="16"/>
        <v>280.55</v>
      </c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52" t="str">
        <f t="shared" si="2"/>
        <v>750MeV</v>
      </c>
      <c r="N408" s="76" t="str">
        <f t="shared" si="7"/>
        <v>650MeV</v>
      </c>
      <c r="O408" s="76">
        <f t="shared" si="11"/>
        <v>5600.59</v>
      </c>
      <c r="P408" s="76">
        <f t="shared" si="12"/>
        <v>4099.04</v>
      </c>
      <c r="Q408" s="76">
        <f t="shared" si="13"/>
        <v>470.08</v>
      </c>
      <c r="R408" s="76">
        <f t="shared" si="14"/>
        <v>2881.29</v>
      </c>
      <c r="S408" s="76">
        <f t="shared" si="15"/>
        <v>2564.85</v>
      </c>
      <c r="T408" s="76">
        <f t="shared" si="16"/>
        <v>280.55</v>
      </c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52" t="str">
        <f t="shared" si="2"/>
        <v>750MeV</v>
      </c>
      <c r="N409" s="76" t="str">
        <f t="shared" si="7"/>
        <v>650MeV</v>
      </c>
      <c r="O409" s="76">
        <f t="shared" si="11"/>
        <v>5600.59</v>
      </c>
      <c r="P409" s="76">
        <f t="shared" si="12"/>
        <v>4099.04</v>
      </c>
      <c r="Q409" s="76">
        <f t="shared" si="13"/>
        <v>470.08</v>
      </c>
      <c r="R409" s="76">
        <f t="shared" si="14"/>
        <v>2881.29</v>
      </c>
      <c r="S409" s="76">
        <f t="shared" si="15"/>
        <v>2564.85</v>
      </c>
      <c r="T409" s="76">
        <f t="shared" si="16"/>
        <v>280.55</v>
      </c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52" t="str">
        <f t="shared" si="2"/>
        <v>750MeV</v>
      </c>
      <c r="N410" s="76" t="str">
        <f t="shared" si="7"/>
        <v>650MeV</v>
      </c>
      <c r="O410" s="76">
        <f t="shared" si="11"/>
        <v>5600.59</v>
      </c>
      <c r="P410" s="76">
        <f t="shared" si="12"/>
        <v>4099.04</v>
      </c>
      <c r="Q410" s="76">
        <f t="shared" si="13"/>
        <v>470.08</v>
      </c>
      <c r="R410" s="76">
        <f t="shared" si="14"/>
        <v>2881.29</v>
      </c>
      <c r="S410" s="76">
        <f t="shared" si="15"/>
        <v>2564.85</v>
      </c>
      <c r="T410" s="76">
        <f t="shared" si="16"/>
        <v>280.55</v>
      </c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52" t="str">
        <f t="shared" si="2"/>
        <v>750MeV</v>
      </c>
      <c r="N411" s="76" t="str">
        <f t="shared" si="7"/>
        <v>650MeV</v>
      </c>
      <c r="O411" s="76">
        <f t="shared" si="11"/>
        <v>5600.59</v>
      </c>
      <c r="P411" s="76">
        <f t="shared" si="12"/>
        <v>4099.04</v>
      </c>
      <c r="Q411" s="76">
        <f t="shared" si="13"/>
        <v>470.08</v>
      </c>
      <c r="R411" s="76">
        <f t="shared" si="14"/>
        <v>2881.29</v>
      </c>
      <c r="S411" s="76">
        <f t="shared" si="15"/>
        <v>2564.85</v>
      </c>
      <c r="T411" s="76">
        <f t="shared" si="16"/>
        <v>280.55</v>
      </c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52" t="str">
        <f t="shared" si="2"/>
        <v>750MeV</v>
      </c>
      <c r="N412" s="76" t="str">
        <f t="shared" si="7"/>
        <v>650MeV</v>
      </c>
      <c r="O412" s="76">
        <f t="shared" si="11"/>
        <v>5600.59</v>
      </c>
      <c r="P412" s="76">
        <f t="shared" si="12"/>
        <v>4099.04</v>
      </c>
      <c r="Q412" s="76">
        <f t="shared" si="13"/>
        <v>470.08</v>
      </c>
      <c r="R412" s="76">
        <f t="shared" si="14"/>
        <v>2881.29</v>
      </c>
      <c r="S412" s="76">
        <f t="shared" si="15"/>
        <v>2564.85</v>
      </c>
      <c r="T412" s="76">
        <f t="shared" si="16"/>
        <v>280.55</v>
      </c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52" t="str">
        <f t="shared" si="2"/>
        <v>750MeV</v>
      </c>
      <c r="N413" s="76" t="str">
        <f t="shared" si="7"/>
        <v>650MeV</v>
      </c>
      <c r="O413" s="76">
        <f t="shared" si="11"/>
        <v>5600.59</v>
      </c>
      <c r="P413" s="76">
        <f t="shared" si="12"/>
        <v>4099.04</v>
      </c>
      <c r="Q413" s="76">
        <f t="shared" si="13"/>
        <v>470.08</v>
      </c>
      <c r="R413" s="76">
        <f t="shared" si="14"/>
        <v>2881.29</v>
      </c>
      <c r="S413" s="76">
        <f t="shared" si="15"/>
        <v>2564.85</v>
      </c>
      <c r="T413" s="76">
        <f t="shared" si="16"/>
        <v>280.55</v>
      </c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52" t="str">
        <f t="shared" si="2"/>
        <v>750MeV</v>
      </c>
      <c r="N414" s="76" t="str">
        <f t="shared" si="7"/>
        <v>650MeV</v>
      </c>
      <c r="O414" s="76">
        <f t="shared" si="11"/>
        <v>5600.59</v>
      </c>
      <c r="P414" s="76">
        <f t="shared" si="12"/>
        <v>4099.04</v>
      </c>
      <c r="Q414" s="76">
        <f t="shared" si="13"/>
        <v>470.08</v>
      </c>
      <c r="R414" s="76">
        <f t="shared" si="14"/>
        <v>2881.29</v>
      </c>
      <c r="S414" s="76">
        <f t="shared" si="15"/>
        <v>2564.85</v>
      </c>
      <c r="T414" s="76">
        <f t="shared" si="16"/>
        <v>280.55</v>
      </c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52" t="str">
        <f t="shared" si="2"/>
        <v>750MeV</v>
      </c>
      <c r="N415" s="76" t="str">
        <f t="shared" si="7"/>
        <v>650MeV</v>
      </c>
      <c r="O415" s="76">
        <f t="shared" si="11"/>
        <v>5600.59</v>
      </c>
      <c r="P415" s="76">
        <f t="shared" si="12"/>
        <v>4099.04</v>
      </c>
      <c r="Q415" s="76">
        <f t="shared" si="13"/>
        <v>470.08</v>
      </c>
      <c r="R415" s="76">
        <f t="shared" si="14"/>
        <v>2881.29</v>
      </c>
      <c r="S415" s="76">
        <f t="shared" si="15"/>
        <v>2564.85</v>
      </c>
      <c r="T415" s="76">
        <f t="shared" si="16"/>
        <v>280.55</v>
      </c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52" t="str">
        <f t="shared" si="2"/>
        <v>750MeV</v>
      </c>
      <c r="N416" s="76" t="str">
        <f t="shared" si="7"/>
        <v>650MeV</v>
      </c>
      <c r="O416" s="76">
        <f t="shared" si="11"/>
        <v>5600.59</v>
      </c>
      <c r="P416" s="76">
        <f t="shared" si="12"/>
        <v>4099.04</v>
      </c>
      <c r="Q416" s="76">
        <f t="shared" si="13"/>
        <v>470.08</v>
      </c>
      <c r="R416" s="76">
        <f t="shared" si="14"/>
        <v>2881.29</v>
      </c>
      <c r="S416" s="76">
        <f t="shared" si="15"/>
        <v>2564.85</v>
      </c>
      <c r="T416" s="76">
        <f t="shared" si="16"/>
        <v>280.55</v>
      </c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52" t="str">
        <f t="shared" si="2"/>
        <v>750MeV</v>
      </c>
      <c r="N417" s="76" t="str">
        <f t="shared" si="7"/>
        <v>650MeV</v>
      </c>
      <c r="O417" s="76">
        <f t="shared" si="11"/>
        <v>5600.59</v>
      </c>
      <c r="P417" s="76">
        <f t="shared" si="12"/>
        <v>4099.04</v>
      </c>
      <c r="Q417" s="76">
        <f t="shared" si="13"/>
        <v>470.08</v>
      </c>
      <c r="R417" s="76">
        <f t="shared" si="14"/>
        <v>2881.29</v>
      </c>
      <c r="S417" s="76">
        <f t="shared" si="15"/>
        <v>2564.85</v>
      </c>
      <c r="T417" s="76">
        <f t="shared" si="16"/>
        <v>280.55</v>
      </c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52" t="str">
        <f t="shared" si="2"/>
        <v>750MeV</v>
      </c>
      <c r="N418" s="76" t="str">
        <f t="shared" si="7"/>
        <v>650MeV</v>
      </c>
      <c r="O418" s="76">
        <f t="shared" si="11"/>
        <v>5600.59</v>
      </c>
      <c r="P418" s="76">
        <f t="shared" si="12"/>
        <v>4099.04</v>
      </c>
      <c r="Q418" s="76">
        <f t="shared" si="13"/>
        <v>470.08</v>
      </c>
      <c r="R418" s="76">
        <f t="shared" si="14"/>
        <v>2881.29</v>
      </c>
      <c r="S418" s="76">
        <f t="shared" si="15"/>
        <v>2564.85</v>
      </c>
      <c r="T418" s="76">
        <f t="shared" si="16"/>
        <v>280.55</v>
      </c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52" t="str">
        <f t="shared" si="2"/>
        <v>750MeV</v>
      </c>
      <c r="N419" s="76" t="str">
        <f t="shared" si="7"/>
        <v>650MeV</v>
      </c>
      <c r="O419" s="76">
        <f t="shared" si="11"/>
        <v>5600.59</v>
      </c>
      <c r="P419" s="76">
        <f t="shared" si="12"/>
        <v>4099.04</v>
      </c>
      <c r="Q419" s="76">
        <f t="shared" si="13"/>
        <v>470.08</v>
      </c>
      <c r="R419" s="76">
        <f t="shared" si="14"/>
        <v>2881.29</v>
      </c>
      <c r="S419" s="76">
        <f t="shared" si="15"/>
        <v>2564.85</v>
      </c>
      <c r="T419" s="76">
        <f t="shared" si="16"/>
        <v>280.55</v>
      </c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52" t="str">
        <f t="shared" si="2"/>
        <v>750MeV</v>
      </c>
      <c r="N420" s="76" t="str">
        <f t="shared" si="7"/>
        <v>650MeV</v>
      </c>
      <c r="O420" s="76">
        <f t="shared" si="11"/>
        <v>5600.59</v>
      </c>
      <c r="P420" s="76">
        <f t="shared" si="12"/>
        <v>4099.04</v>
      </c>
      <c r="Q420" s="76">
        <f t="shared" si="13"/>
        <v>470.08</v>
      </c>
      <c r="R420" s="76">
        <f t="shared" si="14"/>
        <v>2881.29</v>
      </c>
      <c r="S420" s="76">
        <f t="shared" si="15"/>
        <v>2564.85</v>
      </c>
      <c r="T420" s="76">
        <f t="shared" si="16"/>
        <v>280.55</v>
      </c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52" t="str">
        <f t="shared" si="2"/>
        <v>750MeV</v>
      </c>
      <c r="N421" s="76" t="str">
        <f t="shared" si="7"/>
        <v>650MeV</v>
      </c>
      <c r="O421" s="76">
        <f t="shared" si="11"/>
        <v>5600.59</v>
      </c>
      <c r="P421" s="76">
        <f t="shared" si="12"/>
        <v>4099.04</v>
      </c>
      <c r="Q421" s="76">
        <f t="shared" si="13"/>
        <v>470.08</v>
      </c>
      <c r="R421" s="76">
        <f t="shared" si="14"/>
        <v>2881.29</v>
      </c>
      <c r="S421" s="76">
        <f t="shared" si="15"/>
        <v>2564.85</v>
      </c>
      <c r="T421" s="76">
        <f t="shared" si="16"/>
        <v>280.55</v>
      </c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52" t="str">
        <f t="shared" si="2"/>
        <v>750MeV</v>
      </c>
      <c r="N422" s="76" t="str">
        <f t="shared" si="7"/>
        <v>650MeV</v>
      </c>
      <c r="O422" s="76">
        <f t="shared" si="11"/>
        <v>5600.59</v>
      </c>
      <c r="P422" s="76">
        <f t="shared" si="12"/>
        <v>4099.04</v>
      </c>
      <c r="Q422" s="76">
        <f t="shared" si="13"/>
        <v>470.08</v>
      </c>
      <c r="R422" s="76">
        <f t="shared" si="14"/>
        <v>2881.29</v>
      </c>
      <c r="S422" s="76">
        <f t="shared" si="15"/>
        <v>2564.85</v>
      </c>
      <c r="T422" s="76">
        <f t="shared" si="16"/>
        <v>280.55</v>
      </c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52" t="str">
        <f t="shared" si="2"/>
        <v>750MeV</v>
      </c>
      <c r="N423" s="76" t="str">
        <f t="shared" si="7"/>
        <v>650MeV</v>
      </c>
      <c r="O423" s="76">
        <f t="shared" si="11"/>
        <v>5600.59</v>
      </c>
      <c r="P423" s="76">
        <f t="shared" si="12"/>
        <v>4099.04</v>
      </c>
      <c r="Q423" s="76">
        <f t="shared" si="13"/>
        <v>470.08</v>
      </c>
      <c r="R423" s="76">
        <f t="shared" si="14"/>
        <v>2881.29</v>
      </c>
      <c r="S423" s="76">
        <f t="shared" si="15"/>
        <v>2564.85</v>
      </c>
      <c r="T423" s="76">
        <f t="shared" si="16"/>
        <v>280.55</v>
      </c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52" t="str">
        <f t="shared" si="2"/>
        <v>750MeV</v>
      </c>
      <c r="N424" s="76" t="str">
        <f t="shared" si="7"/>
        <v>650MeV</v>
      </c>
      <c r="O424" s="76">
        <f t="shared" si="11"/>
        <v>5600.59</v>
      </c>
      <c r="P424" s="76">
        <f t="shared" si="12"/>
        <v>4099.04</v>
      </c>
      <c r="Q424" s="76">
        <f t="shared" si="13"/>
        <v>470.08</v>
      </c>
      <c r="R424" s="76">
        <f t="shared" si="14"/>
        <v>2881.29</v>
      </c>
      <c r="S424" s="76">
        <f t="shared" si="15"/>
        <v>2564.85</v>
      </c>
      <c r="T424" s="76">
        <f t="shared" si="16"/>
        <v>280.55</v>
      </c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52" t="str">
        <f t="shared" si="2"/>
        <v>750MeV</v>
      </c>
      <c r="N425" s="76" t="str">
        <f t="shared" si="7"/>
        <v>650MeV</v>
      </c>
      <c r="O425" s="76">
        <f t="shared" si="11"/>
        <v>5600.59</v>
      </c>
      <c r="P425" s="76">
        <f t="shared" si="12"/>
        <v>4099.04</v>
      </c>
      <c r="Q425" s="76">
        <f t="shared" si="13"/>
        <v>470.08</v>
      </c>
      <c r="R425" s="76">
        <f t="shared" si="14"/>
        <v>2881.29</v>
      </c>
      <c r="S425" s="76">
        <f t="shared" si="15"/>
        <v>2564.85</v>
      </c>
      <c r="T425" s="76">
        <f t="shared" si="16"/>
        <v>280.55</v>
      </c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52" t="str">
        <f t="shared" si="2"/>
        <v>750MeV</v>
      </c>
      <c r="N426" s="76" t="str">
        <f t="shared" si="7"/>
        <v>650MeV</v>
      </c>
      <c r="O426" s="76">
        <f t="shared" si="11"/>
        <v>5600.59</v>
      </c>
      <c r="P426" s="76">
        <f t="shared" si="12"/>
        <v>4099.04</v>
      </c>
      <c r="Q426" s="76">
        <f t="shared" si="13"/>
        <v>470.08</v>
      </c>
      <c r="R426" s="76">
        <f t="shared" si="14"/>
        <v>2881.29</v>
      </c>
      <c r="S426" s="76">
        <f t="shared" si="15"/>
        <v>2564.85</v>
      </c>
      <c r="T426" s="76">
        <f t="shared" si="16"/>
        <v>280.55</v>
      </c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52" t="str">
        <f t="shared" si="2"/>
        <v>750MeV</v>
      </c>
      <c r="N427" s="76" t="str">
        <f t="shared" si="7"/>
        <v>650MeV</v>
      </c>
      <c r="O427" s="76">
        <f t="shared" si="11"/>
        <v>5600.59</v>
      </c>
      <c r="P427" s="76">
        <f t="shared" si="12"/>
        <v>4099.04</v>
      </c>
      <c r="Q427" s="76">
        <f t="shared" si="13"/>
        <v>470.08</v>
      </c>
      <c r="R427" s="76">
        <f t="shared" si="14"/>
        <v>2881.29</v>
      </c>
      <c r="S427" s="76">
        <f t="shared" si="15"/>
        <v>2564.85</v>
      </c>
      <c r="T427" s="76">
        <f t="shared" si="16"/>
        <v>280.55</v>
      </c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52" t="str">
        <f t="shared" si="2"/>
        <v>750MeV</v>
      </c>
      <c r="N428" s="76" t="str">
        <f t="shared" si="7"/>
        <v>650MeV</v>
      </c>
      <c r="O428" s="76">
        <f t="shared" si="11"/>
        <v>5600.59</v>
      </c>
      <c r="P428" s="76">
        <f t="shared" si="12"/>
        <v>4099.04</v>
      </c>
      <c r="Q428" s="76">
        <f t="shared" si="13"/>
        <v>470.08</v>
      </c>
      <c r="R428" s="76">
        <f t="shared" si="14"/>
        <v>2881.29</v>
      </c>
      <c r="S428" s="76">
        <f t="shared" si="15"/>
        <v>2564.85</v>
      </c>
      <c r="T428" s="76">
        <f t="shared" si="16"/>
        <v>280.55</v>
      </c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52" t="str">
        <f t="shared" si="2"/>
        <v>750MeV</v>
      </c>
      <c r="N429" s="76" t="str">
        <f t="shared" si="7"/>
        <v>650MeV</v>
      </c>
      <c r="O429" s="76">
        <f t="shared" si="11"/>
        <v>5600.59</v>
      </c>
      <c r="P429" s="76">
        <f t="shared" si="12"/>
        <v>4099.04</v>
      </c>
      <c r="Q429" s="76">
        <f t="shared" si="13"/>
        <v>470.08</v>
      </c>
      <c r="R429" s="76">
        <f t="shared" si="14"/>
        <v>2881.29</v>
      </c>
      <c r="S429" s="76">
        <f t="shared" si="15"/>
        <v>2564.85</v>
      </c>
      <c r="T429" s="76">
        <f t="shared" si="16"/>
        <v>280.55</v>
      </c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52" t="str">
        <f t="shared" si="2"/>
        <v>750MeV</v>
      </c>
      <c r="N430" s="76" t="str">
        <f t="shared" si="7"/>
        <v>650MeV</v>
      </c>
      <c r="O430" s="76">
        <f t="shared" si="11"/>
        <v>5600.59</v>
      </c>
      <c r="P430" s="76">
        <f t="shared" si="12"/>
        <v>4099.04</v>
      </c>
      <c r="Q430" s="76">
        <f t="shared" si="13"/>
        <v>470.08</v>
      </c>
      <c r="R430" s="76">
        <f t="shared" si="14"/>
        <v>2881.29</v>
      </c>
      <c r="S430" s="76">
        <f t="shared" si="15"/>
        <v>2564.85</v>
      </c>
      <c r="T430" s="76">
        <f t="shared" si="16"/>
        <v>280.55</v>
      </c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52" t="str">
        <f t="shared" si="2"/>
        <v>750MeV</v>
      </c>
      <c r="N431" s="76" t="str">
        <f t="shared" si="7"/>
        <v>650MeV</v>
      </c>
      <c r="O431" s="76">
        <f t="shared" si="11"/>
        <v>5600.59</v>
      </c>
      <c r="P431" s="76">
        <f t="shared" si="12"/>
        <v>4099.04</v>
      </c>
      <c r="Q431" s="76">
        <f t="shared" si="13"/>
        <v>470.08</v>
      </c>
      <c r="R431" s="76">
        <f t="shared" si="14"/>
        <v>2881.29</v>
      </c>
      <c r="S431" s="76">
        <f t="shared" si="15"/>
        <v>2564.85</v>
      </c>
      <c r="T431" s="76">
        <f t="shared" si="16"/>
        <v>280.55</v>
      </c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52" t="str">
        <f t="shared" si="2"/>
        <v>750MeV</v>
      </c>
      <c r="N432" s="76" t="str">
        <f t="shared" si="7"/>
        <v>650MeV</v>
      </c>
      <c r="O432" s="76">
        <f t="shared" si="11"/>
        <v>5600.59</v>
      </c>
      <c r="P432" s="76">
        <f t="shared" si="12"/>
        <v>4099.04</v>
      </c>
      <c r="Q432" s="76">
        <f t="shared" si="13"/>
        <v>470.08</v>
      </c>
      <c r="R432" s="76">
        <f t="shared" si="14"/>
        <v>2881.29</v>
      </c>
      <c r="S432" s="76">
        <f t="shared" si="15"/>
        <v>2564.85</v>
      </c>
      <c r="T432" s="76">
        <f t="shared" si="16"/>
        <v>280.55</v>
      </c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52" t="str">
        <f t="shared" si="2"/>
        <v>750MeV</v>
      </c>
      <c r="N433" s="76" t="str">
        <f t="shared" si="7"/>
        <v>650MeV</v>
      </c>
      <c r="O433" s="76">
        <f t="shared" si="11"/>
        <v>5600.59</v>
      </c>
      <c r="P433" s="76">
        <f t="shared" si="12"/>
        <v>4099.04</v>
      </c>
      <c r="Q433" s="76">
        <f t="shared" si="13"/>
        <v>470.08</v>
      </c>
      <c r="R433" s="76">
        <f t="shared" si="14"/>
        <v>2881.29</v>
      </c>
      <c r="S433" s="76">
        <f t="shared" si="15"/>
        <v>2564.85</v>
      </c>
      <c r="T433" s="76">
        <f t="shared" si="16"/>
        <v>280.55</v>
      </c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52" t="str">
        <f t="shared" si="2"/>
        <v>750MeV</v>
      </c>
      <c r="N434" s="76" t="str">
        <f t="shared" si="7"/>
        <v>650MeV</v>
      </c>
      <c r="O434" s="76">
        <f t="shared" si="11"/>
        <v>5600.59</v>
      </c>
      <c r="P434" s="76">
        <f t="shared" si="12"/>
        <v>4099.04</v>
      </c>
      <c r="Q434" s="76">
        <f t="shared" si="13"/>
        <v>470.08</v>
      </c>
      <c r="R434" s="76">
        <f t="shared" si="14"/>
        <v>2881.29</v>
      </c>
      <c r="S434" s="76">
        <f t="shared" si="15"/>
        <v>2564.85</v>
      </c>
      <c r="T434" s="76">
        <f t="shared" si="16"/>
        <v>280.55</v>
      </c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52" t="str">
        <f t="shared" si="2"/>
        <v>750MeV</v>
      </c>
      <c r="N435" s="76" t="str">
        <f t="shared" si="7"/>
        <v>650MeV</v>
      </c>
      <c r="O435" s="76">
        <f t="shared" si="11"/>
        <v>5600.59</v>
      </c>
      <c r="P435" s="76">
        <f t="shared" si="12"/>
        <v>4099.04</v>
      </c>
      <c r="Q435" s="76">
        <f t="shared" si="13"/>
        <v>470.08</v>
      </c>
      <c r="R435" s="76">
        <f t="shared" si="14"/>
        <v>2881.29</v>
      </c>
      <c r="S435" s="76">
        <f t="shared" si="15"/>
        <v>2564.85</v>
      </c>
      <c r="T435" s="76">
        <f t="shared" si="16"/>
        <v>280.55</v>
      </c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52" t="str">
        <f t="shared" si="2"/>
        <v>750MeV</v>
      </c>
      <c r="N436" s="76" t="str">
        <f t="shared" si="7"/>
        <v>650MeV</v>
      </c>
      <c r="O436" s="76">
        <f t="shared" si="11"/>
        <v>5600.59</v>
      </c>
      <c r="P436" s="76">
        <f t="shared" si="12"/>
        <v>4099.04</v>
      </c>
      <c r="Q436" s="76">
        <f t="shared" si="13"/>
        <v>470.08</v>
      </c>
      <c r="R436" s="76">
        <f t="shared" si="14"/>
        <v>2881.29</v>
      </c>
      <c r="S436" s="76">
        <f t="shared" si="15"/>
        <v>2564.85</v>
      </c>
      <c r="T436" s="76">
        <f t="shared" si="16"/>
        <v>280.55</v>
      </c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52" t="str">
        <f t="shared" si="2"/>
        <v>750MeV</v>
      </c>
      <c r="N437" s="76" t="str">
        <f t="shared" si="7"/>
        <v>650MeV</v>
      </c>
      <c r="O437" s="76">
        <f t="shared" si="11"/>
        <v>5600.59</v>
      </c>
      <c r="P437" s="76">
        <f t="shared" si="12"/>
        <v>4099.04</v>
      </c>
      <c r="Q437" s="76">
        <f t="shared" si="13"/>
        <v>470.08</v>
      </c>
      <c r="R437" s="76">
        <f t="shared" si="14"/>
        <v>2881.29</v>
      </c>
      <c r="S437" s="76">
        <f t="shared" si="15"/>
        <v>2564.85</v>
      </c>
      <c r="T437" s="76">
        <f t="shared" si="16"/>
        <v>280.55</v>
      </c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52" t="str">
        <f t="shared" si="2"/>
        <v>750MeV</v>
      </c>
      <c r="N438" s="76" t="str">
        <f t="shared" si="7"/>
        <v>650MeV</v>
      </c>
      <c r="O438" s="76">
        <f t="shared" si="11"/>
        <v>5600.59</v>
      </c>
      <c r="P438" s="76">
        <f t="shared" si="12"/>
        <v>4099.04</v>
      </c>
      <c r="Q438" s="76">
        <f t="shared" si="13"/>
        <v>470.08</v>
      </c>
      <c r="R438" s="76">
        <f t="shared" si="14"/>
        <v>2881.29</v>
      </c>
      <c r="S438" s="76">
        <f t="shared" si="15"/>
        <v>2564.85</v>
      </c>
      <c r="T438" s="76">
        <f t="shared" si="16"/>
        <v>280.55</v>
      </c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52" t="str">
        <f t="shared" si="2"/>
        <v>750MeV</v>
      </c>
      <c r="N439" s="76" t="str">
        <f t="shared" si="7"/>
        <v>650MeV</v>
      </c>
      <c r="O439" s="76">
        <f t="shared" si="11"/>
        <v>5600.59</v>
      </c>
      <c r="P439" s="76">
        <f t="shared" si="12"/>
        <v>4099.04</v>
      </c>
      <c r="Q439" s="76">
        <f t="shared" si="13"/>
        <v>470.08</v>
      </c>
      <c r="R439" s="76">
        <f t="shared" si="14"/>
        <v>2881.29</v>
      </c>
      <c r="S439" s="76">
        <f t="shared" si="15"/>
        <v>2564.85</v>
      </c>
      <c r="T439" s="76">
        <f t="shared" si="16"/>
        <v>280.55</v>
      </c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52" t="str">
        <f t="shared" si="2"/>
        <v>750MeV</v>
      </c>
      <c r="N440" s="76" t="str">
        <f t="shared" si="7"/>
        <v>650MeV</v>
      </c>
      <c r="O440" s="76">
        <f t="shared" si="11"/>
        <v>5600.59</v>
      </c>
      <c r="P440" s="76">
        <f t="shared" si="12"/>
        <v>4099.04</v>
      </c>
      <c r="Q440" s="76">
        <f t="shared" si="13"/>
        <v>470.08</v>
      </c>
      <c r="R440" s="76">
        <f t="shared" si="14"/>
        <v>2881.29</v>
      </c>
      <c r="S440" s="76">
        <f t="shared" si="15"/>
        <v>2564.85</v>
      </c>
      <c r="T440" s="76">
        <f t="shared" si="16"/>
        <v>280.55</v>
      </c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52" t="str">
        <f t="shared" si="2"/>
        <v>750MeV</v>
      </c>
      <c r="N441" s="76" t="str">
        <f t="shared" si="7"/>
        <v>650MeV</v>
      </c>
      <c r="O441" s="76">
        <f t="shared" si="11"/>
        <v>5600.59</v>
      </c>
      <c r="P441" s="76">
        <f t="shared" si="12"/>
        <v>4099.04</v>
      </c>
      <c r="Q441" s="76">
        <f t="shared" si="13"/>
        <v>470.08</v>
      </c>
      <c r="R441" s="76">
        <f t="shared" si="14"/>
        <v>2881.29</v>
      </c>
      <c r="S441" s="76">
        <f t="shared" si="15"/>
        <v>2564.85</v>
      </c>
      <c r="T441" s="76">
        <f t="shared" si="16"/>
        <v>280.55</v>
      </c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52" t="str">
        <f t="shared" si="2"/>
        <v>750MeV</v>
      </c>
      <c r="N442" s="76" t="str">
        <f t="shared" si="7"/>
        <v>650MeV</v>
      </c>
      <c r="O442" s="76">
        <f t="shared" si="11"/>
        <v>5600.59</v>
      </c>
      <c r="P442" s="76">
        <f t="shared" si="12"/>
        <v>4099.04</v>
      </c>
      <c r="Q442" s="76">
        <f t="shared" si="13"/>
        <v>470.08</v>
      </c>
      <c r="R442" s="76">
        <f t="shared" si="14"/>
        <v>2881.29</v>
      </c>
      <c r="S442" s="76">
        <f t="shared" si="15"/>
        <v>2564.85</v>
      </c>
      <c r="T442" s="76">
        <f t="shared" si="16"/>
        <v>280.55</v>
      </c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52" t="str">
        <f t="shared" si="2"/>
        <v>750MeV</v>
      </c>
      <c r="N443" s="76" t="str">
        <f t="shared" si="7"/>
        <v>650MeV</v>
      </c>
      <c r="O443" s="76">
        <f t="shared" si="11"/>
        <v>5600.59</v>
      </c>
      <c r="P443" s="76">
        <f t="shared" si="12"/>
        <v>4099.04</v>
      </c>
      <c r="Q443" s="76">
        <f t="shared" si="13"/>
        <v>470.08</v>
      </c>
      <c r="R443" s="76">
        <f t="shared" si="14"/>
        <v>2881.29</v>
      </c>
      <c r="S443" s="76">
        <f t="shared" si="15"/>
        <v>2564.85</v>
      </c>
      <c r="T443" s="76">
        <f t="shared" si="16"/>
        <v>280.55</v>
      </c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52" t="str">
        <f t="shared" si="2"/>
        <v>750MeV</v>
      </c>
      <c r="N444" s="76" t="str">
        <f t="shared" si="7"/>
        <v>650MeV</v>
      </c>
      <c r="O444" s="76">
        <f t="shared" si="11"/>
        <v>5600.59</v>
      </c>
      <c r="P444" s="76">
        <f t="shared" si="12"/>
        <v>4099.04</v>
      </c>
      <c r="Q444" s="76">
        <f t="shared" si="13"/>
        <v>470.08</v>
      </c>
      <c r="R444" s="76">
        <f t="shared" si="14"/>
        <v>2881.29</v>
      </c>
      <c r="S444" s="76">
        <f t="shared" si="15"/>
        <v>2564.85</v>
      </c>
      <c r="T444" s="76">
        <f t="shared" si="16"/>
        <v>280.55</v>
      </c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52" t="str">
        <f t="shared" si="2"/>
        <v>750MeV</v>
      </c>
      <c r="N445" s="76" t="str">
        <f t="shared" si="7"/>
        <v>650MeV</v>
      </c>
      <c r="O445" s="76">
        <f t="shared" si="11"/>
        <v>5600.59</v>
      </c>
      <c r="P445" s="76">
        <f t="shared" si="12"/>
        <v>4099.04</v>
      </c>
      <c r="Q445" s="76">
        <f t="shared" si="13"/>
        <v>470.08</v>
      </c>
      <c r="R445" s="76">
        <f t="shared" si="14"/>
        <v>2881.29</v>
      </c>
      <c r="S445" s="76">
        <f t="shared" si="15"/>
        <v>2564.85</v>
      </c>
      <c r="T445" s="76">
        <f t="shared" si="16"/>
        <v>280.55</v>
      </c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52" t="str">
        <f t="shared" si="2"/>
        <v>750MeV</v>
      </c>
      <c r="N446" s="76" t="str">
        <f t="shared" si="7"/>
        <v>650MeV</v>
      </c>
      <c r="O446" s="76">
        <f t="shared" si="11"/>
        <v>5600.59</v>
      </c>
      <c r="P446" s="76">
        <f t="shared" si="12"/>
        <v>4099.04</v>
      </c>
      <c r="Q446" s="76">
        <f t="shared" si="13"/>
        <v>470.08</v>
      </c>
      <c r="R446" s="76">
        <f t="shared" si="14"/>
        <v>2881.29</v>
      </c>
      <c r="S446" s="76">
        <f t="shared" si="15"/>
        <v>2564.85</v>
      </c>
      <c r="T446" s="76">
        <f t="shared" si="16"/>
        <v>280.55</v>
      </c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52" t="str">
        <f t="shared" si="2"/>
        <v>750MeV</v>
      </c>
      <c r="N447" s="76" t="str">
        <f t="shared" si="7"/>
        <v>650MeV</v>
      </c>
      <c r="O447" s="76">
        <f t="shared" si="11"/>
        <v>5600.59</v>
      </c>
      <c r="P447" s="76">
        <f t="shared" si="12"/>
        <v>4099.04</v>
      </c>
      <c r="Q447" s="76">
        <f t="shared" si="13"/>
        <v>470.08</v>
      </c>
      <c r="R447" s="76">
        <f t="shared" si="14"/>
        <v>2881.29</v>
      </c>
      <c r="S447" s="76">
        <f t="shared" si="15"/>
        <v>2564.85</v>
      </c>
      <c r="T447" s="76">
        <f t="shared" si="16"/>
        <v>280.55</v>
      </c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52" t="str">
        <f t="shared" si="2"/>
        <v>750MeV</v>
      </c>
      <c r="N448" s="76" t="str">
        <f t="shared" si="7"/>
        <v>650MeV</v>
      </c>
      <c r="O448" s="76">
        <f t="shared" si="11"/>
        <v>5600.59</v>
      </c>
      <c r="P448" s="76">
        <f t="shared" si="12"/>
        <v>4099.04</v>
      </c>
      <c r="Q448" s="76">
        <f t="shared" si="13"/>
        <v>470.08</v>
      </c>
      <c r="R448" s="76">
        <f t="shared" si="14"/>
        <v>2881.29</v>
      </c>
      <c r="S448" s="76">
        <f t="shared" si="15"/>
        <v>2564.85</v>
      </c>
      <c r="T448" s="76">
        <f t="shared" si="16"/>
        <v>280.55</v>
      </c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52" t="str">
        <f t="shared" si="2"/>
        <v>750MeV</v>
      </c>
      <c r="N449" s="76" t="str">
        <f t="shared" si="7"/>
        <v>650MeV</v>
      </c>
      <c r="O449" s="76">
        <f t="shared" si="11"/>
        <v>5600.59</v>
      </c>
      <c r="P449" s="76">
        <f t="shared" si="12"/>
        <v>4099.04</v>
      </c>
      <c r="Q449" s="76">
        <f t="shared" si="13"/>
        <v>470.08</v>
      </c>
      <c r="R449" s="76">
        <f t="shared" si="14"/>
        <v>2881.29</v>
      </c>
      <c r="S449" s="76">
        <f t="shared" si="15"/>
        <v>2564.85</v>
      </c>
      <c r="T449" s="76">
        <f t="shared" si="16"/>
        <v>280.55</v>
      </c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52" t="str">
        <f t="shared" si="2"/>
        <v>750MeV</v>
      </c>
      <c r="N450" s="76" t="str">
        <f t="shared" si="7"/>
        <v>650MeV</v>
      </c>
      <c r="O450" s="76">
        <f t="shared" si="11"/>
        <v>5600.59</v>
      </c>
      <c r="P450" s="76">
        <f t="shared" si="12"/>
        <v>4099.04</v>
      </c>
      <c r="Q450" s="76">
        <f t="shared" si="13"/>
        <v>470.08</v>
      </c>
      <c r="R450" s="76">
        <f t="shared" si="14"/>
        <v>2881.29</v>
      </c>
      <c r="S450" s="76">
        <f t="shared" si="15"/>
        <v>2564.85</v>
      </c>
      <c r="T450" s="76">
        <f t="shared" si="16"/>
        <v>280.55</v>
      </c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52" t="str">
        <f t="shared" si="2"/>
        <v>750MeV</v>
      </c>
      <c r="N451" s="76" t="str">
        <f t="shared" si="7"/>
        <v>650MeV</v>
      </c>
      <c r="O451" s="76">
        <f t="shared" si="11"/>
        <v>5600.59</v>
      </c>
      <c r="P451" s="76">
        <f t="shared" si="12"/>
        <v>4099.04</v>
      </c>
      <c r="Q451" s="76">
        <f t="shared" si="13"/>
        <v>470.08</v>
      </c>
      <c r="R451" s="76">
        <f t="shared" si="14"/>
        <v>2881.29</v>
      </c>
      <c r="S451" s="76">
        <f t="shared" si="15"/>
        <v>2564.85</v>
      </c>
      <c r="T451" s="76">
        <f t="shared" si="16"/>
        <v>280.55</v>
      </c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52" t="str">
        <f t="shared" si="2"/>
        <v>750MeV</v>
      </c>
      <c r="N452" s="76" t="str">
        <f t="shared" si="7"/>
        <v>650MeV</v>
      </c>
      <c r="O452" s="76">
        <f t="shared" si="11"/>
        <v>5600.59</v>
      </c>
      <c r="P452" s="76">
        <f t="shared" si="12"/>
        <v>4099.04</v>
      </c>
      <c r="Q452" s="76">
        <f t="shared" si="13"/>
        <v>470.08</v>
      </c>
      <c r="R452" s="76">
        <f t="shared" si="14"/>
        <v>2881.29</v>
      </c>
      <c r="S452" s="76">
        <f t="shared" si="15"/>
        <v>2564.85</v>
      </c>
      <c r="T452" s="76">
        <f t="shared" si="16"/>
        <v>280.55</v>
      </c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52" t="str">
        <f t="shared" si="2"/>
        <v>750MeV</v>
      </c>
      <c r="N453" s="76" t="str">
        <f t="shared" si="7"/>
        <v>650MeV</v>
      </c>
      <c r="O453" s="76">
        <f t="shared" si="11"/>
        <v>5600.59</v>
      </c>
      <c r="P453" s="76">
        <f t="shared" si="12"/>
        <v>4099.04</v>
      </c>
      <c r="Q453" s="76">
        <f t="shared" si="13"/>
        <v>470.08</v>
      </c>
      <c r="R453" s="76">
        <f t="shared" si="14"/>
        <v>2881.29</v>
      </c>
      <c r="S453" s="76">
        <f t="shared" si="15"/>
        <v>2564.85</v>
      </c>
      <c r="T453" s="76">
        <f t="shared" si="16"/>
        <v>280.55</v>
      </c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52" t="str">
        <f t="shared" si="2"/>
        <v>750MeV</v>
      </c>
      <c r="N454" s="76" t="str">
        <f t="shared" si="7"/>
        <v>650MeV</v>
      </c>
      <c r="O454" s="76">
        <f t="shared" si="11"/>
        <v>5600.59</v>
      </c>
      <c r="P454" s="76">
        <f t="shared" si="12"/>
        <v>4099.04</v>
      </c>
      <c r="Q454" s="76">
        <f t="shared" si="13"/>
        <v>470.08</v>
      </c>
      <c r="R454" s="76">
        <f t="shared" si="14"/>
        <v>2881.29</v>
      </c>
      <c r="S454" s="76">
        <f t="shared" si="15"/>
        <v>2564.85</v>
      </c>
      <c r="T454" s="76">
        <f t="shared" si="16"/>
        <v>280.55</v>
      </c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52" t="str">
        <f t="shared" si="2"/>
        <v>750MeV</v>
      </c>
      <c r="N455" s="76" t="str">
        <f t="shared" si="7"/>
        <v>650MeV</v>
      </c>
      <c r="O455" s="76">
        <f t="shared" si="11"/>
        <v>5600.59</v>
      </c>
      <c r="P455" s="76">
        <f t="shared" si="12"/>
        <v>4099.04</v>
      </c>
      <c r="Q455" s="76">
        <f t="shared" si="13"/>
        <v>470.08</v>
      </c>
      <c r="R455" s="76">
        <f t="shared" si="14"/>
        <v>2881.29</v>
      </c>
      <c r="S455" s="76">
        <f t="shared" si="15"/>
        <v>2564.85</v>
      </c>
      <c r="T455" s="76">
        <f t="shared" si="16"/>
        <v>280.55</v>
      </c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52" t="str">
        <f t="shared" si="2"/>
        <v>750MeV</v>
      </c>
      <c r="N456" s="76" t="str">
        <f t="shared" si="7"/>
        <v>650MeV</v>
      </c>
      <c r="O456" s="76">
        <f t="shared" si="11"/>
        <v>5600.59</v>
      </c>
      <c r="P456" s="76">
        <f t="shared" si="12"/>
        <v>4099.04</v>
      </c>
      <c r="Q456" s="76">
        <f t="shared" si="13"/>
        <v>470.08</v>
      </c>
      <c r="R456" s="76">
        <f t="shared" si="14"/>
        <v>2881.29</v>
      </c>
      <c r="S456" s="76">
        <f t="shared" si="15"/>
        <v>2564.85</v>
      </c>
      <c r="T456" s="76">
        <f t="shared" si="16"/>
        <v>280.55</v>
      </c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52" t="str">
        <f t="shared" si="2"/>
        <v>750MeV</v>
      </c>
      <c r="N457" s="76" t="str">
        <f t="shared" si="7"/>
        <v>650MeV</v>
      </c>
      <c r="O457" s="76">
        <f t="shared" si="11"/>
        <v>5600.59</v>
      </c>
      <c r="P457" s="76">
        <f t="shared" si="12"/>
        <v>4099.04</v>
      </c>
      <c r="Q457" s="76">
        <f t="shared" si="13"/>
        <v>470.08</v>
      </c>
      <c r="R457" s="76">
        <f t="shared" si="14"/>
        <v>2881.29</v>
      </c>
      <c r="S457" s="76">
        <f t="shared" si="15"/>
        <v>2564.85</v>
      </c>
      <c r="T457" s="76">
        <f t="shared" si="16"/>
        <v>280.55</v>
      </c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52" t="str">
        <f t="shared" si="2"/>
        <v>750MeV</v>
      </c>
      <c r="N458" s="76" t="str">
        <f t="shared" si="7"/>
        <v>650MeV</v>
      </c>
      <c r="O458" s="76">
        <f t="shared" si="11"/>
        <v>5600.59</v>
      </c>
      <c r="P458" s="76">
        <f t="shared" si="12"/>
        <v>4099.04</v>
      </c>
      <c r="Q458" s="76">
        <f t="shared" si="13"/>
        <v>470.08</v>
      </c>
      <c r="R458" s="76">
        <f t="shared" si="14"/>
        <v>2881.29</v>
      </c>
      <c r="S458" s="76">
        <f t="shared" si="15"/>
        <v>2564.85</v>
      </c>
      <c r="T458" s="76">
        <f t="shared" si="16"/>
        <v>280.55</v>
      </c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52" t="str">
        <f t="shared" si="2"/>
        <v>750MeV</v>
      </c>
      <c r="N459" s="76" t="str">
        <f t="shared" si="7"/>
        <v>650MeV</v>
      </c>
      <c r="O459" s="76">
        <f t="shared" si="11"/>
        <v>5600.59</v>
      </c>
      <c r="P459" s="76">
        <f t="shared" si="12"/>
        <v>4099.04</v>
      </c>
      <c r="Q459" s="76">
        <f t="shared" si="13"/>
        <v>470.08</v>
      </c>
      <c r="R459" s="76">
        <f t="shared" si="14"/>
        <v>2881.29</v>
      </c>
      <c r="S459" s="76">
        <f t="shared" si="15"/>
        <v>2564.85</v>
      </c>
      <c r="T459" s="76">
        <f t="shared" si="16"/>
        <v>280.55</v>
      </c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52" t="str">
        <f t="shared" si="2"/>
        <v>750MeV</v>
      </c>
      <c r="N460" s="76" t="str">
        <f t="shared" si="7"/>
        <v>650MeV</v>
      </c>
      <c r="O460" s="76">
        <f t="shared" si="11"/>
        <v>5600.59</v>
      </c>
      <c r="P460" s="76">
        <f t="shared" si="12"/>
        <v>4099.04</v>
      </c>
      <c r="Q460" s="76">
        <f t="shared" si="13"/>
        <v>470.08</v>
      </c>
      <c r="R460" s="76">
        <f t="shared" si="14"/>
        <v>2881.29</v>
      </c>
      <c r="S460" s="76">
        <f t="shared" si="15"/>
        <v>2564.85</v>
      </c>
      <c r="T460" s="76">
        <f t="shared" si="16"/>
        <v>280.55</v>
      </c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52" t="str">
        <f t="shared" si="2"/>
        <v>750MeV</v>
      </c>
      <c r="N461" s="76" t="str">
        <f t="shared" si="7"/>
        <v>650MeV</v>
      </c>
      <c r="O461" s="76">
        <f t="shared" si="11"/>
        <v>5600.59</v>
      </c>
      <c r="P461" s="76">
        <f t="shared" si="12"/>
        <v>4099.04</v>
      </c>
      <c r="Q461" s="76">
        <f t="shared" si="13"/>
        <v>470.08</v>
      </c>
      <c r="R461" s="76">
        <f t="shared" si="14"/>
        <v>2881.29</v>
      </c>
      <c r="S461" s="76">
        <f t="shared" si="15"/>
        <v>2564.85</v>
      </c>
      <c r="T461" s="76">
        <f t="shared" si="16"/>
        <v>280.55</v>
      </c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52" t="str">
        <f t="shared" si="2"/>
        <v>750MeV</v>
      </c>
      <c r="N462" s="76" t="str">
        <f t="shared" si="7"/>
        <v>650MeV</v>
      </c>
      <c r="O462" s="76">
        <f t="shared" si="11"/>
        <v>5600.59</v>
      </c>
      <c r="P462" s="76">
        <f t="shared" si="12"/>
        <v>4099.04</v>
      </c>
      <c r="Q462" s="76">
        <f t="shared" si="13"/>
        <v>470.08</v>
      </c>
      <c r="R462" s="76">
        <f t="shared" si="14"/>
        <v>2881.29</v>
      </c>
      <c r="S462" s="76">
        <f t="shared" si="15"/>
        <v>2564.85</v>
      </c>
      <c r="T462" s="76">
        <f t="shared" si="16"/>
        <v>280.55</v>
      </c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184"/>
      <c r="J1000" s="76"/>
      <c r="K1000" s="76"/>
      <c r="L1000" s="76"/>
      <c r="M1000" s="76"/>
      <c r="N1000" s="76"/>
      <c r="O1000" s="76"/>
      <c r="P1000" s="76"/>
      <c r="Q1000" s="76"/>
    </row>
  </sheetData>
  <autoFilter ref="$A$4:$L$401"/>
  <mergeCells count="1">
    <mergeCell ref="O3:Q3"/>
  </mergeCells>
  <hyperlinks>
    <hyperlink r:id="rId1" ref="D184"/>
    <hyperlink r:id="rId2" ref="D392"/>
    <hyperlink r:id="rId3" ref="L392"/>
  </hyperlinks>
  <drawing r:id="rId4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2.0"/>
    <col customWidth="1" min="3" max="5" width="12.38"/>
    <col customWidth="1" hidden="1" min="6" max="6" width="12.38"/>
    <col hidden="1" min="7" max="7" width="12.63"/>
    <col customWidth="1" min="10" max="10" width="17.25"/>
    <col customWidth="1" min="11" max="11" width="10.75"/>
    <col customWidth="1" min="12" max="14" width="9.88"/>
    <col customWidth="1" min="19" max="19" width="14.63"/>
    <col customWidth="1" min="20" max="20" width="13.5"/>
    <col customWidth="1" min="22" max="22" width="14.88"/>
  </cols>
  <sheetData>
    <row r="1">
      <c r="A1" s="444" t="s">
        <v>914</v>
      </c>
      <c r="B1" s="445" t="s">
        <v>915</v>
      </c>
      <c r="C1" s="446" t="s">
        <v>916</v>
      </c>
      <c r="D1" s="446" t="s">
        <v>917</v>
      </c>
      <c r="E1" s="447" t="s">
        <v>918</v>
      </c>
      <c r="F1" s="448" t="s">
        <v>919</v>
      </c>
      <c r="G1" s="449" t="s">
        <v>920</v>
      </c>
      <c r="H1" s="450" t="s">
        <v>921</v>
      </c>
      <c r="I1" s="451" t="s">
        <v>922</v>
      </c>
      <c r="J1" s="452" t="s">
        <v>923</v>
      </c>
      <c r="K1" s="453" t="s">
        <v>924</v>
      </c>
      <c r="L1" s="454" t="s">
        <v>921</v>
      </c>
      <c r="M1" s="454" t="s">
        <v>922</v>
      </c>
      <c r="N1" s="455" t="s">
        <v>925</v>
      </c>
      <c r="O1" s="456"/>
      <c r="P1" s="457" t="s">
        <v>926</v>
      </c>
      <c r="Q1" s="457" t="s">
        <v>927</v>
      </c>
      <c r="R1" s="458"/>
      <c r="S1" s="459" t="s">
        <v>928</v>
      </c>
      <c r="T1" s="29" t="s">
        <v>929</v>
      </c>
      <c r="U1" s="456"/>
      <c r="V1" s="456"/>
      <c r="W1" s="456"/>
      <c r="X1" s="456"/>
      <c r="Y1" s="456"/>
      <c r="Z1" s="456"/>
      <c r="AA1" s="456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</row>
    <row r="2">
      <c r="A2" s="460" t="s">
        <v>800</v>
      </c>
      <c r="B2" s="461">
        <v>3.0</v>
      </c>
      <c r="C2" s="462">
        <f>KinC_x36_1!G2</f>
        <v>28.34</v>
      </c>
      <c r="D2" s="462">
        <v>30.7</v>
      </c>
      <c r="E2" s="463">
        <f t="shared" ref="E2:E32" si="2">D2-16.3</f>
        <v>14.4</v>
      </c>
      <c r="F2" s="422">
        <v>2.3</v>
      </c>
      <c r="G2" s="463">
        <v>1.2</v>
      </c>
      <c r="H2" s="464">
        <f>MAX(KinC_x36_1!Q:Q)/(G2*1000)</f>
        <v>1.193291667</v>
      </c>
      <c r="I2" s="465">
        <f>MAX(KinC_x36_1!R:R)/(G2*1000)</f>
        <v>1.340825</v>
      </c>
      <c r="J2" s="465">
        <f>MAX(KinC_x36_1!S:S)/MAX(KinC_x36_1!Q:Q)</f>
        <v>0.1755228884</v>
      </c>
      <c r="K2" s="460" t="s">
        <v>800</v>
      </c>
      <c r="L2" s="198">
        <f t="shared" ref="L2:M2" si="1">H2</f>
        <v>1.193291667</v>
      </c>
      <c r="M2" s="198">
        <f t="shared" si="1"/>
        <v>1.340825</v>
      </c>
      <c r="N2" s="466">
        <f>H2*G2+I2*G2</f>
        <v>3.04094</v>
      </c>
      <c r="O2" s="52"/>
      <c r="P2" s="242"/>
      <c r="Q2" s="242"/>
      <c r="R2" s="52"/>
      <c r="S2" s="467"/>
      <c r="T2" s="467"/>
      <c r="W2" s="460" t="s">
        <v>800</v>
      </c>
      <c r="X2" s="52">
        <f>H2*F2</f>
        <v>2.744570833</v>
      </c>
      <c r="Y2" s="20">
        <f>I2*F2</f>
        <v>3.0838975</v>
      </c>
      <c r="Z2" s="20">
        <f t="shared" ref="Z2:Z10" si="4">Y2+X2</f>
        <v>5.828468333</v>
      </c>
      <c r="AA2" s="20">
        <f t="shared" ref="AA2:AA10" si="5">Z2/2</f>
        <v>2.914234167</v>
      </c>
      <c r="AB2" s="20">
        <v>0.0</v>
      </c>
    </row>
    <row r="3">
      <c r="A3" s="468" t="s">
        <v>465</v>
      </c>
      <c r="B3" s="469">
        <v>4.0</v>
      </c>
      <c r="C3" s="463">
        <f>KinC_x36_2!G2</f>
        <v>17.01</v>
      </c>
      <c r="D3" s="463">
        <f>KinC_x36_2!H2</f>
        <v>30.664</v>
      </c>
      <c r="E3" s="463">
        <f t="shared" si="2"/>
        <v>14.364</v>
      </c>
      <c r="F3" s="422">
        <v>1.1</v>
      </c>
      <c r="G3" s="463">
        <v>1.1</v>
      </c>
      <c r="H3" s="465">
        <f>MAX(KinC_x36_2!P:P)/(F3*1000)</f>
        <v>0.3712181818</v>
      </c>
      <c r="I3" s="470">
        <f>MAX(KinC_x36_2!Q:Q)/(F3*1000)</f>
        <v>0.2067090909</v>
      </c>
      <c r="J3" s="470">
        <f>MAX(KinC_x36_2!R:R)/MAX(KinC_x36_2!P:P)</f>
        <v>0.08703531371</v>
      </c>
      <c r="K3" s="468" t="s">
        <v>465</v>
      </c>
      <c r="L3" s="198">
        <f t="shared" ref="L3:M3" si="3">SUM(H3:H5)</f>
        <v>1.166718182</v>
      </c>
      <c r="M3" s="198">
        <f t="shared" si="3"/>
        <v>0.7106454545</v>
      </c>
      <c r="N3" s="242">
        <f t="shared" ref="N3:N6" si="6">X3+Y3</f>
        <v>0.63572</v>
      </c>
      <c r="O3" s="20"/>
      <c r="P3" s="247"/>
      <c r="Q3" s="247"/>
      <c r="R3" s="52"/>
      <c r="S3" s="467"/>
      <c r="T3" s="471"/>
      <c r="U3" s="52"/>
      <c r="V3" s="52"/>
      <c r="W3" s="468" t="s">
        <v>465</v>
      </c>
      <c r="X3" s="52">
        <f>MAX(KinC_x36_2!P:P)/1000</f>
        <v>0.40834</v>
      </c>
      <c r="Y3" s="52">
        <f>MAX(KinC_x36_2!Q:Q)/1000</f>
        <v>0.22738</v>
      </c>
      <c r="Z3" s="20">
        <f t="shared" si="4"/>
        <v>0.63572</v>
      </c>
      <c r="AA3" s="20">
        <f t="shared" si="5"/>
        <v>0.31786</v>
      </c>
      <c r="AB3" s="20">
        <v>0.24873</v>
      </c>
    </row>
    <row r="4">
      <c r="A4" s="468" t="s">
        <v>932</v>
      </c>
      <c r="B4" s="469">
        <v>4.0</v>
      </c>
      <c r="C4" s="463">
        <f>Sheet16!G2</f>
        <v>17.01</v>
      </c>
      <c r="D4" s="463">
        <f>Sheet16!H2</f>
        <v>28.76</v>
      </c>
      <c r="E4" s="463">
        <f t="shared" si="2"/>
        <v>12.46</v>
      </c>
      <c r="F4" s="422">
        <v>1.1</v>
      </c>
      <c r="G4" s="463">
        <v>1.1</v>
      </c>
      <c r="H4" s="465">
        <f>MAX(Sheet16!O:O)/(F4*1000)</f>
        <v>0.4478272727</v>
      </c>
      <c r="I4" s="470">
        <f>MAX(Sheet16!P:P)/(F4*1000)</f>
        <v>0.2522181818</v>
      </c>
      <c r="J4" s="470">
        <f>MAX(Sheet16!Q:Q)/MAX(Sheet16!O:O)</f>
        <v>0.07856113355</v>
      </c>
      <c r="K4" s="242"/>
      <c r="L4" s="242"/>
      <c r="M4" s="242"/>
      <c r="N4" s="242">
        <f t="shared" si="6"/>
        <v>0.77005</v>
      </c>
      <c r="O4" s="20"/>
      <c r="P4" s="247"/>
      <c r="Q4" s="247"/>
      <c r="R4" s="52"/>
      <c r="S4" s="472"/>
      <c r="T4" s="473"/>
      <c r="W4" s="468" t="s">
        <v>932</v>
      </c>
      <c r="X4" s="52">
        <f>MAX(Sheet16!O:O)/1000</f>
        <v>0.49261</v>
      </c>
      <c r="Y4" s="52">
        <f>MAX(Sheet16!P:P)/1000</f>
        <v>0.27744</v>
      </c>
      <c r="Z4" s="20">
        <f t="shared" si="4"/>
        <v>0.77005</v>
      </c>
      <c r="AA4" s="20">
        <f t="shared" si="5"/>
        <v>0.385025</v>
      </c>
      <c r="AB4" s="20">
        <v>0.38502500000000006</v>
      </c>
    </row>
    <row r="5">
      <c r="A5" s="468" t="s">
        <v>933</v>
      </c>
      <c r="B5" s="469">
        <v>4.0</v>
      </c>
      <c r="C5" s="463">
        <f>Sheet17!G2</f>
        <v>17.01</v>
      </c>
      <c r="D5" s="463">
        <f>Sheet17!H2</f>
        <v>32.9</v>
      </c>
      <c r="E5" s="463">
        <f t="shared" si="2"/>
        <v>16.6</v>
      </c>
      <c r="F5" s="422">
        <v>1.1</v>
      </c>
      <c r="G5" s="463">
        <v>1.1</v>
      </c>
      <c r="H5" s="465">
        <f>MAX(Sheet17!O:O)/(F5*1000)</f>
        <v>0.3476727273</v>
      </c>
      <c r="I5" s="470">
        <f>MAX(Sheet17!P:P)/(F5*1000)</f>
        <v>0.2517181818</v>
      </c>
      <c r="J5" s="470">
        <f>MAX(Sheet17!Q:Q)/MAX(Sheet17!O:O)</f>
        <v>0.1509256354</v>
      </c>
      <c r="K5" s="242"/>
      <c r="L5" s="242"/>
      <c r="M5" s="242"/>
      <c r="N5" s="242">
        <f t="shared" si="6"/>
        <v>0.65933</v>
      </c>
      <c r="O5" s="20"/>
      <c r="P5" s="247"/>
      <c r="Q5" s="247"/>
      <c r="R5" s="52"/>
      <c r="S5" s="472"/>
      <c r="T5" s="473"/>
      <c r="W5" s="468" t="s">
        <v>933</v>
      </c>
      <c r="X5" s="52">
        <f>MAX(Sheet17!O:O)/1000</f>
        <v>0.38244</v>
      </c>
      <c r="Y5" s="52">
        <f>MAX(Sheet17!P:P)/1000</f>
        <v>0.27689</v>
      </c>
      <c r="Z5" s="20">
        <f t="shared" si="4"/>
        <v>0.65933</v>
      </c>
      <c r="AA5" s="20">
        <f t="shared" si="5"/>
        <v>0.329665</v>
      </c>
      <c r="AB5" s="20">
        <v>0.329665</v>
      </c>
    </row>
    <row r="6">
      <c r="A6" s="468" t="s">
        <v>507</v>
      </c>
      <c r="B6" s="474">
        <v>5.0</v>
      </c>
      <c r="C6" s="463">
        <f>Kin_x36_3!G2</f>
        <v>12.373</v>
      </c>
      <c r="D6" s="463">
        <f>Kin_x36_3!H2</f>
        <v>32.261</v>
      </c>
      <c r="E6" s="463">
        <f t="shared" si="2"/>
        <v>15.961</v>
      </c>
      <c r="F6" s="422">
        <v>0.6</v>
      </c>
      <c r="G6" s="463">
        <v>0.6</v>
      </c>
      <c r="H6" s="465">
        <f>MAX(Kin_x36_3!O:O)/(F6*1000)</f>
        <v>1.072066667</v>
      </c>
      <c r="I6" s="470">
        <f>MAX(Kin_x36_3!P:P)/(F6*1000)</f>
        <v>1.190633333</v>
      </c>
      <c r="J6" s="470">
        <f>MAX(Kin_x36_3!Q:Q)/MAX(Kin_x36_3!O:O)</f>
        <v>0.2526428705</v>
      </c>
      <c r="K6" s="468" t="s">
        <v>507</v>
      </c>
      <c r="L6" s="198">
        <f t="shared" ref="L6:M6" si="7">H6</f>
        <v>1.072066667</v>
      </c>
      <c r="M6" s="475">
        <f t="shared" si="7"/>
        <v>1.190633333</v>
      </c>
      <c r="N6" s="242">
        <f t="shared" si="6"/>
        <v>1.35762</v>
      </c>
      <c r="O6" s="20"/>
      <c r="P6" s="247">
        <f t="shared" ref="P6:Q6" si="8">$F6/(P$36)/3600/24/P$37</f>
        <v>0.3858024691</v>
      </c>
      <c r="Q6" s="247">
        <f t="shared" si="8"/>
        <v>0.5787037037</v>
      </c>
      <c r="R6" s="52"/>
      <c r="S6" s="472">
        <f>F6*1000/1078.01</f>
        <v>0.5565811078</v>
      </c>
      <c r="T6" s="473">
        <f>F6*1000/706.58</f>
        <v>0.8491607461</v>
      </c>
      <c r="W6" s="468" t="s">
        <v>507</v>
      </c>
      <c r="X6" s="52">
        <f>MAX(Kin_x36_3!O:O)/1000</f>
        <v>0.64324</v>
      </c>
      <c r="Y6" s="52">
        <f>MAX(Kin_x36_3!P:P)/1000</f>
        <v>0.71438</v>
      </c>
      <c r="Z6" s="20">
        <f t="shared" si="4"/>
        <v>1.35762</v>
      </c>
      <c r="AA6" s="20">
        <f t="shared" si="5"/>
        <v>0.67881</v>
      </c>
      <c r="AB6" s="20">
        <v>0.6165</v>
      </c>
    </row>
    <row r="7">
      <c r="A7" s="468" t="s">
        <v>863</v>
      </c>
      <c r="B7" s="469">
        <v>4.0</v>
      </c>
      <c r="C7" s="476">
        <f>KinC_x36_4!G2</f>
        <v>24.775</v>
      </c>
      <c r="D7" s="476">
        <v>26.4</v>
      </c>
      <c r="E7" s="463">
        <f t="shared" si="2"/>
        <v>10.1</v>
      </c>
      <c r="F7" s="422">
        <v>2.7</v>
      </c>
      <c r="G7" s="463">
        <v>2.7</v>
      </c>
      <c r="H7" s="470">
        <f>MAX(KinC_x36_4!Q:Q)/(G7*1000)</f>
        <v>0.3666592593</v>
      </c>
      <c r="I7" s="464">
        <f>MAX(KinC_x36_4!R:R)/(G7*1000)</f>
        <v>0.1916185185</v>
      </c>
      <c r="J7" s="464">
        <f>MAX(KinC_x36_4!S:S)/MAX(KinC_x36_4!Q:Q)</f>
        <v>0.09143619063</v>
      </c>
      <c r="K7" s="468" t="s">
        <v>863</v>
      </c>
      <c r="L7" s="198">
        <f t="shared" ref="L7:M7" si="9">H7</f>
        <v>0.3666592593</v>
      </c>
      <c r="M7" s="198">
        <f t="shared" si="9"/>
        <v>0.1916185185</v>
      </c>
      <c r="N7" s="477">
        <f>H7*G7+I7*G7</f>
        <v>1.50735</v>
      </c>
      <c r="O7" s="20"/>
      <c r="P7" s="247"/>
      <c r="Q7" s="247"/>
      <c r="R7" s="52"/>
      <c r="S7" s="472"/>
      <c r="T7" s="473"/>
      <c r="W7" s="468" t="s">
        <v>863</v>
      </c>
      <c r="X7" s="52">
        <f t="shared" ref="X7:Y7" si="10">H7*F7</f>
        <v>0.98998</v>
      </c>
      <c r="Y7" s="52">
        <f t="shared" si="10"/>
        <v>0.51737</v>
      </c>
      <c r="Z7" s="20">
        <f t="shared" si="4"/>
        <v>1.50735</v>
      </c>
      <c r="AA7" s="20">
        <f t="shared" si="5"/>
        <v>0.753675</v>
      </c>
      <c r="AB7" s="20">
        <v>0.0</v>
      </c>
    </row>
    <row r="8">
      <c r="A8" s="468" t="s">
        <v>494</v>
      </c>
      <c r="B8" s="474">
        <v>5.0</v>
      </c>
      <c r="C8" s="463">
        <f>Kin_x36_5!G2</f>
        <v>16.435</v>
      </c>
      <c r="D8" s="463">
        <f>Kin_x36_5!H2</f>
        <v>28.417</v>
      </c>
      <c r="E8" s="463">
        <f t="shared" si="2"/>
        <v>12.117</v>
      </c>
      <c r="F8" s="422">
        <v>1.4</v>
      </c>
      <c r="G8" s="463">
        <v>1.4</v>
      </c>
      <c r="H8" s="470">
        <f>MAX(Kin_x36_5!Q:Q)/(F8*1000)</f>
        <v>1.218842857</v>
      </c>
      <c r="I8" s="470">
        <f>MAX(Kin_x36_5!R:R)/(F8*1000)</f>
        <v>0.8858142857</v>
      </c>
      <c r="J8" s="470">
        <f>MAX(Kin_x36_5!S:S)/MAX(Kin_x36_5!Q:Q)</f>
        <v>0.19569498</v>
      </c>
      <c r="K8" s="468" t="s">
        <v>494</v>
      </c>
      <c r="L8" s="475">
        <f t="shared" ref="L8:M8" si="11">H8</f>
        <v>1.218842857</v>
      </c>
      <c r="M8" s="475">
        <f t="shared" si="11"/>
        <v>0.8858142857</v>
      </c>
      <c r="N8" s="242">
        <f t="shared" ref="N8:N10" si="14">X8+Y8</f>
        <v>2.94652</v>
      </c>
      <c r="O8" s="20"/>
      <c r="P8" s="247">
        <f t="shared" ref="P8:Q8" si="12">$F8/(P$36)/3600/24/P$37</f>
        <v>0.9002057613</v>
      </c>
      <c r="Q8" s="247">
        <f t="shared" si="12"/>
        <v>1.350308642</v>
      </c>
      <c r="R8" s="242">
        <f>Q8+Q8</f>
        <v>2.700617284</v>
      </c>
      <c r="S8" s="472">
        <f>F8*1000/1078.01</f>
        <v>1.298689251</v>
      </c>
      <c r="T8" s="473">
        <f>F8*1000/706.58</f>
        <v>1.981375074</v>
      </c>
      <c r="W8" s="468" t="s">
        <v>494</v>
      </c>
      <c r="X8" s="52">
        <f>MAX(Kin_x36_5!Q:Q)/1000</f>
        <v>1.70638</v>
      </c>
      <c r="Y8" s="52">
        <f>MAX(Kin_x36_5!R:R)/1000</f>
        <v>1.24014</v>
      </c>
      <c r="Z8" s="20">
        <f t="shared" si="4"/>
        <v>2.94652</v>
      </c>
      <c r="AA8" s="20">
        <f t="shared" si="5"/>
        <v>1.47326</v>
      </c>
      <c r="AB8" s="20">
        <v>1.4282050000000002</v>
      </c>
    </row>
    <row r="9">
      <c r="A9" s="468" t="s">
        <v>936</v>
      </c>
      <c r="B9" s="474">
        <v>5.0</v>
      </c>
      <c r="C9" s="463">
        <f>KinC_x36_5!G2</f>
        <v>16.435</v>
      </c>
      <c r="D9" s="463">
        <v>30.3</v>
      </c>
      <c r="E9" s="463">
        <f t="shared" si="2"/>
        <v>14</v>
      </c>
      <c r="F9" s="422">
        <v>0.5</v>
      </c>
      <c r="G9" s="463">
        <v>0.5</v>
      </c>
      <c r="H9" s="470">
        <f>MAX(KinC_x36_5!Q:Q)/(F9*1000)</f>
        <v>1.37278</v>
      </c>
      <c r="I9" s="470">
        <f>MAX(KinC_x36_5!R:R)/(F9*1000)</f>
        <v>1.06982</v>
      </c>
      <c r="J9" s="470">
        <f>MAX(KinC_x36_5!S:S)/MAX(KinC_x36_5!Q:Q)</f>
        <v>0.1708649602</v>
      </c>
      <c r="K9" s="468" t="s">
        <v>936</v>
      </c>
      <c r="L9" s="475">
        <f t="shared" ref="L9:M9" si="13">H9</f>
        <v>1.37278</v>
      </c>
      <c r="M9" s="475">
        <f t="shared" si="13"/>
        <v>1.06982</v>
      </c>
      <c r="N9" s="242">
        <f t="shared" si="14"/>
        <v>1.2213</v>
      </c>
      <c r="O9" s="20"/>
      <c r="P9" s="247"/>
      <c r="Q9" s="247"/>
      <c r="R9" s="52"/>
      <c r="S9" s="472"/>
      <c r="T9" s="473"/>
      <c r="W9" s="468" t="s">
        <v>936</v>
      </c>
      <c r="X9" s="52">
        <f>MAX(KinC_x36_5!Q:Q)/1000</f>
        <v>0.68639</v>
      </c>
      <c r="Y9" s="52">
        <f>MAX(KinC_x36_5!R:R)/1000</f>
        <v>0.53491</v>
      </c>
      <c r="Z9" s="20">
        <f t="shared" si="4"/>
        <v>1.2213</v>
      </c>
      <c r="AA9" s="20">
        <f t="shared" si="5"/>
        <v>0.61065</v>
      </c>
      <c r="AB9" s="20">
        <v>0.16657500000000003</v>
      </c>
    </row>
    <row r="10">
      <c r="A10" s="468" t="s">
        <v>660</v>
      </c>
      <c r="B10" s="474">
        <v>5.0</v>
      </c>
      <c r="C10" s="463">
        <f>KinC_x36_6!G2</f>
        <v>26.85</v>
      </c>
      <c r="D10" s="463">
        <v>23.7</v>
      </c>
      <c r="E10" s="463">
        <f t="shared" si="2"/>
        <v>7.4</v>
      </c>
      <c r="F10" s="422">
        <v>4.3</v>
      </c>
      <c r="G10" s="463">
        <v>4.3</v>
      </c>
      <c r="H10" s="478">
        <f>MAX(KinC_x36_6!Q:Q)/(G10*1000)</f>
        <v>0.4394767442</v>
      </c>
      <c r="I10" s="470">
        <f>MAX(KinC_x36_6!R:R)/(G10*1000)</f>
        <v>0.3685139535</v>
      </c>
      <c r="J10" s="470">
        <f>MAX(KinC_x36_6!S:S)/MAX(KinC_x36_6!Q:Q)</f>
        <v>0.1551210478</v>
      </c>
      <c r="K10" s="468" t="s">
        <v>660</v>
      </c>
      <c r="L10" s="198">
        <f t="shared" ref="L10:M10" si="15">H10</f>
        <v>0.4394767442</v>
      </c>
      <c r="M10" s="198">
        <f t="shared" si="15"/>
        <v>0.3685139535</v>
      </c>
      <c r="N10" s="242">
        <f t="shared" si="14"/>
        <v>3.47436</v>
      </c>
      <c r="O10" s="20"/>
      <c r="P10" s="247">
        <f t="shared" ref="P10:Q10" si="16">$F10/(P$36)/3600/24/P$37</f>
        <v>2.764917695</v>
      </c>
      <c r="Q10" s="247">
        <f t="shared" si="16"/>
        <v>4.147376543</v>
      </c>
      <c r="R10" s="242">
        <f>SUM(P6:Q10)</f>
        <v>10.12731481</v>
      </c>
      <c r="S10" s="472">
        <f>F10*1000/1078.01</f>
        <v>3.988831272</v>
      </c>
      <c r="T10" s="473">
        <f>F10*1000/706.58</f>
        <v>6.085652014</v>
      </c>
      <c r="W10" s="468" t="s">
        <v>660</v>
      </c>
      <c r="X10" s="52">
        <f t="shared" ref="X10:Y10" si="17">H10*F10</f>
        <v>1.88975</v>
      </c>
      <c r="Y10" s="52">
        <f t="shared" si="17"/>
        <v>1.58461</v>
      </c>
      <c r="Z10" s="20">
        <f t="shared" si="4"/>
        <v>3.47436</v>
      </c>
      <c r="AA10" s="20">
        <f t="shared" si="5"/>
        <v>1.73718</v>
      </c>
      <c r="AB10" s="20">
        <v>0.0</v>
      </c>
    </row>
    <row r="11">
      <c r="A11" s="479" t="s">
        <v>707</v>
      </c>
      <c r="B11" s="480">
        <v>3.0</v>
      </c>
      <c r="C11" s="462">
        <f>KinC_x50_0a!G2</f>
        <v>25.94</v>
      </c>
      <c r="D11" s="462">
        <v>30.3</v>
      </c>
      <c r="E11" s="463">
        <f t="shared" si="2"/>
        <v>14</v>
      </c>
      <c r="F11" s="422"/>
      <c r="G11" s="463">
        <v>2.0</v>
      </c>
      <c r="H11" s="470">
        <f>MAX(KinC_x50_0a!Q:Q)/(G11*1000)</f>
        <v>0.55182</v>
      </c>
      <c r="I11" s="470">
        <f>MAX(KinC_x50_0a!R:R)/(G11*1000)</f>
        <v>0.483475</v>
      </c>
      <c r="J11" s="470">
        <f>MAX(KinC_x50_0a!S:S)/MAX(KinC_x50_0a!Q:Q)</f>
        <v>0.1114584466</v>
      </c>
      <c r="K11" s="479" t="s">
        <v>707</v>
      </c>
      <c r="L11" s="198">
        <f t="shared" ref="L11:M11" si="18">H11</f>
        <v>0.55182</v>
      </c>
      <c r="M11" s="198">
        <f t="shared" si="18"/>
        <v>0.483475</v>
      </c>
      <c r="N11" s="242">
        <f>H11*G11+I11*G11</f>
        <v>2.07059</v>
      </c>
      <c r="O11" s="20"/>
      <c r="P11" s="247"/>
      <c r="Q11" s="247"/>
      <c r="R11" s="52"/>
      <c r="S11" s="472"/>
      <c r="T11" s="473"/>
      <c r="W11" s="479" t="str">
        <f t="shared" ref="W11:W12" si="20">K11</f>
        <v>KinC_x50_0a</v>
      </c>
      <c r="X11" s="52">
        <f>H11*G11</f>
        <v>1.10364</v>
      </c>
      <c r="Y11" s="52"/>
    </row>
    <row r="12">
      <c r="A12" s="479" t="s">
        <v>779</v>
      </c>
      <c r="B12" s="480">
        <v>3.0</v>
      </c>
      <c r="C12" s="462">
        <f>KinC_x50_0b!G2</f>
        <v>25.939</v>
      </c>
      <c r="D12" s="422">
        <v>33.91</v>
      </c>
      <c r="E12" s="463">
        <f t="shared" si="2"/>
        <v>17.61</v>
      </c>
      <c r="F12" s="422"/>
      <c r="G12" s="463">
        <v>2.0</v>
      </c>
      <c r="H12" s="470">
        <f>MAX(KinC_x50_0b!Q:Q)/(G12*1000)</f>
        <v>0.40731</v>
      </c>
      <c r="I12" s="470">
        <f>MAX(KinC_x50_0b!R:R)/(G12*1000)</f>
        <v>0.473905</v>
      </c>
      <c r="J12" s="470">
        <f>MAX(KinC_x50_0b!S:S)/MAX(KinC_x50_0b!Q:Q)</f>
        <v>0.1445090963</v>
      </c>
      <c r="K12" s="479" t="s">
        <v>779</v>
      </c>
      <c r="L12" s="198">
        <f t="shared" ref="L12:M12" si="19">H12</f>
        <v>0.40731</v>
      </c>
      <c r="M12" s="198">
        <f t="shared" si="19"/>
        <v>0.473905</v>
      </c>
      <c r="N12" s="242">
        <f>(H12*G12+I12*G12)+(H13*G12+I13*G12)</f>
        <v>3.14035</v>
      </c>
      <c r="O12" s="20"/>
      <c r="P12" s="247"/>
      <c r="Q12" s="247"/>
      <c r="R12" s="52"/>
      <c r="S12" s="472"/>
      <c r="T12" s="473"/>
      <c r="W12" s="479" t="str">
        <f t="shared" si="20"/>
        <v>KinC_x50_0b</v>
      </c>
      <c r="X12" s="52"/>
      <c r="Y12" s="52"/>
    </row>
    <row r="13">
      <c r="A13" s="479" t="s">
        <v>937</v>
      </c>
      <c r="B13" s="480">
        <v>3.0</v>
      </c>
      <c r="C13" s="462">
        <f>KinC_x50_0!G2</f>
        <v>25.94</v>
      </c>
      <c r="D13" s="462">
        <v>30.7</v>
      </c>
      <c r="E13" s="463">
        <f t="shared" si="2"/>
        <v>14.4</v>
      </c>
      <c r="F13" s="422">
        <v>7.9</v>
      </c>
      <c r="G13" s="463"/>
      <c r="H13" s="470">
        <f>MAX(KinC_x50_0!Q:Q)/(G12*1000)</f>
        <v>0.416355</v>
      </c>
      <c r="I13" s="470">
        <f>MAX(KinC_x50_0!R:R)/(G12*1000)</f>
        <v>0.272605</v>
      </c>
      <c r="J13" s="470">
        <f>MAX(KinC_x50_0!S:S)/MAX(KinC_x50_0!Q:Q)</f>
        <v>0.122335507</v>
      </c>
      <c r="K13" s="479" t="s">
        <v>937</v>
      </c>
      <c r="L13" s="198">
        <f t="shared" ref="L13:M13" si="21">H13</f>
        <v>0.416355</v>
      </c>
      <c r="M13" s="198">
        <f t="shared" si="21"/>
        <v>0.272605</v>
      </c>
      <c r="N13" s="242"/>
      <c r="O13" s="20"/>
      <c r="P13" s="247"/>
      <c r="Q13" s="247"/>
      <c r="R13" s="52"/>
      <c r="S13" s="472"/>
      <c r="T13" s="473"/>
      <c r="W13" s="479" t="s">
        <v>937</v>
      </c>
      <c r="X13" s="52">
        <f t="shared" ref="X13:Y13" si="22">H13*F13</f>
        <v>3.2892045</v>
      </c>
      <c r="Y13" s="52">
        <f t="shared" si="22"/>
        <v>0</v>
      </c>
      <c r="Z13" s="20">
        <f t="shared" ref="Z13:Z24" si="24">Y13+X13</f>
        <v>3.2892045</v>
      </c>
      <c r="AA13" s="20">
        <f t="shared" ref="AA13:AA24" si="25">Z13/2</f>
        <v>1.64460225</v>
      </c>
      <c r="AB13" s="20">
        <v>0.0</v>
      </c>
    </row>
    <row r="14">
      <c r="A14" s="479" t="s">
        <v>938</v>
      </c>
      <c r="B14" s="469">
        <v>4.0</v>
      </c>
      <c r="C14" s="462">
        <f>KinC_x50_1!G2</f>
        <v>16.746</v>
      </c>
      <c r="D14" s="463">
        <f>KinC_x50_1!H2</f>
        <v>35.285</v>
      </c>
      <c r="E14" s="463">
        <f t="shared" si="2"/>
        <v>18.985</v>
      </c>
      <c r="F14" s="422">
        <v>1.9</v>
      </c>
      <c r="G14" s="463">
        <v>1.9</v>
      </c>
      <c r="H14" s="465">
        <f>MAX(KinC_x50_1!P:P)/(F14*1000)</f>
        <v>1.001410526</v>
      </c>
      <c r="I14" s="470">
        <f>MAX(KinC_x50_1!Q:Q)/(F14*1000)</f>
        <v>0.8101052632</v>
      </c>
      <c r="J14" s="470">
        <f>MAX(KinC_x50_1!R:R)/MAX(KinC_x50_1!P:P)</f>
        <v>0.1158155864</v>
      </c>
      <c r="K14" s="479" t="s">
        <v>938</v>
      </c>
      <c r="L14" s="198">
        <f t="shared" ref="L14:M14" si="23">H14</f>
        <v>1.001410526</v>
      </c>
      <c r="M14" s="198">
        <f t="shared" si="23"/>
        <v>0.8101052632</v>
      </c>
      <c r="N14" s="242">
        <f t="shared" ref="N14:N21" si="27">X14+Y14</f>
        <v>3.44188</v>
      </c>
      <c r="O14" s="4"/>
      <c r="P14" s="247"/>
      <c r="Q14" s="247"/>
      <c r="R14" s="52"/>
      <c r="S14" s="472"/>
      <c r="T14" s="473"/>
      <c r="U14" s="4"/>
      <c r="W14" s="479" t="s">
        <v>938</v>
      </c>
      <c r="X14" s="52">
        <f>MAX(KinC_x50_1!P:P)/1000</f>
        <v>1.90268</v>
      </c>
      <c r="Y14" s="52">
        <f>MAX(KinC_x50_1!Q:Q)/1000</f>
        <v>1.5392</v>
      </c>
      <c r="Z14" s="20">
        <f t="shared" si="24"/>
        <v>3.44188</v>
      </c>
      <c r="AA14" s="20">
        <f t="shared" si="25"/>
        <v>1.72094</v>
      </c>
      <c r="AB14" s="20">
        <v>1.6474999999999995</v>
      </c>
    </row>
    <row r="15">
      <c r="A15" s="479" t="s">
        <v>939</v>
      </c>
      <c r="B15" s="481" t="s">
        <v>940</v>
      </c>
      <c r="C15" s="463">
        <f>Sheet18!G2</f>
        <v>16.746</v>
      </c>
      <c r="D15" s="463">
        <f>Sheet18!H2</f>
        <v>33.38</v>
      </c>
      <c r="E15" s="463">
        <f t="shared" si="2"/>
        <v>17.08</v>
      </c>
      <c r="F15" s="422">
        <v>1.9</v>
      </c>
      <c r="G15" s="463">
        <v>1.9</v>
      </c>
      <c r="H15" s="465">
        <f>MAX(Sheet18!O:O)/(F15*1000)</f>
        <v>0.9484157895</v>
      </c>
      <c r="I15" s="470">
        <f>MAX(Sheet18!P:P)/(F15*1000)</f>
        <v>0.8017105263</v>
      </c>
      <c r="J15" s="470">
        <f>MAX(Sheet18!Q:Q)/MAX(Sheet18!O:O)</f>
        <v>0.1337798767</v>
      </c>
      <c r="K15" s="479" t="s">
        <v>939</v>
      </c>
      <c r="L15" s="198">
        <f t="shared" ref="L15:M15" si="26">H15</f>
        <v>0.9484157895</v>
      </c>
      <c r="M15" s="198">
        <f t="shared" si="26"/>
        <v>0.8017105263</v>
      </c>
      <c r="N15" s="242">
        <f t="shared" si="27"/>
        <v>3.32524</v>
      </c>
      <c r="O15" s="52"/>
      <c r="P15" s="247"/>
      <c r="Q15" s="247"/>
      <c r="R15" s="52"/>
      <c r="S15" s="472"/>
      <c r="T15" s="473"/>
      <c r="U15" s="52"/>
      <c r="V15" s="52"/>
      <c r="W15" s="479" t="s">
        <v>939</v>
      </c>
      <c r="X15" s="52">
        <f>MAX(Sheet18!O:O)/1000</f>
        <v>1.80199</v>
      </c>
      <c r="Y15" s="52">
        <f>MAX(Sheet18!P:P)/1000</f>
        <v>1.52325</v>
      </c>
      <c r="Z15" s="20">
        <f t="shared" si="24"/>
        <v>3.32524</v>
      </c>
      <c r="AA15" s="20">
        <f t="shared" si="25"/>
        <v>1.66262</v>
      </c>
      <c r="AB15" s="20">
        <v>1.6626200000000004</v>
      </c>
    </row>
    <row r="16">
      <c r="A16" s="479" t="s">
        <v>941</v>
      </c>
      <c r="B16" s="482" t="s">
        <v>942</v>
      </c>
      <c r="C16" s="463" t="str">
        <f>KinC_x50_2!G2</f>
        <v>12.493 deg</v>
      </c>
      <c r="D16" s="463">
        <v>36.88</v>
      </c>
      <c r="E16" s="463">
        <f t="shared" si="2"/>
        <v>20.58</v>
      </c>
      <c r="F16" s="422">
        <v>3.0</v>
      </c>
      <c r="G16" s="463">
        <f t="shared" ref="G16:G20" si="29">AA16</f>
        <v>2.04815</v>
      </c>
      <c r="H16" s="465">
        <f>MAX(KinC_x50_2!O:O)/(AB16*1000)</f>
        <v>1.21326548</v>
      </c>
      <c r="I16" s="465">
        <f>MAX(KinC_x50_2!P:P)/(AB16*1000)</f>
        <v>0.896674101</v>
      </c>
      <c r="J16" s="465">
        <f>MAX(KinC_x50_2!Q:Q)/MAX(KinC_x50_2!O:O)</f>
        <v>0.1718425622</v>
      </c>
      <c r="K16" s="479" t="s">
        <v>941</v>
      </c>
      <c r="L16" s="198">
        <f t="shared" ref="L16:M16" si="28">H16</f>
        <v>1.21326548</v>
      </c>
      <c r="M16" s="198">
        <f t="shared" si="28"/>
        <v>0.896674101</v>
      </c>
      <c r="N16" s="242">
        <f t="shared" si="27"/>
        <v>4.0963</v>
      </c>
      <c r="O16" s="52"/>
      <c r="P16" s="247"/>
      <c r="Q16" s="247"/>
      <c r="R16" s="52"/>
      <c r="S16" s="472"/>
      <c r="T16" s="473"/>
      <c r="U16" s="242">
        <f t="shared" ref="U16:U18" si="31">H16*F16*1000</f>
        <v>3639.796439</v>
      </c>
      <c r="V16" s="242">
        <f t="shared" ref="V16:V18" si="32">I16*F16*1000</f>
        <v>2690.022303</v>
      </c>
      <c r="W16" s="479" t="s">
        <v>941</v>
      </c>
      <c r="X16" s="52">
        <f>MAX(KinC_x50_2!O:O)/1000</f>
        <v>2.35547</v>
      </c>
      <c r="Y16" s="52">
        <f>MAX(KinC_x50_2!P:P)/1000</f>
        <v>1.74083</v>
      </c>
      <c r="Z16" s="20">
        <f t="shared" si="24"/>
        <v>4.0963</v>
      </c>
      <c r="AA16" s="20">
        <f t="shared" si="25"/>
        <v>2.04815</v>
      </c>
      <c r="AB16" s="20">
        <v>1.9414299999999998</v>
      </c>
    </row>
    <row r="17">
      <c r="A17" s="479" t="s">
        <v>943</v>
      </c>
      <c r="B17" s="474">
        <v>5.0</v>
      </c>
      <c r="C17" s="422" t="str">
        <f>Sheet12!G2</f>
        <v>12.493 deg</v>
      </c>
      <c r="D17" s="422">
        <v>35.446</v>
      </c>
      <c r="E17" s="463">
        <f t="shared" si="2"/>
        <v>19.146</v>
      </c>
      <c r="F17" s="422">
        <v>0.7</v>
      </c>
      <c r="G17" s="463">
        <f t="shared" si="29"/>
        <v>0.57459</v>
      </c>
      <c r="H17" s="465">
        <f>MAX(Sheet12!Q:Q)/(AB17*1000)</f>
        <v>1.098069928</v>
      </c>
      <c r="I17" s="483">
        <f>MAX(Sheet12!R:R)/(AB17*1000)</f>
        <v>0.9019300719</v>
      </c>
      <c r="J17" s="465">
        <f>MAX(Sheet12!S:S)/MAX(Sheet12!Q:Q)</f>
        <v>0.1239896028</v>
      </c>
      <c r="K17" s="479" t="s">
        <v>943</v>
      </c>
      <c r="L17" s="198">
        <f t="shared" ref="L17:M17" si="30">H17</f>
        <v>1.098069928</v>
      </c>
      <c r="M17" s="198">
        <f t="shared" si="30"/>
        <v>0.9019300719</v>
      </c>
      <c r="N17" s="242">
        <f t="shared" si="27"/>
        <v>1.14918</v>
      </c>
      <c r="O17" s="4"/>
      <c r="P17" s="247"/>
      <c r="Q17" s="247"/>
      <c r="R17" s="52"/>
      <c r="S17" s="472"/>
      <c r="T17" s="473"/>
      <c r="U17" s="247">
        <f t="shared" si="31"/>
        <v>768.6489497</v>
      </c>
      <c r="V17" s="247">
        <f t="shared" si="32"/>
        <v>631.3510503</v>
      </c>
      <c r="W17" s="479" t="s">
        <v>943</v>
      </c>
      <c r="X17" s="52">
        <f>MAX(Sheet12!Q:Q)/1000</f>
        <v>0.63094</v>
      </c>
      <c r="Y17" s="52">
        <f>MAX(Sheet12!R:R)/1000</f>
        <v>0.51824</v>
      </c>
      <c r="Z17" s="20">
        <f t="shared" si="24"/>
        <v>1.14918</v>
      </c>
      <c r="AA17" s="20">
        <f t="shared" si="25"/>
        <v>0.57459</v>
      </c>
      <c r="AB17" s="20">
        <v>0.5745899999999999</v>
      </c>
    </row>
    <row r="18">
      <c r="A18" s="479" t="s">
        <v>947</v>
      </c>
      <c r="B18" s="474">
        <v>5.0</v>
      </c>
      <c r="C18" s="462" t="str">
        <f>Sheet13!G2</f>
        <v>12.493 deg</v>
      </c>
      <c r="D18" s="462">
        <f>36.88+1.43</f>
        <v>38.31</v>
      </c>
      <c r="E18" s="463">
        <f t="shared" si="2"/>
        <v>22.01</v>
      </c>
      <c r="F18" s="422">
        <v>0.7</v>
      </c>
      <c r="G18" s="463">
        <f t="shared" si="29"/>
        <v>0.61274</v>
      </c>
      <c r="H18" s="465">
        <f>MAX(Sheet13!Q:Q)/(AB18*1000)</f>
        <v>0.9489563892</v>
      </c>
      <c r="I18" s="465">
        <f>MAX(Sheet13!R:R)/(AB18*1000)</f>
        <v>1.048582303</v>
      </c>
      <c r="J18" s="465">
        <f>MAX(Sheet13!S:S)/MAX(Sheet13!Q:Q)</f>
        <v>0.1612559689</v>
      </c>
      <c r="K18" s="479" t="s">
        <v>947</v>
      </c>
      <c r="L18" s="198">
        <f t="shared" ref="L18:M18" si="33">H18</f>
        <v>0.9489563892</v>
      </c>
      <c r="M18" s="198">
        <f t="shared" si="33"/>
        <v>1.048582303</v>
      </c>
      <c r="N18" s="242">
        <f t="shared" si="27"/>
        <v>1.22548</v>
      </c>
      <c r="O18" s="4"/>
      <c r="P18" s="247"/>
      <c r="Q18" s="247"/>
      <c r="R18" s="52"/>
      <c r="S18" s="472"/>
      <c r="T18" s="473"/>
      <c r="U18" s="247">
        <f t="shared" si="31"/>
        <v>664.2694724</v>
      </c>
      <c r="V18" s="247">
        <f t="shared" si="32"/>
        <v>734.0076121</v>
      </c>
      <c r="W18" s="479" t="s">
        <v>947</v>
      </c>
      <c r="X18" s="52">
        <f>MAX(Sheet13!Q:Q)/1000</f>
        <v>0.58218</v>
      </c>
      <c r="Y18" s="52">
        <f>MAX(Sheet13!R:R)/1000</f>
        <v>0.6433</v>
      </c>
      <c r="Z18" s="20">
        <f t="shared" si="24"/>
        <v>1.22548</v>
      </c>
      <c r="AA18" s="20">
        <f t="shared" si="25"/>
        <v>0.61274</v>
      </c>
      <c r="AB18" s="20">
        <v>0.6134949999999999</v>
      </c>
    </row>
    <row r="19">
      <c r="A19" s="479" t="s">
        <v>877</v>
      </c>
      <c r="B19" s="474">
        <v>5.0</v>
      </c>
      <c r="C19" s="463">
        <f>Kin_x50_4!G2</f>
        <v>16.917</v>
      </c>
      <c r="D19" s="463">
        <f>Kin_x50_4!H2</f>
        <v>31.747</v>
      </c>
      <c r="E19" s="463">
        <f t="shared" si="2"/>
        <v>15.447</v>
      </c>
      <c r="F19" s="422">
        <v>6.4</v>
      </c>
      <c r="G19" s="463">
        <f t="shared" si="29"/>
        <v>4.849815</v>
      </c>
      <c r="H19" s="465">
        <f>MAX(Kin_x50_4!O:O)/(AB19*1000)</f>
        <v>1.175579489</v>
      </c>
      <c r="I19" s="465">
        <f>MAX(Kin_x50_4!P:P)/(AB19*1000)</f>
        <v>0.8603999488</v>
      </c>
      <c r="J19" s="465">
        <f>MAX(Kin_x50_4!Q:Q)/MAX(Kin_x50_4!O:O)</f>
        <v>0.08393401409</v>
      </c>
      <c r="K19" s="479" t="s">
        <v>877</v>
      </c>
      <c r="L19" s="198">
        <f t="shared" ref="L19:M19" si="34">H19</f>
        <v>1.175579489</v>
      </c>
      <c r="M19" s="198">
        <f t="shared" si="34"/>
        <v>0.8603999488</v>
      </c>
      <c r="N19" s="242">
        <f t="shared" si="27"/>
        <v>9.69963</v>
      </c>
      <c r="O19" s="4"/>
      <c r="P19" s="247">
        <f t="shared" ref="P19:Q19" si="35">$F19/(P$36)/3600/24/P$37</f>
        <v>4.115226337</v>
      </c>
      <c r="Q19" s="247">
        <f t="shared" si="35"/>
        <v>6.172839506</v>
      </c>
      <c r="R19" s="242">
        <f>SUM(Q19,P19)</f>
        <v>10.28806584</v>
      </c>
      <c r="S19" s="472">
        <f>F19*1000/1078.01</f>
        <v>5.93686515</v>
      </c>
      <c r="T19" s="473">
        <f>F19*1000/706.58</f>
        <v>9.057714625</v>
      </c>
      <c r="U19" s="20">
        <f>SUM(U16:U18)/(F16*1000)</f>
        <v>1.690904954</v>
      </c>
      <c r="V19" s="20">
        <f>SUM(V16:V18)/(F16*1000)</f>
        <v>1.351793655</v>
      </c>
      <c r="W19" s="479" t="s">
        <v>877</v>
      </c>
      <c r="X19" s="52">
        <f>MAX(Kin_x50_4!O:O)/1000</f>
        <v>5.60059</v>
      </c>
      <c r="Y19" s="52">
        <f>MAX(Kin_x50_4!P:P)/1000</f>
        <v>4.09904</v>
      </c>
      <c r="Z19" s="20">
        <f t="shared" si="24"/>
        <v>9.69963</v>
      </c>
      <c r="AA19" s="20">
        <f t="shared" si="25"/>
        <v>4.849815</v>
      </c>
      <c r="AB19" s="20">
        <v>4.764109999999999</v>
      </c>
    </row>
    <row r="20">
      <c r="A20" s="479" t="s">
        <v>952</v>
      </c>
      <c r="B20" s="474">
        <v>5.0</v>
      </c>
      <c r="C20" s="463">
        <f>KinC_x50_3!G2</f>
        <v>16.917</v>
      </c>
      <c r="D20" s="463">
        <v>30.315</v>
      </c>
      <c r="E20" s="463">
        <f t="shared" si="2"/>
        <v>14.015</v>
      </c>
      <c r="F20" s="422">
        <v>1.0</v>
      </c>
      <c r="G20" s="463">
        <f t="shared" si="29"/>
        <v>0.677775</v>
      </c>
      <c r="H20" s="483">
        <f>MAX(KinC_x50_3!Q:Q)/(AB20*1000)</f>
        <v>0.8085721663</v>
      </c>
      <c r="I20" s="483">
        <f>MAX(KinC_x50_3!R:R)/(AB20*1000)</f>
        <v>1.191427834</v>
      </c>
      <c r="J20" s="483">
        <f>MAX(KinC_x50_3!S:S)/MAX(Sheet12!Q:Q)</f>
        <v>0.1718388436</v>
      </c>
      <c r="K20" s="479" t="s">
        <v>952</v>
      </c>
      <c r="L20" s="198">
        <f t="shared" ref="L20:M20" si="36">H20</f>
        <v>0.8085721663</v>
      </c>
      <c r="M20" s="198">
        <f t="shared" si="36"/>
        <v>1.191427834</v>
      </c>
      <c r="N20" s="242">
        <f t="shared" si="27"/>
        <v>1.35555</v>
      </c>
      <c r="O20" s="4"/>
      <c r="P20" s="247"/>
      <c r="Q20" s="247"/>
      <c r="R20" s="52"/>
      <c r="S20" s="472"/>
      <c r="T20" s="473"/>
      <c r="U20" s="20">
        <f t="shared" ref="U20:U21" si="38">F20*H20*1000</f>
        <v>808.5721663</v>
      </c>
      <c r="V20" s="20">
        <f t="shared" ref="V20:V21" si="39">I20*F20*1000</f>
        <v>1191.427834</v>
      </c>
      <c r="W20" s="479" t="s">
        <v>952</v>
      </c>
      <c r="X20" s="52">
        <f>MAX(KinC_x50_3!Q:Q)/1000</f>
        <v>0.54803</v>
      </c>
      <c r="Y20" s="52">
        <f>MAX(KinC_x50_3!R:R)/1000</f>
        <v>0.80752</v>
      </c>
      <c r="Z20" s="20">
        <f t="shared" si="24"/>
        <v>1.35555</v>
      </c>
      <c r="AA20" s="20">
        <f t="shared" si="25"/>
        <v>0.677775</v>
      </c>
      <c r="AB20" s="20">
        <v>0.677775</v>
      </c>
    </row>
    <row r="21">
      <c r="A21" s="479" t="s">
        <v>953</v>
      </c>
      <c r="B21" s="534">
        <v>5.0</v>
      </c>
      <c r="C21" s="422">
        <f>Sheet15!G2</f>
        <v>16.917</v>
      </c>
      <c r="D21" s="422">
        <v>33.179</v>
      </c>
      <c r="E21" s="463">
        <f t="shared" si="2"/>
        <v>16.879</v>
      </c>
      <c r="F21" s="422">
        <v>1.0</v>
      </c>
      <c r="G21" s="463">
        <v>0.7</v>
      </c>
      <c r="H21" s="483">
        <f>MAX(Sheet15!Q:Q)/(AB21*1000)</f>
        <v>0.8830987914</v>
      </c>
      <c r="I21" s="539">
        <f>MAX(Sheet15!R:R)/(AB21*1000)</f>
        <v>1.116901209</v>
      </c>
      <c r="J21" s="483">
        <f>MAX(Sheet15!S:S)/MAX(Sheet15!Q:Q)</f>
        <v>0.1602740126</v>
      </c>
      <c r="K21" s="479" t="s">
        <v>953</v>
      </c>
      <c r="L21" s="198">
        <f t="shared" ref="L21:M21" si="37">H21</f>
        <v>0.8830987914</v>
      </c>
      <c r="M21" s="198">
        <f t="shared" si="37"/>
        <v>1.116901209</v>
      </c>
      <c r="N21" s="242">
        <f t="shared" si="27"/>
        <v>1.55054</v>
      </c>
      <c r="O21" s="4"/>
      <c r="P21" s="247"/>
      <c r="Q21" s="247"/>
      <c r="R21" s="52"/>
      <c r="S21" s="472"/>
      <c r="T21" s="473"/>
      <c r="U21" s="20">
        <f t="shared" si="38"/>
        <v>883.0987914</v>
      </c>
      <c r="V21" s="20">
        <f t="shared" si="39"/>
        <v>1116.901209</v>
      </c>
      <c r="W21" s="479" t="s">
        <v>953</v>
      </c>
      <c r="X21" s="52">
        <f>MAX(Sheet15!Q:Q)/1000</f>
        <v>0.68464</v>
      </c>
      <c r="Y21" s="52">
        <f>MAX(Sheet15!R:R)/1000</f>
        <v>0.8659</v>
      </c>
      <c r="Z21" s="20">
        <f t="shared" si="24"/>
        <v>1.55054</v>
      </c>
      <c r="AA21" s="20">
        <f t="shared" si="25"/>
        <v>0.77527</v>
      </c>
      <c r="AB21" s="20">
        <v>0.7752699999999999</v>
      </c>
    </row>
    <row r="22">
      <c r="A22" s="547" t="s">
        <v>786</v>
      </c>
      <c r="B22" s="480">
        <v>3.0</v>
      </c>
      <c r="C22" s="548">
        <f>KinC_x60_1!G2</f>
        <v>39.808</v>
      </c>
      <c r="D22" s="463">
        <f>KinC_x60_1!H2</f>
        <v>30.7</v>
      </c>
      <c r="E22" s="463">
        <f t="shared" si="2"/>
        <v>14.4</v>
      </c>
      <c r="F22" s="422">
        <v>25.6</v>
      </c>
      <c r="G22" s="463">
        <v>10.0</v>
      </c>
      <c r="H22" s="470">
        <f>MAX(KinC_x60_1!Q:Q)/(G22*1000)</f>
        <v>0.324767</v>
      </c>
      <c r="I22" s="470">
        <f>MAX(KinC_x60_1!R:R)/(G22*1000)</f>
        <v>0.29357</v>
      </c>
      <c r="J22" s="470">
        <f>MAX(KinC_x60_1!S:S)/MAX(KinC_x60_1!Q:Q)</f>
        <v>0.1991119787</v>
      </c>
      <c r="K22" s="547" t="s">
        <v>786</v>
      </c>
      <c r="L22" s="198">
        <f t="shared" ref="L22:M22" si="40">H22</f>
        <v>0.324767</v>
      </c>
      <c r="M22" s="198">
        <f t="shared" si="40"/>
        <v>0.29357</v>
      </c>
      <c r="N22" s="242">
        <f>H22*G22+I22*G22</f>
        <v>6.18337</v>
      </c>
      <c r="O22" s="4"/>
      <c r="P22" s="247"/>
      <c r="Q22" s="247"/>
      <c r="R22" s="52"/>
      <c r="S22" s="472"/>
      <c r="T22" s="473"/>
      <c r="U22" s="20">
        <f>H19*F19*1000</f>
        <v>7523.70873</v>
      </c>
      <c r="V22" s="20">
        <f>I19*F19*1000</f>
        <v>5506.559672</v>
      </c>
      <c r="W22" s="547" t="s">
        <v>786</v>
      </c>
      <c r="X22" s="52">
        <f t="shared" ref="X22:Y22" si="41">H22*F22</f>
        <v>8.3140352</v>
      </c>
      <c r="Y22" s="52">
        <f t="shared" si="41"/>
        <v>2.9357</v>
      </c>
      <c r="Z22" s="20">
        <f t="shared" si="24"/>
        <v>11.2497352</v>
      </c>
      <c r="AA22" s="20">
        <f t="shared" si="25"/>
        <v>5.6248676</v>
      </c>
      <c r="AB22" s="20">
        <v>0.0</v>
      </c>
    </row>
    <row r="23">
      <c r="A23" s="547" t="s">
        <v>956</v>
      </c>
      <c r="B23" s="469">
        <v>4.0</v>
      </c>
      <c r="C23" s="463">
        <f>KinC_x60_2!G2</f>
        <v>22.934</v>
      </c>
      <c r="D23" s="463">
        <f>KinC_x60_2!H2</f>
        <v>32.869</v>
      </c>
      <c r="E23" s="463">
        <f t="shared" si="2"/>
        <v>16.569</v>
      </c>
      <c r="F23" s="422">
        <v>9.5</v>
      </c>
      <c r="G23" s="463">
        <f t="shared" ref="G23:G24" si="43">9.5/2</f>
        <v>4.75</v>
      </c>
      <c r="H23" s="465">
        <f>MAX(KinC_x60_2!O:O)/(F23*1000)</f>
        <v>0.2458747368</v>
      </c>
      <c r="I23" s="470">
        <f>MAX(KinC_x60_2!P:P)/(F23*1000)</f>
        <v>0.2269589474</v>
      </c>
      <c r="J23" s="470">
        <f>MAX(KinC_x60_2!Q:Q)/MAX(KinC_x60_2!O:O)</f>
        <v>0.1367791045</v>
      </c>
      <c r="K23" s="547" t="s">
        <v>956</v>
      </c>
      <c r="L23" s="198">
        <f t="shared" ref="L23:M23" si="42">AVERAGE(H23:H24)</f>
        <v>0.2162973684</v>
      </c>
      <c r="M23" s="198">
        <f t="shared" si="42"/>
        <v>0.2137542105</v>
      </c>
      <c r="N23" s="242">
        <f t="shared" ref="N23:N24" si="44">X23+Y23</f>
        <v>4.49192</v>
      </c>
      <c r="O23" s="4"/>
      <c r="P23" s="247"/>
      <c r="Q23" s="247"/>
      <c r="R23" s="52"/>
      <c r="S23" s="472"/>
      <c r="T23" s="473"/>
      <c r="U23" s="20">
        <f>SUM(U20:U22)/(F19*1000)</f>
        <v>1.439903076</v>
      </c>
      <c r="V23" s="20">
        <f>SUM(V20:V22)/(F19*1000)</f>
        <v>1.221076362</v>
      </c>
      <c r="W23" s="547" t="s">
        <v>956</v>
      </c>
      <c r="X23" s="52">
        <f>MAX(KinC_x60_2!O:O)/1000</f>
        <v>2.33581</v>
      </c>
      <c r="Y23" s="52">
        <f>MAX(KinC_x60_2!P:P)/1000</f>
        <v>2.15611</v>
      </c>
      <c r="Z23" s="20">
        <f t="shared" si="24"/>
        <v>4.49192</v>
      </c>
      <c r="AA23" s="20">
        <f t="shared" si="25"/>
        <v>2.24596</v>
      </c>
      <c r="AB23" s="20">
        <v>2.1340750000000006</v>
      </c>
    </row>
    <row r="24">
      <c r="A24" s="547" t="s">
        <v>957</v>
      </c>
      <c r="B24" s="481" t="s">
        <v>940</v>
      </c>
      <c r="C24" s="463">
        <f>Sheet19!G2</f>
        <v>22.934</v>
      </c>
      <c r="D24" s="463">
        <f>Sheet19!H2</f>
        <v>28.76</v>
      </c>
      <c r="E24" s="463">
        <f t="shared" si="2"/>
        <v>12.46</v>
      </c>
      <c r="F24" s="422">
        <v>9.5</v>
      </c>
      <c r="G24" s="463">
        <f t="shared" si="43"/>
        <v>4.75</v>
      </c>
      <c r="H24" s="465">
        <f>MAX(Sheet19!O:O)/(F24*1000)</f>
        <v>0.18672</v>
      </c>
      <c r="I24" s="470">
        <f>MAX(Sheet19!P:P)/(F24*1000)</f>
        <v>0.2005494737</v>
      </c>
      <c r="J24" s="470">
        <f>MAX(Sheet19!Q:Q)/MAX(Sheet19!O:O)</f>
        <v>0.1281513553</v>
      </c>
      <c r="K24" s="198"/>
      <c r="L24" s="198"/>
      <c r="M24" s="198"/>
      <c r="N24" s="242">
        <f t="shared" si="44"/>
        <v>3.67906</v>
      </c>
      <c r="O24" s="52"/>
      <c r="P24" s="247"/>
      <c r="Q24" s="247"/>
      <c r="R24" s="52"/>
      <c r="S24" s="472"/>
      <c r="T24" s="473"/>
      <c r="U24" s="52"/>
      <c r="V24" s="52"/>
      <c r="W24" s="547" t="s">
        <v>957</v>
      </c>
      <c r="X24" s="52">
        <f>MAX(Sheet19!O:O)/1000</f>
        <v>1.77384</v>
      </c>
      <c r="Y24" s="52">
        <f>MAX(Sheet19!P:P)/1000</f>
        <v>1.90522</v>
      </c>
      <c r="Z24" s="20">
        <f t="shared" si="24"/>
        <v>3.67906</v>
      </c>
      <c r="AA24" s="20">
        <f t="shared" si="25"/>
        <v>1.83953</v>
      </c>
      <c r="AB24" s="20">
        <v>1.83953</v>
      </c>
    </row>
    <row r="25">
      <c r="A25" s="547" t="s">
        <v>844</v>
      </c>
      <c r="B25" s="481" t="s">
        <v>940</v>
      </c>
      <c r="C25" s="463">
        <f>KinC_x60_2b!G2</f>
        <v>22.935</v>
      </c>
      <c r="D25" s="463">
        <v>32.87</v>
      </c>
      <c r="E25" s="463">
        <f t="shared" si="2"/>
        <v>16.57</v>
      </c>
      <c r="F25" s="422"/>
      <c r="G25" s="463"/>
      <c r="H25" s="465">
        <f>MAX(KinC_x60_2b!Q:Q)/(G24*1000)</f>
        <v>0.69512</v>
      </c>
      <c r="I25" s="470">
        <f>MAX(KinC_x60_2b!R:R)/(G24*1000)</f>
        <v>0.5174315789</v>
      </c>
      <c r="J25" s="464">
        <f>MAX(KinC_x60_2b!S:S)/MAX(KinC_x60_2b!Q:Q)</f>
        <v>0.1679164824</v>
      </c>
      <c r="K25" s="547" t="s">
        <v>844</v>
      </c>
      <c r="L25" s="198">
        <f t="shared" ref="L25:M25" si="45">H25</f>
        <v>0.69512</v>
      </c>
      <c r="M25" s="198">
        <f t="shared" si="45"/>
        <v>0.5174315789</v>
      </c>
      <c r="N25" s="581">
        <f>H25*G24+I25*G24</f>
        <v>5.75962</v>
      </c>
      <c r="O25" s="52"/>
      <c r="P25" s="247"/>
      <c r="Q25" s="247"/>
      <c r="R25" s="52"/>
      <c r="S25" s="472"/>
      <c r="T25" s="473"/>
      <c r="U25" s="52"/>
      <c r="V25" s="52"/>
      <c r="W25" s="547"/>
      <c r="X25" s="52"/>
      <c r="Y25" s="52"/>
    </row>
    <row r="26">
      <c r="A26" s="547" t="s">
        <v>550</v>
      </c>
      <c r="B26" s="482" t="s">
        <v>942</v>
      </c>
      <c r="C26" s="463" t="str">
        <f>KinC_x60_3!G2</f>
        <v>16.483 deg</v>
      </c>
      <c r="D26" s="463">
        <v>35.02</v>
      </c>
      <c r="E26" s="463">
        <f t="shared" si="2"/>
        <v>18.72</v>
      </c>
      <c r="F26" s="422">
        <v>5.8</v>
      </c>
      <c r="G26" s="582">
        <v>3.1737</v>
      </c>
      <c r="H26" s="465">
        <f>MAX(KinC_x60_3!P:P)/(G26*1000)</f>
        <v>1.125040174</v>
      </c>
      <c r="I26" s="465">
        <f>MAX(KinC_x60_3!Q:Q)/(G26*1000)</f>
        <v>0.9940605602</v>
      </c>
      <c r="J26" s="465">
        <f>MAX(KinC_x60_3!R:R)/MAX(KinC_x60_3!P:P)</f>
        <v>0.1223008284</v>
      </c>
      <c r="K26" s="547" t="s">
        <v>550</v>
      </c>
      <c r="L26" s="198">
        <f t="shared" ref="L26:M26" si="46">AVERAGE(H26:H27)</f>
        <v>0.9913428199</v>
      </c>
      <c r="M26" s="198">
        <f t="shared" si="46"/>
        <v>1.068207547</v>
      </c>
      <c r="N26" s="242">
        <f t="shared" ref="N26:N27" si="49">X26+Y26</f>
        <v>6.72539</v>
      </c>
      <c r="O26" s="52"/>
      <c r="P26" s="247">
        <f t="shared" ref="P26:Q26" si="47">$F26/(P$36)/3600/24/P$37</f>
        <v>3.729423868</v>
      </c>
      <c r="Q26" s="247">
        <f t="shared" si="47"/>
        <v>5.594135802</v>
      </c>
      <c r="R26" s="242">
        <f>SUM(Q26,P26)</f>
        <v>9.323559671</v>
      </c>
      <c r="S26" s="472">
        <f>F26*1000/1078.01</f>
        <v>5.380284042</v>
      </c>
      <c r="T26" s="473">
        <f>F26*1000/706.58</f>
        <v>8.208553879</v>
      </c>
      <c r="U26" s="52"/>
      <c r="V26" s="52"/>
      <c r="W26" s="547" t="s">
        <v>550</v>
      </c>
      <c r="X26" s="52">
        <f>MAX(KinC_x60_3!P:P)/1000</f>
        <v>3.57054</v>
      </c>
      <c r="Y26" s="52">
        <f>MAX(KinC_x60_3!Q:Q)/1000</f>
        <v>3.15485</v>
      </c>
      <c r="Z26" s="20">
        <f t="shared" ref="Z26:Z27" si="50">Y26+X26</f>
        <v>6.72539</v>
      </c>
      <c r="AA26" s="20">
        <f t="shared" ref="AA26:AA27" si="51">Z26/2</f>
        <v>3.362695</v>
      </c>
      <c r="AB26" s="20">
        <v>3.1737</v>
      </c>
    </row>
    <row r="27">
      <c r="A27" s="547" t="s">
        <v>567</v>
      </c>
      <c r="B27" s="474">
        <v>5.0</v>
      </c>
      <c r="C27" s="463" t="str">
        <f>Sheet14!G2</f>
        <v>16.483 deg</v>
      </c>
      <c r="D27" s="463">
        <f>Sheet14!H2</f>
        <v>34.018</v>
      </c>
      <c r="E27" s="463">
        <f t="shared" si="2"/>
        <v>17.718</v>
      </c>
      <c r="F27" s="422">
        <f>11.6/2</f>
        <v>5.8</v>
      </c>
      <c r="G27" s="582">
        <v>1.259145</v>
      </c>
      <c r="H27" s="583">
        <f>MAX(Sheet14!O:O)/(G27*1000)</f>
        <v>0.8576454658</v>
      </c>
      <c r="I27" s="583">
        <f>MAX(Sheet14!P:P)/(G27*1000)</f>
        <v>1.142354534</v>
      </c>
      <c r="J27" s="583">
        <f>MAX(Sheet14!Q:Q)/MAX(Sheet14!O:O)</f>
        <v>0.08233169738</v>
      </c>
      <c r="K27" s="547" t="s">
        <v>567</v>
      </c>
      <c r="L27" s="242">
        <f t="shared" ref="L27:M27" si="48">H27</f>
        <v>0.8576454658</v>
      </c>
      <c r="M27" s="242">
        <f t="shared" si="48"/>
        <v>1.142354534</v>
      </c>
      <c r="N27" s="242">
        <f t="shared" si="49"/>
        <v>2.51829</v>
      </c>
      <c r="O27" s="20"/>
      <c r="P27" s="247"/>
      <c r="Q27" s="247"/>
      <c r="R27" s="52"/>
      <c r="S27" s="472"/>
      <c r="T27" s="473"/>
      <c r="W27" s="547" t="s">
        <v>567</v>
      </c>
      <c r="X27" s="52">
        <f>MAX(Sheet14!O:O)/1000</f>
        <v>1.0799</v>
      </c>
      <c r="Y27" s="52">
        <f>MAX(Sheet14!P:P)/1000</f>
        <v>1.43839</v>
      </c>
      <c r="Z27" s="20">
        <f t="shared" si="50"/>
        <v>2.51829</v>
      </c>
      <c r="AA27" s="20">
        <f t="shared" si="51"/>
        <v>1.259145</v>
      </c>
      <c r="AB27" s="20">
        <v>1.259145</v>
      </c>
    </row>
    <row r="28">
      <c r="A28" s="547" t="s">
        <v>619</v>
      </c>
      <c r="B28" s="534">
        <v>5.0</v>
      </c>
      <c r="C28" s="463">
        <f>KinC_x60_3a!G2</f>
        <v>16.483</v>
      </c>
      <c r="D28" s="463">
        <v>33.015</v>
      </c>
      <c r="E28" s="463">
        <f t="shared" si="2"/>
        <v>16.715</v>
      </c>
      <c r="F28" s="422"/>
      <c r="G28" s="463">
        <f t="shared" ref="G28:G29" si="53">3.65/2</f>
        <v>1.825</v>
      </c>
      <c r="H28" s="584">
        <f>MAX(KinC_x60_3a!Q:Q)/(G28*1000)</f>
        <v>0.5761863014</v>
      </c>
      <c r="I28" s="483">
        <f>MAX(KinC_x60_3a!R:R)/(G28*1000)</f>
        <v>0.8216712329</v>
      </c>
      <c r="J28" s="483">
        <f>MAX(KinC_x60_3a!S:S)/MAX(KinC_x60_3a!Q:Q)</f>
        <v>0.1838161173</v>
      </c>
      <c r="K28" s="547" t="s">
        <v>619</v>
      </c>
      <c r="L28" s="198">
        <f t="shared" ref="L28:M28" si="52">H28</f>
        <v>0.5761863014</v>
      </c>
      <c r="M28" s="198">
        <f t="shared" si="52"/>
        <v>0.8216712329</v>
      </c>
      <c r="N28" s="242">
        <f t="shared" ref="N28:N32" si="55">H28*G28+I28*G28</f>
        <v>2.55109</v>
      </c>
      <c r="O28" s="20"/>
      <c r="P28" s="247"/>
      <c r="Q28" s="247"/>
      <c r="R28" s="52"/>
      <c r="S28" s="472"/>
      <c r="T28" s="473"/>
      <c r="W28" s="547"/>
      <c r="X28" s="52"/>
    </row>
    <row r="29">
      <c r="A29" s="547" t="s">
        <v>573</v>
      </c>
      <c r="B29" s="534">
        <v>5.0</v>
      </c>
      <c r="C29" s="463">
        <f>KinC_x60_3b!G2</f>
        <v>16.483</v>
      </c>
      <c r="D29" s="463">
        <v>36.45</v>
      </c>
      <c r="E29" s="463">
        <f t="shared" si="2"/>
        <v>20.15</v>
      </c>
      <c r="F29" s="422"/>
      <c r="G29" s="463">
        <f t="shared" si="53"/>
        <v>1.825</v>
      </c>
      <c r="H29" s="584">
        <f>MAX(KinC_x60_3b!Q:Q)/(G29*1000)</f>
        <v>0.839430137</v>
      </c>
      <c r="I29" s="483">
        <f>MAX(KinC_x60_3b!R:R)/(G29*1000)</f>
        <v>0.726509589</v>
      </c>
      <c r="J29" s="483">
        <f>MAX(KinC_x60_3b!S:S)/MAX(KinC_x60_3b!Q:Q)</f>
        <v>0.163274498</v>
      </c>
      <c r="K29" s="547" t="s">
        <v>573</v>
      </c>
      <c r="L29" s="198">
        <f t="shared" ref="L29:M29" si="54">H29</f>
        <v>0.839430137</v>
      </c>
      <c r="M29" s="198">
        <f t="shared" si="54"/>
        <v>0.726509589</v>
      </c>
      <c r="N29" s="242">
        <f t="shared" si="55"/>
        <v>2.85784</v>
      </c>
      <c r="O29" s="247">
        <f>sum(N26:N29)</f>
        <v>14.65261</v>
      </c>
      <c r="P29" s="247"/>
      <c r="Q29" s="247"/>
      <c r="R29" s="52"/>
      <c r="S29" s="472"/>
      <c r="T29" s="473"/>
      <c r="W29" s="547"/>
      <c r="X29" s="52"/>
    </row>
    <row r="30">
      <c r="A30" s="547" t="s">
        <v>623</v>
      </c>
      <c r="B30" s="534">
        <v>5.0</v>
      </c>
      <c r="C30" s="463">
        <f>KinC_x60_4a!G2</f>
        <v>19.348</v>
      </c>
      <c r="D30" s="463">
        <f>KinC_x60_4a!H2</f>
        <v>30.375</v>
      </c>
      <c r="E30" s="463">
        <f t="shared" si="2"/>
        <v>14.075</v>
      </c>
      <c r="F30" s="422"/>
      <c r="G30" s="463">
        <f t="shared" ref="G30:G31" si="57">7.76/2</f>
        <v>3.88</v>
      </c>
      <c r="H30" s="584">
        <f>MAX(KinC_x60_4a!Q:Q)/(G30*1000)</f>
        <v>0.8555850515</v>
      </c>
      <c r="I30" s="483">
        <f>MAX(KinC_x60_4a!R:R)/(G30*1000)</f>
        <v>0.7739587629</v>
      </c>
      <c r="J30" s="483">
        <f>MAX(KinC_x60_4a!S:S)/MAX(KinC_x60_4a!Q:Q)</f>
        <v>0.1039802149</v>
      </c>
      <c r="K30" s="547" t="s">
        <v>623</v>
      </c>
      <c r="L30" s="198">
        <f t="shared" ref="L30:M30" si="56">H30</f>
        <v>0.8555850515</v>
      </c>
      <c r="M30" s="198">
        <f t="shared" si="56"/>
        <v>0.7739587629</v>
      </c>
      <c r="N30" s="242">
        <f t="shared" si="55"/>
        <v>6.32263</v>
      </c>
      <c r="O30" s="20"/>
      <c r="P30" s="247"/>
      <c r="Q30" s="247"/>
      <c r="R30" s="52"/>
      <c r="S30" s="472"/>
      <c r="T30" s="473"/>
      <c r="W30" s="547"/>
      <c r="X30" s="52"/>
    </row>
    <row r="31">
      <c r="A31" s="547" t="s">
        <v>641</v>
      </c>
      <c r="B31" s="534">
        <v>5.0</v>
      </c>
      <c r="C31" s="463">
        <f>KinC_x60_4b!G2</f>
        <v>19.348</v>
      </c>
      <c r="D31" s="463">
        <f>KinC_x60_4b!H2</f>
        <v>33.812</v>
      </c>
      <c r="E31" s="463">
        <f t="shared" si="2"/>
        <v>17.512</v>
      </c>
      <c r="F31" s="422">
        <v>7.8</v>
      </c>
      <c r="G31" s="463">
        <f t="shared" si="57"/>
        <v>3.88</v>
      </c>
      <c r="H31" s="584">
        <f>MAX(KinC_x60_4b!Q:Q)/(G31*1000)</f>
        <v>0.8338530928</v>
      </c>
      <c r="I31" s="483">
        <f>MAX(KinC_x60_4b!R:R)/(G31*1000)</f>
        <v>0.7713427835</v>
      </c>
      <c r="J31" s="483">
        <f>MAX(KinC_x60_4b!S:S)/MAX(KinC_x60_4b!Q:Q)</f>
        <v>0.09634506313</v>
      </c>
      <c r="K31" s="547" t="s">
        <v>641</v>
      </c>
      <c r="L31" s="198">
        <f t="shared" ref="L31:M31" si="58">H31</f>
        <v>0.8338530928</v>
      </c>
      <c r="M31" s="198">
        <f t="shared" si="58"/>
        <v>0.7713427835</v>
      </c>
      <c r="N31" s="242">
        <f t="shared" si="55"/>
        <v>6.22816</v>
      </c>
      <c r="O31" s="20"/>
      <c r="P31" s="247"/>
      <c r="Q31" s="247"/>
      <c r="R31" s="52"/>
      <c r="S31" s="472"/>
      <c r="T31" s="473"/>
      <c r="W31" s="547"/>
      <c r="X31" s="52"/>
    </row>
    <row r="32">
      <c r="A32" s="585" t="s">
        <v>790</v>
      </c>
      <c r="B32" s="480">
        <v>3.0</v>
      </c>
      <c r="C32" s="463">
        <f>KinC_x25_1!G2</f>
        <v>25.13</v>
      </c>
      <c r="D32" s="463">
        <f>KinC_x25_1!G2</f>
        <v>25.13</v>
      </c>
      <c r="E32" s="463">
        <f t="shared" si="2"/>
        <v>8.83</v>
      </c>
      <c r="F32" s="422">
        <v>2.6</v>
      </c>
      <c r="G32" s="463">
        <v>0.5</v>
      </c>
      <c r="H32" s="470">
        <f>MAX(KinC_x25_1!Q:Q)/(G32*1000)</f>
        <v>0.53144</v>
      </c>
      <c r="I32" s="470">
        <f>MAX(KinC_x25_1!R:R)/(G32*1000)</f>
        <v>0.34096</v>
      </c>
      <c r="J32" s="470">
        <f>MAX(KinC_x25_1!S:S)/MAX(KinC_x25_1!Q:Q)</f>
        <v>0.1243790456</v>
      </c>
      <c r="K32" s="585" t="s">
        <v>790</v>
      </c>
      <c r="L32" s="198">
        <f t="shared" ref="L32:M32" si="59">H32</f>
        <v>0.53144</v>
      </c>
      <c r="M32" s="198">
        <f t="shared" si="59"/>
        <v>0.34096</v>
      </c>
      <c r="N32" s="242">
        <f t="shared" si="55"/>
        <v>0.4362</v>
      </c>
      <c r="O32" s="20"/>
      <c r="P32" s="247"/>
      <c r="Q32" s="247"/>
      <c r="R32" s="52"/>
      <c r="S32" s="472"/>
      <c r="T32" s="473"/>
      <c r="W32" s="585" t="s">
        <v>790</v>
      </c>
      <c r="X32" s="52">
        <f t="shared" ref="X32:X35" si="60">H32*F32</f>
        <v>1.381744</v>
      </c>
      <c r="Y32" s="20">
        <f t="shared" ref="Y32:Y35" si="61">I32*F32</f>
        <v>0.886496</v>
      </c>
      <c r="Z32" s="20">
        <f t="shared" ref="Z32:Z35" si="62">Y32+X32</f>
        <v>2.26824</v>
      </c>
      <c r="AA32" s="20">
        <f t="shared" ref="AA32:AA37" si="63">Z32/2</f>
        <v>1.13412</v>
      </c>
      <c r="AB32" s="20">
        <v>0.0</v>
      </c>
    </row>
    <row r="33" hidden="1">
      <c r="A33" s="585" t="s">
        <v>955</v>
      </c>
      <c r="B33" s="469">
        <v>4.0</v>
      </c>
      <c r="C33" s="463"/>
      <c r="D33" s="463"/>
      <c r="E33" s="463"/>
      <c r="F33" s="422">
        <v>2.6</v>
      </c>
      <c r="G33" s="463">
        <v>2.6</v>
      </c>
      <c r="H33" s="465"/>
      <c r="I33" s="465"/>
      <c r="J33" s="465"/>
      <c r="K33" s="585" t="s">
        <v>955</v>
      </c>
      <c r="L33" s="242"/>
      <c r="M33" s="242"/>
      <c r="N33" s="242">
        <f>X33+Y33</f>
        <v>0</v>
      </c>
      <c r="O33" s="4"/>
      <c r="P33" s="586"/>
      <c r="Q33" s="586"/>
      <c r="R33" s="52"/>
      <c r="S33" s="472"/>
      <c r="T33" s="473"/>
      <c r="W33" s="585" t="s">
        <v>955</v>
      </c>
      <c r="X33" s="52">
        <f t="shared" si="60"/>
        <v>0</v>
      </c>
      <c r="Y33" s="20">
        <f t="shared" si="61"/>
        <v>0</v>
      </c>
      <c r="Z33" s="20">
        <f t="shared" si="62"/>
        <v>0</v>
      </c>
      <c r="AA33" s="20">
        <f t="shared" si="63"/>
        <v>0</v>
      </c>
      <c r="AB33" s="20">
        <v>0.0</v>
      </c>
    </row>
    <row r="34">
      <c r="A34" s="587" t="s">
        <v>868</v>
      </c>
      <c r="B34" s="588">
        <v>4.0</v>
      </c>
      <c r="C34" s="476">
        <f>KinC_x25_3!G2</f>
        <v>23.695</v>
      </c>
      <c r="D34" s="476">
        <v>26.4</v>
      </c>
      <c r="E34" s="463">
        <f>D34-16.3</f>
        <v>10.1</v>
      </c>
      <c r="F34" s="422">
        <v>2.6</v>
      </c>
      <c r="G34" s="463">
        <v>2.6</v>
      </c>
      <c r="H34" s="465">
        <f>MAX(KinC_x25_3!Q:Q)/(G34*1000)</f>
        <v>0.2772730769</v>
      </c>
      <c r="I34" s="465">
        <f>MAX(KinC_x25_3!R:R)/(G34*1000)</f>
        <v>0.1802307692</v>
      </c>
      <c r="J34" s="465">
        <f>MAX(KinC_x25_3!S:S)/MAX(KinC_x25_3!Q:Q)</f>
        <v>0.120750163</v>
      </c>
      <c r="K34" s="587" t="s">
        <v>868</v>
      </c>
      <c r="L34" s="198">
        <f t="shared" ref="L34:M34" si="64">H34</f>
        <v>0.2772730769</v>
      </c>
      <c r="M34" s="198">
        <f t="shared" si="64"/>
        <v>0.1802307692</v>
      </c>
      <c r="N34" s="242">
        <f>H34*G34+I34*G34</f>
        <v>1.18951</v>
      </c>
      <c r="O34" s="4"/>
      <c r="P34" s="586"/>
      <c r="Q34" s="586"/>
      <c r="R34" s="52"/>
      <c r="S34" s="472"/>
      <c r="T34" s="473"/>
      <c r="W34" s="587" t="s">
        <v>868</v>
      </c>
      <c r="X34" s="589">
        <f t="shared" si="60"/>
        <v>0.72091</v>
      </c>
      <c r="Y34" s="20">
        <f t="shared" si="61"/>
        <v>0.4686</v>
      </c>
      <c r="Z34" s="590">
        <f t="shared" si="62"/>
        <v>1.18951</v>
      </c>
      <c r="AA34" s="20">
        <f t="shared" si="63"/>
        <v>0.594755</v>
      </c>
      <c r="AB34" s="20">
        <v>5.0E-10</v>
      </c>
    </row>
    <row r="35">
      <c r="A35" s="585" t="s">
        <v>690</v>
      </c>
      <c r="B35" s="474">
        <v>5.0</v>
      </c>
      <c r="C35" s="463">
        <f>KinC_x25_4!G2</f>
        <v>15.2</v>
      </c>
      <c r="D35" s="463">
        <v>27.5</v>
      </c>
      <c r="E35" s="463">
        <v>15.2</v>
      </c>
      <c r="F35" s="422">
        <v>2.6</v>
      </c>
      <c r="G35" s="463">
        <v>2.6</v>
      </c>
      <c r="H35" s="465">
        <f>MAX(KinC_x25_4!Q:Q)/(G35*1000)</f>
        <v>0.4177807692</v>
      </c>
      <c r="I35" s="465">
        <f>MAX(KinC_x25_4!R:R)/(G35*1000)</f>
        <v>0.3359269231</v>
      </c>
      <c r="J35" s="465">
        <f>MAX(KinC_x25_4!S:S)/MAX(KinC_x25_4!Q:Q)</f>
        <v>0.1152702466</v>
      </c>
      <c r="K35" s="585" t="s">
        <v>690</v>
      </c>
      <c r="L35" s="198">
        <f t="shared" ref="L35:M35" si="65">H35</f>
        <v>0.4177807692</v>
      </c>
      <c r="M35" s="198">
        <f t="shared" si="65"/>
        <v>0.3359269231</v>
      </c>
      <c r="N35" s="242">
        <f>X35+Y35</f>
        <v>1.95964</v>
      </c>
      <c r="O35" s="4"/>
      <c r="P35" s="247"/>
      <c r="Q35" s="586"/>
      <c r="R35" s="52"/>
      <c r="S35" s="472"/>
      <c r="T35" s="473"/>
      <c r="W35" s="585" t="s">
        <v>690</v>
      </c>
      <c r="X35" s="52">
        <f t="shared" si="60"/>
        <v>1.08623</v>
      </c>
      <c r="Y35" s="20">
        <f t="shared" si="61"/>
        <v>0.87341</v>
      </c>
      <c r="Z35" s="20">
        <f t="shared" si="62"/>
        <v>1.95964</v>
      </c>
      <c r="AA35" s="20">
        <f t="shared" si="63"/>
        <v>0.97982</v>
      </c>
      <c r="AB35" s="20">
        <v>0.0</v>
      </c>
    </row>
    <row r="36">
      <c r="A36" s="76"/>
      <c r="B36" s="52"/>
      <c r="C36" s="242"/>
      <c r="D36" s="242"/>
      <c r="E36" s="52"/>
      <c r="F36" s="597">
        <f t="shared" ref="F36:G36" si="66">SUM(F2:F35)</f>
        <v>114</v>
      </c>
      <c r="G36" s="598">
        <f t="shared" si="66"/>
        <v>74.905915</v>
      </c>
      <c r="H36" s="603">
        <f>SUM(MAX(Kin_x36_3!O:O),MAX(Kin_x36_5!Q:Q),MAX(KinC_x50_2!O:O),MAX(KinC_x60_3!P:P))/1000</f>
        <v>8.27563</v>
      </c>
      <c r="I36" s="603">
        <f>SUM(MAX(Kin_x36_3!P:P),MAX(Kin_x36_5!R:R),MAX(KinC_x50_2!P:P),MAX(KinC_x60_3!Q:Q))/1000</f>
        <v>6.8502</v>
      </c>
      <c r="J36" s="604" t="s">
        <v>965</v>
      </c>
      <c r="K36" s="605"/>
      <c r="L36" s="605"/>
      <c r="M36" s="605"/>
      <c r="N36" s="606">
        <f>sum(N2:N35)</f>
        <v>97.57065</v>
      </c>
      <c r="O36" s="4" t="s">
        <v>966</v>
      </c>
      <c r="P36" s="608">
        <v>3.0E-5</v>
      </c>
      <c r="Q36" s="608">
        <v>2.0E-5</v>
      </c>
      <c r="R36" s="52"/>
      <c r="S36" s="467"/>
      <c r="T36" s="609"/>
      <c r="AA36" s="20">
        <f t="shared" si="63"/>
        <v>0</v>
      </c>
    </row>
    <row r="37">
      <c r="A37" s="76"/>
      <c r="B37" s="76"/>
      <c r="C37" s="262"/>
      <c r="D37" s="262"/>
      <c r="E37" s="76"/>
      <c r="F37" s="293"/>
      <c r="G37" s="262"/>
      <c r="H37" s="475"/>
      <c r="I37" s="475"/>
      <c r="J37" s="610" t="s">
        <v>967</v>
      </c>
      <c r="K37" s="612"/>
      <c r="L37" s="612"/>
      <c r="M37" s="612"/>
      <c r="N37" s="613">
        <f>N36/(2*G36)</f>
        <v>0.6512880191</v>
      </c>
      <c r="O37" s="4" t="s">
        <v>475</v>
      </c>
      <c r="P37" s="614">
        <v>0.6</v>
      </c>
      <c r="Q37" s="614">
        <v>0.6</v>
      </c>
      <c r="R37" s="52"/>
      <c r="S37" s="467"/>
      <c r="T37" s="471"/>
      <c r="AA37" s="20">
        <f t="shared" si="63"/>
        <v>0</v>
      </c>
    </row>
    <row r="38">
      <c r="A38" s="76"/>
      <c r="B38" s="52"/>
      <c r="C38" s="242"/>
      <c r="D38" s="242"/>
      <c r="E38" s="52"/>
      <c r="F38" s="52"/>
      <c r="G38" s="242"/>
      <c r="H38" s="198"/>
      <c r="I38" s="475"/>
      <c r="J38" s="198"/>
      <c r="K38" s="4"/>
      <c r="L38" s="4"/>
      <c r="M38" s="4"/>
      <c r="N38" s="48"/>
      <c r="O38" s="4"/>
      <c r="P38" s="4"/>
      <c r="Q38" s="4"/>
      <c r="R38" s="52"/>
      <c r="S38" s="52"/>
    </row>
    <row r="39">
      <c r="A39" s="76"/>
      <c r="B39" s="76"/>
      <c r="C39" s="262"/>
      <c r="D39" s="262"/>
      <c r="E39" s="76"/>
      <c r="F39" s="293"/>
      <c r="G39" s="262"/>
      <c r="H39" s="475"/>
      <c r="I39" s="475"/>
      <c r="J39" s="475"/>
      <c r="N39" s="50"/>
      <c r="R39" s="76"/>
      <c r="S39" s="76"/>
      <c r="U39" s="4" t="s">
        <v>16</v>
      </c>
      <c r="V39" s="4" t="s">
        <v>65</v>
      </c>
      <c r="W39" s="4" t="s">
        <v>101</v>
      </c>
    </row>
    <row r="40">
      <c r="A40" s="76"/>
      <c r="B40" s="76"/>
      <c r="C40" s="262"/>
      <c r="D40" s="262"/>
      <c r="E40" s="76"/>
      <c r="F40" s="293"/>
      <c r="G40" s="262"/>
      <c r="H40" s="475"/>
      <c r="I40" s="475"/>
      <c r="J40" s="475"/>
      <c r="N40" s="50"/>
      <c r="R40" s="76"/>
      <c r="S40" s="76"/>
      <c r="U40" s="4" t="s">
        <v>968</v>
      </c>
      <c r="V40" s="4">
        <v>4.75</v>
      </c>
      <c r="W40" s="4">
        <v>4.75</v>
      </c>
    </row>
    <row r="41">
      <c r="A41" s="76"/>
      <c r="B41" s="76"/>
      <c r="C41" s="262"/>
      <c r="D41" s="262"/>
      <c r="E41" s="76"/>
      <c r="F41" s="293"/>
      <c r="G41" s="262"/>
      <c r="H41" s="475"/>
      <c r="I41" s="475"/>
      <c r="J41" s="475"/>
      <c r="N41" s="50"/>
      <c r="R41" s="76"/>
      <c r="S41" s="76"/>
      <c r="U41" s="547" t="s">
        <v>956</v>
      </c>
      <c r="V41" s="440">
        <f t="shared" ref="V41:W41" si="67">H23</f>
        <v>0.2458747368</v>
      </c>
      <c r="W41" s="440">
        <f t="shared" si="67"/>
        <v>0.2269589474</v>
      </c>
      <c r="X41" s="615">
        <f t="shared" ref="X41:Y41" si="68">V41*V40</f>
        <v>1.167905</v>
      </c>
      <c r="Y41" s="616">
        <f t="shared" si="68"/>
        <v>1.078055</v>
      </c>
    </row>
    <row r="42">
      <c r="A42" s="76"/>
      <c r="B42" s="76"/>
      <c r="C42" s="262"/>
      <c r="D42" s="262"/>
      <c r="E42" s="76"/>
      <c r="F42" s="293"/>
      <c r="G42" s="262"/>
      <c r="H42" s="475"/>
      <c r="I42" s="475"/>
      <c r="J42" s="475"/>
      <c r="N42" s="50"/>
      <c r="R42" s="76"/>
      <c r="S42" s="76"/>
      <c r="U42" s="547" t="s">
        <v>957</v>
      </c>
      <c r="V42" s="440">
        <f t="shared" ref="V42:W42" si="69">H24</f>
        <v>0.18672</v>
      </c>
      <c r="W42" s="440">
        <f t="shared" si="69"/>
        <v>0.2005494737</v>
      </c>
      <c r="X42" s="617">
        <f t="shared" ref="X42:Y42" si="70">V42*V40</f>
        <v>0.88692</v>
      </c>
      <c r="Y42" s="618">
        <f t="shared" si="70"/>
        <v>0.95261</v>
      </c>
    </row>
    <row r="43">
      <c r="A43" s="76"/>
      <c r="B43" s="76"/>
      <c r="C43" s="262"/>
      <c r="D43" s="262"/>
      <c r="E43" s="76"/>
      <c r="F43" s="293"/>
      <c r="G43" s="262"/>
      <c r="H43" s="475"/>
      <c r="I43" s="475"/>
      <c r="J43" s="475"/>
      <c r="N43" s="50"/>
      <c r="R43" s="76"/>
      <c r="S43" s="76"/>
      <c r="U43" s="547" t="s">
        <v>844</v>
      </c>
      <c r="V43" s="440">
        <f t="shared" ref="V43:W43" si="71">H25</f>
        <v>0.69512</v>
      </c>
      <c r="W43" s="440">
        <f t="shared" si="71"/>
        <v>0.5174315789</v>
      </c>
      <c r="X43" s="617">
        <f t="shared" ref="X43:Y43" si="72">V43*V40</f>
        <v>3.30182</v>
      </c>
      <c r="Y43" s="618">
        <f t="shared" si="72"/>
        <v>2.4578</v>
      </c>
    </row>
    <row r="44">
      <c r="A44" s="76"/>
      <c r="B44" s="76"/>
      <c r="C44" s="262"/>
      <c r="D44" s="262"/>
      <c r="E44" s="76"/>
      <c r="F44" s="293"/>
      <c r="G44" s="262"/>
      <c r="H44" s="475"/>
      <c r="I44" s="475"/>
      <c r="J44" s="475"/>
      <c r="N44" s="50"/>
      <c r="R44" s="76"/>
      <c r="S44" s="76"/>
      <c r="X44" s="619">
        <f t="shared" ref="X44:Y44" si="73">SUM(X41:X43)</f>
        <v>5.356645</v>
      </c>
      <c r="Y44" s="620">
        <f t="shared" si="73"/>
        <v>4.488465</v>
      </c>
    </row>
    <row r="45">
      <c r="A45" s="76"/>
      <c r="B45" s="76"/>
      <c r="C45" s="262"/>
      <c r="D45" s="262"/>
      <c r="E45" s="76"/>
      <c r="F45" s="293"/>
      <c r="G45" s="262"/>
      <c r="H45" s="475"/>
      <c r="I45" s="475"/>
      <c r="J45" s="475"/>
      <c r="N45" s="50"/>
      <c r="R45" s="76"/>
      <c r="S45" s="76"/>
      <c r="X45" s="621">
        <f t="shared" ref="X45:Y45" si="74">X44/(V40*2)</f>
        <v>0.5638573684</v>
      </c>
      <c r="Y45" s="622">
        <f t="shared" si="74"/>
        <v>0.47247</v>
      </c>
    </row>
    <row r="46">
      <c r="A46" s="76"/>
      <c r="B46" s="76"/>
      <c r="C46" s="262"/>
      <c r="D46" s="262"/>
      <c r="E46" s="76"/>
      <c r="F46" s="293"/>
      <c r="G46" s="262"/>
      <c r="H46" s="475"/>
      <c r="I46" s="475"/>
      <c r="J46" s="475"/>
      <c r="N46" s="50"/>
      <c r="R46" s="76"/>
      <c r="S46" s="76"/>
    </row>
    <row r="47">
      <c r="A47" s="76"/>
      <c r="B47" s="76"/>
      <c r="C47" s="262"/>
      <c r="D47" s="262"/>
      <c r="E47" s="76"/>
      <c r="F47" s="293"/>
      <c r="G47" s="262"/>
      <c r="H47" s="475"/>
      <c r="I47" s="475"/>
      <c r="J47" s="475"/>
      <c r="N47" s="50"/>
      <c r="R47" s="76"/>
      <c r="S47" s="76"/>
    </row>
    <row r="48">
      <c r="A48" s="76"/>
      <c r="B48" s="76"/>
      <c r="C48" s="262"/>
      <c r="D48" s="262"/>
      <c r="E48" s="76"/>
      <c r="F48" s="293"/>
      <c r="G48" s="262"/>
      <c r="H48" s="475"/>
      <c r="I48" s="475"/>
      <c r="J48" s="475"/>
      <c r="N48" s="50"/>
      <c r="R48" s="76"/>
      <c r="S48" s="76"/>
    </row>
    <row r="49">
      <c r="A49" s="76"/>
      <c r="B49" s="76"/>
      <c r="C49" s="262"/>
      <c r="D49" s="262"/>
      <c r="E49" s="76"/>
      <c r="F49" s="293"/>
      <c r="G49" s="262"/>
      <c r="H49" s="475"/>
      <c r="I49" s="475"/>
      <c r="J49" s="475"/>
      <c r="N49" s="50"/>
      <c r="R49" s="76"/>
      <c r="S49" s="76"/>
    </row>
    <row r="50">
      <c r="A50" s="76"/>
      <c r="B50" s="76"/>
      <c r="C50" s="262"/>
      <c r="D50" s="262"/>
      <c r="E50" s="76"/>
      <c r="F50" s="293"/>
      <c r="G50" s="262"/>
      <c r="H50" s="475"/>
      <c r="I50" s="475"/>
      <c r="J50" s="475"/>
      <c r="N50" s="50"/>
      <c r="R50" s="76"/>
      <c r="S50" s="76"/>
    </row>
    <row r="51">
      <c r="A51" s="76"/>
      <c r="B51" s="76"/>
      <c r="C51" s="262"/>
      <c r="D51" s="262"/>
      <c r="E51" s="76"/>
      <c r="F51" s="293"/>
      <c r="G51" s="262"/>
      <c r="H51" s="475"/>
      <c r="I51" s="475"/>
      <c r="J51" s="475"/>
      <c r="N51" s="50"/>
      <c r="R51" s="76"/>
      <c r="S51" s="76"/>
    </row>
    <row r="52">
      <c r="A52" s="76"/>
      <c r="B52" s="76"/>
      <c r="C52" s="262"/>
      <c r="D52" s="262"/>
      <c r="E52" s="76"/>
      <c r="F52" s="293"/>
      <c r="G52" s="262"/>
      <c r="H52" s="475"/>
      <c r="I52" s="475"/>
      <c r="J52" s="475"/>
      <c r="N52" s="50"/>
      <c r="R52" s="76"/>
      <c r="S52" s="76"/>
    </row>
    <row r="53">
      <c r="A53" s="76"/>
      <c r="B53" s="76"/>
      <c r="C53" s="262"/>
      <c r="D53" s="262"/>
      <c r="E53" s="76"/>
      <c r="F53" s="293"/>
      <c r="G53" s="262"/>
      <c r="H53" s="475"/>
      <c r="I53" s="475"/>
      <c r="J53" s="475"/>
      <c r="N53" s="50"/>
      <c r="R53" s="76"/>
      <c r="S53" s="76"/>
    </row>
    <row r="54">
      <c r="A54" s="76"/>
      <c r="B54" s="76"/>
      <c r="C54" s="262"/>
      <c r="D54" s="262"/>
      <c r="E54" s="76"/>
      <c r="F54" s="293"/>
      <c r="G54" s="262"/>
      <c r="H54" s="475"/>
      <c r="I54" s="475"/>
      <c r="J54" s="475"/>
      <c r="N54" s="50"/>
      <c r="R54" s="76"/>
      <c r="S54" s="76"/>
    </row>
    <row r="55">
      <c r="A55" s="76"/>
      <c r="B55" s="76"/>
      <c r="C55" s="262"/>
      <c r="D55" s="262"/>
      <c r="E55" s="76"/>
      <c r="F55" s="293"/>
      <c r="G55" s="262"/>
      <c r="H55" s="475"/>
      <c r="I55" s="475"/>
      <c r="J55" s="475"/>
      <c r="N55" s="50"/>
      <c r="R55" s="76"/>
      <c r="S55" s="76"/>
    </row>
    <row r="56">
      <c r="A56" s="76"/>
      <c r="B56" s="76"/>
      <c r="C56" s="262"/>
      <c r="D56" s="262"/>
      <c r="E56" s="76"/>
      <c r="F56" s="293"/>
      <c r="G56" s="262"/>
      <c r="H56" s="475"/>
      <c r="I56" s="475"/>
      <c r="J56" s="475"/>
      <c r="N56" s="50"/>
      <c r="R56" s="76"/>
      <c r="S56" s="76"/>
    </row>
    <row r="57">
      <c r="A57" s="76"/>
      <c r="B57" s="76"/>
      <c r="C57" s="262"/>
      <c r="D57" s="262"/>
      <c r="E57" s="76"/>
      <c r="F57" s="293"/>
      <c r="G57" s="262"/>
      <c r="H57" s="475"/>
      <c r="I57" s="475"/>
      <c r="J57" s="475"/>
      <c r="N57" s="50"/>
      <c r="R57" s="76"/>
      <c r="S57" s="76"/>
    </row>
    <row r="58">
      <c r="A58" s="76"/>
      <c r="B58" s="76"/>
      <c r="C58" s="262"/>
      <c r="D58" s="262"/>
      <c r="E58" s="76"/>
      <c r="F58" s="293"/>
      <c r="G58" s="262"/>
      <c r="H58" s="475"/>
      <c r="I58" s="475"/>
      <c r="J58" s="475"/>
      <c r="N58" s="50"/>
      <c r="R58" s="76"/>
      <c r="S58" s="76"/>
    </row>
    <row r="59">
      <c r="A59" s="76"/>
      <c r="B59" s="76"/>
      <c r="C59" s="262"/>
      <c r="D59" s="262"/>
      <c r="E59" s="76"/>
      <c r="F59" s="293"/>
      <c r="G59" s="262"/>
      <c r="H59" s="475"/>
      <c r="I59" s="475"/>
      <c r="J59" s="475"/>
      <c r="N59" s="50"/>
      <c r="R59" s="76"/>
      <c r="S59" s="76"/>
    </row>
    <row r="60">
      <c r="A60" s="76"/>
      <c r="B60" s="76"/>
      <c r="C60" s="262"/>
      <c r="D60" s="262"/>
      <c r="E60" s="76"/>
      <c r="F60" s="293"/>
      <c r="G60" s="262"/>
      <c r="H60" s="475"/>
      <c r="I60" s="475"/>
      <c r="J60" s="475"/>
      <c r="N60" s="50"/>
      <c r="R60" s="76"/>
      <c r="S60" s="76"/>
    </row>
    <row r="61">
      <c r="A61" s="76"/>
      <c r="B61" s="76"/>
      <c r="C61" s="262"/>
      <c r="D61" s="262"/>
      <c r="E61" s="76"/>
      <c r="F61" s="293"/>
      <c r="G61" s="262"/>
      <c r="H61" s="475"/>
      <c r="I61" s="475"/>
      <c r="J61" s="475"/>
      <c r="N61" s="50"/>
      <c r="R61" s="76"/>
      <c r="S61" s="76"/>
    </row>
    <row r="62">
      <c r="A62" s="76"/>
      <c r="B62" s="76"/>
      <c r="C62" s="262"/>
      <c r="D62" s="262"/>
      <c r="E62" s="76"/>
      <c r="F62" s="293"/>
      <c r="G62" s="262"/>
      <c r="H62" s="475"/>
      <c r="I62" s="475"/>
      <c r="J62" s="475"/>
      <c r="N62" s="50"/>
      <c r="R62" s="76"/>
      <c r="S62" s="76"/>
    </row>
    <row r="63">
      <c r="A63" s="76"/>
      <c r="B63" s="76"/>
      <c r="C63" s="262"/>
      <c r="D63" s="262"/>
      <c r="E63" s="76"/>
      <c r="F63" s="293"/>
      <c r="G63" s="262"/>
      <c r="H63" s="475"/>
      <c r="I63" s="475"/>
      <c r="J63" s="475"/>
      <c r="N63" s="50"/>
      <c r="R63" s="76"/>
      <c r="S63" s="76"/>
    </row>
    <row r="64">
      <c r="A64" s="76"/>
      <c r="B64" s="76"/>
      <c r="C64" s="262"/>
      <c r="D64" s="262"/>
      <c r="E64" s="76"/>
      <c r="F64" s="293"/>
      <c r="G64" s="262"/>
      <c r="H64" s="475"/>
      <c r="I64" s="475"/>
      <c r="J64" s="475"/>
      <c r="N64" s="50"/>
      <c r="R64" s="76"/>
      <c r="S64" s="76"/>
    </row>
    <row r="65">
      <c r="A65" s="76"/>
      <c r="B65" s="76"/>
      <c r="C65" s="262"/>
      <c r="D65" s="262"/>
      <c r="E65" s="76"/>
      <c r="F65" s="293"/>
      <c r="G65" s="262"/>
      <c r="H65" s="475"/>
      <c r="I65" s="475"/>
      <c r="J65" s="475"/>
      <c r="N65" s="50"/>
      <c r="R65" s="76"/>
      <c r="S65" s="76"/>
    </row>
    <row r="66">
      <c r="A66" s="76"/>
      <c r="B66" s="76"/>
      <c r="C66" s="262"/>
      <c r="D66" s="262"/>
      <c r="E66" s="76"/>
      <c r="F66" s="293"/>
      <c r="G66" s="262"/>
      <c r="H66" s="475"/>
      <c r="I66" s="475"/>
      <c r="J66" s="475"/>
      <c r="N66" s="50"/>
      <c r="R66" s="76"/>
      <c r="S66" s="76"/>
    </row>
    <row r="67">
      <c r="A67" s="76"/>
      <c r="B67" s="76"/>
      <c r="C67" s="262"/>
      <c r="D67" s="262"/>
      <c r="E67" s="76"/>
      <c r="F67" s="293"/>
      <c r="G67" s="262"/>
      <c r="H67" s="475"/>
      <c r="I67" s="475"/>
      <c r="J67" s="475"/>
      <c r="N67" s="50"/>
      <c r="R67" s="76"/>
      <c r="S67" s="76"/>
    </row>
    <row r="68">
      <c r="A68" s="76"/>
      <c r="B68" s="76"/>
      <c r="C68" s="262"/>
      <c r="D68" s="262"/>
      <c r="E68" s="76"/>
      <c r="F68" s="293"/>
      <c r="G68" s="262"/>
      <c r="H68" s="475"/>
      <c r="I68" s="475"/>
      <c r="J68" s="475"/>
      <c r="N68" s="50"/>
      <c r="R68" s="76"/>
      <c r="S68" s="76"/>
    </row>
    <row r="69">
      <c r="A69" s="76"/>
      <c r="B69" s="76"/>
      <c r="C69" s="262"/>
      <c r="D69" s="262"/>
      <c r="E69" s="76"/>
      <c r="F69" s="293"/>
      <c r="G69" s="262"/>
      <c r="H69" s="475"/>
      <c r="I69" s="475"/>
      <c r="J69" s="475"/>
      <c r="N69" s="50"/>
      <c r="R69" s="76"/>
      <c r="S69" s="76"/>
    </row>
    <row r="70">
      <c r="A70" s="76"/>
      <c r="B70" s="76"/>
      <c r="C70" s="262"/>
      <c r="D70" s="262"/>
      <c r="E70" s="76"/>
      <c r="F70" s="293"/>
      <c r="G70" s="262"/>
      <c r="H70" s="475"/>
      <c r="I70" s="475"/>
      <c r="J70" s="475"/>
      <c r="N70" s="50"/>
      <c r="R70" s="76"/>
      <c r="S70" s="76"/>
    </row>
    <row r="71">
      <c r="A71" s="76"/>
      <c r="B71" s="76"/>
      <c r="C71" s="262"/>
      <c r="D71" s="262"/>
      <c r="E71" s="76"/>
      <c r="F71" s="293"/>
      <c r="G71" s="262"/>
      <c r="H71" s="475"/>
      <c r="I71" s="475"/>
      <c r="J71" s="475"/>
      <c r="N71" s="50"/>
      <c r="R71" s="76"/>
      <c r="S71" s="76"/>
    </row>
    <row r="72">
      <c r="A72" s="76"/>
      <c r="B72" s="76"/>
      <c r="C72" s="262"/>
      <c r="D72" s="262"/>
      <c r="E72" s="76"/>
      <c r="F72" s="293"/>
      <c r="G72" s="262"/>
      <c r="H72" s="475"/>
      <c r="I72" s="475"/>
      <c r="J72" s="475"/>
      <c r="N72" s="50"/>
      <c r="R72" s="76"/>
      <c r="S72" s="76"/>
    </row>
    <row r="73">
      <c r="A73" s="76"/>
      <c r="B73" s="76"/>
      <c r="C73" s="262"/>
      <c r="D73" s="262"/>
      <c r="E73" s="76"/>
      <c r="F73" s="293"/>
      <c r="G73" s="262"/>
      <c r="H73" s="475"/>
      <c r="I73" s="475"/>
      <c r="J73" s="475"/>
      <c r="N73" s="50"/>
      <c r="R73" s="76"/>
      <c r="S73" s="76"/>
    </row>
    <row r="74">
      <c r="A74" s="76"/>
      <c r="B74" s="76"/>
      <c r="C74" s="262"/>
      <c r="D74" s="262"/>
      <c r="E74" s="76"/>
      <c r="F74" s="293"/>
      <c r="G74" s="262"/>
      <c r="H74" s="475"/>
      <c r="I74" s="475"/>
      <c r="J74" s="475"/>
      <c r="N74" s="50"/>
      <c r="R74" s="76"/>
      <c r="S74" s="76"/>
    </row>
    <row r="75">
      <c r="A75" s="76"/>
      <c r="B75" s="76"/>
      <c r="C75" s="262"/>
      <c r="D75" s="262"/>
      <c r="E75" s="76"/>
      <c r="F75" s="293"/>
      <c r="G75" s="262"/>
      <c r="H75" s="475"/>
      <c r="I75" s="475"/>
      <c r="J75" s="475"/>
      <c r="N75" s="50"/>
      <c r="R75" s="76"/>
      <c r="S75" s="76"/>
    </row>
    <row r="76">
      <c r="A76" s="76"/>
      <c r="B76" s="76"/>
      <c r="C76" s="262"/>
      <c r="D76" s="262"/>
      <c r="E76" s="76"/>
      <c r="F76" s="293"/>
      <c r="G76" s="262"/>
      <c r="H76" s="475"/>
      <c r="I76" s="475"/>
      <c r="J76" s="475"/>
      <c r="N76" s="50"/>
      <c r="R76" s="76"/>
      <c r="S76" s="76"/>
    </row>
    <row r="77">
      <c r="A77" s="76"/>
      <c r="B77" s="76"/>
      <c r="C77" s="262"/>
      <c r="D77" s="262"/>
      <c r="E77" s="76"/>
      <c r="F77" s="293"/>
      <c r="G77" s="262"/>
      <c r="H77" s="475"/>
      <c r="I77" s="475"/>
      <c r="J77" s="475"/>
      <c r="N77" s="50"/>
      <c r="R77" s="76"/>
      <c r="S77" s="76"/>
    </row>
    <row r="78">
      <c r="A78" s="76"/>
      <c r="B78" s="76"/>
      <c r="C78" s="262"/>
      <c r="D78" s="262"/>
      <c r="E78" s="76"/>
      <c r="F78" s="293"/>
      <c r="G78" s="262"/>
      <c r="H78" s="475"/>
      <c r="I78" s="475"/>
      <c r="J78" s="475"/>
      <c r="N78" s="50"/>
      <c r="R78" s="76"/>
      <c r="S78" s="76"/>
    </row>
    <row r="79">
      <c r="A79" s="76"/>
      <c r="B79" s="76"/>
      <c r="C79" s="262"/>
      <c r="D79" s="262"/>
      <c r="E79" s="76"/>
      <c r="F79" s="293"/>
      <c r="G79" s="262"/>
      <c r="H79" s="475"/>
      <c r="I79" s="475"/>
      <c r="J79" s="475"/>
      <c r="N79" s="50"/>
      <c r="R79" s="76"/>
      <c r="S79" s="76"/>
    </row>
    <row r="80">
      <c r="A80" s="76"/>
      <c r="B80" s="76"/>
      <c r="C80" s="262"/>
      <c r="D80" s="262"/>
      <c r="E80" s="76"/>
      <c r="F80" s="293"/>
      <c r="G80" s="262"/>
      <c r="H80" s="475"/>
      <c r="I80" s="475"/>
      <c r="J80" s="475"/>
      <c r="N80" s="50"/>
      <c r="R80" s="76"/>
      <c r="S80" s="76"/>
    </row>
    <row r="81">
      <c r="A81" s="76"/>
      <c r="B81" s="76"/>
      <c r="C81" s="262"/>
      <c r="D81" s="262"/>
      <c r="E81" s="76"/>
      <c r="F81" s="293"/>
      <c r="G81" s="262"/>
      <c r="H81" s="475"/>
      <c r="I81" s="475"/>
      <c r="J81" s="475"/>
      <c r="N81" s="50"/>
      <c r="R81" s="76"/>
      <c r="S81" s="76"/>
    </row>
    <row r="82">
      <c r="A82" s="76"/>
      <c r="B82" s="76"/>
      <c r="C82" s="262"/>
      <c r="D82" s="262"/>
      <c r="E82" s="76"/>
      <c r="F82" s="293"/>
      <c r="G82" s="262"/>
      <c r="H82" s="475"/>
      <c r="I82" s="475"/>
      <c r="J82" s="475"/>
      <c r="N82" s="50"/>
      <c r="R82" s="76"/>
      <c r="S82" s="76"/>
    </row>
    <row r="83">
      <c r="A83" s="76"/>
      <c r="B83" s="76"/>
      <c r="C83" s="262"/>
      <c r="D83" s="262"/>
      <c r="E83" s="76"/>
      <c r="F83" s="293"/>
      <c r="G83" s="262"/>
      <c r="H83" s="475"/>
      <c r="I83" s="475"/>
      <c r="J83" s="475"/>
      <c r="N83" s="50"/>
      <c r="R83" s="76"/>
      <c r="S83" s="76"/>
    </row>
    <row r="84">
      <c r="A84" s="76"/>
      <c r="B84" s="76"/>
      <c r="C84" s="262"/>
      <c r="D84" s="262"/>
      <c r="E84" s="76"/>
      <c r="F84" s="293"/>
      <c r="G84" s="262"/>
      <c r="H84" s="475"/>
      <c r="I84" s="475"/>
      <c r="J84" s="475"/>
      <c r="N84" s="50"/>
      <c r="R84" s="76"/>
      <c r="S84" s="76"/>
    </row>
    <row r="85">
      <c r="A85" s="76"/>
      <c r="B85" s="76"/>
      <c r="C85" s="262"/>
      <c r="D85" s="262"/>
      <c r="E85" s="76"/>
      <c r="F85" s="293"/>
      <c r="G85" s="262"/>
      <c r="H85" s="475"/>
      <c r="I85" s="475"/>
      <c r="J85" s="475"/>
      <c r="N85" s="50"/>
      <c r="R85" s="76"/>
      <c r="S85" s="76"/>
    </row>
    <row r="86">
      <c r="A86" s="76"/>
      <c r="B86" s="76"/>
      <c r="C86" s="262"/>
      <c r="D86" s="262"/>
      <c r="E86" s="76"/>
      <c r="F86" s="293"/>
      <c r="G86" s="262"/>
      <c r="H86" s="475"/>
      <c r="I86" s="475"/>
      <c r="J86" s="475"/>
      <c r="N86" s="50"/>
      <c r="R86" s="76"/>
      <c r="S86" s="76"/>
    </row>
    <row r="87">
      <c r="A87" s="76"/>
      <c r="B87" s="76"/>
      <c r="C87" s="262"/>
      <c r="D87" s="262"/>
      <c r="E87" s="76"/>
      <c r="F87" s="293"/>
      <c r="G87" s="262"/>
      <c r="H87" s="475"/>
      <c r="I87" s="475"/>
      <c r="J87" s="475"/>
      <c r="N87" s="50"/>
      <c r="R87" s="76"/>
      <c r="S87" s="76"/>
    </row>
    <row r="88">
      <c r="A88" s="76"/>
      <c r="B88" s="76"/>
      <c r="C88" s="262"/>
      <c r="D88" s="262"/>
      <c r="E88" s="76"/>
      <c r="F88" s="293"/>
      <c r="G88" s="262"/>
      <c r="H88" s="475"/>
      <c r="I88" s="475"/>
      <c r="J88" s="475"/>
      <c r="N88" s="50"/>
      <c r="R88" s="76"/>
      <c r="S88" s="76"/>
    </row>
    <row r="89">
      <c r="A89" s="76"/>
      <c r="B89" s="76"/>
      <c r="C89" s="262"/>
      <c r="D89" s="262"/>
      <c r="E89" s="76"/>
      <c r="F89" s="293"/>
      <c r="G89" s="262"/>
      <c r="H89" s="475"/>
      <c r="I89" s="475"/>
      <c r="J89" s="475"/>
      <c r="N89" s="50"/>
      <c r="R89" s="76"/>
      <c r="S89" s="76"/>
    </row>
    <row r="90">
      <c r="A90" s="76"/>
      <c r="B90" s="76"/>
      <c r="C90" s="262"/>
      <c r="D90" s="262"/>
      <c r="E90" s="76"/>
      <c r="F90" s="293"/>
      <c r="G90" s="262"/>
      <c r="H90" s="475"/>
      <c r="I90" s="475"/>
      <c r="J90" s="475"/>
      <c r="N90" s="50"/>
      <c r="R90" s="76"/>
      <c r="S90" s="76"/>
    </row>
    <row r="91">
      <c r="A91" s="76"/>
      <c r="B91" s="76"/>
      <c r="C91" s="262"/>
      <c r="D91" s="262"/>
      <c r="E91" s="76"/>
      <c r="F91" s="293"/>
      <c r="G91" s="262"/>
      <c r="H91" s="475"/>
      <c r="I91" s="475"/>
      <c r="J91" s="475"/>
      <c r="N91" s="50"/>
      <c r="R91" s="76"/>
      <c r="S91" s="76"/>
    </row>
    <row r="92">
      <c r="A92" s="76"/>
      <c r="B92" s="76"/>
      <c r="C92" s="262"/>
      <c r="D92" s="262"/>
      <c r="E92" s="76"/>
      <c r="F92" s="293"/>
      <c r="G92" s="262"/>
      <c r="H92" s="475"/>
      <c r="I92" s="475"/>
      <c r="J92" s="475"/>
      <c r="N92" s="50"/>
      <c r="R92" s="76"/>
      <c r="S92" s="76"/>
    </row>
    <row r="93">
      <c r="A93" s="76"/>
      <c r="B93" s="76"/>
      <c r="C93" s="262"/>
      <c r="D93" s="262"/>
      <c r="E93" s="76"/>
      <c r="F93" s="293"/>
      <c r="G93" s="262"/>
      <c r="H93" s="475"/>
      <c r="I93" s="475"/>
      <c r="J93" s="475"/>
      <c r="N93" s="50"/>
      <c r="R93" s="76"/>
      <c r="S93" s="76"/>
    </row>
    <row r="94">
      <c r="A94" s="76"/>
      <c r="B94" s="76"/>
      <c r="C94" s="262"/>
      <c r="D94" s="262"/>
      <c r="E94" s="76"/>
      <c r="F94" s="293"/>
      <c r="G94" s="262"/>
      <c r="H94" s="475"/>
      <c r="I94" s="475"/>
      <c r="J94" s="475"/>
      <c r="N94" s="50"/>
      <c r="R94" s="76"/>
      <c r="S94" s="76"/>
    </row>
    <row r="95">
      <c r="A95" s="76"/>
      <c r="B95" s="76"/>
      <c r="C95" s="262"/>
      <c r="D95" s="262"/>
      <c r="E95" s="76"/>
      <c r="F95" s="293"/>
      <c r="G95" s="262"/>
      <c r="H95" s="475"/>
      <c r="I95" s="475"/>
      <c r="J95" s="475"/>
      <c r="N95" s="50"/>
      <c r="R95" s="76"/>
      <c r="S95" s="76"/>
    </row>
    <row r="96">
      <c r="A96" s="76"/>
      <c r="B96" s="76"/>
      <c r="C96" s="262"/>
      <c r="D96" s="262"/>
      <c r="E96" s="76"/>
      <c r="F96" s="293"/>
      <c r="G96" s="262"/>
      <c r="H96" s="475"/>
      <c r="I96" s="475"/>
      <c r="J96" s="475"/>
      <c r="N96" s="50"/>
      <c r="R96" s="76"/>
      <c r="S96" s="76"/>
    </row>
    <row r="97">
      <c r="A97" s="76"/>
      <c r="B97" s="76"/>
      <c r="C97" s="262"/>
      <c r="D97" s="262"/>
      <c r="E97" s="76"/>
      <c r="F97" s="293"/>
      <c r="G97" s="262"/>
      <c r="H97" s="475"/>
      <c r="I97" s="475"/>
      <c r="J97" s="475"/>
      <c r="N97" s="50"/>
      <c r="R97" s="76"/>
      <c r="S97" s="76"/>
    </row>
    <row r="98">
      <c r="A98" s="76"/>
      <c r="B98" s="76"/>
      <c r="C98" s="262"/>
      <c r="D98" s="262"/>
      <c r="E98" s="76"/>
      <c r="F98" s="293"/>
      <c r="G98" s="262"/>
      <c r="H98" s="475"/>
      <c r="I98" s="475"/>
      <c r="J98" s="475"/>
      <c r="N98" s="50"/>
      <c r="R98" s="76"/>
      <c r="S98" s="76"/>
    </row>
    <row r="99">
      <c r="A99" s="76"/>
      <c r="B99" s="76"/>
      <c r="C99" s="262"/>
      <c r="D99" s="262"/>
      <c r="E99" s="76"/>
      <c r="F99" s="293"/>
      <c r="G99" s="262"/>
      <c r="H99" s="475"/>
      <c r="I99" s="475"/>
      <c r="J99" s="475"/>
      <c r="N99" s="50"/>
      <c r="R99" s="76"/>
      <c r="S99" s="76"/>
    </row>
    <row r="100">
      <c r="A100" s="76"/>
      <c r="B100" s="76"/>
      <c r="C100" s="262"/>
      <c r="D100" s="262"/>
      <c r="E100" s="76"/>
      <c r="F100" s="293"/>
      <c r="G100" s="262"/>
      <c r="H100" s="475"/>
      <c r="I100" s="475"/>
      <c r="J100" s="475"/>
      <c r="N100" s="50"/>
      <c r="R100" s="76"/>
      <c r="S100" s="76"/>
    </row>
    <row r="101">
      <c r="A101" s="76"/>
      <c r="B101" s="76"/>
      <c r="C101" s="262"/>
      <c r="D101" s="262"/>
      <c r="E101" s="76"/>
      <c r="F101" s="293"/>
      <c r="G101" s="262"/>
      <c r="H101" s="475"/>
      <c r="I101" s="475"/>
      <c r="J101" s="475"/>
      <c r="N101" s="50"/>
      <c r="R101" s="76"/>
      <c r="S101" s="76"/>
    </row>
    <row r="102">
      <c r="A102" s="76"/>
      <c r="B102" s="76"/>
      <c r="C102" s="262"/>
      <c r="D102" s="262"/>
      <c r="E102" s="76"/>
      <c r="F102" s="293"/>
      <c r="G102" s="262"/>
      <c r="H102" s="475"/>
      <c r="I102" s="475"/>
      <c r="J102" s="475"/>
      <c r="N102" s="50"/>
      <c r="R102" s="76"/>
      <c r="S102" s="76"/>
    </row>
    <row r="103">
      <c r="A103" s="76"/>
      <c r="B103" s="76"/>
      <c r="C103" s="262"/>
      <c r="D103" s="262"/>
      <c r="E103" s="76"/>
      <c r="F103" s="293"/>
      <c r="G103" s="262"/>
      <c r="H103" s="475"/>
      <c r="I103" s="475"/>
      <c r="J103" s="475"/>
      <c r="N103" s="50"/>
      <c r="R103" s="76"/>
      <c r="S103" s="76"/>
    </row>
    <row r="104">
      <c r="A104" s="76"/>
      <c r="B104" s="76"/>
      <c r="C104" s="262"/>
      <c r="D104" s="262"/>
      <c r="E104" s="76"/>
      <c r="F104" s="293"/>
      <c r="G104" s="262"/>
      <c r="H104" s="475"/>
      <c r="I104" s="475"/>
      <c r="J104" s="475"/>
      <c r="N104" s="50"/>
      <c r="R104" s="76"/>
      <c r="S104" s="76"/>
    </row>
    <row r="105">
      <c r="A105" s="76"/>
      <c r="B105" s="76"/>
      <c r="C105" s="262"/>
      <c r="D105" s="262"/>
      <c r="E105" s="76"/>
      <c r="F105" s="293"/>
      <c r="G105" s="262"/>
      <c r="H105" s="475"/>
      <c r="I105" s="475"/>
      <c r="J105" s="475"/>
      <c r="N105" s="50"/>
      <c r="R105" s="76"/>
      <c r="S105" s="76"/>
    </row>
    <row r="106">
      <c r="A106" s="76"/>
      <c r="B106" s="76"/>
      <c r="C106" s="262"/>
      <c r="D106" s="262"/>
      <c r="E106" s="76"/>
      <c r="F106" s="293"/>
      <c r="G106" s="262"/>
      <c r="H106" s="475"/>
      <c r="I106" s="475"/>
      <c r="J106" s="475"/>
      <c r="N106" s="50"/>
      <c r="R106" s="76"/>
      <c r="S106" s="76"/>
    </row>
    <row r="107">
      <c r="A107" s="76"/>
      <c r="B107" s="76"/>
      <c r="C107" s="262"/>
      <c r="D107" s="262"/>
      <c r="E107" s="76"/>
      <c r="F107" s="293"/>
      <c r="G107" s="262"/>
      <c r="H107" s="475"/>
      <c r="I107" s="475"/>
      <c r="J107" s="475"/>
      <c r="N107" s="50"/>
      <c r="R107" s="76"/>
      <c r="S107" s="76"/>
    </row>
    <row r="108">
      <c r="A108" s="76"/>
      <c r="B108" s="76"/>
      <c r="C108" s="262"/>
      <c r="D108" s="262"/>
      <c r="E108" s="76"/>
      <c r="F108" s="293"/>
      <c r="G108" s="262"/>
      <c r="H108" s="475"/>
      <c r="I108" s="475"/>
      <c r="J108" s="475"/>
      <c r="N108" s="50"/>
      <c r="R108" s="76"/>
      <c r="S108" s="76"/>
    </row>
    <row r="109">
      <c r="A109" s="76"/>
      <c r="B109" s="76"/>
      <c r="C109" s="262"/>
      <c r="D109" s="262"/>
      <c r="E109" s="76"/>
      <c r="F109" s="293"/>
      <c r="G109" s="262"/>
      <c r="H109" s="475"/>
      <c r="I109" s="475"/>
      <c r="J109" s="475"/>
      <c r="N109" s="50"/>
      <c r="R109" s="76"/>
      <c r="S109" s="76"/>
    </row>
    <row r="110">
      <c r="A110" s="76"/>
      <c r="B110" s="76"/>
      <c r="C110" s="262"/>
      <c r="D110" s="262"/>
      <c r="E110" s="76"/>
      <c r="F110" s="293"/>
      <c r="G110" s="262"/>
      <c r="H110" s="475"/>
      <c r="I110" s="475"/>
      <c r="J110" s="475"/>
      <c r="N110" s="50"/>
      <c r="R110" s="76"/>
      <c r="S110" s="76"/>
    </row>
    <row r="111">
      <c r="A111" s="76"/>
      <c r="B111" s="76"/>
      <c r="C111" s="262"/>
      <c r="D111" s="262"/>
      <c r="E111" s="76"/>
      <c r="F111" s="293"/>
      <c r="G111" s="262"/>
      <c r="H111" s="475"/>
      <c r="I111" s="475"/>
      <c r="J111" s="475"/>
      <c r="N111" s="50"/>
      <c r="R111" s="76"/>
      <c r="S111" s="76"/>
    </row>
    <row r="112">
      <c r="A112" s="76"/>
      <c r="B112" s="76"/>
      <c r="C112" s="262"/>
      <c r="D112" s="262"/>
      <c r="E112" s="76"/>
      <c r="F112" s="293"/>
      <c r="G112" s="262"/>
      <c r="H112" s="475"/>
      <c r="I112" s="475"/>
      <c r="J112" s="475"/>
      <c r="N112" s="50"/>
      <c r="R112" s="76"/>
      <c r="S112" s="76"/>
    </row>
    <row r="113">
      <c r="A113" s="76"/>
      <c r="B113" s="76"/>
      <c r="C113" s="262"/>
      <c r="D113" s="262"/>
      <c r="E113" s="76"/>
      <c r="F113" s="293"/>
      <c r="G113" s="262"/>
      <c r="H113" s="475"/>
      <c r="I113" s="475"/>
      <c r="J113" s="475"/>
      <c r="N113" s="50"/>
      <c r="R113" s="76"/>
      <c r="S113" s="76"/>
    </row>
    <row r="114">
      <c r="A114" s="76"/>
      <c r="B114" s="76"/>
      <c r="C114" s="262"/>
      <c r="D114" s="262"/>
      <c r="E114" s="76"/>
      <c r="F114" s="293"/>
      <c r="G114" s="262"/>
      <c r="H114" s="475"/>
      <c r="I114" s="475"/>
      <c r="J114" s="475"/>
      <c r="N114" s="50"/>
      <c r="R114" s="76"/>
      <c r="S114" s="76"/>
    </row>
    <row r="115">
      <c r="A115" s="76"/>
      <c r="B115" s="76"/>
      <c r="C115" s="262"/>
      <c r="D115" s="262"/>
      <c r="E115" s="76"/>
      <c r="F115" s="293"/>
      <c r="G115" s="262"/>
      <c r="H115" s="475"/>
      <c r="I115" s="475"/>
      <c r="J115" s="475"/>
      <c r="N115" s="50"/>
      <c r="R115" s="76"/>
      <c r="S115" s="76"/>
    </row>
    <row r="116">
      <c r="A116" s="76"/>
      <c r="B116" s="76"/>
      <c r="C116" s="262"/>
      <c r="D116" s="262"/>
      <c r="E116" s="76"/>
      <c r="F116" s="293"/>
      <c r="G116" s="262"/>
      <c r="H116" s="475"/>
      <c r="I116" s="475"/>
      <c r="J116" s="475"/>
      <c r="N116" s="50"/>
      <c r="R116" s="76"/>
      <c r="S116" s="76"/>
    </row>
    <row r="117">
      <c r="A117" s="76"/>
      <c r="B117" s="76"/>
      <c r="C117" s="262"/>
      <c r="D117" s="262"/>
      <c r="E117" s="76"/>
      <c r="F117" s="293"/>
      <c r="G117" s="262"/>
      <c r="H117" s="475"/>
      <c r="I117" s="475"/>
      <c r="J117" s="475"/>
      <c r="N117" s="50"/>
      <c r="R117" s="76"/>
      <c r="S117" s="76"/>
    </row>
    <row r="118">
      <c r="A118" s="76"/>
      <c r="B118" s="76"/>
      <c r="C118" s="262"/>
      <c r="D118" s="262"/>
      <c r="E118" s="76"/>
      <c r="F118" s="293"/>
      <c r="G118" s="262"/>
      <c r="H118" s="475"/>
      <c r="I118" s="475"/>
      <c r="J118" s="475"/>
      <c r="N118" s="50"/>
      <c r="R118" s="76"/>
      <c r="S118" s="76"/>
    </row>
    <row r="119">
      <c r="A119" s="76"/>
      <c r="B119" s="76"/>
      <c r="C119" s="262"/>
      <c r="D119" s="262"/>
      <c r="E119" s="76"/>
      <c r="F119" s="293"/>
      <c r="G119" s="262"/>
      <c r="H119" s="475"/>
      <c r="I119" s="475"/>
      <c r="J119" s="475"/>
      <c r="N119" s="50"/>
      <c r="R119" s="76"/>
      <c r="S119" s="76"/>
    </row>
    <row r="120">
      <c r="A120" s="76"/>
      <c r="B120" s="76"/>
      <c r="C120" s="262"/>
      <c r="D120" s="262"/>
      <c r="E120" s="76"/>
      <c r="F120" s="293"/>
      <c r="G120" s="262"/>
      <c r="H120" s="475"/>
      <c r="I120" s="475"/>
      <c r="J120" s="475"/>
      <c r="N120" s="50"/>
      <c r="R120" s="76"/>
      <c r="S120" s="76"/>
    </row>
    <row r="121">
      <c r="A121" s="76"/>
      <c r="B121" s="76"/>
      <c r="C121" s="262"/>
      <c r="D121" s="262"/>
      <c r="E121" s="76"/>
      <c r="F121" s="293"/>
      <c r="G121" s="262"/>
      <c r="H121" s="475"/>
      <c r="I121" s="475"/>
      <c r="J121" s="475"/>
      <c r="N121" s="50"/>
      <c r="R121" s="76"/>
      <c r="S121" s="76"/>
    </row>
    <row r="122">
      <c r="A122" s="76"/>
      <c r="B122" s="76"/>
      <c r="C122" s="262"/>
      <c r="D122" s="262"/>
      <c r="E122" s="76"/>
      <c r="F122" s="293"/>
      <c r="G122" s="262"/>
      <c r="H122" s="475"/>
      <c r="I122" s="475"/>
      <c r="J122" s="475"/>
      <c r="N122" s="50"/>
      <c r="R122" s="76"/>
      <c r="S122" s="76"/>
    </row>
    <row r="123">
      <c r="A123" s="76"/>
      <c r="B123" s="76"/>
      <c r="C123" s="262"/>
      <c r="D123" s="262"/>
      <c r="E123" s="76"/>
      <c r="F123" s="293"/>
      <c r="G123" s="262"/>
      <c r="H123" s="475"/>
      <c r="I123" s="475"/>
      <c r="J123" s="475"/>
      <c r="N123" s="50"/>
      <c r="R123" s="76"/>
      <c r="S123" s="76"/>
    </row>
    <row r="124">
      <c r="A124" s="76"/>
      <c r="B124" s="76"/>
      <c r="C124" s="262"/>
      <c r="D124" s="262"/>
      <c r="E124" s="76"/>
      <c r="F124" s="293"/>
      <c r="G124" s="262"/>
      <c r="H124" s="475"/>
      <c r="I124" s="475"/>
      <c r="J124" s="475"/>
      <c r="N124" s="50"/>
      <c r="R124" s="76"/>
      <c r="S124" s="76"/>
    </row>
    <row r="125">
      <c r="A125" s="76"/>
      <c r="B125" s="76"/>
      <c r="C125" s="262"/>
      <c r="D125" s="262"/>
      <c r="E125" s="76"/>
      <c r="F125" s="293"/>
      <c r="G125" s="262"/>
      <c r="H125" s="475"/>
      <c r="I125" s="475"/>
      <c r="J125" s="475"/>
      <c r="N125" s="50"/>
      <c r="R125" s="76"/>
      <c r="S125" s="76"/>
    </row>
    <row r="126">
      <c r="A126" s="76"/>
      <c r="B126" s="76"/>
      <c r="C126" s="262"/>
      <c r="D126" s="262"/>
      <c r="E126" s="76"/>
      <c r="F126" s="293"/>
      <c r="G126" s="262"/>
      <c r="H126" s="475"/>
      <c r="I126" s="475"/>
      <c r="J126" s="475"/>
      <c r="N126" s="50"/>
      <c r="R126" s="76"/>
      <c r="S126" s="76"/>
    </row>
    <row r="127">
      <c r="A127" s="76"/>
      <c r="B127" s="76"/>
      <c r="C127" s="262"/>
      <c r="D127" s="262"/>
      <c r="E127" s="76"/>
      <c r="F127" s="293"/>
      <c r="G127" s="262"/>
      <c r="H127" s="475"/>
      <c r="I127" s="475"/>
      <c r="J127" s="475"/>
      <c r="N127" s="50"/>
      <c r="R127" s="76"/>
      <c r="S127" s="76"/>
    </row>
    <row r="128">
      <c r="A128" s="76"/>
      <c r="B128" s="76"/>
      <c r="C128" s="262"/>
      <c r="D128" s="262"/>
      <c r="E128" s="76"/>
      <c r="F128" s="293"/>
      <c r="G128" s="262"/>
      <c r="H128" s="475"/>
      <c r="I128" s="475"/>
      <c r="J128" s="475"/>
      <c r="N128" s="50"/>
      <c r="R128" s="76"/>
      <c r="S128" s="76"/>
    </row>
    <row r="129">
      <c r="A129" s="76"/>
      <c r="B129" s="76"/>
      <c r="C129" s="262"/>
      <c r="D129" s="262"/>
      <c r="E129" s="76"/>
      <c r="F129" s="293"/>
      <c r="G129" s="262"/>
      <c r="H129" s="475"/>
      <c r="I129" s="475"/>
      <c r="J129" s="475"/>
      <c r="N129" s="50"/>
      <c r="R129" s="76"/>
      <c r="S129" s="76"/>
    </row>
    <row r="130">
      <c r="A130" s="76"/>
      <c r="B130" s="76"/>
      <c r="C130" s="262"/>
      <c r="D130" s="262"/>
      <c r="E130" s="76"/>
      <c r="F130" s="293"/>
      <c r="G130" s="262"/>
      <c r="H130" s="475"/>
      <c r="I130" s="475"/>
      <c r="J130" s="475"/>
      <c r="N130" s="50"/>
      <c r="R130" s="76"/>
      <c r="S130" s="76"/>
    </row>
    <row r="131">
      <c r="A131" s="76"/>
      <c r="B131" s="76"/>
      <c r="C131" s="262"/>
      <c r="D131" s="262"/>
      <c r="E131" s="76"/>
      <c r="F131" s="293"/>
      <c r="G131" s="262"/>
      <c r="H131" s="475"/>
      <c r="I131" s="475"/>
      <c r="J131" s="475"/>
      <c r="N131" s="50"/>
      <c r="R131" s="76"/>
      <c r="S131" s="76"/>
    </row>
    <row r="132">
      <c r="A132" s="76"/>
      <c r="B132" s="76"/>
      <c r="C132" s="262"/>
      <c r="D132" s="262"/>
      <c r="E132" s="76"/>
      <c r="F132" s="293"/>
      <c r="G132" s="262"/>
      <c r="H132" s="475"/>
      <c r="I132" s="475"/>
      <c r="J132" s="475"/>
      <c r="N132" s="50"/>
      <c r="R132" s="76"/>
      <c r="S132" s="76"/>
    </row>
    <row r="133">
      <c r="A133" s="76"/>
      <c r="B133" s="76"/>
      <c r="C133" s="262"/>
      <c r="D133" s="262"/>
      <c r="E133" s="76"/>
      <c r="F133" s="293"/>
      <c r="G133" s="262"/>
      <c r="H133" s="475"/>
      <c r="I133" s="475"/>
      <c r="J133" s="475"/>
      <c r="N133" s="50"/>
      <c r="R133" s="76"/>
      <c r="S133" s="76"/>
    </row>
    <row r="134">
      <c r="A134" s="76"/>
      <c r="B134" s="76"/>
      <c r="C134" s="262"/>
      <c r="D134" s="262"/>
      <c r="E134" s="76"/>
      <c r="F134" s="293"/>
      <c r="G134" s="262"/>
      <c r="H134" s="475"/>
      <c r="I134" s="475"/>
      <c r="J134" s="475"/>
      <c r="N134" s="50"/>
      <c r="R134" s="76"/>
      <c r="S134" s="76"/>
    </row>
    <row r="135">
      <c r="A135" s="76"/>
      <c r="B135" s="76"/>
      <c r="C135" s="262"/>
      <c r="D135" s="262"/>
      <c r="E135" s="76"/>
      <c r="F135" s="293"/>
      <c r="G135" s="262"/>
      <c r="H135" s="52"/>
      <c r="I135" s="475"/>
      <c r="J135" s="475"/>
      <c r="N135" s="50"/>
      <c r="R135" s="76"/>
      <c r="S135" s="76"/>
    </row>
    <row r="136">
      <c r="A136" s="76"/>
      <c r="B136" s="76"/>
      <c r="C136" s="262"/>
      <c r="D136" s="262"/>
      <c r="E136" s="76"/>
      <c r="F136" s="293"/>
      <c r="G136" s="262"/>
      <c r="H136" s="475"/>
      <c r="I136" s="475"/>
      <c r="J136" s="475"/>
      <c r="N136" s="50"/>
      <c r="R136" s="76"/>
      <c r="S136" s="76"/>
    </row>
    <row r="137">
      <c r="A137" s="76"/>
      <c r="B137" s="76"/>
      <c r="C137" s="262"/>
      <c r="D137" s="262"/>
      <c r="E137" s="76"/>
      <c r="F137" s="293"/>
      <c r="G137" s="262"/>
      <c r="H137" s="475"/>
      <c r="I137" s="475"/>
      <c r="J137" s="475"/>
      <c r="N137" s="50"/>
      <c r="R137" s="76"/>
      <c r="S137" s="76"/>
    </row>
    <row r="138">
      <c r="A138" s="76"/>
      <c r="B138" s="76"/>
      <c r="C138" s="262"/>
      <c r="D138" s="262"/>
      <c r="E138" s="76"/>
      <c r="F138" s="293"/>
      <c r="G138" s="262"/>
      <c r="H138" s="475"/>
      <c r="I138" s="475"/>
      <c r="J138" s="475"/>
      <c r="N138" s="50"/>
      <c r="R138" s="76"/>
      <c r="S138" s="76"/>
    </row>
    <row r="139">
      <c r="A139" s="76"/>
      <c r="B139" s="76"/>
      <c r="C139" s="262"/>
      <c r="D139" s="262"/>
      <c r="E139" s="76"/>
      <c r="F139" s="293"/>
      <c r="G139" s="262"/>
      <c r="H139" s="475"/>
      <c r="I139" s="475"/>
      <c r="J139" s="475"/>
      <c r="N139" s="50"/>
      <c r="R139" s="76"/>
      <c r="S139" s="76"/>
    </row>
    <row r="140">
      <c r="A140" s="76"/>
      <c r="B140" s="76"/>
      <c r="C140" s="262"/>
      <c r="D140" s="262"/>
      <c r="E140" s="76"/>
      <c r="F140" s="293"/>
      <c r="G140" s="262"/>
      <c r="H140" s="475"/>
      <c r="I140" s="475"/>
      <c r="J140" s="475"/>
      <c r="N140" s="50"/>
      <c r="R140" s="76"/>
      <c r="S140" s="76"/>
    </row>
    <row r="141">
      <c r="A141" s="76"/>
      <c r="B141" s="76"/>
      <c r="C141" s="262"/>
      <c r="D141" s="262"/>
      <c r="E141" s="76"/>
      <c r="F141" s="293"/>
      <c r="G141" s="262"/>
      <c r="H141" s="475"/>
      <c r="I141" s="475"/>
      <c r="J141" s="475"/>
      <c r="N141" s="50"/>
      <c r="R141" s="76"/>
      <c r="S141" s="76"/>
    </row>
    <row r="142">
      <c r="A142" s="76"/>
      <c r="B142" s="76"/>
      <c r="C142" s="262"/>
      <c r="D142" s="262"/>
      <c r="E142" s="76"/>
      <c r="F142" s="293"/>
      <c r="G142" s="262"/>
      <c r="H142" s="475"/>
      <c r="I142" s="475"/>
      <c r="J142" s="475"/>
      <c r="N142" s="50"/>
      <c r="R142" s="76"/>
      <c r="S142" s="76"/>
    </row>
    <row r="143">
      <c r="A143" s="76"/>
      <c r="B143" s="76"/>
      <c r="C143" s="262"/>
      <c r="D143" s="262"/>
      <c r="E143" s="76"/>
      <c r="F143" s="293"/>
      <c r="G143" s="262"/>
      <c r="H143" s="475"/>
      <c r="I143" s="475"/>
      <c r="J143" s="475"/>
      <c r="N143" s="50"/>
      <c r="R143" s="76"/>
      <c r="S143" s="76"/>
    </row>
    <row r="144">
      <c r="A144" s="76"/>
      <c r="B144" s="76"/>
      <c r="C144" s="262"/>
      <c r="D144" s="262"/>
      <c r="E144" s="76"/>
      <c r="F144" s="293"/>
      <c r="G144" s="262"/>
      <c r="H144" s="475"/>
      <c r="I144" s="475"/>
      <c r="J144" s="475"/>
      <c r="N144" s="50"/>
      <c r="R144" s="76"/>
      <c r="S144" s="76"/>
    </row>
    <row r="145">
      <c r="A145" s="76"/>
      <c r="B145" s="76"/>
      <c r="C145" s="262"/>
      <c r="D145" s="262"/>
      <c r="E145" s="76"/>
      <c r="F145" s="293"/>
      <c r="G145" s="262"/>
      <c r="H145" s="475"/>
      <c r="I145" s="475"/>
      <c r="J145" s="475"/>
      <c r="N145" s="50"/>
      <c r="R145" s="76"/>
      <c r="S145" s="76"/>
    </row>
    <row r="146">
      <c r="A146" s="76"/>
      <c r="B146" s="76"/>
      <c r="C146" s="262"/>
      <c r="D146" s="262"/>
      <c r="E146" s="76"/>
      <c r="F146" s="293"/>
      <c r="G146" s="262"/>
      <c r="H146" s="475"/>
      <c r="I146" s="475"/>
      <c r="J146" s="475"/>
      <c r="N146" s="50"/>
      <c r="R146" s="76"/>
      <c r="S146" s="76"/>
    </row>
    <row r="147">
      <c r="A147" s="76"/>
      <c r="B147" s="76"/>
      <c r="C147" s="262"/>
      <c r="D147" s="262"/>
      <c r="E147" s="76"/>
      <c r="F147" s="293"/>
      <c r="G147" s="262"/>
      <c r="H147" s="475"/>
      <c r="I147" s="475"/>
      <c r="J147" s="475"/>
      <c r="N147" s="50"/>
      <c r="R147" s="76"/>
      <c r="S147" s="76"/>
    </row>
    <row r="148">
      <c r="A148" s="76"/>
      <c r="B148" s="76"/>
      <c r="C148" s="262"/>
      <c r="D148" s="262"/>
      <c r="E148" s="76"/>
      <c r="F148" s="293"/>
      <c r="G148" s="262"/>
      <c r="H148" s="475"/>
      <c r="I148" s="475"/>
      <c r="J148" s="475"/>
      <c r="N148" s="50"/>
      <c r="R148" s="76"/>
      <c r="S148" s="76"/>
    </row>
    <row r="149">
      <c r="A149" s="76"/>
      <c r="B149" s="76"/>
      <c r="C149" s="262"/>
      <c r="D149" s="262"/>
      <c r="E149" s="76"/>
      <c r="F149" s="293"/>
      <c r="G149" s="262"/>
      <c r="H149" s="475"/>
      <c r="I149" s="475"/>
      <c r="J149" s="475"/>
      <c r="N149" s="50"/>
      <c r="R149" s="76"/>
      <c r="S149" s="76"/>
    </row>
    <row r="150">
      <c r="A150" s="76"/>
      <c r="B150" s="76"/>
      <c r="C150" s="262"/>
      <c r="D150" s="262"/>
      <c r="E150" s="76"/>
      <c r="F150" s="293"/>
      <c r="G150" s="262"/>
      <c r="H150" s="475"/>
      <c r="I150" s="475"/>
      <c r="J150" s="475"/>
      <c r="N150" s="50"/>
      <c r="R150" s="76"/>
      <c r="S150" s="76"/>
    </row>
    <row r="151">
      <c r="A151" s="76"/>
      <c r="B151" s="76"/>
      <c r="C151" s="262"/>
      <c r="D151" s="262"/>
      <c r="E151" s="76"/>
      <c r="F151" s="293"/>
      <c r="G151" s="262"/>
      <c r="H151" s="475"/>
      <c r="I151" s="475"/>
      <c r="J151" s="475"/>
      <c r="N151" s="50"/>
      <c r="R151" s="76"/>
      <c r="S151" s="76"/>
    </row>
    <row r="152">
      <c r="A152" s="76"/>
      <c r="B152" s="76"/>
      <c r="C152" s="262"/>
      <c r="D152" s="262"/>
      <c r="E152" s="76"/>
      <c r="F152" s="293"/>
      <c r="G152" s="262"/>
      <c r="H152" s="475"/>
      <c r="I152" s="475"/>
      <c r="J152" s="475"/>
      <c r="N152" s="50"/>
      <c r="R152" s="76"/>
      <c r="S152" s="76"/>
    </row>
    <row r="153">
      <c r="A153" s="76"/>
      <c r="B153" s="76"/>
      <c r="C153" s="262"/>
      <c r="D153" s="262"/>
      <c r="E153" s="76"/>
      <c r="F153" s="293"/>
      <c r="G153" s="262"/>
      <c r="H153" s="475"/>
      <c r="I153" s="475"/>
      <c r="J153" s="475"/>
      <c r="N153" s="50"/>
      <c r="R153" s="76"/>
      <c r="S153" s="76"/>
    </row>
    <row r="154">
      <c r="A154" s="76"/>
      <c r="B154" s="76"/>
      <c r="C154" s="262"/>
      <c r="D154" s="262"/>
      <c r="E154" s="76"/>
      <c r="F154" s="293"/>
      <c r="G154" s="262"/>
      <c r="H154" s="475"/>
      <c r="I154" s="475"/>
      <c r="J154" s="475"/>
      <c r="N154" s="50"/>
      <c r="R154" s="76"/>
      <c r="S154" s="76"/>
    </row>
    <row r="155">
      <c r="A155" s="76"/>
      <c r="B155" s="76"/>
      <c r="C155" s="262"/>
      <c r="D155" s="262"/>
      <c r="E155" s="76"/>
      <c r="F155" s="293"/>
      <c r="G155" s="262"/>
      <c r="H155" s="475"/>
      <c r="I155" s="475"/>
      <c r="J155" s="475"/>
      <c r="N155" s="50"/>
      <c r="R155" s="76"/>
      <c r="S155" s="76"/>
    </row>
    <row r="156">
      <c r="A156" s="76"/>
      <c r="B156" s="76"/>
      <c r="C156" s="262"/>
      <c r="D156" s="262"/>
      <c r="E156" s="76"/>
      <c r="F156" s="293"/>
      <c r="G156" s="262"/>
      <c r="H156" s="475"/>
      <c r="I156" s="475"/>
      <c r="J156" s="475"/>
      <c r="N156" s="50"/>
      <c r="R156" s="76"/>
      <c r="S156" s="76"/>
    </row>
    <row r="157">
      <c r="A157" s="76"/>
      <c r="B157" s="76"/>
      <c r="C157" s="262"/>
      <c r="D157" s="262"/>
      <c r="E157" s="76"/>
      <c r="F157" s="293"/>
      <c r="G157" s="262"/>
      <c r="H157" s="475"/>
      <c r="I157" s="475"/>
      <c r="J157" s="475"/>
      <c r="N157" s="50"/>
      <c r="R157" s="76"/>
      <c r="S157" s="76"/>
    </row>
    <row r="158">
      <c r="A158" s="76"/>
      <c r="B158" s="76"/>
      <c r="C158" s="262"/>
      <c r="D158" s="262"/>
      <c r="E158" s="76"/>
      <c r="F158" s="293"/>
      <c r="G158" s="262"/>
      <c r="H158" s="475"/>
      <c r="I158" s="475"/>
      <c r="J158" s="475"/>
      <c r="N158" s="50"/>
      <c r="R158" s="76"/>
      <c r="S158" s="76"/>
    </row>
    <row r="159">
      <c r="A159" s="76"/>
      <c r="B159" s="76"/>
      <c r="C159" s="262"/>
      <c r="D159" s="262"/>
      <c r="E159" s="76"/>
      <c r="F159" s="293"/>
      <c r="G159" s="262"/>
      <c r="H159" s="475"/>
      <c r="I159" s="475"/>
      <c r="J159" s="475"/>
      <c r="N159" s="50"/>
      <c r="R159" s="76"/>
      <c r="S159" s="76"/>
    </row>
    <row r="160">
      <c r="A160" s="76"/>
      <c r="B160" s="76"/>
      <c r="C160" s="262"/>
      <c r="D160" s="262"/>
      <c r="E160" s="76"/>
      <c r="F160" s="293"/>
      <c r="G160" s="262"/>
      <c r="H160" s="475"/>
      <c r="I160" s="475"/>
      <c r="J160" s="475"/>
      <c r="N160" s="50"/>
      <c r="R160" s="76"/>
      <c r="S160" s="76"/>
    </row>
    <row r="161">
      <c r="A161" s="76"/>
      <c r="B161" s="76"/>
      <c r="C161" s="262"/>
      <c r="D161" s="262"/>
      <c r="E161" s="76"/>
      <c r="F161" s="293"/>
      <c r="G161" s="262"/>
      <c r="H161" s="475"/>
      <c r="I161" s="475"/>
      <c r="J161" s="475"/>
      <c r="N161" s="50"/>
      <c r="R161" s="76"/>
      <c r="S161" s="76"/>
    </row>
    <row r="162">
      <c r="A162" s="76"/>
      <c r="B162" s="76"/>
      <c r="C162" s="262"/>
      <c r="D162" s="262"/>
      <c r="E162" s="76"/>
      <c r="F162" s="293"/>
      <c r="G162" s="262"/>
      <c r="H162" s="475"/>
      <c r="I162" s="475"/>
      <c r="J162" s="475"/>
      <c r="N162" s="50"/>
      <c r="R162" s="76"/>
      <c r="S162" s="76"/>
    </row>
    <row r="163">
      <c r="A163" s="76"/>
      <c r="B163" s="76"/>
      <c r="C163" s="262"/>
      <c r="D163" s="262"/>
      <c r="E163" s="76"/>
      <c r="F163" s="293"/>
      <c r="G163" s="262"/>
      <c r="H163" s="475"/>
      <c r="I163" s="475"/>
      <c r="J163" s="475"/>
      <c r="N163" s="50"/>
      <c r="R163" s="76"/>
      <c r="S163" s="76"/>
    </row>
    <row r="164">
      <c r="A164" s="76"/>
      <c r="B164" s="76"/>
      <c r="C164" s="262"/>
      <c r="D164" s="262"/>
      <c r="E164" s="76"/>
      <c r="F164" s="293"/>
      <c r="G164" s="262"/>
      <c r="H164" s="475"/>
      <c r="I164" s="475"/>
      <c r="J164" s="475"/>
      <c r="N164" s="50"/>
      <c r="R164" s="76"/>
      <c r="S164" s="76"/>
    </row>
    <row r="165">
      <c r="A165" s="76"/>
      <c r="B165" s="76"/>
      <c r="C165" s="262"/>
      <c r="D165" s="262"/>
      <c r="E165" s="76"/>
      <c r="F165" s="293"/>
      <c r="G165" s="262"/>
      <c r="H165" s="475"/>
      <c r="I165" s="475"/>
      <c r="J165" s="475"/>
      <c r="N165" s="50"/>
      <c r="R165" s="76"/>
      <c r="S165" s="76"/>
    </row>
    <row r="166">
      <c r="A166" s="76"/>
      <c r="B166" s="76"/>
      <c r="C166" s="262"/>
      <c r="D166" s="262"/>
      <c r="E166" s="76"/>
      <c r="F166" s="293"/>
      <c r="G166" s="262"/>
      <c r="H166" s="475"/>
      <c r="I166" s="475"/>
      <c r="J166" s="475"/>
      <c r="N166" s="50"/>
      <c r="R166" s="76"/>
      <c r="S166" s="76"/>
    </row>
    <row r="167">
      <c r="A167" s="76"/>
      <c r="B167" s="76"/>
      <c r="C167" s="262"/>
      <c r="D167" s="262"/>
      <c r="E167" s="76"/>
      <c r="F167" s="293"/>
      <c r="G167" s="262"/>
      <c r="H167" s="475"/>
      <c r="I167" s="475"/>
      <c r="J167" s="475"/>
      <c r="N167" s="50"/>
      <c r="R167" s="76"/>
      <c r="S167" s="76"/>
    </row>
    <row r="168">
      <c r="A168" s="76"/>
      <c r="B168" s="76"/>
      <c r="C168" s="262"/>
      <c r="D168" s="262"/>
      <c r="E168" s="76"/>
      <c r="F168" s="293"/>
      <c r="G168" s="262"/>
      <c r="H168" s="475"/>
      <c r="I168" s="475"/>
      <c r="J168" s="475"/>
      <c r="N168" s="50"/>
      <c r="R168" s="76"/>
      <c r="S168" s="76"/>
    </row>
    <row r="169">
      <c r="A169" s="76"/>
      <c r="B169" s="76"/>
      <c r="C169" s="262"/>
      <c r="D169" s="262"/>
      <c r="E169" s="76"/>
      <c r="F169" s="293"/>
      <c r="G169" s="262"/>
      <c r="H169" s="475"/>
      <c r="I169" s="475"/>
      <c r="J169" s="475"/>
      <c r="N169" s="50"/>
      <c r="R169" s="76"/>
      <c r="S169" s="76"/>
    </row>
    <row r="170">
      <c r="A170" s="76"/>
      <c r="B170" s="76"/>
      <c r="C170" s="262"/>
      <c r="D170" s="262"/>
      <c r="E170" s="76"/>
      <c r="F170" s="293"/>
      <c r="G170" s="262"/>
      <c r="H170" s="475"/>
      <c r="I170" s="475"/>
      <c r="J170" s="475"/>
      <c r="N170" s="50"/>
      <c r="R170" s="76"/>
      <c r="S170" s="76"/>
    </row>
    <row r="171">
      <c r="A171" s="76"/>
      <c r="B171" s="76"/>
      <c r="C171" s="262"/>
      <c r="D171" s="262"/>
      <c r="E171" s="76"/>
      <c r="F171" s="293"/>
      <c r="G171" s="262"/>
      <c r="H171" s="475"/>
      <c r="I171" s="475"/>
      <c r="J171" s="475"/>
      <c r="N171" s="50"/>
      <c r="R171" s="76"/>
      <c r="S171" s="76"/>
    </row>
    <row r="172">
      <c r="A172" s="76"/>
      <c r="B172" s="76"/>
      <c r="C172" s="262"/>
      <c r="D172" s="262"/>
      <c r="E172" s="76"/>
      <c r="F172" s="293"/>
      <c r="G172" s="262"/>
      <c r="H172" s="475"/>
      <c r="I172" s="475"/>
      <c r="J172" s="475"/>
      <c r="N172" s="50"/>
      <c r="R172" s="76"/>
      <c r="S172" s="76"/>
    </row>
    <row r="173">
      <c r="A173" s="76"/>
      <c r="B173" s="76"/>
      <c r="C173" s="262"/>
      <c r="D173" s="262"/>
      <c r="E173" s="76"/>
      <c r="F173" s="293"/>
      <c r="G173" s="262"/>
      <c r="H173" s="475"/>
      <c r="I173" s="475"/>
      <c r="J173" s="475"/>
      <c r="N173" s="50"/>
      <c r="R173" s="76"/>
      <c r="S173" s="76"/>
    </row>
    <row r="174">
      <c r="A174" s="76"/>
      <c r="B174" s="76"/>
      <c r="C174" s="262"/>
      <c r="D174" s="262"/>
      <c r="E174" s="76"/>
      <c r="F174" s="293"/>
      <c r="G174" s="262"/>
      <c r="H174" s="475"/>
      <c r="I174" s="475"/>
      <c r="J174" s="475"/>
      <c r="N174" s="50"/>
      <c r="R174" s="76"/>
      <c r="S174" s="76"/>
    </row>
    <row r="175">
      <c r="A175" s="76"/>
      <c r="B175" s="76"/>
      <c r="C175" s="262"/>
      <c r="D175" s="262"/>
      <c r="E175" s="76"/>
      <c r="F175" s="293"/>
      <c r="G175" s="262"/>
      <c r="H175" s="475"/>
      <c r="I175" s="475"/>
      <c r="J175" s="475"/>
      <c r="N175" s="50"/>
      <c r="R175" s="76"/>
      <c r="S175" s="76"/>
    </row>
    <row r="176">
      <c r="A176" s="76"/>
      <c r="B176" s="76"/>
      <c r="C176" s="262"/>
      <c r="D176" s="262"/>
      <c r="E176" s="76"/>
      <c r="F176" s="293"/>
      <c r="G176" s="262"/>
      <c r="H176" s="475"/>
      <c r="I176" s="475"/>
      <c r="J176" s="475"/>
      <c r="N176" s="50"/>
      <c r="R176" s="76"/>
      <c r="S176" s="76"/>
    </row>
    <row r="177">
      <c r="A177" s="76"/>
      <c r="B177" s="76"/>
      <c r="C177" s="262"/>
      <c r="D177" s="262"/>
      <c r="E177" s="76"/>
      <c r="F177" s="293"/>
      <c r="G177" s="262"/>
      <c r="H177" s="475"/>
      <c r="I177" s="475"/>
      <c r="J177" s="475"/>
      <c r="N177" s="50"/>
      <c r="R177" s="76"/>
      <c r="S177" s="76"/>
    </row>
    <row r="178">
      <c r="A178" s="76"/>
      <c r="B178" s="76"/>
      <c r="C178" s="262"/>
      <c r="D178" s="262"/>
      <c r="E178" s="76"/>
      <c r="F178" s="293"/>
      <c r="G178" s="262"/>
      <c r="H178" s="475"/>
      <c r="I178" s="475"/>
      <c r="J178" s="475"/>
      <c r="N178" s="50"/>
      <c r="R178" s="76"/>
      <c r="S178" s="76"/>
    </row>
    <row r="179">
      <c r="A179" s="76"/>
      <c r="B179" s="76"/>
      <c r="C179" s="262"/>
      <c r="D179" s="262"/>
      <c r="E179" s="76"/>
      <c r="F179" s="293"/>
      <c r="G179" s="262"/>
      <c r="H179" s="475"/>
      <c r="I179" s="475"/>
      <c r="J179" s="475"/>
      <c r="N179" s="50"/>
      <c r="R179" s="76"/>
      <c r="S179" s="76"/>
    </row>
    <row r="180">
      <c r="A180" s="76"/>
      <c r="B180" s="76"/>
      <c r="C180" s="262"/>
      <c r="D180" s="262"/>
      <c r="E180" s="76"/>
      <c r="F180" s="293"/>
      <c r="G180" s="262"/>
      <c r="H180" s="475"/>
      <c r="I180" s="475"/>
      <c r="J180" s="475"/>
      <c r="N180" s="50"/>
      <c r="R180" s="76"/>
      <c r="S180" s="76"/>
    </row>
    <row r="181">
      <c r="A181" s="76"/>
      <c r="B181" s="76"/>
      <c r="C181" s="262"/>
      <c r="D181" s="262"/>
      <c r="E181" s="76"/>
      <c r="F181" s="293"/>
      <c r="G181" s="262"/>
      <c r="H181" s="475"/>
      <c r="I181" s="475"/>
      <c r="J181" s="475"/>
      <c r="N181" s="50"/>
      <c r="R181" s="76"/>
      <c r="S181" s="76"/>
    </row>
    <row r="182">
      <c r="A182" s="76"/>
      <c r="B182" s="76"/>
      <c r="C182" s="262"/>
      <c r="D182" s="262"/>
      <c r="E182" s="76"/>
      <c r="F182" s="293"/>
      <c r="G182" s="262"/>
      <c r="H182" s="475"/>
      <c r="I182" s="475"/>
      <c r="J182" s="475"/>
      <c r="N182" s="50"/>
      <c r="R182" s="76"/>
      <c r="S182" s="76"/>
    </row>
    <row r="183">
      <c r="A183" s="76"/>
      <c r="B183" s="76"/>
      <c r="C183" s="262"/>
      <c r="D183" s="262"/>
      <c r="E183" s="76"/>
      <c r="F183" s="293"/>
      <c r="G183" s="262"/>
      <c r="H183" s="475"/>
      <c r="I183" s="475"/>
      <c r="J183" s="475"/>
      <c r="N183" s="50"/>
      <c r="R183" s="76"/>
      <c r="S183" s="76"/>
    </row>
    <row r="184">
      <c r="A184" s="76"/>
      <c r="B184" s="76"/>
      <c r="C184" s="262"/>
      <c r="D184" s="262"/>
      <c r="E184" s="76"/>
      <c r="F184" s="293"/>
      <c r="G184" s="262"/>
      <c r="H184" s="475"/>
      <c r="I184" s="475"/>
      <c r="J184" s="475"/>
      <c r="N184" s="50"/>
      <c r="R184" s="76"/>
      <c r="S184" s="76"/>
    </row>
    <row r="185">
      <c r="A185" s="76"/>
      <c r="B185" s="76"/>
      <c r="C185" s="262"/>
      <c r="D185" s="262"/>
      <c r="E185" s="76"/>
      <c r="F185" s="293"/>
      <c r="G185" s="262"/>
      <c r="H185" s="475"/>
      <c r="I185" s="475"/>
      <c r="J185" s="475"/>
      <c r="N185" s="50"/>
      <c r="R185" s="76"/>
      <c r="S185" s="76"/>
    </row>
    <row r="186">
      <c r="A186" s="76"/>
      <c r="B186" s="76"/>
      <c r="C186" s="262"/>
      <c r="D186" s="262"/>
      <c r="E186" s="76"/>
      <c r="F186" s="293"/>
      <c r="G186" s="262"/>
      <c r="H186" s="475"/>
      <c r="I186" s="475"/>
      <c r="J186" s="475"/>
      <c r="N186" s="50"/>
      <c r="R186" s="76"/>
      <c r="S186" s="76"/>
    </row>
    <row r="187">
      <c r="A187" s="76"/>
      <c r="B187" s="76"/>
      <c r="C187" s="262"/>
      <c r="D187" s="262"/>
      <c r="E187" s="76"/>
      <c r="F187" s="293"/>
      <c r="G187" s="262"/>
      <c r="H187" s="475"/>
      <c r="I187" s="475"/>
      <c r="J187" s="475"/>
      <c r="N187" s="50"/>
      <c r="R187" s="76"/>
      <c r="S187" s="76"/>
    </row>
    <row r="188">
      <c r="A188" s="76"/>
      <c r="B188" s="76"/>
      <c r="C188" s="262"/>
      <c r="D188" s="262"/>
      <c r="E188" s="76"/>
      <c r="F188" s="293"/>
      <c r="G188" s="262"/>
      <c r="H188" s="475"/>
      <c r="I188" s="475"/>
      <c r="J188" s="475"/>
      <c r="N188" s="50"/>
      <c r="R188" s="76"/>
      <c r="S188" s="76"/>
    </row>
    <row r="189">
      <c r="A189" s="76"/>
      <c r="B189" s="76"/>
      <c r="C189" s="262"/>
      <c r="D189" s="262"/>
      <c r="E189" s="76"/>
      <c r="F189" s="293"/>
      <c r="G189" s="262"/>
      <c r="H189" s="475"/>
      <c r="I189" s="475"/>
      <c r="J189" s="475"/>
      <c r="N189" s="50"/>
      <c r="R189" s="76"/>
      <c r="S189" s="76"/>
    </row>
    <row r="190">
      <c r="A190" s="76"/>
      <c r="B190" s="76"/>
      <c r="C190" s="262"/>
      <c r="D190" s="262"/>
      <c r="E190" s="76"/>
      <c r="F190" s="293"/>
      <c r="G190" s="262"/>
      <c r="H190" s="475"/>
      <c r="I190" s="475"/>
      <c r="J190" s="475"/>
      <c r="N190" s="50"/>
      <c r="R190" s="76"/>
      <c r="S190" s="76"/>
    </row>
    <row r="191">
      <c r="A191" s="76"/>
      <c r="B191" s="76"/>
      <c r="C191" s="262"/>
      <c r="D191" s="262"/>
      <c r="E191" s="76"/>
      <c r="F191" s="293"/>
      <c r="G191" s="262"/>
      <c r="H191" s="475"/>
      <c r="I191" s="475"/>
      <c r="J191" s="475"/>
      <c r="N191" s="50"/>
      <c r="R191" s="76"/>
      <c r="S191" s="76"/>
    </row>
    <row r="192">
      <c r="A192" s="76"/>
      <c r="B192" s="76"/>
      <c r="C192" s="262"/>
      <c r="D192" s="262"/>
      <c r="E192" s="76"/>
      <c r="F192" s="293"/>
      <c r="G192" s="262"/>
      <c r="H192" s="475"/>
      <c r="I192" s="475"/>
      <c r="J192" s="475"/>
      <c r="N192" s="50"/>
      <c r="R192" s="76"/>
      <c r="S192" s="76"/>
    </row>
    <row r="193">
      <c r="A193" s="76"/>
      <c r="B193" s="76"/>
      <c r="C193" s="262"/>
      <c r="D193" s="262"/>
      <c r="E193" s="76"/>
      <c r="F193" s="293"/>
      <c r="G193" s="262"/>
      <c r="H193" s="475"/>
      <c r="I193" s="475"/>
      <c r="J193" s="475"/>
      <c r="N193" s="50"/>
      <c r="R193" s="76"/>
      <c r="S193" s="76"/>
    </row>
    <row r="194">
      <c r="A194" s="76"/>
      <c r="B194" s="76"/>
      <c r="C194" s="262"/>
      <c r="D194" s="262"/>
      <c r="E194" s="76"/>
      <c r="F194" s="293"/>
      <c r="G194" s="262"/>
      <c r="H194" s="475"/>
      <c r="I194" s="475"/>
      <c r="J194" s="475"/>
      <c r="N194" s="50"/>
      <c r="R194" s="76"/>
      <c r="S194" s="76"/>
    </row>
    <row r="195">
      <c r="A195" s="76"/>
      <c r="B195" s="76"/>
      <c r="C195" s="262"/>
      <c r="D195" s="262"/>
      <c r="E195" s="76"/>
      <c r="F195" s="293"/>
      <c r="G195" s="262"/>
      <c r="H195" s="475"/>
      <c r="I195" s="475"/>
      <c r="J195" s="475"/>
      <c r="N195" s="50"/>
      <c r="R195" s="76"/>
      <c r="S195" s="76"/>
    </row>
    <row r="196">
      <c r="A196" s="76"/>
      <c r="B196" s="76"/>
      <c r="C196" s="262"/>
      <c r="D196" s="262"/>
      <c r="E196" s="76"/>
      <c r="F196" s="293"/>
      <c r="G196" s="262"/>
      <c r="H196" s="475"/>
      <c r="I196" s="475"/>
      <c r="J196" s="475"/>
      <c r="N196" s="50"/>
      <c r="R196" s="76"/>
      <c r="S196" s="76"/>
    </row>
    <row r="197">
      <c r="A197" s="76"/>
      <c r="B197" s="76"/>
      <c r="C197" s="262"/>
      <c r="D197" s="262"/>
      <c r="E197" s="76"/>
      <c r="F197" s="293"/>
      <c r="G197" s="262"/>
      <c r="H197" s="475"/>
      <c r="I197" s="475"/>
      <c r="J197" s="475"/>
      <c r="N197" s="50"/>
      <c r="R197" s="76"/>
      <c r="S197" s="76"/>
    </row>
    <row r="198">
      <c r="A198" s="76"/>
      <c r="B198" s="76"/>
      <c r="C198" s="262"/>
      <c r="D198" s="262"/>
      <c r="E198" s="76"/>
      <c r="F198" s="293"/>
      <c r="G198" s="262"/>
      <c r="H198" s="475"/>
      <c r="I198" s="475"/>
      <c r="J198" s="475"/>
      <c r="N198" s="50"/>
      <c r="R198" s="76"/>
      <c r="S198" s="76"/>
    </row>
    <row r="199">
      <c r="A199" s="76"/>
      <c r="B199" s="76"/>
      <c r="C199" s="262"/>
      <c r="D199" s="262"/>
      <c r="E199" s="76"/>
      <c r="F199" s="293"/>
      <c r="G199" s="262"/>
      <c r="H199" s="475"/>
      <c r="I199" s="475"/>
      <c r="J199" s="475"/>
      <c r="N199" s="50"/>
      <c r="R199" s="76"/>
      <c r="S199" s="76"/>
    </row>
    <row r="200">
      <c r="A200" s="76"/>
      <c r="B200" s="76"/>
      <c r="C200" s="262"/>
      <c r="D200" s="262"/>
      <c r="E200" s="76"/>
      <c r="F200" s="293"/>
      <c r="G200" s="262"/>
      <c r="H200" s="475"/>
      <c r="I200" s="475"/>
      <c r="J200" s="475"/>
      <c r="N200" s="50"/>
      <c r="R200" s="76"/>
      <c r="S200" s="76"/>
    </row>
    <row r="201">
      <c r="A201" s="76"/>
      <c r="B201" s="76"/>
      <c r="C201" s="262"/>
      <c r="D201" s="262"/>
      <c r="E201" s="76"/>
      <c r="F201" s="293"/>
      <c r="G201" s="262"/>
      <c r="H201" s="475"/>
      <c r="I201" s="475"/>
      <c r="J201" s="475"/>
      <c r="N201" s="50"/>
      <c r="R201" s="76"/>
      <c r="S201" s="76"/>
    </row>
    <row r="202">
      <c r="A202" s="76"/>
      <c r="B202" s="76"/>
      <c r="C202" s="262"/>
      <c r="D202" s="262"/>
      <c r="E202" s="76"/>
      <c r="F202" s="293"/>
      <c r="G202" s="262"/>
      <c r="H202" s="475"/>
      <c r="I202" s="475"/>
      <c r="J202" s="475"/>
      <c r="N202" s="50"/>
      <c r="R202" s="76"/>
      <c r="S202" s="76"/>
    </row>
    <row r="203">
      <c r="A203" s="76"/>
      <c r="B203" s="76"/>
      <c r="C203" s="262"/>
      <c r="D203" s="262"/>
      <c r="E203" s="76"/>
      <c r="F203" s="293"/>
      <c r="G203" s="262"/>
      <c r="H203" s="475"/>
      <c r="I203" s="475"/>
      <c r="J203" s="475"/>
      <c r="N203" s="50"/>
      <c r="R203" s="76"/>
      <c r="S203" s="76"/>
    </row>
    <row r="204">
      <c r="A204" s="76"/>
      <c r="B204" s="76"/>
      <c r="C204" s="262"/>
      <c r="D204" s="262"/>
      <c r="E204" s="76"/>
      <c r="F204" s="293"/>
      <c r="G204" s="262"/>
      <c r="H204" s="475"/>
      <c r="I204" s="475"/>
      <c r="J204" s="475"/>
      <c r="N204" s="50"/>
      <c r="R204" s="76"/>
      <c r="S204" s="76"/>
    </row>
    <row r="205">
      <c r="A205" s="76"/>
      <c r="B205" s="76"/>
      <c r="C205" s="262"/>
      <c r="D205" s="262"/>
      <c r="E205" s="76"/>
      <c r="F205" s="293"/>
      <c r="G205" s="262"/>
      <c r="H205" s="475"/>
      <c r="I205" s="475"/>
      <c r="J205" s="475"/>
      <c r="N205" s="50"/>
      <c r="R205" s="76"/>
      <c r="S205" s="76"/>
    </row>
    <row r="206">
      <c r="A206" s="76"/>
      <c r="B206" s="76"/>
      <c r="C206" s="262"/>
      <c r="D206" s="262"/>
      <c r="E206" s="76"/>
      <c r="F206" s="293"/>
      <c r="G206" s="262"/>
      <c r="H206" s="475"/>
      <c r="I206" s="475"/>
      <c r="J206" s="475"/>
      <c r="N206" s="50"/>
      <c r="R206" s="76"/>
      <c r="S206" s="76"/>
    </row>
    <row r="207">
      <c r="A207" s="76"/>
      <c r="B207" s="76"/>
      <c r="C207" s="262"/>
      <c r="D207" s="262"/>
      <c r="E207" s="76"/>
      <c r="F207" s="293"/>
      <c r="G207" s="262"/>
      <c r="H207" s="475"/>
      <c r="I207" s="475"/>
      <c r="J207" s="475"/>
      <c r="N207" s="50"/>
      <c r="R207" s="76"/>
      <c r="S207" s="76"/>
    </row>
    <row r="208">
      <c r="A208" s="76"/>
      <c r="B208" s="76"/>
      <c r="C208" s="262"/>
      <c r="D208" s="262"/>
      <c r="E208" s="76"/>
      <c r="F208" s="293"/>
      <c r="G208" s="262"/>
      <c r="H208" s="475"/>
      <c r="I208" s="475"/>
      <c r="J208" s="475"/>
      <c r="N208" s="50"/>
      <c r="R208" s="76"/>
      <c r="S208" s="76"/>
    </row>
    <row r="209">
      <c r="A209" s="76"/>
      <c r="B209" s="76"/>
      <c r="C209" s="262"/>
      <c r="D209" s="262"/>
      <c r="E209" s="76"/>
      <c r="F209" s="293"/>
      <c r="G209" s="262"/>
      <c r="H209" s="475"/>
      <c r="I209" s="475"/>
      <c r="J209" s="475"/>
      <c r="N209" s="50"/>
      <c r="R209" s="76"/>
      <c r="S209" s="76"/>
    </row>
    <row r="210">
      <c r="A210" s="76"/>
      <c r="B210" s="76"/>
      <c r="C210" s="262"/>
      <c r="D210" s="262"/>
      <c r="E210" s="76"/>
      <c r="F210" s="293"/>
      <c r="G210" s="262"/>
      <c r="H210" s="475"/>
      <c r="I210" s="475"/>
      <c r="J210" s="475"/>
      <c r="N210" s="50"/>
      <c r="R210" s="76"/>
      <c r="S210" s="76"/>
    </row>
    <row r="211">
      <c r="A211" s="76"/>
      <c r="B211" s="76"/>
      <c r="C211" s="262"/>
      <c r="D211" s="262"/>
      <c r="E211" s="76"/>
      <c r="F211" s="293"/>
      <c r="G211" s="262"/>
      <c r="H211" s="475"/>
      <c r="I211" s="475"/>
      <c r="J211" s="475"/>
      <c r="N211" s="50"/>
      <c r="R211" s="76"/>
      <c r="S211" s="76"/>
    </row>
    <row r="212">
      <c r="A212" s="76"/>
      <c r="B212" s="76"/>
      <c r="C212" s="262"/>
      <c r="D212" s="262"/>
      <c r="E212" s="76"/>
      <c r="F212" s="293"/>
      <c r="G212" s="262"/>
      <c r="H212" s="475"/>
      <c r="I212" s="475"/>
      <c r="J212" s="475"/>
      <c r="N212" s="50"/>
      <c r="R212" s="76"/>
      <c r="S212" s="76"/>
    </row>
    <row r="213">
      <c r="A213" s="76"/>
      <c r="B213" s="76"/>
      <c r="C213" s="262"/>
      <c r="D213" s="262"/>
      <c r="E213" s="76"/>
      <c r="F213" s="293"/>
      <c r="G213" s="262"/>
      <c r="H213" s="475"/>
      <c r="I213" s="475"/>
      <c r="J213" s="475"/>
      <c r="N213" s="50"/>
      <c r="R213" s="76"/>
      <c r="S213" s="76"/>
    </row>
    <row r="214">
      <c r="A214" s="76"/>
      <c r="B214" s="76"/>
      <c r="C214" s="262"/>
      <c r="D214" s="262"/>
      <c r="E214" s="76"/>
      <c r="F214" s="293"/>
      <c r="G214" s="262"/>
      <c r="H214" s="475"/>
      <c r="I214" s="475"/>
      <c r="J214" s="475"/>
      <c r="N214" s="50"/>
      <c r="R214" s="76"/>
      <c r="S214" s="76"/>
    </row>
    <row r="215">
      <c r="A215" s="76"/>
      <c r="B215" s="76"/>
      <c r="C215" s="262"/>
      <c r="D215" s="262"/>
      <c r="E215" s="76"/>
      <c r="F215" s="293"/>
      <c r="G215" s="262"/>
      <c r="H215" s="475"/>
      <c r="I215" s="475"/>
      <c r="J215" s="475"/>
      <c r="N215" s="50"/>
      <c r="R215" s="76"/>
      <c r="S215" s="76"/>
    </row>
    <row r="216">
      <c r="A216" s="76"/>
      <c r="B216" s="76"/>
      <c r="C216" s="262"/>
      <c r="D216" s="262"/>
      <c r="E216" s="76"/>
      <c r="F216" s="293"/>
      <c r="G216" s="262"/>
      <c r="H216" s="475"/>
      <c r="I216" s="475"/>
      <c r="J216" s="475"/>
      <c r="N216" s="50"/>
      <c r="R216" s="76"/>
      <c r="S216" s="76"/>
    </row>
    <row r="217">
      <c r="A217" s="76"/>
      <c r="B217" s="76"/>
      <c r="C217" s="262"/>
      <c r="D217" s="262"/>
      <c r="E217" s="76"/>
      <c r="F217" s="293"/>
      <c r="G217" s="262"/>
      <c r="H217" s="475"/>
      <c r="I217" s="475"/>
      <c r="J217" s="475"/>
      <c r="N217" s="50"/>
      <c r="R217" s="76"/>
      <c r="S217" s="76"/>
    </row>
    <row r="218">
      <c r="A218" s="76"/>
      <c r="B218" s="76"/>
      <c r="C218" s="262"/>
      <c r="D218" s="262"/>
      <c r="E218" s="76"/>
      <c r="F218" s="293"/>
      <c r="G218" s="262"/>
      <c r="H218" s="475"/>
      <c r="I218" s="475"/>
      <c r="J218" s="475"/>
      <c r="N218" s="50"/>
      <c r="R218" s="76"/>
      <c r="S218" s="76"/>
    </row>
    <row r="219">
      <c r="A219" s="76"/>
      <c r="B219" s="76"/>
      <c r="C219" s="262"/>
      <c r="D219" s="262"/>
      <c r="E219" s="76"/>
      <c r="F219" s="293"/>
      <c r="G219" s="262"/>
      <c r="H219" s="475"/>
      <c r="I219" s="475"/>
      <c r="J219" s="475"/>
      <c r="N219" s="50"/>
      <c r="R219" s="76"/>
      <c r="S219" s="76"/>
    </row>
    <row r="220">
      <c r="A220" s="76"/>
      <c r="B220" s="76"/>
      <c r="C220" s="262"/>
      <c r="D220" s="262"/>
      <c r="E220" s="76"/>
      <c r="F220" s="293"/>
      <c r="G220" s="262"/>
      <c r="H220" s="475"/>
      <c r="I220" s="475"/>
      <c r="J220" s="475"/>
      <c r="N220" s="50"/>
      <c r="R220" s="76"/>
      <c r="S220" s="76"/>
    </row>
    <row r="221">
      <c r="A221" s="76"/>
      <c r="B221" s="76"/>
      <c r="C221" s="262"/>
      <c r="D221" s="262"/>
      <c r="E221" s="76"/>
      <c r="F221" s="293"/>
      <c r="G221" s="262"/>
      <c r="H221" s="475"/>
      <c r="I221" s="475"/>
      <c r="J221" s="475"/>
      <c r="N221" s="50"/>
      <c r="R221" s="76"/>
      <c r="S221" s="76"/>
    </row>
    <row r="222">
      <c r="A222" s="76"/>
      <c r="B222" s="76"/>
      <c r="C222" s="262"/>
      <c r="D222" s="262"/>
      <c r="E222" s="76"/>
      <c r="F222" s="293"/>
      <c r="G222" s="262"/>
      <c r="H222" s="475"/>
      <c r="I222" s="475"/>
      <c r="J222" s="475"/>
      <c r="N222" s="50"/>
      <c r="R222" s="76"/>
      <c r="S222" s="76"/>
    </row>
    <row r="223">
      <c r="A223" s="76"/>
      <c r="B223" s="76"/>
      <c r="C223" s="262"/>
      <c r="D223" s="262"/>
      <c r="E223" s="76"/>
      <c r="F223" s="293"/>
      <c r="G223" s="262"/>
      <c r="H223" s="475"/>
      <c r="I223" s="475"/>
      <c r="J223" s="475"/>
      <c r="N223" s="50"/>
      <c r="R223" s="76"/>
      <c r="S223" s="76"/>
    </row>
    <row r="224">
      <c r="A224" s="76"/>
      <c r="B224" s="76"/>
      <c r="C224" s="262"/>
      <c r="D224" s="262"/>
      <c r="E224" s="76"/>
      <c r="F224" s="293"/>
      <c r="G224" s="262"/>
      <c r="H224" s="475"/>
      <c r="I224" s="475"/>
      <c r="J224" s="475"/>
      <c r="N224" s="50"/>
      <c r="R224" s="76"/>
      <c r="S224" s="76"/>
    </row>
    <row r="225">
      <c r="A225" s="76"/>
      <c r="B225" s="76"/>
      <c r="C225" s="262"/>
      <c r="D225" s="262"/>
      <c r="E225" s="76"/>
      <c r="F225" s="293"/>
      <c r="G225" s="262"/>
      <c r="H225" s="475"/>
      <c r="I225" s="475"/>
      <c r="J225" s="475"/>
      <c r="N225" s="50"/>
      <c r="R225" s="76"/>
      <c r="S225" s="76"/>
    </row>
    <row r="226">
      <c r="A226" s="76"/>
      <c r="B226" s="76"/>
      <c r="C226" s="262"/>
      <c r="D226" s="262"/>
      <c r="E226" s="76"/>
      <c r="F226" s="293"/>
      <c r="G226" s="262"/>
      <c r="H226" s="475"/>
      <c r="I226" s="475"/>
      <c r="J226" s="475"/>
      <c r="N226" s="50"/>
      <c r="R226" s="76"/>
      <c r="S226" s="76"/>
    </row>
    <row r="227">
      <c r="A227" s="76"/>
      <c r="B227" s="76"/>
      <c r="C227" s="262"/>
      <c r="D227" s="262"/>
      <c r="E227" s="76"/>
      <c r="F227" s="293"/>
      <c r="G227" s="262"/>
      <c r="H227" s="475"/>
      <c r="I227" s="475"/>
      <c r="J227" s="475"/>
      <c r="N227" s="50"/>
      <c r="R227" s="76"/>
      <c r="S227" s="76"/>
    </row>
    <row r="228">
      <c r="A228" s="76"/>
      <c r="B228" s="76"/>
      <c r="C228" s="262"/>
      <c r="D228" s="262"/>
      <c r="E228" s="76"/>
      <c r="F228" s="293"/>
      <c r="G228" s="262"/>
      <c r="H228" s="475"/>
      <c r="I228" s="475"/>
      <c r="J228" s="475"/>
      <c r="N228" s="50"/>
      <c r="R228" s="76"/>
      <c r="S228" s="76"/>
    </row>
    <row r="229">
      <c r="A229" s="76"/>
      <c r="B229" s="76"/>
      <c r="C229" s="262"/>
      <c r="D229" s="262"/>
      <c r="E229" s="76"/>
      <c r="F229" s="293"/>
      <c r="G229" s="262"/>
      <c r="H229" s="475"/>
      <c r="I229" s="475"/>
      <c r="J229" s="475"/>
      <c r="N229" s="50"/>
      <c r="R229" s="76"/>
      <c r="S229" s="76"/>
    </row>
    <row r="230">
      <c r="A230" s="76"/>
      <c r="B230" s="76"/>
      <c r="C230" s="262"/>
      <c r="D230" s="262"/>
      <c r="E230" s="76"/>
      <c r="F230" s="293"/>
      <c r="G230" s="262"/>
      <c r="H230" s="475"/>
      <c r="I230" s="475"/>
      <c r="J230" s="475"/>
      <c r="N230" s="50"/>
      <c r="R230" s="76"/>
      <c r="S230" s="76"/>
    </row>
    <row r="231">
      <c r="A231" s="76"/>
      <c r="B231" s="76"/>
      <c r="C231" s="262"/>
      <c r="D231" s="262"/>
      <c r="E231" s="76"/>
      <c r="F231" s="293"/>
      <c r="G231" s="262"/>
      <c r="H231" s="475"/>
      <c r="I231" s="475"/>
      <c r="J231" s="475"/>
      <c r="N231" s="50"/>
      <c r="R231" s="76"/>
      <c r="S231" s="76"/>
    </row>
    <row r="232">
      <c r="A232" s="76"/>
      <c r="B232" s="76"/>
      <c r="C232" s="262"/>
      <c r="D232" s="262"/>
      <c r="E232" s="76"/>
      <c r="F232" s="293"/>
      <c r="G232" s="262"/>
      <c r="H232" s="475"/>
      <c r="I232" s="475"/>
      <c r="J232" s="475"/>
      <c r="N232" s="50"/>
      <c r="R232" s="76"/>
      <c r="S232" s="76"/>
    </row>
    <row r="233">
      <c r="A233" s="76"/>
      <c r="B233" s="76"/>
      <c r="C233" s="262"/>
      <c r="D233" s="262"/>
      <c r="E233" s="76"/>
      <c r="F233" s="293"/>
      <c r="G233" s="262"/>
      <c r="H233" s="475"/>
      <c r="I233" s="475"/>
      <c r="J233" s="475"/>
      <c r="N233" s="50"/>
      <c r="R233" s="76"/>
      <c r="S233" s="76"/>
    </row>
    <row r="234">
      <c r="A234" s="76"/>
      <c r="B234" s="76"/>
      <c r="C234" s="262"/>
      <c r="D234" s="262"/>
      <c r="E234" s="76"/>
      <c r="F234" s="293"/>
      <c r="G234" s="262"/>
      <c r="H234" s="475"/>
      <c r="I234" s="475"/>
      <c r="J234" s="475"/>
      <c r="N234" s="50"/>
      <c r="R234" s="76"/>
      <c r="S234" s="76"/>
    </row>
    <row r="235">
      <c r="A235" s="76"/>
      <c r="B235" s="76"/>
      <c r="C235" s="262"/>
      <c r="D235" s="262"/>
      <c r="E235" s="76"/>
      <c r="F235" s="293"/>
      <c r="G235" s="262"/>
      <c r="H235" s="475"/>
      <c r="I235" s="475"/>
      <c r="J235" s="475"/>
      <c r="N235" s="50"/>
      <c r="R235" s="76"/>
      <c r="S235" s="76"/>
    </row>
    <row r="236">
      <c r="A236" s="76"/>
      <c r="B236" s="76"/>
      <c r="C236" s="262"/>
      <c r="D236" s="262"/>
      <c r="E236" s="76"/>
      <c r="F236" s="293"/>
      <c r="G236" s="262"/>
      <c r="H236" s="475"/>
      <c r="I236" s="475"/>
      <c r="J236" s="475"/>
      <c r="N236" s="50"/>
      <c r="R236" s="76"/>
      <c r="S236" s="76"/>
    </row>
    <row r="237">
      <c r="A237" s="76"/>
      <c r="B237" s="76"/>
      <c r="C237" s="262"/>
      <c r="D237" s="262"/>
      <c r="E237" s="76"/>
      <c r="F237" s="293"/>
      <c r="G237" s="262"/>
      <c r="H237" s="475"/>
      <c r="I237" s="475"/>
      <c r="J237" s="475"/>
      <c r="N237" s="50"/>
      <c r="R237" s="76"/>
      <c r="S237" s="76"/>
    </row>
    <row r="238">
      <c r="A238" s="76"/>
      <c r="B238" s="76"/>
      <c r="C238" s="262"/>
      <c r="D238" s="262"/>
      <c r="E238" s="76"/>
      <c r="F238" s="293"/>
      <c r="G238" s="262"/>
      <c r="H238" s="475"/>
      <c r="I238" s="475"/>
      <c r="J238" s="475"/>
      <c r="N238" s="50"/>
      <c r="R238" s="76"/>
      <c r="S238" s="76"/>
    </row>
    <row r="239">
      <c r="A239" s="76"/>
      <c r="B239" s="76"/>
      <c r="C239" s="262"/>
      <c r="D239" s="262"/>
      <c r="E239" s="76"/>
      <c r="F239" s="293"/>
      <c r="G239" s="262"/>
      <c r="H239" s="475"/>
      <c r="I239" s="475"/>
      <c r="J239" s="475"/>
      <c r="N239" s="50"/>
      <c r="R239" s="76"/>
      <c r="S239" s="76"/>
    </row>
    <row r="240">
      <c r="A240" s="76"/>
      <c r="B240" s="76"/>
      <c r="C240" s="262"/>
      <c r="D240" s="262"/>
      <c r="E240" s="76"/>
      <c r="F240" s="293"/>
      <c r="G240" s="262"/>
      <c r="H240" s="475"/>
      <c r="I240" s="475"/>
      <c r="J240" s="475"/>
      <c r="N240" s="50"/>
      <c r="R240" s="76"/>
      <c r="S240" s="76"/>
    </row>
    <row r="241">
      <c r="A241" s="76"/>
      <c r="B241" s="76"/>
      <c r="C241" s="262"/>
      <c r="D241" s="262"/>
      <c r="E241" s="76"/>
      <c r="F241" s="293"/>
      <c r="G241" s="262"/>
      <c r="H241" s="475"/>
      <c r="I241" s="475"/>
      <c r="J241" s="475"/>
      <c r="N241" s="50"/>
      <c r="R241" s="76"/>
      <c r="S241" s="76"/>
    </row>
    <row r="242">
      <c r="A242" s="76"/>
      <c r="B242" s="76"/>
      <c r="C242" s="262"/>
      <c r="D242" s="262"/>
      <c r="E242" s="76"/>
      <c r="F242" s="293"/>
      <c r="G242" s="262"/>
      <c r="H242" s="475"/>
      <c r="I242" s="475"/>
      <c r="J242" s="475"/>
      <c r="N242" s="50"/>
      <c r="R242" s="76"/>
      <c r="S242" s="76"/>
    </row>
    <row r="243">
      <c r="A243" s="76"/>
      <c r="B243" s="76"/>
      <c r="C243" s="262"/>
      <c r="D243" s="262"/>
      <c r="E243" s="76"/>
      <c r="F243" s="293"/>
      <c r="G243" s="262"/>
      <c r="H243" s="475"/>
      <c r="I243" s="475"/>
      <c r="J243" s="475"/>
      <c r="N243" s="50"/>
      <c r="R243" s="76"/>
      <c r="S243" s="76"/>
    </row>
    <row r="244">
      <c r="A244" s="76"/>
      <c r="B244" s="76"/>
      <c r="C244" s="262"/>
      <c r="D244" s="262"/>
      <c r="E244" s="76"/>
      <c r="F244" s="293"/>
      <c r="G244" s="262"/>
      <c r="H244" s="475"/>
      <c r="I244" s="475"/>
      <c r="J244" s="475"/>
      <c r="N244" s="50"/>
      <c r="R244" s="76"/>
      <c r="S244" s="76"/>
    </row>
    <row r="245">
      <c r="A245" s="76"/>
      <c r="B245" s="76"/>
      <c r="C245" s="262"/>
      <c r="D245" s="262"/>
      <c r="E245" s="76"/>
      <c r="F245" s="293"/>
      <c r="G245" s="262"/>
      <c r="H245" s="475"/>
      <c r="I245" s="475"/>
      <c r="J245" s="475"/>
      <c r="N245" s="50"/>
      <c r="R245" s="76"/>
      <c r="S245" s="76"/>
    </row>
    <row r="246">
      <c r="A246" s="76"/>
      <c r="B246" s="76"/>
      <c r="C246" s="262"/>
      <c r="D246" s="262"/>
      <c r="E246" s="76"/>
      <c r="F246" s="293"/>
      <c r="G246" s="262"/>
      <c r="H246" s="475"/>
      <c r="I246" s="475"/>
      <c r="J246" s="475"/>
      <c r="N246" s="50"/>
      <c r="R246" s="76"/>
      <c r="S246" s="76"/>
    </row>
    <row r="247">
      <c r="A247" s="76"/>
      <c r="B247" s="76"/>
      <c r="C247" s="262"/>
      <c r="D247" s="262"/>
      <c r="E247" s="76"/>
      <c r="F247" s="293"/>
      <c r="G247" s="262"/>
      <c r="H247" s="475"/>
      <c r="I247" s="475"/>
      <c r="J247" s="475"/>
      <c r="N247" s="50"/>
      <c r="R247" s="76"/>
      <c r="S247" s="76"/>
    </row>
    <row r="248">
      <c r="A248" s="76"/>
      <c r="B248" s="76"/>
      <c r="C248" s="262"/>
      <c r="D248" s="262"/>
      <c r="E248" s="76"/>
      <c r="F248" s="293"/>
      <c r="G248" s="262"/>
      <c r="H248" s="475"/>
      <c r="I248" s="475"/>
      <c r="J248" s="475"/>
      <c r="N248" s="50"/>
      <c r="R248" s="76"/>
      <c r="S248" s="76"/>
    </row>
    <row r="249">
      <c r="A249" s="76"/>
      <c r="B249" s="76"/>
      <c r="C249" s="262"/>
      <c r="D249" s="262"/>
      <c r="E249" s="76"/>
      <c r="F249" s="293"/>
      <c r="G249" s="262"/>
      <c r="H249" s="475"/>
      <c r="I249" s="475"/>
      <c r="J249" s="475"/>
      <c r="N249" s="50"/>
      <c r="R249" s="76"/>
      <c r="S249" s="76"/>
    </row>
    <row r="250">
      <c r="A250" s="76"/>
      <c r="B250" s="76"/>
      <c r="C250" s="262"/>
      <c r="D250" s="262"/>
      <c r="E250" s="76"/>
      <c r="F250" s="293"/>
      <c r="G250" s="262"/>
      <c r="H250" s="475"/>
      <c r="I250" s="475"/>
      <c r="J250" s="475"/>
      <c r="N250" s="50"/>
      <c r="R250" s="76"/>
      <c r="S250" s="76"/>
    </row>
    <row r="251">
      <c r="A251" s="76"/>
      <c r="B251" s="76"/>
      <c r="C251" s="262"/>
      <c r="D251" s="262"/>
      <c r="E251" s="76"/>
      <c r="F251" s="293"/>
      <c r="G251" s="262"/>
      <c r="H251" s="475"/>
      <c r="I251" s="475"/>
      <c r="J251" s="475"/>
      <c r="N251" s="50"/>
      <c r="R251" s="76"/>
      <c r="S251" s="76"/>
    </row>
    <row r="252">
      <c r="A252" s="76"/>
      <c r="B252" s="76"/>
      <c r="C252" s="262"/>
      <c r="D252" s="262"/>
      <c r="E252" s="76"/>
      <c r="F252" s="293"/>
      <c r="G252" s="262"/>
      <c r="H252" s="475"/>
      <c r="I252" s="475"/>
      <c r="J252" s="475"/>
      <c r="N252" s="50"/>
      <c r="R252" s="76"/>
      <c r="S252" s="76"/>
    </row>
    <row r="253">
      <c r="A253" s="76"/>
      <c r="B253" s="76"/>
      <c r="C253" s="262"/>
      <c r="D253" s="262"/>
      <c r="E253" s="76"/>
      <c r="F253" s="293"/>
      <c r="G253" s="262"/>
      <c r="H253" s="475"/>
      <c r="I253" s="475"/>
      <c r="J253" s="475"/>
      <c r="N253" s="50"/>
      <c r="R253" s="76"/>
      <c r="S253" s="76"/>
    </row>
    <row r="254">
      <c r="A254" s="76"/>
      <c r="B254" s="76"/>
      <c r="C254" s="262"/>
      <c r="D254" s="262"/>
      <c r="E254" s="76"/>
      <c r="F254" s="293"/>
      <c r="G254" s="262"/>
      <c r="H254" s="475"/>
      <c r="I254" s="475"/>
      <c r="J254" s="475"/>
      <c r="N254" s="50"/>
      <c r="R254" s="76"/>
      <c r="S254" s="76"/>
    </row>
    <row r="255">
      <c r="A255" s="76"/>
      <c r="B255" s="76"/>
      <c r="C255" s="262"/>
      <c r="D255" s="262"/>
      <c r="E255" s="76"/>
      <c r="F255" s="293"/>
      <c r="G255" s="262"/>
      <c r="H255" s="475"/>
      <c r="I255" s="475"/>
      <c r="J255" s="475"/>
      <c r="N255" s="50"/>
      <c r="R255" s="76"/>
      <c r="S255" s="76"/>
    </row>
    <row r="256">
      <c r="A256" s="76"/>
      <c r="B256" s="76"/>
      <c r="C256" s="262"/>
      <c r="D256" s="262"/>
      <c r="E256" s="76"/>
      <c r="F256" s="293"/>
      <c r="G256" s="262"/>
      <c r="H256" s="475"/>
      <c r="I256" s="475"/>
      <c r="J256" s="475"/>
      <c r="N256" s="50"/>
      <c r="R256" s="76"/>
      <c r="S256" s="76"/>
    </row>
    <row r="257">
      <c r="A257" s="76"/>
      <c r="B257" s="76"/>
      <c r="C257" s="262"/>
      <c r="D257" s="262"/>
      <c r="E257" s="76"/>
      <c r="F257" s="293"/>
      <c r="G257" s="262"/>
      <c r="H257" s="475"/>
      <c r="I257" s="475"/>
      <c r="J257" s="475"/>
      <c r="N257" s="50"/>
      <c r="R257" s="76"/>
      <c r="S257" s="76"/>
    </row>
    <row r="258">
      <c r="A258" s="76"/>
      <c r="B258" s="76"/>
      <c r="C258" s="262"/>
      <c r="D258" s="262"/>
      <c r="E258" s="76"/>
      <c r="F258" s="293"/>
      <c r="G258" s="262"/>
      <c r="H258" s="475"/>
      <c r="I258" s="475"/>
      <c r="J258" s="475"/>
      <c r="N258" s="50"/>
      <c r="R258" s="76"/>
      <c r="S258" s="76"/>
    </row>
    <row r="259">
      <c r="A259" s="76"/>
      <c r="B259" s="76"/>
      <c r="C259" s="262"/>
      <c r="D259" s="262"/>
      <c r="E259" s="76"/>
      <c r="F259" s="293"/>
      <c r="G259" s="262"/>
      <c r="H259" s="475"/>
      <c r="I259" s="475"/>
      <c r="J259" s="475"/>
      <c r="N259" s="50"/>
      <c r="R259" s="76"/>
      <c r="S259" s="76"/>
    </row>
    <row r="260">
      <c r="A260" s="76"/>
      <c r="B260" s="76"/>
      <c r="C260" s="262"/>
      <c r="D260" s="262"/>
      <c r="E260" s="76"/>
      <c r="F260" s="293"/>
      <c r="G260" s="262"/>
      <c r="H260" s="475"/>
      <c r="I260" s="475"/>
      <c r="J260" s="475"/>
      <c r="N260" s="50"/>
      <c r="R260" s="76"/>
      <c r="S260" s="76"/>
    </row>
    <row r="261">
      <c r="A261" s="76"/>
      <c r="B261" s="76"/>
      <c r="C261" s="262"/>
      <c r="D261" s="262"/>
      <c r="E261" s="76"/>
      <c r="F261" s="293"/>
      <c r="G261" s="262"/>
      <c r="H261" s="475"/>
      <c r="I261" s="475"/>
      <c r="J261" s="475"/>
      <c r="N261" s="50"/>
      <c r="R261" s="76"/>
      <c r="S261" s="76"/>
    </row>
    <row r="262">
      <c r="A262" s="76"/>
      <c r="B262" s="76"/>
      <c r="C262" s="262"/>
      <c r="D262" s="262"/>
      <c r="E262" s="76"/>
      <c r="F262" s="293"/>
      <c r="G262" s="262"/>
      <c r="H262" s="475"/>
      <c r="I262" s="475"/>
      <c r="J262" s="475"/>
      <c r="N262" s="50"/>
      <c r="R262" s="76"/>
      <c r="S262" s="76"/>
    </row>
    <row r="263">
      <c r="A263" s="76"/>
      <c r="B263" s="76"/>
      <c r="C263" s="262"/>
      <c r="D263" s="262"/>
      <c r="E263" s="76"/>
      <c r="F263" s="293"/>
      <c r="G263" s="262"/>
      <c r="H263" s="475"/>
      <c r="I263" s="475"/>
      <c r="J263" s="475"/>
      <c r="N263" s="50"/>
      <c r="R263" s="76"/>
      <c r="S263" s="76"/>
    </row>
    <row r="264">
      <c r="A264" s="76"/>
      <c r="B264" s="76"/>
      <c r="C264" s="262"/>
      <c r="D264" s="262"/>
      <c r="E264" s="76"/>
      <c r="F264" s="293"/>
      <c r="G264" s="262"/>
      <c r="H264" s="475"/>
      <c r="I264" s="475"/>
      <c r="J264" s="475"/>
      <c r="N264" s="50"/>
      <c r="R264" s="76"/>
      <c r="S264" s="76"/>
    </row>
    <row r="265">
      <c r="A265" s="76"/>
      <c r="B265" s="76"/>
      <c r="C265" s="262"/>
      <c r="D265" s="262"/>
      <c r="E265" s="76"/>
      <c r="F265" s="293"/>
      <c r="G265" s="262"/>
      <c r="H265" s="475"/>
      <c r="I265" s="475"/>
      <c r="J265" s="475"/>
      <c r="N265" s="50"/>
      <c r="R265" s="76"/>
      <c r="S265" s="76"/>
    </row>
    <row r="266">
      <c r="A266" s="76"/>
      <c r="B266" s="76"/>
      <c r="C266" s="262"/>
      <c r="D266" s="262"/>
      <c r="E266" s="76"/>
      <c r="F266" s="293"/>
      <c r="G266" s="262"/>
      <c r="H266" s="475"/>
      <c r="I266" s="475"/>
      <c r="J266" s="475"/>
      <c r="N266" s="50"/>
      <c r="R266" s="76"/>
      <c r="S266" s="76"/>
    </row>
    <row r="267">
      <c r="A267" s="76"/>
      <c r="B267" s="76"/>
      <c r="C267" s="262"/>
      <c r="D267" s="262"/>
      <c r="E267" s="76"/>
      <c r="F267" s="293"/>
      <c r="G267" s="262"/>
      <c r="H267" s="475"/>
      <c r="I267" s="475"/>
      <c r="J267" s="475"/>
      <c r="N267" s="50"/>
      <c r="R267" s="76"/>
      <c r="S267" s="76"/>
    </row>
    <row r="268">
      <c r="A268" s="76"/>
      <c r="B268" s="76"/>
      <c r="C268" s="262"/>
      <c r="D268" s="262"/>
      <c r="E268" s="76"/>
      <c r="F268" s="293"/>
      <c r="G268" s="262"/>
      <c r="H268" s="475"/>
      <c r="I268" s="475"/>
      <c r="J268" s="475"/>
      <c r="N268" s="50"/>
      <c r="R268" s="76"/>
      <c r="S268" s="76"/>
    </row>
    <row r="269">
      <c r="A269" s="76"/>
      <c r="B269" s="76"/>
      <c r="C269" s="262"/>
      <c r="D269" s="262"/>
      <c r="E269" s="76"/>
      <c r="F269" s="293"/>
      <c r="G269" s="262"/>
      <c r="H269" s="475"/>
      <c r="I269" s="475"/>
      <c r="J269" s="475"/>
      <c r="N269" s="50"/>
      <c r="R269" s="76"/>
      <c r="S269" s="76"/>
    </row>
    <row r="270">
      <c r="A270" s="76"/>
      <c r="B270" s="76"/>
      <c r="C270" s="262"/>
      <c r="D270" s="262"/>
      <c r="E270" s="76"/>
      <c r="F270" s="293"/>
      <c r="G270" s="262"/>
      <c r="H270" s="475"/>
      <c r="I270" s="475"/>
      <c r="J270" s="475"/>
      <c r="N270" s="50"/>
      <c r="R270" s="76"/>
      <c r="S270" s="76"/>
    </row>
    <row r="271">
      <c r="A271" s="76"/>
      <c r="B271" s="76"/>
      <c r="C271" s="262"/>
      <c r="D271" s="262"/>
      <c r="E271" s="76"/>
      <c r="F271" s="293"/>
      <c r="G271" s="262"/>
      <c r="H271" s="475"/>
      <c r="I271" s="475"/>
      <c r="J271" s="475"/>
      <c r="N271" s="50"/>
      <c r="R271" s="76"/>
      <c r="S271" s="76"/>
    </row>
    <row r="272">
      <c r="A272" s="76"/>
      <c r="B272" s="76"/>
      <c r="C272" s="262"/>
      <c r="D272" s="262"/>
      <c r="E272" s="76"/>
      <c r="F272" s="293"/>
      <c r="G272" s="262"/>
      <c r="H272" s="475"/>
      <c r="I272" s="475"/>
      <c r="J272" s="475"/>
      <c r="N272" s="50"/>
      <c r="R272" s="76"/>
      <c r="S272" s="76"/>
    </row>
    <row r="273">
      <c r="A273" s="76"/>
      <c r="B273" s="76"/>
      <c r="C273" s="262"/>
      <c r="D273" s="262"/>
      <c r="E273" s="76"/>
      <c r="F273" s="293"/>
      <c r="G273" s="262"/>
      <c r="H273" s="475"/>
      <c r="I273" s="475"/>
      <c r="J273" s="475"/>
      <c r="N273" s="50"/>
      <c r="R273" s="76"/>
      <c r="S273" s="76"/>
    </row>
    <row r="274">
      <c r="A274" s="76"/>
      <c r="B274" s="76"/>
      <c r="C274" s="262"/>
      <c r="D274" s="262"/>
      <c r="E274" s="76"/>
      <c r="F274" s="293"/>
      <c r="G274" s="262"/>
      <c r="H274" s="475"/>
      <c r="I274" s="475"/>
      <c r="J274" s="475"/>
      <c r="N274" s="50"/>
      <c r="R274" s="76"/>
      <c r="S274" s="76"/>
    </row>
    <row r="275">
      <c r="A275" s="76"/>
      <c r="B275" s="76"/>
      <c r="C275" s="262"/>
      <c r="D275" s="262"/>
      <c r="E275" s="76"/>
      <c r="F275" s="293"/>
      <c r="G275" s="262"/>
      <c r="H275" s="475"/>
      <c r="I275" s="475"/>
      <c r="J275" s="475"/>
      <c r="N275" s="50"/>
      <c r="R275" s="76"/>
      <c r="S275" s="76"/>
    </row>
    <row r="276">
      <c r="A276" s="76"/>
      <c r="B276" s="76"/>
      <c r="C276" s="262"/>
      <c r="D276" s="262"/>
      <c r="E276" s="76"/>
      <c r="F276" s="293"/>
      <c r="G276" s="262"/>
      <c r="H276" s="475"/>
      <c r="I276" s="475"/>
      <c r="J276" s="475"/>
      <c r="N276" s="50"/>
      <c r="R276" s="76"/>
      <c r="S276" s="76"/>
    </row>
    <row r="277">
      <c r="A277" s="76"/>
      <c r="B277" s="76"/>
      <c r="C277" s="262"/>
      <c r="D277" s="262"/>
      <c r="E277" s="76"/>
      <c r="F277" s="293"/>
      <c r="G277" s="262"/>
      <c r="H277" s="475"/>
      <c r="I277" s="475"/>
      <c r="J277" s="475"/>
      <c r="N277" s="50"/>
      <c r="R277" s="76"/>
      <c r="S277" s="76"/>
    </row>
    <row r="278">
      <c r="A278" s="76"/>
      <c r="B278" s="76"/>
      <c r="C278" s="262"/>
      <c r="D278" s="262"/>
      <c r="E278" s="76"/>
      <c r="F278" s="293"/>
      <c r="G278" s="262"/>
      <c r="H278" s="475"/>
      <c r="I278" s="475"/>
      <c r="J278" s="475"/>
      <c r="N278" s="50"/>
      <c r="R278" s="76"/>
      <c r="S278" s="76"/>
    </row>
    <row r="279">
      <c r="A279" s="76"/>
      <c r="B279" s="76"/>
      <c r="C279" s="262"/>
      <c r="D279" s="262"/>
      <c r="E279" s="76"/>
      <c r="F279" s="293"/>
      <c r="G279" s="262"/>
      <c r="H279" s="475"/>
      <c r="I279" s="475"/>
      <c r="J279" s="475"/>
      <c r="N279" s="50"/>
      <c r="R279" s="76"/>
      <c r="S279" s="76"/>
    </row>
    <row r="280">
      <c r="A280" s="76"/>
      <c r="B280" s="76"/>
      <c r="C280" s="262"/>
      <c r="D280" s="262"/>
      <c r="E280" s="76"/>
      <c r="F280" s="293"/>
      <c r="G280" s="262"/>
      <c r="H280" s="475"/>
      <c r="I280" s="475"/>
      <c r="J280" s="475"/>
      <c r="N280" s="50"/>
      <c r="R280" s="76"/>
      <c r="S280" s="76"/>
    </row>
    <row r="281">
      <c r="A281" s="76"/>
      <c r="B281" s="76"/>
      <c r="C281" s="262"/>
      <c r="D281" s="262"/>
      <c r="E281" s="76"/>
      <c r="F281" s="293"/>
      <c r="G281" s="262"/>
      <c r="H281" s="475"/>
      <c r="I281" s="475"/>
      <c r="J281" s="475"/>
      <c r="N281" s="50"/>
      <c r="R281" s="76"/>
      <c r="S281" s="76"/>
    </row>
    <row r="282">
      <c r="A282" s="76"/>
      <c r="B282" s="76"/>
      <c r="C282" s="262"/>
      <c r="D282" s="262"/>
      <c r="E282" s="76"/>
      <c r="F282" s="293"/>
      <c r="G282" s="262"/>
      <c r="H282" s="475"/>
      <c r="I282" s="475"/>
      <c r="J282" s="475"/>
      <c r="N282" s="50"/>
      <c r="R282" s="76"/>
      <c r="S282" s="76"/>
    </row>
    <row r="283">
      <c r="A283" s="76"/>
      <c r="B283" s="76"/>
      <c r="C283" s="262"/>
      <c r="D283" s="262"/>
      <c r="E283" s="76"/>
      <c r="F283" s="293"/>
      <c r="G283" s="262"/>
      <c r="H283" s="475"/>
      <c r="I283" s="475"/>
      <c r="J283" s="475"/>
      <c r="N283" s="50"/>
      <c r="R283" s="76"/>
      <c r="S283" s="76"/>
    </row>
    <row r="284">
      <c r="A284" s="76"/>
      <c r="B284" s="76"/>
      <c r="C284" s="262"/>
      <c r="D284" s="262"/>
      <c r="E284" s="76"/>
      <c r="F284" s="293"/>
      <c r="G284" s="262"/>
      <c r="H284" s="475"/>
      <c r="I284" s="475"/>
      <c r="J284" s="475"/>
      <c r="N284" s="50"/>
      <c r="R284" s="76"/>
      <c r="S284" s="76"/>
    </row>
    <row r="285">
      <c r="A285" s="76"/>
      <c r="B285" s="76"/>
      <c r="C285" s="262"/>
      <c r="D285" s="262"/>
      <c r="E285" s="76"/>
      <c r="F285" s="293"/>
      <c r="G285" s="262"/>
      <c r="H285" s="475"/>
      <c r="I285" s="475"/>
      <c r="J285" s="475"/>
      <c r="N285" s="50"/>
      <c r="R285" s="76"/>
      <c r="S285" s="76"/>
    </row>
    <row r="286">
      <c r="A286" s="76"/>
      <c r="B286" s="76"/>
      <c r="C286" s="262"/>
      <c r="D286" s="262"/>
      <c r="E286" s="76"/>
      <c r="F286" s="293"/>
      <c r="G286" s="262"/>
      <c r="H286" s="475"/>
      <c r="I286" s="475"/>
      <c r="J286" s="475"/>
      <c r="N286" s="50"/>
      <c r="R286" s="76"/>
      <c r="S286" s="76"/>
    </row>
    <row r="287">
      <c r="A287" s="76"/>
      <c r="B287" s="76"/>
      <c r="C287" s="262"/>
      <c r="D287" s="262"/>
      <c r="E287" s="76"/>
      <c r="F287" s="293"/>
      <c r="G287" s="262"/>
      <c r="H287" s="475"/>
      <c r="I287" s="475"/>
      <c r="J287" s="475"/>
      <c r="N287" s="50"/>
      <c r="R287" s="76"/>
      <c r="S287" s="76"/>
    </row>
    <row r="288">
      <c r="A288" s="76"/>
      <c r="B288" s="76"/>
      <c r="C288" s="262"/>
      <c r="D288" s="262"/>
      <c r="E288" s="76"/>
      <c r="F288" s="293"/>
      <c r="G288" s="262"/>
      <c r="H288" s="475"/>
      <c r="I288" s="475"/>
      <c r="J288" s="475"/>
      <c r="N288" s="50"/>
      <c r="R288" s="76"/>
      <c r="S288" s="76"/>
    </row>
    <row r="289">
      <c r="A289" s="76"/>
      <c r="B289" s="76"/>
      <c r="C289" s="262"/>
      <c r="D289" s="262"/>
      <c r="E289" s="76"/>
      <c r="F289" s="293"/>
      <c r="G289" s="262"/>
      <c r="H289" s="475"/>
      <c r="I289" s="475"/>
      <c r="J289" s="475"/>
      <c r="N289" s="50"/>
      <c r="R289" s="76"/>
      <c r="S289" s="76"/>
    </row>
    <row r="290">
      <c r="A290" s="76"/>
      <c r="B290" s="76"/>
      <c r="C290" s="262"/>
      <c r="D290" s="262"/>
      <c r="E290" s="76"/>
      <c r="F290" s="293"/>
      <c r="G290" s="262"/>
      <c r="H290" s="475"/>
      <c r="I290" s="475"/>
      <c r="J290" s="475"/>
      <c r="N290" s="50"/>
      <c r="R290" s="76"/>
      <c r="S290" s="76"/>
    </row>
    <row r="291">
      <c r="A291" s="76"/>
      <c r="B291" s="76"/>
      <c r="C291" s="262"/>
      <c r="D291" s="262"/>
      <c r="E291" s="76"/>
      <c r="F291" s="293"/>
      <c r="G291" s="262"/>
      <c r="H291" s="475"/>
      <c r="I291" s="475"/>
      <c r="J291" s="475"/>
      <c r="N291" s="50"/>
      <c r="R291" s="76"/>
      <c r="S291" s="76"/>
    </row>
    <row r="292">
      <c r="A292" s="76"/>
      <c r="B292" s="76"/>
      <c r="C292" s="262"/>
      <c r="D292" s="262"/>
      <c r="E292" s="76"/>
      <c r="F292" s="293"/>
      <c r="G292" s="262"/>
      <c r="H292" s="475"/>
      <c r="I292" s="475"/>
      <c r="J292" s="475"/>
      <c r="N292" s="50"/>
      <c r="R292" s="76"/>
      <c r="S292" s="76"/>
    </row>
    <row r="293">
      <c r="A293" s="76"/>
      <c r="B293" s="76"/>
      <c r="C293" s="262"/>
      <c r="D293" s="262"/>
      <c r="E293" s="76"/>
      <c r="F293" s="293"/>
      <c r="G293" s="262"/>
      <c r="H293" s="475"/>
      <c r="I293" s="475"/>
      <c r="J293" s="475"/>
      <c r="N293" s="50"/>
      <c r="R293" s="76"/>
      <c r="S293" s="76"/>
    </row>
    <row r="294">
      <c r="A294" s="76"/>
      <c r="B294" s="76"/>
      <c r="C294" s="262"/>
      <c r="D294" s="262"/>
      <c r="E294" s="76"/>
      <c r="F294" s="293"/>
      <c r="G294" s="262"/>
      <c r="H294" s="475"/>
      <c r="I294" s="475"/>
      <c r="J294" s="475"/>
      <c r="N294" s="50"/>
      <c r="R294" s="76"/>
      <c r="S294" s="76"/>
    </row>
    <row r="295">
      <c r="A295" s="76"/>
      <c r="B295" s="76"/>
      <c r="C295" s="262"/>
      <c r="D295" s="262"/>
      <c r="E295" s="76"/>
      <c r="F295" s="293"/>
      <c r="G295" s="262"/>
      <c r="H295" s="475"/>
      <c r="I295" s="475"/>
      <c r="J295" s="475"/>
      <c r="N295" s="50"/>
      <c r="R295" s="76"/>
      <c r="S295" s="76"/>
    </row>
    <row r="296">
      <c r="A296" s="76"/>
      <c r="B296" s="76"/>
      <c r="C296" s="262"/>
      <c r="D296" s="262"/>
      <c r="E296" s="76"/>
      <c r="F296" s="293"/>
      <c r="G296" s="262"/>
      <c r="H296" s="475"/>
      <c r="I296" s="475"/>
      <c r="J296" s="475"/>
      <c r="N296" s="50"/>
      <c r="R296" s="76"/>
      <c r="S296" s="76"/>
    </row>
    <row r="297">
      <c r="A297" s="76"/>
      <c r="B297" s="76"/>
      <c r="C297" s="262"/>
      <c r="D297" s="262"/>
      <c r="E297" s="76"/>
      <c r="F297" s="293"/>
      <c r="G297" s="262"/>
      <c r="H297" s="475"/>
      <c r="I297" s="475"/>
      <c r="J297" s="475"/>
      <c r="N297" s="50"/>
      <c r="R297" s="76"/>
      <c r="S297" s="76"/>
    </row>
    <row r="298">
      <c r="A298" s="76"/>
      <c r="B298" s="76"/>
      <c r="C298" s="262"/>
      <c r="D298" s="262"/>
      <c r="E298" s="76"/>
      <c r="F298" s="293"/>
      <c r="G298" s="262"/>
      <c r="H298" s="475"/>
      <c r="I298" s="475"/>
      <c r="J298" s="475"/>
      <c r="N298" s="50"/>
      <c r="R298" s="76"/>
      <c r="S298" s="76"/>
    </row>
    <row r="299">
      <c r="A299" s="76"/>
      <c r="B299" s="76"/>
      <c r="C299" s="262"/>
      <c r="D299" s="262"/>
      <c r="E299" s="76"/>
      <c r="F299" s="293"/>
      <c r="G299" s="262"/>
      <c r="H299" s="475"/>
      <c r="I299" s="475"/>
      <c r="J299" s="475"/>
      <c r="N299" s="50"/>
      <c r="R299" s="76"/>
      <c r="S299" s="76"/>
    </row>
    <row r="300">
      <c r="A300" s="76"/>
      <c r="B300" s="76"/>
      <c r="C300" s="262"/>
      <c r="D300" s="262"/>
      <c r="E300" s="76"/>
      <c r="F300" s="293"/>
      <c r="G300" s="262"/>
      <c r="H300" s="475"/>
      <c r="I300" s="475"/>
      <c r="J300" s="475"/>
      <c r="N300" s="50"/>
      <c r="R300" s="76"/>
      <c r="S300" s="76"/>
    </row>
    <row r="301">
      <c r="A301" s="76"/>
      <c r="B301" s="76"/>
      <c r="C301" s="262"/>
      <c r="D301" s="262"/>
      <c r="E301" s="76"/>
      <c r="F301" s="293"/>
      <c r="G301" s="262"/>
      <c r="H301" s="475"/>
      <c r="I301" s="475"/>
      <c r="J301" s="475"/>
      <c r="N301" s="50"/>
      <c r="R301" s="76"/>
      <c r="S301" s="76"/>
    </row>
    <row r="302">
      <c r="A302" s="76"/>
      <c r="B302" s="76"/>
      <c r="C302" s="262"/>
      <c r="D302" s="262"/>
      <c r="E302" s="76"/>
      <c r="F302" s="293"/>
      <c r="G302" s="262"/>
      <c r="H302" s="475"/>
      <c r="I302" s="475"/>
      <c r="J302" s="475"/>
      <c r="N302" s="50"/>
      <c r="R302" s="76"/>
      <c r="S302" s="76"/>
    </row>
    <row r="303">
      <c r="A303" s="76"/>
      <c r="B303" s="76"/>
      <c r="C303" s="262"/>
      <c r="D303" s="262"/>
      <c r="E303" s="76"/>
      <c r="F303" s="293"/>
      <c r="G303" s="262"/>
      <c r="H303" s="475"/>
      <c r="I303" s="475"/>
      <c r="J303" s="475"/>
      <c r="N303" s="50"/>
      <c r="R303" s="76"/>
      <c r="S303" s="76"/>
    </row>
    <row r="304">
      <c r="A304" s="76"/>
      <c r="B304" s="76"/>
      <c r="C304" s="262"/>
      <c r="D304" s="262"/>
      <c r="E304" s="76"/>
      <c r="F304" s="293"/>
      <c r="G304" s="262"/>
      <c r="H304" s="475"/>
      <c r="I304" s="475"/>
      <c r="J304" s="475"/>
      <c r="N304" s="50"/>
      <c r="R304" s="76"/>
      <c r="S304" s="76"/>
    </row>
    <row r="305">
      <c r="A305" s="76"/>
      <c r="B305" s="76"/>
      <c r="C305" s="262"/>
      <c r="D305" s="262"/>
      <c r="E305" s="76"/>
      <c r="F305" s="293"/>
      <c r="G305" s="262"/>
      <c r="H305" s="475"/>
      <c r="I305" s="475"/>
      <c r="J305" s="475"/>
      <c r="N305" s="50"/>
      <c r="R305" s="76"/>
      <c r="S305" s="76"/>
    </row>
    <row r="306">
      <c r="A306" s="76"/>
      <c r="B306" s="76"/>
      <c r="C306" s="262"/>
      <c r="D306" s="262"/>
      <c r="E306" s="76"/>
      <c r="F306" s="293"/>
      <c r="G306" s="262"/>
      <c r="H306" s="475"/>
      <c r="I306" s="475"/>
      <c r="J306" s="475"/>
      <c r="N306" s="50"/>
      <c r="R306" s="76"/>
      <c r="S306" s="76"/>
    </row>
    <row r="307">
      <c r="A307" s="76"/>
      <c r="B307" s="76"/>
      <c r="C307" s="262"/>
      <c r="D307" s="262"/>
      <c r="E307" s="76"/>
      <c r="F307" s="293"/>
      <c r="G307" s="262"/>
      <c r="H307" s="475"/>
      <c r="I307" s="475"/>
      <c r="J307" s="475"/>
      <c r="N307" s="50"/>
      <c r="R307" s="76"/>
      <c r="S307" s="76"/>
    </row>
    <row r="308">
      <c r="A308" s="76"/>
      <c r="B308" s="76"/>
      <c r="C308" s="262"/>
      <c r="D308" s="262"/>
      <c r="E308" s="76"/>
      <c r="F308" s="293"/>
      <c r="G308" s="262"/>
      <c r="H308" s="475"/>
      <c r="I308" s="475"/>
      <c r="J308" s="475"/>
      <c r="N308" s="50"/>
      <c r="R308" s="76"/>
      <c r="S308" s="76"/>
    </row>
    <row r="309">
      <c r="A309" s="76"/>
      <c r="B309" s="76"/>
      <c r="C309" s="262"/>
      <c r="D309" s="262"/>
      <c r="E309" s="76"/>
      <c r="F309" s="293"/>
      <c r="G309" s="262"/>
      <c r="H309" s="475"/>
      <c r="I309" s="475"/>
      <c r="J309" s="475"/>
      <c r="N309" s="50"/>
      <c r="R309" s="76"/>
      <c r="S309" s="76"/>
    </row>
    <row r="310">
      <c r="A310" s="76"/>
      <c r="B310" s="76"/>
      <c r="C310" s="262"/>
      <c r="D310" s="262"/>
      <c r="E310" s="76"/>
      <c r="F310" s="293"/>
      <c r="G310" s="262"/>
      <c r="H310" s="475"/>
      <c r="I310" s="475"/>
      <c r="J310" s="475"/>
      <c r="N310" s="50"/>
      <c r="R310" s="76"/>
      <c r="S310" s="76"/>
    </row>
    <row r="311">
      <c r="A311" s="76"/>
      <c r="B311" s="76"/>
      <c r="C311" s="262"/>
      <c r="D311" s="262"/>
      <c r="E311" s="76"/>
      <c r="F311" s="293"/>
      <c r="G311" s="262"/>
      <c r="H311" s="475"/>
      <c r="I311" s="475"/>
      <c r="J311" s="475"/>
      <c r="N311" s="50"/>
      <c r="R311" s="76"/>
      <c r="S311" s="76"/>
    </row>
    <row r="312">
      <c r="A312" s="76"/>
      <c r="B312" s="76"/>
      <c r="C312" s="262"/>
      <c r="D312" s="262"/>
      <c r="E312" s="76"/>
      <c r="F312" s="293"/>
      <c r="G312" s="262"/>
      <c r="H312" s="475"/>
      <c r="I312" s="475"/>
      <c r="J312" s="475"/>
      <c r="N312" s="50"/>
      <c r="R312" s="76"/>
      <c r="S312" s="76"/>
    </row>
    <row r="313">
      <c r="A313" s="76"/>
      <c r="B313" s="76"/>
      <c r="C313" s="262"/>
      <c r="D313" s="262"/>
      <c r="E313" s="76"/>
      <c r="F313" s="293"/>
      <c r="G313" s="262"/>
      <c r="H313" s="475"/>
      <c r="I313" s="475"/>
      <c r="J313" s="475"/>
      <c r="N313" s="50"/>
      <c r="R313" s="76"/>
      <c r="S313" s="76"/>
    </row>
    <row r="314">
      <c r="A314" s="76"/>
      <c r="B314" s="76"/>
      <c r="C314" s="262"/>
      <c r="D314" s="262"/>
      <c r="E314" s="76"/>
      <c r="F314" s="293"/>
      <c r="G314" s="262"/>
      <c r="H314" s="475"/>
      <c r="I314" s="475"/>
      <c r="J314" s="475"/>
      <c r="N314" s="50"/>
      <c r="R314" s="76"/>
      <c r="S314" s="76"/>
    </row>
    <row r="315">
      <c r="A315" s="76"/>
      <c r="B315" s="76"/>
      <c r="C315" s="262"/>
      <c r="D315" s="262"/>
      <c r="E315" s="76"/>
      <c r="F315" s="293"/>
      <c r="G315" s="262"/>
      <c r="H315" s="475"/>
      <c r="I315" s="475"/>
      <c r="J315" s="475"/>
      <c r="N315" s="50"/>
      <c r="R315" s="76"/>
      <c r="S315" s="76"/>
    </row>
    <row r="316">
      <c r="A316" s="76"/>
      <c r="B316" s="76"/>
      <c r="C316" s="262"/>
      <c r="D316" s="262"/>
      <c r="E316" s="76"/>
      <c r="F316" s="293"/>
      <c r="G316" s="262"/>
      <c r="H316" s="475"/>
      <c r="I316" s="475"/>
      <c r="J316" s="475"/>
      <c r="N316" s="50"/>
      <c r="R316" s="76"/>
      <c r="S316" s="76"/>
    </row>
    <row r="317">
      <c r="A317" s="76"/>
      <c r="B317" s="76"/>
      <c r="C317" s="262"/>
      <c r="D317" s="262"/>
      <c r="E317" s="76"/>
      <c r="F317" s="293"/>
      <c r="G317" s="262"/>
      <c r="H317" s="475"/>
      <c r="I317" s="475"/>
      <c r="J317" s="475"/>
      <c r="N317" s="50"/>
      <c r="R317" s="76"/>
      <c r="S317" s="76"/>
    </row>
    <row r="318">
      <c r="A318" s="76"/>
      <c r="B318" s="76"/>
      <c r="C318" s="262"/>
      <c r="D318" s="262"/>
      <c r="E318" s="76"/>
      <c r="F318" s="293"/>
      <c r="G318" s="262"/>
      <c r="H318" s="475"/>
      <c r="I318" s="475"/>
      <c r="J318" s="475"/>
      <c r="N318" s="50"/>
      <c r="R318" s="76"/>
      <c r="S318" s="76"/>
    </row>
    <row r="319">
      <c r="A319" s="76"/>
      <c r="B319" s="76"/>
      <c r="C319" s="262"/>
      <c r="D319" s="262"/>
      <c r="E319" s="76"/>
      <c r="F319" s="293"/>
      <c r="G319" s="262"/>
      <c r="H319" s="475"/>
      <c r="I319" s="475"/>
      <c r="J319" s="475"/>
      <c r="N319" s="50"/>
      <c r="R319" s="76"/>
      <c r="S319" s="76"/>
    </row>
    <row r="320">
      <c r="A320" s="76"/>
      <c r="B320" s="76"/>
      <c r="C320" s="262"/>
      <c r="D320" s="262"/>
      <c r="E320" s="76"/>
      <c r="F320" s="293"/>
      <c r="G320" s="262"/>
      <c r="H320" s="475"/>
      <c r="I320" s="475"/>
      <c r="J320" s="475"/>
      <c r="N320" s="50"/>
      <c r="R320" s="76"/>
      <c r="S320" s="76"/>
    </row>
    <row r="321">
      <c r="A321" s="76"/>
      <c r="B321" s="76"/>
      <c r="C321" s="262"/>
      <c r="D321" s="262"/>
      <c r="E321" s="76"/>
      <c r="F321" s="293"/>
      <c r="G321" s="262"/>
      <c r="H321" s="475"/>
      <c r="I321" s="475"/>
      <c r="J321" s="475"/>
      <c r="N321" s="50"/>
      <c r="R321" s="76"/>
      <c r="S321" s="76"/>
    </row>
    <row r="322">
      <c r="A322" s="76"/>
      <c r="B322" s="76"/>
      <c r="C322" s="262"/>
      <c r="D322" s="262"/>
      <c r="E322" s="76"/>
      <c r="F322" s="293"/>
      <c r="G322" s="262"/>
      <c r="H322" s="475"/>
      <c r="I322" s="475"/>
      <c r="J322" s="475"/>
      <c r="N322" s="50"/>
      <c r="R322" s="76"/>
      <c r="S322" s="76"/>
    </row>
    <row r="323">
      <c r="A323" s="76"/>
      <c r="B323" s="76"/>
      <c r="C323" s="262"/>
      <c r="D323" s="262"/>
      <c r="E323" s="76"/>
      <c r="F323" s="293"/>
      <c r="G323" s="262"/>
      <c r="H323" s="475"/>
      <c r="I323" s="475"/>
      <c r="J323" s="475"/>
      <c r="N323" s="50"/>
      <c r="R323" s="76"/>
      <c r="S323" s="76"/>
    </row>
    <row r="324">
      <c r="A324" s="76"/>
      <c r="B324" s="76"/>
      <c r="C324" s="262"/>
      <c r="D324" s="262"/>
      <c r="E324" s="76"/>
      <c r="F324" s="293"/>
      <c r="G324" s="262"/>
      <c r="H324" s="475"/>
      <c r="I324" s="475"/>
      <c r="J324" s="475"/>
      <c r="N324" s="50"/>
      <c r="R324" s="76"/>
      <c r="S324" s="76"/>
    </row>
    <row r="325">
      <c r="A325" s="76"/>
      <c r="B325" s="76"/>
      <c r="C325" s="262"/>
      <c r="D325" s="262"/>
      <c r="E325" s="76"/>
      <c r="F325" s="293"/>
      <c r="G325" s="262"/>
      <c r="H325" s="475"/>
      <c r="I325" s="475"/>
      <c r="J325" s="475"/>
      <c r="N325" s="50"/>
      <c r="R325" s="76"/>
      <c r="S325" s="76"/>
    </row>
    <row r="326">
      <c r="A326" s="76"/>
      <c r="B326" s="76"/>
      <c r="C326" s="262"/>
      <c r="D326" s="262"/>
      <c r="E326" s="76"/>
      <c r="F326" s="293"/>
      <c r="G326" s="262"/>
      <c r="H326" s="475"/>
      <c r="I326" s="475"/>
      <c r="J326" s="475"/>
      <c r="N326" s="50"/>
      <c r="R326" s="76"/>
      <c r="S326" s="76"/>
    </row>
    <row r="327">
      <c r="A327" s="76"/>
      <c r="B327" s="76"/>
      <c r="C327" s="262"/>
      <c r="D327" s="262"/>
      <c r="E327" s="76"/>
      <c r="F327" s="293"/>
      <c r="G327" s="262"/>
      <c r="H327" s="475"/>
      <c r="I327" s="475"/>
      <c r="J327" s="475"/>
      <c r="N327" s="50"/>
      <c r="R327" s="76"/>
      <c r="S327" s="76"/>
    </row>
    <row r="328">
      <c r="A328" s="76"/>
      <c r="B328" s="76"/>
      <c r="C328" s="262"/>
      <c r="D328" s="262"/>
      <c r="E328" s="76"/>
      <c r="F328" s="293"/>
      <c r="G328" s="262"/>
      <c r="H328" s="475"/>
      <c r="I328" s="475"/>
      <c r="J328" s="475"/>
      <c r="N328" s="50"/>
      <c r="R328" s="76"/>
      <c r="S328" s="76"/>
    </row>
    <row r="329">
      <c r="A329" s="76"/>
      <c r="B329" s="76"/>
      <c r="C329" s="262"/>
      <c r="D329" s="262"/>
      <c r="E329" s="76"/>
      <c r="F329" s="293"/>
      <c r="G329" s="262"/>
      <c r="H329" s="475"/>
      <c r="I329" s="475"/>
      <c r="J329" s="475"/>
      <c r="N329" s="50"/>
      <c r="R329" s="76"/>
      <c r="S329" s="76"/>
    </row>
    <row r="330">
      <c r="A330" s="76"/>
      <c r="B330" s="76"/>
      <c r="C330" s="262"/>
      <c r="D330" s="262"/>
      <c r="E330" s="76"/>
      <c r="F330" s="293"/>
      <c r="G330" s="262"/>
      <c r="H330" s="475"/>
      <c r="I330" s="475"/>
      <c r="J330" s="475"/>
      <c r="N330" s="50"/>
      <c r="R330" s="76"/>
      <c r="S330" s="76"/>
    </row>
    <row r="331">
      <c r="A331" s="76"/>
      <c r="B331" s="76"/>
      <c r="C331" s="262"/>
      <c r="D331" s="262"/>
      <c r="E331" s="76"/>
      <c r="F331" s="293"/>
      <c r="G331" s="262"/>
      <c r="H331" s="475"/>
      <c r="I331" s="475"/>
      <c r="J331" s="475"/>
      <c r="N331" s="50"/>
      <c r="R331" s="76"/>
      <c r="S331" s="76"/>
    </row>
    <row r="332">
      <c r="A332" s="76"/>
      <c r="B332" s="76"/>
      <c r="C332" s="262"/>
      <c r="D332" s="262"/>
      <c r="E332" s="76"/>
      <c r="F332" s="293"/>
      <c r="G332" s="262"/>
      <c r="H332" s="475"/>
      <c r="I332" s="475"/>
      <c r="J332" s="475"/>
      <c r="N332" s="50"/>
      <c r="R332" s="76"/>
      <c r="S332" s="76"/>
    </row>
    <row r="333">
      <c r="A333" s="76"/>
      <c r="B333" s="76"/>
      <c r="C333" s="262"/>
      <c r="D333" s="262"/>
      <c r="E333" s="76"/>
      <c r="F333" s="293"/>
      <c r="G333" s="262"/>
      <c r="H333" s="475"/>
      <c r="I333" s="475"/>
      <c r="J333" s="475"/>
      <c r="N333" s="50"/>
      <c r="R333" s="76"/>
      <c r="S333" s="76"/>
    </row>
    <row r="334">
      <c r="A334" s="76"/>
      <c r="B334" s="76"/>
      <c r="C334" s="262"/>
      <c r="D334" s="262"/>
      <c r="E334" s="76"/>
      <c r="F334" s="293"/>
      <c r="G334" s="262"/>
      <c r="H334" s="475"/>
      <c r="I334" s="475"/>
      <c r="J334" s="475"/>
      <c r="N334" s="50"/>
      <c r="R334" s="76"/>
      <c r="S334" s="76"/>
    </row>
    <row r="335">
      <c r="A335" s="76"/>
      <c r="B335" s="76"/>
      <c r="C335" s="262"/>
      <c r="D335" s="262"/>
      <c r="E335" s="76"/>
      <c r="F335" s="293"/>
      <c r="G335" s="262"/>
      <c r="H335" s="475"/>
      <c r="I335" s="475"/>
      <c r="J335" s="475"/>
      <c r="N335" s="50"/>
      <c r="R335" s="76"/>
      <c r="S335" s="76"/>
    </row>
    <row r="336">
      <c r="A336" s="76"/>
      <c r="B336" s="76"/>
      <c r="C336" s="262"/>
      <c r="D336" s="262"/>
      <c r="E336" s="76"/>
      <c r="F336" s="293"/>
      <c r="G336" s="262"/>
      <c r="H336" s="475"/>
      <c r="I336" s="475"/>
      <c r="J336" s="475"/>
      <c r="N336" s="50"/>
      <c r="R336" s="76"/>
      <c r="S336" s="76"/>
    </row>
    <row r="337">
      <c r="A337" s="76"/>
      <c r="B337" s="76"/>
      <c r="C337" s="262"/>
      <c r="D337" s="262"/>
      <c r="E337" s="76"/>
      <c r="F337" s="293"/>
      <c r="G337" s="262"/>
      <c r="H337" s="475"/>
      <c r="I337" s="475"/>
      <c r="J337" s="475"/>
      <c r="N337" s="50"/>
      <c r="R337" s="76"/>
      <c r="S337" s="76"/>
    </row>
    <row r="338">
      <c r="A338" s="76"/>
      <c r="B338" s="76"/>
      <c r="C338" s="262"/>
      <c r="D338" s="262"/>
      <c r="E338" s="76"/>
      <c r="F338" s="293"/>
      <c r="G338" s="262"/>
      <c r="H338" s="475"/>
      <c r="I338" s="475"/>
      <c r="J338" s="475"/>
      <c r="N338" s="50"/>
      <c r="R338" s="76"/>
      <c r="S338" s="76"/>
    </row>
    <row r="339">
      <c r="A339" s="76"/>
      <c r="B339" s="76"/>
      <c r="C339" s="262"/>
      <c r="D339" s="262"/>
      <c r="E339" s="76"/>
      <c r="F339" s="293"/>
      <c r="G339" s="262"/>
      <c r="H339" s="475"/>
      <c r="I339" s="475"/>
      <c r="J339" s="475"/>
      <c r="N339" s="50"/>
      <c r="R339" s="76"/>
      <c r="S339" s="76"/>
    </row>
    <row r="340">
      <c r="A340" s="76"/>
      <c r="B340" s="76"/>
      <c r="C340" s="262"/>
      <c r="D340" s="262"/>
      <c r="E340" s="76"/>
      <c r="F340" s="293"/>
      <c r="G340" s="262"/>
      <c r="H340" s="475"/>
      <c r="I340" s="475"/>
      <c r="J340" s="475"/>
      <c r="N340" s="50"/>
      <c r="R340" s="76"/>
      <c r="S340" s="76"/>
    </row>
    <row r="341">
      <c r="A341" s="76"/>
      <c r="B341" s="76"/>
      <c r="C341" s="262"/>
      <c r="D341" s="262"/>
      <c r="E341" s="76"/>
      <c r="F341" s="293"/>
      <c r="G341" s="262"/>
      <c r="H341" s="475"/>
      <c r="I341" s="475"/>
      <c r="J341" s="475"/>
      <c r="N341" s="50"/>
      <c r="R341" s="76"/>
      <c r="S341" s="76"/>
    </row>
    <row r="342">
      <c r="A342" s="76"/>
      <c r="B342" s="76"/>
      <c r="C342" s="262"/>
      <c r="D342" s="262"/>
      <c r="E342" s="76"/>
      <c r="F342" s="293"/>
      <c r="G342" s="262"/>
      <c r="H342" s="475"/>
      <c r="I342" s="475"/>
      <c r="J342" s="475"/>
      <c r="N342" s="50"/>
      <c r="R342" s="76"/>
      <c r="S342" s="76"/>
    </row>
    <row r="343">
      <c r="A343" s="76"/>
      <c r="B343" s="76"/>
      <c r="C343" s="262"/>
      <c r="D343" s="262"/>
      <c r="E343" s="76"/>
      <c r="F343" s="293"/>
      <c r="G343" s="262"/>
      <c r="H343" s="475"/>
      <c r="I343" s="475"/>
      <c r="J343" s="475"/>
      <c r="N343" s="50"/>
      <c r="R343" s="76"/>
      <c r="S343" s="76"/>
    </row>
    <row r="344">
      <c r="A344" s="76"/>
      <c r="B344" s="76"/>
      <c r="C344" s="262"/>
      <c r="D344" s="262"/>
      <c r="E344" s="76"/>
      <c r="F344" s="293"/>
      <c r="G344" s="262"/>
      <c r="H344" s="475"/>
      <c r="I344" s="475"/>
      <c r="J344" s="475"/>
      <c r="N344" s="50"/>
      <c r="R344" s="76"/>
      <c r="S344" s="76"/>
    </row>
    <row r="345">
      <c r="A345" s="76"/>
      <c r="B345" s="76"/>
      <c r="C345" s="262"/>
      <c r="D345" s="262"/>
      <c r="E345" s="76"/>
      <c r="F345" s="293"/>
      <c r="G345" s="262"/>
      <c r="H345" s="475"/>
      <c r="I345" s="475"/>
      <c r="J345" s="475"/>
      <c r="N345" s="50"/>
      <c r="R345" s="76"/>
      <c r="S345" s="76"/>
    </row>
    <row r="346">
      <c r="A346" s="76"/>
      <c r="B346" s="76"/>
      <c r="C346" s="262"/>
      <c r="D346" s="262"/>
      <c r="E346" s="76"/>
      <c r="F346" s="293"/>
      <c r="G346" s="262"/>
      <c r="H346" s="475"/>
      <c r="I346" s="475"/>
      <c r="J346" s="475"/>
      <c r="N346" s="50"/>
      <c r="R346" s="76"/>
      <c r="S346" s="76"/>
    </row>
    <row r="347">
      <c r="A347" s="76"/>
      <c r="B347" s="76"/>
      <c r="C347" s="262"/>
      <c r="D347" s="262"/>
      <c r="E347" s="76"/>
      <c r="F347" s="293"/>
      <c r="G347" s="262"/>
      <c r="H347" s="475"/>
      <c r="I347" s="475"/>
      <c r="J347" s="475"/>
      <c r="N347" s="50"/>
      <c r="R347" s="76"/>
      <c r="S347" s="76"/>
    </row>
    <row r="348">
      <c r="A348" s="76"/>
      <c r="B348" s="76"/>
      <c r="C348" s="262"/>
      <c r="D348" s="262"/>
      <c r="E348" s="76"/>
      <c r="F348" s="293"/>
      <c r="G348" s="262"/>
      <c r="H348" s="475"/>
      <c r="I348" s="475"/>
      <c r="J348" s="475"/>
      <c r="N348" s="50"/>
      <c r="R348" s="76"/>
      <c r="S348" s="76"/>
    </row>
    <row r="349">
      <c r="A349" s="76"/>
      <c r="B349" s="76"/>
      <c r="C349" s="262"/>
      <c r="D349" s="262"/>
      <c r="E349" s="76"/>
      <c r="F349" s="293"/>
      <c r="G349" s="262"/>
      <c r="H349" s="475"/>
      <c r="I349" s="475"/>
      <c r="J349" s="475"/>
      <c r="N349" s="50"/>
      <c r="R349" s="76"/>
      <c r="S349" s="76"/>
    </row>
    <row r="350">
      <c r="A350" s="76"/>
      <c r="B350" s="76"/>
      <c r="C350" s="262"/>
      <c r="D350" s="262"/>
      <c r="E350" s="76"/>
      <c r="F350" s="293"/>
      <c r="G350" s="262"/>
      <c r="H350" s="475"/>
      <c r="I350" s="475"/>
      <c r="J350" s="475"/>
      <c r="N350" s="50"/>
      <c r="R350" s="76"/>
      <c r="S350" s="76"/>
    </row>
    <row r="351">
      <c r="A351" s="76"/>
      <c r="B351" s="76"/>
      <c r="C351" s="262"/>
      <c r="D351" s="262"/>
      <c r="E351" s="76"/>
      <c r="F351" s="293"/>
      <c r="G351" s="262"/>
      <c r="H351" s="475"/>
      <c r="I351" s="475"/>
      <c r="J351" s="475"/>
      <c r="N351" s="50"/>
      <c r="R351" s="76"/>
      <c r="S351" s="76"/>
    </row>
    <row r="352">
      <c r="A352" s="76"/>
      <c r="B352" s="76"/>
      <c r="C352" s="262"/>
      <c r="D352" s="262"/>
      <c r="E352" s="76"/>
      <c r="F352" s="293"/>
      <c r="G352" s="262"/>
      <c r="H352" s="475"/>
      <c r="I352" s="475"/>
      <c r="J352" s="475"/>
      <c r="N352" s="50"/>
      <c r="R352" s="76"/>
      <c r="S352" s="76"/>
    </row>
    <row r="353">
      <c r="A353" s="76"/>
      <c r="B353" s="76"/>
      <c r="C353" s="262"/>
      <c r="D353" s="262"/>
      <c r="E353" s="76"/>
      <c r="F353" s="293"/>
      <c r="G353" s="262"/>
      <c r="H353" s="475"/>
      <c r="I353" s="475"/>
      <c r="J353" s="475"/>
      <c r="N353" s="50"/>
      <c r="R353" s="76"/>
      <c r="S353" s="76"/>
    </row>
    <row r="354">
      <c r="A354" s="76"/>
      <c r="B354" s="76"/>
      <c r="C354" s="262"/>
      <c r="D354" s="262"/>
      <c r="E354" s="76"/>
      <c r="F354" s="293"/>
      <c r="G354" s="262"/>
      <c r="H354" s="475"/>
      <c r="I354" s="475"/>
      <c r="J354" s="475"/>
      <c r="N354" s="50"/>
      <c r="R354" s="76"/>
      <c r="S354" s="76"/>
    </row>
    <row r="355">
      <c r="A355" s="76"/>
      <c r="B355" s="76"/>
      <c r="C355" s="262"/>
      <c r="D355" s="262"/>
      <c r="E355" s="76"/>
      <c r="F355" s="293"/>
      <c r="G355" s="262"/>
      <c r="H355" s="475"/>
      <c r="I355" s="475"/>
      <c r="J355" s="475"/>
      <c r="N355" s="50"/>
      <c r="R355" s="76"/>
      <c r="S355" s="76"/>
    </row>
    <row r="356">
      <c r="A356" s="76"/>
      <c r="B356" s="76"/>
      <c r="C356" s="262"/>
      <c r="D356" s="262"/>
      <c r="E356" s="76"/>
      <c r="F356" s="293"/>
      <c r="G356" s="262"/>
      <c r="H356" s="475"/>
      <c r="I356" s="475"/>
      <c r="J356" s="475"/>
      <c r="N356" s="50"/>
      <c r="R356" s="76"/>
      <c r="S356" s="76"/>
    </row>
    <row r="357">
      <c r="A357" s="76"/>
      <c r="B357" s="76"/>
      <c r="C357" s="262"/>
      <c r="D357" s="262"/>
      <c r="E357" s="76"/>
      <c r="F357" s="293"/>
      <c r="G357" s="262"/>
      <c r="H357" s="475"/>
      <c r="I357" s="475"/>
      <c r="J357" s="475"/>
      <c r="N357" s="50"/>
      <c r="R357" s="76"/>
      <c r="S357" s="76"/>
    </row>
    <row r="358">
      <c r="A358" s="76"/>
      <c r="B358" s="76"/>
      <c r="C358" s="262"/>
      <c r="D358" s="262"/>
      <c r="E358" s="76"/>
      <c r="F358" s="293"/>
      <c r="G358" s="262"/>
      <c r="H358" s="475"/>
      <c r="I358" s="475"/>
      <c r="J358" s="475"/>
      <c r="N358" s="50"/>
      <c r="R358" s="76"/>
      <c r="S358" s="76"/>
    </row>
    <row r="359">
      <c r="A359" s="76"/>
      <c r="B359" s="76"/>
      <c r="C359" s="262"/>
      <c r="D359" s="262"/>
      <c r="E359" s="76"/>
      <c r="F359" s="293"/>
      <c r="G359" s="262"/>
      <c r="H359" s="475"/>
      <c r="I359" s="475"/>
      <c r="J359" s="475"/>
      <c r="N359" s="50"/>
      <c r="R359" s="76"/>
      <c r="S359" s="76"/>
    </row>
    <row r="360">
      <c r="A360" s="76"/>
      <c r="B360" s="76"/>
      <c r="C360" s="262"/>
      <c r="D360" s="262"/>
      <c r="E360" s="76"/>
      <c r="F360" s="293"/>
      <c r="G360" s="262"/>
      <c r="H360" s="475"/>
      <c r="I360" s="475"/>
      <c r="J360" s="475"/>
      <c r="N360" s="50"/>
      <c r="R360" s="76"/>
      <c r="S360" s="76"/>
    </row>
    <row r="361">
      <c r="A361" s="76"/>
      <c r="B361" s="76"/>
      <c r="C361" s="262"/>
      <c r="D361" s="262"/>
      <c r="E361" s="76"/>
      <c r="F361" s="293"/>
      <c r="G361" s="262"/>
      <c r="H361" s="475"/>
      <c r="I361" s="475"/>
      <c r="J361" s="475"/>
      <c r="N361" s="50"/>
      <c r="R361" s="76"/>
      <c r="S361" s="76"/>
    </row>
    <row r="362">
      <c r="A362" s="76"/>
      <c r="B362" s="76"/>
      <c r="C362" s="262"/>
      <c r="D362" s="262"/>
      <c r="E362" s="76"/>
      <c r="F362" s="293"/>
      <c r="G362" s="262"/>
      <c r="H362" s="475"/>
      <c r="I362" s="475"/>
      <c r="J362" s="475"/>
      <c r="N362" s="50"/>
      <c r="R362" s="76"/>
      <c r="S362" s="76"/>
    </row>
    <row r="363">
      <c r="A363" s="76"/>
      <c r="B363" s="76"/>
      <c r="C363" s="262"/>
      <c r="D363" s="262"/>
      <c r="E363" s="76"/>
      <c r="F363" s="293"/>
      <c r="G363" s="262"/>
      <c r="H363" s="475"/>
      <c r="I363" s="475"/>
      <c r="J363" s="475"/>
      <c r="N363" s="50"/>
      <c r="R363" s="76"/>
      <c r="S363" s="76"/>
    </row>
    <row r="364">
      <c r="A364" s="76"/>
      <c r="B364" s="76"/>
      <c r="C364" s="262"/>
      <c r="D364" s="262"/>
      <c r="E364" s="76"/>
      <c r="F364" s="293"/>
      <c r="G364" s="262"/>
      <c r="H364" s="475"/>
      <c r="I364" s="475"/>
      <c r="J364" s="475"/>
      <c r="N364" s="50"/>
      <c r="R364" s="76"/>
      <c r="S364" s="76"/>
    </row>
    <row r="365">
      <c r="A365" s="76"/>
      <c r="B365" s="76"/>
      <c r="C365" s="262"/>
      <c r="D365" s="262"/>
      <c r="E365" s="76"/>
      <c r="F365" s="293"/>
      <c r="G365" s="262"/>
      <c r="H365" s="475"/>
      <c r="I365" s="475"/>
      <c r="J365" s="475"/>
      <c r="N365" s="50"/>
      <c r="R365" s="76"/>
      <c r="S365" s="76"/>
    </row>
    <row r="366">
      <c r="A366" s="76"/>
      <c r="B366" s="76"/>
      <c r="C366" s="262"/>
      <c r="D366" s="262"/>
      <c r="E366" s="76"/>
      <c r="F366" s="293"/>
      <c r="G366" s="262"/>
      <c r="H366" s="475"/>
      <c r="I366" s="475"/>
      <c r="J366" s="475"/>
      <c r="N366" s="50"/>
      <c r="R366" s="76"/>
      <c r="S366" s="76"/>
    </row>
    <row r="367">
      <c r="A367" s="76"/>
      <c r="B367" s="76"/>
      <c r="C367" s="262"/>
      <c r="D367" s="262"/>
      <c r="E367" s="76"/>
      <c r="F367" s="293"/>
      <c r="G367" s="262"/>
      <c r="H367" s="475"/>
      <c r="I367" s="475"/>
      <c r="J367" s="475"/>
      <c r="N367" s="50"/>
      <c r="R367" s="76"/>
      <c r="S367" s="76"/>
    </row>
    <row r="368">
      <c r="A368" s="76"/>
      <c r="B368" s="76"/>
      <c r="C368" s="262"/>
      <c r="D368" s="262"/>
      <c r="E368" s="76"/>
      <c r="F368" s="293"/>
      <c r="G368" s="262"/>
      <c r="H368" s="475"/>
      <c r="I368" s="475"/>
      <c r="J368" s="475"/>
      <c r="N368" s="50"/>
      <c r="R368" s="76"/>
      <c r="S368" s="76"/>
    </row>
    <row r="369">
      <c r="A369" s="76"/>
      <c r="B369" s="76"/>
      <c r="C369" s="262"/>
      <c r="D369" s="262"/>
      <c r="E369" s="76"/>
      <c r="F369" s="293"/>
      <c r="G369" s="262"/>
      <c r="H369" s="475"/>
      <c r="I369" s="475"/>
      <c r="J369" s="475"/>
      <c r="N369" s="50"/>
      <c r="R369" s="76"/>
      <c r="S369" s="76"/>
    </row>
    <row r="370">
      <c r="A370" s="76"/>
      <c r="B370" s="76"/>
      <c r="C370" s="262"/>
      <c r="D370" s="262"/>
      <c r="E370" s="76"/>
      <c r="F370" s="293"/>
      <c r="G370" s="262"/>
      <c r="H370" s="475"/>
      <c r="I370" s="475"/>
      <c r="J370" s="475"/>
      <c r="N370" s="50"/>
      <c r="R370" s="76"/>
      <c r="S370" s="76"/>
    </row>
    <row r="371">
      <c r="A371" s="76"/>
      <c r="B371" s="76"/>
      <c r="C371" s="262"/>
      <c r="D371" s="262"/>
      <c r="E371" s="76"/>
      <c r="F371" s="293"/>
      <c r="G371" s="262"/>
      <c r="H371" s="475"/>
      <c r="I371" s="475"/>
      <c r="J371" s="475"/>
      <c r="N371" s="50"/>
      <c r="R371" s="76"/>
      <c r="S371" s="76"/>
    </row>
    <row r="372">
      <c r="A372" s="76"/>
      <c r="B372" s="76"/>
      <c r="C372" s="262"/>
      <c r="D372" s="262"/>
      <c r="E372" s="76"/>
      <c r="F372" s="293"/>
      <c r="G372" s="262"/>
      <c r="H372" s="475"/>
      <c r="I372" s="475"/>
      <c r="J372" s="475"/>
      <c r="N372" s="50"/>
      <c r="R372" s="76"/>
      <c r="S372" s="76"/>
    </row>
    <row r="373">
      <c r="A373" s="76"/>
      <c r="B373" s="76"/>
      <c r="C373" s="262"/>
      <c r="D373" s="262"/>
      <c r="E373" s="76"/>
      <c r="F373" s="293"/>
      <c r="G373" s="262"/>
      <c r="H373" s="475"/>
      <c r="I373" s="475"/>
      <c r="J373" s="475"/>
      <c r="N373" s="50"/>
      <c r="R373" s="76"/>
      <c r="S373" s="76"/>
    </row>
    <row r="374">
      <c r="A374" s="76"/>
      <c r="B374" s="76"/>
      <c r="C374" s="262"/>
      <c r="D374" s="262"/>
      <c r="E374" s="76"/>
      <c r="F374" s="293"/>
      <c r="G374" s="262"/>
      <c r="H374" s="475"/>
      <c r="I374" s="475"/>
      <c r="J374" s="475"/>
      <c r="N374" s="50"/>
      <c r="R374" s="76"/>
      <c r="S374" s="76"/>
    </row>
    <row r="375">
      <c r="A375" s="76"/>
      <c r="B375" s="76"/>
      <c r="C375" s="262"/>
      <c r="D375" s="262"/>
      <c r="E375" s="76"/>
      <c r="F375" s="293"/>
      <c r="G375" s="262"/>
      <c r="H375" s="475"/>
      <c r="I375" s="475"/>
      <c r="J375" s="475"/>
      <c r="N375" s="50"/>
      <c r="R375" s="76"/>
      <c r="S375" s="76"/>
    </row>
    <row r="376">
      <c r="A376" s="76"/>
      <c r="B376" s="76"/>
      <c r="C376" s="262"/>
      <c r="D376" s="262"/>
      <c r="E376" s="76"/>
      <c r="F376" s="293"/>
      <c r="G376" s="262"/>
      <c r="H376" s="475"/>
      <c r="I376" s="475"/>
      <c r="J376" s="475"/>
      <c r="N376" s="50"/>
      <c r="R376" s="76"/>
      <c r="S376" s="76"/>
    </row>
    <row r="377">
      <c r="A377" s="76"/>
      <c r="B377" s="76"/>
      <c r="C377" s="262"/>
      <c r="D377" s="262"/>
      <c r="E377" s="76"/>
      <c r="F377" s="293"/>
      <c r="G377" s="262"/>
      <c r="H377" s="475"/>
      <c r="I377" s="475"/>
      <c r="J377" s="475"/>
      <c r="N377" s="50"/>
      <c r="R377" s="76"/>
      <c r="S377" s="76"/>
    </row>
    <row r="378">
      <c r="A378" s="76"/>
      <c r="B378" s="76"/>
      <c r="C378" s="262"/>
      <c r="D378" s="262"/>
      <c r="E378" s="76"/>
      <c r="F378" s="293"/>
      <c r="G378" s="262"/>
      <c r="H378" s="475"/>
      <c r="I378" s="475"/>
      <c r="J378" s="475"/>
      <c r="N378" s="50"/>
      <c r="R378" s="76"/>
      <c r="S378" s="76"/>
    </row>
    <row r="379">
      <c r="A379" s="76"/>
      <c r="B379" s="76"/>
      <c r="C379" s="262"/>
      <c r="D379" s="262"/>
      <c r="E379" s="76"/>
      <c r="F379" s="293"/>
      <c r="G379" s="262"/>
      <c r="H379" s="475"/>
      <c r="I379" s="475"/>
      <c r="J379" s="475"/>
      <c r="N379" s="50"/>
      <c r="R379" s="76"/>
      <c r="S379" s="76"/>
    </row>
    <row r="380">
      <c r="A380" s="76"/>
      <c r="B380" s="76"/>
      <c r="C380" s="262"/>
      <c r="D380" s="262"/>
      <c r="E380" s="76"/>
      <c r="F380" s="293"/>
      <c r="G380" s="262"/>
      <c r="H380" s="475"/>
      <c r="I380" s="475"/>
      <c r="J380" s="475"/>
      <c r="N380" s="50"/>
      <c r="R380" s="76"/>
      <c r="S380" s="76"/>
    </row>
    <row r="381">
      <c r="A381" s="76"/>
      <c r="B381" s="76"/>
      <c r="C381" s="262"/>
      <c r="D381" s="262"/>
      <c r="E381" s="76"/>
      <c r="F381" s="293"/>
      <c r="G381" s="262"/>
      <c r="H381" s="475"/>
      <c r="I381" s="475"/>
      <c r="J381" s="475"/>
      <c r="N381" s="50"/>
      <c r="R381" s="76"/>
      <c r="S381" s="76"/>
    </row>
    <row r="382">
      <c r="A382" s="76"/>
      <c r="B382" s="76"/>
      <c r="C382" s="262"/>
      <c r="D382" s="262"/>
      <c r="E382" s="76"/>
      <c r="F382" s="293"/>
      <c r="G382" s="262"/>
      <c r="H382" s="475"/>
      <c r="I382" s="475"/>
      <c r="J382" s="475"/>
      <c r="N382" s="50"/>
      <c r="R382" s="76"/>
      <c r="S382" s="76"/>
    </row>
    <row r="383">
      <c r="A383" s="76"/>
      <c r="B383" s="76"/>
      <c r="C383" s="262"/>
      <c r="D383" s="262"/>
      <c r="E383" s="76"/>
      <c r="F383" s="293"/>
      <c r="G383" s="262"/>
      <c r="H383" s="475"/>
      <c r="I383" s="475"/>
      <c r="J383" s="475"/>
      <c r="N383" s="50"/>
      <c r="R383" s="76"/>
      <c r="S383" s="76"/>
    </row>
    <row r="384">
      <c r="A384" s="76"/>
      <c r="B384" s="76"/>
      <c r="C384" s="262"/>
      <c r="D384" s="262"/>
      <c r="E384" s="76"/>
      <c r="F384" s="293"/>
      <c r="G384" s="262"/>
      <c r="H384" s="475"/>
      <c r="I384" s="475"/>
      <c r="J384" s="475"/>
      <c r="N384" s="50"/>
      <c r="R384" s="76"/>
      <c r="S384" s="76"/>
    </row>
    <row r="385">
      <c r="A385" s="76"/>
      <c r="B385" s="76"/>
      <c r="C385" s="262"/>
      <c r="D385" s="262"/>
      <c r="E385" s="76"/>
      <c r="F385" s="293"/>
      <c r="G385" s="262"/>
      <c r="H385" s="475"/>
      <c r="I385" s="475"/>
      <c r="J385" s="475"/>
      <c r="N385" s="50"/>
      <c r="R385" s="76"/>
      <c r="S385" s="76"/>
    </row>
    <row r="386">
      <c r="A386" s="76"/>
      <c r="B386" s="76"/>
      <c r="C386" s="262"/>
      <c r="D386" s="262"/>
      <c r="E386" s="76"/>
      <c r="F386" s="293"/>
      <c r="G386" s="262"/>
      <c r="H386" s="475"/>
      <c r="I386" s="475"/>
      <c r="J386" s="475"/>
      <c r="N386" s="50"/>
      <c r="R386" s="76"/>
      <c r="S386" s="76"/>
    </row>
    <row r="387">
      <c r="A387" s="76"/>
      <c r="B387" s="76"/>
      <c r="C387" s="262"/>
      <c r="D387" s="262"/>
      <c r="E387" s="76"/>
      <c r="F387" s="293"/>
      <c r="G387" s="262"/>
      <c r="H387" s="475"/>
      <c r="I387" s="475"/>
      <c r="J387" s="475"/>
      <c r="N387" s="50"/>
      <c r="R387" s="76"/>
      <c r="S387" s="76"/>
    </row>
    <row r="388">
      <c r="A388" s="76"/>
      <c r="B388" s="76"/>
      <c r="C388" s="262"/>
      <c r="D388" s="262"/>
      <c r="E388" s="76"/>
      <c r="F388" s="293"/>
      <c r="G388" s="262"/>
      <c r="H388" s="475"/>
      <c r="I388" s="475"/>
      <c r="J388" s="475"/>
      <c r="N388" s="50"/>
      <c r="R388" s="76"/>
      <c r="S388" s="76"/>
    </row>
    <row r="389">
      <c r="A389" s="76"/>
      <c r="B389" s="76"/>
      <c r="C389" s="262"/>
      <c r="D389" s="262"/>
      <c r="E389" s="76"/>
      <c r="F389" s="293"/>
      <c r="G389" s="262"/>
      <c r="H389" s="475"/>
      <c r="I389" s="475"/>
      <c r="J389" s="475"/>
      <c r="N389" s="50"/>
      <c r="R389" s="76"/>
      <c r="S389" s="76"/>
    </row>
    <row r="390">
      <c r="A390" s="76"/>
      <c r="B390" s="76"/>
      <c r="C390" s="262"/>
      <c r="D390" s="262"/>
      <c r="E390" s="76"/>
      <c r="F390" s="293"/>
      <c r="G390" s="262"/>
      <c r="H390" s="475"/>
      <c r="I390" s="475"/>
      <c r="J390" s="475"/>
      <c r="N390" s="50"/>
      <c r="R390" s="76"/>
      <c r="S390" s="76"/>
    </row>
    <row r="391">
      <c r="A391" s="76"/>
      <c r="B391" s="76"/>
      <c r="C391" s="262"/>
      <c r="D391" s="262"/>
      <c r="E391" s="76"/>
      <c r="F391" s="293"/>
      <c r="G391" s="262"/>
      <c r="H391" s="475"/>
      <c r="I391" s="475"/>
      <c r="J391" s="475"/>
      <c r="N391" s="50"/>
      <c r="R391" s="76"/>
      <c r="S391" s="76"/>
    </row>
    <row r="392">
      <c r="A392" s="76"/>
      <c r="B392" s="76"/>
      <c r="C392" s="262"/>
      <c r="D392" s="262"/>
      <c r="E392" s="76"/>
      <c r="F392" s="293"/>
      <c r="G392" s="262"/>
      <c r="H392" s="475"/>
      <c r="I392" s="475"/>
      <c r="J392" s="475"/>
      <c r="N392" s="50"/>
      <c r="R392" s="76"/>
      <c r="S392" s="76"/>
    </row>
    <row r="393">
      <c r="A393" s="76"/>
      <c r="B393" s="76"/>
      <c r="C393" s="262"/>
      <c r="D393" s="262"/>
      <c r="E393" s="76"/>
      <c r="F393" s="293"/>
      <c r="G393" s="262"/>
      <c r="H393" s="475"/>
      <c r="I393" s="475"/>
      <c r="J393" s="475"/>
      <c r="N393" s="50"/>
      <c r="R393" s="76"/>
      <c r="S393" s="76"/>
    </row>
    <row r="394">
      <c r="A394" s="76"/>
      <c r="B394" s="76"/>
      <c r="C394" s="262"/>
      <c r="D394" s="262"/>
      <c r="E394" s="76"/>
      <c r="F394" s="293"/>
      <c r="G394" s="262"/>
      <c r="H394" s="475"/>
      <c r="I394" s="475"/>
      <c r="J394" s="475"/>
      <c r="N394" s="50"/>
      <c r="R394" s="76"/>
      <c r="S394" s="76"/>
    </row>
    <row r="395">
      <c r="A395" s="76"/>
      <c r="B395" s="76"/>
      <c r="C395" s="262"/>
      <c r="D395" s="262"/>
      <c r="E395" s="76"/>
      <c r="F395" s="293"/>
      <c r="G395" s="262"/>
      <c r="H395" s="475"/>
      <c r="I395" s="475"/>
      <c r="J395" s="475"/>
      <c r="N395" s="50"/>
      <c r="R395" s="76"/>
      <c r="S395" s="76"/>
    </row>
    <row r="396">
      <c r="A396" s="76"/>
      <c r="B396" s="76"/>
      <c r="C396" s="262"/>
      <c r="D396" s="262"/>
      <c r="E396" s="76"/>
      <c r="F396" s="293"/>
      <c r="G396" s="262"/>
      <c r="H396" s="475"/>
      <c r="I396" s="475"/>
      <c r="J396" s="475"/>
      <c r="N396" s="50"/>
      <c r="R396" s="76"/>
      <c r="S396" s="76"/>
    </row>
    <row r="397">
      <c r="A397" s="76"/>
      <c r="B397" s="76"/>
      <c r="C397" s="262"/>
      <c r="D397" s="262"/>
      <c r="E397" s="76"/>
      <c r="F397" s="293"/>
      <c r="G397" s="262"/>
      <c r="H397" s="475"/>
      <c r="I397" s="475"/>
      <c r="J397" s="475"/>
      <c r="N397" s="50"/>
      <c r="R397" s="76"/>
      <c r="S397" s="76"/>
    </row>
    <row r="398">
      <c r="A398" s="76"/>
      <c r="B398" s="76"/>
      <c r="C398" s="262"/>
      <c r="D398" s="262"/>
      <c r="E398" s="76"/>
      <c r="F398" s="293"/>
      <c r="G398" s="262"/>
      <c r="H398" s="475"/>
      <c r="I398" s="475"/>
      <c r="J398" s="475"/>
      <c r="N398" s="50"/>
      <c r="R398" s="76"/>
      <c r="S398" s="76"/>
    </row>
    <row r="399">
      <c r="A399" s="76"/>
      <c r="B399" s="76"/>
      <c r="C399" s="262"/>
      <c r="D399" s="262"/>
      <c r="E399" s="76"/>
      <c r="F399" s="293"/>
      <c r="G399" s="262"/>
      <c r="H399" s="475"/>
      <c r="I399" s="475"/>
      <c r="J399" s="475"/>
      <c r="N399" s="50"/>
      <c r="R399" s="76"/>
      <c r="S399" s="76"/>
    </row>
    <row r="400">
      <c r="A400" s="76"/>
      <c r="B400" s="76"/>
      <c r="C400" s="262"/>
      <c r="D400" s="262"/>
      <c r="E400" s="76"/>
      <c r="F400" s="293"/>
      <c r="G400" s="262"/>
      <c r="H400" s="475"/>
      <c r="I400" s="475"/>
      <c r="J400" s="475"/>
      <c r="N400" s="50"/>
      <c r="R400" s="76"/>
      <c r="S400" s="76"/>
    </row>
    <row r="401">
      <c r="A401" s="76"/>
      <c r="B401" s="76"/>
      <c r="C401" s="262"/>
      <c r="D401" s="262"/>
      <c r="E401" s="76"/>
      <c r="F401" s="293"/>
      <c r="G401" s="262"/>
      <c r="H401" s="475"/>
      <c r="I401" s="475"/>
      <c r="J401" s="475"/>
      <c r="N401" s="50"/>
      <c r="R401" s="76"/>
      <c r="S401" s="76"/>
    </row>
    <row r="402">
      <c r="A402" s="76"/>
      <c r="B402" s="76"/>
      <c r="C402" s="262"/>
      <c r="D402" s="262"/>
      <c r="E402" s="76"/>
      <c r="F402" s="293"/>
      <c r="G402" s="262"/>
      <c r="H402" s="475"/>
      <c r="I402" s="475"/>
      <c r="J402" s="475"/>
      <c r="N402" s="50"/>
      <c r="R402" s="76"/>
      <c r="S402" s="76"/>
    </row>
    <row r="403">
      <c r="A403" s="76"/>
      <c r="B403" s="76"/>
      <c r="C403" s="262"/>
      <c r="D403" s="262"/>
      <c r="E403" s="76"/>
      <c r="F403" s="293"/>
      <c r="G403" s="262"/>
      <c r="H403" s="475"/>
      <c r="I403" s="475"/>
      <c r="J403" s="475"/>
      <c r="N403" s="50"/>
      <c r="R403" s="76"/>
      <c r="S403" s="76"/>
    </row>
    <row r="404">
      <c r="A404" s="76"/>
      <c r="B404" s="76"/>
      <c r="C404" s="262"/>
      <c r="D404" s="262"/>
      <c r="E404" s="76"/>
      <c r="F404" s="293"/>
      <c r="G404" s="262"/>
      <c r="H404" s="475"/>
      <c r="I404" s="475"/>
      <c r="J404" s="475"/>
      <c r="N404" s="50"/>
      <c r="R404" s="76"/>
      <c r="S404" s="76"/>
    </row>
    <row r="405">
      <c r="A405" s="76"/>
      <c r="B405" s="76"/>
      <c r="C405" s="262"/>
      <c r="D405" s="262"/>
      <c r="E405" s="76"/>
      <c r="F405" s="293"/>
      <c r="G405" s="262"/>
      <c r="H405" s="475"/>
      <c r="I405" s="475"/>
      <c r="J405" s="475"/>
      <c r="N405" s="50"/>
      <c r="R405" s="76"/>
      <c r="S405" s="76"/>
    </row>
    <row r="406">
      <c r="A406" s="76"/>
      <c r="B406" s="76"/>
      <c r="C406" s="262"/>
      <c r="D406" s="262"/>
      <c r="E406" s="76"/>
      <c r="F406" s="293"/>
      <c r="G406" s="262"/>
      <c r="H406" s="475"/>
      <c r="I406" s="475"/>
      <c r="J406" s="475"/>
      <c r="N406" s="50"/>
      <c r="R406" s="76"/>
      <c r="S406" s="76"/>
    </row>
    <row r="407">
      <c r="A407" s="76"/>
      <c r="B407" s="76"/>
      <c r="C407" s="262"/>
      <c r="D407" s="262"/>
      <c r="E407" s="76"/>
      <c r="F407" s="293"/>
      <c r="G407" s="262"/>
      <c r="H407" s="475"/>
      <c r="I407" s="475"/>
      <c r="J407" s="475"/>
      <c r="N407" s="50"/>
      <c r="R407" s="76"/>
      <c r="S407" s="76"/>
    </row>
    <row r="408">
      <c r="A408" s="76"/>
      <c r="B408" s="76"/>
      <c r="C408" s="262"/>
      <c r="D408" s="262"/>
      <c r="E408" s="76"/>
      <c r="F408" s="293"/>
      <c r="G408" s="262"/>
      <c r="H408" s="475"/>
      <c r="I408" s="475"/>
      <c r="J408" s="475"/>
      <c r="N408" s="50"/>
      <c r="R408" s="76"/>
      <c r="S408" s="76"/>
    </row>
    <row r="409">
      <c r="A409" s="76"/>
      <c r="B409" s="76"/>
      <c r="C409" s="262"/>
      <c r="D409" s="262"/>
      <c r="E409" s="76"/>
      <c r="F409" s="293"/>
      <c r="G409" s="262"/>
      <c r="H409" s="475"/>
      <c r="I409" s="475"/>
      <c r="J409" s="475"/>
      <c r="N409" s="50"/>
      <c r="R409" s="76"/>
      <c r="S409" s="76"/>
    </row>
    <row r="410">
      <c r="A410" s="76"/>
      <c r="B410" s="76"/>
      <c r="C410" s="262"/>
      <c r="D410" s="262"/>
      <c r="E410" s="76"/>
      <c r="F410" s="293"/>
      <c r="G410" s="262"/>
      <c r="H410" s="475"/>
      <c r="I410" s="475"/>
      <c r="J410" s="475"/>
      <c r="N410" s="50"/>
      <c r="R410" s="76"/>
      <c r="S410" s="76"/>
    </row>
    <row r="411">
      <c r="A411" s="76"/>
      <c r="B411" s="76"/>
      <c r="C411" s="262"/>
      <c r="D411" s="262"/>
      <c r="E411" s="76"/>
      <c r="F411" s="293"/>
      <c r="G411" s="262"/>
      <c r="H411" s="475"/>
      <c r="I411" s="475"/>
      <c r="J411" s="475"/>
      <c r="N411" s="50"/>
      <c r="R411" s="76"/>
      <c r="S411" s="76"/>
    </row>
    <row r="412">
      <c r="A412" s="76"/>
      <c r="B412" s="76"/>
      <c r="C412" s="262"/>
      <c r="D412" s="262"/>
      <c r="E412" s="76"/>
      <c r="F412" s="293"/>
      <c r="G412" s="262"/>
      <c r="H412" s="475"/>
      <c r="I412" s="475"/>
      <c r="J412" s="475"/>
      <c r="N412" s="50"/>
      <c r="R412" s="76"/>
      <c r="S412" s="76"/>
    </row>
    <row r="413">
      <c r="A413" s="76"/>
      <c r="B413" s="76"/>
      <c r="C413" s="262"/>
      <c r="D413" s="262"/>
      <c r="E413" s="76"/>
      <c r="F413" s="293"/>
      <c r="G413" s="262"/>
      <c r="H413" s="475"/>
      <c r="I413" s="475"/>
      <c r="J413" s="475"/>
      <c r="N413" s="50"/>
      <c r="R413" s="76"/>
      <c r="S413" s="76"/>
    </row>
    <row r="414">
      <c r="A414" s="76"/>
      <c r="B414" s="76"/>
      <c r="C414" s="262"/>
      <c r="D414" s="262"/>
      <c r="E414" s="76"/>
      <c r="F414" s="293"/>
      <c r="G414" s="262"/>
      <c r="H414" s="475"/>
      <c r="I414" s="475"/>
      <c r="J414" s="475"/>
      <c r="N414" s="50"/>
      <c r="R414" s="76"/>
      <c r="S414" s="76"/>
    </row>
    <row r="415">
      <c r="A415" s="76"/>
      <c r="B415" s="76"/>
      <c r="C415" s="262"/>
      <c r="D415" s="262"/>
      <c r="E415" s="76"/>
      <c r="F415" s="293"/>
      <c r="G415" s="262"/>
      <c r="H415" s="475"/>
      <c r="I415" s="475"/>
      <c r="J415" s="475"/>
      <c r="N415" s="50"/>
      <c r="R415" s="76"/>
      <c r="S415" s="76"/>
    </row>
    <row r="416">
      <c r="A416" s="76"/>
      <c r="B416" s="76"/>
      <c r="C416" s="262"/>
      <c r="D416" s="262"/>
      <c r="E416" s="76"/>
      <c r="F416" s="293"/>
      <c r="G416" s="262"/>
      <c r="H416" s="475"/>
      <c r="I416" s="475"/>
      <c r="J416" s="475"/>
      <c r="N416" s="50"/>
      <c r="R416" s="76"/>
      <c r="S416" s="76"/>
    </row>
    <row r="417">
      <c r="A417" s="76"/>
      <c r="B417" s="76"/>
      <c r="C417" s="262"/>
      <c r="D417" s="262"/>
      <c r="E417" s="76"/>
      <c r="F417" s="293"/>
      <c r="G417" s="262"/>
      <c r="H417" s="475"/>
      <c r="I417" s="475"/>
      <c r="J417" s="475"/>
      <c r="N417" s="50"/>
      <c r="R417" s="76"/>
      <c r="S417" s="76"/>
    </row>
    <row r="418">
      <c r="A418" s="76"/>
      <c r="B418" s="76"/>
      <c r="C418" s="262"/>
      <c r="D418" s="262"/>
      <c r="E418" s="76"/>
      <c r="F418" s="293"/>
      <c r="G418" s="262"/>
      <c r="H418" s="475"/>
      <c r="I418" s="475"/>
      <c r="J418" s="475"/>
      <c r="N418" s="50"/>
      <c r="R418" s="76"/>
      <c r="S418" s="76"/>
    </row>
    <row r="419">
      <c r="A419" s="76"/>
      <c r="B419" s="76"/>
      <c r="C419" s="262"/>
      <c r="D419" s="262"/>
      <c r="E419" s="76"/>
      <c r="F419" s="293"/>
      <c r="G419" s="262"/>
      <c r="H419" s="475"/>
      <c r="I419" s="475"/>
      <c r="J419" s="475"/>
      <c r="N419" s="50"/>
      <c r="R419" s="76"/>
      <c r="S419" s="76"/>
    </row>
    <row r="420">
      <c r="A420" s="76"/>
      <c r="B420" s="76"/>
      <c r="C420" s="262"/>
      <c r="D420" s="262"/>
      <c r="E420" s="76"/>
      <c r="F420" s="293"/>
      <c r="G420" s="262"/>
      <c r="H420" s="475"/>
      <c r="I420" s="475"/>
      <c r="J420" s="475"/>
      <c r="N420" s="50"/>
      <c r="R420" s="76"/>
      <c r="S420" s="76"/>
    </row>
    <row r="421">
      <c r="A421" s="76"/>
      <c r="B421" s="76"/>
      <c r="C421" s="262"/>
      <c r="D421" s="262"/>
      <c r="E421" s="76"/>
      <c r="F421" s="293"/>
      <c r="G421" s="262"/>
      <c r="H421" s="475"/>
      <c r="I421" s="475"/>
      <c r="J421" s="475"/>
      <c r="N421" s="50"/>
      <c r="R421" s="76"/>
      <c r="S421" s="76"/>
    </row>
    <row r="422">
      <c r="A422" s="76"/>
      <c r="B422" s="76"/>
      <c r="C422" s="262"/>
      <c r="D422" s="262"/>
      <c r="E422" s="76"/>
      <c r="F422" s="293"/>
      <c r="G422" s="262"/>
      <c r="H422" s="475"/>
      <c r="I422" s="475"/>
      <c r="J422" s="475"/>
      <c r="N422" s="50"/>
      <c r="R422" s="76"/>
      <c r="S422" s="76"/>
    </row>
    <row r="423">
      <c r="A423" s="76"/>
      <c r="B423" s="76"/>
      <c r="C423" s="262"/>
      <c r="D423" s="262"/>
      <c r="E423" s="76"/>
      <c r="F423" s="293"/>
      <c r="G423" s="262"/>
      <c r="H423" s="475"/>
      <c r="I423" s="475"/>
      <c r="J423" s="475"/>
      <c r="N423" s="50"/>
      <c r="R423" s="76"/>
      <c r="S423" s="76"/>
    </row>
    <row r="424">
      <c r="A424" s="76"/>
      <c r="B424" s="76"/>
      <c r="C424" s="262"/>
      <c r="D424" s="262"/>
      <c r="E424" s="76"/>
      <c r="F424" s="293"/>
      <c r="G424" s="262"/>
      <c r="H424" s="475"/>
      <c r="I424" s="475"/>
      <c r="J424" s="475"/>
      <c r="N424" s="50"/>
      <c r="R424" s="76"/>
      <c r="S424" s="76"/>
    </row>
    <row r="425">
      <c r="A425" s="76"/>
      <c r="B425" s="76"/>
      <c r="C425" s="262"/>
      <c r="D425" s="262"/>
      <c r="E425" s="76"/>
      <c r="F425" s="293"/>
      <c r="G425" s="262"/>
      <c r="H425" s="475"/>
      <c r="I425" s="475"/>
      <c r="J425" s="475"/>
      <c r="N425" s="50"/>
      <c r="R425" s="76"/>
      <c r="S425" s="76"/>
    </row>
    <row r="426">
      <c r="A426" s="76"/>
      <c r="B426" s="76"/>
      <c r="C426" s="262"/>
      <c r="D426" s="262"/>
      <c r="E426" s="76"/>
      <c r="F426" s="293"/>
      <c r="G426" s="262"/>
      <c r="H426" s="475"/>
      <c r="I426" s="475"/>
      <c r="J426" s="475"/>
      <c r="N426" s="50"/>
      <c r="R426" s="76"/>
      <c r="S426" s="76"/>
    </row>
    <row r="427">
      <c r="A427" s="76"/>
      <c r="B427" s="76"/>
      <c r="C427" s="262"/>
      <c r="D427" s="262"/>
      <c r="E427" s="76"/>
      <c r="F427" s="293"/>
      <c r="G427" s="262"/>
      <c r="H427" s="475"/>
      <c r="I427" s="475"/>
      <c r="J427" s="475"/>
      <c r="N427" s="50"/>
      <c r="R427" s="76"/>
      <c r="S427" s="76"/>
    </row>
    <row r="428">
      <c r="A428" s="76"/>
      <c r="B428" s="76"/>
      <c r="C428" s="262"/>
      <c r="D428" s="262"/>
      <c r="E428" s="76"/>
      <c r="F428" s="293"/>
      <c r="G428" s="262"/>
      <c r="H428" s="475"/>
      <c r="I428" s="475"/>
      <c r="J428" s="475"/>
      <c r="N428" s="50"/>
      <c r="R428" s="76"/>
      <c r="S428" s="76"/>
    </row>
    <row r="429">
      <c r="A429" s="76"/>
      <c r="B429" s="76"/>
      <c r="C429" s="262"/>
      <c r="D429" s="262"/>
      <c r="E429" s="76"/>
      <c r="F429" s="293"/>
      <c r="G429" s="262"/>
      <c r="H429" s="475"/>
      <c r="I429" s="475"/>
      <c r="J429" s="475"/>
      <c r="N429" s="50"/>
      <c r="R429" s="76"/>
      <c r="S429" s="76"/>
    </row>
    <row r="430">
      <c r="A430" s="76"/>
      <c r="B430" s="76"/>
      <c r="C430" s="262"/>
      <c r="D430" s="262"/>
      <c r="E430" s="76"/>
      <c r="F430" s="293"/>
      <c r="G430" s="262"/>
      <c r="H430" s="475"/>
      <c r="I430" s="475"/>
      <c r="J430" s="475"/>
      <c r="N430" s="50"/>
      <c r="R430" s="76"/>
      <c r="S430" s="76"/>
    </row>
    <row r="431">
      <c r="A431" s="76"/>
      <c r="B431" s="76"/>
      <c r="C431" s="262"/>
      <c r="D431" s="262"/>
      <c r="E431" s="76"/>
      <c r="F431" s="293"/>
      <c r="G431" s="262"/>
      <c r="H431" s="475"/>
      <c r="I431" s="475"/>
      <c r="J431" s="475"/>
      <c r="N431" s="50"/>
      <c r="R431" s="76"/>
      <c r="S431" s="76"/>
    </row>
    <row r="432">
      <c r="A432" s="76"/>
      <c r="B432" s="76"/>
      <c r="C432" s="262"/>
      <c r="D432" s="262"/>
      <c r="E432" s="76"/>
      <c r="F432" s="293"/>
      <c r="G432" s="262"/>
      <c r="H432" s="475"/>
      <c r="I432" s="475"/>
      <c r="J432" s="475"/>
      <c r="N432" s="50"/>
      <c r="R432" s="76"/>
      <c r="S432" s="76"/>
    </row>
    <row r="433">
      <c r="A433" s="76"/>
      <c r="B433" s="76"/>
      <c r="C433" s="262"/>
      <c r="D433" s="262"/>
      <c r="E433" s="76"/>
      <c r="F433" s="293"/>
      <c r="G433" s="262"/>
      <c r="H433" s="475"/>
      <c r="I433" s="475"/>
      <c r="J433" s="475"/>
      <c r="N433" s="50"/>
      <c r="R433" s="76"/>
      <c r="S433" s="76"/>
    </row>
    <row r="434">
      <c r="A434" s="76"/>
      <c r="B434" s="76"/>
      <c r="C434" s="262"/>
      <c r="D434" s="262"/>
      <c r="E434" s="76"/>
      <c r="F434" s="293"/>
      <c r="G434" s="262"/>
      <c r="H434" s="475"/>
      <c r="I434" s="475"/>
      <c r="J434" s="475"/>
      <c r="N434" s="50"/>
      <c r="R434" s="76"/>
      <c r="S434" s="76"/>
    </row>
    <row r="435">
      <c r="A435" s="76"/>
      <c r="B435" s="76"/>
      <c r="C435" s="262"/>
      <c r="D435" s="262"/>
      <c r="E435" s="76"/>
      <c r="F435" s="293"/>
      <c r="G435" s="262"/>
      <c r="H435" s="475"/>
      <c r="I435" s="475"/>
      <c r="J435" s="475"/>
      <c r="N435" s="50"/>
      <c r="R435" s="76"/>
      <c r="S435" s="76"/>
    </row>
    <row r="436">
      <c r="A436" s="76"/>
      <c r="B436" s="76"/>
      <c r="C436" s="262"/>
      <c r="D436" s="262"/>
      <c r="E436" s="76"/>
      <c r="F436" s="293"/>
      <c r="G436" s="262"/>
      <c r="H436" s="475"/>
      <c r="I436" s="475"/>
      <c r="J436" s="475"/>
      <c r="N436" s="50"/>
      <c r="R436" s="76"/>
      <c r="S436" s="76"/>
    </row>
    <row r="437">
      <c r="A437" s="76"/>
      <c r="B437" s="76"/>
      <c r="C437" s="262"/>
      <c r="D437" s="262"/>
      <c r="E437" s="76"/>
      <c r="F437" s="293"/>
      <c r="G437" s="262"/>
      <c r="H437" s="475"/>
      <c r="I437" s="475"/>
      <c r="J437" s="475"/>
      <c r="N437" s="50"/>
      <c r="R437" s="76"/>
      <c r="S437" s="76"/>
    </row>
    <row r="438">
      <c r="A438" s="76"/>
      <c r="B438" s="76"/>
      <c r="C438" s="262"/>
      <c r="D438" s="262"/>
      <c r="E438" s="76"/>
      <c r="F438" s="293"/>
      <c r="G438" s="262"/>
      <c r="H438" s="475"/>
      <c r="I438" s="475"/>
      <c r="J438" s="475"/>
      <c r="N438" s="50"/>
      <c r="R438" s="76"/>
      <c r="S438" s="76"/>
    </row>
    <row r="439">
      <c r="A439" s="76"/>
      <c r="B439" s="76"/>
      <c r="C439" s="262"/>
      <c r="D439" s="262"/>
      <c r="E439" s="76"/>
      <c r="F439" s="293"/>
      <c r="G439" s="262"/>
      <c r="H439" s="475"/>
      <c r="I439" s="475"/>
      <c r="J439" s="475"/>
      <c r="N439" s="50"/>
      <c r="R439" s="76"/>
      <c r="S439" s="76"/>
    </row>
    <row r="440">
      <c r="A440" s="76"/>
      <c r="B440" s="76"/>
      <c r="C440" s="262"/>
      <c r="D440" s="262"/>
      <c r="E440" s="76"/>
      <c r="F440" s="293"/>
      <c r="G440" s="262"/>
      <c r="H440" s="475"/>
      <c r="I440" s="475"/>
      <c r="J440" s="475"/>
      <c r="N440" s="50"/>
      <c r="R440" s="76"/>
      <c r="S440" s="76"/>
    </row>
    <row r="441">
      <c r="A441" s="76"/>
      <c r="B441" s="76"/>
      <c r="C441" s="262"/>
      <c r="D441" s="262"/>
      <c r="E441" s="76"/>
      <c r="F441" s="293"/>
      <c r="G441" s="262"/>
      <c r="H441" s="475"/>
      <c r="I441" s="475"/>
      <c r="J441" s="475"/>
      <c r="N441" s="50"/>
      <c r="R441" s="76"/>
      <c r="S441" s="76"/>
    </row>
    <row r="442">
      <c r="A442" s="76"/>
      <c r="B442" s="76"/>
      <c r="C442" s="262"/>
      <c r="D442" s="262"/>
      <c r="E442" s="76"/>
      <c r="F442" s="293"/>
      <c r="G442" s="262"/>
      <c r="H442" s="475"/>
      <c r="I442" s="475"/>
      <c r="J442" s="475"/>
      <c r="N442" s="50"/>
      <c r="R442" s="76"/>
      <c r="S442" s="76"/>
    </row>
    <row r="443">
      <c r="A443" s="76"/>
      <c r="B443" s="76"/>
      <c r="C443" s="262"/>
      <c r="D443" s="262"/>
      <c r="E443" s="76"/>
      <c r="F443" s="293"/>
      <c r="G443" s="262"/>
      <c r="H443" s="475"/>
      <c r="I443" s="475"/>
      <c r="J443" s="475"/>
      <c r="N443" s="50"/>
      <c r="R443" s="76"/>
      <c r="S443" s="76"/>
    </row>
    <row r="444">
      <c r="A444" s="76"/>
      <c r="B444" s="76"/>
      <c r="C444" s="262"/>
      <c r="D444" s="262"/>
      <c r="E444" s="76"/>
      <c r="F444" s="293"/>
      <c r="G444" s="262"/>
      <c r="H444" s="475"/>
      <c r="I444" s="475"/>
      <c r="J444" s="475"/>
      <c r="N444" s="50"/>
      <c r="R444" s="76"/>
      <c r="S444" s="76"/>
    </row>
    <row r="445">
      <c r="A445" s="76"/>
      <c r="B445" s="76"/>
      <c r="C445" s="262"/>
      <c r="D445" s="262"/>
      <c r="E445" s="76"/>
      <c r="F445" s="293"/>
      <c r="G445" s="262"/>
      <c r="H445" s="475"/>
      <c r="I445" s="475"/>
      <c r="J445" s="475"/>
      <c r="N445" s="50"/>
      <c r="R445" s="76"/>
      <c r="S445" s="76"/>
    </row>
    <row r="446">
      <c r="A446" s="76"/>
      <c r="B446" s="76"/>
      <c r="C446" s="262"/>
      <c r="D446" s="262"/>
      <c r="E446" s="76"/>
      <c r="F446" s="293"/>
      <c r="G446" s="262"/>
      <c r="H446" s="475"/>
      <c r="I446" s="475"/>
      <c r="J446" s="475"/>
      <c r="N446" s="50"/>
      <c r="R446" s="76"/>
      <c r="S446" s="76"/>
    </row>
    <row r="447">
      <c r="A447" s="76"/>
      <c r="B447" s="76"/>
      <c r="C447" s="262"/>
      <c r="D447" s="262"/>
      <c r="E447" s="76"/>
      <c r="F447" s="293"/>
      <c r="G447" s="262"/>
      <c r="H447" s="475"/>
      <c r="I447" s="475"/>
      <c r="J447" s="475"/>
      <c r="N447" s="50"/>
      <c r="R447" s="76"/>
      <c r="S447" s="76"/>
    </row>
    <row r="448">
      <c r="A448" s="76"/>
      <c r="B448" s="76"/>
      <c r="C448" s="262"/>
      <c r="D448" s="262"/>
      <c r="E448" s="76"/>
      <c r="F448" s="293"/>
      <c r="G448" s="262"/>
      <c r="H448" s="475"/>
      <c r="I448" s="475"/>
      <c r="J448" s="475"/>
      <c r="N448" s="50"/>
      <c r="R448" s="76"/>
      <c r="S448" s="76"/>
    </row>
    <row r="449">
      <c r="A449" s="76"/>
      <c r="B449" s="76"/>
      <c r="C449" s="262"/>
      <c r="D449" s="262"/>
      <c r="E449" s="76"/>
      <c r="F449" s="293"/>
      <c r="G449" s="262"/>
      <c r="H449" s="475"/>
      <c r="I449" s="475"/>
      <c r="J449" s="475"/>
      <c r="N449" s="50"/>
      <c r="R449" s="76"/>
      <c r="S449" s="76"/>
    </row>
    <row r="450">
      <c r="A450" s="76"/>
      <c r="B450" s="76"/>
      <c r="C450" s="262"/>
      <c r="D450" s="262"/>
      <c r="E450" s="76"/>
      <c r="F450" s="293"/>
      <c r="G450" s="262"/>
      <c r="H450" s="475"/>
      <c r="I450" s="475"/>
      <c r="J450" s="475"/>
      <c r="N450" s="50"/>
      <c r="R450" s="76"/>
      <c r="S450" s="76"/>
    </row>
    <row r="451">
      <c r="A451" s="76"/>
      <c r="B451" s="76"/>
      <c r="C451" s="262"/>
      <c r="D451" s="262"/>
      <c r="E451" s="76"/>
      <c r="F451" s="293"/>
      <c r="G451" s="262"/>
      <c r="H451" s="475"/>
      <c r="I451" s="475"/>
      <c r="J451" s="475"/>
      <c r="N451" s="50"/>
      <c r="R451" s="76"/>
      <c r="S451" s="76"/>
    </row>
    <row r="452">
      <c r="A452" s="76"/>
      <c r="B452" s="76"/>
      <c r="C452" s="262"/>
      <c r="D452" s="262"/>
      <c r="E452" s="76"/>
      <c r="F452" s="293"/>
      <c r="G452" s="262"/>
      <c r="H452" s="475"/>
      <c r="I452" s="475"/>
      <c r="J452" s="475"/>
      <c r="N452" s="50"/>
      <c r="R452" s="76"/>
      <c r="S452" s="76"/>
    </row>
    <row r="453">
      <c r="A453" s="76"/>
      <c r="B453" s="76"/>
      <c r="C453" s="262"/>
      <c r="D453" s="262"/>
      <c r="E453" s="76"/>
      <c r="F453" s="293"/>
      <c r="G453" s="262"/>
      <c r="H453" s="475"/>
      <c r="I453" s="475"/>
      <c r="J453" s="475"/>
      <c r="N453" s="50"/>
      <c r="R453" s="76"/>
      <c r="S453" s="76"/>
    </row>
    <row r="454">
      <c r="A454" s="76"/>
      <c r="B454" s="76"/>
      <c r="C454" s="262"/>
      <c r="D454" s="262"/>
      <c r="E454" s="76"/>
      <c r="F454" s="293"/>
      <c r="G454" s="262"/>
      <c r="H454" s="475"/>
      <c r="I454" s="475"/>
      <c r="J454" s="475"/>
      <c r="N454" s="50"/>
      <c r="R454" s="76"/>
      <c r="S454" s="76"/>
    </row>
    <row r="455">
      <c r="A455" s="76"/>
      <c r="B455" s="76"/>
      <c r="C455" s="262"/>
      <c r="D455" s="262"/>
      <c r="E455" s="76"/>
      <c r="F455" s="293"/>
      <c r="G455" s="262"/>
      <c r="H455" s="475"/>
      <c r="I455" s="475"/>
      <c r="J455" s="475"/>
      <c r="N455" s="50"/>
      <c r="R455" s="76"/>
      <c r="S455" s="76"/>
    </row>
    <row r="456">
      <c r="A456" s="76"/>
      <c r="B456" s="76"/>
      <c r="C456" s="262"/>
      <c r="D456" s="262"/>
      <c r="E456" s="76"/>
      <c r="F456" s="293"/>
      <c r="G456" s="262"/>
      <c r="H456" s="475"/>
      <c r="I456" s="475"/>
      <c r="J456" s="475"/>
      <c r="N456" s="50"/>
      <c r="R456" s="76"/>
      <c r="S456" s="76"/>
    </row>
    <row r="457">
      <c r="A457" s="76"/>
      <c r="B457" s="76"/>
      <c r="C457" s="262"/>
      <c r="D457" s="262"/>
      <c r="E457" s="76"/>
      <c r="F457" s="293"/>
      <c r="G457" s="262"/>
      <c r="H457" s="475"/>
      <c r="I457" s="475"/>
      <c r="J457" s="475"/>
      <c r="N457" s="50"/>
      <c r="R457" s="76"/>
      <c r="S457" s="76"/>
    </row>
    <row r="458">
      <c r="A458" s="76"/>
      <c r="B458" s="76"/>
      <c r="C458" s="262"/>
      <c r="D458" s="262"/>
      <c r="E458" s="76"/>
      <c r="F458" s="293"/>
      <c r="G458" s="262"/>
      <c r="H458" s="475"/>
      <c r="I458" s="475"/>
      <c r="J458" s="475"/>
      <c r="N458" s="50"/>
      <c r="R458" s="76"/>
      <c r="S458" s="76"/>
    </row>
    <row r="459">
      <c r="A459" s="76"/>
      <c r="B459" s="76"/>
      <c r="C459" s="262"/>
      <c r="D459" s="262"/>
      <c r="E459" s="76"/>
      <c r="F459" s="293"/>
      <c r="G459" s="262"/>
      <c r="H459" s="475"/>
      <c r="I459" s="475"/>
      <c r="J459" s="475"/>
      <c r="N459" s="50"/>
      <c r="R459" s="76"/>
      <c r="S459" s="76"/>
    </row>
    <row r="460">
      <c r="A460" s="76"/>
      <c r="B460" s="76"/>
      <c r="C460" s="262"/>
      <c r="D460" s="262"/>
      <c r="E460" s="76"/>
      <c r="F460" s="293"/>
      <c r="G460" s="262"/>
      <c r="H460" s="475"/>
      <c r="I460" s="475"/>
      <c r="J460" s="475"/>
      <c r="N460" s="50"/>
      <c r="R460" s="76"/>
      <c r="S460" s="76"/>
    </row>
    <row r="461">
      <c r="A461" s="76"/>
      <c r="B461" s="76"/>
      <c r="C461" s="262"/>
      <c r="D461" s="262"/>
      <c r="E461" s="76"/>
      <c r="F461" s="293"/>
      <c r="G461" s="262"/>
      <c r="H461" s="475"/>
      <c r="I461" s="475"/>
      <c r="J461" s="475"/>
      <c r="N461" s="50"/>
      <c r="R461" s="76"/>
      <c r="S461" s="76"/>
    </row>
    <row r="462">
      <c r="A462" s="76"/>
      <c r="B462" s="76"/>
      <c r="C462" s="262"/>
      <c r="D462" s="262"/>
      <c r="E462" s="76"/>
      <c r="F462" s="293"/>
      <c r="G462" s="262"/>
      <c r="H462" s="475"/>
      <c r="I462" s="475"/>
      <c r="J462" s="475"/>
      <c r="N462" s="50"/>
      <c r="R462" s="76"/>
      <c r="S462" s="76"/>
    </row>
    <row r="463">
      <c r="A463" s="76"/>
      <c r="B463" s="76"/>
      <c r="C463" s="262"/>
      <c r="D463" s="262"/>
      <c r="E463" s="76"/>
      <c r="F463" s="293"/>
      <c r="G463" s="262"/>
      <c r="H463" s="475"/>
      <c r="I463" s="475"/>
      <c r="J463" s="475"/>
      <c r="N463" s="50"/>
      <c r="R463" s="76"/>
      <c r="S463" s="76"/>
    </row>
    <row r="464">
      <c r="A464" s="76"/>
      <c r="B464" s="76"/>
      <c r="C464" s="262"/>
      <c r="D464" s="262"/>
      <c r="E464" s="76"/>
      <c r="F464" s="293"/>
      <c r="G464" s="262"/>
      <c r="H464" s="475"/>
      <c r="I464" s="475"/>
      <c r="J464" s="475"/>
      <c r="N464" s="50"/>
      <c r="R464" s="76"/>
      <c r="S464" s="76"/>
    </row>
    <row r="465">
      <c r="A465" s="76"/>
      <c r="B465" s="76"/>
      <c r="C465" s="262"/>
      <c r="D465" s="262"/>
      <c r="E465" s="76"/>
      <c r="F465" s="293"/>
      <c r="G465" s="262"/>
      <c r="H465" s="475"/>
      <c r="I465" s="475"/>
      <c r="J465" s="475"/>
      <c r="N465" s="50"/>
      <c r="R465" s="76"/>
      <c r="S465" s="76"/>
    </row>
    <row r="466">
      <c r="A466" s="76"/>
      <c r="B466" s="76"/>
      <c r="C466" s="262"/>
      <c r="D466" s="262"/>
      <c r="E466" s="76"/>
      <c r="F466" s="293"/>
      <c r="G466" s="262"/>
      <c r="H466" s="475"/>
      <c r="I466" s="475"/>
      <c r="J466" s="475"/>
      <c r="N466" s="50"/>
      <c r="R466" s="76"/>
      <c r="S466" s="76"/>
    </row>
    <row r="467">
      <c r="A467" s="76"/>
      <c r="B467" s="76"/>
      <c r="C467" s="262"/>
      <c r="D467" s="262"/>
      <c r="E467" s="76"/>
      <c r="F467" s="293"/>
      <c r="G467" s="262"/>
      <c r="H467" s="475"/>
      <c r="I467" s="475"/>
      <c r="J467" s="475"/>
      <c r="N467" s="50"/>
      <c r="R467" s="76"/>
      <c r="S467" s="76"/>
    </row>
    <row r="468">
      <c r="A468" s="76"/>
      <c r="B468" s="76"/>
      <c r="C468" s="262"/>
      <c r="D468" s="262"/>
      <c r="E468" s="76"/>
      <c r="F468" s="293"/>
      <c r="G468" s="262"/>
      <c r="H468" s="475"/>
      <c r="I468" s="475"/>
      <c r="J468" s="475"/>
      <c r="N468" s="50"/>
      <c r="R468" s="76"/>
      <c r="S468" s="76"/>
    </row>
    <row r="469">
      <c r="A469" s="76"/>
      <c r="B469" s="76"/>
      <c r="C469" s="262"/>
      <c r="D469" s="262"/>
      <c r="E469" s="76"/>
      <c r="F469" s="293"/>
      <c r="G469" s="262"/>
      <c r="H469" s="475"/>
      <c r="I469" s="475"/>
      <c r="J469" s="475"/>
      <c r="N469" s="50"/>
      <c r="R469" s="76"/>
      <c r="S469" s="76"/>
    </row>
    <row r="470">
      <c r="A470" s="76"/>
      <c r="B470" s="76"/>
      <c r="C470" s="262"/>
      <c r="D470" s="262"/>
      <c r="E470" s="76"/>
      <c r="F470" s="293"/>
      <c r="G470" s="262"/>
      <c r="H470" s="475"/>
      <c r="I470" s="475"/>
      <c r="J470" s="475"/>
      <c r="N470" s="50"/>
      <c r="R470" s="76"/>
      <c r="S470" s="76"/>
    </row>
    <row r="471">
      <c r="A471" s="76"/>
      <c r="B471" s="76"/>
      <c r="C471" s="262"/>
      <c r="D471" s="262"/>
      <c r="E471" s="76"/>
      <c r="F471" s="293"/>
      <c r="G471" s="262"/>
      <c r="H471" s="475"/>
      <c r="I471" s="475"/>
      <c r="J471" s="475"/>
      <c r="N471" s="50"/>
      <c r="R471" s="76"/>
      <c r="S471" s="76"/>
    </row>
    <row r="472">
      <c r="A472" s="76"/>
      <c r="B472" s="76"/>
      <c r="C472" s="262"/>
      <c r="D472" s="262"/>
      <c r="E472" s="76"/>
      <c r="F472" s="293"/>
      <c r="G472" s="262"/>
      <c r="H472" s="475"/>
      <c r="I472" s="475"/>
      <c r="J472" s="475"/>
      <c r="N472" s="50"/>
      <c r="R472" s="76"/>
      <c r="S472" s="76"/>
    </row>
    <row r="473">
      <c r="A473" s="76"/>
      <c r="B473" s="76"/>
      <c r="C473" s="262"/>
      <c r="D473" s="262"/>
      <c r="E473" s="76"/>
      <c r="F473" s="293"/>
      <c r="G473" s="262"/>
      <c r="H473" s="475"/>
      <c r="I473" s="475"/>
      <c r="J473" s="475"/>
      <c r="N473" s="50"/>
      <c r="R473" s="76"/>
      <c r="S473" s="76"/>
    </row>
    <row r="474">
      <c r="A474" s="76"/>
      <c r="B474" s="76"/>
      <c r="C474" s="262"/>
      <c r="D474" s="262"/>
      <c r="E474" s="76"/>
      <c r="F474" s="293"/>
      <c r="G474" s="262"/>
      <c r="H474" s="475"/>
      <c r="I474" s="475"/>
      <c r="J474" s="475"/>
      <c r="N474" s="50"/>
      <c r="R474" s="76"/>
      <c r="S474" s="76"/>
    </row>
    <row r="475">
      <c r="A475" s="76"/>
      <c r="B475" s="76"/>
      <c r="C475" s="262"/>
      <c r="D475" s="262"/>
      <c r="E475" s="76"/>
      <c r="F475" s="293"/>
      <c r="G475" s="262"/>
      <c r="H475" s="475"/>
      <c r="I475" s="475"/>
      <c r="J475" s="475"/>
      <c r="N475" s="50"/>
      <c r="R475" s="76"/>
      <c r="S475" s="76"/>
    </row>
    <row r="476">
      <c r="A476" s="76"/>
      <c r="B476" s="76"/>
      <c r="C476" s="262"/>
      <c r="D476" s="262"/>
      <c r="E476" s="76"/>
      <c r="F476" s="293"/>
      <c r="G476" s="262"/>
      <c r="H476" s="475"/>
      <c r="I476" s="475"/>
      <c r="J476" s="475"/>
      <c r="N476" s="50"/>
      <c r="R476" s="76"/>
      <c r="S476" s="76"/>
    </row>
    <row r="477">
      <c r="A477" s="76"/>
      <c r="B477" s="76"/>
      <c r="C477" s="262"/>
      <c r="D477" s="262"/>
      <c r="E477" s="76"/>
      <c r="F477" s="293"/>
      <c r="G477" s="262"/>
      <c r="H477" s="475"/>
      <c r="I477" s="475"/>
      <c r="J477" s="475"/>
      <c r="N477" s="50"/>
      <c r="R477" s="76"/>
      <c r="S477" s="76"/>
    </row>
    <row r="478">
      <c r="A478" s="76"/>
      <c r="B478" s="76"/>
      <c r="C478" s="262"/>
      <c r="D478" s="262"/>
      <c r="E478" s="76"/>
      <c r="F478" s="293"/>
      <c r="G478" s="262"/>
      <c r="H478" s="475"/>
      <c r="I478" s="475"/>
      <c r="J478" s="475"/>
      <c r="N478" s="50"/>
      <c r="R478" s="76"/>
      <c r="S478" s="76"/>
    </row>
    <row r="479">
      <c r="A479" s="76"/>
      <c r="B479" s="76"/>
      <c r="C479" s="262"/>
      <c r="D479" s="262"/>
      <c r="E479" s="76"/>
      <c r="F479" s="293"/>
      <c r="G479" s="262"/>
      <c r="H479" s="475"/>
      <c r="I479" s="475"/>
      <c r="J479" s="475"/>
      <c r="N479" s="50"/>
      <c r="R479" s="76"/>
      <c r="S479" s="76"/>
    </row>
    <row r="480">
      <c r="A480" s="76"/>
      <c r="B480" s="76"/>
      <c r="C480" s="262"/>
      <c r="D480" s="262"/>
      <c r="E480" s="76"/>
      <c r="F480" s="293"/>
      <c r="G480" s="262"/>
      <c r="H480" s="475"/>
      <c r="I480" s="475"/>
      <c r="J480" s="475"/>
      <c r="N480" s="50"/>
      <c r="R480" s="76"/>
      <c r="S480" s="76"/>
    </row>
    <row r="481">
      <c r="A481" s="76"/>
      <c r="B481" s="76"/>
      <c r="C481" s="262"/>
      <c r="D481" s="262"/>
      <c r="E481" s="76"/>
      <c r="F481" s="293"/>
      <c r="G481" s="262"/>
      <c r="H481" s="475"/>
      <c r="I481" s="475"/>
      <c r="J481" s="475"/>
      <c r="N481" s="50"/>
      <c r="R481" s="76"/>
      <c r="S481" s="76"/>
    </row>
    <row r="482">
      <c r="A482" s="76"/>
      <c r="B482" s="76"/>
      <c r="C482" s="262"/>
      <c r="D482" s="262"/>
      <c r="E482" s="76"/>
      <c r="F482" s="293"/>
      <c r="G482" s="262"/>
      <c r="H482" s="475"/>
      <c r="I482" s="475"/>
      <c r="J482" s="475"/>
      <c r="N482" s="50"/>
      <c r="R482" s="76"/>
      <c r="S482" s="76"/>
    </row>
    <row r="483">
      <c r="A483" s="76"/>
      <c r="B483" s="76"/>
      <c r="C483" s="262"/>
      <c r="D483" s="262"/>
      <c r="E483" s="76"/>
      <c r="F483" s="293"/>
      <c r="G483" s="262"/>
      <c r="H483" s="475"/>
      <c r="I483" s="475"/>
      <c r="J483" s="475"/>
      <c r="N483" s="50"/>
      <c r="R483" s="76"/>
      <c r="S483" s="76"/>
    </row>
    <row r="484">
      <c r="A484" s="76"/>
      <c r="B484" s="76"/>
      <c r="C484" s="262"/>
      <c r="D484" s="262"/>
      <c r="E484" s="76"/>
      <c r="F484" s="293"/>
      <c r="G484" s="262"/>
      <c r="H484" s="475"/>
      <c r="I484" s="475"/>
      <c r="J484" s="475"/>
      <c r="N484" s="50"/>
      <c r="R484" s="76"/>
      <c r="S484" s="76"/>
    </row>
    <row r="485">
      <c r="A485" s="76"/>
      <c r="B485" s="76"/>
      <c r="C485" s="262"/>
      <c r="D485" s="262"/>
      <c r="E485" s="76"/>
      <c r="F485" s="293"/>
      <c r="G485" s="262"/>
      <c r="H485" s="475"/>
      <c r="I485" s="475"/>
      <c r="J485" s="475"/>
      <c r="N485" s="50"/>
      <c r="R485" s="76"/>
      <c r="S485" s="76"/>
    </row>
    <row r="486">
      <c r="A486" s="76"/>
      <c r="B486" s="76"/>
      <c r="C486" s="262"/>
      <c r="D486" s="262"/>
      <c r="E486" s="76"/>
      <c r="F486" s="293"/>
      <c r="G486" s="262"/>
      <c r="H486" s="475"/>
      <c r="I486" s="475"/>
      <c r="J486" s="475"/>
      <c r="N486" s="50"/>
      <c r="R486" s="76"/>
      <c r="S486" s="76"/>
    </row>
    <row r="487">
      <c r="A487" s="76"/>
      <c r="B487" s="76"/>
      <c r="C487" s="262"/>
      <c r="D487" s="262"/>
      <c r="E487" s="76"/>
      <c r="F487" s="293"/>
      <c r="G487" s="262"/>
      <c r="H487" s="475"/>
      <c r="I487" s="475"/>
      <c r="J487" s="475"/>
      <c r="N487" s="50"/>
      <c r="R487" s="76"/>
      <c r="S487" s="76"/>
    </row>
    <row r="488">
      <c r="A488" s="76"/>
      <c r="B488" s="76"/>
      <c r="C488" s="262"/>
      <c r="D488" s="262"/>
      <c r="E488" s="76"/>
      <c r="F488" s="293"/>
      <c r="G488" s="262"/>
      <c r="H488" s="475"/>
      <c r="I488" s="475"/>
      <c r="J488" s="475"/>
      <c r="N488" s="50"/>
      <c r="R488" s="76"/>
      <c r="S488" s="76"/>
    </row>
    <row r="489">
      <c r="A489" s="76"/>
      <c r="B489" s="76"/>
      <c r="C489" s="262"/>
      <c r="D489" s="262"/>
      <c r="E489" s="76"/>
      <c r="F489" s="293"/>
      <c r="G489" s="262"/>
      <c r="H489" s="475"/>
      <c r="I489" s="475"/>
      <c r="J489" s="475"/>
      <c r="N489" s="50"/>
      <c r="R489" s="76"/>
      <c r="S489" s="76"/>
    </row>
    <row r="490">
      <c r="A490" s="76"/>
      <c r="B490" s="76"/>
      <c r="C490" s="262"/>
      <c r="D490" s="262"/>
      <c r="E490" s="76"/>
      <c r="F490" s="293"/>
      <c r="G490" s="262"/>
      <c r="H490" s="475"/>
      <c r="I490" s="475"/>
      <c r="J490" s="475"/>
      <c r="N490" s="50"/>
      <c r="R490" s="76"/>
      <c r="S490" s="76"/>
    </row>
    <row r="491">
      <c r="A491" s="76"/>
      <c r="B491" s="76"/>
      <c r="C491" s="262"/>
      <c r="D491" s="262"/>
      <c r="E491" s="76"/>
      <c r="F491" s="293"/>
      <c r="G491" s="262"/>
      <c r="H491" s="475"/>
      <c r="I491" s="475"/>
      <c r="J491" s="475"/>
      <c r="N491" s="50"/>
      <c r="R491" s="76"/>
      <c r="S491" s="76"/>
    </row>
    <row r="492">
      <c r="A492" s="76"/>
      <c r="B492" s="76"/>
      <c r="C492" s="262"/>
      <c r="D492" s="262"/>
      <c r="E492" s="76"/>
      <c r="F492" s="293"/>
      <c r="G492" s="262"/>
      <c r="H492" s="475"/>
      <c r="I492" s="475"/>
      <c r="J492" s="475"/>
      <c r="N492" s="50"/>
      <c r="R492" s="76"/>
      <c r="S492" s="76"/>
    </row>
    <row r="493">
      <c r="A493" s="76"/>
      <c r="B493" s="76"/>
      <c r="C493" s="262"/>
      <c r="D493" s="262"/>
      <c r="E493" s="76"/>
      <c r="F493" s="293"/>
      <c r="G493" s="262"/>
      <c r="H493" s="475"/>
      <c r="I493" s="475"/>
      <c r="J493" s="475"/>
      <c r="N493" s="50"/>
      <c r="R493" s="76"/>
      <c r="S493" s="76"/>
    </row>
    <row r="494">
      <c r="A494" s="76"/>
      <c r="B494" s="76"/>
      <c r="C494" s="262"/>
      <c r="D494" s="262"/>
      <c r="E494" s="76"/>
      <c r="F494" s="293"/>
      <c r="G494" s="262"/>
      <c r="H494" s="475"/>
      <c r="I494" s="475"/>
      <c r="J494" s="475"/>
      <c r="N494" s="50"/>
      <c r="R494" s="76"/>
      <c r="S494" s="76"/>
    </row>
    <row r="495">
      <c r="A495" s="76"/>
      <c r="B495" s="76"/>
      <c r="C495" s="262"/>
      <c r="D495" s="262"/>
      <c r="E495" s="76"/>
      <c r="F495" s="293"/>
      <c r="G495" s="262"/>
      <c r="H495" s="475"/>
      <c r="I495" s="475"/>
      <c r="J495" s="475"/>
      <c r="N495" s="50"/>
      <c r="R495" s="76"/>
      <c r="S495" s="76"/>
    </row>
    <row r="496">
      <c r="A496" s="76"/>
      <c r="B496" s="76"/>
      <c r="C496" s="262"/>
      <c r="D496" s="262"/>
      <c r="E496" s="76"/>
      <c r="F496" s="293"/>
      <c r="G496" s="262"/>
      <c r="H496" s="475"/>
      <c r="I496" s="475"/>
      <c r="J496" s="475"/>
      <c r="N496" s="50"/>
      <c r="R496" s="76"/>
      <c r="S496" s="76"/>
    </row>
    <row r="497">
      <c r="A497" s="76"/>
      <c r="B497" s="76"/>
      <c r="C497" s="262"/>
      <c r="D497" s="262"/>
      <c r="E497" s="76"/>
      <c r="F497" s="293"/>
      <c r="G497" s="262"/>
      <c r="H497" s="475"/>
      <c r="I497" s="475"/>
      <c r="J497" s="475"/>
      <c r="N497" s="50"/>
      <c r="R497" s="76"/>
      <c r="S497" s="76"/>
    </row>
    <row r="498">
      <c r="A498" s="76"/>
      <c r="B498" s="76"/>
      <c r="C498" s="262"/>
      <c r="D498" s="262"/>
      <c r="E498" s="76"/>
      <c r="F498" s="293"/>
      <c r="G498" s="262"/>
      <c r="H498" s="475"/>
      <c r="I498" s="475"/>
      <c r="J498" s="475"/>
      <c r="N498" s="50"/>
      <c r="R498" s="76"/>
      <c r="S498" s="76"/>
    </row>
    <row r="499">
      <c r="A499" s="76"/>
      <c r="B499" s="76"/>
      <c r="C499" s="262"/>
      <c r="D499" s="262"/>
      <c r="E499" s="76"/>
      <c r="F499" s="293"/>
      <c r="G499" s="262"/>
      <c r="H499" s="475"/>
      <c r="I499" s="475"/>
      <c r="J499" s="475"/>
      <c r="N499" s="50"/>
      <c r="R499" s="76"/>
      <c r="S499" s="76"/>
    </row>
    <row r="500">
      <c r="A500" s="76"/>
      <c r="B500" s="76"/>
      <c r="C500" s="262"/>
      <c r="D500" s="262"/>
      <c r="E500" s="76"/>
      <c r="F500" s="293"/>
      <c r="G500" s="262"/>
      <c r="H500" s="475"/>
      <c r="I500" s="475"/>
      <c r="J500" s="475"/>
      <c r="N500" s="50"/>
      <c r="R500" s="76"/>
      <c r="S500" s="76"/>
    </row>
    <row r="501">
      <c r="A501" s="76"/>
      <c r="B501" s="76"/>
      <c r="C501" s="262"/>
      <c r="D501" s="262"/>
      <c r="E501" s="76"/>
      <c r="F501" s="293"/>
      <c r="G501" s="262"/>
      <c r="H501" s="475"/>
      <c r="I501" s="475"/>
      <c r="J501" s="475"/>
      <c r="N501" s="50"/>
      <c r="R501" s="76"/>
      <c r="S501" s="76"/>
    </row>
    <row r="502">
      <c r="A502" s="76"/>
      <c r="B502" s="76"/>
      <c r="C502" s="262"/>
      <c r="D502" s="262"/>
      <c r="E502" s="76"/>
      <c r="F502" s="293"/>
      <c r="G502" s="262"/>
      <c r="H502" s="475"/>
      <c r="I502" s="475"/>
      <c r="J502" s="475"/>
      <c r="N502" s="50"/>
      <c r="R502" s="76"/>
      <c r="S502" s="76"/>
    </row>
    <row r="503">
      <c r="A503" s="76"/>
      <c r="B503" s="76"/>
      <c r="C503" s="262"/>
      <c r="D503" s="262"/>
      <c r="E503" s="76"/>
      <c r="F503" s="293"/>
      <c r="G503" s="262"/>
      <c r="H503" s="475"/>
      <c r="I503" s="475"/>
      <c r="J503" s="475"/>
      <c r="N503" s="50"/>
      <c r="R503" s="76"/>
      <c r="S503" s="76"/>
    </row>
    <row r="504">
      <c r="A504" s="76"/>
      <c r="B504" s="76"/>
      <c r="C504" s="262"/>
      <c r="D504" s="262"/>
      <c r="E504" s="76"/>
      <c r="F504" s="293"/>
      <c r="G504" s="262"/>
      <c r="H504" s="475"/>
      <c r="I504" s="475"/>
      <c r="J504" s="475"/>
      <c r="N504" s="50"/>
      <c r="R504" s="76"/>
      <c r="S504" s="76"/>
    </row>
    <row r="505">
      <c r="A505" s="76"/>
      <c r="B505" s="76"/>
      <c r="C505" s="262"/>
      <c r="D505" s="262"/>
      <c r="E505" s="76"/>
      <c r="F505" s="293"/>
      <c r="G505" s="262"/>
      <c r="H505" s="475"/>
      <c r="I505" s="475"/>
      <c r="J505" s="475"/>
      <c r="N505" s="50"/>
      <c r="R505" s="76"/>
      <c r="S505" s="76"/>
    </row>
    <row r="506">
      <c r="A506" s="76"/>
      <c r="B506" s="76"/>
      <c r="C506" s="262"/>
      <c r="D506" s="262"/>
      <c r="E506" s="76"/>
      <c r="F506" s="293"/>
      <c r="G506" s="262"/>
      <c r="H506" s="475"/>
      <c r="I506" s="475"/>
      <c r="J506" s="475"/>
      <c r="N506" s="50"/>
      <c r="R506" s="76"/>
      <c r="S506" s="76"/>
    </row>
    <row r="507">
      <c r="A507" s="76"/>
      <c r="B507" s="76"/>
      <c r="C507" s="262"/>
      <c r="D507" s="262"/>
      <c r="E507" s="76"/>
      <c r="F507" s="293"/>
      <c r="G507" s="262"/>
      <c r="H507" s="475"/>
      <c r="I507" s="475"/>
      <c r="J507" s="475"/>
      <c r="N507" s="50"/>
      <c r="R507" s="76"/>
      <c r="S507" s="76"/>
    </row>
    <row r="508">
      <c r="A508" s="76"/>
      <c r="B508" s="76"/>
      <c r="C508" s="262"/>
      <c r="D508" s="262"/>
      <c r="E508" s="76"/>
      <c r="F508" s="293"/>
      <c r="G508" s="262"/>
      <c r="H508" s="475"/>
      <c r="I508" s="475"/>
      <c r="J508" s="475"/>
      <c r="N508" s="50"/>
      <c r="R508" s="76"/>
      <c r="S508" s="76"/>
    </row>
    <row r="509">
      <c r="A509" s="76"/>
      <c r="B509" s="76"/>
      <c r="C509" s="262"/>
      <c r="D509" s="262"/>
      <c r="E509" s="76"/>
      <c r="F509" s="293"/>
      <c r="G509" s="262"/>
      <c r="H509" s="475"/>
      <c r="I509" s="475"/>
      <c r="J509" s="475"/>
      <c r="N509" s="50"/>
      <c r="R509" s="76"/>
      <c r="S509" s="76"/>
    </row>
    <row r="510">
      <c r="A510" s="76"/>
      <c r="B510" s="76"/>
      <c r="C510" s="262"/>
      <c r="D510" s="262"/>
      <c r="E510" s="76"/>
      <c r="F510" s="293"/>
      <c r="G510" s="262"/>
      <c r="H510" s="475"/>
      <c r="I510" s="475"/>
      <c r="J510" s="475"/>
      <c r="N510" s="50"/>
      <c r="R510" s="76"/>
      <c r="S510" s="76"/>
    </row>
    <row r="511">
      <c r="A511" s="76"/>
      <c r="B511" s="76"/>
      <c r="C511" s="262"/>
      <c r="D511" s="262"/>
      <c r="E511" s="76"/>
      <c r="F511" s="293"/>
      <c r="G511" s="262"/>
      <c r="H511" s="475"/>
      <c r="I511" s="475"/>
      <c r="J511" s="475"/>
      <c r="N511" s="50"/>
      <c r="R511" s="76"/>
      <c r="S511" s="76"/>
    </row>
    <row r="512">
      <c r="A512" s="76"/>
      <c r="B512" s="76"/>
      <c r="C512" s="262"/>
      <c r="D512" s="262"/>
      <c r="E512" s="76"/>
      <c r="F512" s="293"/>
      <c r="G512" s="262"/>
      <c r="H512" s="475"/>
      <c r="I512" s="475"/>
      <c r="J512" s="475"/>
      <c r="N512" s="50"/>
      <c r="R512" s="76"/>
      <c r="S512" s="76"/>
    </row>
    <row r="513">
      <c r="A513" s="76"/>
      <c r="B513" s="76"/>
      <c r="C513" s="262"/>
      <c r="D513" s="262"/>
      <c r="E513" s="76"/>
      <c r="F513" s="293"/>
      <c r="G513" s="262"/>
      <c r="H513" s="475"/>
      <c r="I513" s="475"/>
      <c r="J513" s="475"/>
      <c r="N513" s="50"/>
      <c r="R513" s="76"/>
      <c r="S513" s="76"/>
    </row>
    <row r="514">
      <c r="A514" s="76"/>
      <c r="B514" s="76"/>
      <c r="C514" s="262"/>
      <c r="D514" s="262"/>
      <c r="E514" s="76"/>
      <c r="F514" s="293"/>
      <c r="G514" s="262"/>
      <c r="H514" s="475"/>
      <c r="I514" s="475"/>
      <c r="J514" s="475"/>
      <c r="N514" s="50"/>
      <c r="R514" s="76"/>
      <c r="S514" s="76"/>
    </row>
    <row r="515">
      <c r="A515" s="76"/>
      <c r="B515" s="76"/>
      <c r="C515" s="262"/>
      <c r="D515" s="262"/>
      <c r="E515" s="76"/>
      <c r="F515" s="293"/>
      <c r="G515" s="262"/>
      <c r="H515" s="475"/>
      <c r="I515" s="475"/>
      <c r="J515" s="475"/>
      <c r="N515" s="50"/>
      <c r="R515" s="76"/>
      <c r="S515" s="76"/>
    </row>
    <row r="516">
      <c r="A516" s="76"/>
      <c r="B516" s="76"/>
      <c r="C516" s="262"/>
      <c r="D516" s="262"/>
      <c r="E516" s="76"/>
      <c r="F516" s="293"/>
      <c r="G516" s="262"/>
      <c r="H516" s="475"/>
      <c r="I516" s="475"/>
      <c r="J516" s="475"/>
      <c r="N516" s="50"/>
      <c r="R516" s="76"/>
      <c r="S516" s="76"/>
    </row>
    <row r="517">
      <c r="A517" s="76"/>
      <c r="B517" s="76"/>
      <c r="C517" s="262"/>
      <c r="D517" s="262"/>
      <c r="E517" s="76"/>
      <c r="F517" s="293"/>
      <c r="G517" s="262"/>
      <c r="H517" s="475"/>
      <c r="I517" s="475"/>
      <c r="J517" s="475"/>
      <c r="N517" s="50"/>
      <c r="R517" s="76"/>
      <c r="S517" s="76"/>
    </row>
    <row r="518">
      <c r="A518" s="76"/>
      <c r="B518" s="76"/>
      <c r="C518" s="262"/>
      <c r="D518" s="262"/>
      <c r="E518" s="76"/>
      <c r="F518" s="293"/>
      <c r="G518" s="262"/>
      <c r="H518" s="475"/>
      <c r="I518" s="475"/>
      <c r="J518" s="475"/>
      <c r="N518" s="50"/>
      <c r="R518" s="76"/>
      <c r="S518" s="76"/>
    </row>
    <row r="519">
      <c r="A519" s="76"/>
      <c r="B519" s="76"/>
      <c r="C519" s="262"/>
      <c r="D519" s="262"/>
      <c r="E519" s="76"/>
      <c r="F519" s="293"/>
      <c r="G519" s="262"/>
      <c r="H519" s="475"/>
      <c r="I519" s="475"/>
      <c r="J519" s="475"/>
      <c r="N519" s="50"/>
      <c r="R519" s="76"/>
      <c r="S519" s="76"/>
    </row>
    <row r="520">
      <c r="A520" s="76"/>
      <c r="B520" s="76"/>
      <c r="C520" s="262"/>
      <c r="D520" s="262"/>
      <c r="E520" s="76"/>
      <c r="F520" s="293"/>
      <c r="G520" s="262"/>
      <c r="H520" s="475"/>
      <c r="I520" s="475"/>
      <c r="J520" s="475"/>
      <c r="N520" s="50"/>
      <c r="R520" s="76"/>
      <c r="S520" s="76"/>
    </row>
    <row r="521">
      <c r="A521" s="76"/>
      <c r="B521" s="76"/>
      <c r="C521" s="262"/>
      <c r="D521" s="262"/>
      <c r="E521" s="76"/>
      <c r="F521" s="293"/>
      <c r="G521" s="262"/>
      <c r="H521" s="475"/>
      <c r="I521" s="475"/>
      <c r="J521" s="475"/>
      <c r="N521" s="50"/>
      <c r="R521" s="76"/>
      <c r="S521" s="76"/>
    </row>
    <row r="522">
      <c r="A522" s="76"/>
      <c r="B522" s="76"/>
      <c r="C522" s="262"/>
      <c r="D522" s="262"/>
      <c r="E522" s="76"/>
      <c r="F522" s="293"/>
      <c r="G522" s="262"/>
      <c r="H522" s="475"/>
      <c r="I522" s="475"/>
      <c r="J522" s="475"/>
      <c r="N522" s="50"/>
      <c r="R522" s="76"/>
      <c r="S522" s="76"/>
    </row>
    <row r="523">
      <c r="A523" s="76"/>
      <c r="B523" s="76"/>
      <c r="C523" s="262"/>
      <c r="D523" s="262"/>
      <c r="E523" s="76"/>
      <c r="F523" s="293"/>
      <c r="G523" s="262"/>
      <c r="H523" s="475"/>
      <c r="I523" s="475"/>
      <c r="J523" s="475"/>
      <c r="N523" s="50"/>
      <c r="R523" s="76"/>
      <c r="S523" s="76"/>
    </row>
    <row r="524">
      <c r="A524" s="76"/>
      <c r="B524" s="76"/>
      <c r="C524" s="262"/>
      <c r="D524" s="262"/>
      <c r="E524" s="76"/>
      <c r="F524" s="293"/>
      <c r="G524" s="262"/>
      <c r="H524" s="475"/>
      <c r="I524" s="475"/>
      <c r="J524" s="475"/>
      <c r="N524" s="50"/>
      <c r="R524" s="76"/>
      <c r="S524" s="76"/>
    </row>
    <row r="525">
      <c r="A525" s="76"/>
      <c r="B525" s="76"/>
      <c r="C525" s="262"/>
      <c r="D525" s="262"/>
      <c r="E525" s="76"/>
      <c r="F525" s="293"/>
      <c r="G525" s="262"/>
      <c r="H525" s="475"/>
      <c r="I525" s="475"/>
      <c r="J525" s="475"/>
      <c r="N525" s="50"/>
      <c r="R525" s="76"/>
      <c r="S525" s="76"/>
    </row>
    <row r="526">
      <c r="A526" s="76"/>
      <c r="B526" s="76"/>
      <c r="C526" s="262"/>
      <c r="D526" s="262"/>
      <c r="E526" s="76"/>
      <c r="F526" s="293"/>
      <c r="G526" s="262"/>
      <c r="H526" s="475"/>
      <c r="I526" s="475"/>
      <c r="J526" s="475"/>
      <c r="N526" s="50"/>
      <c r="R526" s="76"/>
      <c r="S526" s="76"/>
    </row>
    <row r="527">
      <c r="A527" s="76"/>
      <c r="B527" s="76"/>
      <c r="C527" s="262"/>
      <c r="D527" s="262"/>
      <c r="E527" s="76"/>
      <c r="F527" s="293"/>
      <c r="G527" s="262"/>
      <c r="H527" s="475"/>
      <c r="I527" s="475"/>
      <c r="J527" s="475"/>
      <c r="N527" s="50"/>
      <c r="R527" s="76"/>
      <c r="S527" s="76"/>
    </row>
    <row r="528">
      <c r="A528" s="76"/>
      <c r="B528" s="76"/>
      <c r="C528" s="262"/>
      <c r="D528" s="262"/>
      <c r="E528" s="76"/>
      <c r="F528" s="293"/>
      <c r="G528" s="262"/>
      <c r="H528" s="475"/>
      <c r="I528" s="475"/>
      <c r="J528" s="475"/>
      <c r="N528" s="50"/>
      <c r="R528" s="76"/>
      <c r="S528" s="76"/>
    </row>
    <row r="529">
      <c r="A529" s="76"/>
      <c r="B529" s="76"/>
      <c r="C529" s="262"/>
      <c r="D529" s="262"/>
      <c r="E529" s="76"/>
      <c r="F529" s="293"/>
      <c r="G529" s="262"/>
      <c r="H529" s="475"/>
      <c r="I529" s="475"/>
      <c r="J529" s="475"/>
      <c r="N529" s="50"/>
      <c r="R529" s="76"/>
      <c r="S529" s="76"/>
    </row>
    <row r="530">
      <c r="A530" s="76"/>
      <c r="B530" s="76"/>
      <c r="C530" s="262"/>
      <c r="D530" s="262"/>
      <c r="E530" s="76"/>
      <c r="F530" s="293"/>
      <c r="G530" s="262"/>
      <c r="H530" s="475"/>
      <c r="I530" s="475"/>
      <c r="J530" s="475"/>
      <c r="N530" s="50"/>
      <c r="R530" s="76"/>
      <c r="S530" s="76"/>
    </row>
    <row r="531">
      <c r="A531" s="76"/>
      <c r="B531" s="76"/>
      <c r="C531" s="262"/>
      <c r="D531" s="262"/>
      <c r="E531" s="76"/>
      <c r="F531" s="293"/>
      <c r="G531" s="262"/>
      <c r="H531" s="475"/>
      <c r="I531" s="475"/>
      <c r="J531" s="475"/>
      <c r="N531" s="50"/>
      <c r="R531" s="76"/>
      <c r="S531" s="76"/>
    </row>
    <row r="532">
      <c r="A532" s="76"/>
      <c r="B532" s="76"/>
      <c r="C532" s="262"/>
      <c r="D532" s="262"/>
      <c r="E532" s="76"/>
      <c r="F532" s="293"/>
      <c r="G532" s="262"/>
      <c r="H532" s="475"/>
      <c r="I532" s="475"/>
      <c r="J532" s="475"/>
      <c r="N532" s="50"/>
      <c r="R532" s="76"/>
      <c r="S532" s="76"/>
    </row>
    <row r="533">
      <c r="A533" s="76"/>
      <c r="B533" s="76"/>
      <c r="C533" s="262"/>
      <c r="D533" s="262"/>
      <c r="E533" s="76"/>
      <c r="F533" s="293"/>
      <c r="G533" s="262"/>
      <c r="H533" s="475"/>
      <c r="I533" s="475"/>
      <c r="J533" s="475"/>
      <c r="N533" s="50"/>
      <c r="R533" s="76"/>
      <c r="S533" s="76"/>
    </row>
    <row r="534">
      <c r="A534" s="76"/>
      <c r="B534" s="76"/>
      <c r="C534" s="262"/>
      <c r="D534" s="262"/>
      <c r="E534" s="76"/>
      <c r="F534" s="293"/>
      <c r="G534" s="262"/>
      <c r="H534" s="475"/>
      <c r="I534" s="475"/>
      <c r="J534" s="475"/>
      <c r="N534" s="50"/>
      <c r="R534" s="76"/>
      <c r="S534" s="76"/>
    </row>
    <row r="535">
      <c r="A535" s="76"/>
      <c r="B535" s="76"/>
      <c r="C535" s="262"/>
      <c r="D535" s="262"/>
      <c r="E535" s="76"/>
      <c r="F535" s="293"/>
      <c r="G535" s="262"/>
      <c r="H535" s="475"/>
      <c r="I535" s="475"/>
      <c r="J535" s="475"/>
      <c r="N535" s="50"/>
      <c r="R535" s="76"/>
      <c r="S535" s="76"/>
    </row>
    <row r="536">
      <c r="A536" s="76"/>
      <c r="B536" s="76"/>
      <c r="C536" s="262"/>
      <c r="D536" s="262"/>
      <c r="E536" s="76"/>
      <c r="F536" s="293"/>
      <c r="G536" s="262"/>
      <c r="H536" s="475"/>
      <c r="I536" s="475"/>
      <c r="J536" s="475"/>
      <c r="N536" s="50"/>
      <c r="R536" s="76"/>
      <c r="S536" s="76"/>
    </row>
    <row r="537">
      <c r="A537" s="76"/>
      <c r="B537" s="76"/>
      <c r="C537" s="262"/>
      <c r="D537" s="262"/>
      <c r="E537" s="76"/>
      <c r="F537" s="293"/>
      <c r="G537" s="262"/>
      <c r="H537" s="475"/>
      <c r="I537" s="475"/>
      <c r="J537" s="475"/>
      <c r="N537" s="50"/>
      <c r="R537" s="76"/>
      <c r="S537" s="76"/>
    </row>
    <row r="538">
      <c r="A538" s="76"/>
      <c r="B538" s="76"/>
      <c r="C538" s="262"/>
      <c r="D538" s="262"/>
      <c r="E538" s="76"/>
      <c r="F538" s="293"/>
      <c r="G538" s="262"/>
      <c r="H538" s="475"/>
      <c r="I538" s="475"/>
      <c r="J538" s="475"/>
      <c r="N538" s="50"/>
      <c r="R538" s="76"/>
      <c r="S538" s="76"/>
    </row>
    <row r="539">
      <c r="A539" s="76"/>
      <c r="B539" s="76"/>
      <c r="C539" s="262"/>
      <c r="D539" s="262"/>
      <c r="E539" s="76"/>
      <c r="F539" s="293"/>
      <c r="G539" s="262"/>
      <c r="H539" s="475"/>
      <c r="I539" s="475"/>
      <c r="J539" s="475"/>
      <c r="N539" s="50"/>
      <c r="R539" s="76"/>
      <c r="S539" s="76"/>
    </row>
    <row r="540">
      <c r="A540" s="76"/>
      <c r="B540" s="76"/>
      <c r="C540" s="262"/>
      <c r="D540" s="262"/>
      <c r="E540" s="76"/>
      <c r="F540" s="293"/>
      <c r="G540" s="262"/>
      <c r="H540" s="475"/>
      <c r="I540" s="475"/>
      <c r="J540" s="475"/>
      <c r="N540" s="50"/>
      <c r="R540" s="76"/>
      <c r="S540" s="76"/>
    </row>
    <row r="541">
      <c r="A541" s="76"/>
      <c r="B541" s="76"/>
      <c r="C541" s="262"/>
      <c r="D541" s="262"/>
      <c r="E541" s="76"/>
      <c r="F541" s="293"/>
      <c r="G541" s="262"/>
      <c r="H541" s="475"/>
      <c r="I541" s="475"/>
      <c r="J541" s="475"/>
      <c r="N541" s="50"/>
      <c r="R541" s="76"/>
      <c r="S541" s="76"/>
    </row>
    <row r="542">
      <c r="A542" s="76"/>
      <c r="B542" s="76"/>
      <c r="C542" s="262"/>
      <c r="D542" s="262"/>
      <c r="E542" s="76"/>
      <c r="F542" s="293"/>
      <c r="G542" s="262"/>
      <c r="H542" s="475"/>
      <c r="I542" s="475"/>
      <c r="J542" s="475"/>
      <c r="N542" s="50"/>
      <c r="R542" s="76"/>
      <c r="S542" s="76"/>
    </row>
    <row r="543">
      <c r="A543" s="76"/>
      <c r="B543" s="76"/>
      <c r="C543" s="262"/>
      <c r="D543" s="262"/>
      <c r="E543" s="76"/>
      <c r="F543" s="293"/>
      <c r="G543" s="262"/>
      <c r="H543" s="475"/>
      <c r="I543" s="475"/>
      <c r="J543" s="475"/>
      <c r="N543" s="50"/>
      <c r="R543" s="76"/>
      <c r="S543" s="76"/>
    </row>
    <row r="544">
      <c r="A544" s="76"/>
      <c r="B544" s="76"/>
      <c r="C544" s="262"/>
      <c r="D544" s="262"/>
      <c r="E544" s="76"/>
      <c r="F544" s="293"/>
      <c r="G544" s="262"/>
      <c r="H544" s="475"/>
      <c r="I544" s="475"/>
      <c r="J544" s="475"/>
      <c r="N544" s="50"/>
      <c r="R544" s="76"/>
      <c r="S544" s="76"/>
    </row>
    <row r="545">
      <c r="A545" s="76"/>
      <c r="B545" s="76"/>
      <c r="C545" s="262"/>
      <c r="D545" s="262"/>
      <c r="E545" s="76"/>
      <c r="F545" s="293"/>
      <c r="G545" s="262"/>
      <c r="H545" s="475"/>
      <c r="I545" s="475"/>
      <c r="J545" s="475"/>
      <c r="N545" s="50"/>
      <c r="R545" s="76"/>
      <c r="S545" s="76"/>
    </row>
    <row r="546">
      <c r="A546" s="76"/>
      <c r="B546" s="76"/>
      <c r="C546" s="262"/>
      <c r="D546" s="262"/>
      <c r="E546" s="76"/>
      <c r="F546" s="293"/>
      <c r="G546" s="262"/>
      <c r="H546" s="475"/>
      <c r="I546" s="475"/>
      <c r="J546" s="475"/>
      <c r="N546" s="50"/>
      <c r="R546" s="76"/>
      <c r="S546" s="76"/>
    </row>
    <row r="547">
      <c r="A547" s="76"/>
      <c r="B547" s="76"/>
      <c r="C547" s="262"/>
      <c r="D547" s="262"/>
      <c r="E547" s="76"/>
      <c r="F547" s="293"/>
      <c r="G547" s="262"/>
      <c r="H547" s="475"/>
      <c r="I547" s="475"/>
      <c r="J547" s="475"/>
      <c r="N547" s="50"/>
      <c r="R547" s="76"/>
      <c r="S547" s="76"/>
    </row>
    <row r="548">
      <c r="A548" s="76"/>
      <c r="B548" s="76"/>
      <c r="C548" s="262"/>
      <c r="D548" s="262"/>
      <c r="E548" s="76"/>
      <c r="F548" s="293"/>
      <c r="G548" s="262"/>
      <c r="H548" s="475"/>
      <c r="I548" s="475"/>
      <c r="J548" s="475"/>
      <c r="N548" s="50"/>
      <c r="R548" s="76"/>
      <c r="S548" s="76"/>
    </row>
    <row r="549">
      <c r="A549" s="76"/>
      <c r="B549" s="76"/>
      <c r="C549" s="262"/>
      <c r="D549" s="262"/>
      <c r="E549" s="76"/>
      <c r="F549" s="293"/>
      <c r="G549" s="262"/>
      <c r="H549" s="475"/>
      <c r="I549" s="475"/>
      <c r="J549" s="475"/>
      <c r="N549" s="50"/>
      <c r="R549" s="76"/>
      <c r="S549" s="76"/>
    </row>
    <row r="550">
      <c r="A550" s="76"/>
      <c r="B550" s="76"/>
      <c r="C550" s="262"/>
      <c r="D550" s="262"/>
      <c r="E550" s="76"/>
      <c r="F550" s="293"/>
      <c r="G550" s="262"/>
      <c r="H550" s="475"/>
      <c r="I550" s="475"/>
      <c r="J550" s="475"/>
      <c r="N550" s="50"/>
      <c r="R550" s="76"/>
      <c r="S550" s="76"/>
    </row>
    <row r="551">
      <c r="A551" s="76"/>
      <c r="B551" s="76"/>
      <c r="C551" s="262"/>
      <c r="D551" s="262"/>
      <c r="E551" s="76"/>
      <c r="F551" s="293"/>
      <c r="G551" s="262"/>
      <c r="H551" s="475"/>
      <c r="I551" s="475"/>
      <c r="J551" s="475"/>
      <c r="N551" s="50"/>
      <c r="R551" s="76"/>
      <c r="S551" s="76"/>
    </row>
    <row r="552">
      <c r="A552" s="76"/>
      <c r="B552" s="76"/>
      <c r="C552" s="262"/>
      <c r="D552" s="262"/>
      <c r="E552" s="76"/>
      <c r="F552" s="293"/>
      <c r="G552" s="262"/>
      <c r="H552" s="475"/>
      <c r="I552" s="475"/>
      <c r="J552" s="475"/>
      <c r="N552" s="50"/>
      <c r="R552" s="76"/>
      <c r="S552" s="76"/>
    </row>
    <row r="553">
      <c r="A553" s="76"/>
      <c r="B553" s="76"/>
      <c r="C553" s="262"/>
      <c r="D553" s="262"/>
      <c r="E553" s="76"/>
      <c r="F553" s="293"/>
      <c r="G553" s="262"/>
      <c r="H553" s="475"/>
      <c r="I553" s="475"/>
      <c r="J553" s="475"/>
      <c r="N553" s="50"/>
      <c r="R553" s="76"/>
      <c r="S553" s="76"/>
    </row>
    <row r="554">
      <c r="A554" s="76"/>
      <c r="B554" s="76"/>
      <c r="C554" s="262"/>
      <c r="D554" s="262"/>
      <c r="E554" s="76"/>
      <c r="F554" s="293"/>
      <c r="G554" s="262"/>
      <c r="H554" s="475"/>
      <c r="I554" s="475"/>
      <c r="J554" s="475"/>
      <c r="N554" s="50"/>
      <c r="R554" s="76"/>
      <c r="S554" s="76"/>
    </row>
    <row r="555">
      <c r="A555" s="76"/>
      <c r="B555" s="76"/>
      <c r="C555" s="262"/>
      <c r="D555" s="262"/>
      <c r="E555" s="76"/>
      <c r="F555" s="293"/>
      <c r="G555" s="262"/>
      <c r="H555" s="475"/>
      <c r="I555" s="475"/>
      <c r="J555" s="475"/>
      <c r="N555" s="50"/>
      <c r="R555" s="76"/>
      <c r="S555" s="76"/>
    </row>
    <row r="556">
      <c r="A556" s="76"/>
      <c r="B556" s="76"/>
      <c r="C556" s="262"/>
      <c r="D556" s="262"/>
      <c r="E556" s="76"/>
      <c r="F556" s="293"/>
      <c r="G556" s="262"/>
      <c r="H556" s="475"/>
      <c r="I556" s="475"/>
      <c r="J556" s="475"/>
      <c r="N556" s="50"/>
      <c r="R556" s="76"/>
      <c r="S556" s="76"/>
    </row>
    <row r="557">
      <c r="A557" s="76"/>
      <c r="B557" s="76"/>
      <c r="C557" s="262"/>
      <c r="D557" s="262"/>
      <c r="E557" s="76"/>
      <c r="F557" s="293"/>
      <c r="G557" s="262"/>
      <c r="H557" s="475"/>
      <c r="I557" s="475"/>
      <c r="J557" s="475"/>
      <c r="N557" s="50"/>
      <c r="R557" s="76"/>
      <c r="S557" s="76"/>
    </row>
    <row r="558">
      <c r="A558" s="76"/>
      <c r="B558" s="76"/>
      <c r="C558" s="262"/>
      <c r="D558" s="262"/>
      <c r="E558" s="76"/>
      <c r="F558" s="293"/>
      <c r="G558" s="262"/>
      <c r="H558" s="475"/>
      <c r="I558" s="475"/>
      <c r="J558" s="475"/>
      <c r="N558" s="50"/>
      <c r="R558" s="76"/>
      <c r="S558" s="76"/>
    </row>
    <row r="559">
      <c r="A559" s="76"/>
      <c r="B559" s="76"/>
      <c r="C559" s="262"/>
      <c r="D559" s="262"/>
      <c r="E559" s="76"/>
      <c r="F559" s="293"/>
      <c r="G559" s="262"/>
      <c r="H559" s="475"/>
      <c r="I559" s="475"/>
      <c r="J559" s="475"/>
      <c r="N559" s="50"/>
      <c r="R559" s="76"/>
      <c r="S559" s="76"/>
    </row>
    <row r="560">
      <c r="A560" s="76"/>
      <c r="B560" s="76"/>
      <c r="C560" s="262"/>
      <c r="D560" s="262"/>
      <c r="E560" s="76"/>
      <c r="F560" s="293"/>
      <c r="G560" s="262"/>
      <c r="H560" s="475"/>
      <c r="I560" s="475"/>
      <c r="J560" s="475"/>
      <c r="N560" s="50"/>
      <c r="R560" s="76"/>
      <c r="S560" s="76"/>
    </row>
    <row r="561">
      <c r="A561" s="76"/>
      <c r="B561" s="76"/>
      <c r="C561" s="262"/>
      <c r="D561" s="262"/>
      <c r="E561" s="76"/>
      <c r="F561" s="293"/>
      <c r="G561" s="262"/>
      <c r="H561" s="475"/>
      <c r="I561" s="475"/>
      <c r="J561" s="475"/>
      <c r="N561" s="50"/>
      <c r="R561" s="76"/>
      <c r="S561" s="76"/>
    </row>
    <row r="562">
      <c r="A562" s="76"/>
      <c r="B562" s="76"/>
      <c r="C562" s="262"/>
      <c r="D562" s="262"/>
      <c r="E562" s="76"/>
      <c r="F562" s="293"/>
      <c r="G562" s="262"/>
      <c r="H562" s="475"/>
      <c r="I562" s="475"/>
      <c r="J562" s="475"/>
      <c r="N562" s="50"/>
      <c r="R562" s="76"/>
      <c r="S562" s="76"/>
    </row>
    <row r="563">
      <c r="A563" s="76"/>
      <c r="B563" s="76"/>
      <c r="C563" s="262"/>
      <c r="D563" s="262"/>
      <c r="E563" s="76"/>
      <c r="F563" s="293"/>
      <c r="G563" s="262"/>
      <c r="H563" s="475"/>
      <c r="I563" s="475"/>
      <c r="J563" s="475"/>
      <c r="N563" s="50"/>
      <c r="R563" s="76"/>
      <c r="S563" s="76"/>
    </row>
    <row r="564">
      <c r="A564" s="76"/>
      <c r="B564" s="76"/>
      <c r="C564" s="262"/>
      <c r="D564" s="262"/>
      <c r="E564" s="76"/>
      <c r="F564" s="293"/>
      <c r="G564" s="262"/>
      <c r="H564" s="475"/>
      <c r="I564" s="475"/>
      <c r="J564" s="475"/>
      <c r="N564" s="50"/>
      <c r="R564" s="76"/>
      <c r="S564" s="76"/>
    </row>
    <row r="565">
      <c r="A565" s="76"/>
      <c r="B565" s="76"/>
      <c r="C565" s="262"/>
      <c r="D565" s="262"/>
      <c r="E565" s="76"/>
      <c r="F565" s="293"/>
      <c r="G565" s="262"/>
      <c r="H565" s="475"/>
      <c r="I565" s="475"/>
      <c r="J565" s="475"/>
      <c r="N565" s="50"/>
      <c r="R565" s="76"/>
      <c r="S565" s="76"/>
    </row>
    <row r="566">
      <c r="A566" s="76"/>
      <c r="B566" s="76"/>
      <c r="C566" s="262"/>
      <c r="D566" s="262"/>
      <c r="E566" s="76"/>
      <c r="F566" s="293"/>
      <c r="G566" s="262"/>
      <c r="H566" s="475"/>
      <c r="I566" s="475"/>
      <c r="J566" s="475"/>
      <c r="N566" s="50"/>
      <c r="R566" s="76"/>
      <c r="S566" s="76"/>
    </row>
    <row r="567">
      <c r="A567" s="76"/>
      <c r="B567" s="76"/>
      <c r="C567" s="262"/>
      <c r="D567" s="262"/>
      <c r="E567" s="76"/>
      <c r="F567" s="293"/>
      <c r="G567" s="262"/>
      <c r="H567" s="475"/>
      <c r="I567" s="475"/>
      <c r="J567" s="475"/>
      <c r="N567" s="50"/>
      <c r="R567" s="76"/>
      <c r="S567" s="76"/>
    </row>
    <row r="568">
      <c r="A568" s="76"/>
      <c r="B568" s="76"/>
      <c r="C568" s="262"/>
      <c r="D568" s="262"/>
      <c r="E568" s="76"/>
      <c r="F568" s="293"/>
      <c r="G568" s="262"/>
      <c r="H568" s="475"/>
      <c r="I568" s="475"/>
      <c r="J568" s="475"/>
      <c r="N568" s="50"/>
      <c r="R568" s="76"/>
      <c r="S568" s="76"/>
    </row>
    <row r="569">
      <c r="A569" s="76"/>
      <c r="B569" s="76"/>
      <c r="C569" s="262"/>
      <c r="D569" s="262"/>
      <c r="E569" s="76"/>
      <c r="F569" s="293"/>
      <c r="G569" s="262"/>
      <c r="H569" s="475"/>
      <c r="I569" s="475"/>
      <c r="J569" s="475"/>
      <c r="N569" s="50"/>
      <c r="R569" s="76"/>
      <c r="S569" s="76"/>
    </row>
    <row r="570">
      <c r="A570" s="76"/>
      <c r="B570" s="76"/>
      <c r="C570" s="262"/>
      <c r="D570" s="262"/>
      <c r="E570" s="76"/>
      <c r="F570" s="293"/>
      <c r="G570" s="262"/>
      <c r="H570" s="475"/>
      <c r="I570" s="475"/>
      <c r="J570" s="475"/>
      <c r="N570" s="50"/>
      <c r="R570" s="76"/>
      <c r="S570" s="76"/>
    </row>
    <row r="571">
      <c r="A571" s="76"/>
      <c r="B571" s="76"/>
      <c r="C571" s="262"/>
      <c r="D571" s="262"/>
      <c r="E571" s="76"/>
      <c r="F571" s="293"/>
      <c r="G571" s="262"/>
      <c r="H571" s="475"/>
      <c r="I571" s="475"/>
      <c r="J571" s="475"/>
      <c r="N571" s="50"/>
      <c r="R571" s="76"/>
      <c r="S571" s="76"/>
    </row>
    <row r="572">
      <c r="A572" s="76"/>
      <c r="B572" s="76"/>
      <c r="C572" s="262"/>
      <c r="D572" s="262"/>
      <c r="E572" s="76"/>
      <c r="F572" s="293"/>
      <c r="G572" s="262"/>
      <c r="H572" s="475"/>
      <c r="I572" s="475"/>
      <c r="J572" s="475"/>
      <c r="N572" s="50"/>
      <c r="R572" s="76"/>
      <c r="S572" s="76"/>
    </row>
    <row r="573">
      <c r="A573" s="76"/>
      <c r="B573" s="76"/>
      <c r="C573" s="262"/>
      <c r="D573" s="262"/>
      <c r="E573" s="76"/>
      <c r="F573" s="293"/>
      <c r="G573" s="262"/>
      <c r="H573" s="475"/>
      <c r="I573" s="475"/>
      <c r="J573" s="475"/>
      <c r="N573" s="50"/>
      <c r="R573" s="76"/>
      <c r="S573" s="76"/>
    </row>
    <row r="574">
      <c r="A574" s="76"/>
      <c r="B574" s="76"/>
      <c r="C574" s="262"/>
      <c r="D574" s="262"/>
      <c r="E574" s="76"/>
      <c r="F574" s="293"/>
      <c r="G574" s="262"/>
      <c r="H574" s="475"/>
      <c r="I574" s="475"/>
      <c r="J574" s="475"/>
      <c r="N574" s="50"/>
      <c r="R574" s="76"/>
      <c r="S574" s="76"/>
    </row>
    <row r="575">
      <c r="A575" s="76"/>
      <c r="B575" s="76"/>
      <c r="C575" s="262"/>
      <c r="D575" s="262"/>
      <c r="E575" s="76"/>
      <c r="F575" s="293"/>
      <c r="G575" s="262"/>
      <c r="H575" s="475"/>
      <c r="I575" s="475"/>
      <c r="J575" s="475"/>
      <c r="N575" s="50"/>
      <c r="R575" s="76"/>
      <c r="S575" s="76"/>
    </row>
    <row r="576">
      <c r="A576" s="76"/>
      <c r="B576" s="76"/>
      <c r="C576" s="262"/>
      <c r="D576" s="262"/>
      <c r="E576" s="76"/>
      <c r="F576" s="293"/>
      <c r="G576" s="262"/>
      <c r="H576" s="475"/>
      <c r="I576" s="475"/>
      <c r="J576" s="475"/>
      <c r="N576" s="50"/>
      <c r="R576" s="76"/>
      <c r="S576" s="76"/>
    </row>
    <row r="577">
      <c r="A577" s="76"/>
      <c r="B577" s="76"/>
      <c r="C577" s="262"/>
      <c r="D577" s="262"/>
      <c r="E577" s="76"/>
      <c r="F577" s="293"/>
      <c r="G577" s="262"/>
      <c r="H577" s="475"/>
      <c r="I577" s="475"/>
      <c r="J577" s="475"/>
      <c r="N577" s="50"/>
      <c r="R577" s="76"/>
      <c r="S577" s="76"/>
    </row>
    <row r="578">
      <c r="A578" s="76"/>
      <c r="B578" s="76"/>
      <c r="C578" s="262"/>
      <c r="D578" s="262"/>
      <c r="E578" s="76"/>
      <c r="F578" s="293"/>
      <c r="G578" s="262"/>
      <c r="H578" s="475"/>
      <c r="I578" s="475"/>
      <c r="J578" s="475"/>
      <c r="N578" s="50"/>
      <c r="R578" s="76"/>
      <c r="S578" s="76"/>
    </row>
    <row r="579">
      <c r="A579" s="76"/>
      <c r="B579" s="76"/>
      <c r="C579" s="262"/>
      <c r="D579" s="262"/>
      <c r="E579" s="76"/>
      <c r="F579" s="293"/>
      <c r="G579" s="262"/>
      <c r="H579" s="475"/>
      <c r="I579" s="475"/>
      <c r="J579" s="475"/>
      <c r="N579" s="50"/>
      <c r="R579" s="76"/>
      <c r="S579" s="76"/>
    </row>
    <row r="580">
      <c r="A580" s="76"/>
      <c r="B580" s="76"/>
      <c r="C580" s="262"/>
      <c r="D580" s="262"/>
      <c r="E580" s="76"/>
      <c r="F580" s="293"/>
      <c r="G580" s="262"/>
      <c r="H580" s="475"/>
      <c r="I580" s="475"/>
      <c r="J580" s="475"/>
      <c r="N580" s="50"/>
      <c r="R580" s="76"/>
      <c r="S580" s="76"/>
    </row>
    <row r="581">
      <c r="A581" s="76"/>
      <c r="B581" s="76"/>
      <c r="C581" s="262"/>
      <c r="D581" s="262"/>
      <c r="E581" s="76"/>
      <c r="F581" s="293"/>
      <c r="G581" s="262"/>
      <c r="H581" s="475"/>
      <c r="I581" s="475"/>
      <c r="J581" s="475"/>
      <c r="N581" s="50"/>
      <c r="R581" s="76"/>
      <c r="S581" s="76"/>
    </row>
    <row r="582">
      <c r="A582" s="76"/>
      <c r="B582" s="76"/>
      <c r="C582" s="262"/>
      <c r="D582" s="262"/>
      <c r="E582" s="76"/>
      <c r="F582" s="293"/>
      <c r="G582" s="262"/>
      <c r="H582" s="475"/>
      <c r="I582" s="475"/>
      <c r="J582" s="475"/>
      <c r="N582" s="50"/>
      <c r="R582" s="76"/>
      <c r="S582" s="76"/>
    </row>
    <row r="583">
      <c r="A583" s="76"/>
      <c r="B583" s="76"/>
      <c r="C583" s="262"/>
      <c r="D583" s="262"/>
      <c r="E583" s="76"/>
      <c r="F583" s="293"/>
      <c r="G583" s="262"/>
      <c r="H583" s="475"/>
      <c r="I583" s="475"/>
      <c r="J583" s="475"/>
      <c r="N583" s="50"/>
      <c r="R583" s="76"/>
      <c r="S583" s="76"/>
    </row>
    <row r="584">
      <c r="A584" s="76"/>
      <c r="B584" s="76"/>
      <c r="C584" s="262"/>
      <c r="D584" s="262"/>
      <c r="E584" s="76"/>
      <c r="F584" s="293"/>
      <c r="G584" s="262"/>
      <c r="H584" s="475"/>
      <c r="I584" s="475"/>
      <c r="J584" s="475"/>
      <c r="N584" s="50"/>
      <c r="R584" s="76"/>
      <c r="S584" s="76"/>
    </row>
    <row r="585">
      <c r="A585" s="76"/>
      <c r="B585" s="76"/>
      <c r="C585" s="262"/>
      <c r="D585" s="262"/>
      <c r="E585" s="76"/>
      <c r="F585" s="293"/>
      <c r="G585" s="262"/>
      <c r="H585" s="475"/>
      <c r="I585" s="475"/>
      <c r="J585" s="475"/>
      <c r="N585" s="50"/>
      <c r="R585" s="76"/>
      <c r="S585" s="76"/>
    </row>
    <row r="586">
      <c r="A586" s="76"/>
      <c r="B586" s="76"/>
      <c r="C586" s="262"/>
      <c r="D586" s="262"/>
      <c r="E586" s="76"/>
      <c r="F586" s="293"/>
      <c r="G586" s="262"/>
      <c r="H586" s="475"/>
      <c r="I586" s="475"/>
      <c r="J586" s="475"/>
      <c r="N586" s="50"/>
      <c r="R586" s="76"/>
      <c r="S586" s="76"/>
    </row>
    <row r="587">
      <c r="A587" s="76"/>
      <c r="B587" s="76"/>
      <c r="C587" s="262"/>
      <c r="D587" s="262"/>
      <c r="E587" s="76"/>
      <c r="F587" s="293"/>
      <c r="G587" s="262"/>
      <c r="H587" s="475"/>
      <c r="I587" s="475"/>
      <c r="J587" s="475"/>
      <c r="N587" s="50"/>
      <c r="R587" s="76"/>
      <c r="S587" s="76"/>
    </row>
    <row r="588">
      <c r="A588" s="76"/>
      <c r="B588" s="76"/>
      <c r="C588" s="262"/>
      <c r="D588" s="262"/>
      <c r="E588" s="76"/>
      <c r="F588" s="293"/>
      <c r="G588" s="262"/>
      <c r="H588" s="475"/>
      <c r="I588" s="475"/>
      <c r="J588" s="475"/>
      <c r="N588" s="50"/>
      <c r="R588" s="76"/>
      <c r="S588" s="76"/>
    </row>
    <row r="589">
      <c r="A589" s="76"/>
      <c r="B589" s="76"/>
      <c r="C589" s="262"/>
      <c r="D589" s="262"/>
      <c r="E589" s="76"/>
      <c r="F589" s="293"/>
      <c r="G589" s="262"/>
      <c r="H589" s="475"/>
      <c r="I589" s="475"/>
      <c r="J589" s="475"/>
      <c r="N589" s="50"/>
      <c r="R589" s="76"/>
      <c r="S589" s="76"/>
    </row>
    <row r="590">
      <c r="A590" s="76"/>
      <c r="B590" s="76"/>
      <c r="C590" s="262"/>
      <c r="D590" s="262"/>
      <c r="E590" s="76"/>
      <c r="F590" s="293"/>
      <c r="G590" s="262"/>
      <c r="H590" s="475"/>
      <c r="I590" s="475"/>
      <c r="J590" s="475"/>
      <c r="N590" s="50"/>
      <c r="R590" s="76"/>
      <c r="S590" s="76"/>
    </row>
    <row r="591">
      <c r="A591" s="76"/>
      <c r="B591" s="76"/>
      <c r="C591" s="262"/>
      <c r="D591" s="262"/>
      <c r="E591" s="76"/>
      <c r="F591" s="293"/>
      <c r="G591" s="262"/>
      <c r="H591" s="475"/>
      <c r="I591" s="475"/>
      <c r="J591" s="475"/>
      <c r="N591" s="50"/>
      <c r="R591" s="76"/>
      <c r="S591" s="76"/>
    </row>
    <row r="592">
      <c r="A592" s="76"/>
      <c r="B592" s="76"/>
      <c r="C592" s="262"/>
      <c r="D592" s="262"/>
      <c r="E592" s="76"/>
      <c r="F592" s="293"/>
      <c r="G592" s="262"/>
      <c r="H592" s="475"/>
      <c r="I592" s="475"/>
      <c r="J592" s="475"/>
      <c r="N592" s="50"/>
      <c r="R592" s="76"/>
      <c r="S592" s="76"/>
    </row>
    <row r="593">
      <c r="A593" s="76"/>
      <c r="B593" s="76"/>
      <c r="C593" s="262"/>
      <c r="D593" s="262"/>
      <c r="E593" s="76"/>
      <c r="F593" s="293"/>
      <c r="G593" s="262"/>
      <c r="H593" s="475"/>
      <c r="I593" s="475"/>
      <c r="J593" s="475"/>
      <c r="N593" s="50"/>
      <c r="R593" s="76"/>
      <c r="S593" s="76"/>
    </row>
    <row r="594">
      <c r="A594" s="76"/>
      <c r="B594" s="76"/>
      <c r="C594" s="262"/>
      <c r="D594" s="262"/>
      <c r="E594" s="76"/>
      <c r="F594" s="293"/>
      <c r="G594" s="262"/>
      <c r="H594" s="475"/>
      <c r="I594" s="475"/>
      <c r="J594" s="475"/>
      <c r="N594" s="50"/>
      <c r="R594" s="76"/>
      <c r="S594" s="76"/>
    </row>
    <row r="595">
      <c r="A595" s="76"/>
      <c r="B595" s="76"/>
      <c r="C595" s="262"/>
      <c r="D595" s="262"/>
      <c r="E595" s="76"/>
      <c r="F595" s="293"/>
      <c r="G595" s="262"/>
      <c r="H595" s="475"/>
      <c r="I595" s="475"/>
      <c r="J595" s="475"/>
      <c r="N595" s="50"/>
      <c r="R595" s="76"/>
      <c r="S595" s="76"/>
    </row>
    <row r="596">
      <c r="A596" s="76"/>
      <c r="B596" s="76"/>
      <c r="C596" s="262"/>
      <c r="D596" s="262"/>
      <c r="E596" s="76"/>
      <c r="F596" s="293"/>
      <c r="G596" s="262"/>
      <c r="H596" s="475"/>
      <c r="I596" s="475"/>
      <c r="J596" s="475"/>
      <c r="N596" s="50"/>
      <c r="R596" s="76"/>
      <c r="S596" s="76"/>
    </row>
    <row r="597">
      <c r="A597" s="76"/>
      <c r="B597" s="76"/>
      <c r="C597" s="262"/>
      <c r="D597" s="262"/>
      <c r="E597" s="76"/>
      <c r="F597" s="293"/>
      <c r="G597" s="262"/>
      <c r="H597" s="475"/>
      <c r="I597" s="475"/>
      <c r="J597" s="475"/>
      <c r="N597" s="50"/>
      <c r="R597" s="76"/>
      <c r="S597" s="76"/>
    </row>
    <row r="598">
      <c r="A598" s="76"/>
      <c r="B598" s="76"/>
      <c r="C598" s="262"/>
      <c r="D598" s="262"/>
      <c r="E598" s="76"/>
      <c r="F598" s="293"/>
      <c r="G598" s="262"/>
      <c r="H598" s="475"/>
      <c r="I598" s="475"/>
      <c r="J598" s="475"/>
      <c r="N598" s="50"/>
      <c r="R598" s="76"/>
      <c r="S598" s="76"/>
    </row>
    <row r="599">
      <c r="A599" s="76"/>
      <c r="B599" s="76"/>
      <c r="C599" s="262"/>
      <c r="D599" s="262"/>
      <c r="E599" s="76"/>
      <c r="F599" s="293"/>
      <c r="G599" s="262"/>
      <c r="H599" s="475"/>
      <c r="I599" s="475"/>
      <c r="J599" s="475"/>
      <c r="N599" s="50"/>
      <c r="R599" s="76"/>
      <c r="S599" s="76"/>
    </row>
    <row r="600">
      <c r="A600" s="76"/>
      <c r="B600" s="76"/>
      <c r="C600" s="262"/>
      <c r="D600" s="262"/>
      <c r="E600" s="76"/>
      <c r="F600" s="293"/>
      <c r="G600" s="262"/>
      <c r="H600" s="475"/>
      <c r="I600" s="475"/>
      <c r="J600" s="475"/>
      <c r="N600" s="50"/>
      <c r="R600" s="76"/>
      <c r="S600" s="76"/>
    </row>
    <row r="601">
      <c r="A601" s="76"/>
      <c r="B601" s="76"/>
      <c r="C601" s="262"/>
      <c r="D601" s="262"/>
      <c r="E601" s="76"/>
      <c r="F601" s="293"/>
      <c r="G601" s="262"/>
      <c r="H601" s="475"/>
      <c r="I601" s="475"/>
      <c r="J601" s="475"/>
      <c r="N601" s="50"/>
      <c r="R601" s="76"/>
      <c r="S601" s="76"/>
    </row>
    <row r="602">
      <c r="A602" s="76"/>
      <c r="B602" s="76"/>
      <c r="C602" s="262"/>
      <c r="D602" s="262"/>
      <c r="E602" s="76"/>
      <c r="F602" s="293"/>
      <c r="G602" s="262"/>
      <c r="H602" s="475"/>
      <c r="I602" s="475"/>
      <c r="J602" s="475"/>
      <c r="N602" s="50"/>
      <c r="R602" s="76"/>
      <c r="S602" s="76"/>
    </row>
    <row r="603">
      <c r="A603" s="76"/>
      <c r="B603" s="76"/>
      <c r="C603" s="262"/>
      <c r="D603" s="262"/>
      <c r="E603" s="76"/>
      <c r="F603" s="293"/>
      <c r="G603" s="262"/>
      <c r="H603" s="475"/>
      <c r="I603" s="475"/>
      <c r="J603" s="475"/>
      <c r="N603" s="50"/>
      <c r="R603" s="76"/>
      <c r="S603" s="76"/>
    </row>
    <row r="604">
      <c r="A604" s="76"/>
      <c r="B604" s="76"/>
      <c r="C604" s="262"/>
      <c r="D604" s="262"/>
      <c r="E604" s="76"/>
      <c r="F604" s="293"/>
      <c r="G604" s="262"/>
      <c r="H604" s="475"/>
      <c r="I604" s="475"/>
      <c r="J604" s="475"/>
      <c r="N604" s="50"/>
      <c r="R604" s="76"/>
      <c r="S604" s="76"/>
    </row>
    <row r="605">
      <c r="A605" s="76"/>
      <c r="B605" s="76"/>
      <c r="C605" s="262"/>
      <c r="D605" s="262"/>
      <c r="E605" s="76"/>
      <c r="F605" s="293"/>
      <c r="G605" s="262"/>
      <c r="H605" s="475"/>
      <c r="I605" s="475"/>
      <c r="J605" s="475"/>
      <c r="N605" s="50"/>
      <c r="R605" s="76"/>
      <c r="S605" s="76"/>
    </row>
    <row r="606">
      <c r="A606" s="76"/>
      <c r="B606" s="76"/>
      <c r="C606" s="262"/>
      <c r="D606" s="262"/>
      <c r="E606" s="76"/>
      <c r="F606" s="293"/>
      <c r="G606" s="262"/>
      <c r="H606" s="475"/>
      <c r="I606" s="475"/>
      <c r="J606" s="475"/>
      <c r="N606" s="50"/>
      <c r="R606" s="76"/>
      <c r="S606" s="76"/>
    </row>
    <row r="607">
      <c r="A607" s="76"/>
      <c r="B607" s="76"/>
      <c r="C607" s="262"/>
      <c r="D607" s="262"/>
      <c r="E607" s="76"/>
      <c r="F607" s="293"/>
      <c r="G607" s="262"/>
      <c r="H607" s="475"/>
      <c r="I607" s="475"/>
      <c r="J607" s="475"/>
      <c r="N607" s="50"/>
      <c r="R607" s="76"/>
      <c r="S607" s="76"/>
    </row>
    <row r="608">
      <c r="A608" s="76"/>
      <c r="B608" s="76"/>
      <c r="C608" s="262"/>
      <c r="D608" s="262"/>
      <c r="E608" s="76"/>
      <c r="F608" s="293"/>
      <c r="G608" s="262"/>
      <c r="H608" s="475"/>
      <c r="I608" s="475"/>
      <c r="J608" s="475"/>
      <c r="N608" s="50"/>
      <c r="R608" s="76"/>
      <c r="S608" s="76"/>
    </row>
    <row r="609">
      <c r="A609" s="76"/>
      <c r="B609" s="76"/>
      <c r="C609" s="262"/>
      <c r="D609" s="262"/>
      <c r="E609" s="76"/>
      <c r="F609" s="293"/>
      <c r="G609" s="262"/>
      <c r="H609" s="475"/>
      <c r="I609" s="475"/>
      <c r="J609" s="475"/>
      <c r="N609" s="50"/>
      <c r="R609" s="76"/>
      <c r="S609" s="76"/>
    </row>
    <row r="610">
      <c r="A610" s="76"/>
      <c r="B610" s="76"/>
      <c r="C610" s="262"/>
      <c r="D610" s="262"/>
      <c r="E610" s="76"/>
      <c r="F610" s="293"/>
      <c r="G610" s="262"/>
      <c r="H610" s="475"/>
      <c r="I610" s="475"/>
      <c r="J610" s="475"/>
      <c r="N610" s="50"/>
      <c r="R610" s="76"/>
      <c r="S610" s="76"/>
    </row>
    <row r="611">
      <c r="A611" s="76"/>
      <c r="B611" s="76"/>
      <c r="C611" s="262"/>
      <c r="D611" s="262"/>
      <c r="E611" s="76"/>
      <c r="F611" s="293"/>
      <c r="G611" s="262"/>
      <c r="H611" s="475"/>
      <c r="I611" s="475"/>
      <c r="J611" s="475"/>
      <c r="N611" s="50"/>
      <c r="R611" s="76"/>
      <c r="S611" s="76"/>
    </row>
    <row r="612">
      <c r="A612" s="76"/>
      <c r="B612" s="76"/>
      <c r="C612" s="262"/>
      <c r="D612" s="262"/>
      <c r="E612" s="76"/>
      <c r="F612" s="293"/>
      <c r="G612" s="262"/>
      <c r="H612" s="475"/>
      <c r="I612" s="475"/>
      <c r="J612" s="475"/>
      <c r="N612" s="50"/>
      <c r="R612" s="76"/>
      <c r="S612" s="76"/>
    </row>
    <row r="613">
      <c r="A613" s="76"/>
      <c r="B613" s="76"/>
      <c r="C613" s="262"/>
      <c r="D613" s="262"/>
      <c r="E613" s="76"/>
      <c r="F613" s="293"/>
      <c r="G613" s="262"/>
      <c r="H613" s="475"/>
      <c r="I613" s="475"/>
      <c r="J613" s="475"/>
      <c r="N613" s="50"/>
      <c r="R613" s="76"/>
      <c r="S613" s="76"/>
    </row>
    <row r="614">
      <c r="A614" s="76"/>
      <c r="B614" s="76"/>
      <c r="C614" s="262"/>
      <c r="D614" s="262"/>
      <c r="E614" s="76"/>
      <c r="F614" s="293"/>
      <c r="G614" s="262"/>
      <c r="H614" s="475"/>
      <c r="I614" s="475"/>
      <c r="J614" s="475"/>
      <c r="N614" s="50"/>
      <c r="R614" s="76"/>
      <c r="S614" s="76"/>
    </row>
    <row r="615">
      <c r="A615" s="76"/>
      <c r="B615" s="76"/>
      <c r="C615" s="262"/>
      <c r="D615" s="262"/>
      <c r="E615" s="76"/>
      <c r="F615" s="293"/>
      <c r="G615" s="262"/>
      <c r="H615" s="475"/>
      <c r="I615" s="475"/>
      <c r="J615" s="475"/>
      <c r="N615" s="50"/>
      <c r="R615" s="76"/>
      <c r="S615" s="76"/>
    </row>
    <row r="616">
      <c r="A616" s="76"/>
      <c r="B616" s="76"/>
      <c r="C616" s="262"/>
      <c r="D616" s="262"/>
      <c r="E616" s="76"/>
      <c r="F616" s="293"/>
      <c r="G616" s="262"/>
      <c r="H616" s="475"/>
      <c r="I616" s="475"/>
      <c r="J616" s="475"/>
      <c r="N616" s="50"/>
      <c r="R616" s="76"/>
      <c r="S616" s="76"/>
    </row>
    <row r="617">
      <c r="A617" s="76"/>
      <c r="B617" s="76"/>
      <c r="C617" s="262"/>
      <c r="D617" s="262"/>
      <c r="E617" s="76"/>
      <c r="F617" s="293"/>
      <c r="G617" s="262"/>
      <c r="H617" s="475"/>
      <c r="I617" s="475"/>
      <c r="J617" s="475"/>
      <c r="N617" s="50"/>
      <c r="R617" s="76"/>
      <c r="S617" s="76"/>
    </row>
    <row r="618">
      <c r="A618" s="76"/>
      <c r="B618" s="76"/>
      <c r="C618" s="262"/>
      <c r="D618" s="262"/>
      <c r="E618" s="76"/>
      <c r="F618" s="293"/>
      <c r="G618" s="262"/>
      <c r="H618" s="475"/>
      <c r="I618" s="475"/>
      <c r="J618" s="475"/>
      <c r="N618" s="50"/>
      <c r="R618" s="76"/>
      <c r="S618" s="76"/>
    </row>
    <row r="619">
      <c r="A619" s="76"/>
      <c r="B619" s="76"/>
      <c r="C619" s="262"/>
      <c r="D619" s="262"/>
      <c r="E619" s="76"/>
      <c r="F619" s="293"/>
      <c r="G619" s="262"/>
      <c r="H619" s="475"/>
      <c r="I619" s="475"/>
      <c r="J619" s="475"/>
      <c r="N619" s="50"/>
      <c r="R619" s="76"/>
      <c r="S619" s="76"/>
    </row>
    <row r="620">
      <c r="A620" s="76"/>
      <c r="B620" s="76"/>
      <c r="C620" s="262"/>
      <c r="D620" s="262"/>
      <c r="E620" s="76"/>
      <c r="F620" s="293"/>
      <c r="G620" s="262"/>
      <c r="H620" s="475"/>
      <c r="I620" s="475"/>
      <c r="J620" s="475"/>
      <c r="N620" s="50"/>
      <c r="R620" s="76"/>
      <c r="S620" s="76"/>
    </row>
    <row r="621">
      <c r="A621" s="76"/>
      <c r="B621" s="76"/>
      <c r="C621" s="262"/>
      <c r="D621" s="262"/>
      <c r="E621" s="76"/>
      <c r="F621" s="293"/>
      <c r="G621" s="262"/>
      <c r="H621" s="475"/>
      <c r="I621" s="475"/>
      <c r="J621" s="475"/>
      <c r="N621" s="50"/>
      <c r="R621" s="76"/>
      <c r="S621" s="76"/>
    </row>
    <row r="622">
      <c r="A622" s="76"/>
      <c r="B622" s="76"/>
      <c r="C622" s="262"/>
      <c r="D622" s="262"/>
      <c r="E622" s="76"/>
      <c r="F622" s="293"/>
      <c r="G622" s="262"/>
      <c r="H622" s="475"/>
      <c r="I622" s="475"/>
      <c r="J622" s="475"/>
      <c r="N622" s="50"/>
      <c r="R622" s="76"/>
      <c r="S622" s="76"/>
    </row>
    <row r="623">
      <c r="A623" s="76"/>
      <c r="B623" s="76"/>
      <c r="C623" s="262"/>
      <c r="D623" s="262"/>
      <c r="E623" s="76"/>
      <c r="F623" s="293"/>
      <c r="G623" s="262"/>
      <c r="H623" s="475"/>
      <c r="I623" s="475"/>
      <c r="J623" s="475"/>
      <c r="N623" s="50"/>
      <c r="R623" s="76"/>
      <c r="S623" s="76"/>
    </row>
    <row r="624">
      <c r="A624" s="76"/>
      <c r="B624" s="76"/>
      <c r="C624" s="262"/>
      <c r="D624" s="262"/>
      <c r="E624" s="76"/>
      <c r="F624" s="293"/>
      <c r="G624" s="262"/>
      <c r="H624" s="475"/>
      <c r="I624" s="475"/>
      <c r="J624" s="475"/>
      <c r="N624" s="50"/>
      <c r="R624" s="76"/>
      <c r="S624" s="76"/>
    </row>
    <row r="625">
      <c r="A625" s="76"/>
      <c r="B625" s="76"/>
      <c r="C625" s="262"/>
      <c r="D625" s="262"/>
      <c r="E625" s="76"/>
      <c r="F625" s="293"/>
      <c r="G625" s="262"/>
      <c r="H625" s="475"/>
      <c r="I625" s="475"/>
      <c r="J625" s="475"/>
      <c r="N625" s="50"/>
      <c r="R625" s="76"/>
      <c r="S625" s="76"/>
    </row>
    <row r="626">
      <c r="A626" s="76"/>
      <c r="B626" s="76"/>
      <c r="C626" s="262"/>
      <c r="D626" s="262"/>
      <c r="E626" s="76"/>
      <c r="F626" s="293"/>
      <c r="G626" s="262"/>
      <c r="H626" s="475"/>
      <c r="I626" s="475"/>
      <c r="J626" s="475"/>
      <c r="N626" s="50"/>
      <c r="R626" s="76"/>
      <c r="S626" s="76"/>
    </row>
    <row r="627">
      <c r="A627" s="76"/>
      <c r="B627" s="76"/>
      <c r="C627" s="262"/>
      <c r="D627" s="262"/>
      <c r="E627" s="76"/>
      <c r="F627" s="293"/>
      <c r="G627" s="262"/>
      <c r="H627" s="475"/>
      <c r="I627" s="475"/>
      <c r="J627" s="475"/>
      <c r="N627" s="50"/>
      <c r="R627" s="76"/>
      <c r="S627" s="76"/>
    </row>
    <row r="628">
      <c r="A628" s="76"/>
      <c r="B628" s="76"/>
      <c r="C628" s="262"/>
      <c r="D628" s="262"/>
      <c r="E628" s="76"/>
      <c r="F628" s="293"/>
      <c r="G628" s="262"/>
      <c r="H628" s="475"/>
      <c r="I628" s="475"/>
      <c r="J628" s="475"/>
      <c r="N628" s="50"/>
      <c r="R628" s="76"/>
      <c r="S628" s="76"/>
    </row>
    <row r="629">
      <c r="A629" s="76"/>
      <c r="B629" s="76"/>
      <c r="C629" s="262"/>
      <c r="D629" s="262"/>
      <c r="E629" s="76"/>
      <c r="F629" s="293"/>
      <c r="G629" s="262"/>
      <c r="H629" s="475"/>
      <c r="I629" s="475"/>
      <c r="J629" s="475"/>
      <c r="N629" s="50"/>
      <c r="R629" s="76"/>
      <c r="S629" s="76"/>
    </row>
    <row r="630">
      <c r="A630" s="76"/>
      <c r="B630" s="76"/>
      <c r="C630" s="262"/>
      <c r="D630" s="262"/>
      <c r="E630" s="76"/>
      <c r="F630" s="293"/>
      <c r="G630" s="262"/>
      <c r="H630" s="475"/>
      <c r="I630" s="475"/>
      <c r="J630" s="475"/>
      <c r="N630" s="50"/>
      <c r="R630" s="76"/>
      <c r="S630" s="76"/>
    </row>
    <row r="631">
      <c r="A631" s="76"/>
      <c r="B631" s="76"/>
      <c r="C631" s="262"/>
      <c r="D631" s="262"/>
      <c r="E631" s="76"/>
      <c r="F631" s="293"/>
      <c r="G631" s="262"/>
      <c r="H631" s="475"/>
      <c r="I631" s="475"/>
      <c r="J631" s="475"/>
      <c r="N631" s="50"/>
      <c r="R631" s="76"/>
      <c r="S631" s="76"/>
    </row>
    <row r="632">
      <c r="A632" s="76"/>
      <c r="B632" s="76"/>
      <c r="C632" s="262"/>
      <c r="D632" s="262"/>
      <c r="E632" s="76"/>
      <c r="F632" s="293"/>
      <c r="G632" s="262"/>
      <c r="H632" s="475"/>
      <c r="I632" s="475"/>
      <c r="J632" s="475"/>
      <c r="N632" s="50"/>
      <c r="R632" s="76"/>
      <c r="S632" s="76"/>
    </row>
    <row r="633">
      <c r="A633" s="76"/>
      <c r="B633" s="76"/>
      <c r="C633" s="262"/>
      <c r="D633" s="262"/>
      <c r="E633" s="76"/>
      <c r="F633" s="293"/>
      <c r="G633" s="262"/>
      <c r="H633" s="475"/>
      <c r="I633" s="475"/>
      <c r="J633" s="475"/>
      <c r="N633" s="50"/>
      <c r="R633" s="76"/>
      <c r="S633" s="76"/>
    </row>
    <row r="634">
      <c r="A634" s="76"/>
      <c r="B634" s="76"/>
      <c r="C634" s="262"/>
      <c r="D634" s="262"/>
      <c r="E634" s="76"/>
      <c r="F634" s="293"/>
      <c r="G634" s="262"/>
      <c r="H634" s="475"/>
      <c r="I634" s="475"/>
      <c r="J634" s="475"/>
      <c r="N634" s="50"/>
      <c r="R634" s="76"/>
      <c r="S634" s="76"/>
    </row>
    <row r="635">
      <c r="A635" s="76"/>
      <c r="B635" s="76"/>
      <c r="C635" s="262"/>
      <c r="D635" s="262"/>
      <c r="E635" s="76"/>
      <c r="F635" s="293"/>
      <c r="G635" s="262"/>
      <c r="H635" s="475"/>
      <c r="I635" s="475"/>
      <c r="J635" s="475"/>
      <c r="N635" s="50"/>
      <c r="R635" s="76"/>
      <c r="S635" s="76"/>
    </row>
    <row r="636">
      <c r="A636" s="76"/>
      <c r="B636" s="76"/>
      <c r="C636" s="262"/>
      <c r="D636" s="262"/>
      <c r="E636" s="76"/>
      <c r="F636" s="293"/>
      <c r="G636" s="262"/>
      <c r="H636" s="475"/>
      <c r="I636" s="475"/>
      <c r="J636" s="475"/>
      <c r="N636" s="50"/>
      <c r="R636" s="76"/>
      <c r="S636" s="76"/>
    </row>
    <row r="637">
      <c r="A637" s="76"/>
      <c r="B637" s="76"/>
      <c r="C637" s="262"/>
      <c r="D637" s="262"/>
      <c r="E637" s="76"/>
      <c r="F637" s="293"/>
      <c r="G637" s="262"/>
      <c r="H637" s="475"/>
      <c r="I637" s="475"/>
      <c r="J637" s="475"/>
      <c r="N637" s="50"/>
      <c r="R637" s="76"/>
      <c r="S637" s="76"/>
    </row>
    <row r="638">
      <c r="A638" s="76"/>
      <c r="B638" s="76"/>
      <c r="C638" s="262"/>
      <c r="D638" s="262"/>
      <c r="E638" s="76"/>
      <c r="F638" s="293"/>
      <c r="G638" s="262"/>
      <c r="H638" s="475"/>
      <c r="I638" s="475"/>
      <c r="J638" s="475"/>
      <c r="N638" s="50"/>
      <c r="R638" s="76"/>
      <c r="S638" s="76"/>
    </row>
    <row r="639">
      <c r="A639" s="76"/>
      <c r="B639" s="76"/>
      <c r="C639" s="262"/>
      <c r="D639" s="262"/>
      <c r="E639" s="76"/>
      <c r="F639" s="293"/>
      <c r="G639" s="262"/>
      <c r="H639" s="475"/>
      <c r="I639" s="475"/>
      <c r="J639" s="475"/>
      <c r="N639" s="50"/>
      <c r="R639" s="76"/>
      <c r="S639" s="76"/>
    </row>
    <row r="640">
      <c r="A640" s="76"/>
      <c r="B640" s="76"/>
      <c r="C640" s="262"/>
      <c r="D640" s="262"/>
      <c r="E640" s="76"/>
      <c r="F640" s="293"/>
      <c r="G640" s="262"/>
      <c r="H640" s="475"/>
      <c r="I640" s="475"/>
      <c r="J640" s="475"/>
      <c r="N640" s="50"/>
      <c r="R640" s="76"/>
      <c r="S640" s="76"/>
    </row>
    <row r="641">
      <c r="A641" s="76"/>
      <c r="B641" s="76"/>
      <c r="C641" s="262"/>
      <c r="D641" s="262"/>
      <c r="E641" s="76"/>
      <c r="F641" s="293"/>
      <c r="G641" s="262"/>
      <c r="H641" s="475"/>
      <c r="I641" s="475"/>
      <c r="J641" s="475"/>
      <c r="N641" s="50"/>
      <c r="R641" s="76"/>
      <c r="S641" s="76"/>
    </row>
    <row r="642">
      <c r="A642" s="76"/>
      <c r="B642" s="76"/>
      <c r="C642" s="262"/>
      <c r="D642" s="262"/>
      <c r="E642" s="76"/>
      <c r="F642" s="293"/>
      <c r="G642" s="262"/>
      <c r="H642" s="475"/>
      <c r="I642" s="475"/>
      <c r="J642" s="475"/>
      <c r="N642" s="50"/>
      <c r="R642" s="76"/>
      <c r="S642" s="76"/>
    </row>
    <row r="643">
      <c r="A643" s="76"/>
      <c r="B643" s="76"/>
      <c r="C643" s="262"/>
      <c r="D643" s="262"/>
      <c r="E643" s="76"/>
      <c r="F643" s="293"/>
      <c r="G643" s="262"/>
      <c r="H643" s="475"/>
      <c r="I643" s="475"/>
      <c r="J643" s="475"/>
      <c r="N643" s="50"/>
      <c r="R643" s="76"/>
      <c r="S643" s="76"/>
    </row>
    <row r="644">
      <c r="A644" s="76"/>
      <c r="B644" s="76"/>
      <c r="C644" s="262"/>
      <c r="D644" s="262"/>
      <c r="E644" s="76"/>
      <c r="F644" s="293"/>
      <c r="G644" s="262"/>
      <c r="H644" s="475"/>
      <c r="I644" s="475"/>
      <c r="J644" s="475"/>
      <c r="N644" s="50"/>
      <c r="R644" s="76"/>
      <c r="S644" s="76"/>
    </row>
    <row r="645">
      <c r="A645" s="76"/>
      <c r="B645" s="76"/>
      <c r="C645" s="262"/>
      <c r="D645" s="262"/>
      <c r="E645" s="76"/>
      <c r="F645" s="293"/>
      <c r="G645" s="262"/>
      <c r="H645" s="475"/>
      <c r="I645" s="475"/>
      <c r="J645" s="475"/>
      <c r="N645" s="50"/>
      <c r="R645" s="76"/>
      <c r="S645" s="76"/>
    </row>
    <row r="646">
      <c r="A646" s="76"/>
      <c r="B646" s="76"/>
      <c r="C646" s="262"/>
      <c r="D646" s="262"/>
      <c r="E646" s="76"/>
      <c r="F646" s="293"/>
      <c r="G646" s="262"/>
      <c r="H646" s="475"/>
      <c r="I646" s="475"/>
      <c r="J646" s="475"/>
      <c r="N646" s="50"/>
      <c r="R646" s="76"/>
      <c r="S646" s="76"/>
    </row>
    <row r="647">
      <c r="A647" s="76"/>
      <c r="B647" s="76"/>
      <c r="C647" s="262"/>
      <c r="D647" s="262"/>
      <c r="E647" s="76"/>
      <c r="F647" s="293"/>
      <c r="G647" s="262"/>
      <c r="H647" s="475"/>
      <c r="I647" s="475"/>
      <c r="J647" s="475"/>
      <c r="N647" s="50"/>
      <c r="R647" s="76"/>
      <c r="S647" s="76"/>
    </row>
    <row r="648">
      <c r="A648" s="76"/>
      <c r="B648" s="76"/>
      <c r="C648" s="262"/>
      <c r="D648" s="262"/>
      <c r="E648" s="76"/>
      <c r="F648" s="293"/>
      <c r="G648" s="262"/>
      <c r="H648" s="475"/>
      <c r="I648" s="475"/>
      <c r="J648" s="475"/>
      <c r="N648" s="50"/>
      <c r="R648" s="76"/>
      <c r="S648" s="76"/>
    </row>
    <row r="649">
      <c r="A649" s="76"/>
      <c r="B649" s="76"/>
      <c r="C649" s="262"/>
      <c r="D649" s="262"/>
      <c r="E649" s="76"/>
      <c r="F649" s="293"/>
      <c r="G649" s="262"/>
      <c r="H649" s="475"/>
      <c r="I649" s="475"/>
      <c r="J649" s="475"/>
      <c r="N649" s="50"/>
      <c r="R649" s="76"/>
      <c r="S649" s="76"/>
    </row>
    <row r="650">
      <c r="A650" s="76"/>
      <c r="B650" s="76"/>
      <c r="C650" s="262"/>
      <c r="D650" s="262"/>
      <c r="E650" s="76"/>
      <c r="F650" s="293"/>
      <c r="G650" s="262"/>
      <c r="H650" s="475"/>
      <c r="I650" s="475"/>
      <c r="J650" s="475"/>
      <c r="N650" s="50"/>
      <c r="R650" s="76"/>
      <c r="S650" s="76"/>
    </row>
    <row r="651">
      <c r="A651" s="76"/>
      <c r="B651" s="76"/>
      <c r="C651" s="262"/>
      <c r="D651" s="262"/>
      <c r="E651" s="76"/>
      <c r="F651" s="293"/>
      <c r="G651" s="262"/>
      <c r="H651" s="475"/>
      <c r="I651" s="475"/>
      <c r="J651" s="475"/>
      <c r="N651" s="50"/>
      <c r="R651" s="76"/>
      <c r="S651" s="76"/>
    </row>
    <row r="652">
      <c r="A652" s="76"/>
      <c r="B652" s="76"/>
      <c r="C652" s="262"/>
      <c r="D652" s="262"/>
      <c r="E652" s="76"/>
      <c r="F652" s="293"/>
      <c r="G652" s="262"/>
      <c r="H652" s="475"/>
      <c r="I652" s="475"/>
      <c r="J652" s="475"/>
      <c r="N652" s="50"/>
      <c r="R652" s="76"/>
      <c r="S652" s="76"/>
    </row>
    <row r="653">
      <c r="A653" s="76"/>
      <c r="B653" s="76"/>
      <c r="C653" s="262"/>
      <c r="D653" s="262"/>
      <c r="E653" s="76"/>
      <c r="F653" s="293"/>
      <c r="G653" s="262"/>
      <c r="H653" s="475"/>
      <c r="I653" s="475"/>
      <c r="J653" s="475"/>
      <c r="N653" s="50"/>
      <c r="R653" s="76"/>
      <c r="S653" s="76"/>
    </row>
    <row r="654">
      <c r="A654" s="76"/>
      <c r="B654" s="76"/>
      <c r="C654" s="262"/>
      <c r="D654" s="262"/>
      <c r="E654" s="76"/>
      <c r="F654" s="293"/>
      <c r="G654" s="262"/>
      <c r="H654" s="475"/>
      <c r="I654" s="475"/>
      <c r="J654" s="475"/>
      <c r="N654" s="50"/>
      <c r="R654" s="76"/>
      <c r="S654" s="76"/>
    </row>
    <row r="655">
      <c r="A655" s="76"/>
      <c r="B655" s="76"/>
      <c r="C655" s="262"/>
      <c r="D655" s="262"/>
      <c r="E655" s="76"/>
      <c r="F655" s="293"/>
      <c r="G655" s="262"/>
      <c r="H655" s="475"/>
      <c r="I655" s="475"/>
      <c r="J655" s="475"/>
      <c r="N655" s="50"/>
      <c r="R655" s="76"/>
      <c r="S655" s="76"/>
    </row>
    <row r="656">
      <c r="A656" s="76"/>
      <c r="B656" s="76"/>
      <c r="C656" s="262"/>
      <c r="D656" s="262"/>
      <c r="E656" s="76"/>
      <c r="F656" s="293"/>
      <c r="G656" s="262"/>
      <c r="H656" s="475"/>
      <c r="I656" s="475"/>
      <c r="J656" s="475"/>
      <c r="N656" s="50"/>
      <c r="R656" s="76"/>
      <c r="S656" s="76"/>
    </row>
    <row r="657">
      <c r="A657" s="76"/>
      <c r="B657" s="76"/>
      <c r="C657" s="262"/>
      <c r="D657" s="262"/>
      <c r="E657" s="76"/>
      <c r="F657" s="293"/>
      <c r="G657" s="262"/>
      <c r="H657" s="475"/>
      <c r="I657" s="475"/>
      <c r="J657" s="475"/>
      <c r="N657" s="50"/>
      <c r="R657" s="76"/>
      <c r="S657" s="76"/>
    </row>
    <row r="658">
      <c r="A658" s="76"/>
      <c r="B658" s="76"/>
      <c r="C658" s="262"/>
      <c r="D658" s="262"/>
      <c r="E658" s="76"/>
      <c r="F658" s="293"/>
      <c r="G658" s="262"/>
      <c r="H658" s="475"/>
      <c r="I658" s="475"/>
      <c r="J658" s="475"/>
      <c r="N658" s="50"/>
      <c r="R658" s="76"/>
      <c r="S658" s="76"/>
    </row>
    <row r="659">
      <c r="A659" s="76"/>
      <c r="B659" s="76"/>
      <c r="C659" s="262"/>
      <c r="D659" s="262"/>
      <c r="E659" s="76"/>
      <c r="F659" s="293"/>
      <c r="G659" s="262"/>
      <c r="H659" s="475"/>
      <c r="I659" s="475"/>
      <c r="J659" s="475"/>
      <c r="N659" s="50"/>
      <c r="R659" s="76"/>
      <c r="S659" s="76"/>
    </row>
    <row r="660">
      <c r="A660" s="76"/>
      <c r="B660" s="76"/>
      <c r="C660" s="262"/>
      <c r="D660" s="262"/>
      <c r="E660" s="76"/>
      <c r="F660" s="293"/>
      <c r="G660" s="262"/>
      <c r="H660" s="475"/>
      <c r="I660" s="475"/>
      <c r="J660" s="475"/>
      <c r="N660" s="50"/>
      <c r="R660" s="76"/>
      <c r="S660" s="76"/>
    </row>
    <row r="661">
      <c r="A661" s="76"/>
      <c r="B661" s="76"/>
      <c r="C661" s="262"/>
      <c r="D661" s="262"/>
      <c r="E661" s="76"/>
      <c r="F661" s="293"/>
      <c r="G661" s="262"/>
      <c r="H661" s="475"/>
      <c r="I661" s="475"/>
      <c r="J661" s="475"/>
      <c r="N661" s="50"/>
      <c r="R661" s="76"/>
      <c r="S661" s="76"/>
    </row>
    <row r="662">
      <c r="A662" s="76"/>
      <c r="B662" s="76"/>
      <c r="C662" s="262"/>
      <c r="D662" s="262"/>
      <c r="E662" s="76"/>
      <c r="F662" s="293"/>
      <c r="G662" s="262"/>
      <c r="H662" s="475"/>
      <c r="I662" s="475"/>
      <c r="J662" s="475"/>
      <c r="N662" s="50"/>
      <c r="R662" s="76"/>
      <c r="S662" s="76"/>
    </row>
    <row r="663">
      <c r="A663" s="76"/>
      <c r="B663" s="76"/>
      <c r="C663" s="262"/>
      <c r="D663" s="262"/>
      <c r="E663" s="76"/>
      <c r="F663" s="293"/>
      <c r="G663" s="262"/>
      <c r="H663" s="475"/>
      <c r="I663" s="475"/>
      <c r="J663" s="475"/>
      <c r="N663" s="50"/>
      <c r="R663" s="76"/>
      <c r="S663" s="76"/>
    </row>
    <row r="664">
      <c r="A664" s="76"/>
      <c r="B664" s="76"/>
      <c r="C664" s="262"/>
      <c r="D664" s="262"/>
      <c r="E664" s="76"/>
      <c r="F664" s="293"/>
      <c r="G664" s="262"/>
      <c r="H664" s="475"/>
      <c r="I664" s="475"/>
      <c r="J664" s="475"/>
      <c r="N664" s="50"/>
      <c r="R664" s="76"/>
      <c r="S664" s="76"/>
    </row>
    <row r="665">
      <c r="A665" s="76"/>
      <c r="B665" s="76"/>
      <c r="C665" s="262"/>
      <c r="D665" s="262"/>
      <c r="E665" s="76"/>
      <c r="F665" s="293"/>
      <c r="G665" s="262"/>
      <c r="H665" s="475"/>
      <c r="I665" s="475"/>
      <c r="J665" s="475"/>
      <c r="N665" s="50"/>
      <c r="R665" s="76"/>
      <c r="S665" s="76"/>
    </row>
    <row r="666">
      <c r="A666" s="76"/>
      <c r="B666" s="76"/>
      <c r="C666" s="262"/>
      <c r="D666" s="262"/>
      <c r="E666" s="76"/>
      <c r="F666" s="293"/>
      <c r="G666" s="262"/>
      <c r="H666" s="475"/>
      <c r="I666" s="475"/>
      <c r="J666" s="475"/>
      <c r="N666" s="50"/>
      <c r="R666" s="76"/>
      <c r="S666" s="76"/>
    </row>
    <row r="667">
      <c r="A667" s="76"/>
      <c r="B667" s="76"/>
      <c r="C667" s="262"/>
      <c r="D667" s="262"/>
      <c r="E667" s="76"/>
      <c r="F667" s="293"/>
      <c r="G667" s="262"/>
      <c r="H667" s="475"/>
      <c r="I667" s="475"/>
      <c r="J667" s="475"/>
      <c r="N667" s="50"/>
      <c r="R667" s="76"/>
      <c r="S667" s="76"/>
    </row>
    <row r="668">
      <c r="A668" s="76"/>
      <c r="B668" s="76"/>
      <c r="C668" s="262"/>
      <c r="D668" s="262"/>
      <c r="E668" s="76"/>
      <c r="F668" s="293"/>
      <c r="G668" s="262"/>
      <c r="H668" s="475"/>
      <c r="I668" s="475"/>
      <c r="J668" s="475"/>
      <c r="N668" s="50"/>
      <c r="R668" s="76"/>
      <c r="S668" s="76"/>
    </row>
    <row r="669">
      <c r="A669" s="76"/>
      <c r="B669" s="76"/>
      <c r="C669" s="262"/>
      <c r="D669" s="262"/>
      <c r="E669" s="76"/>
      <c r="F669" s="293"/>
      <c r="G669" s="262"/>
      <c r="H669" s="475"/>
      <c r="I669" s="475"/>
      <c r="J669" s="475"/>
      <c r="N669" s="50"/>
      <c r="R669" s="76"/>
      <c r="S669" s="76"/>
    </row>
    <row r="670">
      <c r="A670" s="76"/>
      <c r="B670" s="76"/>
      <c r="C670" s="262"/>
      <c r="D670" s="262"/>
      <c r="E670" s="76"/>
      <c r="F670" s="293"/>
      <c r="G670" s="262"/>
      <c r="H670" s="475"/>
      <c r="I670" s="475"/>
      <c r="J670" s="475"/>
      <c r="N670" s="50"/>
      <c r="R670" s="76"/>
      <c r="S670" s="76"/>
    </row>
    <row r="671">
      <c r="A671" s="76"/>
      <c r="B671" s="76"/>
      <c r="C671" s="262"/>
      <c r="D671" s="262"/>
      <c r="E671" s="76"/>
      <c r="F671" s="293"/>
      <c r="G671" s="262"/>
      <c r="H671" s="475"/>
      <c r="I671" s="475"/>
      <c r="J671" s="475"/>
      <c r="N671" s="50"/>
      <c r="R671" s="76"/>
      <c r="S671" s="76"/>
    </row>
    <row r="672">
      <c r="A672" s="76"/>
      <c r="B672" s="76"/>
      <c r="C672" s="262"/>
      <c r="D672" s="262"/>
      <c r="E672" s="76"/>
      <c r="F672" s="293"/>
      <c r="G672" s="262"/>
      <c r="H672" s="475"/>
      <c r="I672" s="475"/>
      <c r="J672" s="475"/>
      <c r="N672" s="50"/>
      <c r="R672" s="76"/>
      <c r="S672" s="76"/>
    </row>
    <row r="673">
      <c r="A673" s="76"/>
      <c r="B673" s="76"/>
      <c r="C673" s="262"/>
      <c r="D673" s="262"/>
      <c r="E673" s="76"/>
      <c r="F673" s="293"/>
      <c r="G673" s="262"/>
      <c r="H673" s="475"/>
      <c r="I673" s="475"/>
      <c r="J673" s="475"/>
      <c r="N673" s="50"/>
      <c r="R673" s="76"/>
      <c r="S673" s="76"/>
    </row>
    <row r="674">
      <c r="A674" s="76"/>
      <c r="B674" s="76"/>
      <c r="C674" s="262"/>
      <c r="D674" s="262"/>
      <c r="E674" s="76"/>
      <c r="F674" s="293"/>
      <c r="G674" s="262"/>
      <c r="H674" s="475"/>
      <c r="I674" s="475"/>
      <c r="J674" s="475"/>
      <c r="N674" s="50"/>
      <c r="R674" s="76"/>
      <c r="S674" s="76"/>
    </row>
    <row r="675">
      <c r="A675" s="76"/>
      <c r="B675" s="76"/>
      <c r="C675" s="262"/>
      <c r="D675" s="262"/>
      <c r="E675" s="76"/>
      <c r="F675" s="293"/>
      <c r="G675" s="262"/>
      <c r="H675" s="475"/>
      <c r="I675" s="475"/>
      <c r="J675" s="475"/>
      <c r="N675" s="50"/>
      <c r="R675" s="76"/>
      <c r="S675" s="76"/>
    </row>
    <row r="676">
      <c r="A676" s="76"/>
      <c r="B676" s="76"/>
      <c r="C676" s="262"/>
      <c r="D676" s="262"/>
      <c r="E676" s="76"/>
      <c r="F676" s="293"/>
      <c r="G676" s="262"/>
      <c r="H676" s="475"/>
      <c r="I676" s="475"/>
      <c r="J676" s="475"/>
      <c r="N676" s="50"/>
      <c r="R676" s="76"/>
      <c r="S676" s="76"/>
    </row>
    <row r="677">
      <c r="A677" s="76"/>
      <c r="B677" s="76"/>
      <c r="C677" s="262"/>
      <c r="D677" s="262"/>
      <c r="E677" s="76"/>
      <c r="F677" s="293"/>
      <c r="G677" s="262"/>
      <c r="H677" s="475"/>
      <c r="I677" s="475"/>
      <c r="J677" s="475"/>
      <c r="N677" s="50"/>
      <c r="R677" s="76"/>
      <c r="S677" s="76"/>
    </row>
    <row r="678">
      <c r="A678" s="76"/>
      <c r="B678" s="76"/>
      <c r="C678" s="262"/>
      <c r="D678" s="262"/>
      <c r="E678" s="76"/>
      <c r="F678" s="293"/>
      <c r="G678" s="262"/>
      <c r="H678" s="475"/>
      <c r="I678" s="475"/>
      <c r="J678" s="475"/>
      <c r="N678" s="50"/>
      <c r="R678" s="76"/>
      <c r="S678" s="76"/>
    </row>
    <row r="679">
      <c r="A679" s="76"/>
      <c r="B679" s="76"/>
      <c r="C679" s="262"/>
      <c r="D679" s="262"/>
      <c r="E679" s="76"/>
      <c r="F679" s="293"/>
      <c r="G679" s="262"/>
      <c r="H679" s="475"/>
      <c r="I679" s="475"/>
      <c r="J679" s="475"/>
      <c r="N679" s="50"/>
      <c r="R679" s="76"/>
      <c r="S679" s="76"/>
    </row>
    <row r="680">
      <c r="A680" s="76"/>
      <c r="B680" s="76"/>
      <c r="C680" s="262"/>
      <c r="D680" s="262"/>
      <c r="E680" s="76"/>
      <c r="F680" s="293"/>
      <c r="G680" s="262"/>
      <c r="H680" s="475"/>
      <c r="I680" s="475"/>
      <c r="J680" s="475"/>
      <c r="N680" s="50"/>
      <c r="R680" s="76"/>
      <c r="S680" s="76"/>
    </row>
    <row r="681">
      <c r="A681" s="76"/>
      <c r="B681" s="76"/>
      <c r="C681" s="262"/>
      <c r="D681" s="262"/>
      <c r="E681" s="76"/>
      <c r="F681" s="293"/>
      <c r="G681" s="262"/>
      <c r="H681" s="475"/>
      <c r="I681" s="475"/>
      <c r="J681" s="475"/>
      <c r="N681" s="50"/>
      <c r="R681" s="76"/>
      <c r="S681" s="76"/>
    </row>
    <row r="682">
      <c r="A682" s="76"/>
      <c r="B682" s="76"/>
      <c r="C682" s="262"/>
      <c r="D682" s="262"/>
      <c r="E682" s="76"/>
      <c r="F682" s="293"/>
      <c r="G682" s="262"/>
      <c r="H682" s="475"/>
      <c r="I682" s="475"/>
      <c r="J682" s="475"/>
      <c r="N682" s="50"/>
      <c r="R682" s="76"/>
      <c r="S682" s="76"/>
    </row>
    <row r="683">
      <c r="A683" s="76"/>
      <c r="B683" s="76"/>
      <c r="C683" s="262"/>
      <c r="D683" s="262"/>
      <c r="E683" s="76"/>
      <c r="F683" s="293"/>
      <c r="G683" s="262"/>
      <c r="H683" s="475"/>
      <c r="I683" s="475"/>
      <c r="J683" s="475"/>
      <c r="N683" s="50"/>
      <c r="R683" s="76"/>
      <c r="S683" s="76"/>
    </row>
    <row r="684">
      <c r="A684" s="76"/>
      <c r="B684" s="76"/>
      <c r="C684" s="262"/>
      <c r="D684" s="262"/>
      <c r="E684" s="76"/>
      <c r="F684" s="293"/>
      <c r="G684" s="262"/>
      <c r="H684" s="475"/>
      <c r="I684" s="475"/>
      <c r="J684" s="475"/>
      <c r="N684" s="50"/>
      <c r="R684" s="76"/>
      <c r="S684" s="76"/>
    </row>
    <row r="685">
      <c r="A685" s="76"/>
      <c r="B685" s="76"/>
      <c r="C685" s="262"/>
      <c r="D685" s="262"/>
      <c r="E685" s="76"/>
      <c r="F685" s="293"/>
      <c r="G685" s="262"/>
      <c r="H685" s="475"/>
      <c r="I685" s="475"/>
      <c r="J685" s="475"/>
      <c r="N685" s="50"/>
      <c r="R685" s="76"/>
      <c r="S685" s="76"/>
    </row>
    <row r="686">
      <c r="A686" s="76"/>
      <c r="B686" s="76"/>
      <c r="C686" s="262"/>
      <c r="D686" s="262"/>
      <c r="E686" s="76"/>
      <c r="F686" s="293"/>
      <c r="G686" s="262"/>
      <c r="H686" s="475"/>
      <c r="I686" s="475"/>
      <c r="J686" s="475"/>
      <c r="N686" s="50"/>
      <c r="R686" s="76"/>
      <c r="S686" s="76"/>
    </row>
    <row r="687">
      <c r="A687" s="76"/>
      <c r="B687" s="76"/>
      <c r="C687" s="262"/>
      <c r="D687" s="262"/>
      <c r="E687" s="76"/>
      <c r="F687" s="293"/>
      <c r="G687" s="262"/>
      <c r="H687" s="475"/>
      <c r="I687" s="475"/>
      <c r="J687" s="475"/>
      <c r="N687" s="50"/>
      <c r="R687" s="76"/>
      <c r="S687" s="76"/>
    </row>
    <row r="688">
      <c r="A688" s="76"/>
      <c r="B688" s="76"/>
      <c r="C688" s="262"/>
      <c r="D688" s="262"/>
      <c r="E688" s="76"/>
      <c r="F688" s="293"/>
      <c r="G688" s="262"/>
      <c r="H688" s="475"/>
      <c r="I688" s="475"/>
      <c r="J688" s="475"/>
      <c r="N688" s="50"/>
      <c r="R688" s="76"/>
      <c r="S688" s="76"/>
    </row>
    <row r="689">
      <c r="A689" s="76"/>
      <c r="B689" s="76"/>
      <c r="C689" s="262"/>
      <c r="D689" s="262"/>
      <c r="E689" s="76"/>
      <c r="F689" s="293"/>
      <c r="G689" s="262"/>
      <c r="H689" s="475"/>
      <c r="I689" s="475"/>
      <c r="J689" s="475"/>
      <c r="N689" s="50"/>
      <c r="R689" s="76"/>
      <c r="S689" s="76"/>
    </row>
    <row r="690">
      <c r="A690" s="76"/>
      <c r="B690" s="76"/>
      <c r="C690" s="262"/>
      <c r="D690" s="262"/>
      <c r="E690" s="76"/>
      <c r="F690" s="293"/>
      <c r="G690" s="262"/>
      <c r="H690" s="475"/>
      <c r="I690" s="475"/>
      <c r="J690" s="475"/>
      <c r="N690" s="50"/>
      <c r="R690" s="76"/>
      <c r="S690" s="76"/>
    </row>
    <row r="691">
      <c r="A691" s="76"/>
      <c r="B691" s="76"/>
      <c r="C691" s="262"/>
      <c r="D691" s="262"/>
      <c r="E691" s="76"/>
      <c r="F691" s="293"/>
      <c r="G691" s="262"/>
      <c r="H691" s="475"/>
      <c r="I691" s="475"/>
      <c r="J691" s="475"/>
      <c r="N691" s="50"/>
      <c r="R691" s="76"/>
      <c r="S691" s="76"/>
    </row>
    <row r="692">
      <c r="A692" s="76"/>
      <c r="B692" s="76"/>
      <c r="C692" s="262"/>
      <c r="D692" s="262"/>
      <c r="E692" s="76"/>
      <c r="F692" s="293"/>
      <c r="G692" s="262"/>
      <c r="H692" s="475"/>
      <c r="I692" s="475"/>
      <c r="J692" s="475"/>
      <c r="N692" s="50"/>
      <c r="R692" s="76"/>
      <c r="S692" s="76"/>
    </row>
    <row r="693">
      <c r="A693" s="76"/>
      <c r="B693" s="76"/>
      <c r="C693" s="262"/>
      <c r="D693" s="262"/>
      <c r="E693" s="76"/>
      <c r="F693" s="293"/>
      <c r="G693" s="262"/>
      <c r="H693" s="475"/>
      <c r="I693" s="475"/>
      <c r="J693" s="475"/>
      <c r="N693" s="50"/>
      <c r="R693" s="76"/>
      <c r="S693" s="76"/>
    </row>
    <row r="694">
      <c r="A694" s="76"/>
      <c r="B694" s="76"/>
      <c r="C694" s="262"/>
      <c r="D694" s="262"/>
      <c r="E694" s="76"/>
      <c r="F694" s="293"/>
      <c r="G694" s="262"/>
      <c r="H694" s="475"/>
      <c r="I694" s="475"/>
      <c r="J694" s="475"/>
      <c r="N694" s="50"/>
      <c r="R694" s="76"/>
      <c r="S694" s="76"/>
    </row>
    <row r="695">
      <c r="A695" s="76"/>
      <c r="B695" s="76"/>
      <c r="C695" s="262"/>
      <c r="D695" s="262"/>
      <c r="E695" s="76"/>
      <c r="F695" s="293"/>
      <c r="G695" s="262"/>
      <c r="H695" s="475"/>
      <c r="I695" s="475"/>
      <c r="J695" s="475"/>
      <c r="N695" s="50"/>
      <c r="R695" s="76"/>
      <c r="S695" s="76"/>
    </row>
    <row r="696">
      <c r="A696" s="76"/>
      <c r="B696" s="76"/>
      <c r="C696" s="262"/>
      <c r="D696" s="262"/>
      <c r="E696" s="76"/>
      <c r="F696" s="293"/>
      <c r="G696" s="262"/>
      <c r="H696" s="475"/>
      <c r="I696" s="475"/>
      <c r="J696" s="475"/>
      <c r="N696" s="50"/>
      <c r="R696" s="76"/>
      <c r="S696" s="76"/>
    </row>
    <row r="697">
      <c r="A697" s="76"/>
      <c r="B697" s="76"/>
      <c r="C697" s="262"/>
      <c r="D697" s="262"/>
      <c r="E697" s="76"/>
      <c r="F697" s="293"/>
      <c r="G697" s="262"/>
      <c r="H697" s="475"/>
      <c r="I697" s="475"/>
      <c r="J697" s="475"/>
      <c r="N697" s="50"/>
      <c r="R697" s="76"/>
      <c r="S697" s="76"/>
    </row>
    <row r="698">
      <c r="A698" s="76"/>
      <c r="B698" s="76"/>
      <c r="C698" s="262"/>
      <c r="D698" s="262"/>
      <c r="E698" s="76"/>
      <c r="F698" s="293"/>
      <c r="G698" s="262"/>
      <c r="H698" s="475"/>
      <c r="I698" s="475"/>
      <c r="J698" s="475"/>
      <c r="N698" s="50"/>
      <c r="R698" s="76"/>
      <c r="S698" s="76"/>
    </row>
    <row r="699">
      <c r="A699" s="76"/>
      <c r="B699" s="76"/>
      <c r="C699" s="262"/>
      <c r="D699" s="262"/>
      <c r="E699" s="76"/>
      <c r="F699" s="293"/>
      <c r="G699" s="262"/>
      <c r="H699" s="475"/>
      <c r="I699" s="475"/>
      <c r="J699" s="475"/>
      <c r="N699" s="50"/>
      <c r="R699" s="76"/>
      <c r="S699" s="76"/>
    </row>
    <row r="700">
      <c r="A700" s="76"/>
      <c r="B700" s="76"/>
      <c r="C700" s="262"/>
      <c r="D700" s="262"/>
      <c r="E700" s="76"/>
      <c r="F700" s="293"/>
      <c r="G700" s="262"/>
      <c r="H700" s="475"/>
      <c r="I700" s="475"/>
      <c r="J700" s="475"/>
      <c r="N700" s="50"/>
      <c r="R700" s="76"/>
      <c r="S700" s="76"/>
    </row>
    <row r="701">
      <c r="A701" s="76"/>
      <c r="B701" s="76"/>
      <c r="C701" s="262"/>
      <c r="D701" s="262"/>
      <c r="E701" s="76"/>
      <c r="F701" s="293"/>
      <c r="G701" s="262"/>
      <c r="H701" s="475"/>
      <c r="I701" s="475"/>
      <c r="J701" s="475"/>
      <c r="N701" s="50"/>
      <c r="R701" s="76"/>
      <c r="S701" s="76"/>
    </row>
    <row r="702">
      <c r="A702" s="76"/>
      <c r="B702" s="76"/>
      <c r="C702" s="262"/>
      <c r="D702" s="262"/>
      <c r="E702" s="76"/>
      <c r="F702" s="293"/>
      <c r="G702" s="262"/>
      <c r="H702" s="475"/>
      <c r="I702" s="475"/>
      <c r="J702" s="475"/>
      <c r="N702" s="50"/>
      <c r="R702" s="76"/>
      <c r="S702" s="76"/>
    </row>
    <row r="703">
      <c r="A703" s="76"/>
      <c r="B703" s="76"/>
      <c r="C703" s="262"/>
      <c r="D703" s="262"/>
      <c r="E703" s="76"/>
      <c r="F703" s="293"/>
      <c r="G703" s="262"/>
      <c r="H703" s="475"/>
      <c r="I703" s="475"/>
      <c r="J703" s="475"/>
      <c r="N703" s="50"/>
      <c r="R703" s="76"/>
      <c r="S703" s="76"/>
    </row>
    <row r="704">
      <c r="A704" s="76"/>
      <c r="B704" s="76"/>
      <c r="C704" s="262"/>
      <c r="D704" s="262"/>
      <c r="E704" s="76"/>
      <c r="F704" s="293"/>
      <c r="G704" s="262"/>
      <c r="H704" s="475"/>
      <c r="I704" s="475"/>
      <c r="J704" s="475"/>
      <c r="N704" s="50"/>
      <c r="R704" s="76"/>
      <c r="S704" s="76"/>
    </row>
    <row r="705">
      <c r="A705" s="76"/>
      <c r="B705" s="76"/>
      <c r="C705" s="262"/>
      <c r="D705" s="262"/>
      <c r="E705" s="76"/>
      <c r="F705" s="293"/>
      <c r="G705" s="262"/>
      <c r="H705" s="475"/>
      <c r="I705" s="475"/>
      <c r="J705" s="475"/>
      <c r="N705" s="50"/>
      <c r="R705" s="76"/>
      <c r="S705" s="76"/>
    </row>
    <row r="706">
      <c r="A706" s="76"/>
      <c r="B706" s="76"/>
      <c r="C706" s="262"/>
      <c r="D706" s="262"/>
      <c r="E706" s="76"/>
      <c r="F706" s="293"/>
      <c r="G706" s="262"/>
      <c r="H706" s="475"/>
      <c r="I706" s="475"/>
      <c r="J706" s="475"/>
      <c r="N706" s="50"/>
      <c r="R706" s="76"/>
      <c r="S706" s="76"/>
    </row>
    <row r="707">
      <c r="A707" s="76"/>
      <c r="B707" s="76"/>
      <c r="C707" s="262"/>
      <c r="D707" s="262"/>
      <c r="E707" s="76"/>
      <c r="F707" s="293"/>
      <c r="G707" s="262"/>
      <c r="H707" s="475"/>
      <c r="I707" s="475"/>
      <c r="J707" s="475"/>
      <c r="N707" s="50"/>
      <c r="R707" s="76"/>
      <c r="S707" s="76"/>
    </row>
    <row r="708">
      <c r="A708" s="76"/>
      <c r="B708" s="76"/>
      <c r="C708" s="262"/>
      <c r="D708" s="262"/>
      <c r="E708" s="76"/>
      <c r="F708" s="293"/>
      <c r="G708" s="262"/>
      <c r="H708" s="475"/>
      <c r="I708" s="475"/>
      <c r="J708" s="475"/>
      <c r="N708" s="50"/>
      <c r="R708" s="76"/>
      <c r="S708" s="76"/>
    </row>
    <row r="709">
      <c r="A709" s="76"/>
      <c r="B709" s="76"/>
      <c r="C709" s="262"/>
      <c r="D709" s="262"/>
      <c r="E709" s="76"/>
      <c r="F709" s="293"/>
      <c r="G709" s="262"/>
      <c r="H709" s="475"/>
      <c r="I709" s="475"/>
      <c r="J709" s="475"/>
      <c r="N709" s="50"/>
      <c r="R709" s="76"/>
      <c r="S709" s="76"/>
    </row>
    <row r="710">
      <c r="A710" s="76"/>
      <c r="B710" s="76"/>
      <c r="C710" s="262"/>
      <c r="D710" s="262"/>
      <c r="E710" s="76"/>
      <c r="F710" s="293"/>
      <c r="G710" s="262"/>
      <c r="H710" s="475"/>
      <c r="I710" s="475"/>
      <c r="J710" s="475"/>
      <c r="N710" s="50"/>
      <c r="R710" s="76"/>
      <c r="S710" s="76"/>
    </row>
    <row r="711">
      <c r="A711" s="76"/>
      <c r="B711" s="76"/>
      <c r="C711" s="262"/>
      <c r="D711" s="262"/>
      <c r="E711" s="76"/>
      <c r="F711" s="293"/>
      <c r="G711" s="262"/>
      <c r="H711" s="475"/>
      <c r="I711" s="475"/>
      <c r="J711" s="475"/>
      <c r="N711" s="50"/>
      <c r="R711" s="76"/>
      <c r="S711" s="76"/>
    </row>
    <row r="712">
      <c r="A712" s="76"/>
      <c r="B712" s="76"/>
      <c r="C712" s="262"/>
      <c r="D712" s="262"/>
      <c r="E712" s="76"/>
      <c r="F712" s="293"/>
      <c r="G712" s="262"/>
      <c r="H712" s="475"/>
      <c r="I712" s="475"/>
      <c r="J712" s="475"/>
      <c r="N712" s="50"/>
      <c r="R712" s="76"/>
      <c r="S712" s="76"/>
    </row>
    <row r="713">
      <c r="A713" s="76"/>
      <c r="B713" s="76"/>
      <c r="C713" s="262"/>
      <c r="D713" s="262"/>
      <c r="E713" s="76"/>
      <c r="F713" s="293"/>
      <c r="G713" s="262"/>
      <c r="H713" s="475"/>
      <c r="I713" s="475"/>
      <c r="J713" s="475"/>
      <c r="N713" s="50"/>
      <c r="R713" s="76"/>
      <c r="S713" s="76"/>
    </row>
    <row r="714">
      <c r="A714" s="76"/>
      <c r="B714" s="76"/>
      <c r="C714" s="262"/>
      <c r="D714" s="262"/>
      <c r="E714" s="76"/>
      <c r="F714" s="293"/>
      <c r="G714" s="262"/>
      <c r="H714" s="475"/>
      <c r="I714" s="475"/>
      <c r="J714" s="475"/>
      <c r="N714" s="50"/>
      <c r="R714" s="76"/>
      <c r="S714" s="76"/>
    </row>
    <row r="715">
      <c r="A715" s="76"/>
      <c r="B715" s="76"/>
      <c r="C715" s="262"/>
      <c r="D715" s="262"/>
      <c r="E715" s="76"/>
      <c r="F715" s="293"/>
      <c r="G715" s="262"/>
      <c r="H715" s="475"/>
      <c r="I715" s="475"/>
      <c r="J715" s="475"/>
      <c r="N715" s="50"/>
      <c r="R715" s="76"/>
      <c r="S715" s="76"/>
    </row>
    <row r="716">
      <c r="A716" s="76"/>
      <c r="B716" s="76"/>
      <c r="C716" s="262"/>
      <c r="D716" s="262"/>
      <c r="E716" s="76"/>
      <c r="F716" s="293"/>
      <c r="G716" s="262"/>
      <c r="H716" s="475"/>
      <c r="I716" s="475"/>
      <c r="J716" s="475"/>
      <c r="N716" s="50"/>
      <c r="R716" s="76"/>
      <c r="S716" s="76"/>
    </row>
    <row r="717">
      <c r="A717" s="76"/>
      <c r="B717" s="76"/>
      <c r="C717" s="262"/>
      <c r="D717" s="262"/>
      <c r="E717" s="76"/>
      <c r="F717" s="293"/>
      <c r="G717" s="262"/>
      <c r="H717" s="475"/>
      <c r="I717" s="475"/>
      <c r="J717" s="475"/>
      <c r="N717" s="50"/>
      <c r="R717" s="76"/>
      <c r="S717" s="76"/>
    </row>
    <row r="718">
      <c r="A718" s="76"/>
      <c r="B718" s="76"/>
      <c r="C718" s="262"/>
      <c r="D718" s="262"/>
      <c r="E718" s="76"/>
      <c r="F718" s="293"/>
      <c r="G718" s="262"/>
      <c r="H718" s="475"/>
      <c r="I718" s="475"/>
      <c r="J718" s="475"/>
      <c r="N718" s="50"/>
      <c r="R718" s="76"/>
      <c r="S718" s="76"/>
    </row>
    <row r="719">
      <c r="A719" s="76"/>
      <c r="B719" s="76"/>
      <c r="C719" s="262"/>
      <c r="D719" s="262"/>
      <c r="E719" s="76"/>
      <c r="F719" s="293"/>
      <c r="G719" s="262"/>
      <c r="H719" s="475"/>
      <c r="I719" s="475"/>
      <c r="J719" s="475"/>
      <c r="N719" s="50"/>
      <c r="R719" s="76"/>
      <c r="S719" s="76"/>
    </row>
    <row r="720">
      <c r="A720" s="76"/>
      <c r="B720" s="76"/>
      <c r="C720" s="262"/>
      <c r="D720" s="262"/>
      <c r="E720" s="76"/>
      <c r="F720" s="293"/>
      <c r="G720" s="262"/>
      <c r="H720" s="475"/>
      <c r="I720" s="475"/>
      <c r="J720" s="475"/>
      <c r="N720" s="50"/>
      <c r="R720" s="76"/>
      <c r="S720" s="76"/>
    </row>
    <row r="721">
      <c r="A721" s="76"/>
      <c r="B721" s="76"/>
      <c r="C721" s="262"/>
      <c r="D721" s="262"/>
      <c r="E721" s="76"/>
      <c r="F721" s="293"/>
      <c r="G721" s="262"/>
      <c r="H721" s="475"/>
      <c r="I721" s="475"/>
      <c r="J721" s="475"/>
      <c r="N721" s="50"/>
      <c r="R721" s="76"/>
      <c r="S721" s="76"/>
    </row>
    <row r="722">
      <c r="A722" s="76"/>
      <c r="B722" s="76"/>
      <c r="C722" s="262"/>
      <c r="D722" s="262"/>
      <c r="E722" s="76"/>
      <c r="F722" s="293"/>
      <c r="G722" s="262"/>
      <c r="H722" s="475"/>
      <c r="I722" s="475"/>
      <c r="J722" s="475"/>
      <c r="N722" s="50"/>
      <c r="R722" s="76"/>
      <c r="S722" s="76"/>
    </row>
    <row r="723">
      <c r="A723" s="76"/>
      <c r="B723" s="76"/>
      <c r="C723" s="262"/>
      <c r="D723" s="262"/>
      <c r="E723" s="76"/>
      <c r="F723" s="293"/>
      <c r="G723" s="262"/>
      <c r="H723" s="475"/>
      <c r="I723" s="475"/>
      <c r="J723" s="475"/>
      <c r="N723" s="50"/>
      <c r="R723" s="76"/>
      <c r="S723" s="76"/>
    </row>
    <row r="724">
      <c r="A724" s="76"/>
      <c r="B724" s="76"/>
      <c r="C724" s="262"/>
      <c r="D724" s="262"/>
      <c r="E724" s="76"/>
      <c r="F724" s="293"/>
      <c r="G724" s="262"/>
      <c r="H724" s="475"/>
      <c r="I724" s="475"/>
      <c r="J724" s="475"/>
      <c r="N724" s="50"/>
      <c r="R724" s="76"/>
      <c r="S724" s="76"/>
    </row>
    <row r="725">
      <c r="A725" s="76"/>
      <c r="B725" s="76"/>
      <c r="C725" s="262"/>
      <c r="D725" s="262"/>
      <c r="E725" s="76"/>
      <c r="F725" s="293"/>
      <c r="G725" s="262"/>
      <c r="H725" s="475"/>
      <c r="I725" s="475"/>
      <c r="J725" s="475"/>
      <c r="N725" s="50"/>
      <c r="R725" s="76"/>
      <c r="S725" s="76"/>
    </row>
    <row r="726">
      <c r="A726" s="76"/>
      <c r="B726" s="76"/>
      <c r="C726" s="262"/>
      <c r="D726" s="262"/>
      <c r="E726" s="76"/>
      <c r="F726" s="293"/>
      <c r="G726" s="262"/>
      <c r="H726" s="475"/>
      <c r="I726" s="475"/>
      <c r="J726" s="475"/>
      <c r="N726" s="50"/>
      <c r="R726" s="76"/>
      <c r="S726" s="76"/>
    </row>
    <row r="727">
      <c r="A727" s="76"/>
      <c r="B727" s="76"/>
      <c r="C727" s="262"/>
      <c r="D727" s="262"/>
      <c r="E727" s="76"/>
      <c r="F727" s="293"/>
      <c r="G727" s="262"/>
      <c r="H727" s="475"/>
      <c r="I727" s="475"/>
      <c r="J727" s="475"/>
      <c r="N727" s="50"/>
      <c r="R727" s="76"/>
      <c r="S727" s="76"/>
    </row>
    <row r="728">
      <c r="A728" s="76"/>
      <c r="B728" s="76"/>
      <c r="C728" s="262"/>
      <c r="D728" s="262"/>
      <c r="E728" s="76"/>
      <c r="F728" s="293"/>
      <c r="G728" s="262"/>
      <c r="H728" s="475"/>
      <c r="I728" s="475"/>
      <c r="J728" s="475"/>
      <c r="N728" s="50"/>
      <c r="R728" s="76"/>
      <c r="S728" s="76"/>
    </row>
    <row r="729">
      <c r="A729" s="76"/>
      <c r="B729" s="76"/>
      <c r="C729" s="262"/>
      <c r="D729" s="262"/>
      <c r="E729" s="76"/>
      <c r="F729" s="293"/>
      <c r="G729" s="262"/>
      <c r="H729" s="475"/>
      <c r="I729" s="475"/>
      <c r="J729" s="475"/>
      <c r="N729" s="50"/>
      <c r="R729" s="76"/>
      <c r="S729" s="76"/>
    </row>
    <row r="730">
      <c r="A730" s="76"/>
      <c r="B730" s="76"/>
      <c r="C730" s="262"/>
      <c r="D730" s="262"/>
      <c r="E730" s="76"/>
      <c r="F730" s="293"/>
      <c r="G730" s="262"/>
      <c r="H730" s="475"/>
      <c r="I730" s="475"/>
      <c r="J730" s="475"/>
      <c r="N730" s="50"/>
      <c r="R730" s="76"/>
      <c r="S730" s="76"/>
    </row>
    <row r="731">
      <c r="A731" s="76"/>
      <c r="B731" s="76"/>
      <c r="C731" s="262"/>
      <c r="D731" s="262"/>
      <c r="E731" s="76"/>
      <c r="F731" s="293"/>
      <c r="G731" s="262"/>
      <c r="H731" s="475"/>
      <c r="I731" s="475"/>
      <c r="J731" s="475"/>
      <c r="N731" s="50"/>
      <c r="R731" s="76"/>
      <c r="S731" s="76"/>
    </row>
    <row r="732">
      <c r="A732" s="76"/>
      <c r="B732" s="76"/>
      <c r="C732" s="262"/>
      <c r="D732" s="262"/>
      <c r="E732" s="76"/>
      <c r="F732" s="293"/>
      <c r="G732" s="262"/>
      <c r="H732" s="475"/>
      <c r="I732" s="475"/>
      <c r="J732" s="475"/>
      <c r="N732" s="50"/>
      <c r="R732" s="76"/>
      <c r="S732" s="76"/>
    </row>
    <row r="733">
      <c r="A733" s="76"/>
      <c r="B733" s="76"/>
      <c r="C733" s="262"/>
      <c r="D733" s="262"/>
      <c r="E733" s="76"/>
      <c r="F733" s="293"/>
      <c r="G733" s="262"/>
      <c r="H733" s="475"/>
      <c r="I733" s="475"/>
      <c r="J733" s="475"/>
      <c r="N733" s="50"/>
      <c r="R733" s="76"/>
      <c r="S733" s="76"/>
    </row>
    <row r="734">
      <c r="A734" s="76"/>
      <c r="B734" s="76"/>
      <c r="C734" s="262"/>
      <c r="D734" s="262"/>
      <c r="E734" s="76"/>
      <c r="F734" s="293"/>
      <c r="G734" s="262"/>
      <c r="H734" s="475"/>
      <c r="I734" s="475"/>
      <c r="J734" s="475"/>
      <c r="N734" s="50"/>
      <c r="R734" s="76"/>
      <c r="S734" s="76"/>
    </row>
    <row r="735">
      <c r="A735" s="76"/>
      <c r="B735" s="76"/>
      <c r="C735" s="262"/>
      <c r="D735" s="262"/>
      <c r="E735" s="76"/>
      <c r="F735" s="293"/>
      <c r="G735" s="262"/>
      <c r="H735" s="475"/>
      <c r="I735" s="475"/>
      <c r="J735" s="475"/>
      <c r="N735" s="50"/>
      <c r="R735" s="76"/>
      <c r="S735" s="76"/>
    </row>
    <row r="736">
      <c r="A736" s="76"/>
      <c r="B736" s="76"/>
      <c r="C736" s="262"/>
      <c r="D736" s="262"/>
      <c r="E736" s="76"/>
      <c r="F736" s="293"/>
      <c r="G736" s="262"/>
      <c r="H736" s="475"/>
      <c r="I736" s="475"/>
      <c r="J736" s="475"/>
      <c r="N736" s="50"/>
      <c r="R736" s="76"/>
      <c r="S736" s="76"/>
    </row>
    <row r="737">
      <c r="A737" s="76"/>
      <c r="B737" s="76"/>
      <c r="C737" s="262"/>
      <c r="D737" s="262"/>
      <c r="E737" s="76"/>
      <c r="F737" s="293"/>
      <c r="G737" s="262"/>
      <c r="H737" s="475"/>
      <c r="I737" s="475"/>
      <c r="J737" s="475"/>
      <c r="N737" s="50"/>
      <c r="R737" s="76"/>
      <c r="S737" s="76"/>
    </row>
    <row r="738">
      <c r="A738" s="76"/>
      <c r="B738" s="76"/>
      <c r="C738" s="262"/>
      <c r="D738" s="262"/>
      <c r="E738" s="76"/>
      <c r="F738" s="293"/>
      <c r="G738" s="262"/>
      <c r="H738" s="475"/>
      <c r="I738" s="475"/>
      <c r="J738" s="475"/>
      <c r="N738" s="50"/>
      <c r="R738" s="76"/>
      <c r="S738" s="76"/>
    </row>
    <row r="739">
      <c r="A739" s="76"/>
      <c r="B739" s="76"/>
      <c r="C739" s="262"/>
      <c r="D739" s="262"/>
      <c r="E739" s="76"/>
      <c r="F739" s="293"/>
      <c r="G739" s="262"/>
      <c r="H739" s="475"/>
      <c r="I739" s="475"/>
      <c r="J739" s="475"/>
      <c r="N739" s="50"/>
      <c r="R739" s="76"/>
      <c r="S739" s="76"/>
    </row>
    <row r="740">
      <c r="A740" s="76"/>
      <c r="B740" s="76"/>
      <c r="C740" s="262"/>
      <c r="D740" s="262"/>
      <c r="E740" s="76"/>
      <c r="F740" s="293"/>
      <c r="G740" s="262"/>
      <c r="H740" s="475"/>
      <c r="I740" s="475"/>
      <c r="J740" s="475"/>
      <c r="N740" s="50"/>
      <c r="R740" s="76"/>
      <c r="S740" s="76"/>
    </row>
    <row r="741">
      <c r="A741" s="76"/>
      <c r="B741" s="76"/>
      <c r="C741" s="262"/>
      <c r="D741" s="262"/>
      <c r="E741" s="76"/>
      <c r="F741" s="293"/>
      <c r="G741" s="262"/>
      <c r="H741" s="475"/>
      <c r="I741" s="475"/>
      <c r="J741" s="475"/>
      <c r="N741" s="50"/>
      <c r="R741" s="76"/>
      <c r="S741" s="76"/>
    </row>
    <row r="742">
      <c r="A742" s="76"/>
      <c r="B742" s="76"/>
      <c r="C742" s="262"/>
      <c r="D742" s="262"/>
      <c r="E742" s="76"/>
      <c r="F742" s="293"/>
      <c r="G742" s="262"/>
      <c r="H742" s="475"/>
      <c r="I742" s="475"/>
      <c r="J742" s="475"/>
      <c r="N742" s="50"/>
      <c r="R742" s="76"/>
      <c r="S742" s="76"/>
    </row>
    <row r="743">
      <c r="A743" s="76"/>
      <c r="B743" s="76"/>
      <c r="C743" s="262"/>
      <c r="D743" s="262"/>
      <c r="E743" s="76"/>
      <c r="F743" s="293"/>
      <c r="G743" s="262"/>
      <c r="H743" s="475"/>
      <c r="I743" s="475"/>
      <c r="J743" s="475"/>
      <c r="N743" s="50"/>
      <c r="R743" s="76"/>
      <c r="S743" s="76"/>
    </row>
    <row r="744">
      <c r="A744" s="76"/>
      <c r="B744" s="76"/>
      <c r="C744" s="262"/>
      <c r="D744" s="262"/>
      <c r="E744" s="76"/>
      <c r="F744" s="293"/>
      <c r="G744" s="262"/>
      <c r="H744" s="475"/>
      <c r="I744" s="475"/>
      <c r="J744" s="475"/>
      <c r="N744" s="50"/>
      <c r="R744" s="76"/>
      <c r="S744" s="76"/>
    </row>
    <row r="745">
      <c r="A745" s="76"/>
      <c r="B745" s="76"/>
      <c r="C745" s="262"/>
      <c r="D745" s="262"/>
      <c r="E745" s="76"/>
      <c r="F745" s="293"/>
      <c r="G745" s="262"/>
      <c r="H745" s="475"/>
      <c r="I745" s="475"/>
      <c r="J745" s="475"/>
      <c r="N745" s="50"/>
      <c r="R745" s="76"/>
      <c r="S745" s="76"/>
    </row>
    <row r="746">
      <c r="A746" s="76"/>
      <c r="B746" s="76"/>
      <c r="C746" s="262"/>
      <c r="D746" s="262"/>
      <c r="E746" s="76"/>
      <c r="F746" s="293"/>
      <c r="G746" s="262"/>
      <c r="H746" s="475"/>
      <c r="I746" s="475"/>
      <c r="J746" s="475"/>
      <c r="N746" s="50"/>
      <c r="R746" s="76"/>
      <c r="S746" s="76"/>
    </row>
    <row r="747">
      <c r="A747" s="76"/>
      <c r="B747" s="76"/>
      <c r="C747" s="262"/>
      <c r="D747" s="262"/>
      <c r="E747" s="76"/>
      <c r="F747" s="293"/>
      <c r="G747" s="262"/>
      <c r="H747" s="475"/>
      <c r="I747" s="475"/>
      <c r="J747" s="475"/>
      <c r="N747" s="50"/>
      <c r="R747" s="76"/>
      <c r="S747" s="76"/>
    </row>
    <row r="748">
      <c r="A748" s="76"/>
      <c r="B748" s="76"/>
      <c r="C748" s="262"/>
      <c r="D748" s="262"/>
      <c r="E748" s="76"/>
      <c r="F748" s="293"/>
      <c r="G748" s="262"/>
      <c r="H748" s="475"/>
      <c r="I748" s="475"/>
      <c r="J748" s="475"/>
      <c r="N748" s="50"/>
      <c r="R748" s="76"/>
      <c r="S748" s="76"/>
    </row>
    <row r="749">
      <c r="A749" s="76"/>
      <c r="B749" s="76"/>
      <c r="C749" s="262"/>
      <c r="D749" s="262"/>
      <c r="E749" s="76"/>
      <c r="F749" s="293"/>
      <c r="G749" s="262"/>
      <c r="H749" s="475"/>
      <c r="I749" s="475"/>
      <c r="J749" s="475"/>
      <c r="N749" s="50"/>
      <c r="R749" s="76"/>
      <c r="S749" s="76"/>
    </row>
    <row r="750">
      <c r="A750" s="76"/>
      <c r="B750" s="76"/>
      <c r="C750" s="262"/>
      <c r="D750" s="262"/>
      <c r="E750" s="76"/>
      <c r="F750" s="293"/>
      <c r="G750" s="262"/>
      <c r="H750" s="475"/>
      <c r="I750" s="475"/>
      <c r="J750" s="475"/>
      <c r="N750" s="50"/>
      <c r="R750" s="76"/>
      <c r="S750" s="76"/>
    </row>
    <row r="751">
      <c r="A751" s="76"/>
      <c r="B751" s="76"/>
      <c r="C751" s="262"/>
      <c r="D751" s="262"/>
      <c r="E751" s="76"/>
      <c r="F751" s="293"/>
      <c r="G751" s="262"/>
      <c r="H751" s="475"/>
      <c r="I751" s="475"/>
      <c r="J751" s="475"/>
      <c r="N751" s="50"/>
      <c r="R751" s="76"/>
      <c r="S751" s="76"/>
    </row>
    <row r="752">
      <c r="A752" s="76"/>
      <c r="B752" s="76"/>
      <c r="C752" s="262"/>
      <c r="D752" s="262"/>
      <c r="E752" s="76"/>
      <c r="F752" s="293"/>
      <c r="G752" s="262"/>
      <c r="H752" s="475"/>
      <c r="I752" s="475"/>
      <c r="J752" s="475"/>
      <c r="N752" s="50"/>
      <c r="R752" s="76"/>
      <c r="S752" s="76"/>
    </row>
    <row r="753">
      <c r="A753" s="76"/>
      <c r="B753" s="76"/>
      <c r="C753" s="262"/>
      <c r="D753" s="262"/>
      <c r="E753" s="76"/>
      <c r="F753" s="293"/>
      <c r="G753" s="262"/>
      <c r="H753" s="475"/>
      <c r="I753" s="475"/>
      <c r="J753" s="475"/>
      <c r="N753" s="50"/>
      <c r="R753" s="76"/>
      <c r="S753" s="76"/>
    </row>
    <row r="754">
      <c r="A754" s="76"/>
      <c r="B754" s="76"/>
      <c r="C754" s="262"/>
      <c r="D754" s="262"/>
      <c r="E754" s="76"/>
      <c r="F754" s="293"/>
      <c r="G754" s="262"/>
      <c r="H754" s="475"/>
      <c r="I754" s="475"/>
      <c r="J754" s="475"/>
      <c r="N754" s="50"/>
      <c r="R754" s="76"/>
      <c r="S754" s="76"/>
    </row>
    <row r="755">
      <c r="A755" s="76"/>
      <c r="B755" s="76"/>
      <c r="C755" s="262"/>
      <c r="D755" s="262"/>
      <c r="E755" s="76"/>
      <c r="F755" s="293"/>
      <c r="G755" s="262"/>
      <c r="H755" s="475"/>
      <c r="I755" s="475"/>
      <c r="J755" s="475"/>
      <c r="N755" s="50"/>
      <c r="R755" s="76"/>
      <c r="S755" s="76"/>
    </row>
    <row r="756">
      <c r="A756" s="76"/>
      <c r="B756" s="76"/>
      <c r="C756" s="262"/>
      <c r="D756" s="262"/>
      <c r="E756" s="76"/>
      <c r="F756" s="293"/>
      <c r="G756" s="262"/>
      <c r="H756" s="475"/>
      <c r="I756" s="475"/>
      <c r="J756" s="475"/>
      <c r="N756" s="50"/>
      <c r="R756" s="76"/>
      <c r="S756" s="76"/>
    </row>
    <row r="757">
      <c r="A757" s="76"/>
      <c r="B757" s="76"/>
      <c r="C757" s="262"/>
      <c r="D757" s="262"/>
      <c r="E757" s="76"/>
      <c r="F757" s="293"/>
      <c r="G757" s="262"/>
      <c r="H757" s="475"/>
      <c r="I757" s="475"/>
      <c r="J757" s="475"/>
      <c r="N757" s="50"/>
      <c r="R757" s="76"/>
      <c r="S757" s="76"/>
    </row>
    <row r="758">
      <c r="A758" s="76"/>
      <c r="B758" s="76"/>
      <c r="C758" s="262"/>
      <c r="D758" s="262"/>
      <c r="E758" s="76"/>
      <c r="F758" s="293"/>
      <c r="G758" s="262"/>
      <c r="H758" s="475"/>
      <c r="I758" s="475"/>
      <c r="J758" s="475"/>
      <c r="N758" s="50"/>
      <c r="R758" s="76"/>
      <c r="S758" s="76"/>
    </row>
    <row r="759">
      <c r="A759" s="76"/>
      <c r="B759" s="76"/>
      <c r="C759" s="262"/>
      <c r="D759" s="262"/>
      <c r="E759" s="76"/>
      <c r="F759" s="293"/>
      <c r="G759" s="262"/>
      <c r="H759" s="475"/>
      <c r="I759" s="475"/>
      <c r="J759" s="475"/>
      <c r="N759" s="50"/>
      <c r="R759" s="76"/>
      <c r="S759" s="76"/>
    </row>
    <row r="760">
      <c r="A760" s="76"/>
      <c r="B760" s="76"/>
      <c r="C760" s="262"/>
      <c r="D760" s="262"/>
      <c r="E760" s="76"/>
      <c r="F760" s="293"/>
      <c r="G760" s="262"/>
      <c r="H760" s="475"/>
      <c r="I760" s="475"/>
      <c r="J760" s="475"/>
      <c r="N760" s="50"/>
      <c r="R760" s="76"/>
      <c r="S760" s="76"/>
    </row>
    <row r="761">
      <c r="A761" s="76"/>
      <c r="B761" s="76"/>
      <c r="C761" s="262"/>
      <c r="D761" s="262"/>
      <c r="E761" s="76"/>
      <c r="F761" s="293"/>
      <c r="G761" s="262"/>
      <c r="H761" s="475"/>
      <c r="I761" s="475"/>
      <c r="J761" s="475"/>
      <c r="N761" s="50"/>
      <c r="R761" s="76"/>
      <c r="S761" s="76"/>
    </row>
    <row r="762">
      <c r="A762" s="76"/>
      <c r="B762" s="76"/>
      <c r="C762" s="262"/>
      <c r="D762" s="262"/>
      <c r="E762" s="76"/>
      <c r="F762" s="293"/>
      <c r="G762" s="262"/>
      <c r="H762" s="475"/>
      <c r="I762" s="475"/>
      <c r="J762" s="475"/>
      <c r="N762" s="50"/>
      <c r="R762" s="76"/>
      <c r="S762" s="76"/>
    </row>
    <row r="763">
      <c r="A763" s="76"/>
      <c r="B763" s="76"/>
      <c r="C763" s="262"/>
      <c r="D763" s="262"/>
      <c r="E763" s="76"/>
      <c r="F763" s="293"/>
      <c r="G763" s="262"/>
      <c r="H763" s="475"/>
      <c r="I763" s="475"/>
      <c r="J763" s="475"/>
      <c r="N763" s="50"/>
      <c r="R763" s="76"/>
      <c r="S763" s="76"/>
    </row>
    <row r="764">
      <c r="A764" s="76"/>
      <c r="B764" s="76"/>
      <c r="C764" s="262"/>
      <c r="D764" s="262"/>
      <c r="E764" s="76"/>
      <c r="F764" s="293"/>
      <c r="G764" s="262"/>
      <c r="H764" s="475"/>
      <c r="I764" s="475"/>
      <c r="J764" s="475"/>
      <c r="N764" s="50"/>
      <c r="R764" s="76"/>
      <c r="S764" s="76"/>
    </row>
    <row r="765">
      <c r="A765" s="76"/>
      <c r="B765" s="76"/>
      <c r="C765" s="262"/>
      <c r="D765" s="262"/>
      <c r="E765" s="76"/>
      <c r="F765" s="293"/>
      <c r="G765" s="262"/>
      <c r="H765" s="475"/>
      <c r="I765" s="475"/>
      <c r="J765" s="475"/>
      <c r="N765" s="50"/>
      <c r="R765" s="76"/>
      <c r="S765" s="76"/>
    </row>
    <row r="766">
      <c r="A766" s="76"/>
      <c r="B766" s="76"/>
      <c r="C766" s="262"/>
      <c r="D766" s="262"/>
      <c r="E766" s="76"/>
      <c r="F766" s="293"/>
      <c r="G766" s="262"/>
      <c r="H766" s="475"/>
      <c r="I766" s="475"/>
      <c r="J766" s="475"/>
      <c r="N766" s="50"/>
      <c r="R766" s="76"/>
      <c r="S766" s="76"/>
    </row>
    <row r="767">
      <c r="A767" s="76"/>
      <c r="B767" s="76"/>
      <c r="C767" s="262"/>
      <c r="D767" s="262"/>
      <c r="E767" s="76"/>
      <c r="F767" s="293"/>
      <c r="G767" s="262"/>
      <c r="H767" s="475"/>
      <c r="I767" s="475"/>
      <c r="J767" s="475"/>
      <c r="N767" s="50"/>
      <c r="R767" s="76"/>
      <c r="S767" s="76"/>
    </row>
    <row r="768">
      <c r="A768" s="76"/>
      <c r="B768" s="76"/>
      <c r="C768" s="262"/>
      <c r="D768" s="262"/>
      <c r="E768" s="76"/>
      <c r="F768" s="293"/>
      <c r="G768" s="262"/>
      <c r="H768" s="475"/>
      <c r="I768" s="475"/>
      <c r="J768" s="475"/>
      <c r="N768" s="50"/>
      <c r="R768" s="76"/>
      <c r="S768" s="76"/>
    </row>
    <row r="769">
      <c r="A769" s="76"/>
      <c r="B769" s="76"/>
      <c r="C769" s="262"/>
      <c r="D769" s="262"/>
      <c r="E769" s="76"/>
      <c r="F769" s="293"/>
      <c r="G769" s="262"/>
      <c r="H769" s="475"/>
      <c r="I769" s="475"/>
      <c r="J769" s="475"/>
      <c r="N769" s="50"/>
      <c r="R769" s="76"/>
      <c r="S769" s="76"/>
    </row>
    <row r="770">
      <c r="A770" s="76"/>
      <c r="B770" s="76"/>
      <c r="C770" s="262"/>
      <c r="D770" s="262"/>
      <c r="E770" s="76"/>
      <c r="F770" s="293"/>
      <c r="G770" s="262"/>
      <c r="H770" s="475"/>
      <c r="I770" s="475"/>
      <c r="J770" s="475"/>
      <c r="N770" s="50"/>
      <c r="R770" s="76"/>
      <c r="S770" s="76"/>
    </row>
    <row r="771">
      <c r="A771" s="76"/>
      <c r="B771" s="76"/>
      <c r="C771" s="262"/>
      <c r="D771" s="262"/>
      <c r="E771" s="76"/>
      <c r="F771" s="293"/>
      <c r="G771" s="262"/>
      <c r="H771" s="475"/>
      <c r="I771" s="475"/>
      <c r="J771" s="475"/>
      <c r="N771" s="50"/>
      <c r="R771" s="76"/>
      <c r="S771" s="76"/>
    </row>
    <row r="772">
      <c r="A772" s="76"/>
      <c r="B772" s="76"/>
      <c r="C772" s="262"/>
      <c r="D772" s="262"/>
      <c r="E772" s="76"/>
      <c r="F772" s="293"/>
      <c r="G772" s="262"/>
      <c r="H772" s="475"/>
      <c r="I772" s="475"/>
      <c r="J772" s="475"/>
      <c r="N772" s="50"/>
      <c r="R772" s="76"/>
      <c r="S772" s="76"/>
    </row>
    <row r="773">
      <c r="A773" s="76"/>
      <c r="B773" s="76"/>
      <c r="C773" s="262"/>
      <c r="D773" s="262"/>
      <c r="E773" s="76"/>
      <c r="F773" s="293"/>
      <c r="G773" s="262"/>
      <c r="H773" s="475"/>
      <c r="I773" s="475"/>
      <c r="J773" s="475"/>
      <c r="N773" s="50"/>
      <c r="R773" s="76"/>
      <c r="S773" s="76"/>
    </row>
    <row r="774">
      <c r="A774" s="76"/>
      <c r="B774" s="76"/>
      <c r="C774" s="262"/>
      <c r="D774" s="262"/>
      <c r="E774" s="76"/>
      <c r="F774" s="293"/>
      <c r="G774" s="262"/>
      <c r="H774" s="475"/>
      <c r="I774" s="475"/>
      <c r="J774" s="475"/>
      <c r="N774" s="50"/>
      <c r="R774" s="76"/>
      <c r="S774" s="76"/>
    </row>
    <row r="775">
      <c r="A775" s="76"/>
      <c r="B775" s="76"/>
      <c r="C775" s="262"/>
      <c r="D775" s="262"/>
      <c r="E775" s="76"/>
      <c r="F775" s="293"/>
      <c r="G775" s="262"/>
      <c r="H775" s="475"/>
      <c r="I775" s="475"/>
      <c r="J775" s="475"/>
      <c r="N775" s="50"/>
      <c r="R775" s="76"/>
      <c r="S775" s="76"/>
    </row>
    <row r="776">
      <c r="A776" s="76"/>
      <c r="B776" s="76"/>
      <c r="C776" s="262"/>
      <c r="D776" s="262"/>
      <c r="E776" s="76"/>
      <c r="F776" s="293"/>
      <c r="G776" s="262"/>
      <c r="H776" s="475"/>
      <c r="I776" s="475"/>
      <c r="J776" s="475"/>
      <c r="N776" s="50"/>
      <c r="R776" s="76"/>
      <c r="S776" s="76"/>
    </row>
    <row r="777">
      <c r="A777" s="76"/>
      <c r="B777" s="76"/>
      <c r="C777" s="262"/>
      <c r="D777" s="262"/>
      <c r="E777" s="76"/>
      <c r="F777" s="293"/>
      <c r="G777" s="262"/>
      <c r="H777" s="475"/>
      <c r="I777" s="475"/>
      <c r="J777" s="475"/>
      <c r="N777" s="50"/>
      <c r="R777" s="76"/>
      <c r="S777" s="76"/>
    </row>
    <row r="778">
      <c r="A778" s="76"/>
      <c r="B778" s="76"/>
      <c r="C778" s="262"/>
      <c r="D778" s="262"/>
      <c r="E778" s="76"/>
      <c r="F778" s="293"/>
      <c r="G778" s="262"/>
      <c r="H778" s="475"/>
      <c r="I778" s="475"/>
      <c r="J778" s="475"/>
      <c r="N778" s="50"/>
      <c r="R778" s="76"/>
      <c r="S778" s="76"/>
    </row>
    <row r="779">
      <c r="A779" s="76"/>
      <c r="B779" s="76"/>
      <c r="C779" s="262"/>
      <c r="D779" s="262"/>
      <c r="E779" s="76"/>
      <c r="F779" s="293"/>
      <c r="G779" s="262"/>
      <c r="H779" s="475"/>
      <c r="I779" s="475"/>
      <c r="J779" s="475"/>
      <c r="N779" s="50"/>
      <c r="R779" s="76"/>
      <c r="S779" s="76"/>
    </row>
    <row r="780">
      <c r="A780" s="76"/>
      <c r="B780" s="76"/>
      <c r="C780" s="262"/>
      <c r="D780" s="262"/>
      <c r="E780" s="76"/>
      <c r="F780" s="293"/>
      <c r="G780" s="262"/>
      <c r="H780" s="475"/>
      <c r="I780" s="475"/>
      <c r="J780" s="475"/>
      <c r="N780" s="50"/>
      <c r="R780" s="76"/>
      <c r="S780" s="76"/>
    </row>
    <row r="781">
      <c r="A781" s="76"/>
      <c r="B781" s="76"/>
      <c r="C781" s="262"/>
      <c r="D781" s="262"/>
      <c r="E781" s="76"/>
      <c r="F781" s="293"/>
      <c r="G781" s="262"/>
      <c r="H781" s="475"/>
      <c r="I781" s="475"/>
      <c r="J781" s="475"/>
      <c r="N781" s="50"/>
      <c r="R781" s="76"/>
      <c r="S781" s="76"/>
    </row>
    <row r="782">
      <c r="A782" s="76"/>
      <c r="B782" s="76"/>
      <c r="C782" s="262"/>
      <c r="D782" s="262"/>
      <c r="E782" s="76"/>
      <c r="F782" s="293"/>
      <c r="G782" s="262"/>
      <c r="H782" s="475"/>
      <c r="I782" s="475"/>
      <c r="J782" s="475"/>
      <c r="N782" s="50"/>
      <c r="R782" s="76"/>
      <c r="S782" s="76"/>
    </row>
    <row r="783">
      <c r="A783" s="76"/>
      <c r="B783" s="76"/>
      <c r="C783" s="262"/>
      <c r="D783" s="262"/>
      <c r="E783" s="76"/>
      <c r="F783" s="293"/>
      <c r="G783" s="262"/>
      <c r="H783" s="475"/>
      <c r="I783" s="475"/>
      <c r="J783" s="475"/>
      <c r="N783" s="50"/>
      <c r="R783" s="76"/>
      <c r="S783" s="76"/>
    </row>
    <row r="784">
      <c r="A784" s="76"/>
      <c r="B784" s="76"/>
      <c r="C784" s="262"/>
      <c r="D784" s="262"/>
      <c r="E784" s="76"/>
      <c r="F784" s="293"/>
      <c r="G784" s="262"/>
      <c r="H784" s="475"/>
      <c r="I784" s="475"/>
      <c r="J784" s="475"/>
      <c r="N784" s="50"/>
      <c r="R784" s="76"/>
      <c r="S784" s="76"/>
    </row>
    <row r="785">
      <c r="A785" s="76"/>
      <c r="B785" s="76"/>
      <c r="C785" s="262"/>
      <c r="D785" s="262"/>
      <c r="E785" s="76"/>
      <c r="F785" s="293"/>
      <c r="G785" s="262"/>
      <c r="H785" s="475"/>
      <c r="I785" s="475"/>
      <c r="J785" s="475"/>
      <c r="N785" s="50"/>
      <c r="R785" s="76"/>
      <c r="S785" s="76"/>
    </row>
    <row r="786">
      <c r="A786" s="76"/>
      <c r="B786" s="76"/>
      <c r="C786" s="262"/>
      <c r="D786" s="262"/>
      <c r="E786" s="76"/>
      <c r="F786" s="293"/>
      <c r="G786" s="262"/>
      <c r="H786" s="475"/>
      <c r="I786" s="475"/>
      <c r="J786" s="475"/>
      <c r="N786" s="50"/>
      <c r="R786" s="76"/>
      <c r="S786" s="76"/>
    </row>
    <row r="787">
      <c r="A787" s="76"/>
      <c r="B787" s="76"/>
      <c r="C787" s="262"/>
      <c r="D787" s="262"/>
      <c r="E787" s="76"/>
      <c r="F787" s="293"/>
      <c r="G787" s="262"/>
      <c r="H787" s="475"/>
      <c r="I787" s="475"/>
      <c r="J787" s="475"/>
      <c r="N787" s="50"/>
      <c r="R787" s="76"/>
      <c r="S787" s="76"/>
    </row>
    <row r="788">
      <c r="A788" s="76"/>
      <c r="B788" s="76"/>
      <c r="C788" s="262"/>
      <c r="D788" s="262"/>
      <c r="E788" s="76"/>
      <c r="F788" s="293"/>
      <c r="G788" s="262"/>
      <c r="H788" s="475"/>
      <c r="I788" s="475"/>
      <c r="J788" s="475"/>
      <c r="N788" s="50"/>
      <c r="R788" s="76"/>
      <c r="S788" s="76"/>
    </row>
    <row r="789">
      <c r="A789" s="76"/>
      <c r="B789" s="76"/>
      <c r="C789" s="262"/>
      <c r="D789" s="262"/>
      <c r="E789" s="76"/>
      <c r="F789" s="293"/>
      <c r="G789" s="262"/>
      <c r="H789" s="475"/>
      <c r="I789" s="475"/>
      <c r="J789" s="475"/>
      <c r="N789" s="50"/>
      <c r="R789" s="76"/>
      <c r="S789" s="76"/>
    </row>
    <row r="790">
      <c r="A790" s="76"/>
      <c r="B790" s="76"/>
      <c r="C790" s="262"/>
      <c r="D790" s="262"/>
      <c r="E790" s="76"/>
      <c r="F790" s="293"/>
      <c r="G790" s="262"/>
      <c r="H790" s="475"/>
      <c r="I790" s="475"/>
      <c r="J790" s="475"/>
      <c r="N790" s="50"/>
      <c r="R790" s="76"/>
      <c r="S790" s="76"/>
    </row>
    <row r="791">
      <c r="A791" s="76"/>
      <c r="B791" s="76"/>
      <c r="C791" s="262"/>
      <c r="D791" s="262"/>
      <c r="E791" s="76"/>
      <c r="F791" s="293"/>
      <c r="G791" s="262"/>
      <c r="H791" s="475"/>
      <c r="I791" s="475"/>
      <c r="J791" s="475"/>
      <c r="N791" s="50"/>
      <c r="R791" s="76"/>
      <c r="S791" s="76"/>
    </row>
    <row r="792">
      <c r="A792" s="76"/>
      <c r="B792" s="76"/>
      <c r="C792" s="262"/>
      <c r="D792" s="262"/>
      <c r="E792" s="76"/>
      <c r="F792" s="293"/>
      <c r="G792" s="262"/>
      <c r="H792" s="475"/>
      <c r="I792" s="475"/>
      <c r="J792" s="475"/>
      <c r="N792" s="50"/>
      <c r="R792" s="76"/>
      <c r="S792" s="76"/>
    </row>
    <row r="793">
      <c r="A793" s="76"/>
      <c r="B793" s="76"/>
      <c r="C793" s="262"/>
      <c r="D793" s="262"/>
      <c r="E793" s="76"/>
      <c r="F793" s="293"/>
      <c r="G793" s="262"/>
      <c r="H793" s="475"/>
      <c r="I793" s="475"/>
      <c r="J793" s="475"/>
      <c r="N793" s="50"/>
      <c r="R793" s="76"/>
      <c r="S793" s="76"/>
    </row>
    <row r="794">
      <c r="A794" s="76"/>
      <c r="B794" s="76"/>
      <c r="C794" s="262"/>
      <c r="D794" s="262"/>
      <c r="E794" s="76"/>
      <c r="F794" s="293"/>
      <c r="G794" s="262"/>
      <c r="H794" s="475"/>
      <c r="I794" s="475"/>
      <c r="J794" s="475"/>
      <c r="N794" s="50"/>
      <c r="R794" s="76"/>
      <c r="S794" s="76"/>
    </row>
    <row r="795">
      <c r="A795" s="76"/>
      <c r="B795" s="76"/>
      <c r="C795" s="262"/>
      <c r="D795" s="262"/>
      <c r="E795" s="76"/>
      <c r="F795" s="293"/>
      <c r="G795" s="262"/>
      <c r="H795" s="475"/>
      <c r="I795" s="475"/>
      <c r="J795" s="475"/>
      <c r="N795" s="50"/>
      <c r="R795" s="76"/>
      <c r="S795" s="76"/>
    </row>
    <row r="796">
      <c r="A796" s="76"/>
      <c r="B796" s="76"/>
      <c r="C796" s="262"/>
      <c r="D796" s="262"/>
      <c r="E796" s="76"/>
      <c r="F796" s="293"/>
      <c r="G796" s="262"/>
      <c r="H796" s="475"/>
      <c r="I796" s="475"/>
      <c r="J796" s="475"/>
      <c r="N796" s="50"/>
      <c r="R796" s="76"/>
      <c r="S796" s="76"/>
    </row>
    <row r="797">
      <c r="A797" s="76"/>
      <c r="B797" s="76"/>
      <c r="C797" s="262"/>
      <c r="D797" s="262"/>
      <c r="E797" s="76"/>
      <c r="F797" s="293"/>
      <c r="G797" s="262"/>
      <c r="H797" s="475"/>
      <c r="I797" s="475"/>
      <c r="J797" s="475"/>
      <c r="N797" s="50"/>
      <c r="R797" s="76"/>
      <c r="S797" s="76"/>
    </row>
    <row r="798">
      <c r="A798" s="76"/>
      <c r="B798" s="76"/>
      <c r="C798" s="262"/>
      <c r="D798" s="262"/>
      <c r="E798" s="76"/>
      <c r="F798" s="293"/>
      <c r="G798" s="262"/>
      <c r="H798" s="475"/>
      <c r="I798" s="475"/>
      <c r="J798" s="475"/>
      <c r="N798" s="50"/>
      <c r="R798" s="76"/>
      <c r="S798" s="76"/>
    </row>
    <row r="799">
      <c r="A799" s="76"/>
      <c r="B799" s="76"/>
      <c r="C799" s="262"/>
      <c r="D799" s="262"/>
      <c r="E799" s="76"/>
      <c r="F799" s="293"/>
      <c r="G799" s="262"/>
      <c r="H799" s="475"/>
      <c r="I799" s="475"/>
      <c r="J799" s="475"/>
      <c r="N799" s="50"/>
      <c r="R799" s="76"/>
      <c r="S799" s="76"/>
    </row>
    <row r="800">
      <c r="A800" s="76"/>
      <c r="B800" s="76"/>
      <c r="C800" s="262"/>
      <c r="D800" s="262"/>
      <c r="E800" s="76"/>
      <c r="F800" s="293"/>
      <c r="G800" s="262"/>
      <c r="H800" s="475"/>
      <c r="I800" s="475"/>
      <c r="J800" s="475"/>
      <c r="N800" s="50"/>
      <c r="R800" s="76"/>
      <c r="S800" s="76"/>
    </row>
    <row r="801">
      <c r="A801" s="76"/>
      <c r="B801" s="76"/>
      <c r="C801" s="262"/>
      <c r="D801" s="262"/>
      <c r="E801" s="76"/>
      <c r="F801" s="293"/>
      <c r="G801" s="262"/>
      <c r="H801" s="475"/>
      <c r="I801" s="475"/>
      <c r="J801" s="475"/>
      <c r="N801" s="50"/>
      <c r="R801" s="76"/>
      <c r="S801" s="76"/>
    </row>
    <row r="802">
      <c r="A802" s="76"/>
      <c r="B802" s="76"/>
      <c r="C802" s="262"/>
      <c r="D802" s="262"/>
      <c r="E802" s="76"/>
      <c r="F802" s="293"/>
      <c r="G802" s="262"/>
      <c r="H802" s="475"/>
      <c r="I802" s="475"/>
      <c r="J802" s="475"/>
      <c r="N802" s="50"/>
      <c r="R802" s="76"/>
      <c r="S802" s="76"/>
    </row>
    <row r="803">
      <c r="A803" s="76"/>
      <c r="B803" s="76"/>
      <c r="C803" s="262"/>
      <c r="D803" s="262"/>
      <c r="E803" s="76"/>
      <c r="F803" s="293"/>
      <c r="G803" s="262"/>
      <c r="H803" s="475"/>
      <c r="I803" s="475"/>
      <c r="J803" s="475"/>
      <c r="N803" s="50"/>
      <c r="R803" s="76"/>
      <c r="S803" s="76"/>
    </row>
    <row r="804">
      <c r="A804" s="76"/>
      <c r="B804" s="76"/>
      <c r="C804" s="262"/>
      <c r="D804" s="262"/>
      <c r="E804" s="76"/>
      <c r="F804" s="293"/>
      <c r="G804" s="262"/>
      <c r="H804" s="475"/>
      <c r="I804" s="475"/>
      <c r="J804" s="475"/>
      <c r="N804" s="50"/>
      <c r="R804" s="76"/>
      <c r="S804" s="76"/>
    </row>
    <row r="805">
      <c r="A805" s="76"/>
      <c r="B805" s="76"/>
      <c r="C805" s="262"/>
      <c r="D805" s="262"/>
      <c r="E805" s="76"/>
      <c r="F805" s="293"/>
      <c r="G805" s="262"/>
      <c r="H805" s="475"/>
      <c r="I805" s="475"/>
      <c r="J805" s="475"/>
      <c r="N805" s="50"/>
      <c r="R805" s="76"/>
      <c r="S805" s="76"/>
    </row>
    <row r="806">
      <c r="A806" s="76"/>
      <c r="B806" s="76"/>
      <c r="C806" s="262"/>
      <c r="D806" s="262"/>
      <c r="E806" s="76"/>
      <c r="F806" s="293"/>
      <c r="G806" s="262"/>
      <c r="H806" s="475"/>
      <c r="I806" s="475"/>
      <c r="J806" s="475"/>
      <c r="N806" s="50"/>
      <c r="R806" s="76"/>
      <c r="S806" s="76"/>
    </row>
    <row r="807">
      <c r="A807" s="76"/>
      <c r="B807" s="76"/>
      <c r="C807" s="262"/>
      <c r="D807" s="262"/>
      <c r="E807" s="76"/>
      <c r="F807" s="293"/>
      <c r="G807" s="262"/>
      <c r="H807" s="475"/>
      <c r="I807" s="475"/>
      <c r="J807" s="475"/>
      <c r="N807" s="50"/>
      <c r="R807" s="76"/>
      <c r="S807" s="76"/>
    </row>
    <row r="808">
      <c r="A808" s="76"/>
      <c r="B808" s="76"/>
      <c r="C808" s="262"/>
      <c r="D808" s="262"/>
      <c r="E808" s="76"/>
      <c r="F808" s="293"/>
      <c r="G808" s="262"/>
      <c r="H808" s="475"/>
      <c r="I808" s="475"/>
      <c r="J808" s="475"/>
      <c r="N808" s="50"/>
      <c r="R808" s="76"/>
      <c r="S808" s="76"/>
    </row>
    <row r="809">
      <c r="A809" s="76"/>
      <c r="B809" s="76"/>
      <c r="C809" s="262"/>
      <c r="D809" s="262"/>
      <c r="E809" s="76"/>
      <c r="F809" s="293"/>
      <c r="G809" s="262"/>
      <c r="H809" s="475"/>
      <c r="I809" s="475"/>
      <c r="J809" s="475"/>
      <c r="N809" s="50"/>
      <c r="R809" s="76"/>
      <c r="S809" s="76"/>
    </row>
    <row r="810">
      <c r="A810" s="76"/>
      <c r="B810" s="76"/>
      <c r="C810" s="262"/>
      <c r="D810" s="262"/>
      <c r="E810" s="76"/>
      <c r="F810" s="293"/>
      <c r="G810" s="262"/>
      <c r="H810" s="475"/>
      <c r="I810" s="475"/>
      <c r="J810" s="475"/>
      <c r="N810" s="50"/>
      <c r="R810" s="76"/>
      <c r="S810" s="76"/>
    </row>
    <row r="811">
      <c r="A811" s="76"/>
      <c r="B811" s="76"/>
      <c r="C811" s="262"/>
      <c r="D811" s="262"/>
      <c r="E811" s="76"/>
      <c r="F811" s="293"/>
      <c r="G811" s="262"/>
      <c r="H811" s="475"/>
      <c r="I811" s="475"/>
      <c r="J811" s="475"/>
      <c r="N811" s="50"/>
      <c r="R811" s="76"/>
      <c r="S811" s="76"/>
    </row>
    <row r="812">
      <c r="A812" s="76"/>
      <c r="B812" s="76"/>
      <c r="C812" s="262"/>
      <c r="D812" s="262"/>
      <c r="E812" s="76"/>
      <c r="F812" s="293"/>
      <c r="G812" s="262"/>
      <c r="H812" s="475"/>
      <c r="I812" s="475"/>
      <c r="J812" s="475"/>
      <c r="N812" s="50"/>
      <c r="R812" s="76"/>
      <c r="S812" s="76"/>
    </row>
    <row r="813">
      <c r="A813" s="76"/>
      <c r="B813" s="76"/>
      <c r="C813" s="262"/>
      <c r="D813" s="262"/>
      <c r="E813" s="76"/>
      <c r="F813" s="293"/>
      <c r="G813" s="262"/>
      <c r="H813" s="475"/>
      <c r="I813" s="475"/>
      <c r="J813" s="475"/>
      <c r="N813" s="50"/>
      <c r="R813" s="76"/>
      <c r="S813" s="76"/>
    </row>
    <row r="814">
      <c r="A814" s="76"/>
      <c r="B814" s="76"/>
      <c r="C814" s="262"/>
      <c r="D814" s="262"/>
      <c r="E814" s="76"/>
      <c r="F814" s="293"/>
      <c r="G814" s="262"/>
      <c r="H814" s="475"/>
      <c r="I814" s="475"/>
      <c r="J814" s="475"/>
      <c r="N814" s="50"/>
      <c r="R814" s="76"/>
      <c r="S814" s="76"/>
    </row>
    <row r="815">
      <c r="A815" s="76"/>
      <c r="B815" s="76"/>
      <c r="C815" s="262"/>
      <c r="D815" s="262"/>
      <c r="E815" s="76"/>
      <c r="F815" s="293"/>
      <c r="G815" s="262"/>
      <c r="H815" s="475"/>
      <c r="I815" s="475"/>
      <c r="J815" s="475"/>
      <c r="N815" s="50"/>
      <c r="R815" s="76"/>
      <c r="S815" s="76"/>
    </row>
    <row r="816">
      <c r="A816" s="76"/>
      <c r="B816" s="76"/>
      <c r="C816" s="262"/>
      <c r="D816" s="262"/>
      <c r="E816" s="76"/>
      <c r="F816" s="293"/>
      <c r="G816" s="262"/>
      <c r="H816" s="475"/>
      <c r="I816" s="475"/>
      <c r="J816" s="475"/>
      <c r="N816" s="50"/>
      <c r="R816" s="76"/>
      <c r="S816" s="76"/>
    </row>
    <row r="817">
      <c r="A817" s="76"/>
      <c r="B817" s="76"/>
      <c r="C817" s="262"/>
      <c r="D817" s="262"/>
      <c r="E817" s="76"/>
      <c r="F817" s="293"/>
      <c r="G817" s="262"/>
      <c r="H817" s="475"/>
      <c r="I817" s="475"/>
      <c r="J817" s="475"/>
      <c r="N817" s="50"/>
      <c r="R817" s="76"/>
      <c r="S817" s="76"/>
    </row>
    <row r="818">
      <c r="A818" s="76"/>
      <c r="B818" s="76"/>
      <c r="C818" s="262"/>
      <c r="D818" s="262"/>
      <c r="E818" s="76"/>
      <c r="F818" s="293"/>
      <c r="G818" s="262"/>
      <c r="H818" s="475"/>
      <c r="I818" s="475"/>
      <c r="J818" s="475"/>
      <c r="N818" s="50"/>
      <c r="R818" s="76"/>
      <c r="S818" s="76"/>
    </row>
    <row r="819">
      <c r="A819" s="76"/>
      <c r="B819" s="76"/>
      <c r="C819" s="262"/>
      <c r="D819" s="262"/>
      <c r="E819" s="76"/>
      <c r="F819" s="293"/>
      <c r="G819" s="262"/>
      <c r="H819" s="475"/>
      <c r="I819" s="475"/>
      <c r="J819" s="475"/>
      <c r="N819" s="50"/>
      <c r="R819" s="76"/>
      <c r="S819" s="76"/>
    </row>
    <row r="820">
      <c r="A820" s="76"/>
      <c r="B820" s="76"/>
      <c r="C820" s="262"/>
      <c r="D820" s="262"/>
      <c r="E820" s="76"/>
      <c r="F820" s="293"/>
      <c r="G820" s="262"/>
      <c r="H820" s="475"/>
      <c r="I820" s="475"/>
      <c r="J820" s="475"/>
      <c r="N820" s="50"/>
      <c r="R820" s="76"/>
      <c r="S820" s="76"/>
    </row>
    <row r="821">
      <c r="A821" s="76"/>
      <c r="B821" s="76"/>
      <c r="C821" s="262"/>
      <c r="D821" s="262"/>
      <c r="E821" s="76"/>
      <c r="F821" s="293"/>
      <c r="G821" s="262"/>
      <c r="H821" s="475"/>
      <c r="I821" s="475"/>
      <c r="J821" s="475"/>
      <c r="N821" s="50"/>
      <c r="R821" s="76"/>
      <c r="S821" s="76"/>
    </row>
    <row r="822">
      <c r="A822" s="76"/>
      <c r="B822" s="76"/>
      <c r="C822" s="262"/>
      <c r="D822" s="262"/>
      <c r="E822" s="76"/>
      <c r="F822" s="293"/>
      <c r="G822" s="262"/>
      <c r="H822" s="475"/>
      <c r="I822" s="475"/>
      <c r="J822" s="475"/>
      <c r="N822" s="50"/>
      <c r="R822" s="76"/>
      <c r="S822" s="76"/>
    </row>
    <row r="823">
      <c r="A823" s="76"/>
      <c r="B823" s="76"/>
      <c r="C823" s="262"/>
      <c r="D823" s="262"/>
      <c r="E823" s="76"/>
      <c r="F823" s="293"/>
      <c r="G823" s="262"/>
      <c r="H823" s="475"/>
      <c r="I823" s="475"/>
      <c r="J823" s="475"/>
      <c r="N823" s="50"/>
      <c r="R823" s="76"/>
      <c r="S823" s="76"/>
    </row>
    <row r="824">
      <c r="A824" s="76"/>
      <c r="B824" s="76"/>
      <c r="C824" s="262"/>
      <c r="D824" s="262"/>
      <c r="E824" s="76"/>
      <c r="F824" s="293"/>
      <c r="G824" s="262"/>
      <c r="H824" s="475"/>
      <c r="I824" s="475"/>
      <c r="J824" s="475"/>
      <c r="N824" s="50"/>
      <c r="R824" s="76"/>
      <c r="S824" s="76"/>
    </row>
    <row r="825">
      <c r="A825" s="76"/>
      <c r="B825" s="76"/>
      <c r="C825" s="262"/>
      <c r="D825" s="262"/>
      <c r="E825" s="76"/>
      <c r="F825" s="293"/>
      <c r="G825" s="262"/>
      <c r="H825" s="475"/>
      <c r="I825" s="475"/>
      <c r="J825" s="475"/>
      <c r="N825" s="50"/>
      <c r="R825" s="76"/>
      <c r="S825" s="76"/>
    </row>
    <row r="826">
      <c r="A826" s="76"/>
      <c r="B826" s="76"/>
      <c r="C826" s="262"/>
      <c r="D826" s="262"/>
      <c r="E826" s="76"/>
      <c r="F826" s="293"/>
      <c r="G826" s="262"/>
      <c r="H826" s="475"/>
      <c r="I826" s="475"/>
      <c r="J826" s="475"/>
      <c r="N826" s="50"/>
      <c r="R826" s="76"/>
      <c r="S826" s="76"/>
    </row>
    <row r="827">
      <c r="A827" s="76"/>
      <c r="B827" s="76"/>
      <c r="C827" s="262"/>
      <c r="D827" s="262"/>
      <c r="E827" s="76"/>
      <c r="F827" s="293"/>
      <c r="G827" s="262"/>
      <c r="H827" s="475"/>
      <c r="I827" s="475"/>
      <c r="J827" s="475"/>
      <c r="N827" s="50"/>
      <c r="R827" s="76"/>
      <c r="S827" s="76"/>
    </row>
    <row r="828">
      <c r="A828" s="76"/>
      <c r="B828" s="76"/>
      <c r="C828" s="262"/>
      <c r="D828" s="262"/>
      <c r="E828" s="76"/>
      <c r="F828" s="293"/>
      <c r="G828" s="262"/>
      <c r="H828" s="475"/>
      <c r="I828" s="475"/>
      <c r="J828" s="475"/>
      <c r="N828" s="50"/>
      <c r="R828" s="76"/>
      <c r="S828" s="76"/>
    </row>
    <row r="829">
      <c r="A829" s="76"/>
      <c r="B829" s="76"/>
      <c r="C829" s="262"/>
      <c r="D829" s="262"/>
      <c r="E829" s="76"/>
      <c r="F829" s="293"/>
      <c r="G829" s="262"/>
      <c r="H829" s="475"/>
      <c r="I829" s="475"/>
      <c r="J829" s="475"/>
      <c r="N829" s="50"/>
      <c r="R829" s="76"/>
      <c r="S829" s="76"/>
    </row>
    <row r="830">
      <c r="A830" s="76"/>
      <c r="B830" s="76"/>
      <c r="C830" s="262"/>
      <c r="D830" s="262"/>
      <c r="E830" s="76"/>
      <c r="F830" s="293"/>
      <c r="G830" s="262"/>
      <c r="H830" s="475"/>
      <c r="I830" s="475"/>
      <c r="J830" s="475"/>
      <c r="N830" s="50"/>
      <c r="R830" s="76"/>
      <c r="S830" s="76"/>
    </row>
    <row r="831">
      <c r="A831" s="76"/>
      <c r="B831" s="76"/>
      <c r="C831" s="262"/>
      <c r="D831" s="262"/>
      <c r="E831" s="76"/>
      <c r="F831" s="293"/>
      <c r="G831" s="262"/>
      <c r="H831" s="475"/>
      <c r="I831" s="475"/>
      <c r="J831" s="475"/>
      <c r="N831" s="50"/>
      <c r="R831" s="76"/>
      <c r="S831" s="76"/>
    </row>
    <row r="832">
      <c r="A832" s="76"/>
      <c r="B832" s="76"/>
      <c r="C832" s="262"/>
      <c r="D832" s="262"/>
      <c r="E832" s="76"/>
      <c r="F832" s="293"/>
      <c r="G832" s="262"/>
      <c r="H832" s="475"/>
      <c r="I832" s="475"/>
      <c r="J832" s="475"/>
      <c r="N832" s="50"/>
      <c r="R832" s="76"/>
      <c r="S832" s="76"/>
    </row>
    <row r="833">
      <c r="A833" s="76"/>
      <c r="B833" s="76"/>
      <c r="C833" s="262"/>
      <c r="D833" s="262"/>
      <c r="E833" s="76"/>
      <c r="F833" s="293"/>
      <c r="G833" s="262"/>
      <c r="H833" s="475"/>
      <c r="I833" s="475"/>
      <c r="J833" s="475"/>
      <c r="N833" s="50"/>
      <c r="R833" s="76"/>
      <c r="S833" s="76"/>
    </row>
    <row r="834">
      <c r="A834" s="76"/>
      <c r="B834" s="76"/>
      <c r="C834" s="262"/>
      <c r="D834" s="262"/>
      <c r="E834" s="76"/>
      <c r="F834" s="293"/>
      <c r="G834" s="262"/>
      <c r="H834" s="475"/>
      <c r="I834" s="475"/>
      <c r="J834" s="475"/>
      <c r="N834" s="50"/>
      <c r="R834" s="76"/>
      <c r="S834" s="76"/>
    </row>
    <row r="835">
      <c r="A835" s="76"/>
      <c r="B835" s="76"/>
      <c r="C835" s="262"/>
      <c r="D835" s="262"/>
      <c r="E835" s="76"/>
      <c r="F835" s="293"/>
      <c r="G835" s="262"/>
      <c r="H835" s="475"/>
      <c r="I835" s="475"/>
      <c r="J835" s="475"/>
      <c r="N835" s="50"/>
      <c r="R835" s="76"/>
      <c r="S835" s="76"/>
    </row>
    <row r="836">
      <c r="A836" s="76"/>
      <c r="B836" s="76"/>
      <c r="C836" s="262"/>
      <c r="D836" s="262"/>
      <c r="E836" s="76"/>
      <c r="F836" s="293"/>
      <c r="G836" s="262"/>
      <c r="H836" s="475"/>
      <c r="I836" s="475"/>
      <c r="J836" s="475"/>
      <c r="N836" s="50"/>
      <c r="R836" s="76"/>
      <c r="S836" s="76"/>
    </row>
    <row r="837">
      <c r="A837" s="76"/>
      <c r="B837" s="76"/>
      <c r="C837" s="262"/>
      <c r="D837" s="262"/>
      <c r="E837" s="76"/>
      <c r="F837" s="293"/>
      <c r="G837" s="262"/>
      <c r="H837" s="475"/>
      <c r="I837" s="475"/>
      <c r="J837" s="475"/>
      <c r="N837" s="50"/>
      <c r="R837" s="76"/>
      <c r="S837" s="76"/>
    </row>
    <row r="838">
      <c r="A838" s="76"/>
      <c r="B838" s="76"/>
      <c r="C838" s="262"/>
      <c r="D838" s="262"/>
      <c r="E838" s="76"/>
      <c r="F838" s="293"/>
      <c r="G838" s="262"/>
      <c r="H838" s="475"/>
      <c r="I838" s="475"/>
      <c r="J838" s="475"/>
      <c r="N838" s="50"/>
      <c r="R838" s="76"/>
      <c r="S838" s="76"/>
    </row>
    <row r="839">
      <c r="A839" s="76"/>
      <c r="B839" s="76"/>
      <c r="C839" s="262"/>
      <c r="D839" s="262"/>
      <c r="E839" s="76"/>
      <c r="F839" s="293"/>
      <c r="G839" s="262"/>
      <c r="H839" s="475"/>
      <c r="I839" s="475"/>
      <c r="J839" s="475"/>
      <c r="N839" s="50"/>
      <c r="R839" s="76"/>
      <c r="S839" s="76"/>
    </row>
    <row r="840">
      <c r="A840" s="76"/>
      <c r="B840" s="76"/>
      <c r="C840" s="262"/>
      <c r="D840" s="262"/>
      <c r="E840" s="76"/>
      <c r="F840" s="293"/>
      <c r="G840" s="262"/>
      <c r="H840" s="475"/>
      <c r="I840" s="475"/>
      <c r="J840" s="475"/>
      <c r="N840" s="50"/>
      <c r="R840" s="76"/>
      <c r="S840" s="76"/>
    </row>
    <row r="841">
      <c r="A841" s="76"/>
      <c r="B841" s="76"/>
      <c r="C841" s="262"/>
      <c r="D841" s="262"/>
      <c r="E841" s="76"/>
      <c r="F841" s="293"/>
      <c r="G841" s="262"/>
      <c r="H841" s="475"/>
      <c r="I841" s="475"/>
      <c r="J841" s="475"/>
      <c r="N841" s="50"/>
      <c r="R841" s="76"/>
      <c r="S841" s="76"/>
    </row>
    <row r="842">
      <c r="A842" s="76"/>
      <c r="B842" s="76"/>
      <c r="C842" s="262"/>
      <c r="D842" s="262"/>
      <c r="E842" s="76"/>
      <c r="F842" s="293"/>
      <c r="G842" s="262"/>
      <c r="H842" s="475"/>
      <c r="I842" s="475"/>
      <c r="J842" s="475"/>
      <c r="N842" s="50"/>
      <c r="R842" s="76"/>
      <c r="S842" s="76"/>
    </row>
    <row r="843">
      <c r="A843" s="76"/>
      <c r="B843" s="76"/>
      <c r="C843" s="262"/>
      <c r="D843" s="262"/>
      <c r="E843" s="76"/>
      <c r="F843" s="293"/>
      <c r="G843" s="262"/>
      <c r="H843" s="475"/>
      <c r="I843" s="475"/>
      <c r="J843" s="475"/>
      <c r="N843" s="50"/>
      <c r="R843" s="76"/>
      <c r="S843" s="76"/>
    </row>
    <row r="844">
      <c r="A844" s="76"/>
      <c r="B844" s="76"/>
      <c r="C844" s="262"/>
      <c r="D844" s="262"/>
      <c r="E844" s="76"/>
      <c r="F844" s="293"/>
      <c r="G844" s="262"/>
      <c r="H844" s="475"/>
      <c r="I844" s="475"/>
      <c r="J844" s="475"/>
      <c r="N844" s="50"/>
      <c r="R844" s="76"/>
      <c r="S844" s="76"/>
    </row>
    <row r="845">
      <c r="A845" s="76"/>
      <c r="B845" s="76"/>
      <c r="C845" s="262"/>
      <c r="D845" s="262"/>
      <c r="E845" s="76"/>
      <c r="F845" s="293"/>
      <c r="G845" s="262"/>
      <c r="H845" s="475"/>
      <c r="I845" s="475"/>
      <c r="J845" s="475"/>
      <c r="N845" s="50"/>
      <c r="R845" s="76"/>
      <c r="S845" s="76"/>
    </row>
    <row r="846">
      <c r="A846" s="76"/>
      <c r="B846" s="76"/>
      <c r="C846" s="262"/>
      <c r="D846" s="262"/>
      <c r="E846" s="76"/>
      <c r="F846" s="293"/>
      <c r="G846" s="262"/>
      <c r="H846" s="475"/>
      <c r="I846" s="475"/>
      <c r="J846" s="475"/>
      <c r="N846" s="50"/>
      <c r="R846" s="76"/>
      <c r="S846" s="76"/>
    </row>
    <row r="847">
      <c r="A847" s="76"/>
      <c r="B847" s="76"/>
      <c r="C847" s="262"/>
      <c r="D847" s="262"/>
      <c r="E847" s="76"/>
      <c r="F847" s="293"/>
      <c r="G847" s="262"/>
      <c r="H847" s="475"/>
      <c r="I847" s="475"/>
      <c r="J847" s="475"/>
      <c r="N847" s="50"/>
      <c r="R847" s="76"/>
      <c r="S847" s="76"/>
    </row>
    <row r="848">
      <c r="A848" s="76"/>
      <c r="B848" s="76"/>
      <c r="C848" s="262"/>
      <c r="D848" s="262"/>
      <c r="E848" s="76"/>
      <c r="F848" s="293"/>
      <c r="G848" s="262"/>
      <c r="H848" s="475"/>
      <c r="I848" s="475"/>
      <c r="J848" s="475"/>
      <c r="N848" s="50"/>
      <c r="R848" s="76"/>
      <c r="S848" s="76"/>
    </row>
    <row r="849">
      <c r="A849" s="76"/>
      <c r="B849" s="76"/>
      <c r="C849" s="262"/>
      <c r="D849" s="262"/>
      <c r="E849" s="76"/>
      <c r="F849" s="293"/>
      <c r="G849" s="262"/>
      <c r="H849" s="475"/>
      <c r="I849" s="475"/>
      <c r="J849" s="475"/>
      <c r="N849" s="50"/>
      <c r="R849" s="76"/>
      <c r="S849" s="76"/>
    </row>
    <row r="850">
      <c r="A850" s="76"/>
      <c r="B850" s="76"/>
      <c r="C850" s="262"/>
      <c r="D850" s="262"/>
      <c r="E850" s="76"/>
      <c r="F850" s="293"/>
      <c r="G850" s="262"/>
      <c r="H850" s="475"/>
      <c r="I850" s="475"/>
      <c r="J850" s="475"/>
      <c r="N850" s="50"/>
      <c r="R850" s="76"/>
      <c r="S850" s="76"/>
    </row>
    <row r="851">
      <c r="A851" s="76"/>
      <c r="B851" s="76"/>
      <c r="C851" s="262"/>
      <c r="D851" s="262"/>
      <c r="E851" s="76"/>
      <c r="F851" s="293"/>
      <c r="G851" s="262"/>
      <c r="H851" s="475"/>
      <c r="I851" s="475"/>
      <c r="J851" s="475"/>
      <c r="N851" s="50"/>
      <c r="R851" s="76"/>
      <c r="S851" s="76"/>
    </row>
    <row r="852">
      <c r="A852" s="76"/>
      <c r="B852" s="76"/>
      <c r="C852" s="262"/>
      <c r="D852" s="262"/>
      <c r="E852" s="76"/>
      <c r="F852" s="293"/>
      <c r="G852" s="262"/>
      <c r="H852" s="475"/>
      <c r="I852" s="475"/>
      <c r="J852" s="475"/>
      <c r="N852" s="50"/>
      <c r="R852" s="76"/>
      <c r="S852" s="76"/>
    </row>
    <row r="853">
      <c r="A853" s="76"/>
      <c r="B853" s="76"/>
      <c r="C853" s="262"/>
      <c r="D853" s="262"/>
      <c r="E853" s="76"/>
      <c r="F853" s="293"/>
      <c r="G853" s="262"/>
      <c r="H853" s="475"/>
      <c r="I853" s="475"/>
      <c r="J853" s="475"/>
      <c r="N853" s="50"/>
      <c r="R853" s="76"/>
      <c r="S853" s="76"/>
    </row>
    <row r="854">
      <c r="A854" s="76"/>
      <c r="B854" s="76"/>
      <c r="C854" s="262"/>
      <c r="D854" s="262"/>
      <c r="E854" s="76"/>
      <c r="F854" s="293"/>
      <c r="G854" s="262"/>
      <c r="H854" s="475"/>
      <c r="I854" s="475"/>
      <c r="J854" s="475"/>
      <c r="N854" s="50"/>
      <c r="R854" s="76"/>
      <c r="S854" s="76"/>
    </row>
    <row r="855">
      <c r="A855" s="76"/>
      <c r="B855" s="76"/>
      <c r="C855" s="262"/>
      <c r="D855" s="262"/>
      <c r="E855" s="76"/>
      <c r="F855" s="293"/>
      <c r="G855" s="262"/>
      <c r="H855" s="475"/>
      <c r="I855" s="475"/>
      <c r="J855" s="475"/>
      <c r="N855" s="50"/>
      <c r="R855" s="76"/>
      <c r="S855" s="76"/>
    </row>
    <row r="856">
      <c r="A856" s="76"/>
      <c r="B856" s="76"/>
      <c r="C856" s="262"/>
      <c r="D856" s="262"/>
      <c r="E856" s="76"/>
      <c r="F856" s="293"/>
      <c r="G856" s="262"/>
      <c r="H856" s="475"/>
      <c r="I856" s="475"/>
      <c r="J856" s="475"/>
      <c r="N856" s="50"/>
      <c r="R856" s="76"/>
      <c r="S856" s="76"/>
    </row>
    <row r="857">
      <c r="A857" s="76"/>
      <c r="B857" s="76"/>
      <c r="C857" s="262"/>
      <c r="D857" s="262"/>
      <c r="E857" s="76"/>
      <c r="F857" s="293"/>
      <c r="G857" s="262"/>
      <c r="H857" s="475"/>
      <c r="I857" s="475"/>
      <c r="J857" s="475"/>
      <c r="N857" s="50"/>
      <c r="R857" s="76"/>
      <c r="S857" s="76"/>
    </row>
    <row r="858">
      <c r="A858" s="76"/>
      <c r="B858" s="76"/>
      <c r="C858" s="262"/>
      <c r="D858" s="262"/>
      <c r="E858" s="76"/>
      <c r="F858" s="293"/>
      <c r="G858" s="262"/>
      <c r="H858" s="475"/>
      <c r="I858" s="475"/>
      <c r="J858" s="475"/>
      <c r="N858" s="50"/>
      <c r="R858" s="76"/>
      <c r="S858" s="76"/>
    </row>
    <row r="859">
      <c r="A859" s="76"/>
      <c r="B859" s="76"/>
      <c r="C859" s="262"/>
      <c r="D859" s="262"/>
      <c r="E859" s="76"/>
      <c r="F859" s="293"/>
      <c r="G859" s="262"/>
      <c r="H859" s="475"/>
      <c r="I859" s="475"/>
      <c r="J859" s="475"/>
      <c r="N859" s="50"/>
      <c r="R859" s="76"/>
      <c r="S859" s="76"/>
    </row>
    <row r="860">
      <c r="A860" s="76"/>
      <c r="B860" s="76"/>
      <c r="C860" s="262"/>
      <c r="D860" s="262"/>
      <c r="E860" s="76"/>
      <c r="F860" s="293"/>
      <c r="G860" s="262"/>
      <c r="H860" s="475"/>
      <c r="I860" s="475"/>
      <c r="J860" s="475"/>
      <c r="N860" s="50"/>
      <c r="R860" s="76"/>
      <c r="S860" s="76"/>
    </row>
    <row r="861">
      <c r="A861" s="76"/>
      <c r="B861" s="76"/>
      <c r="C861" s="262"/>
      <c r="D861" s="262"/>
      <c r="E861" s="76"/>
      <c r="F861" s="293"/>
      <c r="G861" s="262"/>
      <c r="H861" s="475"/>
      <c r="I861" s="475"/>
      <c r="J861" s="475"/>
      <c r="N861" s="50"/>
      <c r="R861" s="76"/>
      <c r="S861" s="76"/>
    </row>
    <row r="862">
      <c r="A862" s="76"/>
      <c r="B862" s="76"/>
      <c r="C862" s="262"/>
      <c r="D862" s="262"/>
      <c r="E862" s="76"/>
      <c r="F862" s="293"/>
      <c r="G862" s="262"/>
      <c r="H862" s="475"/>
      <c r="I862" s="475"/>
      <c r="J862" s="475"/>
      <c r="N862" s="50"/>
      <c r="R862" s="76"/>
      <c r="S862" s="76"/>
    </row>
    <row r="863">
      <c r="A863" s="76"/>
      <c r="B863" s="76"/>
      <c r="C863" s="262"/>
      <c r="D863" s="262"/>
      <c r="E863" s="76"/>
      <c r="F863" s="293"/>
      <c r="G863" s="262"/>
      <c r="H863" s="475"/>
      <c r="I863" s="475"/>
      <c r="J863" s="475"/>
      <c r="N863" s="50"/>
      <c r="R863" s="76"/>
      <c r="S863" s="76"/>
    </row>
    <row r="864">
      <c r="A864" s="76"/>
      <c r="B864" s="76"/>
      <c r="C864" s="262"/>
      <c r="D864" s="262"/>
      <c r="E864" s="76"/>
      <c r="F864" s="293"/>
      <c r="G864" s="262"/>
      <c r="H864" s="475"/>
      <c r="I864" s="475"/>
      <c r="J864" s="475"/>
      <c r="N864" s="50"/>
      <c r="R864" s="76"/>
      <c r="S864" s="76"/>
    </row>
    <row r="865">
      <c r="A865" s="76"/>
      <c r="B865" s="76"/>
      <c r="C865" s="262"/>
      <c r="D865" s="262"/>
      <c r="E865" s="76"/>
      <c r="F865" s="293"/>
      <c r="G865" s="262"/>
      <c r="H865" s="475"/>
      <c r="I865" s="475"/>
      <c r="J865" s="475"/>
      <c r="N865" s="50"/>
      <c r="R865" s="76"/>
      <c r="S865" s="76"/>
    </row>
    <row r="866">
      <c r="A866" s="76"/>
      <c r="B866" s="76"/>
      <c r="C866" s="262"/>
      <c r="D866" s="262"/>
      <c r="E866" s="76"/>
      <c r="F866" s="293"/>
      <c r="G866" s="262"/>
      <c r="H866" s="475"/>
      <c r="I866" s="475"/>
      <c r="J866" s="475"/>
      <c r="N866" s="50"/>
      <c r="R866" s="76"/>
      <c r="S866" s="76"/>
    </row>
    <row r="867">
      <c r="A867" s="76"/>
      <c r="B867" s="76"/>
      <c r="C867" s="262"/>
      <c r="D867" s="262"/>
      <c r="E867" s="76"/>
      <c r="F867" s="293"/>
      <c r="G867" s="262"/>
      <c r="H867" s="475"/>
      <c r="I867" s="475"/>
      <c r="J867" s="475"/>
      <c r="N867" s="50"/>
      <c r="R867" s="76"/>
      <c r="S867" s="76"/>
    </row>
    <row r="868">
      <c r="A868" s="76"/>
      <c r="B868" s="76"/>
      <c r="C868" s="262"/>
      <c r="D868" s="262"/>
      <c r="E868" s="76"/>
      <c r="F868" s="293"/>
      <c r="G868" s="262"/>
      <c r="H868" s="475"/>
      <c r="I868" s="475"/>
      <c r="J868" s="475"/>
      <c r="N868" s="50"/>
      <c r="R868" s="76"/>
      <c r="S868" s="76"/>
    </row>
    <row r="869">
      <c r="A869" s="76"/>
      <c r="B869" s="76"/>
      <c r="C869" s="262"/>
      <c r="D869" s="262"/>
      <c r="E869" s="76"/>
      <c r="F869" s="293"/>
      <c r="G869" s="262"/>
      <c r="H869" s="475"/>
      <c r="I869" s="475"/>
      <c r="J869" s="475"/>
      <c r="N869" s="50"/>
      <c r="R869" s="76"/>
      <c r="S869" s="76"/>
    </row>
    <row r="870">
      <c r="A870" s="76"/>
      <c r="B870" s="76"/>
      <c r="C870" s="262"/>
      <c r="D870" s="262"/>
      <c r="E870" s="76"/>
      <c r="F870" s="293"/>
      <c r="G870" s="262"/>
      <c r="H870" s="475"/>
      <c r="I870" s="475"/>
      <c r="J870" s="475"/>
      <c r="N870" s="50"/>
      <c r="R870" s="76"/>
      <c r="S870" s="76"/>
    </row>
    <row r="871">
      <c r="A871" s="76"/>
      <c r="B871" s="76"/>
      <c r="C871" s="262"/>
      <c r="D871" s="262"/>
      <c r="E871" s="76"/>
      <c r="F871" s="293"/>
      <c r="G871" s="262"/>
      <c r="H871" s="475"/>
      <c r="I871" s="475"/>
      <c r="J871" s="475"/>
      <c r="N871" s="50"/>
      <c r="R871" s="76"/>
      <c r="S871" s="76"/>
    </row>
    <row r="872">
      <c r="A872" s="76"/>
      <c r="B872" s="76"/>
      <c r="C872" s="262"/>
      <c r="D872" s="262"/>
      <c r="E872" s="76"/>
      <c r="F872" s="293"/>
      <c r="G872" s="262"/>
      <c r="H872" s="475"/>
      <c r="I872" s="475"/>
      <c r="J872" s="475"/>
      <c r="N872" s="50"/>
      <c r="R872" s="76"/>
      <c r="S872" s="76"/>
    </row>
    <row r="873">
      <c r="A873" s="76"/>
      <c r="B873" s="76"/>
      <c r="C873" s="262"/>
      <c r="D873" s="262"/>
      <c r="E873" s="76"/>
      <c r="F873" s="293"/>
      <c r="G873" s="262"/>
      <c r="H873" s="475"/>
      <c r="I873" s="475"/>
      <c r="J873" s="475"/>
      <c r="N873" s="50"/>
      <c r="R873" s="76"/>
      <c r="S873" s="76"/>
    </row>
    <row r="874">
      <c r="A874" s="76"/>
      <c r="B874" s="76"/>
      <c r="C874" s="262"/>
      <c r="D874" s="262"/>
      <c r="E874" s="76"/>
      <c r="F874" s="293"/>
      <c r="G874" s="262"/>
      <c r="H874" s="475"/>
      <c r="I874" s="475"/>
      <c r="J874" s="475"/>
      <c r="N874" s="50"/>
      <c r="R874" s="76"/>
      <c r="S874" s="76"/>
    </row>
    <row r="875">
      <c r="A875" s="76"/>
      <c r="B875" s="76"/>
      <c r="C875" s="262"/>
      <c r="D875" s="262"/>
      <c r="E875" s="76"/>
      <c r="F875" s="293"/>
      <c r="G875" s="262"/>
      <c r="H875" s="475"/>
      <c r="I875" s="475"/>
      <c r="J875" s="475"/>
      <c r="N875" s="50"/>
      <c r="R875" s="76"/>
      <c r="S875" s="76"/>
    </row>
    <row r="876">
      <c r="A876" s="76"/>
      <c r="B876" s="76"/>
      <c r="C876" s="262"/>
      <c r="D876" s="262"/>
      <c r="E876" s="76"/>
      <c r="F876" s="293"/>
      <c r="G876" s="262"/>
      <c r="H876" s="475"/>
      <c r="I876" s="475"/>
      <c r="J876" s="475"/>
      <c r="N876" s="50"/>
      <c r="R876" s="76"/>
      <c r="S876" s="76"/>
    </row>
    <row r="877">
      <c r="A877" s="76"/>
      <c r="B877" s="76"/>
      <c r="C877" s="262"/>
      <c r="D877" s="262"/>
      <c r="E877" s="76"/>
      <c r="F877" s="293"/>
      <c r="G877" s="262"/>
      <c r="H877" s="475"/>
      <c r="I877" s="475"/>
      <c r="J877" s="475"/>
      <c r="N877" s="50"/>
      <c r="R877" s="76"/>
      <c r="S877" s="76"/>
    </row>
    <row r="878">
      <c r="A878" s="76"/>
      <c r="B878" s="76"/>
      <c r="C878" s="262"/>
      <c r="D878" s="262"/>
      <c r="E878" s="76"/>
      <c r="F878" s="293"/>
      <c r="G878" s="262"/>
      <c r="H878" s="475"/>
      <c r="I878" s="475"/>
      <c r="J878" s="475"/>
      <c r="N878" s="50"/>
      <c r="R878" s="76"/>
      <c r="S878" s="76"/>
    </row>
    <row r="879">
      <c r="A879" s="76"/>
      <c r="B879" s="76"/>
      <c r="C879" s="262"/>
      <c r="D879" s="262"/>
      <c r="E879" s="76"/>
      <c r="F879" s="293"/>
      <c r="G879" s="262"/>
      <c r="H879" s="475"/>
      <c r="I879" s="475"/>
      <c r="J879" s="475"/>
      <c r="N879" s="50"/>
      <c r="R879" s="76"/>
      <c r="S879" s="76"/>
    </row>
    <row r="880">
      <c r="A880" s="76"/>
      <c r="B880" s="76"/>
      <c r="C880" s="262"/>
      <c r="D880" s="262"/>
      <c r="E880" s="76"/>
      <c r="F880" s="293"/>
      <c r="G880" s="262"/>
      <c r="H880" s="475"/>
      <c r="I880" s="475"/>
      <c r="J880" s="475"/>
      <c r="N880" s="50"/>
      <c r="R880" s="76"/>
      <c r="S880" s="76"/>
    </row>
    <row r="881">
      <c r="A881" s="76"/>
      <c r="B881" s="76"/>
      <c r="C881" s="262"/>
      <c r="D881" s="262"/>
      <c r="E881" s="76"/>
      <c r="F881" s="293"/>
      <c r="G881" s="262"/>
      <c r="H881" s="475"/>
      <c r="I881" s="475"/>
      <c r="J881" s="475"/>
      <c r="N881" s="50"/>
      <c r="R881" s="76"/>
      <c r="S881" s="76"/>
    </row>
    <row r="882">
      <c r="A882" s="76"/>
      <c r="B882" s="76"/>
      <c r="C882" s="262"/>
      <c r="D882" s="262"/>
      <c r="E882" s="76"/>
      <c r="F882" s="293"/>
      <c r="G882" s="262"/>
      <c r="H882" s="475"/>
      <c r="I882" s="475"/>
      <c r="J882" s="475"/>
      <c r="N882" s="50"/>
      <c r="R882" s="76"/>
      <c r="S882" s="76"/>
    </row>
    <row r="883">
      <c r="A883" s="76"/>
      <c r="B883" s="76"/>
      <c r="C883" s="262"/>
      <c r="D883" s="262"/>
      <c r="E883" s="76"/>
      <c r="F883" s="293"/>
      <c r="G883" s="262"/>
      <c r="H883" s="475"/>
      <c r="I883" s="475"/>
      <c r="J883" s="475"/>
      <c r="N883" s="50"/>
      <c r="R883" s="76"/>
      <c r="S883" s="76"/>
    </row>
    <row r="884">
      <c r="A884" s="76"/>
      <c r="B884" s="76"/>
      <c r="C884" s="262"/>
      <c r="D884" s="262"/>
      <c r="E884" s="76"/>
      <c r="F884" s="293"/>
      <c r="G884" s="262"/>
      <c r="H884" s="475"/>
      <c r="I884" s="475"/>
      <c r="J884" s="475"/>
      <c r="N884" s="50"/>
      <c r="R884" s="76"/>
      <c r="S884" s="76"/>
    </row>
    <row r="885">
      <c r="A885" s="76"/>
      <c r="B885" s="76"/>
      <c r="C885" s="262"/>
      <c r="D885" s="262"/>
      <c r="E885" s="76"/>
      <c r="F885" s="293"/>
      <c r="G885" s="262"/>
      <c r="H885" s="475"/>
      <c r="I885" s="475"/>
      <c r="J885" s="475"/>
      <c r="N885" s="50"/>
      <c r="R885" s="76"/>
      <c r="S885" s="76"/>
    </row>
    <row r="886">
      <c r="A886" s="76"/>
      <c r="B886" s="76"/>
      <c r="C886" s="262"/>
      <c r="D886" s="262"/>
      <c r="E886" s="76"/>
      <c r="F886" s="293"/>
      <c r="G886" s="262"/>
      <c r="H886" s="475"/>
      <c r="I886" s="475"/>
      <c r="J886" s="475"/>
      <c r="N886" s="50"/>
      <c r="R886" s="76"/>
      <c r="S886" s="76"/>
    </row>
    <row r="887">
      <c r="A887" s="76"/>
      <c r="B887" s="76"/>
      <c r="C887" s="262"/>
      <c r="D887" s="262"/>
      <c r="E887" s="76"/>
      <c r="F887" s="293"/>
      <c r="G887" s="262"/>
      <c r="H887" s="475"/>
      <c r="I887" s="475"/>
      <c r="J887" s="475"/>
      <c r="N887" s="50"/>
      <c r="R887" s="76"/>
      <c r="S887" s="76"/>
    </row>
    <row r="888">
      <c r="A888" s="76"/>
      <c r="B888" s="76"/>
      <c r="C888" s="262"/>
      <c r="D888" s="262"/>
      <c r="E888" s="76"/>
      <c r="F888" s="293"/>
      <c r="G888" s="262"/>
      <c r="H888" s="475"/>
      <c r="I888" s="475"/>
      <c r="J888" s="475"/>
      <c r="N888" s="50"/>
      <c r="R888" s="76"/>
      <c r="S888" s="76"/>
    </row>
    <row r="889">
      <c r="A889" s="76"/>
      <c r="B889" s="76"/>
      <c r="C889" s="262"/>
      <c r="D889" s="262"/>
      <c r="E889" s="76"/>
      <c r="F889" s="293"/>
      <c r="G889" s="262"/>
      <c r="H889" s="475"/>
      <c r="I889" s="475"/>
      <c r="J889" s="475"/>
      <c r="N889" s="50"/>
      <c r="R889" s="76"/>
      <c r="S889" s="76"/>
    </row>
    <row r="890">
      <c r="A890" s="76"/>
      <c r="B890" s="76"/>
      <c r="C890" s="262"/>
      <c r="D890" s="262"/>
      <c r="E890" s="76"/>
      <c r="F890" s="293"/>
      <c r="G890" s="262"/>
      <c r="H890" s="475"/>
      <c r="I890" s="475"/>
      <c r="J890" s="475"/>
      <c r="N890" s="50"/>
      <c r="R890" s="76"/>
      <c r="S890" s="76"/>
    </row>
    <row r="891">
      <c r="A891" s="76"/>
      <c r="B891" s="76"/>
      <c r="C891" s="262"/>
      <c r="D891" s="262"/>
      <c r="E891" s="76"/>
      <c r="F891" s="293"/>
      <c r="G891" s="262"/>
      <c r="H891" s="475"/>
      <c r="I891" s="475"/>
      <c r="J891" s="475"/>
      <c r="N891" s="50"/>
      <c r="R891" s="76"/>
      <c r="S891" s="76"/>
    </row>
    <row r="892">
      <c r="A892" s="76"/>
      <c r="B892" s="76"/>
      <c r="C892" s="262"/>
      <c r="D892" s="262"/>
      <c r="E892" s="76"/>
      <c r="F892" s="293"/>
      <c r="G892" s="262"/>
      <c r="H892" s="475"/>
      <c r="I892" s="475"/>
      <c r="J892" s="475"/>
      <c r="N892" s="50"/>
      <c r="R892" s="76"/>
      <c r="S892" s="76"/>
    </row>
    <row r="893">
      <c r="A893" s="76"/>
      <c r="B893" s="76"/>
      <c r="C893" s="262"/>
      <c r="D893" s="262"/>
      <c r="E893" s="76"/>
      <c r="F893" s="293"/>
      <c r="G893" s="262"/>
      <c r="H893" s="475"/>
      <c r="I893" s="475"/>
      <c r="J893" s="475"/>
      <c r="N893" s="50"/>
      <c r="R893" s="76"/>
      <c r="S893" s="76"/>
    </row>
    <row r="894">
      <c r="A894" s="76"/>
      <c r="B894" s="76"/>
      <c r="C894" s="262"/>
      <c r="D894" s="262"/>
      <c r="E894" s="76"/>
      <c r="F894" s="293"/>
      <c r="G894" s="262"/>
      <c r="H894" s="475"/>
      <c r="I894" s="475"/>
      <c r="J894" s="475"/>
      <c r="N894" s="50"/>
      <c r="R894" s="76"/>
      <c r="S894" s="76"/>
    </row>
    <row r="895">
      <c r="A895" s="76"/>
      <c r="B895" s="76"/>
      <c r="C895" s="262"/>
      <c r="D895" s="262"/>
      <c r="E895" s="76"/>
      <c r="F895" s="293"/>
      <c r="G895" s="262"/>
      <c r="H895" s="475"/>
      <c r="I895" s="475"/>
      <c r="J895" s="475"/>
      <c r="N895" s="50"/>
      <c r="R895" s="76"/>
      <c r="S895" s="76"/>
    </row>
    <row r="896">
      <c r="A896" s="76"/>
      <c r="B896" s="76"/>
      <c r="C896" s="262"/>
      <c r="D896" s="262"/>
      <c r="E896" s="76"/>
      <c r="F896" s="293"/>
      <c r="G896" s="262"/>
      <c r="H896" s="475"/>
      <c r="I896" s="475"/>
      <c r="J896" s="475"/>
      <c r="N896" s="50"/>
      <c r="R896" s="76"/>
      <c r="S896" s="76"/>
    </row>
    <row r="897">
      <c r="A897" s="76"/>
      <c r="B897" s="76"/>
      <c r="C897" s="262"/>
      <c r="D897" s="262"/>
      <c r="E897" s="76"/>
      <c r="F897" s="293"/>
      <c r="G897" s="262"/>
      <c r="H897" s="475"/>
      <c r="I897" s="475"/>
      <c r="J897" s="475"/>
      <c r="N897" s="50"/>
      <c r="R897" s="76"/>
      <c r="S897" s="76"/>
    </row>
    <row r="898">
      <c r="A898" s="76"/>
      <c r="B898" s="76"/>
      <c r="C898" s="262"/>
      <c r="D898" s="262"/>
      <c r="E898" s="76"/>
      <c r="F898" s="293"/>
      <c r="G898" s="262"/>
      <c r="H898" s="475"/>
      <c r="I898" s="475"/>
      <c r="J898" s="475"/>
      <c r="N898" s="50"/>
      <c r="R898" s="76"/>
      <c r="S898" s="76"/>
    </row>
    <row r="899">
      <c r="A899" s="76"/>
      <c r="B899" s="76"/>
      <c r="C899" s="262"/>
      <c r="D899" s="262"/>
      <c r="E899" s="76"/>
      <c r="F899" s="293"/>
      <c r="G899" s="262"/>
      <c r="H899" s="475"/>
      <c r="I899" s="475"/>
      <c r="J899" s="475"/>
      <c r="N899" s="50"/>
      <c r="R899" s="76"/>
      <c r="S899" s="76"/>
    </row>
    <row r="900">
      <c r="A900" s="76"/>
      <c r="B900" s="76"/>
      <c r="C900" s="262"/>
      <c r="D900" s="262"/>
      <c r="E900" s="76"/>
      <c r="F900" s="293"/>
      <c r="G900" s="262"/>
      <c r="H900" s="475"/>
      <c r="I900" s="475"/>
      <c r="J900" s="475"/>
      <c r="N900" s="50"/>
      <c r="R900" s="76"/>
      <c r="S900" s="76"/>
    </row>
    <row r="901">
      <c r="A901" s="76"/>
      <c r="B901" s="76"/>
      <c r="C901" s="262"/>
      <c r="D901" s="262"/>
      <c r="E901" s="76"/>
      <c r="F901" s="293"/>
      <c r="G901" s="262"/>
      <c r="H901" s="475"/>
      <c r="I901" s="475"/>
      <c r="J901" s="475"/>
      <c r="N901" s="50"/>
      <c r="R901" s="76"/>
      <c r="S901" s="76"/>
    </row>
    <row r="902">
      <c r="A902" s="76"/>
      <c r="B902" s="76"/>
      <c r="C902" s="262"/>
      <c r="D902" s="262"/>
      <c r="E902" s="76"/>
      <c r="F902" s="293"/>
      <c r="G902" s="262"/>
      <c r="H902" s="475"/>
      <c r="I902" s="475"/>
      <c r="J902" s="475"/>
      <c r="N902" s="50"/>
      <c r="R902" s="76"/>
      <c r="S902" s="76"/>
    </row>
    <row r="903">
      <c r="A903" s="76"/>
      <c r="B903" s="76"/>
      <c r="C903" s="262"/>
      <c r="D903" s="262"/>
      <c r="E903" s="76"/>
      <c r="F903" s="293"/>
      <c r="G903" s="262"/>
      <c r="H903" s="475"/>
      <c r="I903" s="475"/>
      <c r="J903" s="475"/>
      <c r="N903" s="50"/>
      <c r="R903" s="76"/>
      <c r="S903" s="76"/>
    </row>
    <row r="904">
      <c r="A904" s="76"/>
      <c r="B904" s="76"/>
      <c r="C904" s="262"/>
      <c r="D904" s="262"/>
      <c r="E904" s="76"/>
      <c r="F904" s="293"/>
      <c r="G904" s="262"/>
      <c r="H904" s="475"/>
      <c r="I904" s="475"/>
      <c r="J904" s="475"/>
      <c r="N904" s="50"/>
      <c r="R904" s="76"/>
      <c r="S904" s="76"/>
    </row>
    <row r="905">
      <c r="A905" s="76"/>
      <c r="B905" s="76"/>
      <c r="C905" s="262"/>
      <c r="D905" s="262"/>
      <c r="E905" s="76"/>
      <c r="F905" s="293"/>
      <c r="G905" s="262"/>
      <c r="H905" s="475"/>
      <c r="I905" s="475"/>
      <c r="J905" s="475"/>
      <c r="N905" s="50"/>
      <c r="R905" s="76"/>
      <c r="S905" s="76"/>
    </row>
    <row r="906">
      <c r="A906" s="76"/>
      <c r="B906" s="76"/>
      <c r="C906" s="262"/>
      <c r="D906" s="262"/>
      <c r="E906" s="76"/>
      <c r="F906" s="293"/>
      <c r="G906" s="262"/>
      <c r="H906" s="475"/>
      <c r="I906" s="475"/>
      <c r="J906" s="475"/>
      <c r="N906" s="50"/>
      <c r="R906" s="76"/>
      <c r="S906" s="76"/>
    </row>
    <row r="907">
      <c r="A907" s="76"/>
      <c r="B907" s="76"/>
      <c r="C907" s="262"/>
      <c r="D907" s="262"/>
      <c r="E907" s="76"/>
      <c r="F907" s="293"/>
      <c r="G907" s="262"/>
      <c r="H907" s="475"/>
      <c r="I907" s="475"/>
      <c r="J907" s="475"/>
      <c r="N907" s="50"/>
      <c r="R907" s="76"/>
      <c r="S907" s="76"/>
    </row>
    <row r="908">
      <c r="A908" s="76"/>
      <c r="B908" s="76"/>
      <c r="C908" s="262"/>
      <c r="D908" s="262"/>
      <c r="E908" s="76"/>
      <c r="F908" s="293"/>
      <c r="G908" s="262"/>
      <c r="H908" s="475"/>
      <c r="I908" s="475"/>
      <c r="J908" s="475"/>
      <c r="N908" s="50"/>
      <c r="R908" s="76"/>
      <c r="S908" s="76"/>
    </row>
    <row r="909">
      <c r="A909" s="76"/>
      <c r="B909" s="76"/>
      <c r="C909" s="262"/>
      <c r="D909" s="262"/>
      <c r="E909" s="76"/>
      <c r="F909" s="293"/>
      <c r="G909" s="262"/>
      <c r="H909" s="475"/>
      <c r="I909" s="475"/>
      <c r="J909" s="475"/>
      <c r="N909" s="50"/>
      <c r="R909" s="76"/>
      <c r="S909" s="76"/>
    </row>
    <row r="910">
      <c r="A910" s="76"/>
      <c r="B910" s="76"/>
      <c r="C910" s="262"/>
      <c r="D910" s="262"/>
      <c r="E910" s="76"/>
      <c r="F910" s="293"/>
      <c r="G910" s="262"/>
      <c r="H910" s="475"/>
      <c r="I910" s="475"/>
      <c r="J910" s="475"/>
      <c r="N910" s="50"/>
      <c r="R910" s="76"/>
      <c r="S910" s="76"/>
    </row>
    <row r="911">
      <c r="A911" s="76"/>
      <c r="B911" s="76"/>
      <c r="C911" s="262"/>
      <c r="D911" s="262"/>
      <c r="E911" s="76"/>
      <c r="F911" s="293"/>
      <c r="G911" s="262"/>
      <c r="H911" s="475"/>
      <c r="I911" s="475"/>
      <c r="J911" s="475"/>
      <c r="N911" s="50"/>
      <c r="R911" s="76"/>
      <c r="S911" s="76"/>
    </row>
    <row r="912">
      <c r="A912" s="76"/>
      <c r="B912" s="76"/>
      <c r="C912" s="262"/>
      <c r="D912" s="262"/>
      <c r="E912" s="76"/>
      <c r="F912" s="293"/>
      <c r="G912" s="262"/>
      <c r="H912" s="475"/>
      <c r="I912" s="475"/>
      <c r="J912" s="475"/>
      <c r="N912" s="50"/>
      <c r="R912" s="76"/>
      <c r="S912" s="76"/>
    </row>
    <row r="913">
      <c r="A913" s="76"/>
      <c r="B913" s="76"/>
      <c r="C913" s="262"/>
      <c r="D913" s="262"/>
      <c r="E913" s="76"/>
      <c r="F913" s="293"/>
      <c r="G913" s="262"/>
      <c r="H913" s="475"/>
      <c r="I913" s="475"/>
      <c r="J913" s="475"/>
      <c r="N913" s="50"/>
      <c r="R913" s="76"/>
      <c r="S913" s="76"/>
    </row>
    <row r="914">
      <c r="A914" s="76"/>
      <c r="B914" s="76"/>
      <c r="C914" s="262"/>
      <c r="D914" s="262"/>
      <c r="E914" s="76"/>
      <c r="F914" s="293"/>
      <c r="G914" s="262"/>
      <c r="H914" s="475"/>
      <c r="I914" s="475"/>
      <c r="J914" s="475"/>
      <c r="N914" s="50"/>
      <c r="R914" s="76"/>
      <c r="S914" s="76"/>
    </row>
    <row r="915">
      <c r="A915" s="76"/>
      <c r="B915" s="76"/>
      <c r="C915" s="262"/>
      <c r="D915" s="262"/>
      <c r="E915" s="76"/>
      <c r="F915" s="293"/>
      <c r="G915" s="262"/>
      <c r="H915" s="475"/>
      <c r="I915" s="475"/>
      <c r="J915" s="475"/>
      <c r="N915" s="50"/>
      <c r="R915" s="76"/>
      <c r="S915" s="76"/>
    </row>
    <row r="916">
      <c r="A916" s="76"/>
      <c r="B916" s="76"/>
      <c r="C916" s="262"/>
      <c r="D916" s="262"/>
      <c r="E916" s="76"/>
      <c r="F916" s="293"/>
      <c r="G916" s="262"/>
      <c r="H916" s="475"/>
      <c r="I916" s="475"/>
      <c r="J916" s="475"/>
      <c r="N916" s="50"/>
      <c r="R916" s="76"/>
      <c r="S916" s="76"/>
    </row>
    <row r="917">
      <c r="A917" s="76"/>
      <c r="B917" s="76"/>
      <c r="C917" s="262"/>
      <c r="D917" s="262"/>
      <c r="E917" s="76"/>
      <c r="F917" s="293"/>
      <c r="G917" s="262"/>
      <c r="H917" s="475"/>
      <c r="I917" s="475"/>
      <c r="J917" s="475"/>
      <c r="N917" s="50"/>
      <c r="R917" s="76"/>
      <c r="S917" s="76"/>
    </row>
    <row r="918">
      <c r="A918" s="76"/>
      <c r="B918" s="76"/>
      <c r="C918" s="262"/>
      <c r="D918" s="262"/>
      <c r="E918" s="76"/>
      <c r="F918" s="293"/>
      <c r="G918" s="262"/>
      <c r="H918" s="475"/>
      <c r="I918" s="475"/>
      <c r="J918" s="475"/>
      <c r="N918" s="50"/>
      <c r="R918" s="76"/>
      <c r="S918" s="76"/>
    </row>
    <row r="919">
      <c r="A919" s="76"/>
      <c r="B919" s="76"/>
      <c r="C919" s="262"/>
      <c r="D919" s="262"/>
      <c r="E919" s="76"/>
      <c r="F919" s="293"/>
      <c r="G919" s="262"/>
      <c r="H919" s="475"/>
      <c r="I919" s="475"/>
      <c r="J919" s="475"/>
      <c r="N919" s="50"/>
      <c r="R919" s="76"/>
      <c r="S919" s="76"/>
    </row>
    <row r="920">
      <c r="A920" s="76"/>
      <c r="B920" s="76"/>
      <c r="C920" s="262"/>
      <c r="D920" s="262"/>
      <c r="E920" s="76"/>
      <c r="F920" s="293"/>
      <c r="G920" s="262"/>
      <c r="H920" s="475"/>
      <c r="I920" s="475"/>
      <c r="J920" s="475"/>
      <c r="N920" s="50"/>
      <c r="R920" s="76"/>
      <c r="S920" s="76"/>
    </row>
    <row r="921">
      <c r="A921" s="76"/>
      <c r="B921" s="76"/>
      <c r="C921" s="262"/>
      <c r="D921" s="262"/>
      <c r="E921" s="76"/>
      <c r="F921" s="293"/>
      <c r="G921" s="262"/>
      <c r="H921" s="475"/>
      <c r="I921" s="475"/>
      <c r="J921" s="475"/>
      <c r="N921" s="50"/>
      <c r="R921" s="76"/>
      <c r="S921" s="76"/>
    </row>
    <row r="922">
      <c r="A922" s="76"/>
      <c r="B922" s="76"/>
      <c r="C922" s="262"/>
      <c r="D922" s="262"/>
      <c r="E922" s="76"/>
      <c r="F922" s="293"/>
      <c r="G922" s="262"/>
      <c r="H922" s="475"/>
      <c r="I922" s="475"/>
      <c r="J922" s="475"/>
      <c r="N922" s="50"/>
      <c r="R922" s="76"/>
      <c r="S922" s="76"/>
    </row>
    <row r="923">
      <c r="A923" s="76"/>
      <c r="B923" s="76"/>
      <c r="C923" s="262"/>
      <c r="D923" s="262"/>
      <c r="E923" s="76"/>
      <c r="F923" s="293"/>
      <c r="G923" s="262"/>
      <c r="H923" s="475"/>
      <c r="I923" s="475"/>
      <c r="J923" s="475"/>
      <c r="N923" s="50"/>
      <c r="R923" s="76"/>
      <c r="S923" s="76"/>
    </row>
    <row r="924">
      <c r="A924" s="76"/>
      <c r="B924" s="76"/>
      <c r="C924" s="262"/>
      <c r="D924" s="262"/>
      <c r="E924" s="76"/>
      <c r="F924" s="293"/>
      <c r="G924" s="262"/>
      <c r="H924" s="475"/>
      <c r="I924" s="475"/>
      <c r="J924" s="475"/>
      <c r="N924" s="50"/>
      <c r="R924" s="76"/>
      <c r="S924" s="76"/>
    </row>
    <row r="925">
      <c r="A925" s="76"/>
      <c r="B925" s="76"/>
      <c r="C925" s="262"/>
      <c r="D925" s="262"/>
      <c r="E925" s="76"/>
      <c r="F925" s="293"/>
      <c r="G925" s="262"/>
      <c r="H925" s="475"/>
      <c r="I925" s="475"/>
      <c r="J925" s="475"/>
      <c r="N925" s="50"/>
      <c r="R925" s="76"/>
      <c r="S925" s="76"/>
    </row>
    <row r="926">
      <c r="A926" s="76"/>
      <c r="B926" s="76"/>
      <c r="C926" s="262"/>
      <c r="D926" s="262"/>
      <c r="E926" s="76"/>
      <c r="F926" s="293"/>
      <c r="G926" s="262"/>
      <c r="H926" s="475"/>
      <c r="I926" s="475"/>
      <c r="J926" s="475"/>
      <c r="N926" s="50"/>
      <c r="R926" s="76"/>
      <c r="S926" s="76"/>
    </row>
    <row r="927">
      <c r="A927" s="76"/>
      <c r="B927" s="76"/>
      <c r="C927" s="262"/>
      <c r="D927" s="262"/>
      <c r="E927" s="76"/>
      <c r="F927" s="293"/>
      <c r="G927" s="262"/>
      <c r="H927" s="475"/>
      <c r="I927" s="475"/>
      <c r="J927" s="475"/>
      <c r="N927" s="50"/>
      <c r="R927" s="76"/>
      <c r="S927" s="76"/>
    </row>
    <row r="928">
      <c r="A928" s="76"/>
      <c r="B928" s="76"/>
      <c r="C928" s="262"/>
      <c r="D928" s="262"/>
      <c r="E928" s="76"/>
      <c r="F928" s="293"/>
      <c r="G928" s="262"/>
      <c r="H928" s="475"/>
      <c r="I928" s="475"/>
      <c r="J928" s="475"/>
      <c r="N928" s="50"/>
      <c r="R928" s="76"/>
      <c r="S928" s="76"/>
    </row>
    <row r="929">
      <c r="A929" s="76"/>
      <c r="B929" s="76"/>
      <c r="C929" s="262"/>
      <c r="D929" s="262"/>
      <c r="E929" s="76"/>
      <c r="F929" s="293"/>
      <c r="G929" s="262"/>
      <c r="H929" s="475"/>
      <c r="I929" s="475"/>
      <c r="J929" s="475"/>
      <c r="N929" s="50"/>
      <c r="R929" s="76"/>
      <c r="S929" s="76"/>
    </row>
    <row r="930">
      <c r="A930" s="76"/>
      <c r="B930" s="76"/>
      <c r="C930" s="262"/>
      <c r="D930" s="262"/>
      <c r="E930" s="76"/>
      <c r="F930" s="293"/>
      <c r="G930" s="262"/>
      <c r="H930" s="475"/>
      <c r="I930" s="475"/>
      <c r="J930" s="475"/>
      <c r="N930" s="50"/>
      <c r="R930" s="76"/>
      <c r="S930" s="76"/>
    </row>
    <row r="931">
      <c r="A931" s="76"/>
      <c r="B931" s="76"/>
      <c r="C931" s="262"/>
      <c r="D931" s="262"/>
      <c r="E931" s="76"/>
      <c r="F931" s="293"/>
      <c r="G931" s="262"/>
      <c r="H931" s="475"/>
      <c r="I931" s="475"/>
      <c r="J931" s="475"/>
      <c r="N931" s="50"/>
      <c r="R931" s="76"/>
      <c r="S931" s="76"/>
    </row>
    <row r="932">
      <c r="A932" s="76"/>
      <c r="B932" s="76"/>
      <c r="C932" s="262"/>
      <c r="D932" s="262"/>
      <c r="E932" s="76"/>
      <c r="F932" s="293"/>
      <c r="G932" s="262"/>
      <c r="H932" s="475"/>
      <c r="I932" s="475"/>
      <c r="J932" s="475"/>
      <c r="N932" s="50"/>
      <c r="R932" s="76"/>
      <c r="S932" s="76"/>
    </row>
    <row r="933">
      <c r="A933" s="76"/>
      <c r="B933" s="76"/>
      <c r="C933" s="262"/>
      <c r="D933" s="262"/>
      <c r="E933" s="76"/>
      <c r="F933" s="293"/>
      <c r="G933" s="262"/>
      <c r="H933" s="475"/>
      <c r="I933" s="475"/>
      <c r="J933" s="475"/>
      <c r="N933" s="50"/>
      <c r="R933" s="76"/>
      <c r="S933" s="76"/>
    </row>
    <row r="934">
      <c r="A934" s="76"/>
      <c r="B934" s="76"/>
      <c r="C934" s="262"/>
      <c r="D934" s="262"/>
      <c r="E934" s="76"/>
      <c r="F934" s="293"/>
      <c r="G934" s="262"/>
      <c r="H934" s="475"/>
      <c r="I934" s="475"/>
      <c r="J934" s="475"/>
      <c r="N934" s="50"/>
      <c r="R934" s="76"/>
      <c r="S934" s="76"/>
    </row>
    <row r="935">
      <c r="A935" s="76"/>
      <c r="B935" s="76"/>
      <c r="C935" s="262"/>
      <c r="D935" s="262"/>
      <c r="E935" s="76"/>
      <c r="F935" s="293"/>
      <c r="G935" s="262"/>
      <c r="H935" s="475"/>
      <c r="I935" s="475"/>
      <c r="J935" s="475"/>
      <c r="N935" s="50"/>
      <c r="R935" s="76"/>
      <c r="S935" s="76"/>
    </row>
    <row r="936">
      <c r="A936" s="76"/>
      <c r="B936" s="76"/>
      <c r="C936" s="262"/>
      <c r="D936" s="262"/>
      <c r="E936" s="76"/>
      <c r="F936" s="293"/>
      <c r="G936" s="262"/>
      <c r="H936" s="475"/>
      <c r="I936" s="475"/>
      <c r="J936" s="475"/>
      <c r="N936" s="50"/>
      <c r="R936" s="76"/>
      <c r="S936" s="76"/>
    </row>
    <row r="937">
      <c r="A937" s="76"/>
      <c r="B937" s="76"/>
      <c r="C937" s="262"/>
      <c r="D937" s="262"/>
      <c r="E937" s="76"/>
      <c r="F937" s="293"/>
      <c r="G937" s="262"/>
      <c r="H937" s="475"/>
      <c r="I937" s="475"/>
      <c r="J937" s="475"/>
      <c r="N937" s="50"/>
      <c r="R937" s="76"/>
      <c r="S937" s="76"/>
    </row>
    <row r="938">
      <c r="A938" s="76"/>
      <c r="B938" s="76"/>
      <c r="C938" s="262"/>
      <c r="D938" s="262"/>
      <c r="E938" s="76"/>
      <c r="F938" s="293"/>
      <c r="G938" s="262"/>
      <c r="H938" s="475"/>
      <c r="I938" s="475"/>
      <c r="J938" s="475"/>
      <c r="N938" s="50"/>
      <c r="R938" s="76"/>
      <c r="S938" s="76"/>
    </row>
    <row r="939">
      <c r="A939" s="76"/>
      <c r="B939" s="76"/>
      <c r="C939" s="262"/>
      <c r="D939" s="262"/>
      <c r="E939" s="76"/>
      <c r="F939" s="293"/>
      <c r="G939" s="262"/>
      <c r="H939" s="475"/>
      <c r="I939" s="475"/>
      <c r="J939" s="475"/>
      <c r="N939" s="50"/>
      <c r="R939" s="76"/>
      <c r="S939" s="76"/>
    </row>
    <row r="940">
      <c r="A940" s="76"/>
      <c r="B940" s="76"/>
      <c r="C940" s="262"/>
      <c r="D940" s="262"/>
      <c r="E940" s="76"/>
      <c r="F940" s="293"/>
      <c r="G940" s="262"/>
      <c r="H940" s="475"/>
      <c r="I940" s="475"/>
      <c r="J940" s="475"/>
      <c r="N940" s="50"/>
      <c r="R940" s="76"/>
      <c r="S940" s="76"/>
    </row>
    <row r="941">
      <c r="A941" s="76"/>
      <c r="B941" s="76"/>
      <c r="C941" s="262"/>
      <c r="D941" s="262"/>
      <c r="E941" s="76"/>
      <c r="F941" s="293"/>
      <c r="G941" s="262"/>
      <c r="H941" s="475"/>
      <c r="I941" s="475"/>
      <c r="J941" s="475"/>
      <c r="N941" s="50"/>
      <c r="R941" s="76"/>
      <c r="S941" s="76"/>
    </row>
    <row r="942">
      <c r="A942" s="76"/>
      <c r="B942" s="76"/>
      <c r="C942" s="262"/>
      <c r="D942" s="262"/>
      <c r="E942" s="76"/>
      <c r="F942" s="293"/>
      <c r="G942" s="262"/>
      <c r="H942" s="475"/>
      <c r="I942" s="475"/>
      <c r="J942" s="475"/>
      <c r="N942" s="50"/>
      <c r="R942" s="76"/>
      <c r="S942" s="76"/>
    </row>
    <row r="943">
      <c r="A943" s="76"/>
      <c r="B943" s="76"/>
      <c r="C943" s="262"/>
      <c r="D943" s="262"/>
      <c r="E943" s="76"/>
      <c r="F943" s="293"/>
      <c r="G943" s="262"/>
      <c r="H943" s="475"/>
      <c r="I943" s="475"/>
      <c r="J943" s="475"/>
      <c r="N943" s="50"/>
      <c r="R943" s="76"/>
      <c r="S943" s="76"/>
    </row>
    <row r="944">
      <c r="A944" s="76"/>
      <c r="B944" s="76"/>
      <c r="C944" s="262"/>
      <c r="D944" s="262"/>
      <c r="E944" s="76"/>
      <c r="F944" s="293"/>
      <c r="G944" s="262"/>
      <c r="H944" s="475"/>
      <c r="I944" s="475"/>
      <c r="J944" s="475"/>
      <c r="N944" s="50"/>
      <c r="R944" s="76"/>
      <c r="S944" s="76"/>
    </row>
    <row r="945">
      <c r="A945" s="76"/>
      <c r="B945" s="76"/>
      <c r="C945" s="262"/>
      <c r="D945" s="262"/>
      <c r="E945" s="76"/>
      <c r="F945" s="293"/>
      <c r="G945" s="262"/>
      <c r="H945" s="475"/>
      <c r="I945" s="475"/>
      <c r="J945" s="475"/>
      <c r="N945" s="50"/>
      <c r="R945" s="76"/>
      <c r="S945" s="76"/>
    </row>
    <row r="946">
      <c r="A946" s="76"/>
      <c r="B946" s="76"/>
      <c r="C946" s="262"/>
      <c r="D946" s="262"/>
      <c r="E946" s="76"/>
      <c r="F946" s="293"/>
      <c r="G946" s="262"/>
      <c r="H946" s="475"/>
      <c r="I946" s="475"/>
      <c r="J946" s="475"/>
      <c r="N946" s="50"/>
      <c r="R946" s="76"/>
      <c r="S946" s="76"/>
    </row>
    <row r="947">
      <c r="A947" s="76"/>
      <c r="B947" s="76"/>
      <c r="C947" s="262"/>
      <c r="D947" s="262"/>
      <c r="E947" s="76"/>
      <c r="F947" s="293"/>
      <c r="G947" s="262"/>
      <c r="H947" s="475"/>
      <c r="I947" s="475"/>
      <c r="J947" s="475"/>
      <c r="N947" s="50"/>
      <c r="R947" s="76"/>
      <c r="S947" s="76"/>
    </row>
    <row r="948">
      <c r="A948" s="76"/>
      <c r="B948" s="76"/>
      <c r="C948" s="262"/>
      <c r="D948" s="262"/>
      <c r="E948" s="76"/>
      <c r="F948" s="293"/>
      <c r="G948" s="262"/>
      <c r="H948" s="475"/>
      <c r="I948" s="475"/>
      <c r="J948" s="475"/>
      <c r="N948" s="50"/>
      <c r="R948" s="76"/>
      <c r="S948" s="76"/>
    </row>
    <row r="949">
      <c r="A949" s="76"/>
      <c r="B949" s="76"/>
      <c r="C949" s="262"/>
      <c r="D949" s="262"/>
      <c r="E949" s="76"/>
      <c r="F949" s="293"/>
      <c r="G949" s="262"/>
      <c r="H949" s="475"/>
      <c r="I949" s="475"/>
      <c r="J949" s="475"/>
      <c r="N949" s="50"/>
      <c r="R949" s="76"/>
      <c r="S949" s="76"/>
    </row>
    <row r="950">
      <c r="A950" s="76"/>
      <c r="B950" s="76"/>
      <c r="C950" s="262"/>
      <c r="D950" s="262"/>
      <c r="E950" s="76"/>
      <c r="F950" s="293"/>
      <c r="G950" s="262"/>
      <c r="H950" s="475"/>
      <c r="I950" s="475"/>
      <c r="J950" s="475"/>
      <c r="N950" s="50"/>
      <c r="R950" s="76"/>
      <c r="S950" s="76"/>
    </row>
    <row r="951">
      <c r="A951" s="76"/>
      <c r="B951" s="76"/>
      <c r="C951" s="262"/>
      <c r="D951" s="262"/>
      <c r="E951" s="76"/>
      <c r="F951" s="293"/>
      <c r="G951" s="262"/>
      <c r="H951" s="475"/>
      <c r="I951" s="475"/>
      <c r="J951" s="475"/>
      <c r="N951" s="50"/>
      <c r="R951" s="76"/>
      <c r="S951" s="76"/>
    </row>
    <row r="952">
      <c r="A952" s="76"/>
      <c r="B952" s="76"/>
      <c r="C952" s="262"/>
      <c r="D952" s="262"/>
      <c r="E952" s="76"/>
      <c r="F952" s="293"/>
      <c r="G952" s="262"/>
      <c r="H952" s="475"/>
      <c r="I952" s="475"/>
      <c r="J952" s="475"/>
      <c r="N952" s="50"/>
      <c r="R952" s="76"/>
      <c r="S952" s="76"/>
    </row>
    <row r="953">
      <c r="A953" s="76"/>
      <c r="B953" s="76"/>
      <c r="C953" s="262"/>
      <c r="D953" s="262"/>
      <c r="E953" s="76"/>
      <c r="F953" s="293"/>
      <c r="G953" s="262"/>
      <c r="H953" s="475"/>
      <c r="I953" s="475"/>
      <c r="J953" s="475"/>
      <c r="N953" s="50"/>
      <c r="R953" s="76"/>
      <c r="S953" s="76"/>
    </row>
    <row r="954">
      <c r="A954" s="76"/>
      <c r="B954" s="76"/>
      <c r="C954" s="262"/>
      <c r="D954" s="262"/>
      <c r="E954" s="76"/>
      <c r="F954" s="293"/>
      <c r="G954" s="262"/>
      <c r="H954" s="475"/>
      <c r="I954" s="475"/>
      <c r="J954" s="475"/>
      <c r="N954" s="50"/>
      <c r="R954" s="76"/>
      <c r="S954" s="76"/>
    </row>
    <row r="955">
      <c r="A955" s="76"/>
      <c r="B955" s="76"/>
      <c r="C955" s="262"/>
      <c r="D955" s="262"/>
      <c r="E955" s="76"/>
      <c r="F955" s="293"/>
      <c r="G955" s="262"/>
      <c r="H955" s="475"/>
      <c r="I955" s="475"/>
      <c r="J955" s="475"/>
      <c r="N955" s="50"/>
      <c r="R955" s="76"/>
      <c r="S955" s="76"/>
    </row>
    <row r="956">
      <c r="A956" s="76"/>
      <c r="B956" s="76"/>
      <c r="C956" s="262"/>
      <c r="D956" s="262"/>
      <c r="E956" s="76"/>
      <c r="F956" s="293"/>
      <c r="G956" s="262"/>
      <c r="H956" s="475"/>
      <c r="I956" s="475"/>
      <c r="J956" s="475"/>
      <c r="N956" s="50"/>
      <c r="R956" s="76"/>
      <c r="S956" s="76"/>
    </row>
    <row r="957">
      <c r="A957" s="76"/>
      <c r="B957" s="76"/>
      <c r="C957" s="262"/>
      <c r="D957" s="262"/>
      <c r="E957" s="76"/>
      <c r="F957" s="293"/>
      <c r="G957" s="262"/>
      <c r="H957" s="475"/>
      <c r="I957" s="475"/>
      <c r="J957" s="475"/>
      <c r="N957" s="50"/>
      <c r="R957" s="76"/>
      <c r="S957" s="76"/>
    </row>
    <row r="958">
      <c r="A958" s="76"/>
      <c r="B958" s="76"/>
      <c r="C958" s="262"/>
      <c r="D958" s="262"/>
      <c r="E958" s="76"/>
      <c r="F958" s="293"/>
      <c r="G958" s="262"/>
      <c r="H958" s="475"/>
      <c r="I958" s="475"/>
      <c r="J958" s="475"/>
      <c r="N958" s="50"/>
      <c r="R958" s="76"/>
      <c r="S958" s="76"/>
    </row>
    <row r="959">
      <c r="A959" s="76"/>
      <c r="B959" s="76"/>
      <c r="C959" s="262"/>
      <c r="D959" s="262"/>
      <c r="E959" s="76"/>
      <c r="F959" s="293"/>
      <c r="G959" s="262"/>
      <c r="H959" s="475"/>
      <c r="I959" s="475"/>
      <c r="J959" s="475"/>
      <c r="N959" s="50"/>
      <c r="R959" s="76"/>
      <c r="S959" s="76"/>
    </row>
    <row r="960">
      <c r="A960" s="76"/>
      <c r="B960" s="76"/>
      <c r="C960" s="262"/>
      <c r="D960" s="262"/>
      <c r="E960" s="76"/>
      <c r="F960" s="293"/>
      <c r="G960" s="262"/>
      <c r="H960" s="475"/>
      <c r="I960" s="475"/>
      <c r="J960" s="475"/>
      <c r="N960" s="50"/>
      <c r="R960" s="76"/>
      <c r="S960" s="76"/>
    </row>
    <row r="961">
      <c r="A961" s="76"/>
      <c r="B961" s="76"/>
      <c r="C961" s="262"/>
      <c r="D961" s="262"/>
      <c r="E961" s="76"/>
      <c r="F961" s="293"/>
      <c r="G961" s="262"/>
      <c r="H961" s="475"/>
      <c r="I961" s="475"/>
      <c r="J961" s="475"/>
      <c r="N961" s="50"/>
      <c r="R961" s="76"/>
      <c r="S961" s="76"/>
    </row>
    <row r="962">
      <c r="A962" s="76"/>
      <c r="B962" s="76"/>
      <c r="C962" s="262"/>
      <c r="D962" s="262"/>
      <c r="E962" s="76"/>
      <c r="F962" s="293"/>
      <c r="G962" s="262"/>
      <c r="H962" s="475"/>
      <c r="I962" s="475"/>
      <c r="J962" s="475"/>
      <c r="N962" s="50"/>
      <c r="R962" s="76"/>
      <c r="S962" s="76"/>
    </row>
    <row r="963">
      <c r="A963" s="76"/>
      <c r="B963" s="76"/>
      <c r="C963" s="262"/>
      <c r="D963" s="262"/>
      <c r="E963" s="76"/>
      <c r="F963" s="293"/>
      <c r="G963" s="262"/>
      <c r="H963" s="475"/>
      <c r="I963" s="475"/>
      <c r="J963" s="475"/>
      <c r="N963" s="50"/>
      <c r="R963" s="76"/>
      <c r="S963" s="76"/>
    </row>
    <row r="964">
      <c r="A964" s="76"/>
      <c r="B964" s="76"/>
      <c r="C964" s="262"/>
      <c r="D964" s="262"/>
      <c r="E964" s="76"/>
      <c r="F964" s="293"/>
      <c r="G964" s="262"/>
      <c r="H964" s="475"/>
      <c r="I964" s="475"/>
      <c r="J964" s="475"/>
      <c r="N964" s="50"/>
      <c r="R964" s="76"/>
      <c r="S964" s="76"/>
    </row>
    <row r="965">
      <c r="A965" s="76"/>
      <c r="B965" s="76"/>
      <c r="C965" s="262"/>
      <c r="D965" s="262"/>
      <c r="E965" s="76"/>
      <c r="F965" s="293"/>
      <c r="G965" s="262"/>
      <c r="H965" s="475"/>
      <c r="I965" s="475"/>
      <c r="J965" s="475"/>
      <c r="N965" s="50"/>
      <c r="R965" s="76"/>
      <c r="S965" s="76"/>
    </row>
    <row r="966">
      <c r="A966" s="76"/>
      <c r="B966" s="76"/>
      <c r="C966" s="262"/>
      <c r="D966" s="262"/>
      <c r="E966" s="76"/>
      <c r="F966" s="293"/>
      <c r="G966" s="262"/>
      <c r="H966" s="475"/>
      <c r="I966" s="475"/>
      <c r="J966" s="475"/>
      <c r="N966" s="50"/>
      <c r="R966" s="76"/>
      <c r="S966" s="76"/>
    </row>
    <row r="967">
      <c r="A967" s="76"/>
      <c r="B967" s="76"/>
      <c r="C967" s="262"/>
      <c r="D967" s="262"/>
      <c r="E967" s="76"/>
      <c r="F967" s="293"/>
      <c r="G967" s="262"/>
      <c r="H967" s="475"/>
      <c r="I967" s="475"/>
      <c r="J967" s="475"/>
      <c r="N967" s="50"/>
      <c r="R967" s="76"/>
      <c r="S967" s="76"/>
    </row>
    <row r="968">
      <c r="A968" s="76"/>
      <c r="B968" s="76"/>
      <c r="C968" s="262"/>
      <c r="D968" s="262"/>
      <c r="E968" s="76"/>
      <c r="F968" s="293"/>
      <c r="G968" s="262"/>
      <c r="H968" s="475"/>
      <c r="I968" s="475"/>
      <c r="J968" s="475"/>
      <c r="N968" s="50"/>
      <c r="R968" s="76"/>
      <c r="S968" s="76"/>
    </row>
    <row r="969">
      <c r="A969" s="76"/>
      <c r="B969" s="76"/>
      <c r="C969" s="262"/>
      <c r="D969" s="262"/>
      <c r="E969" s="76"/>
      <c r="F969" s="293"/>
      <c r="G969" s="262"/>
      <c r="H969" s="475"/>
      <c r="I969" s="475"/>
      <c r="J969" s="475"/>
      <c r="N969" s="50"/>
      <c r="R969" s="76"/>
      <c r="S969" s="76"/>
    </row>
    <row r="970">
      <c r="A970" s="76"/>
      <c r="B970" s="76"/>
      <c r="C970" s="262"/>
      <c r="D970" s="262"/>
      <c r="E970" s="76"/>
      <c r="F970" s="293"/>
      <c r="G970" s="262"/>
      <c r="H970" s="475"/>
      <c r="I970" s="475"/>
      <c r="J970" s="475"/>
      <c r="N970" s="50"/>
      <c r="R970" s="76"/>
      <c r="S970" s="76"/>
    </row>
    <row r="971">
      <c r="A971" s="76"/>
      <c r="B971" s="76"/>
      <c r="C971" s="262"/>
      <c r="D971" s="262"/>
      <c r="E971" s="76"/>
      <c r="F971" s="293"/>
      <c r="G971" s="262"/>
      <c r="H971" s="475"/>
      <c r="I971" s="475"/>
      <c r="J971" s="475"/>
      <c r="N971" s="50"/>
      <c r="R971" s="76"/>
      <c r="S971" s="76"/>
    </row>
    <row r="972">
      <c r="A972" s="76"/>
      <c r="B972" s="76"/>
      <c r="C972" s="262"/>
      <c r="D972" s="262"/>
      <c r="E972" s="76"/>
      <c r="F972" s="293"/>
      <c r="G972" s="262"/>
      <c r="H972" s="475"/>
      <c r="I972" s="475"/>
      <c r="J972" s="475"/>
      <c r="N972" s="50"/>
      <c r="R972" s="76"/>
      <c r="S972" s="76"/>
    </row>
    <row r="973">
      <c r="A973" s="76"/>
      <c r="B973" s="76"/>
      <c r="C973" s="262"/>
      <c r="D973" s="262"/>
      <c r="E973" s="76"/>
      <c r="F973" s="293"/>
      <c r="G973" s="262"/>
      <c r="H973" s="475"/>
      <c r="I973" s="475"/>
      <c r="J973" s="475"/>
      <c r="N973" s="50"/>
      <c r="R973" s="76"/>
      <c r="S973" s="76"/>
    </row>
    <row r="974">
      <c r="A974" s="76"/>
      <c r="B974" s="76"/>
      <c r="C974" s="262"/>
      <c r="D974" s="262"/>
      <c r="E974" s="76"/>
      <c r="F974" s="293"/>
      <c r="G974" s="262"/>
      <c r="H974" s="475"/>
      <c r="I974" s="475"/>
      <c r="J974" s="475"/>
      <c r="N974" s="50"/>
      <c r="R974" s="76"/>
      <c r="S974" s="76"/>
    </row>
    <row r="975">
      <c r="A975" s="76"/>
      <c r="B975" s="76"/>
      <c r="C975" s="262"/>
      <c r="D975" s="262"/>
      <c r="E975" s="76"/>
      <c r="F975" s="293"/>
      <c r="G975" s="262"/>
      <c r="H975" s="475"/>
      <c r="I975" s="475"/>
      <c r="J975" s="475"/>
      <c r="N975" s="50"/>
      <c r="R975" s="76"/>
      <c r="S975" s="76"/>
    </row>
    <row r="976">
      <c r="A976" s="76"/>
      <c r="B976" s="76"/>
      <c r="C976" s="262"/>
      <c r="D976" s="262"/>
      <c r="E976" s="76"/>
      <c r="F976" s="293"/>
      <c r="G976" s="262"/>
      <c r="H976" s="475"/>
      <c r="I976" s="475"/>
      <c r="J976" s="475"/>
      <c r="N976" s="50"/>
      <c r="R976" s="76"/>
      <c r="S976" s="76"/>
    </row>
    <row r="977">
      <c r="A977" s="76"/>
      <c r="B977" s="76"/>
      <c r="C977" s="262"/>
      <c r="D977" s="262"/>
      <c r="E977" s="76"/>
      <c r="F977" s="293"/>
      <c r="G977" s="262"/>
      <c r="H977" s="475"/>
      <c r="I977" s="475"/>
      <c r="J977" s="475"/>
      <c r="N977" s="50"/>
      <c r="R977" s="76"/>
      <c r="S977" s="76"/>
    </row>
    <row r="978">
      <c r="A978" s="76"/>
      <c r="B978" s="76"/>
      <c r="C978" s="262"/>
      <c r="D978" s="262"/>
      <c r="E978" s="76"/>
      <c r="F978" s="293"/>
      <c r="G978" s="262"/>
      <c r="H978" s="475"/>
      <c r="I978" s="475"/>
      <c r="J978" s="475"/>
      <c r="N978" s="50"/>
      <c r="R978" s="76"/>
      <c r="S978" s="76"/>
    </row>
    <row r="979">
      <c r="A979" s="76"/>
      <c r="B979" s="76"/>
      <c r="C979" s="262"/>
      <c r="D979" s="262"/>
      <c r="E979" s="76"/>
      <c r="F979" s="293"/>
      <c r="G979" s="262"/>
      <c r="H979" s="475"/>
      <c r="I979" s="475"/>
      <c r="J979" s="475"/>
      <c r="N979" s="50"/>
      <c r="R979" s="76"/>
      <c r="S979" s="76"/>
    </row>
    <row r="980">
      <c r="A980" s="76"/>
      <c r="B980" s="76"/>
      <c r="C980" s="262"/>
      <c r="D980" s="262"/>
      <c r="E980" s="76"/>
      <c r="F980" s="293"/>
      <c r="G980" s="262"/>
      <c r="H980" s="475"/>
      <c r="I980" s="475"/>
      <c r="J980" s="475"/>
      <c r="N980" s="50"/>
      <c r="R980" s="76"/>
      <c r="S980" s="76"/>
    </row>
    <row r="981">
      <c r="A981" s="76"/>
      <c r="B981" s="76"/>
      <c r="C981" s="262"/>
      <c r="D981" s="262"/>
      <c r="E981" s="76"/>
      <c r="F981" s="293"/>
      <c r="G981" s="262"/>
      <c r="H981" s="475"/>
      <c r="I981" s="475"/>
      <c r="J981" s="475"/>
      <c r="N981" s="50"/>
      <c r="R981" s="76"/>
      <c r="S981" s="76"/>
    </row>
    <row r="982">
      <c r="A982" s="76"/>
      <c r="B982" s="76"/>
      <c r="C982" s="262"/>
      <c r="D982" s="262"/>
      <c r="E982" s="76"/>
      <c r="F982" s="293"/>
      <c r="G982" s="262"/>
      <c r="H982" s="475"/>
      <c r="I982" s="475"/>
      <c r="J982" s="475"/>
      <c r="N982" s="50"/>
      <c r="R982" s="76"/>
      <c r="S982" s="76"/>
    </row>
    <row r="983">
      <c r="A983" s="76"/>
      <c r="B983" s="76"/>
      <c r="C983" s="262"/>
      <c r="D983" s="262"/>
      <c r="E983" s="76"/>
      <c r="F983" s="293"/>
      <c r="G983" s="262"/>
      <c r="H983" s="475"/>
      <c r="I983" s="475"/>
      <c r="J983" s="475"/>
      <c r="N983" s="50"/>
      <c r="R983" s="76"/>
      <c r="S983" s="76"/>
    </row>
    <row r="984">
      <c r="A984" s="76"/>
      <c r="B984" s="76"/>
      <c r="C984" s="262"/>
      <c r="D984" s="262"/>
      <c r="E984" s="76"/>
      <c r="F984" s="293"/>
      <c r="G984" s="262"/>
      <c r="H984" s="475"/>
      <c r="I984" s="475"/>
      <c r="J984" s="475"/>
      <c r="N984" s="50"/>
      <c r="R984" s="76"/>
      <c r="S984" s="76"/>
    </row>
    <row r="985">
      <c r="A985" s="76"/>
      <c r="B985" s="76"/>
      <c r="C985" s="262"/>
      <c r="D985" s="262"/>
      <c r="E985" s="76"/>
      <c r="F985" s="293"/>
      <c r="G985" s="262"/>
      <c r="H985" s="475"/>
      <c r="I985" s="475"/>
      <c r="J985" s="475"/>
      <c r="N985" s="50"/>
      <c r="R985" s="76"/>
      <c r="S985" s="76"/>
    </row>
    <row r="986">
      <c r="A986" s="76"/>
      <c r="B986" s="76"/>
      <c r="C986" s="262"/>
      <c r="D986" s="262"/>
      <c r="E986" s="76"/>
      <c r="F986" s="293"/>
      <c r="G986" s="262"/>
      <c r="H986" s="475"/>
      <c r="I986" s="475"/>
      <c r="J986" s="475"/>
      <c r="N986" s="50"/>
      <c r="R986" s="76"/>
      <c r="S986" s="76"/>
    </row>
    <row r="987">
      <c r="A987" s="76"/>
      <c r="B987" s="76"/>
      <c r="C987" s="262"/>
      <c r="D987" s="262"/>
      <c r="E987" s="76"/>
      <c r="F987" s="293"/>
      <c r="G987" s="262"/>
      <c r="H987" s="475"/>
      <c r="I987" s="475"/>
      <c r="J987" s="475"/>
      <c r="N987" s="50"/>
      <c r="R987" s="76"/>
      <c r="S987" s="76"/>
    </row>
    <row r="988">
      <c r="A988" s="76"/>
      <c r="B988" s="76"/>
      <c r="C988" s="262"/>
      <c r="D988" s="262"/>
      <c r="E988" s="76"/>
      <c r="F988" s="293"/>
      <c r="G988" s="262"/>
      <c r="H988" s="475"/>
      <c r="I988" s="475"/>
      <c r="J988" s="475"/>
      <c r="N988" s="50"/>
      <c r="R988" s="76"/>
      <c r="S988" s="76"/>
    </row>
    <row r="989">
      <c r="A989" s="76"/>
      <c r="B989" s="76"/>
      <c r="C989" s="262"/>
      <c r="D989" s="262"/>
      <c r="E989" s="76"/>
      <c r="F989" s="293"/>
      <c r="G989" s="262"/>
      <c r="H989" s="475"/>
      <c r="I989" s="475"/>
      <c r="J989" s="475"/>
      <c r="N989" s="50"/>
      <c r="R989" s="76"/>
      <c r="S989" s="76"/>
    </row>
    <row r="990">
      <c r="A990" s="76"/>
      <c r="B990" s="76"/>
      <c r="C990" s="262"/>
      <c r="D990" s="262"/>
      <c r="E990" s="76"/>
      <c r="F990" s="293"/>
      <c r="G990" s="262"/>
      <c r="H990" s="475"/>
      <c r="I990" s="475"/>
      <c r="J990" s="475"/>
      <c r="N990" s="50"/>
      <c r="R990" s="76"/>
      <c r="S990" s="76"/>
    </row>
    <row r="991">
      <c r="A991" s="76"/>
      <c r="B991" s="76"/>
      <c r="C991" s="262"/>
      <c r="D991" s="262"/>
      <c r="E991" s="76"/>
      <c r="F991" s="293"/>
      <c r="G991" s="262"/>
      <c r="H991" s="475"/>
      <c r="I991" s="475"/>
      <c r="J991" s="475"/>
      <c r="N991" s="50"/>
      <c r="R991" s="76"/>
      <c r="S991" s="76"/>
    </row>
    <row r="992">
      <c r="A992" s="76"/>
      <c r="B992" s="76"/>
      <c r="C992" s="262"/>
      <c r="D992" s="262"/>
      <c r="E992" s="76"/>
      <c r="F992" s="293"/>
      <c r="G992" s="262"/>
      <c r="H992" s="475"/>
      <c r="I992" s="475"/>
      <c r="J992" s="475"/>
      <c r="N992" s="50"/>
      <c r="R992" s="76"/>
      <c r="S992" s="76"/>
    </row>
    <row r="993">
      <c r="A993" s="76"/>
      <c r="B993" s="76"/>
      <c r="C993" s="262"/>
      <c r="D993" s="262"/>
      <c r="E993" s="76"/>
      <c r="F993" s="293"/>
      <c r="G993" s="262"/>
      <c r="H993" s="475"/>
      <c r="I993" s="475"/>
      <c r="J993" s="475"/>
      <c r="N993" s="50"/>
      <c r="R993" s="76"/>
      <c r="S993" s="76"/>
    </row>
    <row r="994">
      <c r="A994" s="76"/>
      <c r="B994" s="76"/>
      <c r="C994" s="262"/>
      <c r="D994" s="262"/>
      <c r="E994" s="76"/>
      <c r="F994" s="293"/>
      <c r="G994" s="262"/>
      <c r="H994" s="475"/>
      <c r="I994" s="475"/>
      <c r="J994" s="475"/>
      <c r="N994" s="50"/>
      <c r="R994" s="76"/>
      <c r="S994" s="76"/>
    </row>
    <row r="995">
      <c r="A995" s="76"/>
      <c r="B995" s="76"/>
      <c r="C995" s="262"/>
      <c r="D995" s="262"/>
      <c r="E995" s="76"/>
      <c r="F995" s="293"/>
      <c r="G995" s="262"/>
      <c r="H995" s="475"/>
      <c r="I995" s="475"/>
      <c r="J995" s="475"/>
      <c r="N995" s="50"/>
      <c r="R995" s="76"/>
      <c r="S995" s="76"/>
    </row>
    <row r="996">
      <c r="A996" s="76"/>
      <c r="B996" s="76"/>
      <c r="C996" s="262"/>
      <c r="D996" s="262"/>
      <c r="E996" s="76"/>
      <c r="F996" s="293"/>
      <c r="G996" s="262"/>
      <c r="H996" s="475"/>
      <c r="I996" s="475"/>
      <c r="J996" s="475"/>
      <c r="N996" s="50"/>
      <c r="R996" s="76"/>
      <c r="S996" s="76"/>
    </row>
    <row r="997">
      <c r="A997" s="76"/>
      <c r="B997" s="76"/>
      <c r="C997" s="262"/>
      <c r="D997" s="262"/>
      <c r="E997" s="76"/>
      <c r="F997" s="293"/>
      <c r="G997" s="262"/>
      <c r="H997" s="475"/>
      <c r="I997" s="475"/>
      <c r="J997" s="475"/>
      <c r="N997" s="50"/>
      <c r="R997" s="76"/>
      <c r="S997" s="76"/>
    </row>
    <row r="998">
      <c r="A998" s="76"/>
      <c r="B998" s="76"/>
      <c r="C998" s="262"/>
      <c r="D998" s="262"/>
      <c r="E998" s="76"/>
      <c r="F998" s="293"/>
      <c r="G998" s="262"/>
      <c r="H998" s="475"/>
      <c r="I998" s="475"/>
      <c r="J998" s="475"/>
      <c r="N998" s="50"/>
      <c r="R998" s="76"/>
      <c r="S998" s="76"/>
    </row>
    <row r="999">
      <c r="A999" s="76"/>
      <c r="B999" s="76"/>
      <c r="C999" s="262"/>
      <c r="D999" s="262"/>
      <c r="E999" s="76"/>
      <c r="F999" s="293"/>
      <c r="G999" s="262"/>
      <c r="H999" s="475"/>
      <c r="I999" s="475"/>
      <c r="J999" s="475"/>
      <c r="N999" s="50"/>
      <c r="R999" s="76"/>
      <c r="S999" s="76"/>
    </row>
    <row r="1000">
      <c r="A1000" s="76"/>
      <c r="B1000" s="76"/>
      <c r="C1000" s="262"/>
      <c r="D1000" s="262"/>
      <c r="E1000" s="76"/>
      <c r="F1000" s="293"/>
      <c r="G1000" s="262"/>
      <c r="H1000" s="475"/>
      <c r="I1000" s="475"/>
      <c r="J1000" s="475"/>
      <c r="N1000" s="50"/>
      <c r="R1000" s="76"/>
      <c r="S1000" s="76"/>
    </row>
    <row r="1001">
      <c r="A1001" s="76"/>
      <c r="B1001" s="76"/>
      <c r="C1001" s="262"/>
      <c r="D1001" s="262"/>
      <c r="E1001" s="76"/>
      <c r="F1001" s="293"/>
      <c r="G1001" s="262"/>
      <c r="H1001" s="475"/>
      <c r="I1001" s="475"/>
      <c r="J1001" s="475"/>
      <c r="N1001" s="50"/>
      <c r="R1001" s="76"/>
      <c r="S1001" s="76"/>
    </row>
    <row r="1002">
      <c r="A1002" s="76"/>
      <c r="B1002" s="76"/>
      <c r="C1002" s="262"/>
      <c r="D1002" s="262"/>
      <c r="E1002" s="76"/>
      <c r="F1002" s="293"/>
      <c r="G1002" s="262"/>
      <c r="H1002" s="475"/>
      <c r="I1002" s="475"/>
      <c r="J1002" s="475"/>
      <c r="N1002" s="50"/>
      <c r="R1002" s="76"/>
      <c r="S1002" s="76"/>
    </row>
    <row r="1003">
      <c r="A1003" s="76"/>
      <c r="B1003" s="76"/>
      <c r="C1003" s="262"/>
      <c r="D1003" s="262"/>
      <c r="E1003" s="76"/>
      <c r="F1003" s="293"/>
      <c r="G1003" s="262"/>
      <c r="H1003" s="475"/>
      <c r="I1003" s="475"/>
      <c r="J1003" s="475"/>
      <c r="N1003" s="50"/>
      <c r="R1003" s="76"/>
      <c r="S1003" s="76"/>
    </row>
    <row r="1004">
      <c r="A1004" s="76"/>
      <c r="B1004" s="76"/>
      <c r="C1004" s="262"/>
      <c r="D1004" s="262"/>
      <c r="E1004" s="76"/>
      <c r="F1004" s="293"/>
      <c r="G1004" s="262"/>
      <c r="H1004" s="475"/>
      <c r="I1004" s="475"/>
      <c r="J1004" s="475"/>
      <c r="N1004" s="50"/>
      <c r="R1004" s="76"/>
      <c r="S1004" s="76"/>
    </row>
    <row r="1005">
      <c r="A1005" s="76"/>
      <c r="B1005" s="76"/>
      <c r="C1005" s="262"/>
      <c r="D1005" s="262"/>
      <c r="E1005" s="76"/>
      <c r="F1005" s="293"/>
      <c r="G1005" s="262"/>
      <c r="H1005" s="475"/>
      <c r="I1005" s="475"/>
      <c r="J1005" s="475"/>
      <c r="N1005" s="50"/>
      <c r="R1005" s="76"/>
      <c r="S1005" s="76"/>
    </row>
    <row r="1006">
      <c r="A1006" s="76"/>
      <c r="B1006" s="76"/>
      <c r="C1006" s="262"/>
      <c r="D1006" s="262"/>
      <c r="E1006" s="76"/>
      <c r="F1006" s="293"/>
      <c r="G1006" s="262"/>
      <c r="H1006" s="475"/>
      <c r="I1006" s="475"/>
      <c r="J1006" s="475"/>
      <c r="N1006" s="50"/>
      <c r="R1006" s="76"/>
      <c r="S1006" s="76"/>
    </row>
    <row r="1007">
      <c r="A1007" s="76"/>
      <c r="B1007" s="76"/>
      <c r="C1007" s="262"/>
      <c r="D1007" s="262"/>
      <c r="E1007" s="76"/>
      <c r="F1007" s="293"/>
      <c r="G1007" s="262"/>
      <c r="H1007" s="475"/>
      <c r="I1007" s="475"/>
      <c r="J1007" s="475"/>
      <c r="N1007" s="50"/>
      <c r="R1007" s="76"/>
      <c r="S1007" s="76"/>
    </row>
    <row r="1008">
      <c r="A1008" s="76"/>
      <c r="B1008" s="76"/>
      <c r="C1008" s="262"/>
      <c r="D1008" s="262"/>
      <c r="E1008" s="76"/>
      <c r="F1008" s="293"/>
      <c r="G1008" s="262"/>
      <c r="H1008" s="475"/>
      <c r="I1008" s="475"/>
      <c r="J1008" s="475"/>
      <c r="N1008" s="50"/>
      <c r="R1008" s="76"/>
      <c r="S1008" s="76"/>
    </row>
    <row r="1009">
      <c r="A1009" s="76"/>
      <c r="B1009" s="76"/>
      <c r="C1009" s="262"/>
      <c r="D1009" s="262"/>
      <c r="E1009" s="76"/>
      <c r="F1009" s="293"/>
      <c r="G1009" s="262"/>
      <c r="H1009" s="475"/>
      <c r="I1009" s="475"/>
      <c r="J1009" s="475"/>
      <c r="N1009" s="50"/>
      <c r="R1009" s="76"/>
      <c r="S1009" s="76"/>
    </row>
    <row r="1010">
      <c r="A1010" s="76"/>
      <c r="B1010" s="76"/>
      <c r="C1010" s="262"/>
      <c r="D1010" s="262"/>
      <c r="E1010" s="76"/>
      <c r="F1010" s="293"/>
      <c r="G1010" s="262"/>
      <c r="H1010" s="475"/>
      <c r="I1010" s="475"/>
      <c r="J1010" s="475"/>
      <c r="N1010" s="50"/>
      <c r="R1010" s="76"/>
      <c r="S1010" s="76"/>
    </row>
    <row r="1011">
      <c r="A1011" s="76"/>
      <c r="B1011" s="76"/>
      <c r="C1011" s="262"/>
      <c r="D1011" s="262"/>
      <c r="E1011" s="76"/>
      <c r="F1011" s="293"/>
      <c r="G1011" s="262"/>
      <c r="H1011" s="475"/>
      <c r="I1011" s="475"/>
      <c r="J1011" s="475"/>
      <c r="N1011" s="50"/>
      <c r="R1011" s="76"/>
      <c r="S1011" s="76"/>
    </row>
    <row r="1012">
      <c r="A1012" s="76"/>
      <c r="B1012" s="76"/>
      <c r="C1012" s="262"/>
      <c r="D1012" s="262"/>
      <c r="E1012" s="76"/>
      <c r="F1012" s="293"/>
      <c r="G1012" s="262"/>
      <c r="H1012" s="475"/>
      <c r="I1012" s="475"/>
      <c r="J1012" s="475"/>
      <c r="N1012" s="50"/>
      <c r="R1012" s="76"/>
      <c r="S1012" s="76"/>
    </row>
    <row r="1013">
      <c r="A1013" s="76"/>
      <c r="B1013" s="76"/>
      <c r="C1013" s="262"/>
      <c r="D1013" s="262"/>
      <c r="E1013" s="76"/>
      <c r="F1013" s="293"/>
      <c r="G1013" s="262"/>
      <c r="H1013" s="475"/>
      <c r="I1013" s="475"/>
      <c r="J1013" s="475"/>
      <c r="N1013" s="50"/>
      <c r="R1013" s="76"/>
      <c r="S1013" s="76"/>
    </row>
    <row r="1014">
      <c r="A1014" s="76"/>
      <c r="B1014" s="76"/>
      <c r="C1014" s="262"/>
      <c r="D1014" s="262"/>
      <c r="E1014" s="76"/>
      <c r="F1014" s="293"/>
      <c r="G1014" s="262"/>
      <c r="H1014" s="475"/>
      <c r="I1014" s="475"/>
      <c r="J1014" s="475"/>
      <c r="N1014" s="50"/>
      <c r="R1014" s="76"/>
      <c r="S1014" s="76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3" max="3" width="6.5"/>
    <col customWidth="1" min="4" max="4" width="7.25"/>
    <col customWidth="1" min="5" max="5" width="12.5"/>
    <col customWidth="1" min="6" max="6" width="8.25"/>
    <col customWidth="1" min="7" max="7" width="8.5"/>
  </cols>
  <sheetData>
    <row r="1">
      <c r="A1" s="484" t="s">
        <v>945</v>
      </c>
      <c r="B1" s="485" t="s">
        <v>914</v>
      </c>
      <c r="C1" s="486" t="s">
        <v>915</v>
      </c>
      <c r="D1" s="487" t="s">
        <v>946</v>
      </c>
      <c r="E1" s="488" t="s">
        <v>919</v>
      </c>
      <c r="F1" s="489" t="s">
        <v>921</v>
      </c>
      <c r="G1" s="489" t="s">
        <v>922</v>
      </c>
    </row>
    <row r="2">
      <c r="A2" s="490">
        <v>0.36</v>
      </c>
      <c r="B2" s="491" t="str">
        <f>'Totals % Goal'!A6</f>
        <v>KinC_x36_3</v>
      </c>
      <c r="C2" s="492">
        <v>5.0</v>
      </c>
      <c r="D2" s="493">
        <v>3.0</v>
      </c>
      <c r="E2" s="494">
        <f>'Totals % Goal'!F6</f>
        <v>0.6</v>
      </c>
      <c r="F2" s="495">
        <f>'Totals % Goal'!H6</f>
        <v>1.072066667</v>
      </c>
      <c r="G2" s="496">
        <f>'Totals % Goal'!I6</f>
        <v>1.190633333</v>
      </c>
    </row>
    <row r="3">
      <c r="A3" s="497"/>
      <c r="B3" s="498" t="str">
        <f>'Totals % Goal'!A8</f>
        <v>KinC_x36_5</v>
      </c>
      <c r="C3" s="499">
        <v>5.0</v>
      </c>
      <c r="D3" s="500">
        <v>4.0</v>
      </c>
      <c r="E3" s="501">
        <f>'Totals % Goal'!F8</f>
        <v>1.4</v>
      </c>
      <c r="F3" s="502">
        <f>'Totals % Goal'!H8</f>
        <v>1.218842857</v>
      </c>
      <c r="G3" s="503">
        <f>'Totals % Goal'!I8</f>
        <v>0.8858142857</v>
      </c>
    </row>
    <row r="4">
      <c r="A4" s="504"/>
      <c r="B4" s="505" t="str">
        <f>'Totals % Goal'!A3</f>
        <v>KinC_x36_2</v>
      </c>
      <c r="C4" s="506">
        <v>4.0</v>
      </c>
      <c r="D4" s="507">
        <v>3.0</v>
      </c>
      <c r="E4" s="508">
        <f>SUM('Totals % Goal'!F3:F5)</f>
        <v>3.3</v>
      </c>
      <c r="F4" s="509">
        <f>AVERAGE('Totals % Goal'!H3:H5)</f>
        <v>0.3889060606</v>
      </c>
      <c r="G4" s="510">
        <f>AVERAGE('Totals % Goal'!I3:I5)</f>
        <v>0.2368818182</v>
      </c>
    </row>
    <row r="5">
      <c r="A5" s="511">
        <v>0.5</v>
      </c>
      <c r="B5" s="512" t="str">
        <f>'Totals % Goal'!A16</f>
        <v>KinC_x50_2</v>
      </c>
      <c r="C5" s="513" t="str">
        <f>'Totals % Goal'!B16</f>
        <v>5</v>
      </c>
      <c r="D5" s="514">
        <v>3.4</v>
      </c>
      <c r="E5" s="515">
        <f>'Totals % Goal'!F16</f>
        <v>3</v>
      </c>
      <c r="F5" s="516">
        <f>'Totals % Goal'!H16</f>
        <v>1.21326548</v>
      </c>
      <c r="G5" s="517">
        <f>'Totals % Goal'!I16</f>
        <v>0.896674101</v>
      </c>
    </row>
    <row r="6">
      <c r="A6" s="497"/>
      <c r="B6" s="518" t="str">
        <f>'Totals % Goal'!A19</f>
        <v>KinC_x50_3</v>
      </c>
      <c r="C6" s="519">
        <f>'Totals % Goal'!B19</f>
        <v>5</v>
      </c>
      <c r="D6" s="520">
        <v>4.8</v>
      </c>
      <c r="E6" s="521">
        <f>'Totals % Goal'!F19</f>
        <v>6.4</v>
      </c>
      <c r="F6" s="522">
        <f>'Totals % Goal'!H19</f>
        <v>1.175579489</v>
      </c>
      <c r="G6" s="523">
        <f>'Totals % Goal'!I19</f>
        <v>0.8603999488</v>
      </c>
    </row>
    <row r="7">
      <c r="A7" s="504"/>
      <c r="B7" s="524" t="str">
        <f>'Totals % Goal'!A14</f>
        <v>KinC_x50_1</v>
      </c>
      <c r="C7" s="525">
        <v>4.0</v>
      </c>
      <c r="D7" s="526">
        <v>3.4</v>
      </c>
      <c r="E7" s="527">
        <f>SUM('Totals % Goal'!F14:F15)</f>
        <v>3.8</v>
      </c>
      <c r="F7" s="528">
        <f>Average('Totals % Goal'!H14:H15)</f>
        <v>0.9749131579</v>
      </c>
      <c r="G7" s="529">
        <f>Average('Totals % Goal'!I14:I15)</f>
        <v>0.8059078947</v>
      </c>
    </row>
    <row r="8">
      <c r="A8" s="530">
        <v>0.6</v>
      </c>
      <c r="B8" s="531" t="str">
        <f>'Totals % Goal'!A26</f>
        <v>KinC_x60_3</v>
      </c>
      <c r="C8" s="532">
        <v>5.0</v>
      </c>
      <c r="D8" s="533">
        <v>5.1</v>
      </c>
      <c r="E8" s="535">
        <f>SUM('Totals % Goal'!F26:F27)</f>
        <v>11.6</v>
      </c>
      <c r="F8" s="536">
        <f>AVERAGE('Totals % Goal'!H26:H27)</f>
        <v>0.9913428199</v>
      </c>
      <c r="G8" s="537">
        <f>AVERAGE('Totals % Goal'!I26:I27)</f>
        <v>1.068207547</v>
      </c>
    </row>
    <row r="9">
      <c r="A9" s="504"/>
      <c r="B9" s="538" t="str">
        <f>'Totals % Goal'!A23</f>
        <v>KinC_x60_2</v>
      </c>
      <c r="C9" s="540">
        <v>4.0</v>
      </c>
      <c r="D9" s="541">
        <v>5.1</v>
      </c>
      <c r="E9" s="542">
        <f>SUM('Totals % Goal'!F23:F24)</f>
        <v>19</v>
      </c>
      <c r="F9" s="543">
        <f>AVERAGE('Totals % Goal'!H23:H24)</f>
        <v>0.2162973684</v>
      </c>
      <c r="G9" s="544">
        <f>AVERAGE('Totals % Goal'!I23:I24)</f>
        <v>0.2137542105</v>
      </c>
    </row>
    <row r="10">
      <c r="B10" s="76"/>
      <c r="C10" s="76"/>
      <c r="D10" s="545"/>
      <c r="E10" s="247"/>
      <c r="F10" s="546"/>
      <c r="G10" s="546"/>
    </row>
    <row r="11">
      <c r="B11" s="76"/>
      <c r="C11" s="76"/>
      <c r="D11" s="545"/>
      <c r="E11" s="247"/>
      <c r="F11" s="546"/>
      <c r="G11" s="546"/>
    </row>
    <row r="12">
      <c r="B12" s="76"/>
      <c r="C12" s="76"/>
      <c r="D12" s="545"/>
      <c r="E12" s="247"/>
      <c r="F12" s="546"/>
      <c r="G12" s="546"/>
    </row>
    <row r="13">
      <c r="B13" s="52">
        <v>2024.0</v>
      </c>
      <c r="C13" s="52" t="s">
        <v>954</v>
      </c>
      <c r="D13" s="545"/>
      <c r="E13" s="247"/>
      <c r="F13" s="546"/>
      <c r="G13" s="546"/>
    </row>
    <row r="14">
      <c r="A14" s="484" t="s">
        <v>945</v>
      </c>
      <c r="B14" s="485" t="s">
        <v>914</v>
      </c>
      <c r="C14" s="486" t="s">
        <v>915</v>
      </c>
      <c r="D14" s="487" t="s">
        <v>946</v>
      </c>
      <c r="E14" s="488" t="s">
        <v>919</v>
      </c>
      <c r="F14" s="489" t="s">
        <v>921</v>
      </c>
      <c r="G14" s="489" t="s">
        <v>922</v>
      </c>
    </row>
    <row r="15">
      <c r="A15" s="549">
        <v>0.25</v>
      </c>
      <c r="B15" s="550" t="s">
        <v>790</v>
      </c>
      <c r="C15" s="551">
        <v>5.0</v>
      </c>
      <c r="D15" s="552">
        <v>2.1</v>
      </c>
      <c r="E15" s="551">
        <v>2.6</v>
      </c>
      <c r="F15" s="553"/>
      <c r="G15" s="554"/>
    </row>
    <row r="16">
      <c r="A16" s="497"/>
      <c r="B16" s="555" t="s">
        <v>955</v>
      </c>
      <c r="C16" s="556">
        <v>5.0</v>
      </c>
      <c r="D16" s="557">
        <v>2.4</v>
      </c>
      <c r="E16" s="556">
        <v>2.6</v>
      </c>
      <c r="F16" s="558"/>
      <c r="G16" s="559"/>
    </row>
    <row r="17">
      <c r="A17" s="497"/>
      <c r="B17" s="555" t="s">
        <v>868</v>
      </c>
      <c r="C17" s="556">
        <v>4.0</v>
      </c>
      <c r="D17" s="557">
        <v>2.4</v>
      </c>
      <c r="E17" s="556">
        <v>2.6</v>
      </c>
      <c r="F17" s="558"/>
      <c r="G17" s="559"/>
    </row>
    <row r="18">
      <c r="A18" s="504"/>
      <c r="B18" s="560" t="s">
        <v>690</v>
      </c>
      <c r="C18" s="561">
        <v>3.0</v>
      </c>
      <c r="D18" s="562">
        <v>3.0</v>
      </c>
      <c r="E18" s="561">
        <v>2.6</v>
      </c>
      <c r="F18" s="563"/>
      <c r="G18" s="564"/>
    </row>
    <row r="19">
      <c r="A19" s="565">
        <f>0.36</f>
        <v>0.36</v>
      </c>
      <c r="B19" s="498" t="str">
        <f>'Totals % Goal'!A10</f>
        <v>KinC_x36_6</v>
      </c>
      <c r="C19" s="492">
        <v>5.0</v>
      </c>
      <c r="D19" s="493">
        <v>5.5</v>
      </c>
      <c r="E19" s="501">
        <f>'Totals % Goal'!F10</f>
        <v>4.3</v>
      </c>
      <c r="F19" s="494">
        <f>'Totals % Goal'!H10</f>
        <v>0.4394767442</v>
      </c>
      <c r="G19" s="566">
        <f>'Totals % Goal'!I10</f>
        <v>0.3685139535</v>
      </c>
    </row>
    <row r="20">
      <c r="A20" s="497"/>
      <c r="B20" s="498" t="str">
        <f>'Totals % Goal'!A7</f>
        <v>KinC_x36_4</v>
      </c>
      <c r="C20" s="499">
        <v>4.0</v>
      </c>
      <c r="D20" s="500">
        <v>4.0</v>
      </c>
      <c r="E20" s="501">
        <f>'Totals % Goal'!F7</f>
        <v>2.7</v>
      </c>
      <c r="F20" s="501">
        <f>'Totals % Goal'!H13</f>
        <v>0.416355</v>
      </c>
      <c r="G20" s="567">
        <f>'Totals % Goal'!I13</f>
        <v>0.272605</v>
      </c>
    </row>
    <row r="21">
      <c r="A21" s="504"/>
      <c r="B21" s="505" t="str">
        <f>'Totals % Goal'!A2</f>
        <v>KinC_x36_1</v>
      </c>
      <c r="C21" s="506">
        <v>3.0</v>
      </c>
      <c r="D21" s="507">
        <v>3.0</v>
      </c>
      <c r="E21" s="508">
        <f>'Totals % Goal'!F2</f>
        <v>2.3</v>
      </c>
      <c r="F21" s="508"/>
      <c r="G21" s="568"/>
    </row>
    <row r="22">
      <c r="A22" s="569">
        <v>0.5</v>
      </c>
      <c r="B22" s="570" t="str">
        <f>'Totals % Goal'!A13</f>
        <v>KinC_x50_0</v>
      </c>
      <c r="C22" s="571">
        <v>3.0</v>
      </c>
      <c r="D22" s="572">
        <v>3.4</v>
      </c>
      <c r="E22" s="573">
        <f>'Totals % Goal'!F13</f>
        <v>7.9</v>
      </c>
      <c r="F22" s="573">
        <f>'Totals % Goal'!H13</f>
        <v>0.416355</v>
      </c>
      <c r="G22" s="573">
        <f>'Totals % Goal'!I13</f>
        <v>0.272605</v>
      </c>
    </row>
    <row r="23">
      <c r="A23" s="574">
        <v>0.6</v>
      </c>
      <c r="B23" s="531" t="str">
        <f>#REF!</f>
        <v>#REF!</v>
      </c>
      <c r="C23" s="532">
        <v>5.0</v>
      </c>
      <c r="D23" s="533">
        <v>6.0</v>
      </c>
      <c r="E23" s="535" t="str">
        <f>SUM(#REF!)</f>
        <v>#REF!</v>
      </c>
      <c r="F23" s="575"/>
      <c r="G23" s="576"/>
    </row>
    <row r="24">
      <c r="A24" s="504"/>
      <c r="B24" s="538" t="str">
        <f>'Totals % Goal'!A22</f>
        <v>KinC_x60_1</v>
      </c>
      <c r="C24" s="540">
        <v>3.0</v>
      </c>
      <c r="D24" s="541">
        <v>5.1</v>
      </c>
      <c r="E24" s="577">
        <f>'Totals % Goal'!F22</f>
        <v>25.6</v>
      </c>
      <c r="F24" s="578"/>
      <c r="G24" s="579"/>
    </row>
    <row r="25">
      <c r="B25" s="76"/>
      <c r="C25" s="52"/>
      <c r="D25" s="580"/>
      <c r="E25" s="247"/>
      <c r="F25" s="546"/>
      <c r="G25" s="546"/>
    </row>
    <row r="26">
      <c r="B26" s="76"/>
      <c r="C26" s="76"/>
      <c r="D26" s="545"/>
      <c r="E26" s="247"/>
      <c r="F26" s="546"/>
      <c r="G26" s="546"/>
    </row>
    <row r="27">
      <c r="B27" s="76"/>
      <c r="C27" s="76"/>
      <c r="D27" s="545"/>
      <c r="E27" s="247"/>
      <c r="F27" s="546"/>
      <c r="G27" s="546"/>
    </row>
    <row r="28">
      <c r="B28" s="76"/>
      <c r="C28" s="76"/>
      <c r="D28" s="545"/>
      <c r="E28" s="247"/>
      <c r="F28" s="546"/>
      <c r="G28" s="546"/>
    </row>
    <row r="29">
      <c r="B29" s="76"/>
      <c r="C29" s="76"/>
      <c r="D29" s="545"/>
      <c r="E29" s="247"/>
      <c r="F29" s="546"/>
      <c r="G29" s="546"/>
    </row>
    <row r="30">
      <c r="B30" s="76"/>
      <c r="C30" s="76"/>
      <c r="D30" s="545"/>
      <c r="E30" s="247"/>
      <c r="F30" s="546"/>
      <c r="G30" s="546"/>
    </row>
    <row r="31">
      <c r="B31" s="76"/>
      <c r="C31" s="76"/>
      <c r="D31" s="545"/>
      <c r="E31" s="247"/>
      <c r="F31" s="546"/>
      <c r="G31" s="546"/>
    </row>
    <row r="32">
      <c r="B32" s="76"/>
      <c r="C32" s="76"/>
      <c r="D32" s="545"/>
      <c r="E32" s="247"/>
      <c r="F32" s="546"/>
      <c r="G32" s="546"/>
    </row>
    <row r="33">
      <c r="B33" s="76"/>
      <c r="C33" s="76"/>
      <c r="D33" s="545"/>
      <c r="E33" s="247"/>
      <c r="F33" s="546"/>
      <c r="G33" s="546"/>
    </row>
    <row r="34">
      <c r="B34" s="76"/>
      <c r="C34" s="76"/>
      <c r="D34" s="545"/>
      <c r="E34" s="247"/>
      <c r="F34" s="546"/>
      <c r="G34" s="546"/>
    </row>
    <row r="35">
      <c r="B35" s="76"/>
      <c r="C35" s="76"/>
      <c r="D35" s="545"/>
      <c r="E35" s="247"/>
      <c r="F35" s="546"/>
      <c r="G35" s="546"/>
    </row>
    <row r="36">
      <c r="B36" s="76"/>
      <c r="C36" s="76"/>
      <c r="D36" s="545"/>
      <c r="E36" s="247"/>
      <c r="F36" s="546"/>
      <c r="G36" s="546"/>
    </row>
    <row r="37">
      <c r="B37" s="76"/>
      <c r="C37" s="76"/>
      <c r="D37" s="545"/>
      <c r="E37" s="247"/>
      <c r="F37" s="546"/>
      <c r="G37" s="546"/>
    </row>
    <row r="38">
      <c r="B38" s="76"/>
      <c r="C38" s="76"/>
      <c r="D38" s="545"/>
      <c r="E38" s="247"/>
      <c r="F38" s="546"/>
      <c r="G38" s="546"/>
    </row>
    <row r="39">
      <c r="B39" s="76"/>
      <c r="C39" s="76"/>
      <c r="D39" s="545"/>
      <c r="E39" s="247"/>
      <c r="F39" s="546"/>
      <c r="G39" s="546"/>
    </row>
    <row r="40">
      <c r="B40" s="76"/>
      <c r="C40" s="76"/>
      <c r="D40" s="545"/>
      <c r="E40" s="247"/>
      <c r="F40" s="546"/>
      <c r="G40" s="546"/>
    </row>
    <row r="41">
      <c r="B41" s="76"/>
      <c r="C41" s="76"/>
      <c r="D41" s="545"/>
      <c r="E41" s="247"/>
      <c r="F41" s="546"/>
      <c r="G41" s="546"/>
    </row>
    <row r="42">
      <c r="B42" s="76"/>
      <c r="C42" s="76"/>
      <c r="D42" s="545"/>
      <c r="E42" s="247"/>
      <c r="F42" s="546"/>
      <c r="G42" s="546"/>
    </row>
    <row r="43">
      <c r="B43" s="76"/>
      <c r="C43" s="76"/>
      <c r="D43" s="545"/>
      <c r="E43" s="247"/>
      <c r="F43" s="546"/>
      <c r="G43" s="546"/>
    </row>
    <row r="44">
      <c r="B44" s="76"/>
      <c r="C44" s="76"/>
      <c r="D44" s="545"/>
      <c r="E44" s="247"/>
      <c r="F44" s="546"/>
      <c r="G44" s="546"/>
    </row>
    <row r="45">
      <c r="B45" s="76"/>
      <c r="C45" s="76"/>
      <c r="D45" s="545"/>
      <c r="E45" s="247"/>
      <c r="F45" s="546"/>
      <c r="G45" s="546"/>
    </row>
    <row r="46">
      <c r="B46" s="76"/>
      <c r="C46" s="76"/>
      <c r="D46" s="545"/>
      <c r="E46" s="247"/>
      <c r="F46" s="546"/>
      <c r="G46" s="546"/>
    </row>
    <row r="47">
      <c r="B47" s="76"/>
      <c r="C47" s="76"/>
      <c r="D47" s="545"/>
      <c r="E47" s="247"/>
      <c r="F47" s="546"/>
      <c r="G47" s="546"/>
    </row>
    <row r="48">
      <c r="B48" s="76"/>
      <c r="C48" s="76"/>
      <c r="D48" s="545"/>
      <c r="E48" s="247"/>
      <c r="F48" s="546"/>
      <c r="G48" s="546"/>
    </row>
    <row r="49">
      <c r="B49" s="76"/>
      <c r="C49" s="76"/>
      <c r="D49" s="545"/>
      <c r="E49" s="247"/>
      <c r="F49" s="546"/>
      <c r="G49" s="546"/>
    </row>
    <row r="50">
      <c r="B50" s="76"/>
      <c r="C50" s="76"/>
      <c r="D50" s="545"/>
      <c r="E50" s="247"/>
      <c r="F50" s="546"/>
      <c r="G50" s="546"/>
    </row>
    <row r="51">
      <c r="B51" s="76"/>
      <c r="C51" s="76"/>
      <c r="D51" s="545"/>
      <c r="E51" s="247"/>
      <c r="F51" s="546"/>
      <c r="G51" s="546"/>
    </row>
    <row r="52">
      <c r="B52" s="76"/>
      <c r="C52" s="76"/>
      <c r="D52" s="545"/>
      <c r="E52" s="247"/>
      <c r="F52" s="546"/>
      <c r="G52" s="546"/>
    </row>
    <row r="53">
      <c r="B53" s="76"/>
      <c r="C53" s="76"/>
      <c r="D53" s="545"/>
      <c r="E53" s="247"/>
      <c r="F53" s="546"/>
      <c r="G53" s="546"/>
    </row>
    <row r="54">
      <c r="B54" s="76"/>
      <c r="C54" s="76"/>
      <c r="D54" s="545"/>
      <c r="E54" s="247"/>
      <c r="F54" s="546"/>
      <c r="G54" s="546"/>
    </row>
    <row r="55">
      <c r="B55" s="76"/>
      <c r="C55" s="76"/>
      <c r="D55" s="545"/>
      <c r="E55" s="247"/>
      <c r="F55" s="546"/>
      <c r="G55" s="546"/>
    </row>
    <row r="56">
      <c r="B56" s="76"/>
      <c r="C56" s="76"/>
      <c r="D56" s="545"/>
      <c r="E56" s="247"/>
      <c r="F56" s="546"/>
      <c r="G56" s="546"/>
    </row>
    <row r="57">
      <c r="B57" s="76"/>
      <c r="C57" s="76"/>
      <c r="D57" s="545"/>
      <c r="E57" s="247"/>
      <c r="F57" s="546"/>
      <c r="G57" s="546"/>
    </row>
    <row r="58">
      <c r="B58" s="76"/>
      <c r="C58" s="76"/>
      <c r="D58" s="545"/>
      <c r="E58" s="247"/>
      <c r="F58" s="546"/>
      <c r="G58" s="546"/>
    </row>
    <row r="59">
      <c r="B59" s="76"/>
      <c r="C59" s="76"/>
      <c r="D59" s="545"/>
      <c r="E59" s="247"/>
      <c r="F59" s="546"/>
      <c r="G59" s="546"/>
    </row>
    <row r="60">
      <c r="B60" s="76"/>
      <c r="C60" s="76"/>
      <c r="D60" s="545"/>
      <c r="E60" s="247"/>
      <c r="F60" s="546"/>
      <c r="G60" s="546"/>
    </row>
    <row r="61">
      <c r="B61" s="76"/>
      <c r="C61" s="76"/>
      <c r="D61" s="545"/>
      <c r="E61" s="247"/>
      <c r="F61" s="546"/>
      <c r="G61" s="546"/>
    </row>
    <row r="62">
      <c r="B62" s="76"/>
      <c r="C62" s="76"/>
      <c r="D62" s="545"/>
      <c r="E62" s="247"/>
      <c r="F62" s="546"/>
      <c r="G62" s="546"/>
    </row>
    <row r="63">
      <c r="B63" s="76"/>
      <c r="C63" s="76"/>
      <c r="D63" s="545"/>
      <c r="E63" s="247"/>
      <c r="F63" s="546"/>
      <c r="G63" s="546"/>
    </row>
    <row r="64">
      <c r="B64" s="76"/>
      <c r="C64" s="76"/>
      <c r="D64" s="545"/>
      <c r="E64" s="247"/>
      <c r="F64" s="546"/>
      <c r="G64" s="546"/>
    </row>
    <row r="65">
      <c r="B65" s="76"/>
      <c r="C65" s="76"/>
      <c r="D65" s="545"/>
      <c r="E65" s="247"/>
      <c r="F65" s="546"/>
      <c r="G65" s="546"/>
    </row>
    <row r="66">
      <c r="B66" s="76"/>
      <c r="C66" s="76"/>
      <c r="D66" s="545"/>
      <c r="E66" s="247"/>
      <c r="F66" s="546"/>
      <c r="G66" s="546"/>
    </row>
    <row r="67">
      <c r="B67" s="76"/>
      <c r="C67" s="76"/>
      <c r="D67" s="545"/>
      <c r="E67" s="247"/>
      <c r="F67" s="546"/>
      <c r="G67" s="546"/>
    </row>
    <row r="68">
      <c r="B68" s="76"/>
      <c r="C68" s="76"/>
      <c r="D68" s="545"/>
      <c r="E68" s="247"/>
      <c r="F68" s="546"/>
      <c r="G68" s="546"/>
    </row>
    <row r="69">
      <c r="B69" s="76"/>
      <c r="C69" s="76"/>
      <c r="D69" s="545"/>
      <c r="E69" s="247"/>
      <c r="F69" s="546"/>
      <c r="G69" s="546"/>
    </row>
    <row r="70">
      <c r="B70" s="76"/>
      <c r="C70" s="76"/>
      <c r="D70" s="545"/>
      <c r="E70" s="247"/>
      <c r="F70" s="546"/>
      <c r="G70" s="546"/>
    </row>
    <row r="71">
      <c r="B71" s="76"/>
      <c r="C71" s="76"/>
      <c r="D71" s="545"/>
      <c r="E71" s="247"/>
      <c r="F71" s="546"/>
      <c r="G71" s="546"/>
    </row>
    <row r="72">
      <c r="B72" s="76"/>
      <c r="C72" s="76"/>
      <c r="D72" s="545"/>
      <c r="E72" s="247"/>
      <c r="F72" s="546"/>
      <c r="G72" s="546"/>
    </row>
    <row r="73">
      <c r="B73" s="76"/>
      <c r="C73" s="76"/>
      <c r="D73" s="545"/>
      <c r="E73" s="247"/>
      <c r="F73" s="546"/>
      <c r="G73" s="546"/>
    </row>
    <row r="74">
      <c r="B74" s="76"/>
      <c r="C74" s="76"/>
      <c r="D74" s="545"/>
      <c r="E74" s="247"/>
      <c r="F74" s="546"/>
      <c r="G74" s="546"/>
    </row>
    <row r="75">
      <c r="B75" s="76"/>
      <c r="C75" s="76"/>
      <c r="D75" s="545"/>
      <c r="E75" s="247"/>
      <c r="F75" s="546"/>
      <c r="G75" s="546"/>
    </row>
    <row r="76">
      <c r="B76" s="76"/>
      <c r="C76" s="76"/>
      <c r="D76" s="545"/>
      <c r="E76" s="247"/>
      <c r="F76" s="546"/>
      <c r="G76" s="546"/>
    </row>
    <row r="77">
      <c r="B77" s="76"/>
      <c r="C77" s="76"/>
      <c r="D77" s="545"/>
      <c r="E77" s="247"/>
      <c r="F77" s="546"/>
      <c r="G77" s="546"/>
    </row>
    <row r="78">
      <c r="B78" s="76"/>
      <c r="C78" s="76"/>
      <c r="D78" s="545"/>
      <c r="E78" s="247"/>
      <c r="F78" s="546"/>
      <c r="G78" s="546"/>
    </row>
    <row r="79">
      <c r="B79" s="76"/>
      <c r="C79" s="76"/>
      <c r="D79" s="545"/>
      <c r="E79" s="247"/>
      <c r="F79" s="546"/>
      <c r="G79" s="546"/>
    </row>
    <row r="80">
      <c r="B80" s="76"/>
      <c r="C80" s="76"/>
      <c r="D80" s="545"/>
      <c r="E80" s="247"/>
      <c r="F80" s="546"/>
      <c r="G80" s="546"/>
    </row>
    <row r="81">
      <c r="B81" s="76"/>
      <c r="C81" s="76"/>
      <c r="D81" s="545"/>
      <c r="E81" s="247"/>
      <c r="F81" s="546"/>
      <c r="G81" s="546"/>
    </row>
    <row r="82">
      <c r="B82" s="76"/>
      <c r="C82" s="76"/>
      <c r="D82" s="545"/>
      <c r="E82" s="247"/>
      <c r="F82" s="546"/>
      <c r="G82" s="546"/>
    </row>
    <row r="83">
      <c r="B83" s="76"/>
      <c r="C83" s="76"/>
      <c r="D83" s="545"/>
      <c r="E83" s="247"/>
      <c r="F83" s="546"/>
      <c r="G83" s="546"/>
    </row>
    <row r="84">
      <c r="B84" s="76"/>
      <c r="C84" s="76"/>
      <c r="D84" s="545"/>
      <c r="E84" s="247"/>
      <c r="F84" s="546"/>
      <c r="G84" s="546"/>
    </row>
    <row r="85">
      <c r="B85" s="76"/>
      <c r="C85" s="76"/>
      <c r="D85" s="545"/>
      <c r="E85" s="247"/>
      <c r="F85" s="546"/>
      <c r="G85" s="546"/>
    </row>
    <row r="86">
      <c r="B86" s="76"/>
      <c r="C86" s="76"/>
      <c r="D86" s="545"/>
      <c r="E86" s="247"/>
      <c r="F86" s="546"/>
      <c r="G86" s="546"/>
    </row>
    <row r="87">
      <c r="B87" s="76"/>
      <c r="C87" s="76"/>
      <c r="D87" s="545"/>
      <c r="E87" s="247"/>
      <c r="F87" s="546"/>
      <c r="G87" s="546"/>
    </row>
    <row r="88">
      <c r="B88" s="76"/>
      <c r="C88" s="76"/>
      <c r="D88" s="545"/>
      <c r="E88" s="247"/>
      <c r="F88" s="546"/>
      <c r="G88" s="546"/>
    </row>
    <row r="89">
      <c r="B89" s="76"/>
      <c r="C89" s="76"/>
      <c r="D89" s="545"/>
      <c r="E89" s="247"/>
      <c r="F89" s="546"/>
      <c r="G89" s="546"/>
    </row>
    <row r="90">
      <c r="B90" s="76"/>
      <c r="C90" s="76"/>
      <c r="D90" s="545"/>
      <c r="E90" s="247"/>
      <c r="F90" s="546"/>
      <c r="G90" s="546"/>
    </row>
    <row r="91">
      <c r="B91" s="76"/>
      <c r="C91" s="76"/>
      <c r="D91" s="545"/>
      <c r="E91" s="247"/>
      <c r="F91" s="546"/>
      <c r="G91" s="546"/>
    </row>
    <row r="92">
      <c r="B92" s="76"/>
      <c r="C92" s="76"/>
      <c r="D92" s="545"/>
      <c r="E92" s="247"/>
      <c r="F92" s="546"/>
      <c r="G92" s="546"/>
    </row>
    <row r="93">
      <c r="B93" s="76"/>
      <c r="C93" s="76"/>
      <c r="D93" s="545"/>
      <c r="E93" s="247"/>
      <c r="F93" s="546"/>
      <c r="G93" s="546"/>
    </row>
    <row r="94">
      <c r="B94" s="76"/>
      <c r="C94" s="76"/>
      <c r="D94" s="545"/>
      <c r="E94" s="247"/>
      <c r="F94" s="546"/>
      <c r="G94" s="546"/>
    </row>
    <row r="95">
      <c r="B95" s="76"/>
      <c r="C95" s="76"/>
      <c r="D95" s="545"/>
      <c r="E95" s="247"/>
      <c r="F95" s="546"/>
      <c r="G95" s="546"/>
    </row>
    <row r="96">
      <c r="B96" s="76"/>
      <c r="C96" s="76"/>
      <c r="D96" s="545"/>
      <c r="E96" s="247"/>
      <c r="F96" s="546"/>
      <c r="G96" s="546"/>
    </row>
    <row r="97">
      <c r="B97" s="76"/>
      <c r="C97" s="76"/>
      <c r="D97" s="545"/>
      <c r="E97" s="247"/>
      <c r="F97" s="546"/>
      <c r="G97" s="546"/>
    </row>
    <row r="98">
      <c r="B98" s="76"/>
      <c r="C98" s="76"/>
      <c r="D98" s="545"/>
      <c r="E98" s="247"/>
      <c r="F98" s="546"/>
      <c r="G98" s="546"/>
    </row>
    <row r="99">
      <c r="B99" s="76"/>
      <c r="C99" s="76"/>
      <c r="D99" s="545"/>
      <c r="E99" s="247"/>
      <c r="F99" s="546"/>
      <c r="G99" s="546"/>
    </row>
    <row r="100">
      <c r="B100" s="76"/>
      <c r="C100" s="76"/>
      <c r="D100" s="545"/>
      <c r="E100" s="247"/>
      <c r="F100" s="546"/>
      <c r="G100" s="546"/>
    </row>
    <row r="101">
      <c r="B101" s="76"/>
      <c r="C101" s="76"/>
      <c r="D101" s="545"/>
      <c r="E101" s="247"/>
      <c r="F101" s="546"/>
      <c r="G101" s="546"/>
    </row>
    <row r="102">
      <c r="B102" s="76"/>
      <c r="C102" s="76"/>
      <c r="D102" s="545"/>
      <c r="E102" s="247"/>
      <c r="F102" s="546"/>
      <c r="G102" s="546"/>
    </row>
    <row r="103">
      <c r="B103" s="76"/>
      <c r="C103" s="76"/>
      <c r="D103" s="545"/>
      <c r="E103" s="247"/>
      <c r="F103" s="546"/>
      <c r="G103" s="546"/>
    </row>
    <row r="104">
      <c r="B104" s="76"/>
      <c r="C104" s="76"/>
      <c r="D104" s="545"/>
      <c r="E104" s="247"/>
      <c r="F104" s="546"/>
      <c r="G104" s="546"/>
    </row>
    <row r="105">
      <c r="B105" s="76"/>
      <c r="C105" s="76"/>
      <c r="D105" s="545"/>
      <c r="E105" s="247"/>
      <c r="F105" s="546"/>
      <c r="G105" s="546"/>
    </row>
    <row r="106">
      <c r="B106" s="76"/>
      <c r="C106" s="76"/>
      <c r="D106" s="545"/>
      <c r="E106" s="247"/>
      <c r="F106" s="546"/>
      <c r="G106" s="546"/>
    </row>
    <row r="107">
      <c r="B107" s="76"/>
      <c r="C107" s="76"/>
      <c r="D107" s="545"/>
      <c r="E107" s="247"/>
      <c r="F107" s="546"/>
      <c r="G107" s="546"/>
    </row>
    <row r="108">
      <c r="B108" s="76"/>
      <c r="C108" s="76"/>
      <c r="D108" s="545"/>
      <c r="E108" s="247"/>
      <c r="F108" s="546"/>
      <c r="G108" s="546"/>
    </row>
    <row r="109">
      <c r="B109" s="76"/>
      <c r="C109" s="76"/>
      <c r="D109" s="545"/>
      <c r="E109" s="247"/>
      <c r="F109" s="546"/>
      <c r="G109" s="546"/>
    </row>
    <row r="110">
      <c r="B110" s="76"/>
      <c r="C110" s="76"/>
      <c r="D110" s="545"/>
      <c r="E110" s="247"/>
      <c r="F110" s="546"/>
      <c r="G110" s="546"/>
    </row>
    <row r="111">
      <c r="B111" s="76"/>
      <c r="C111" s="76"/>
      <c r="D111" s="545"/>
      <c r="E111" s="247"/>
      <c r="F111" s="546"/>
      <c r="G111" s="546"/>
    </row>
    <row r="112">
      <c r="B112" s="76"/>
      <c r="C112" s="76"/>
      <c r="D112" s="545"/>
      <c r="E112" s="247"/>
      <c r="F112" s="546"/>
      <c r="G112" s="546"/>
    </row>
    <row r="113">
      <c r="B113" s="76"/>
      <c r="C113" s="76"/>
      <c r="D113" s="545"/>
      <c r="E113" s="247"/>
      <c r="F113" s="546"/>
      <c r="G113" s="546"/>
    </row>
    <row r="114">
      <c r="B114" s="76"/>
      <c r="C114" s="76"/>
      <c r="D114" s="545"/>
      <c r="E114" s="247"/>
      <c r="F114" s="546"/>
      <c r="G114" s="546"/>
    </row>
    <row r="115">
      <c r="B115" s="76"/>
      <c r="C115" s="76"/>
      <c r="D115" s="545"/>
      <c r="E115" s="247"/>
      <c r="F115" s="546"/>
      <c r="G115" s="546"/>
    </row>
    <row r="116">
      <c r="B116" s="76"/>
      <c r="C116" s="76"/>
      <c r="D116" s="545"/>
      <c r="E116" s="247"/>
      <c r="F116" s="546"/>
      <c r="G116" s="546"/>
    </row>
    <row r="117">
      <c r="B117" s="76"/>
      <c r="C117" s="76"/>
      <c r="D117" s="545"/>
      <c r="E117" s="247"/>
      <c r="F117" s="546"/>
      <c r="G117" s="546"/>
    </row>
    <row r="118">
      <c r="B118" s="76"/>
      <c r="C118" s="76"/>
      <c r="D118" s="545"/>
      <c r="E118" s="247"/>
      <c r="F118" s="546"/>
      <c r="G118" s="546"/>
    </row>
    <row r="119">
      <c r="B119" s="76"/>
      <c r="C119" s="76"/>
      <c r="D119" s="545"/>
      <c r="E119" s="247"/>
      <c r="F119" s="546"/>
      <c r="G119" s="546"/>
    </row>
    <row r="120">
      <c r="B120" s="76"/>
      <c r="C120" s="76"/>
      <c r="D120" s="545"/>
      <c r="E120" s="247"/>
      <c r="F120" s="546"/>
      <c r="G120" s="546"/>
    </row>
    <row r="121">
      <c r="B121" s="76"/>
      <c r="C121" s="76"/>
      <c r="D121" s="545"/>
      <c r="E121" s="247"/>
      <c r="F121" s="546"/>
      <c r="G121" s="546"/>
    </row>
    <row r="122">
      <c r="B122" s="76"/>
      <c r="C122" s="76"/>
      <c r="D122" s="545"/>
      <c r="E122" s="247"/>
      <c r="F122" s="546"/>
      <c r="G122" s="546"/>
    </row>
    <row r="123">
      <c r="B123" s="76"/>
      <c r="C123" s="76"/>
      <c r="D123" s="545"/>
      <c r="E123" s="247"/>
      <c r="F123" s="546"/>
      <c r="G123" s="546"/>
    </row>
    <row r="124">
      <c r="B124" s="76"/>
      <c r="C124" s="76"/>
      <c r="D124" s="545"/>
      <c r="E124" s="247"/>
      <c r="F124" s="546"/>
      <c r="G124" s="546"/>
    </row>
    <row r="125">
      <c r="B125" s="76"/>
      <c r="C125" s="76"/>
      <c r="D125" s="545"/>
      <c r="E125" s="247"/>
      <c r="F125" s="546"/>
      <c r="G125" s="546"/>
    </row>
    <row r="126">
      <c r="B126" s="76"/>
      <c r="C126" s="76"/>
      <c r="D126" s="545"/>
      <c r="E126" s="247"/>
      <c r="F126" s="546"/>
      <c r="G126" s="546"/>
    </row>
    <row r="127">
      <c r="B127" s="76"/>
      <c r="C127" s="76"/>
      <c r="D127" s="545"/>
      <c r="E127" s="247"/>
      <c r="F127" s="546"/>
      <c r="G127" s="546"/>
    </row>
    <row r="128">
      <c r="B128" s="76"/>
      <c r="C128" s="76"/>
      <c r="D128" s="545"/>
      <c r="E128" s="247"/>
      <c r="F128" s="546"/>
      <c r="G128" s="546"/>
    </row>
    <row r="129">
      <c r="B129" s="76"/>
      <c r="C129" s="76"/>
      <c r="D129" s="545"/>
      <c r="E129" s="247"/>
      <c r="F129" s="546"/>
      <c r="G129" s="546"/>
    </row>
    <row r="130">
      <c r="B130" s="76"/>
      <c r="C130" s="76"/>
      <c r="D130" s="545"/>
      <c r="E130" s="247"/>
      <c r="F130" s="546"/>
      <c r="G130" s="546"/>
    </row>
    <row r="131">
      <c r="B131" s="76"/>
      <c r="C131" s="76"/>
      <c r="D131" s="545"/>
      <c r="E131" s="247"/>
      <c r="F131" s="546"/>
      <c r="G131" s="546"/>
    </row>
    <row r="132">
      <c r="B132" s="76"/>
      <c r="C132" s="76"/>
      <c r="D132" s="545"/>
      <c r="E132" s="247"/>
      <c r="F132" s="546"/>
      <c r="G132" s="546"/>
    </row>
    <row r="133">
      <c r="B133" s="76"/>
      <c r="C133" s="76"/>
      <c r="D133" s="545"/>
      <c r="E133" s="247"/>
      <c r="F133" s="546"/>
      <c r="G133" s="546"/>
    </row>
    <row r="134">
      <c r="B134" s="76"/>
      <c r="C134" s="76"/>
      <c r="D134" s="545"/>
      <c r="E134" s="247"/>
      <c r="F134" s="546"/>
      <c r="G134" s="546"/>
    </row>
    <row r="135">
      <c r="B135" s="76"/>
      <c r="C135" s="76"/>
      <c r="D135" s="545"/>
      <c r="E135" s="247"/>
      <c r="F135" s="546"/>
      <c r="G135" s="546"/>
    </row>
    <row r="136">
      <c r="B136" s="76"/>
      <c r="C136" s="76"/>
      <c r="D136" s="545"/>
      <c r="E136" s="247"/>
      <c r="F136" s="546"/>
      <c r="G136" s="546"/>
    </row>
    <row r="137">
      <c r="B137" s="76"/>
      <c r="C137" s="76"/>
      <c r="D137" s="545"/>
      <c r="E137" s="247"/>
      <c r="F137" s="546"/>
      <c r="G137" s="546"/>
    </row>
    <row r="138">
      <c r="B138" s="76"/>
      <c r="C138" s="76"/>
      <c r="D138" s="545"/>
      <c r="E138" s="247"/>
      <c r="F138" s="546"/>
      <c r="G138" s="546"/>
    </row>
    <row r="139">
      <c r="B139" s="76"/>
      <c r="C139" s="76"/>
      <c r="D139" s="545"/>
      <c r="E139" s="247"/>
      <c r="F139" s="546"/>
      <c r="G139" s="546"/>
    </row>
    <row r="140">
      <c r="B140" s="76"/>
      <c r="C140" s="76"/>
      <c r="D140" s="545"/>
      <c r="E140" s="247"/>
      <c r="F140" s="546"/>
      <c r="G140" s="546"/>
    </row>
    <row r="141">
      <c r="B141" s="76"/>
      <c r="C141" s="76"/>
      <c r="D141" s="545"/>
      <c r="E141" s="247"/>
      <c r="F141" s="546"/>
      <c r="G141" s="546"/>
    </row>
    <row r="142">
      <c r="B142" s="76"/>
      <c r="C142" s="76"/>
      <c r="D142" s="545"/>
      <c r="E142" s="247"/>
      <c r="F142" s="546"/>
      <c r="G142" s="546"/>
    </row>
    <row r="143">
      <c r="B143" s="76"/>
      <c r="C143" s="76"/>
      <c r="D143" s="545"/>
      <c r="E143" s="247"/>
      <c r="F143" s="546"/>
      <c r="G143" s="546"/>
    </row>
    <row r="144">
      <c r="B144" s="76"/>
      <c r="C144" s="76"/>
      <c r="D144" s="545"/>
      <c r="E144" s="247"/>
      <c r="F144" s="546"/>
      <c r="G144" s="546"/>
    </row>
    <row r="145">
      <c r="B145" s="76"/>
      <c r="C145" s="76"/>
      <c r="D145" s="545"/>
      <c r="E145" s="247"/>
      <c r="F145" s="546"/>
      <c r="G145" s="546"/>
    </row>
    <row r="146">
      <c r="B146" s="76"/>
      <c r="C146" s="76"/>
      <c r="D146" s="545"/>
      <c r="E146" s="247"/>
      <c r="F146" s="546"/>
      <c r="G146" s="546"/>
    </row>
    <row r="147">
      <c r="B147" s="76"/>
      <c r="C147" s="76"/>
      <c r="D147" s="545"/>
      <c r="E147" s="247"/>
      <c r="F147" s="546"/>
      <c r="G147" s="546"/>
    </row>
    <row r="148">
      <c r="B148" s="76"/>
      <c r="C148" s="76"/>
      <c r="D148" s="545"/>
      <c r="E148" s="247"/>
      <c r="F148" s="546"/>
      <c r="G148" s="546"/>
    </row>
    <row r="149">
      <c r="B149" s="76"/>
      <c r="C149" s="76"/>
      <c r="D149" s="545"/>
      <c r="E149" s="247"/>
      <c r="F149" s="546"/>
      <c r="G149" s="546"/>
    </row>
    <row r="150">
      <c r="B150" s="76"/>
      <c r="C150" s="76"/>
      <c r="D150" s="545"/>
      <c r="E150" s="247"/>
      <c r="F150" s="546"/>
      <c r="G150" s="546"/>
    </row>
    <row r="151">
      <c r="B151" s="76"/>
      <c r="C151" s="76"/>
      <c r="D151" s="545"/>
      <c r="E151" s="247"/>
      <c r="F151" s="546"/>
      <c r="G151" s="546"/>
    </row>
    <row r="152">
      <c r="B152" s="76"/>
      <c r="C152" s="76"/>
      <c r="D152" s="545"/>
      <c r="E152" s="247"/>
      <c r="F152" s="546"/>
      <c r="G152" s="546"/>
    </row>
    <row r="153">
      <c r="B153" s="76"/>
      <c r="C153" s="76"/>
      <c r="D153" s="545"/>
      <c r="E153" s="247"/>
      <c r="F153" s="546"/>
      <c r="G153" s="546"/>
    </row>
    <row r="154">
      <c r="B154" s="76"/>
      <c r="C154" s="76"/>
      <c r="D154" s="545"/>
      <c r="E154" s="247"/>
      <c r="F154" s="546"/>
      <c r="G154" s="546"/>
    </row>
    <row r="155">
      <c r="B155" s="76"/>
      <c r="C155" s="76"/>
      <c r="D155" s="545"/>
      <c r="E155" s="247"/>
      <c r="F155" s="546"/>
      <c r="G155" s="546"/>
    </row>
    <row r="156">
      <c r="B156" s="76"/>
      <c r="C156" s="76"/>
      <c r="D156" s="545"/>
      <c r="E156" s="247"/>
      <c r="F156" s="546"/>
      <c r="G156" s="546"/>
    </row>
    <row r="157">
      <c r="B157" s="76"/>
      <c r="C157" s="76"/>
      <c r="D157" s="545"/>
      <c r="E157" s="247"/>
      <c r="F157" s="546"/>
      <c r="G157" s="546"/>
    </row>
    <row r="158">
      <c r="B158" s="76"/>
      <c r="C158" s="76"/>
      <c r="D158" s="545"/>
      <c r="E158" s="247"/>
      <c r="F158" s="546"/>
      <c r="G158" s="546"/>
    </row>
    <row r="159">
      <c r="B159" s="76"/>
      <c r="C159" s="76"/>
      <c r="D159" s="545"/>
      <c r="E159" s="247"/>
      <c r="F159" s="546"/>
      <c r="G159" s="546"/>
    </row>
    <row r="160">
      <c r="B160" s="76"/>
      <c r="C160" s="76"/>
      <c r="D160" s="545"/>
      <c r="E160" s="247"/>
      <c r="F160" s="546"/>
      <c r="G160" s="546"/>
    </row>
    <row r="161">
      <c r="B161" s="76"/>
      <c r="C161" s="76"/>
      <c r="D161" s="545"/>
      <c r="E161" s="247"/>
      <c r="F161" s="546"/>
      <c r="G161" s="546"/>
    </row>
    <row r="162">
      <c r="B162" s="76"/>
      <c r="C162" s="76"/>
      <c r="D162" s="545"/>
      <c r="E162" s="247"/>
      <c r="F162" s="546"/>
      <c r="G162" s="546"/>
    </row>
    <row r="163">
      <c r="B163" s="76"/>
      <c r="C163" s="76"/>
      <c r="D163" s="545"/>
      <c r="E163" s="247"/>
      <c r="F163" s="546"/>
      <c r="G163" s="546"/>
    </row>
    <row r="164">
      <c r="B164" s="76"/>
      <c r="C164" s="76"/>
      <c r="D164" s="545"/>
      <c r="E164" s="247"/>
      <c r="F164" s="546"/>
      <c r="G164" s="546"/>
    </row>
    <row r="165">
      <c r="B165" s="76"/>
      <c r="C165" s="76"/>
      <c r="D165" s="545"/>
      <c r="E165" s="247"/>
      <c r="F165" s="546"/>
      <c r="G165" s="546"/>
    </row>
    <row r="166">
      <c r="B166" s="76"/>
      <c r="C166" s="76"/>
      <c r="D166" s="545"/>
      <c r="E166" s="247"/>
      <c r="F166" s="546"/>
      <c r="G166" s="546"/>
    </row>
    <row r="167">
      <c r="B167" s="76"/>
      <c r="C167" s="76"/>
      <c r="D167" s="545"/>
      <c r="E167" s="247"/>
      <c r="F167" s="546"/>
      <c r="G167" s="546"/>
    </row>
    <row r="168">
      <c r="B168" s="76"/>
      <c r="C168" s="76"/>
      <c r="D168" s="545"/>
      <c r="E168" s="247"/>
      <c r="F168" s="546"/>
      <c r="G168" s="546"/>
    </row>
    <row r="169">
      <c r="B169" s="76"/>
      <c r="C169" s="76"/>
      <c r="D169" s="545"/>
      <c r="E169" s="247"/>
      <c r="F169" s="546"/>
      <c r="G169" s="546"/>
    </row>
    <row r="170">
      <c r="B170" s="76"/>
      <c r="C170" s="76"/>
      <c r="D170" s="545"/>
      <c r="E170" s="247"/>
      <c r="F170" s="546"/>
      <c r="G170" s="546"/>
    </row>
    <row r="171">
      <c r="B171" s="76"/>
      <c r="C171" s="76"/>
      <c r="D171" s="545"/>
      <c r="E171" s="247"/>
      <c r="F171" s="546"/>
      <c r="G171" s="546"/>
    </row>
    <row r="172">
      <c r="B172" s="76"/>
      <c r="C172" s="76"/>
      <c r="D172" s="545"/>
      <c r="E172" s="247"/>
      <c r="F172" s="546"/>
      <c r="G172" s="546"/>
    </row>
    <row r="173">
      <c r="B173" s="76"/>
      <c r="C173" s="76"/>
      <c r="D173" s="545"/>
      <c r="E173" s="247"/>
      <c r="F173" s="546"/>
      <c r="G173" s="546"/>
    </row>
    <row r="174">
      <c r="B174" s="76"/>
      <c r="C174" s="76"/>
      <c r="D174" s="545"/>
      <c r="E174" s="247"/>
      <c r="F174" s="546"/>
      <c r="G174" s="546"/>
    </row>
    <row r="175">
      <c r="B175" s="76"/>
      <c r="C175" s="76"/>
      <c r="D175" s="545"/>
      <c r="E175" s="247"/>
      <c r="F175" s="546"/>
      <c r="G175" s="546"/>
    </row>
    <row r="176">
      <c r="B176" s="76"/>
      <c r="C176" s="76"/>
      <c r="D176" s="545"/>
      <c r="E176" s="247"/>
      <c r="F176" s="546"/>
      <c r="G176" s="546"/>
    </row>
    <row r="177">
      <c r="B177" s="76"/>
      <c r="C177" s="76"/>
      <c r="D177" s="545"/>
      <c r="E177" s="247"/>
      <c r="F177" s="546"/>
      <c r="G177" s="546"/>
    </row>
    <row r="178">
      <c r="B178" s="76"/>
      <c r="C178" s="76"/>
      <c r="D178" s="545"/>
      <c r="E178" s="247"/>
      <c r="F178" s="546"/>
      <c r="G178" s="546"/>
    </row>
    <row r="179">
      <c r="B179" s="76"/>
      <c r="C179" s="76"/>
      <c r="D179" s="545"/>
      <c r="E179" s="247"/>
      <c r="F179" s="546"/>
      <c r="G179" s="546"/>
    </row>
    <row r="180">
      <c r="B180" s="76"/>
      <c r="C180" s="76"/>
      <c r="D180" s="545"/>
      <c r="E180" s="247"/>
      <c r="F180" s="546"/>
      <c r="G180" s="546"/>
    </row>
    <row r="181">
      <c r="B181" s="76"/>
      <c r="C181" s="76"/>
      <c r="D181" s="545"/>
      <c r="E181" s="247"/>
      <c r="F181" s="546"/>
      <c r="G181" s="546"/>
    </row>
    <row r="182">
      <c r="B182" s="76"/>
      <c r="C182" s="76"/>
      <c r="D182" s="545"/>
      <c r="E182" s="247"/>
      <c r="F182" s="546"/>
      <c r="G182" s="546"/>
    </row>
    <row r="183">
      <c r="B183" s="76"/>
      <c r="C183" s="76"/>
      <c r="D183" s="545"/>
      <c r="E183" s="247"/>
      <c r="F183" s="546"/>
      <c r="G183" s="546"/>
    </row>
    <row r="184">
      <c r="B184" s="76"/>
      <c r="C184" s="76"/>
      <c r="D184" s="545"/>
      <c r="E184" s="247"/>
      <c r="F184" s="546"/>
      <c r="G184" s="546"/>
    </row>
    <row r="185">
      <c r="B185" s="76"/>
      <c r="C185" s="76"/>
      <c r="D185" s="545"/>
      <c r="E185" s="247"/>
      <c r="F185" s="546"/>
      <c r="G185" s="546"/>
    </row>
    <row r="186">
      <c r="B186" s="76"/>
      <c r="C186" s="76"/>
      <c r="D186" s="545"/>
      <c r="E186" s="247"/>
      <c r="F186" s="546"/>
      <c r="G186" s="546"/>
    </row>
    <row r="187">
      <c r="B187" s="76"/>
      <c r="C187" s="76"/>
      <c r="D187" s="545"/>
      <c r="E187" s="247"/>
      <c r="F187" s="546"/>
      <c r="G187" s="546"/>
    </row>
    <row r="188">
      <c r="B188" s="76"/>
      <c r="C188" s="76"/>
      <c r="D188" s="545"/>
      <c r="E188" s="247"/>
      <c r="F188" s="546"/>
      <c r="G188" s="546"/>
    </row>
    <row r="189">
      <c r="B189" s="76"/>
      <c r="C189" s="76"/>
      <c r="D189" s="545"/>
      <c r="E189" s="247"/>
      <c r="F189" s="546"/>
      <c r="G189" s="546"/>
    </row>
    <row r="190">
      <c r="B190" s="76"/>
      <c r="C190" s="76"/>
      <c r="D190" s="545"/>
      <c r="E190" s="247"/>
      <c r="F190" s="546"/>
      <c r="G190" s="546"/>
    </row>
    <row r="191">
      <c r="B191" s="76"/>
      <c r="C191" s="76"/>
      <c r="D191" s="545"/>
      <c r="E191" s="247"/>
      <c r="F191" s="546"/>
      <c r="G191" s="546"/>
    </row>
    <row r="192">
      <c r="B192" s="76"/>
      <c r="C192" s="76"/>
      <c r="D192" s="545"/>
      <c r="E192" s="247"/>
      <c r="F192" s="546"/>
      <c r="G192" s="546"/>
    </row>
    <row r="193">
      <c r="B193" s="76"/>
      <c r="C193" s="76"/>
      <c r="D193" s="545"/>
      <c r="E193" s="247"/>
      <c r="F193" s="546"/>
      <c r="G193" s="546"/>
    </row>
    <row r="194">
      <c r="B194" s="76"/>
      <c r="C194" s="76"/>
      <c r="D194" s="545"/>
      <c r="E194" s="247"/>
      <c r="F194" s="546"/>
      <c r="G194" s="546"/>
    </row>
    <row r="195">
      <c r="B195" s="76"/>
      <c r="C195" s="76"/>
      <c r="D195" s="545"/>
      <c r="E195" s="247"/>
      <c r="F195" s="546"/>
      <c r="G195" s="546"/>
    </row>
    <row r="196">
      <c r="B196" s="76"/>
      <c r="C196" s="76"/>
      <c r="D196" s="545"/>
      <c r="E196" s="247"/>
      <c r="F196" s="546"/>
      <c r="G196" s="546"/>
    </row>
    <row r="197">
      <c r="B197" s="76"/>
      <c r="C197" s="76"/>
      <c r="D197" s="545"/>
      <c r="E197" s="247"/>
      <c r="F197" s="546"/>
      <c r="G197" s="546"/>
    </row>
    <row r="198">
      <c r="B198" s="76"/>
      <c r="C198" s="76"/>
      <c r="D198" s="545"/>
      <c r="E198" s="247"/>
      <c r="F198" s="546"/>
      <c r="G198" s="546"/>
    </row>
    <row r="199">
      <c r="B199" s="76"/>
      <c r="C199" s="76"/>
      <c r="D199" s="545"/>
      <c r="E199" s="247"/>
      <c r="F199" s="546"/>
      <c r="G199" s="546"/>
    </row>
    <row r="200">
      <c r="B200" s="76"/>
      <c r="C200" s="76"/>
      <c r="D200" s="545"/>
      <c r="E200" s="247"/>
      <c r="F200" s="546"/>
      <c r="G200" s="546"/>
    </row>
    <row r="201">
      <c r="B201" s="76"/>
      <c r="C201" s="76"/>
      <c r="D201" s="545"/>
      <c r="E201" s="247"/>
      <c r="F201" s="546"/>
      <c r="G201" s="546"/>
    </row>
    <row r="202">
      <c r="B202" s="76"/>
      <c r="C202" s="76"/>
      <c r="D202" s="545"/>
      <c r="E202" s="247"/>
      <c r="F202" s="546"/>
      <c r="G202" s="546"/>
    </row>
    <row r="203">
      <c r="B203" s="76"/>
      <c r="C203" s="76"/>
      <c r="D203" s="545"/>
      <c r="E203" s="247"/>
      <c r="F203" s="546"/>
      <c r="G203" s="546"/>
    </row>
    <row r="204">
      <c r="B204" s="76"/>
      <c r="C204" s="76"/>
      <c r="D204" s="545"/>
      <c r="E204" s="247"/>
      <c r="F204" s="546"/>
      <c r="G204" s="546"/>
    </row>
    <row r="205">
      <c r="B205" s="76"/>
      <c r="C205" s="76"/>
      <c r="D205" s="545"/>
      <c r="E205" s="247"/>
      <c r="F205" s="546"/>
      <c r="G205" s="546"/>
    </row>
    <row r="206">
      <c r="B206" s="76"/>
      <c r="C206" s="76"/>
      <c r="D206" s="545"/>
      <c r="E206" s="247"/>
      <c r="F206" s="546"/>
      <c r="G206" s="546"/>
    </row>
    <row r="207">
      <c r="B207" s="76"/>
      <c r="C207" s="76"/>
      <c r="D207" s="545"/>
      <c r="E207" s="247"/>
      <c r="F207" s="546"/>
      <c r="G207" s="546"/>
    </row>
    <row r="208">
      <c r="B208" s="76"/>
      <c r="C208" s="76"/>
      <c r="D208" s="545"/>
      <c r="E208" s="247"/>
      <c r="F208" s="546"/>
      <c r="G208" s="546"/>
    </row>
    <row r="209">
      <c r="B209" s="76"/>
      <c r="C209" s="76"/>
      <c r="D209" s="545"/>
      <c r="E209" s="247"/>
      <c r="F209" s="546"/>
      <c r="G209" s="546"/>
    </row>
    <row r="210">
      <c r="B210" s="76"/>
      <c r="C210" s="76"/>
      <c r="D210" s="545"/>
      <c r="E210" s="247"/>
      <c r="F210" s="546"/>
      <c r="G210" s="546"/>
    </row>
    <row r="211">
      <c r="B211" s="76"/>
      <c r="C211" s="76"/>
      <c r="D211" s="545"/>
      <c r="E211" s="247"/>
      <c r="F211" s="546"/>
      <c r="G211" s="546"/>
    </row>
    <row r="212">
      <c r="B212" s="76"/>
      <c r="C212" s="76"/>
      <c r="D212" s="545"/>
      <c r="E212" s="247"/>
      <c r="F212" s="546"/>
      <c r="G212" s="546"/>
    </row>
    <row r="213">
      <c r="B213" s="76"/>
      <c r="C213" s="76"/>
      <c r="D213" s="545"/>
      <c r="E213" s="247"/>
      <c r="F213" s="546"/>
      <c r="G213" s="546"/>
    </row>
    <row r="214">
      <c r="B214" s="76"/>
      <c r="C214" s="76"/>
      <c r="D214" s="545"/>
      <c r="E214" s="247"/>
      <c r="F214" s="546"/>
      <c r="G214" s="546"/>
    </row>
    <row r="215">
      <c r="B215" s="76"/>
      <c r="C215" s="76"/>
      <c r="D215" s="545"/>
      <c r="E215" s="247"/>
      <c r="F215" s="546"/>
      <c r="G215" s="546"/>
    </row>
    <row r="216">
      <c r="B216" s="76"/>
      <c r="C216" s="76"/>
      <c r="D216" s="545"/>
      <c r="E216" s="247"/>
      <c r="F216" s="546"/>
      <c r="G216" s="546"/>
    </row>
    <row r="217">
      <c r="B217" s="76"/>
      <c r="C217" s="76"/>
      <c r="D217" s="545"/>
      <c r="E217" s="247"/>
      <c r="F217" s="546"/>
      <c r="G217" s="546"/>
    </row>
    <row r="218">
      <c r="B218" s="76"/>
      <c r="C218" s="76"/>
      <c r="D218" s="545"/>
      <c r="E218" s="247"/>
      <c r="F218" s="546"/>
      <c r="G218" s="546"/>
    </row>
    <row r="219">
      <c r="B219" s="76"/>
      <c r="C219" s="76"/>
      <c r="D219" s="545"/>
      <c r="E219" s="247"/>
      <c r="F219" s="546"/>
      <c r="G219" s="546"/>
    </row>
    <row r="220">
      <c r="B220" s="76"/>
      <c r="C220" s="76"/>
      <c r="D220" s="545"/>
      <c r="E220" s="247"/>
      <c r="F220" s="546"/>
      <c r="G220" s="546"/>
    </row>
    <row r="221">
      <c r="B221" s="76"/>
      <c r="C221" s="76"/>
      <c r="D221" s="545"/>
      <c r="E221" s="247"/>
      <c r="F221" s="546"/>
      <c r="G221" s="546"/>
    </row>
    <row r="222">
      <c r="B222" s="76"/>
      <c r="C222" s="76"/>
      <c r="D222" s="545"/>
      <c r="E222" s="247"/>
      <c r="F222" s="546"/>
      <c r="G222" s="546"/>
    </row>
    <row r="223">
      <c r="B223" s="76"/>
      <c r="C223" s="76"/>
      <c r="D223" s="545"/>
      <c r="E223" s="247"/>
      <c r="F223" s="546"/>
      <c r="G223" s="546"/>
    </row>
    <row r="224">
      <c r="B224" s="76"/>
      <c r="C224" s="76"/>
      <c r="D224" s="545"/>
      <c r="E224" s="247"/>
      <c r="F224" s="546"/>
      <c r="G224" s="546"/>
    </row>
    <row r="225">
      <c r="B225" s="76"/>
      <c r="C225" s="76"/>
      <c r="D225" s="545"/>
      <c r="E225" s="247"/>
      <c r="F225" s="546"/>
      <c r="G225" s="546"/>
    </row>
    <row r="226">
      <c r="B226" s="76"/>
      <c r="C226" s="76"/>
      <c r="D226" s="545"/>
      <c r="E226" s="247"/>
      <c r="F226" s="546"/>
      <c r="G226" s="546"/>
    </row>
    <row r="227">
      <c r="B227" s="76"/>
      <c r="C227" s="76"/>
      <c r="D227" s="545"/>
      <c r="E227" s="247"/>
      <c r="F227" s="546"/>
      <c r="G227" s="546"/>
    </row>
    <row r="228">
      <c r="B228" s="76"/>
      <c r="C228" s="76"/>
      <c r="D228" s="545"/>
      <c r="E228" s="247"/>
      <c r="F228" s="546"/>
      <c r="G228" s="546"/>
    </row>
    <row r="229">
      <c r="B229" s="76"/>
      <c r="C229" s="76"/>
      <c r="D229" s="545"/>
      <c r="E229" s="247"/>
      <c r="F229" s="546"/>
      <c r="G229" s="546"/>
    </row>
    <row r="230">
      <c r="B230" s="76"/>
      <c r="C230" s="76"/>
      <c r="D230" s="545"/>
      <c r="E230" s="247"/>
      <c r="F230" s="546"/>
      <c r="G230" s="546"/>
    </row>
    <row r="231">
      <c r="B231" s="76"/>
      <c r="C231" s="76"/>
      <c r="D231" s="545"/>
      <c r="E231" s="247"/>
      <c r="F231" s="546"/>
      <c r="G231" s="546"/>
    </row>
    <row r="232">
      <c r="B232" s="76"/>
      <c r="C232" s="76"/>
      <c r="D232" s="545"/>
      <c r="E232" s="247"/>
      <c r="F232" s="546"/>
      <c r="G232" s="546"/>
    </row>
    <row r="233">
      <c r="B233" s="76"/>
      <c r="C233" s="76"/>
      <c r="D233" s="545"/>
      <c r="E233" s="247"/>
      <c r="F233" s="546"/>
      <c r="G233" s="546"/>
    </row>
    <row r="234">
      <c r="B234" s="76"/>
      <c r="C234" s="76"/>
      <c r="D234" s="545"/>
      <c r="E234" s="247"/>
      <c r="F234" s="546"/>
      <c r="G234" s="546"/>
    </row>
    <row r="235">
      <c r="B235" s="76"/>
      <c r="C235" s="76"/>
      <c r="D235" s="545"/>
      <c r="E235" s="247"/>
      <c r="F235" s="546"/>
      <c r="G235" s="546"/>
    </row>
    <row r="236">
      <c r="B236" s="76"/>
      <c r="C236" s="76"/>
      <c r="D236" s="545"/>
      <c r="E236" s="247"/>
      <c r="F236" s="546"/>
      <c r="G236" s="546"/>
    </row>
    <row r="237">
      <c r="B237" s="76"/>
      <c r="C237" s="76"/>
      <c r="D237" s="545"/>
      <c r="E237" s="247"/>
      <c r="F237" s="546"/>
      <c r="G237" s="546"/>
    </row>
    <row r="238">
      <c r="B238" s="76"/>
      <c r="C238" s="76"/>
      <c r="D238" s="545"/>
      <c r="E238" s="247"/>
      <c r="F238" s="546"/>
      <c r="G238" s="546"/>
    </row>
    <row r="239">
      <c r="B239" s="76"/>
      <c r="C239" s="76"/>
      <c r="D239" s="545"/>
      <c r="E239" s="247"/>
      <c r="F239" s="546"/>
      <c r="G239" s="546"/>
    </row>
    <row r="240">
      <c r="B240" s="76"/>
      <c r="C240" s="76"/>
      <c r="D240" s="545"/>
      <c r="E240" s="247"/>
      <c r="F240" s="546"/>
      <c r="G240" s="546"/>
    </row>
    <row r="241">
      <c r="B241" s="76"/>
      <c r="C241" s="76"/>
      <c r="D241" s="545"/>
      <c r="E241" s="247"/>
      <c r="F241" s="546"/>
      <c r="G241" s="546"/>
    </row>
    <row r="242">
      <c r="B242" s="76"/>
      <c r="C242" s="76"/>
      <c r="D242" s="545"/>
      <c r="E242" s="247"/>
      <c r="F242" s="546"/>
      <c r="G242" s="546"/>
    </row>
    <row r="243">
      <c r="B243" s="76"/>
      <c r="C243" s="76"/>
      <c r="D243" s="545"/>
      <c r="E243" s="247"/>
      <c r="F243" s="546"/>
      <c r="G243" s="546"/>
    </row>
    <row r="244">
      <c r="B244" s="76"/>
      <c r="C244" s="76"/>
      <c r="D244" s="545"/>
      <c r="E244" s="247"/>
      <c r="F244" s="546"/>
      <c r="G244" s="546"/>
    </row>
    <row r="245">
      <c r="B245" s="76"/>
      <c r="C245" s="76"/>
      <c r="D245" s="545"/>
      <c r="E245" s="247"/>
      <c r="F245" s="546"/>
      <c r="G245" s="546"/>
    </row>
    <row r="246">
      <c r="B246" s="76"/>
      <c r="C246" s="76"/>
      <c r="D246" s="545"/>
      <c r="E246" s="247"/>
      <c r="F246" s="546"/>
      <c r="G246" s="546"/>
    </row>
    <row r="247">
      <c r="B247" s="76"/>
      <c r="C247" s="76"/>
      <c r="D247" s="545"/>
      <c r="E247" s="247"/>
      <c r="F247" s="546"/>
      <c r="G247" s="546"/>
    </row>
    <row r="248">
      <c r="B248" s="76"/>
      <c r="C248" s="76"/>
      <c r="D248" s="545"/>
      <c r="E248" s="247"/>
      <c r="F248" s="546"/>
      <c r="G248" s="546"/>
    </row>
    <row r="249">
      <c r="B249" s="76"/>
      <c r="C249" s="76"/>
      <c r="D249" s="545"/>
      <c r="E249" s="247"/>
      <c r="F249" s="546"/>
      <c r="G249" s="546"/>
    </row>
    <row r="250">
      <c r="B250" s="76"/>
      <c r="C250" s="76"/>
      <c r="D250" s="545"/>
      <c r="E250" s="247"/>
      <c r="F250" s="546"/>
      <c r="G250" s="546"/>
    </row>
    <row r="251">
      <c r="B251" s="76"/>
      <c r="C251" s="76"/>
      <c r="D251" s="545"/>
      <c r="E251" s="247"/>
      <c r="F251" s="546"/>
      <c r="G251" s="546"/>
    </row>
    <row r="252">
      <c r="B252" s="76"/>
      <c r="C252" s="76"/>
      <c r="D252" s="545"/>
      <c r="E252" s="247"/>
      <c r="F252" s="546"/>
      <c r="G252" s="546"/>
    </row>
    <row r="253">
      <c r="B253" s="76"/>
      <c r="C253" s="76"/>
      <c r="D253" s="545"/>
      <c r="E253" s="247"/>
      <c r="F253" s="546"/>
      <c r="G253" s="546"/>
    </row>
    <row r="254">
      <c r="B254" s="76"/>
      <c r="C254" s="76"/>
      <c r="D254" s="545"/>
      <c r="E254" s="247"/>
      <c r="F254" s="546"/>
      <c r="G254" s="546"/>
    </row>
    <row r="255">
      <c r="B255" s="76"/>
      <c r="C255" s="76"/>
      <c r="D255" s="545"/>
      <c r="E255" s="247"/>
      <c r="F255" s="546"/>
      <c r="G255" s="546"/>
    </row>
    <row r="256">
      <c r="B256" s="76"/>
      <c r="C256" s="76"/>
      <c r="D256" s="545"/>
      <c r="E256" s="247"/>
      <c r="F256" s="546"/>
      <c r="G256" s="546"/>
    </row>
    <row r="257">
      <c r="B257" s="76"/>
      <c r="C257" s="76"/>
      <c r="D257" s="545"/>
      <c r="E257" s="247"/>
      <c r="F257" s="546"/>
      <c r="G257" s="546"/>
    </row>
    <row r="258">
      <c r="B258" s="76"/>
      <c r="C258" s="76"/>
      <c r="D258" s="545"/>
      <c r="E258" s="247"/>
      <c r="F258" s="546"/>
      <c r="G258" s="546"/>
    </row>
    <row r="259">
      <c r="B259" s="76"/>
      <c r="C259" s="76"/>
      <c r="D259" s="545"/>
      <c r="E259" s="247"/>
      <c r="F259" s="546"/>
      <c r="G259" s="546"/>
    </row>
    <row r="260">
      <c r="B260" s="76"/>
      <c r="C260" s="76"/>
      <c r="D260" s="545"/>
      <c r="E260" s="247"/>
      <c r="F260" s="546"/>
      <c r="G260" s="546"/>
    </row>
    <row r="261">
      <c r="B261" s="76"/>
      <c r="C261" s="76"/>
      <c r="D261" s="545"/>
      <c r="E261" s="247"/>
      <c r="F261" s="546"/>
      <c r="G261" s="546"/>
    </row>
    <row r="262">
      <c r="B262" s="76"/>
      <c r="C262" s="76"/>
      <c r="D262" s="545"/>
      <c r="E262" s="247"/>
      <c r="F262" s="546"/>
      <c r="G262" s="546"/>
    </row>
    <row r="263">
      <c r="B263" s="76"/>
      <c r="C263" s="76"/>
      <c r="D263" s="545"/>
      <c r="E263" s="247"/>
      <c r="F263" s="546"/>
      <c r="G263" s="546"/>
    </row>
    <row r="264">
      <c r="B264" s="76"/>
      <c r="C264" s="76"/>
      <c r="D264" s="545"/>
      <c r="E264" s="247"/>
      <c r="F264" s="546"/>
      <c r="G264" s="546"/>
    </row>
    <row r="265">
      <c r="B265" s="76"/>
      <c r="C265" s="76"/>
      <c r="D265" s="545"/>
      <c r="E265" s="247"/>
      <c r="F265" s="546"/>
      <c r="G265" s="546"/>
    </row>
    <row r="266">
      <c r="B266" s="76"/>
      <c r="C266" s="76"/>
      <c r="D266" s="545"/>
      <c r="E266" s="247"/>
      <c r="F266" s="546"/>
      <c r="G266" s="546"/>
    </row>
    <row r="267">
      <c r="B267" s="76"/>
      <c r="C267" s="76"/>
      <c r="D267" s="545"/>
      <c r="E267" s="247"/>
      <c r="F267" s="546"/>
      <c r="G267" s="546"/>
    </row>
    <row r="268">
      <c r="B268" s="76"/>
      <c r="C268" s="76"/>
      <c r="D268" s="545"/>
      <c r="E268" s="247"/>
      <c r="F268" s="546"/>
      <c r="G268" s="546"/>
    </row>
    <row r="269">
      <c r="B269" s="76"/>
      <c r="C269" s="76"/>
      <c r="D269" s="545"/>
      <c r="E269" s="247"/>
      <c r="F269" s="546"/>
      <c r="G269" s="546"/>
    </row>
    <row r="270">
      <c r="B270" s="76"/>
      <c r="C270" s="76"/>
      <c r="D270" s="545"/>
      <c r="E270" s="247"/>
      <c r="F270" s="546"/>
      <c r="G270" s="546"/>
    </row>
    <row r="271">
      <c r="B271" s="76"/>
      <c r="C271" s="76"/>
      <c r="D271" s="545"/>
      <c r="E271" s="247"/>
      <c r="F271" s="546"/>
      <c r="G271" s="546"/>
    </row>
    <row r="272">
      <c r="B272" s="76"/>
      <c r="C272" s="76"/>
      <c r="D272" s="545"/>
      <c r="E272" s="247"/>
      <c r="F272" s="546"/>
      <c r="G272" s="546"/>
    </row>
    <row r="273">
      <c r="B273" s="76"/>
      <c r="C273" s="76"/>
      <c r="D273" s="545"/>
      <c r="E273" s="247"/>
      <c r="F273" s="546"/>
      <c r="G273" s="546"/>
    </row>
    <row r="274">
      <c r="B274" s="76"/>
      <c r="C274" s="76"/>
      <c r="D274" s="545"/>
      <c r="E274" s="247"/>
      <c r="F274" s="546"/>
      <c r="G274" s="546"/>
    </row>
    <row r="275">
      <c r="B275" s="76"/>
      <c r="C275" s="76"/>
      <c r="D275" s="545"/>
      <c r="E275" s="247"/>
      <c r="F275" s="546"/>
      <c r="G275" s="546"/>
    </row>
    <row r="276">
      <c r="B276" s="76"/>
      <c r="C276" s="76"/>
      <c r="D276" s="545"/>
      <c r="E276" s="247"/>
      <c r="F276" s="546"/>
      <c r="G276" s="546"/>
    </row>
    <row r="277">
      <c r="B277" s="76"/>
      <c r="C277" s="76"/>
      <c r="D277" s="545"/>
      <c r="E277" s="247"/>
      <c r="F277" s="546"/>
      <c r="G277" s="546"/>
    </row>
    <row r="278">
      <c r="B278" s="76"/>
      <c r="C278" s="76"/>
      <c r="D278" s="545"/>
      <c r="E278" s="247"/>
      <c r="F278" s="546"/>
      <c r="G278" s="546"/>
    </row>
    <row r="279">
      <c r="B279" s="76"/>
      <c r="C279" s="76"/>
      <c r="D279" s="545"/>
      <c r="E279" s="247"/>
      <c r="F279" s="546"/>
      <c r="G279" s="546"/>
    </row>
    <row r="280">
      <c r="B280" s="76"/>
      <c r="C280" s="76"/>
      <c r="D280" s="545"/>
      <c r="E280" s="247"/>
      <c r="F280" s="546"/>
      <c r="G280" s="546"/>
    </row>
    <row r="281">
      <c r="B281" s="76"/>
      <c r="C281" s="76"/>
      <c r="D281" s="545"/>
      <c r="E281" s="247"/>
      <c r="F281" s="546"/>
      <c r="G281" s="546"/>
    </row>
    <row r="282">
      <c r="B282" s="76"/>
      <c r="C282" s="76"/>
      <c r="D282" s="545"/>
      <c r="E282" s="247"/>
      <c r="F282" s="546"/>
      <c r="G282" s="546"/>
    </row>
    <row r="283">
      <c r="B283" s="76"/>
      <c r="C283" s="76"/>
      <c r="D283" s="545"/>
      <c r="E283" s="247"/>
      <c r="F283" s="546"/>
      <c r="G283" s="546"/>
    </row>
    <row r="284">
      <c r="B284" s="76"/>
      <c r="C284" s="76"/>
      <c r="D284" s="545"/>
      <c r="E284" s="247"/>
      <c r="F284" s="546"/>
      <c r="G284" s="546"/>
    </row>
    <row r="285">
      <c r="B285" s="76"/>
      <c r="C285" s="76"/>
      <c r="D285" s="545"/>
      <c r="E285" s="247"/>
      <c r="F285" s="546"/>
      <c r="G285" s="546"/>
    </row>
    <row r="286">
      <c r="B286" s="76"/>
      <c r="C286" s="76"/>
      <c r="D286" s="545"/>
      <c r="E286" s="247"/>
      <c r="F286" s="546"/>
      <c r="G286" s="546"/>
    </row>
    <row r="287">
      <c r="B287" s="76"/>
      <c r="C287" s="76"/>
      <c r="D287" s="545"/>
      <c r="E287" s="247"/>
      <c r="F287" s="546"/>
      <c r="G287" s="546"/>
    </row>
    <row r="288">
      <c r="B288" s="76"/>
      <c r="C288" s="76"/>
      <c r="D288" s="545"/>
      <c r="E288" s="247"/>
      <c r="F288" s="546"/>
      <c r="G288" s="546"/>
    </row>
    <row r="289">
      <c r="B289" s="76"/>
      <c r="C289" s="76"/>
      <c r="D289" s="545"/>
      <c r="E289" s="247"/>
      <c r="F289" s="546"/>
      <c r="G289" s="546"/>
    </row>
    <row r="290">
      <c r="B290" s="76"/>
      <c r="C290" s="76"/>
      <c r="D290" s="545"/>
      <c r="E290" s="247"/>
      <c r="F290" s="546"/>
      <c r="G290" s="546"/>
    </row>
    <row r="291">
      <c r="B291" s="76"/>
      <c r="C291" s="76"/>
      <c r="D291" s="545"/>
      <c r="E291" s="247"/>
      <c r="F291" s="546"/>
      <c r="G291" s="546"/>
    </row>
    <row r="292">
      <c r="B292" s="76"/>
      <c r="C292" s="76"/>
      <c r="D292" s="545"/>
      <c r="E292" s="247"/>
      <c r="F292" s="546"/>
      <c r="G292" s="546"/>
    </row>
    <row r="293">
      <c r="B293" s="76"/>
      <c r="C293" s="76"/>
      <c r="D293" s="545"/>
      <c r="E293" s="247"/>
      <c r="F293" s="546"/>
      <c r="G293" s="546"/>
    </row>
    <row r="294">
      <c r="B294" s="76"/>
      <c r="C294" s="76"/>
      <c r="D294" s="545"/>
      <c r="E294" s="247"/>
      <c r="F294" s="546"/>
      <c r="G294" s="546"/>
    </row>
    <row r="295">
      <c r="B295" s="76"/>
      <c r="C295" s="76"/>
      <c r="D295" s="545"/>
      <c r="E295" s="247"/>
      <c r="F295" s="546"/>
      <c r="G295" s="546"/>
    </row>
    <row r="296">
      <c r="B296" s="76"/>
      <c r="C296" s="76"/>
      <c r="D296" s="545"/>
      <c r="E296" s="247"/>
      <c r="F296" s="546"/>
      <c r="G296" s="546"/>
    </row>
    <row r="297">
      <c r="B297" s="76"/>
      <c r="C297" s="76"/>
      <c r="D297" s="545"/>
      <c r="E297" s="247"/>
      <c r="F297" s="546"/>
      <c r="G297" s="546"/>
    </row>
    <row r="298">
      <c r="B298" s="76"/>
      <c r="C298" s="76"/>
      <c r="D298" s="545"/>
      <c r="E298" s="247"/>
      <c r="F298" s="546"/>
      <c r="G298" s="546"/>
    </row>
    <row r="299">
      <c r="B299" s="76"/>
      <c r="C299" s="76"/>
      <c r="D299" s="545"/>
      <c r="E299" s="247"/>
      <c r="F299" s="546"/>
      <c r="G299" s="546"/>
    </row>
    <row r="300">
      <c r="B300" s="76"/>
      <c r="C300" s="76"/>
      <c r="D300" s="545"/>
      <c r="E300" s="247"/>
      <c r="F300" s="546"/>
      <c r="G300" s="546"/>
    </row>
    <row r="301">
      <c r="B301" s="76"/>
      <c r="C301" s="76"/>
      <c r="D301" s="545"/>
      <c r="E301" s="247"/>
      <c r="F301" s="546"/>
      <c r="G301" s="546"/>
    </row>
    <row r="302">
      <c r="B302" s="76"/>
      <c r="C302" s="76"/>
      <c r="D302" s="545"/>
      <c r="E302" s="247"/>
      <c r="F302" s="546"/>
      <c r="G302" s="546"/>
    </row>
    <row r="303">
      <c r="B303" s="76"/>
      <c r="C303" s="76"/>
      <c r="D303" s="545"/>
      <c r="E303" s="247"/>
      <c r="F303" s="546"/>
      <c r="G303" s="546"/>
    </row>
    <row r="304">
      <c r="B304" s="76"/>
      <c r="C304" s="76"/>
      <c r="D304" s="545"/>
      <c r="E304" s="247"/>
      <c r="F304" s="546"/>
      <c r="G304" s="546"/>
    </row>
    <row r="305">
      <c r="B305" s="76"/>
      <c r="C305" s="76"/>
      <c r="D305" s="545"/>
      <c r="E305" s="247"/>
      <c r="F305" s="546"/>
      <c r="G305" s="546"/>
    </row>
    <row r="306">
      <c r="B306" s="76"/>
      <c r="C306" s="76"/>
      <c r="D306" s="545"/>
      <c r="E306" s="247"/>
      <c r="F306" s="546"/>
      <c r="G306" s="546"/>
    </row>
    <row r="307">
      <c r="B307" s="76"/>
      <c r="C307" s="76"/>
      <c r="D307" s="545"/>
      <c r="E307" s="247"/>
      <c r="F307" s="546"/>
      <c r="G307" s="546"/>
    </row>
    <row r="308">
      <c r="B308" s="76"/>
      <c r="C308" s="76"/>
      <c r="D308" s="545"/>
      <c r="E308" s="247"/>
      <c r="F308" s="546"/>
      <c r="G308" s="546"/>
    </row>
    <row r="309">
      <c r="B309" s="76"/>
      <c r="C309" s="76"/>
      <c r="D309" s="545"/>
      <c r="E309" s="247"/>
      <c r="F309" s="546"/>
      <c r="G309" s="546"/>
    </row>
    <row r="310">
      <c r="B310" s="76"/>
      <c r="C310" s="76"/>
      <c r="D310" s="545"/>
      <c r="E310" s="247"/>
      <c r="F310" s="546"/>
      <c r="G310" s="546"/>
    </row>
    <row r="311">
      <c r="B311" s="76"/>
      <c r="C311" s="76"/>
      <c r="D311" s="545"/>
      <c r="E311" s="247"/>
      <c r="F311" s="546"/>
      <c r="G311" s="546"/>
    </row>
    <row r="312">
      <c r="B312" s="76"/>
      <c r="C312" s="76"/>
      <c r="D312" s="545"/>
      <c r="E312" s="247"/>
      <c r="F312" s="546"/>
      <c r="G312" s="546"/>
    </row>
    <row r="313">
      <c r="B313" s="76"/>
      <c r="C313" s="76"/>
      <c r="D313" s="545"/>
      <c r="E313" s="247"/>
      <c r="F313" s="546"/>
      <c r="G313" s="546"/>
    </row>
    <row r="314">
      <c r="B314" s="76"/>
      <c r="C314" s="76"/>
      <c r="D314" s="545"/>
      <c r="E314" s="247"/>
      <c r="F314" s="546"/>
      <c r="G314" s="546"/>
    </row>
    <row r="315">
      <c r="B315" s="76"/>
      <c r="C315" s="76"/>
      <c r="D315" s="545"/>
      <c r="E315" s="247"/>
      <c r="F315" s="546"/>
      <c r="G315" s="546"/>
    </row>
    <row r="316">
      <c r="B316" s="76"/>
      <c r="C316" s="76"/>
      <c r="D316" s="545"/>
      <c r="E316" s="247"/>
      <c r="F316" s="546"/>
      <c r="G316" s="546"/>
    </row>
    <row r="317">
      <c r="B317" s="76"/>
      <c r="C317" s="76"/>
      <c r="D317" s="545"/>
      <c r="E317" s="247"/>
      <c r="F317" s="546"/>
      <c r="G317" s="546"/>
    </row>
    <row r="318">
      <c r="B318" s="76"/>
      <c r="C318" s="76"/>
      <c r="D318" s="545"/>
      <c r="E318" s="247"/>
      <c r="F318" s="546"/>
      <c r="G318" s="546"/>
    </row>
    <row r="319">
      <c r="B319" s="76"/>
      <c r="C319" s="76"/>
      <c r="D319" s="545"/>
      <c r="E319" s="247"/>
      <c r="F319" s="546"/>
      <c r="G319" s="546"/>
    </row>
    <row r="320">
      <c r="B320" s="76"/>
      <c r="C320" s="76"/>
      <c r="D320" s="545"/>
      <c r="E320" s="247"/>
      <c r="F320" s="546"/>
      <c r="G320" s="546"/>
    </row>
    <row r="321">
      <c r="B321" s="76"/>
      <c r="C321" s="76"/>
      <c r="D321" s="545"/>
      <c r="E321" s="247"/>
      <c r="F321" s="546"/>
      <c r="G321" s="546"/>
    </row>
    <row r="322">
      <c r="B322" s="76"/>
      <c r="C322" s="76"/>
      <c r="D322" s="545"/>
      <c r="E322" s="247"/>
      <c r="F322" s="546"/>
      <c r="G322" s="546"/>
    </row>
    <row r="323">
      <c r="B323" s="76"/>
      <c r="C323" s="76"/>
      <c r="D323" s="545"/>
      <c r="E323" s="247"/>
      <c r="F323" s="546"/>
      <c r="G323" s="546"/>
    </row>
    <row r="324">
      <c r="B324" s="76"/>
      <c r="C324" s="76"/>
      <c r="D324" s="545"/>
      <c r="E324" s="247"/>
      <c r="F324" s="546"/>
      <c r="G324" s="546"/>
    </row>
    <row r="325">
      <c r="B325" s="76"/>
      <c r="C325" s="76"/>
      <c r="D325" s="545"/>
      <c r="E325" s="247"/>
      <c r="F325" s="546"/>
      <c r="G325" s="546"/>
    </row>
    <row r="326">
      <c r="B326" s="76"/>
      <c r="C326" s="76"/>
      <c r="D326" s="545"/>
      <c r="E326" s="247"/>
      <c r="F326" s="546"/>
      <c r="G326" s="546"/>
    </row>
    <row r="327">
      <c r="B327" s="76"/>
      <c r="C327" s="76"/>
      <c r="D327" s="545"/>
      <c r="E327" s="247"/>
      <c r="F327" s="546"/>
      <c r="G327" s="546"/>
    </row>
    <row r="328">
      <c r="B328" s="76"/>
      <c r="C328" s="76"/>
      <c r="D328" s="545"/>
      <c r="E328" s="247"/>
      <c r="F328" s="546"/>
      <c r="G328" s="546"/>
    </row>
    <row r="329">
      <c r="B329" s="76"/>
      <c r="C329" s="76"/>
      <c r="D329" s="545"/>
      <c r="E329" s="247"/>
      <c r="F329" s="546"/>
      <c r="G329" s="546"/>
    </row>
    <row r="330">
      <c r="B330" s="76"/>
      <c r="C330" s="76"/>
      <c r="D330" s="545"/>
      <c r="E330" s="247"/>
      <c r="F330" s="546"/>
      <c r="G330" s="546"/>
    </row>
    <row r="331">
      <c r="B331" s="76"/>
      <c r="C331" s="76"/>
      <c r="D331" s="545"/>
      <c r="E331" s="247"/>
      <c r="F331" s="546"/>
      <c r="G331" s="546"/>
    </row>
    <row r="332">
      <c r="B332" s="76"/>
      <c r="C332" s="76"/>
      <c r="D332" s="545"/>
      <c r="E332" s="247"/>
      <c r="F332" s="546"/>
      <c r="G332" s="546"/>
    </row>
    <row r="333">
      <c r="B333" s="76"/>
      <c r="C333" s="76"/>
      <c r="D333" s="545"/>
      <c r="E333" s="247"/>
      <c r="F333" s="546"/>
      <c r="G333" s="546"/>
    </row>
    <row r="334">
      <c r="B334" s="76"/>
      <c r="C334" s="76"/>
      <c r="D334" s="545"/>
      <c r="E334" s="247"/>
      <c r="F334" s="546"/>
      <c r="G334" s="546"/>
    </row>
    <row r="335">
      <c r="B335" s="76"/>
      <c r="C335" s="76"/>
      <c r="D335" s="545"/>
      <c r="E335" s="247"/>
      <c r="F335" s="546"/>
      <c r="G335" s="546"/>
    </row>
    <row r="336">
      <c r="B336" s="76"/>
      <c r="C336" s="76"/>
      <c r="D336" s="545"/>
      <c r="E336" s="247"/>
      <c r="F336" s="546"/>
      <c r="G336" s="546"/>
    </row>
    <row r="337">
      <c r="B337" s="76"/>
      <c r="C337" s="76"/>
      <c r="D337" s="545"/>
      <c r="E337" s="247"/>
      <c r="F337" s="546"/>
      <c r="G337" s="546"/>
    </row>
    <row r="338">
      <c r="B338" s="76"/>
      <c r="C338" s="76"/>
      <c r="D338" s="545"/>
      <c r="E338" s="247"/>
      <c r="F338" s="546"/>
      <c r="G338" s="546"/>
    </row>
    <row r="339">
      <c r="B339" s="76"/>
      <c r="C339" s="76"/>
      <c r="D339" s="545"/>
      <c r="E339" s="247"/>
      <c r="F339" s="546"/>
      <c r="G339" s="546"/>
    </row>
    <row r="340">
      <c r="B340" s="76"/>
      <c r="C340" s="76"/>
      <c r="D340" s="545"/>
      <c r="E340" s="247"/>
      <c r="F340" s="546"/>
      <c r="G340" s="546"/>
    </row>
    <row r="341">
      <c r="B341" s="76"/>
      <c r="C341" s="76"/>
      <c r="D341" s="545"/>
      <c r="E341" s="247"/>
      <c r="F341" s="546"/>
      <c r="G341" s="546"/>
    </row>
    <row r="342">
      <c r="B342" s="76"/>
      <c r="C342" s="76"/>
      <c r="D342" s="545"/>
      <c r="E342" s="247"/>
      <c r="F342" s="546"/>
      <c r="G342" s="546"/>
    </row>
    <row r="343">
      <c r="B343" s="76"/>
      <c r="C343" s="76"/>
      <c r="D343" s="545"/>
      <c r="E343" s="247"/>
      <c r="F343" s="546"/>
      <c r="G343" s="546"/>
    </row>
    <row r="344">
      <c r="B344" s="76"/>
      <c r="C344" s="76"/>
      <c r="D344" s="545"/>
      <c r="E344" s="247"/>
      <c r="F344" s="546"/>
      <c r="G344" s="546"/>
    </row>
    <row r="345">
      <c r="B345" s="76"/>
      <c r="C345" s="76"/>
      <c r="D345" s="545"/>
      <c r="E345" s="247"/>
      <c r="F345" s="546"/>
      <c r="G345" s="546"/>
    </row>
    <row r="346">
      <c r="B346" s="76"/>
      <c r="C346" s="76"/>
      <c r="D346" s="545"/>
      <c r="E346" s="247"/>
      <c r="F346" s="546"/>
      <c r="G346" s="546"/>
    </row>
    <row r="347">
      <c r="B347" s="76"/>
      <c r="C347" s="76"/>
      <c r="D347" s="545"/>
      <c r="E347" s="247"/>
      <c r="F347" s="546"/>
      <c r="G347" s="546"/>
    </row>
    <row r="348">
      <c r="B348" s="76"/>
      <c r="C348" s="76"/>
      <c r="D348" s="545"/>
      <c r="E348" s="247"/>
      <c r="F348" s="546"/>
      <c r="G348" s="546"/>
    </row>
    <row r="349">
      <c r="B349" s="76"/>
      <c r="C349" s="76"/>
      <c r="D349" s="545"/>
      <c r="E349" s="247"/>
      <c r="F349" s="546"/>
      <c r="G349" s="546"/>
    </row>
    <row r="350">
      <c r="B350" s="76"/>
      <c r="C350" s="76"/>
      <c r="D350" s="545"/>
      <c r="E350" s="247"/>
      <c r="F350" s="546"/>
      <c r="G350" s="546"/>
    </row>
    <row r="351">
      <c r="B351" s="76"/>
      <c r="C351" s="76"/>
      <c r="D351" s="545"/>
      <c r="E351" s="247"/>
      <c r="F351" s="546"/>
      <c r="G351" s="546"/>
    </row>
    <row r="352">
      <c r="B352" s="76"/>
      <c r="C352" s="76"/>
      <c r="D352" s="545"/>
      <c r="E352" s="247"/>
      <c r="F352" s="546"/>
      <c r="G352" s="546"/>
    </row>
    <row r="353">
      <c r="B353" s="76"/>
      <c r="C353" s="76"/>
      <c r="D353" s="545"/>
      <c r="E353" s="247"/>
      <c r="F353" s="546"/>
      <c r="G353" s="546"/>
    </row>
    <row r="354">
      <c r="B354" s="76"/>
      <c r="C354" s="76"/>
      <c r="D354" s="545"/>
      <c r="E354" s="247"/>
      <c r="F354" s="546"/>
      <c r="G354" s="546"/>
    </row>
    <row r="355">
      <c r="B355" s="76"/>
      <c r="C355" s="76"/>
      <c r="D355" s="545"/>
      <c r="E355" s="247"/>
      <c r="F355" s="546"/>
      <c r="G355" s="546"/>
    </row>
    <row r="356">
      <c r="B356" s="76"/>
      <c r="C356" s="76"/>
      <c r="D356" s="545"/>
      <c r="E356" s="247"/>
      <c r="F356" s="546"/>
      <c r="G356" s="546"/>
    </row>
    <row r="357">
      <c r="B357" s="76"/>
      <c r="C357" s="76"/>
      <c r="D357" s="545"/>
      <c r="E357" s="247"/>
      <c r="F357" s="546"/>
      <c r="G357" s="546"/>
    </row>
    <row r="358">
      <c r="B358" s="76"/>
      <c r="C358" s="76"/>
      <c r="D358" s="545"/>
      <c r="E358" s="247"/>
      <c r="F358" s="546"/>
      <c r="G358" s="546"/>
    </row>
    <row r="359">
      <c r="B359" s="76"/>
      <c r="C359" s="76"/>
      <c r="D359" s="545"/>
      <c r="E359" s="247"/>
      <c r="F359" s="546"/>
      <c r="G359" s="546"/>
    </row>
    <row r="360">
      <c r="B360" s="76"/>
      <c r="C360" s="76"/>
      <c r="D360" s="545"/>
      <c r="E360" s="247"/>
      <c r="F360" s="546"/>
      <c r="G360" s="546"/>
    </row>
    <row r="361">
      <c r="B361" s="76"/>
      <c r="C361" s="76"/>
      <c r="D361" s="545"/>
      <c r="E361" s="247"/>
      <c r="F361" s="546"/>
      <c r="G361" s="546"/>
    </row>
    <row r="362">
      <c r="B362" s="76"/>
      <c r="C362" s="76"/>
      <c r="D362" s="545"/>
      <c r="E362" s="247"/>
      <c r="F362" s="546"/>
      <c r="G362" s="546"/>
    </row>
    <row r="363">
      <c r="B363" s="76"/>
      <c r="C363" s="76"/>
      <c r="D363" s="545"/>
      <c r="E363" s="247"/>
      <c r="F363" s="546"/>
      <c r="G363" s="546"/>
    </row>
    <row r="364">
      <c r="B364" s="76"/>
      <c r="C364" s="76"/>
      <c r="D364" s="545"/>
      <c r="E364" s="247"/>
      <c r="F364" s="546"/>
      <c r="G364" s="546"/>
    </row>
    <row r="365">
      <c r="B365" s="76"/>
      <c r="C365" s="76"/>
      <c r="D365" s="545"/>
      <c r="E365" s="247"/>
      <c r="F365" s="546"/>
      <c r="G365" s="546"/>
    </row>
    <row r="366">
      <c r="B366" s="76"/>
      <c r="C366" s="76"/>
      <c r="D366" s="545"/>
      <c r="E366" s="247"/>
      <c r="F366" s="546"/>
      <c r="G366" s="546"/>
    </row>
    <row r="367">
      <c r="B367" s="76"/>
      <c r="C367" s="76"/>
      <c r="D367" s="545"/>
      <c r="E367" s="247"/>
      <c r="F367" s="546"/>
      <c r="G367" s="546"/>
    </row>
    <row r="368">
      <c r="B368" s="76"/>
      <c r="C368" s="76"/>
      <c r="D368" s="545"/>
      <c r="E368" s="247"/>
      <c r="F368" s="546"/>
      <c r="G368" s="546"/>
    </row>
    <row r="369">
      <c r="B369" s="76"/>
      <c r="C369" s="76"/>
      <c r="D369" s="545"/>
      <c r="E369" s="247"/>
      <c r="F369" s="546"/>
      <c r="G369" s="546"/>
    </row>
    <row r="370">
      <c r="B370" s="76"/>
      <c r="C370" s="76"/>
      <c r="D370" s="545"/>
      <c r="E370" s="247"/>
      <c r="F370" s="546"/>
      <c r="G370" s="546"/>
    </row>
    <row r="371">
      <c r="B371" s="76"/>
      <c r="C371" s="76"/>
      <c r="D371" s="545"/>
      <c r="E371" s="247"/>
      <c r="F371" s="546"/>
      <c r="G371" s="546"/>
    </row>
    <row r="372">
      <c r="B372" s="76"/>
      <c r="C372" s="76"/>
      <c r="D372" s="545"/>
      <c r="E372" s="247"/>
      <c r="F372" s="546"/>
      <c r="G372" s="546"/>
    </row>
    <row r="373">
      <c r="B373" s="76"/>
      <c r="C373" s="76"/>
      <c r="D373" s="545"/>
      <c r="E373" s="247"/>
      <c r="F373" s="546"/>
      <c r="G373" s="546"/>
    </row>
    <row r="374">
      <c r="B374" s="76"/>
      <c r="C374" s="76"/>
      <c r="D374" s="545"/>
      <c r="E374" s="247"/>
      <c r="F374" s="546"/>
      <c r="G374" s="546"/>
    </row>
    <row r="375">
      <c r="B375" s="76"/>
      <c r="C375" s="76"/>
      <c r="D375" s="545"/>
      <c r="E375" s="247"/>
      <c r="F375" s="546"/>
      <c r="G375" s="546"/>
    </row>
    <row r="376">
      <c r="B376" s="76"/>
      <c r="C376" s="76"/>
      <c r="D376" s="545"/>
      <c r="E376" s="247"/>
      <c r="F376" s="546"/>
      <c r="G376" s="546"/>
    </row>
    <row r="377">
      <c r="B377" s="76"/>
      <c r="C377" s="76"/>
      <c r="D377" s="545"/>
      <c r="E377" s="247"/>
      <c r="F377" s="546"/>
      <c r="G377" s="546"/>
    </row>
    <row r="378">
      <c r="B378" s="76"/>
      <c r="C378" s="76"/>
      <c r="D378" s="545"/>
      <c r="E378" s="247"/>
      <c r="F378" s="546"/>
      <c r="G378" s="546"/>
    </row>
    <row r="379">
      <c r="B379" s="76"/>
      <c r="C379" s="76"/>
      <c r="D379" s="545"/>
      <c r="E379" s="247"/>
      <c r="F379" s="546"/>
      <c r="G379" s="546"/>
    </row>
    <row r="380">
      <c r="B380" s="76"/>
      <c r="C380" s="76"/>
      <c r="D380" s="545"/>
      <c r="E380" s="247"/>
      <c r="F380" s="546"/>
      <c r="G380" s="546"/>
    </row>
    <row r="381">
      <c r="B381" s="76"/>
      <c r="C381" s="76"/>
      <c r="D381" s="545"/>
      <c r="E381" s="247"/>
      <c r="F381" s="546"/>
      <c r="G381" s="546"/>
    </row>
    <row r="382">
      <c r="B382" s="76"/>
      <c r="C382" s="76"/>
      <c r="D382" s="545"/>
      <c r="E382" s="247"/>
      <c r="F382" s="546"/>
      <c r="G382" s="546"/>
    </row>
    <row r="383">
      <c r="B383" s="76"/>
      <c r="C383" s="76"/>
      <c r="D383" s="545"/>
      <c r="E383" s="247"/>
      <c r="F383" s="546"/>
      <c r="G383" s="546"/>
    </row>
    <row r="384">
      <c r="B384" s="76"/>
      <c r="C384" s="76"/>
      <c r="D384" s="545"/>
      <c r="E384" s="247"/>
      <c r="F384" s="546"/>
      <c r="G384" s="546"/>
    </row>
    <row r="385">
      <c r="B385" s="76"/>
      <c r="C385" s="76"/>
      <c r="D385" s="545"/>
      <c r="E385" s="247"/>
      <c r="F385" s="546"/>
      <c r="G385" s="546"/>
    </row>
    <row r="386">
      <c r="B386" s="76"/>
      <c r="C386" s="76"/>
      <c r="D386" s="545"/>
      <c r="E386" s="247"/>
      <c r="F386" s="546"/>
      <c r="G386" s="546"/>
    </row>
    <row r="387">
      <c r="B387" s="76"/>
      <c r="C387" s="76"/>
      <c r="D387" s="545"/>
      <c r="E387" s="247"/>
      <c r="F387" s="546"/>
      <c r="G387" s="546"/>
    </row>
    <row r="388">
      <c r="B388" s="76"/>
      <c r="C388" s="76"/>
      <c r="D388" s="545"/>
      <c r="E388" s="247"/>
      <c r="F388" s="546"/>
      <c r="G388" s="546"/>
    </row>
    <row r="389">
      <c r="B389" s="76"/>
      <c r="C389" s="76"/>
      <c r="D389" s="545"/>
      <c r="E389" s="247"/>
      <c r="F389" s="546"/>
      <c r="G389" s="546"/>
    </row>
    <row r="390">
      <c r="B390" s="76"/>
      <c r="C390" s="76"/>
      <c r="D390" s="545"/>
      <c r="E390" s="247"/>
      <c r="F390" s="546"/>
      <c r="G390" s="546"/>
    </row>
    <row r="391">
      <c r="B391" s="76"/>
      <c r="C391" s="76"/>
      <c r="D391" s="545"/>
      <c r="E391" s="247"/>
      <c r="F391" s="546"/>
      <c r="G391" s="546"/>
    </row>
    <row r="392">
      <c r="B392" s="76"/>
      <c r="C392" s="76"/>
      <c r="D392" s="545"/>
      <c r="E392" s="247"/>
      <c r="F392" s="546"/>
      <c r="G392" s="546"/>
    </row>
    <row r="393">
      <c r="B393" s="76"/>
      <c r="C393" s="76"/>
      <c r="D393" s="545"/>
      <c r="E393" s="247"/>
      <c r="F393" s="546"/>
      <c r="G393" s="546"/>
    </row>
    <row r="394">
      <c r="B394" s="76"/>
      <c r="C394" s="76"/>
      <c r="D394" s="545"/>
      <c r="E394" s="247"/>
      <c r="F394" s="546"/>
      <c r="G394" s="546"/>
    </row>
    <row r="395">
      <c r="B395" s="76"/>
      <c r="C395" s="76"/>
      <c r="D395" s="545"/>
      <c r="E395" s="247"/>
      <c r="F395" s="546"/>
      <c r="G395" s="546"/>
    </row>
    <row r="396">
      <c r="B396" s="76"/>
      <c r="C396" s="76"/>
      <c r="D396" s="545"/>
      <c r="E396" s="247"/>
      <c r="F396" s="546"/>
      <c r="G396" s="546"/>
    </row>
    <row r="397">
      <c r="B397" s="76"/>
      <c r="C397" s="76"/>
      <c r="D397" s="545"/>
      <c r="E397" s="247"/>
      <c r="F397" s="546"/>
      <c r="G397" s="546"/>
    </row>
    <row r="398">
      <c r="B398" s="76"/>
      <c r="C398" s="76"/>
      <c r="D398" s="545"/>
      <c r="E398" s="247"/>
      <c r="F398" s="546"/>
      <c r="G398" s="546"/>
    </row>
    <row r="399">
      <c r="B399" s="76"/>
      <c r="C399" s="76"/>
      <c r="D399" s="545"/>
      <c r="E399" s="247"/>
      <c r="F399" s="546"/>
      <c r="G399" s="546"/>
    </row>
    <row r="400">
      <c r="B400" s="76"/>
      <c r="C400" s="76"/>
      <c r="D400" s="545"/>
      <c r="E400" s="247"/>
      <c r="F400" s="546"/>
      <c r="G400" s="546"/>
    </row>
    <row r="401">
      <c r="B401" s="76"/>
      <c r="C401" s="76"/>
      <c r="D401" s="545"/>
      <c r="E401" s="247"/>
      <c r="F401" s="546"/>
      <c r="G401" s="546"/>
    </row>
    <row r="402">
      <c r="B402" s="76"/>
      <c r="C402" s="76"/>
      <c r="D402" s="545"/>
      <c r="E402" s="247"/>
      <c r="F402" s="546"/>
      <c r="G402" s="546"/>
    </row>
    <row r="403">
      <c r="B403" s="76"/>
      <c r="C403" s="76"/>
      <c r="D403" s="545"/>
      <c r="E403" s="247"/>
      <c r="F403" s="546"/>
      <c r="G403" s="546"/>
    </row>
    <row r="404">
      <c r="B404" s="76"/>
      <c r="C404" s="76"/>
      <c r="D404" s="545"/>
      <c r="E404" s="247"/>
      <c r="F404" s="546"/>
      <c r="G404" s="546"/>
    </row>
    <row r="405">
      <c r="B405" s="76"/>
      <c r="C405" s="76"/>
      <c r="D405" s="545"/>
      <c r="E405" s="247"/>
      <c r="F405" s="546"/>
      <c r="G405" s="546"/>
    </row>
    <row r="406">
      <c r="B406" s="76"/>
      <c r="C406" s="76"/>
      <c r="D406" s="545"/>
      <c r="E406" s="247"/>
      <c r="F406" s="546"/>
      <c r="G406" s="546"/>
    </row>
    <row r="407">
      <c r="B407" s="76"/>
      <c r="C407" s="76"/>
      <c r="D407" s="545"/>
      <c r="E407" s="247"/>
      <c r="F407" s="546"/>
      <c r="G407" s="546"/>
    </row>
    <row r="408">
      <c r="B408" s="76"/>
      <c r="C408" s="76"/>
      <c r="D408" s="545"/>
      <c r="E408" s="247"/>
      <c r="F408" s="546"/>
      <c r="G408" s="546"/>
    </row>
    <row r="409">
      <c r="B409" s="76"/>
      <c r="C409" s="76"/>
      <c r="D409" s="545"/>
      <c r="E409" s="247"/>
      <c r="F409" s="546"/>
      <c r="G409" s="546"/>
    </row>
    <row r="410">
      <c r="B410" s="76"/>
      <c r="C410" s="76"/>
      <c r="D410" s="545"/>
      <c r="E410" s="247"/>
      <c r="F410" s="546"/>
      <c r="G410" s="546"/>
    </row>
    <row r="411">
      <c r="B411" s="76"/>
      <c r="C411" s="76"/>
      <c r="D411" s="545"/>
      <c r="E411" s="247"/>
      <c r="F411" s="546"/>
      <c r="G411" s="546"/>
    </row>
    <row r="412">
      <c r="B412" s="76"/>
      <c r="C412" s="76"/>
      <c r="D412" s="545"/>
      <c r="E412" s="247"/>
      <c r="F412" s="546"/>
      <c r="G412" s="546"/>
    </row>
    <row r="413">
      <c r="B413" s="76"/>
      <c r="C413" s="76"/>
      <c r="D413" s="545"/>
      <c r="E413" s="247"/>
      <c r="F413" s="546"/>
      <c r="G413" s="546"/>
    </row>
    <row r="414">
      <c r="B414" s="76"/>
      <c r="C414" s="76"/>
      <c r="D414" s="545"/>
      <c r="E414" s="247"/>
      <c r="F414" s="546"/>
      <c r="G414" s="546"/>
    </row>
    <row r="415">
      <c r="B415" s="76"/>
      <c r="C415" s="76"/>
      <c r="D415" s="545"/>
      <c r="E415" s="247"/>
      <c r="F415" s="546"/>
      <c r="G415" s="546"/>
    </row>
    <row r="416">
      <c r="B416" s="76"/>
      <c r="C416" s="76"/>
      <c r="D416" s="545"/>
      <c r="E416" s="247"/>
      <c r="F416" s="546"/>
      <c r="G416" s="546"/>
    </row>
    <row r="417">
      <c r="B417" s="76"/>
      <c r="C417" s="76"/>
      <c r="D417" s="545"/>
      <c r="E417" s="247"/>
      <c r="F417" s="546"/>
      <c r="G417" s="546"/>
    </row>
    <row r="418">
      <c r="B418" s="76"/>
      <c r="C418" s="76"/>
      <c r="D418" s="545"/>
      <c r="E418" s="247"/>
      <c r="F418" s="546"/>
      <c r="G418" s="546"/>
    </row>
    <row r="419">
      <c r="B419" s="76"/>
      <c r="C419" s="76"/>
      <c r="D419" s="545"/>
      <c r="E419" s="247"/>
      <c r="F419" s="546"/>
      <c r="G419" s="546"/>
    </row>
    <row r="420">
      <c r="B420" s="76"/>
      <c r="C420" s="76"/>
      <c r="D420" s="545"/>
      <c r="E420" s="247"/>
      <c r="F420" s="546"/>
      <c r="G420" s="546"/>
    </row>
    <row r="421">
      <c r="B421" s="76"/>
      <c r="C421" s="76"/>
      <c r="D421" s="545"/>
      <c r="E421" s="247"/>
      <c r="F421" s="546"/>
      <c r="G421" s="546"/>
    </row>
    <row r="422">
      <c r="B422" s="76"/>
      <c r="C422" s="76"/>
      <c r="D422" s="545"/>
      <c r="E422" s="247"/>
      <c r="F422" s="546"/>
      <c r="G422" s="546"/>
    </row>
    <row r="423">
      <c r="B423" s="76"/>
      <c r="C423" s="76"/>
      <c r="D423" s="545"/>
      <c r="E423" s="247"/>
      <c r="F423" s="546"/>
      <c r="G423" s="546"/>
    </row>
    <row r="424">
      <c r="B424" s="76"/>
      <c r="C424" s="76"/>
      <c r="D424" s="545"/>
      <c r="E424" s="247"/>
      <c r="F424" s="546"/>
      <c r="G424" s="546"/>
    </row>
    <row r="425">
      <c r="B425" s="76"/>
      <c r="C425" s="76"/>
      <c r="D425" s="545"/>
      <c r="E425" s="247"/>
      <c r="F425" s="546"/>
      <c r="G425" s="546"/>
    </row>
    <row r="426">
      <c r="B426" s="76"/>
      <c r="C426" s="76"/>
      <c r="D426" s="545"/>
      <c r="E426" s="247"/>
      <c r="F426" s="546"/>
      <c r="G426" s="546"/>
    </row>
    <row r="427">
      <c r="B427" s="76"/>
      <c r="C427" s="76"/>
      <c r="D427" s="545"/>
      <c r="E427" s="247"/>
      <c r="F427" s="546"/>
      <c r="G427" s="546"/>
    </row>
    <row r="428">
      <c r="B428" s="76"/>
      <c r="C428" s="76"/>
      <c r="D428" s="545"/>
      <c r="E428" s="247"/>
      <c r="F428" s="546"/>
      <c r="G428" s="546"/>
    </row>
    <row r="429">
      <c r="B429" s="76"/>
      <c r="C429" s="76"/>
      <c r="D429" s="545"/>
      <c r="E429" s="247"/>
      <c r="F429" s="546"/>
      <c r="G429" s="546"/>
    </row>
    <row r="430">
      <c r="B430" s="76"/>
      <c r="C430" s="76"/>
      <c r="D430" s="545"/>
      <c r="E430" s="247"/>
      <c r="F430" s="546"/>
      <c r="G430" s="546"/>
    </row>
    <row r="431">
      <c r="B431" s="76"/>
      <c r="C431" s="76"/>
      <c r="D431" s="545"/>
      <c r="E431" s="247"/>
      <c r="F431" s="546"/>
      <c r="G431" s="546"/>
    </row>
    <row r="432">
      <c r="B432" s="76"/>
      <c r="C432" s="76"/>
      <c r="D432" s="545"/>
      <c r="E432" s="247"/>
      <c r="F432" s="546"/>
      <c r="G432" s="546"/>
    </row>
    <row r="433">
      <c r="B433" s="76"/>
      <c r="C433" s="76"/>
      <c r="D433" s="545"/>
      <c r="E433" s="247"/>
      <c r="F433" s="546"/>
      <c r="G433" s="546"/>
    </row>
    <row r="434">
      <c r="B434" s="76"/>
      <c r="C434" s="76"/>
      <c r="D434" s="545"/>
      <c r="E434" s="247"/>
      <c r="F434" s="546"/>
      <c r="G434" s="546"/>
    </row>
    <row r="435">
      <c r="B435" s="76"/>
      <c r="C435" s="76"/>
      <c r="D435" s="545"/>
      <c r="E435" s="247"/>
      <c r="F435" s="546"/>
      <c r="G435" s="546"/>
    </row>
    <row r="436">
      <c r="B436" s="76"/>
      <c r="C436" s="76"/>
      <c r="D436" s="545"/>
      <c r="E436" s="247"/>
      <c r="F436" s="546"/>
      <c r="G436" s="546"/>
    </row>
    <row r="437">
      <c r="B437" s="76"/>
      <c r="C437" s="76"/>
      <c r="D437" s="545"/>
      <c r="E437" s="247"/>
      <c r="F437" s="546"/>
      <c r="G437" s="546"/>
    </row>
    <row r="438">
      <c r="B438" s="76"/>
      <c r="C438" s="76"/>
      <c r="D438" s="545"/>
      <c r="E438" s="247"/>
      <c r="F438" s="546"/>
      <c r="G438" s="546"/>
    </row>
    <row r="439">
      <c r="B439" s="76"/>
      <c r="C439" s="76"/>
      <c r="D439" s="545"/>
      <c r="E439" s="247"/>
      <c r="F439" s="546"/>
      <c r="G439" s="546"/>
    </row>
    <row r="440">
      <c r="B440" s="76"/>
      <c r="C440" s="76"/>
      <c r="D440" s="545"/>
      <c r="E440" s="247"/>
      <c r="F440" s="546"/>
      <c r="G440" s="546"/>
    </row>
    <row r="441">
      <c r="B441" s="76"/>
      <c r="C441" s="76"/>
      <c r="D441" s="545"/>
      <c r="E441" s="247"/>
      <c r="F441" s="546"/>
      <c r="G441" s="546"/>
    </row>
    <row r="442">
      <c r="B442" s="76"/>
      <c r="C442" s="76"/>
      <c r="D442" s="545"/>
      <c r="E442" s="247"/>
      <c r="F442" s="546"/>
      <c r="G442" s="546"/>
    </row>
    <row r="443">
      <c r="B443" s="76"/>
      <c r="C443" s="76"/>
      <c r="D443" s="545"/>
      <c r="E443" s="247"/>
      <c r="F443" s="546"/>
      <c r="G443" s="546"/>
    </row>
    <row r="444">
      <c r="B444" s="76"/>
      <c r="C444" s="76"/>
      <c r="D444" s="545"/>
      <c r="E444" s="247"/>
      <c r="F444" s="546"/>
      <c r="G444" s="546"/>
    </row>
    <row r="445">
      <c r="B445" s="76"/>
      <c r="C445" s="76"/>
      <c r="D445" s="545"/>
      <c r="E445" s="247"/>
      <c r="F445" s="546"/>
      <c r="G445" s="546"/>
    </row>
    <row r="446">
      <c r="B446" s="76"/>
      <c r="C446" s="76"/>
      <c r="D446" s="545"/>
      <c r="E446" s="247"/>
      <c r="F446" s="546"/>
      <c r="G446" s="546"/>
    </row>
    <row r="447">
      <c r="B447" s="76"/>
      <c r="C447" s="76"/>
      <c r="D447" s="545"/>
      <c r="E447" s="247"/>
      <c r="F447" s="546"/>
      <c r="G447" s="546"/>
    </row>
    <row r="448">
      <c r="B448" s="76"/>
      <c r="C448" s="76"/>
      <c r="D448" s="545"/>
      <c r="E448" s="247"/>
      <c r="F448" s="546"/>
      <c r="G448" s="546"/>
    </row>
    <row r="449">
      <c r="B449" s="76"/>
      <c r="C449" s="76"/>
      <c r="D449" s="545"/>
      <c r="E449" s="247"/>
      <c r="F449" s="546"/>
      <c r="G449" s="546"/>
    </row>
    <row r="450">
      <c r="B450" s="76"/>
      <c r="C450" s="76"/>
      <c r="D450" s="545"/>
      <c r="E450" s="247"/>
      <c r="F450" s="546"/>
      <c r="G450" s="546"/>
    </row>
    <row r="451">
      <c r="B451" s="76"/>
      <c r="C451" s="76"/>
      <c r="D451" s="545"/>
      <c r="E451" s="247"/>
      <c r="F451" s="546"/>
      <c r="G451" s="546"/>
    </row>
    <row r="452">
      <c r="B452" s="76"/>
      <c r="C452" s="76"/>
      <c r="D452" s="545"/>
      <c r="E452" s="247"/>
      <c r="F452" s="546"/>
      <c r="G452" s="546"/>
    </row>
    <row r="453">
      <c r="B453" s="76"/>
      <c r="C453" s="76"/>
      <c r="D453" s="545"/>
      <c r="E453" s="247"/>
      <c r="F453" s="546"/>
      <c r="G453" s="546"/>
    </row>
    <row r="454">
      <c r="B454" s="76"/>
      <c r="C454" s="76"/>
      <c r="D454" s="545"/>
      <c r="E454" s="247"/>
      <c r="F454" s="546"/>
      <c r="G454" s="546"/>
    </row>
    <row r="455">
      <c r="B455" s="76"/>
      <c r="C455" s="76"/>
      <c r="D455" s="545"/>
      <c r="E455" s="247"/>
      <c r="F455" s="546"/>
      <c r="G455" s="546"/>
    </row>
    <row r="456">
      <c r="B456" s="76"/>
      <c r="C456" s="76"/>
      <c r="D456" s="545"/>
      <c r="E456" s="247"/>
      <c r="F456" s="546"/>
      <c r="G456" s="546"/>
    </row>
    <row r="457">
      <c r="B457" s="76"/>
      <c r="C457" s="76"/>
      <c r="D457" s="545"/>
      <c r="E457" s="247"/>
      <c r="F457" s="546"/>
      <c r="G457" s="546"/>
    </row>
    <row r="458">
      <c r="B458" s="76"/>
      <c r="C458" s="76"/>
      <c r="D458" s="545"/>
      <c r="E458" s="247"/>
      <c r="F458" s="546"/>
      <c r="G458" s="546"/>
    </row>
    <row r="459">
      <c r="B459" s="76"/>
      <c r="C459" s="76"/>
      <c r="D459" s="545"/>
      <c r="E459" s="247"/>
      <c r="F459" s="546"/>
      <c r="G459" s="546"/>
    </row>
    <row r="460">
      <c r="B460" s="76"/>
      <c r="C460" s="76"/>
      <c r="D460" s="545"/>
      <c r="E460" s="247"/>
      <c r="F460" s="546"/>
      <c r="G460" s="546"/>
    </row>
    <row r="461">
      <c r="B461" s="76"/>
      <c r="C461" s="76"/>
      <c r="D461" s="545"/>
      <c r="E461" s="247"/>
      <c r="F461" s="546"/>
      <c r="G461" s="546"/>
    </row>
    <row r="462">
      <c r="B462" s="76"/>
      <c r="C462" s="76"/>
      <c r="D462" s="545"/>
      <c r="E462" s="247"/>
      <c r="F462" s="546"/>
      <c r="G462" s="546"/>
    </row>
    <row r="463">
      <c r="B463" s="76"/>
      <c r="C463" s="76"/>
      <c r="D463" s="545"/>
      <c r="E463" s="247"/>
      <c r="F463" s="546"/>
      <c r="G463" s="546"/>
    </row>
    <row r="464">
      <c r="B464" s="76"/>
      <c r="C464" s="76"/>
      <c r="D464" s="545"/>
      <c r="E464" s="247"/>
      <c r="F464" s="546"/>
      <c r="G464" s="546"/>
    </row>
    <row r="465">
      <c r="B465" s="76"/>
      <c r="C465" s="76"/>
      <c r="D465" s="545"/>
      <c r="E465" s="247"/>
      <c r="F465" s="546"/>
      <c r="G465" s="546"/>
    </row>
    <row r="466">
      <c r="B466" s="76"/>
      <c r="C466" s="76"/>
      <c r="D466" s="545"/>
      <c r="E466" s="247"/>
      <c r="F466" s="546"/>
      <c r="G466" s="546"/>
    </row>
    <row r="467">
      <c r="B467" s="76"/>
      <c r="C467" s="76"/>
      <c r="D467" s="545"/>
      <c r="E467" s="247"/>
      <c r="F467" s="546"/>
      <c r="G467" s="546"/>
    </row>
    <row r="468">
      <c r="B468" s="76"/>
      <c r="C468" s="76"/>
      <c r="D468" s="545"/>
      <c r="E468" s="247"/>
      <c r="F468" s="546"/>
      <c r="G468" s="546"/>
    </row>
    <row r="469">
      <c r="B469" s="76"/>
      <c r="C469" s="76"/>
      <c r="D469" s="545"/>
      <c r="E469" s="247"/>
      <c r="F469" s="546"/>
      <c r="G469" s="546"/>
    </row>
    <row r="470">
      <c r="B470" s="76"/>
      <c r="C470" s="76"/>
      <c r="D470" s="545"/>
      <c r="E470" s="247"/>
      <c r="F470" s="546"/>
      <c r="G470" s="546"/>
    </row>
    <row r="471">
      <c r="B471" s="76"/>
      <c r="C471" s="76"/>
      <c r="D471" s="545"/>
      <c r="E471" s="247"/>
      <c r="F471" s="546"/>
      <c r="G471" s="546"/>
    </row>
    <row r="472">
      <c r="B472" s="76"/>
      <c r="C472" s="76"/>
      <c r="D472" s="545"/>
      <c r="E472" s="247"/>
      <c r="F472" s="546"/>
      <c r="G472" s="546"/>
    </row>
    <row r="473">
      <c r="B473" s="76"/>
      <c r="C473" s="76"/>
      <c r="D473" s="545"/>
      <c r="E473" s="247"/>
      <c r="F473" s="546"/>
      <c r="G473" s="546"/>
    </row>
    <row r="474">
      <c r="B474" s="76"/>
      <c r="C474" s="76"/>
      <c r="D474" s="545"/>
      <c r="E474" s="247"/>
      <c r="F474" s="546"/>
      <c r="G474" s="546"/>
    </row>
    <row r="475">
      <c r="B475" s="76"/>
      <c r="C475" s="76"/>
      <c r="D475" s="545"/>
      <c r="E475" s="247"/>
      <c r="F475" s="546"/>
      <c r="G475" s="546"/>
    </row>
    <row r="476">
      <c r="B476" s="76"/>
      <c r="C476" s="76"/>
      <c r="D476" s="545"/>
      <c r="E476" s="247"/>
      <c r="F476" s="546"/>
      <c r="G476" s="546"/>
    </row>
    <row r="477">
      <c r="B477" s="76"/>
      <c r="C477" s="76"/>
      <c r="D477" s="545"/>
      <c r="E477" s="247"/>
      <c r="F477" s="546"/>
      <c r="G477" s="546"/>
    </row>
    <row r="478">
      <c r="B478" s="76"/>
      <c r="C478" s="76"/>
      <c r="D478" s="545"/>
      <c r="E478" s="247"/>
      <c r="F478" s="546"/>
      <c r="G478" s="546"/>
    </row>
    <row r="479">
      <c r="B479" s="76"/>
      <c r="C479" s="76"/>
      <c r="D479" s="545"/>
      <c r="E479" s="247"/>
      <c r="F479" s="546"/>
      <c r="G479" s="546"/>
    </row>
    <row r="480">
      <c r="B480" s="76"/>
      <c r="C480" s="76"/>
      <c r="D480" s="545"/>
      <c r="E480" s="247"/>
      <c r="F480" s="546"/>
      <c r="G480" s="546"/>
    </row>
    <row r="481">
      <c r="B481" s="76"/>
      <c r="C481" s="76"/>
      <c r="D481" s="545"/>
      <c r="E481" s="247"/>
      <c r="F481" s="546"/>
      <c r="G481" s="546"/>
    </row>
    <row r="482">
      <c r="B482" s="76"/>
      <c r="C482" s="76"/>
      <c r="D482" s="545"/>
      <c r="E482" s="247"/>
      <c r="F482" s="546"/>
      <c r="G482" s="546"/>
    </row>
    <row r="483">
      <c r="B483" s="76"/>
      <c r="C483" s="76"/>
      <c r="D483" s="545"/>
      <c r="E483" s="247"/>
      <c r="F483" s="546"/>
      <c r="G483" s="546"/>
    </row>
    <row r="484">
      <c r="B484" s="76"/>
      <c r="C484" s="76"/>
      <c r="D484" s="545"/>
      <c r="E484" s="247"/>
      <c r="F484" s="546"/>
      <c r="G484" s="546"/>
    </row>
    <row r="485">
      <c r="B485" s="76"/>
      <c r="C485" s="76"/>
      <c r="D485" s="545"/>
      <c r="E485" s="247"/>
      <c r="F485" s="546"/>
      <c r="G485" s="546"/>
    </row>
    <row r="486">
      <c r="B486" s="76"/>
      <c r="C486" s="76"/>
      <c r="D486" s="545"/>
      <c r="E486" s="247"/>
      <c r="F486" s="546"/>
      <c r="G486" s="546"/>
    </row>
    <row r="487">
      <c r="B487" s="76"/>
      <c r="C487" s="76"/>
      <c r="D487" s="545"/>
      <c r="E487" s="247"/>
      <c r="F487" s="546"/>
      <c r="G487" s="546"/>
    </row>
    <row r="488">
      <c r="B488" s="76"/>
      <c r="C488" s="76"/>
      <c r="D488" s="545"/>
      <c r="E488" s="247"/>
      <c r="F488" s="546"/>
      <c r="G488" s="546"/>
    </row>
    <row r="489">
      <c r="B489" s="76"/>
      <c r="C489" s="76"/>
      <c r="D489" s="545"/>
      <c r="E489" s="247"/>
      <c r="F489" s="546"/>
      <c r="G489" s="546"/>
    </row>
    <row r="490">
      <c r="B490" s="76"/>
      <c r="C490" s="76"/>
      <c r="D490" s="545"/>
      <c r="E490" s="247"/>
      <c r="F490" s="546"/>
      <c r="G490" s="546"/>
    </row>
    <row r="491">
      <c r="B491" s="76"/>
      <c r="C491" s="76"/>
      <c r="D491" s="545"/>
      <c r="E491" s="247"/>
      <c r="F491" s="546"/>
      <c r="G491" s="546"/>
    </row>
    <row r="492">
      <c r="B492" s="76"/>
      <c r="C492" s="76"/>
      <c r="D492" s="545"/>
      <c r="E492" s="247"/>
      <c r="F492" s="546"/>
      <c r="G492" s="546"/>
    </row>
    <row r="493">
      <c r="B493" s="76"/>
      <c r="C493" s="76"/>
      <c r="D493" s="545"/>
      <c r="E493" s="247"/>
      <c r="F493" s="546"/>
      <c r="G493" s="546"/>
    </row>
    <row r="494">
      <c r="B494" s="76"/>
      <c r="C494" s="76"/>
      <c r="D494" s="545"/>
      <c r="E494" s="247"/>
      <c r="F494" s="546"/>
      <c r="G494" s="546"/>
    </row>
    <row r="495">
      <c r="B495" s="76"/>
      <c r="C495" s="76"/>
      <c r="D495" s="545"/>
      <c r="E495" s="247"/>
      <c r="F495" s="546"/>
      <c r="G495" s="546"/>
    </row>
    <row r="496">
      <c r="B496" s="76"/>
      <c r="C496" s="76"/>
      <c r="D496" s="545"/>
      <c r="E496" s="247"/>
      <c r="F496" s="546"/>
      <c r="G496" s="546"/>
    </row>
    <row r="497">
      <c r="B497" s="76"/>
      <c r="C497" s="76"/>
      <c r="D497" s="545"/>
      <c r="E497" s="247"/>
      <c r="F497" s="546"/>
      <c r="G497" s="546"/>
    </row>
    <row r="498">
      <c r="B498" s="76"/>
      <c r="C498" s="76"/>
      <c r="D498" s="545"/>
      <c r="E498" s="247"/>
      <c r="F498" s="546"/>
      <c r="G498" s="546"/>
    </row>
    <row r="499">
      <c r="B499" s="76"/>
      <c r="C499" s="76"/>
      <c r="D499" s="545"/>
      <c r="E499" s="247"/>
      <c r="F499" s="546"/>
      <c r="G499" s="546"/>
    </row>
    <row r="500">
      <c r="B500" s="76"/>
      <c r="C500" s="76"/>
      <c r="D500" s="545"/>
      <c r="E500" s="247"/>
      <c r="F500" s="546"/>
      <c r="G500" s="546"/>
    </row>
    <row r="501">
      <c r="B501" s="76"/>
      <c r="C501" s="76"/>
      <c r="D501" s="545"/>
      <c r="E501" s="247"/>
      <c r="F501" s="546"/>
      <c r="G501" s="546"/>
    </row>
    <row r="502">
      <c r="B502" s="76"/>
      <c r="C502" s="76"/>
      <c r="D502" s="545"/>
      <c r="E502" s="247"/>
      <c r="F502" s="546"/>
      <c r="G502" s="546"/>
    </row>
    <row r="503">
      <c r="B503" s="76"/>
      <c r="C503" s="76"/>
      <c r="D503" s="545"/>
      <c r="E503" s="247"/>
      <c r="F503" s="546"/>
      <c r="G503" s="546"/>
    </row>
    <row r="504">
      <c r="B504" s="76"/>
      <c r="C504" s="76"/>
      <c r="D504" s="545"/>
      <c r="E504" s="247"/>
      <c r="F504" s="546"/>
      <c r="G504" s="546"/>
    </row>
    <row r="505">
      <c r="B505" s="76"/>
      <c r="C505" s="76"/>
      <c r="D505" s="545"/>
      <c r="E505" s="247"/>
      <c r="F505" s="546"/>
      <c r="G505" s="546"/>
    </row>
    <row r="506">
      <c r="B506" s="76"/>
      <c r="C506" s="76"/>
      <c r="D506" s="545"/>
      <c r="E506" s="247"/>
      <c r="F506" s="546"/>
      <c r="G506" s="546"/>
    </row>
    <row r="507">
      <c r="B507" s="76"/>
      <c r="C507" s="76"/>
      <c r="D507" s="545"/>
      <c r="E507" s="247"/>
      <c r="F507" s="546"/>
      <c r="G507" s="546"/>
    </row>
    <row r="508">
      <c r="B508" s="76"/>
      <c r="C508" s="76"/>
      <c r="D508" s="545"/>
      <c r="E508" s="247"/>
      <c r="F508" s="546"/>
      <c r="G508" s="546"/>
    </row>
    <row r="509">
      <c r="B509" s="76"/>
      <c r="C509" s="76"/>
      <c r="D509" s="545"/>
      <c r="E509" s="247"/>
      <c r="F509" s="546"/>
      <c r="G509" s="546"/>
    </row>
    <row r="510">
      <c r="B510" s="76"/>
      <c r="C510" s="76"/>
      <c r="D510" s="545"/>
      <c r="E510" s="247"/>
      <c r="F510" s="546"/>
      <c r="G510" s="546"/>
    </row>
    <row r="511">
      <c r="B511" s="76"/>
      <c r="C511" s="76"/>
      <c r="D511" s="545"/>
      <c r="E511" s="247"/>
      <c r="F511" s="546"/>
      <c r="G511" s="546"/>
    </row>
    <row r="512">
      <c r="B512" s="76"/>
      <c r="C512" s="76"/>
      <c r="D512" s="545"/>
      <c r="E512" s="247"/>
      <c r="F512" s="546"/>
      <c r="G512" s="546"/>
    </row>
    <row r="513">
      <c r="B513" s="76"/>
      <c r="C513" s="76"/>
      <c r="D513" s="545"/>
      <c r="E513" s="247"/>
      <c r="F513" s="546"/>
      <c r="G513" s="546"/>
    </row>
    <row r="514">
      <c r="B514" s="76"/>
      <c r="C514" s="76"/>
      <c r="D514" s="545"/>
      <c r="E514" s="247"/>
      <c r="F514" s="546"/>
      <c r="G514" s="546"/>
    </row>
    <row r="515">
      <c r="B515" s="76"/>
      <c r="C515" s="76"/>
      <c r="D515" s="545"/>
      <c r="E515" s="247"/>
      <c r="F515" s="546"/>
      <c r="G515" s="546"/>
    </row>
    <row r="516">
      <c r="B516" s="76"/>
      <c r="C516" s="76"/>
      <c r="D516" s="545"/>
      <c r="E516" s="247"/>
      <c r="F516" s="546"/>
      <c r="G516" s="546"/>
    </row>
    <row r="517">
      <c r="B517" s="76"/>
      <c r="C517" s="76"/>
      <c r="D517" s="545"/>
      <c r="E517" s="247"/>
      <c r="F517" s="546"/>
      <c r="G517" s="546"/>
    </row>
    <row r="518">
      <c r="B518" s="76"/>
      <c r="C518" s="76"/>
      <c r="D518" s="545"/>
      <c r="E518" s="247"/>
      <c r="F518" s="546"/>
      <c r="G518" s="546"/>
    </row>
    <row r="519">
      <c r="B519" s="76"/>
      <c r="C519" s="76"/>
      <c r="D519" s="545"/>
      <c r="E519" s="247"/>
      <c r="F519" s="546"/>
      <c r="G519" s="546"/>
    </row>
    <row r="520">
      <c r="B520" s="76"/>
      <c r="C520" s="76"/>
      <c r="D520" s="545"/>
      <c r="E520" s="247"/>
      <c r="F520" s="546"/>
      <c r="G520" s="546"/>
    </row>
    <row r="521">
      <c r="B521" s="76"/>
      <c r="C521" s="76"/>
      <c r="D521" s="545"/>
      <c r="E521" s="247"/>
      <c r="F521" s="546"/>
      <c r="G521" s="546"/>
    </row>
    <row r="522">
      <c r="B522" s="76"/>
      <c r="C522" s="76"/>
      <c r="D522" s="545"/>
      <c r="E522" s="247"/>
      <c r="F522" s="546"/>
      <c r="G522" s="546"/>
    </row>
    <row r="523">
      <c r="B523" s="76"/>
      <c r="C523" s="76"/>
      <c r="D523" s="545"/>
      <c r="E523" s="247"/>
      <c r="F523" s="546"/>
      <c r="G523" s="546"/>
    </row>
    <row r="524">
      <c r="B524" s="76"/>
      <c r="C524" s="76"/>
      <c r="D524" s="545"/>
      <c r="E524" s="247"/>
      <c r="F524" s="546"/>
      <c r="G524" s="546"/>
    </row>
    <row r="525">
      <c r="B525" s="76"/>
      <c r="C525" s="76"/>
      <c r="D525" s="545"/>
      <c r="E525" s="247"/>
      <c r="F525" s="546"/>
      <c r="G525" s="546"/>
    </row>
    <row r="526">
      <c r="B526" s="76"/>
      <c r="C526" s="76"/>
      <c r="D526" s="545"/>
      <c r="E526" s="247"/>
      <c r="F526" s="546"/>
      <c r="G526" s="546"/>
    </row>
    <row r="527">
      <c r="B527" s="76"/>
      <c r="C527" s="76"/>
      <c r="D527" s="545"/>
      <c r="E527" s="247"/>
      <c r="F527" s="546"/>
      <c r="G527" s="546"/>
    </row>
    <row r="528">
      <c r="B528" s="76"/>
      <c r="C528" s="76"/>
      <c r="D528" s="545"/>
      <c r="E528" s="247"/>
      <c r="F528" s="546"/>
      <c r="G528" s="546"/>
    </row>
    <row r="529">
      <c r="B529" s="76"/>
      <c r="C529" s="76"/>
      <c r="D529" s="545"/>
      <c r="E529" s="247"/>
      <c r="F529" s="546"/>
      <c r="G529" s="546"/>
    </row>
    <row r="530">
      <c r="B530" s="76"/>
      <c r="C530" s="76"/>
      <c r="D530" s="545"/>
      <c r="E530" s="247"/>
      <c r="F530" s="546"/>
      <c r="G530" s="546"/>
    </row>
    <row r="531">
      <c r="B531" s="76"/>
      <c r="C531" s="76"/>
      <c r="D531" s="545"/>
      <c r="E531" s="247"/>
      <c r="F531" s="546"/>
      <c r="G531" s="546"/>
    </row>
    <row r="532">
      <c r="B532" s="76"/>
      <c r="C532" s="76"/>
      <c r="D532" s="545"/>
      <c r="E532" s="247"/>
      <c r="F532" s="546"/>
      <c r="G532" s="546"/>
    </row>
    <row r="533">
      <c r="B533" s="76"/>
      <c r="C533" s="76"/>
      <c r="D533" s="545"/>
      <c r="E533" s="247"/>
      <c r="F533" s="546"/>
      <c r="G533" s="546"/>
    </row>
    <row r="534">
      <c r="B534" s="76"/>
      <c r="C534" s="76"/>
      <c r="D534" s="545"/>
      <c r="E534" s="247"/>
      <c r="F534" s="546"/>
      <c r="G534" s="546"/>
    </row>
    <row r="535">
      <c r="B535" s="76"/>
      <c r="C535" s="76"/>
      <c r="D535" s="545"/>
      <c r="E535" s="247"/>
      <c r="F535" s="546"/>
      <c r="G535" s="546"/>
    </row>
    <row r="536">
      <c r="B536" s="76"/>
      <c r="C536" s="76"/>
      <c r="D536" s="545"/>
      <c r="E536" s="247"/>
      <c r="F536" s="546"/>
      <c r="G536" s="546"/>
    </row>
    <row r="537">
      <c r="B537" s="76"/>
      <c r="C537" s="76"/>
      <c r="D537" s="545"/>
      <c r="E537" s="247"/>
      <c r="F537" s="546"/>
      <c r="G537" s="546"/>
    </row>
    <row r="538">
      <c r="B538" s="76"/>
      <c r="C538" s="76"/>
      <c r="D538" s="545"/>
      <c r="E538" s="247"/>
      <c r="F538" s="546"/>
      <c r="G538" s="546"/>
    </row>
    <row r="539">
      <c r="B539" s="76"/>
      <c r="C539" s="76"/>
      <c r="D539" s="545"/>
      <c r="E539" s="247"/>
      <c r="F539" s="546"/>
      <c r="G539" s="546"/>
    </row>
    <row r="540">
      <c r="B540" s="76"/>
      <c r="C540" s="76"/>
      <c r="D540" s="545"/>
      <c r="E540" s="247"/>
      <c r="F540" s="546"/>
      <c r="G540" s="546"/>
    </row>
    <row r="541">
      <c r="B541" s="76"/>
      <c r="C541" s="76"/>
      <c r="D541" s="545"/>
      <c r="E541" s="247"/>
      <c r="F541" s="546"/>
      <c r="G541" s="546"/>
    </row>
    <row r="542">
      <c r="B542" s="76"/>
      <c r="C542" s="76"/>
      <c r="D542" s="545"/>
      <c r="E542" s="247"/>
      <c r="F542" s="546"/>
      <c r="G542" s="546"/>
    </row>
    <row r="543">
      <c r="B543" s="76"/>
      <c r="C543" s="76"/>
      <c r="D543" s="545"/>
      <c r="E543" s="247"/>
      <c r="F543" s="546"/>
      <c r="G543" s="546"/>
    </row>
    <row r="544">
      <c r="B544" s="76"/>
      <c r="C544" s="76"/>
      <c r="D544" s="545"/>
      <c r="E544" s="247"/>
      <c r="F544" s="546"/>
      <c r="G544" s="546"/>
    </row>
    <row r="545">
      <c r="B545" s="76"/>
      <c r="C545" s="76"/>
      <c r="D545" s="545"/>
      <c r="E545" s="247"/>
      <c r="F545" s="546"/>
      <c r="G545" s="546"/>
    </row>
    <row r="546">
      <c r="B546" s="76"/>
      <c r="C546" s="76"/>
      <c r="D546" s="545"/>
      <c r="E546" s="247"/>
      <c r="F546" s="546"/>
      <c r="G546" s="546"/>
    </row>
    <row r="547">
      <c r="B547" s="76"/>
      <c r="C547" s="76"/>
      <c r="D547" s="545"/>
      <c r="E547" s="247"/>
      <c r="F547" s="546"/>
      <c r="G547" s="546"/>
    </row>
    <row r="548">
      <c r="B548" s="76"/>
      <c r="C548" s="76"/>
      <c r="D548" s="545"/>
      <c r="E548" s="247"/>
      <c r="F548" s="546"/>
      <c r="G548" s="546"/>
    </row>
    <row r="549">
      <c r="B549" s="76"/>
      <c r="C549" s="76"/>
      <c r="D549" s="545"/>
      <c r="E549" s="247"/>
      <c r="F549" s="546"/>
      <c r="G549" s="546"/>
    </row>
    <row r="550">
      <c r="B550" s="76"/>
      <c r="C550" s="76"/>
      <c r="D550" s="545"/>
      <c r="E550" s="247"/>
      <c r="F550" s="546"/>
      <c r="G550" s="546"/>
    </row>
    <row r="551">
      <c r="B551" s="76"/>
      <c r="C551" s="76"/>
      <c r="D551" s="545"/>
      <c r="E551" s="247"/>
      <c r="F551" s="546"/>
      <c r="G551" s="546"/>
    </row>
    <row r="552">
      <c r="B552" s="76"/>
      <c r="C552" s="76"/>
      <c r="D552" s="545"/>
      <c r="E552" s="247"/>
      <c r="F552" s="546"/>
      <c r="G552" s="546"/>
    </row>
    <row r="553">
      <c r="B553" s="76"/>
      <c r="C553" s="76"/>
      <c r="D553" s="545"/>
      <c r="E553" s="247"/>
      <c r="F553" s="546"/>
      <c r="G553" s="546"/>
    </row>
    <row r="554">
      <c r="B554" s="76"/>
      <c r="C554" s="76"/>
      <c r="D554" s="545"/>
      <c r="E554" s="247"/>
      <c r="F554" s="546"/>
      <c r="G554" s="546"/>
    </row>
    <row r="555">
      <c r="B555" s="76"/>
      <c r="C555" s="76"/>
      <c r="D555" s="545"/>
      <c r="E555" s="247"/>
      <c r="F555" s="546"/>
      <c r="G555" s="546"/>
    </row>
    <row r="556">
      <c r="B556" s="76"/>
      <c r="C556" s="76"/>
      <c r="D556" s="545"/>
      <c r="E556" s="247"/>
      <c r="F556" s="546"/>
      <c r="G556" s="546"/>
    </row>
    <row r="557">
      <c r="B557" s="76"/>
      <c r="C557" s="76"/>
      <c r="D557" s="545"/>
      <c r="E557" s="247"/>
      <c r="F557" s="546"/>
      <c r="G557" s="546"/>
    </row>
    <row r="558">
      <c r="B558" s="76"/>
      <c r="C558" s="76"/>
      <c r="D558" s="545"/>
      <c r="E558" s="247"/>
      <c r="F558" s="546"/>
      <c r="G558" s="546"/>
    </row>
    <row r="559">
      <c r="B559" s="76"/>
      <c r="C559" s="76"/>
      <c r="D559" s="545"/>
      <c r="E559" s="247"/>
      <c r="F559" s="546"/>
      <c r="G559" s="546"/>
    </row>
    <row r="560">
      <c r="B560" s="76"/>
      <c r="C560" s="76"/>
      <c r="D560" s="545"/>
      <c r="E560" s="247"/>
      <c r="F560" s="546"/>
      <c r="G560" s="546"/>
    </row>
    <row r="561">
      <c r="B561" s="76"/>
      <c r="C561" s="76"/>
      <c r="D561" s="545"/>
      <c r="E561" s="247"/>
      <c r="F561" s="546"/>
      <c r="G561" s="546"/>
    </row>
    <row r="562">
      <c r="B562" s="76"/>
      <c r="C562" s="76"/>
      <c r="D562" s="545"/>
      <c r="E562" s="247"/>
      <c r="F562" s="546"/>
      <c r="G562" s="546"/>
    </row>
    <row r="563">
      <c r="B563" s="76"/>
      <c r="C563" s="76"/>
      <c r="D563" s="545"/>
      <c r="E563" s="247"/>
      <c r="F563" s="546"/>
      <c r="G563" s="546"/>
    </row>
    <row r="564">
      <c r="B564" s="76"/>
      <c r="C564" s="76"/>
      <c r="D564" s="545"/>
      <c r="E564" s="247"/>
      <c r="F564" s="546"/>
      <c r="G564" s="546"/>
    </row>
    <row r="565">
      <c r="B565" s="76"/>
      <c r="C565" s="76"/>
      <c r="D565" s="545"/>
      <c r="E565" s="247"/>
      <c r="F565" s="546"/>
      <c r="G565" s="546"/>
    </row>
    <row r="566">
      <c r="B566" s="76"/>
      <c r="C566" s="76"/>
      <c r="D566" s="545"/>
      <c r="E566" s="247"/>
      <c r="F566" s="546"/>
      <c r="G566" s="546"/>
    </row>
    <row r="567">
      <c r="B567" s="76"/>
      <c r="C567" s="76"/>
      <c r="D567" s="545"/>
      <c r="E567" s="247"/>
      <c r="F567" s="546"/>
      <c r="G567" s="546"/>
    </row>
    <row r="568">
      <c r="B568" s="76"/>
      <c r="C568" s="76"/>
      <c r="D568" s="545"/>
      <c r="E568" s="247"/>
      <c r="F568" s="546"/>
      <c r="G568" s="546"/>
    </row>
    <row r="569">
      <c r="B569" s="76"/>
      <c r="C569" s="76"/>
      <c r="D569" s="545"/>
      <c r="E569" s="247"/>
      <c r="F569" s="546"/>
      <c r="G569" s="546"/>
    </row>
    <row r="570">
      <c r="B570" s="76"/>
      <c r="C570" s="76"/>
      <c r="D570" s="545"/>
      <c r="E570" s="247"/>
      <c r="F570" s="546"/>
      <c r="G570" s="546"/>
    </row>
    <row r="571">
      <c r="B571" s="76"/>
      <c r="C571" s="76"/>
      <c r="D571" s="545"/>
      <c r="E571" s="247"/>
      <c r="F571" s="546"/>
      <c r="G571" s="546"/>
    </row>
    <row r="572">
      <c r="B572" s="76"/>
      <c r="C572" s="76"/>
      <c r="D572" s="545"/>
      <c r="E572" s="247"/>
      <c r="F572" s="546"/>
      <c r="G572" s="546"/>
    </row>
    <row r="573">
      <c r="B573" s="76"/>
      <c r="C573" s="76"/>
      <c r="D573" s="545"/>
      <c r="E573" s="247"/>
      <c r="F573" s="546"/>
      <c r="G573" s="546"/>
    </row>
    <row r="574">
      <c r="B574" s="76"/>
      <c r="C574" s="76"/>
      <c r="D574" s="545"/>
      <c r="E574" s="247"/>
      <c r="F574" s="546"/>
      <c r="G574" s="546"/>
    </row>
    <row r="575">
      <c r="B575" s="76"/>
      <c r="C575" s="76"/>
      <c r="D575" s="545"/>
      <c r="E575" s="247"/>
      <c r="F575" s="546"/>
      <c r="G575" s="546"/>
    </row>
    <row r="576">
      <c r="B576" s="76"/>
      <c r="C576" s="76"/>
      <c r="D576" s="545"/>
      <c r="E576" s="247"/>
      <c r="F576" s="546"/>
      <c r="G576" s="546"/>
    </row>
    <row r="577">
      <c r="B577" s="76"/>
      <c r="C577" s="76"/>
      <c r="D577" s="545"/>
      <c r="E577" s="247"/>
      <c r="F577" s="546"/>
      <c r="G577" s="546"/>
    </row>
    <row r="578">
      <c r="B578" s="76"/>
      <c r="C578" s="76"/>
      <c r="D578" s="545"/>
      <c r="E578" s="247"/>
      <c r="F578" s="546"/>
      <c r="G578" s="546"/>
    </row>
    <row r="579">
      <c r="B579" s="76"/>
      <c r="C579" s="76"/>
      <c r="D579" s="545"/>
      <c r="E579" s="247"/>
      <c r="F579" s="546"/>
      <c r="G579" s="546"/>
    </row>
    <row r="580">
      <c r="B580" s="76"/>
      <c r="C580" s="76"/>
      <c r="D580" s="545"/>
      <c r="E580" s="247"/>
      <c r="F580" s="546"/>
      <c r="G580" s="546"/>
    </row>
    <row r="581">
      <c r="B581" s="76"/>
      <c r="C581" s="76"/>
      <c r="D581" s="545"/>
      <c r="E581" s="247"/>
      <c r="F581" s="546"/>
      <c r="G581" s="546"/>
    </row>
    <row r="582">
      <c r="B582" s="76"/>
      <c r="C582" s="76"/>
      <c r="D582" s="545"/>
      <c r="E582" s="247"/>
      <c r="F582" s="546"/>
      <c r="G582" s="546"/>
    </row>
    <row r="583">
      <c r="B583" s="76"/>
      <c r="C583" s="76"/>
      <c r="D583" s="545"/>
      <c r="E583" s="247"/>
      <c r="F583" s="546"/>
      <c r="G583" s="546"/>
    </row>
    <row r="584">
      <c r="B584" s="76"/>
      <c r="C584" s="76"/>
      <c r="D584" s="545"/>
      <c r="E584" s="247"/>
      <c r="F584" s="546"/>
      <c r="G584" s="546"/>
    </row>
    <row r="585">
      <c r="B585" s="76"/>
      <c r="C585" s="76"/>
      <c r="D585" s="545"/>
      <c r="E585" s="247"/>
      <c r="F585" s="546"/>
      <c r="G585" s="546"/>
    </row>
    <row r="586">
      <c r="B586" s="76"/>
      <c r="C586" s="76"/>
      <c r="D586" s="545"/>
      <c r="E586" s="247"/>
      <c r="F586" s="546"/>
      <c r="G586" s="546"/>
    </row>
    <row r="587">
      <c r="B587" s="76"/>
      <c r="C587" s="76"/>
      <c r="D587" s="545"/>
      <c r="E587" s="247"/>
      <c r="F587" s="546"/>
      <c r="G587" s="546"/>
    </row>
    <row r="588">
      <c r="B588" s="76"/>
      <c r="C588" s="76"/>
      <c r="D588" s="545"/>
      <c r="E588" s="247"/>
      <c r="F588" s="546"/>
      <c r="G588" s="546"/>
    </row>
    <row r="589">
      <c r="B589" s="76"/>
      <c r="C589" s="76"/>
      <c r="D589" s="545"/>
      <c r="E589" s="247"/>
      <c r="F589" s="546"/>
      <c r="G589" s="546"/>
    </row>
    <row r="590">
      <c r="B590" s="76"/>
      <c r="C590" s="76"/>
      <c r="D590" s="545"/>
      <c r="E590" s="247"/>
      <c r="F590" s="546"/>
      <c r="G590" s="546"/>
    </row>
    <row r="591">
      <c r="B591" s="76"/>
      <c r="C591" s="76"/>
      <c r="D591" s="545"/>
      <c r="E591" s="247"/>
      <c r="F591" s="546"/>
      <c r="G591" s="546"/>
    </row>
    <row r="592">
      <c r="B592" s="76"/>
      <c r="C592" s="76"/>
      <c r="D592" s="545"/>
      <c r="E592" s="247"/>
      <c r="F592" s="546"/>
      <c r="G592" s="546"/>
    </row>
    <row r="593">
      <c r="B593" s="76"/>
      <c r="C593" s="76"/>
      <c r="D593" s="545"/>
      <c r="E593" s="247"/>
      <c r="F593" s="546"/>
      <c r="G593" s="546"/>
    </row>
    <row r="594">
      <c r="B594" s="76"/>
      <c r="C594" s="76"/>
      <c r="D594" s="545"/>
      <c r="E594" s="247"/>
      <c r="F594" s="546"/>
      <c r="G594" s="546"/>
    </row>
    <row r="595">
      <c r="B595" s="76"/>
      <c r="C595" s="76"/>
      <c r="D595" s="545"/>
      <c r="E595" s="247"/>
      <c r="F595" s="546"/>
      <c r="G595" s="546"/>
    </row>
    <row r="596">
      <c r="B596" s="76"/>
      <c r="C596" s="76"/>
      <c r="D596" s="545"/>
      <c r="E596" s="247"/>
      <c r="F596" s="546"/>
      <c r="G596" s="546"/>
    </row>
    <row r="597">
      <c r="B597" s="76"/>
      <c r="C597" s="76"/>
      <c r="D597" s="545"/>
      <c r="E597" s="247"/>
      <c r="F597" s="546"/>
      <c r="G597" s="546"/>
    </row>
    <row r="598">
      <c r="B598" s="76"/>
      <c r="C598" s="76"/>
      <c r="D598" s="545"/>
      <c r="E598" s="247"/>
      <c r="F598" s="546"/>
      <c r="G598" s="546"/>
    </row>
    <row r="599">
      <c r="B599" s="76"/>
      <c r="C599" s="76"/>
      <c r="D599" s="545"/>
      <c r="E599" s="247"/>
      <c r="F599" s="546"/>
      <c r="G599" s="546"/>
    </row>
    <row r="600">
      <c r="B600" s="76"/>
      <c r="C600" s="76"/>
      <c r="D600" s="545"/>
      <c r="E600" s="247"/>
      <c r="F600" s="546"/>
      <c r="G600" s="546"/>
    </row>
    <row r="601">
      <c r="B601" s="76"/>
      <c r="C601" s="76"/>
      <c r="D601" s="545"/>
      <c r="E601" s="247"/>
      <c r="F601" s="546"/>
      <c r="G601" s="546"/>
    </row>
    <row r="602">
      <c r="B602" s="76"/>
      <c r="C602" s="76"/>
      <c r="D602" s="545"/>
      <c r="E602" s="247"/>
      <c r="F602" s="546"/>
      <c r="G602" s="546"/>
    </row>
    <row r="603">
      <c r="B603" s="76"/>
      <c r="C603" s="76"/>
      <c r="D603" s="545"/>
      <c r="E603" s="247"/>
      <c r="F603" s="546"/>
      <c r="G603" s="546"/>
    </row>
    <row r="604">
      <c r="B604" s="76"/>
      <c r="C604" s="76"/>
      <c r="D604" s="545"/>
      <c r="E604" s="247"/>
      <c r="F604" s="546"/>
      <c r="G604" s="546"/>
    </row>
    <row r="605">
      <c r="B605" s="76"/>
      <c r="C605" s="76"/>
      <c r="D605" s="545"/>
      <c r="E605" s="247"/>
      <c r="F605" s="546"/>
      <c r="G605" s="546"/>
    </row>
    <row r="606">
      <c r="B606" s="76"/>
      <c r="C606" s="76"/>
      <c r="D606" s="545"/>
      <c r="E606" s="247"/>
      <c r="F606" s="546"/>
      <c r="G606" s="546"/>
    </row>
    <row r="607">
      <c r="B607" s="76"/>
      <c r="C607" s="76"/>
      <c r="D607" s="545"/>
      <c r="E607" s="247"/>
      <c r="F607" s="546"/>
      <c r="G607" s="546"/>
    </row>
    <row r="608">
      <c r="B608" s="76"/>
      <c r="C608" s="76"/>
      <c r="D608" s="545"/>
      <c r="E608" s="247"/>
      <c r="F608" s="546"/>
      <c r="G608" s="546"/>
    </row>
    <row r="609">
      <c r="B609" s="76"/>
      <c r="C609" s="76"/>
      <c r="D609" s="545"/>
      <c r="E609" s="247"/>
      <c r="F609" s="546"/>
      <c r="G609" s="546"/>
    </row>
    <row r="610">
      <c r="B610" s="76"/>
      <c r="C610" s="76"/>
      <c r="D610" s="545"/>
      <c r="E610" s="247"/>
      <c r="F610" s="546"/>
      <c r="G610" s="546"/>
    </row>
    <row r="611">
      <c r="B611" s="76"/>
      <c r="C611" s="76"/>
      <c r="D611" s="545"/>
      <c r="E611" s="247"/>
      <c r="F611" s="546"/>
      <c r="G611" s="546"/>
    </row>
    <row r="612">
      <c r="B612" s="76"/>
      <c r="C612" s="76"/>
      <c r="D612" s="545"/>
      <c r="E612" s="247"/>
      <c r="F612" s="546"/>
      <c r="G612" s="546"/>
    </row>
    <row r="613">
      <c r="B613" s="76"/>
      <c r="C613" s="76"/>
      <c r="D613" s="545"/>
      <c r="E613" s="247"/>
      <c r="F613" s="546"/>
      <c r="G613" s="546"/>
    </row>
    <row r="614">
      <c r="B614" s="76"/>
      <c r="C614" s="76"/>
      <c r="D614" s="545"/>
      <c r="E614" s="247"/>
      <c r="F614" s="546"/>
      <c r="G614" s="546"/>
    </row>
    <row r="615">
      <c r="B615" s="76"/>
      <c r="C615" s="76"/>
      <c r="D615" s="545"/>
      <c r="E615" s="247"/>
      <c r="F615" s="546"/>
      <c r="G615" s="546"/>
    </row>
    <row r="616">
      <c r="B616" s="76"/>
      <c r="C616" s="76"/>
      <c r="D616" s="545"/>
      <c r="E616" s="247"/>
      <c r="F616" s="546"/>
      <c r="G616" s="546"/>
    </row>
    <row r="617">
      <c r="B617" s="76"/>
      <c r="C617" s="76"/>
      <c r="D617" s="545"/>
      <c r="E617" s="247"/>
      <c r="F617" s="546"/>
      <c r="G617" s="546"/>
    </row>
    <row r="618">
      <c r="B618" s="76"/>
      <c r="C618" s="76"/>
      <c r="D618" s="545"/>
      <c r="E618" s="247"/>
      <c r="F618" s="546"/>
      <c r="G618" s="546"/>
    </row>
    <row r="619">
      <c r="B619" s="76"/>
      <c r="C619" s="76"/>
      <c r="D619" s="545"/>
      <c r="E619" s="247"/>
      <c r="F619" s="546"/>
      <c r="G619" s="546"/>
    </row>
    <row r="620">
      <c r="B620" s="76"/>
      <c r="C620" s="76"/>
      <c r="D620" s="545"/>
      <c r="E620" s="247"/>
      <c r="F620" s="546"/>
      <c r="G620" s="546"/>
    </row>
    <row r="621">
      <c r="B621" s="76"/>
      <c r="C621" s="76"/>
      <c r="D621" s="545"/>
      <c r="E621" s="247"/>
      <c r="F621" s="546"/>
      <c r="G621" s="546"/>
    </row>
    <row r="622">
      <c r="B622" s="76"/>
      <c r="C622" s="76"/>
      <c r="D622" s="545"/>
      <c r="E622" s="247"/>
      <c r="F622" s="546"/>
      <c r="G622" s="546"/>
    </row>
    <row r="623">
      <c r="B623" s="76"/>
      <c r="C623" s="76"/>
      <c r="D623" s="545"/>
      <c r="E623" s="247"/>
      <c r="F623" s="546"/>
      <c r="G623" s="546"/>
    </row>
    <row r="624">
      <c r="B624" s="76"/>
      <c r="C624" s="76"/>
      <c r="D624" s="545"/>
      <c r="E624" s="247"/>
      <c r="F624" s="546"/>
      <c r="G624" s="546"/>
    </row>
    <row r="625">
      <c r="B625" s="76"/>
      <c r="C625" s="76"/>
      <c r="D625" s="545"/>
      <c r="E625" s="247"/>
      <c r="F625" s="546"/>
      <c r="G625" s="546"/>
    </row>
    <row r="626">
      <c r="B626" s="76"/>
      <c r="C626" s="76"/>
      <c r="D626" s="545"/>
      <c r="E626" s="247"/>
      <c r="F626" s="546"/>
      <c r="G626" s="546"/>
    </row>
    <row r="627">
      <c r="B627" s="76"/>
      <c r="C627" s="76"/>
      <c r="D627" s="545"/>
      <c r="E627" s="247"/>
      <c r="F627" s="546"/>
      <c r="G627" s="546"/>
    </row>
    <row r="628">
      <c r="B628" s="76"/>
      <c r="C628" s="76"/>
      <c r="D628" s="545"/>
      <c r="E628" s="247"/>
      <c r="F628" s="546"/>
      <c r="G628" s="546"/>
    </row>
    <row r="629">
      <c r="B629" s="76"/>
      <c r="C629" s="76"/>
      <c r="D629" s="545"/>
      <c r="E629" s="247"/>
      <c r="F629" s="546"/>
      <c r="G629" s="546"/>
    </row>
    <row r="630">
      <c r="B630" s="76"/>
      <c r="C630" s="76"/>
      <c r="D630" s="545"/>
      <c r="E630" s="247"/>
      <c r="F630" s="546"/>
      <c r="G630" s="546"/>
    </row>
    <row r="631">
      <c r="B631" s="76"/>
      <c r="C631" s="76"/>
      <c r="D631" s="545"/>
      <c r="E631" s="247"/>
      <c r="F631" s="546"/>
      <c r="G631" s="546"/>
    </row>
    <row r="632">
      <c r="B632" s="76"/>
      <c r="C632" s="76"/>
      <c r="D632" s="545"/>
      <c r="E632" s="247"/>
      <c r="F632" s="546"/>
      <c r="G632" s="546"/>
    </row>
    <row r="633">
      <c r="B633" s="76"/>
      <c r="C633" s="76"/>
      <c r="D633" s="545"/>
      <c r="E633" s="247"/>
      <c r="F633" s="546"/>
      <c r="G633" s="546"/>
    </row>
    <row r="634">
      <c r="B634" s="76"/>
      <c r="C634" s="76"/>
      <c r="D634" s="545"/>
      <c r="E634" s="247"/>
      <c r="F634" s="546"/>
      <c r="G634" s="546"/>
    </row>
    <row r="635">
      <c r="B635" s="76"/>
      <c r="C635" s="76"/>
      <c r="D635" s="545"/>
      <c r="E635" s="247"/>
      <c r="F635" s="546"/>
      <c r="G635" s="546"/>
    </row>
    <row r="636">
      <c r="B636" s="76"/>
      <c r="C636" s="76"/>
      <c r="D636" s="545"/>
      <c r="E636" s="247"/>
      <c r="F636" s="546"/>
      <c r="G636" s="546"/>
    </row>
    <row r="637">
      <c r="B637" s="76"/>
      <c r="C637" s="76"/>
      <c r="D637" s="545"/>
      <c r="E637" s="247"/>
      <c r="F637" s="546"/>
      <c r="G637" s="546"/>
    </row>
    <row r="638">
      <c r="B638" s="76"/>
      <c r="C638" s="76"/>
      <c r="D638" s="545"/>
      <c r="E638" s="247"/>
      <c r="F638" s="546"/>
      <c r="G638" s="546"/>
    </row>
    <row r="639">
      <c r="B639" s="76"/>
      <c r="C639" s="76"/>
      <c r="D639" s="545"/>
      <c r="E639" s="247"/>
      <c r="F639" s="546"/>
      <c r="G639" s="546"/>
    </row>
    <row r="640">
      <c r="B640" s="76"/>
      <c r="C640" s="76"/>
      <c r="D640" s="545"/>
      <c r="E640" s="247"/>
      <c r="F640" s="546"/>
      <c r="G640" s="546"/>
    </row>
    <row r="641">
      <c r="B641" s="76"/>
      <c r="C641" s="76"/>
      <c r="D641" s="545"/>
      <c r="E641" s="247"/>
      <c r="F641" s="546"/>
      <c r="G641" s="546"/>
    </row>
    <row r="642">
      <c r="B642" s="76"/>
      <c r="C642" s="76"/>
      <c r="D642" s="545"/>
      <c r="E642" s="247"/>
      <c r="F642" s="546"/>
      <c r="G642" s="546"/>
    </row>
    <row r="643">
      <c r="B643" s="76"/>
      <c r="C643" s="76"/>
      <c r="D643" s="545"/>
      <c r="E643" s="247"/>
      <c r="F643" s="546"/>
      <c r="G643" s="546"/>
    </row>
    <row r="644">
      <c r="B644" s="76"/>
      <c r="C644" s="76"/>
      <c r="D644" s="545"/>
      <c r="E644" s="247"/>
      <c r="F644" s="546"/>
      <c r="G644" s="546"/>
    </row>
    <row r="645">
      <c r="B645" s="76"/>
      <c r="C645" s="76"/>
      <c r="D645" s="545"/>
      <c r="E645" s="247"/>
      <c r="F645" s="546"/>
      <c r="G645" s="546"/>
    </row>
    <row r="646">
      <c r="B646" s="76"/>
      <c r="C646" s="76"/>
      <c r="D646" s="545"/>
      <c r="E646" s="247"/>
      <c r="F646" s="546"/>
      <c r="G646" s="546"/>
    </row>
    <row r="647">
      <c r="B647" s="76"/>
      <c r="C647" s="76"/>
      <c r="D647" s="545"/>
      <c r="E647" s="247"/>
      <c r="F647" s="546"/>
      <c r="G647" s="546"/>
    </row>
    <row r="648">
      <c r="B648" s="76"/>
      <c r="C648" s="76"/>
      <c r="D648" s="545"/>
      <c r="E648" s="247"/>
      <c r="F648" s="546"/>
      <c r="G648" s="546"/>
    </row>
    <row r="649">
      <c r="B649" s="76"/>
      <c r="C649" s="76"/>
      <c r="D649" s="545"/>
      <c r="E649" s="247"/>
      <c r="F649" s="546"/>
      <c r="G649" s="546"/>
    </row>
    <row r="650">
      <c r="B650" s="76"/>
      <c r="C650" s="76"/>
      <c r="D650" s="545"/>
      <c r="E650" s="247"/>
      <c r="F650" s="546"/>
      <c r="G650" s="546"/>
    </row>
    <row r="651">
      <c r="B651" s="76"/>
      <c r="C651" s="76"/>
      <c r="D651" s="545"/>
      <c r="E651" s="247"/>
      <c r="F651" s="546"/>
      <c r="G651" s="546"/>
    </row>
    <row r="652">
      <c r="B652" s="76"/>
      <c r="C652" s="76"/>
      <c r="D652" s="545"/>
      <c r="E652" s="247"/>
      <c r="F652" s="546"/>
      <c r="G652" s="546"/>
    </row>
    <row r="653">
      <c r="B653" s="76"/>
      <c r="C653" s="76"/>
      <c r="D653" s="545"/>
      <c r="E653" s="247"/>
      <c r="F653" s="546"/>
      <c r="G653" s="546"/>
    </row>
    <row r="654">
      <c r="B654" s="76"/>
      <c r="C654" s="76"/>
      <c r="D654" s="545"/>
      <c r="E654" s="247"/>
      <c r="F654" s="546"/>
      <c r="G654" s="546"/>
    </row>
    <row r="655">
      <c r="B655" s="76"/>
      <c r="C655" s="76"/>
      <c r="D655" s="545"/>
      <c r="E655" s="247"/>
      <c r="F655" s="546"/>
      <c r="G655" s="546"/>
    </row>
    <row r="656">
      <c r="B656" s="76"/>
      <c r="C656" s="76"/>
      <c r="D656" s="545"/>
      <c r="E656" s="247"/>
      <c r="F656" s="546"/>
      <c r="G656" s="546"/>
    </row>
    <row r="657">
      <c r="B657" s="76"/>
      <c r="C657" s="76"/>
      <c r="D657" s="545"/>
      <c r="E657" s="247"/>
      <c r="F657" s="546"/>
      <c r="G657" s="546"/>
    </row>
    <row r="658">
      <c r="B658" s="76"/>
      <c r="C658" s="76"/>
      <c r="D658" s="545"/>
      <c r="E658" s="247"/>
      <c r="F658" s="546"/>
      <c r="G658" s="546"/>
    </row>
    <row r="659">
      <c r="B659" s="76"/>
      <c r="C659" s="76"/>
      <c r="D659" s="545"/>
      <c r="E659" s="247"/>
      <c r="F659" s="546"/>
      <c r="G659" s="546"/>
    </row>
    <row r="660">
      <c r="B660" s="76"/>
      <c r="C660" s="76"/>
      <c r="D660" s="545"/>
      <c r="E660" s="247"/>
      <c r="F660" s="546"/>
      <c r="G660" s="546"/>
    </row>
    <row r="661">
      <c r="B661" s="76"/>
      <c r="C661" s="76"/>
      <c r="D661" s="545"/>
      <c r="E661" s="247"/>
      <c r="F661" s="546"/>
      <c r="G661" s="546"/>
    </row>
    <row r="662">
      <c r="B662" s="76"/>
      <c r="C662" s="76"/>
      <c r="D662" s="545"/>
      <c r="E662" s="247"/>
      <c r="F662" s="546"/>
      <c r="G662" s="546"/>
    </row>
    <row r="663">
      <c r="B663" s="76"/>
      <c r="C663" s="76"/>
      <c r="D663" s="545"/>
      <c r="E663" s="247"/>
      <c r="F663" s="546"/>
      <c r="G663" s="546"/>
    </row>
    <row r="664">
      <c r="B664" s="76"/>
      <c r="C664" s="76"/>
      <c r="D664" s="545"/>
      <c r="E664" s="247"/>
      <c r="F664" s="546"/>
      <c r="G664" s="546"/>
    </row>
    <row r="665">
      <c r="B665" s="76"/>
      <c r="C665" s="76"/>
      <c r="D665" s="545"/>
      <c r="E665" s="247"/>
      <c r="F665" s="546"/>
      <c r="G665" s="546"/>
    </row>
    <row r="666">
      <c r="B666" s="76"/>
      <c r="C666" s="76"/>
      <c r="D666" s="545"/>
      <c r="E666" s="247"/>
      <c r="F666" s="546"/>
      <c r="G666" s="546"/>
    </row>
    <row r="667">
      <c r="B667" s="76"/>
      <c r="C667" s="76"/>
      <c r="D667" s="545"/>
      <c r="E667" s="247"/>
      <c r="F667" s="546"/>
      <c r="G667" s="546"/>
    </row>
    <row r="668">
      <c r="B668" s="76"/>
      <c r="C668" s="76"/>
      <c r="D668" s="545"/>
      <c r="E668" s="247"/>
      <c r="F668" s="546"/>
      <c r="G668" s="546"/>
    </row>
    <row r="669">
      <c r="B669" s="76"/>
      <c r="C669" s="76"/>
      <c r="D669" s="545"/>
      <c r="E669" s="247"/>
      <c r="F669" s="546"/>
      <c r="G669" s="546"/>
    </row>
    <row r="670">
      <c r="B670" s="76"/>
      <c r="C670" s="76"/>
      <c r="D670" s="545"/>
      <c r="E670" s="247"/>
      <c r="F670" s="546"/>
      <c r="G670" s="546"/>
    </row>
    <row r="671">
      <c r="B671" s="76"/>
      <c r="C671" s="76"/>
      <c r="D671" s="545"/>
      <c r="E671" s="247"/>
      <c r="F671" s="546"/>
      <c r="G671" s="546"/>
    </row>
    <row r="672">
      <c r="B672" s="76"/>
      <c r="C672" s="76"/>
      <c r="D672" s="545"/>
      <c r="E672" s="247"/>
      <c r="F672" s="546"/>
      <c r="G672" s="546"/>
    </row>
    <row r="673">
      <c r="B673" s="76"/>
      <c r="C673" s="76"/>
      <c r="D673" s="545"/>
      <c r="E673" s="247"/>
      <c r="F673" s="546"/>
      <c r="G673" s="546"/>
    </row>
    <row r="674">
      <c r="B674" s="76"/>
      <c r="C674" s="76"/>
      <c r="D674" s="545"/>
      <c r="E674" s="247"/>
      <c r="F674" s="546"/>
      <c r="G674" s="546"/>
    </row>
    <row r="675">
      <c r="B675" s="76"/>
      <c r="C675" s="76"/>
      <c r="D675" s="545"/>
      <c r="E675" s="247"/>
      <c r="F675" s="546"/>
      <c r="G675" s="546"/>
    </row>
    <row r="676">
      <c r="B676" s="76"/>
      <c r="C676" s="76"/>
      <c r="D676" s="545"/>
      <c r="E676" s="247"/>
      <c r="F676" s="546"/>
      <c r="G676" s="546"/>
    </row>
    <row r="677">
      <c r="B677" s="76"/>
      <c r="C677" s="76"/>
      <c r="D677" s="545"/>
      <c r="E677" s="247"/>
      <c r="F677" s="546"/>
      <c r="G677" s="546"/>
    </row>
    <row r="678">
      <c r="B678" s="76"/>
      <c r="C678" s="76"/>
      <c r="D678" s="545"/>
      <c r="E678" s="247"/>
      <c r="F678" s="546"/>
      <c r="G678" s="546"/>
    </row>
    <row r="679">
      <c r="B679" s="76"/>
      <c r="C679" s="76"/>
      <c r="D679" s="545"/>
      <c r="E679" s="247"/>
      <c r="F679" s="546"/>
      <c r="G679" s="546"/>
    </row>
    <row r="680">
      <c r="B680" s="76"/>
      <c r="C680" s="76"/>
      <c r="D680" s="545"/>
      <c r="E680" s="247"/>
      <c r="F680" s="546"/>
      <c r="G680" s="546"/>
    </row>
    <row r="681">
      <c r="B681" s="76"/>
      <c r="C681" s="76"/>
      <c r="D681" s="545"/>
      <c r="E681" s="247"/>
      <c r="F681" s="546"/>
      <c r="G681" s="546"/>
    </row>
    <row r="682">
      <c r="B682" s="76"/>
      <c r="C682" s="76"/>
      <c r="D682" s="545"/>
      <c r="E682" s="247"/>
      <c r="F682" s="546"/>
      <c r="G682" s="546"/>
    </row>
    <row r="683">
      <c r="B683" s="76"/>
      <c r="C683" s="76"/>
      <c r="D683" s="545"/>
      <c r="E683" s="247"/>
      <c r="F683" s="546"/>
      <c r="G683" s="546"/>
    </row>
    <row r="684">
      <c r="B684" s="76"/>
      <c r="C684" s="76"/>
      <c r="D684" s="545"/>
      <c r="E684" s="247"/>
      <c r="F684" s="546"/>
      <c r="G684" s="546"/>
    </row>
    <row r="685">
      <c r="B685" s="76"/>
      <c r="C685" s="76"/>
      <c r="D685" s="545"/>
      <c r="E685" s="247"/>
      <c r="F685" s="546"/>
      <c r="G685" s="546"/>
    </row>
    <row r="686">
      <c r="B686" s="76"/>
      <c r="C686" s="76"/>
      <c r="D686" s="545"/>
      <c r="E686" s="247"/>
      <c r="F686" s="546"/>
      <c r="G686" s="546"/>
    </row>
    <row r="687">
      <c r="B687" s="76"/>
      <c r="C687" s="76"/>
      <c r="D687" s="545"/>
      <c r="E687" s="247"/>
      <c r="F687" s="546"/>
      <c r="G687" s="546"/>
    </row>
    <row r="688">
      <c r="B688" s="76"/>
      <c r="C688" s="76"/>
      <c r="D688" s="545"/>
      <c r="E688" s="247"/>
      <c r="F688" s="546"/>
      <c r="G688" s="546"/>
    </row>
    <row r="689">
      <c r="B689" s="76"/>
      <c r="C689" s="76"/>
      <c r="D689" s="545"/>
      <c r="E689" s="247"/>
      <c r="F689" s="546"/>
      <c r="G689" s="546"/>
    </row>
    <row r="690">
      <c r="B690" s="76"/>
      <c r="C690" s="76"/>
      <c r="D690" s="545"/>
      <c r="E690" s="247"/>
      <c r="F690" s="546"/>
      <c r="G690" s="546"/>
    </row>
    <row r="691">
      <c r="B691" s="76"/>
      <c r="C691" s="76"/>
      <c r="D691" s="545"/>
      <c r="E691" s="247"/>
      <c r="F691" s="546"/>
      <c r="G691" s="546"/>
    </row>
    <row r="692">
      <c r="B692" s="76"/>
      <c r="C692" s="76"/>
      <c r="D692" s="545"/>
      <c r="E692" s="247"/>
      <c r="F692" s="546"/>
      <c r="G692" s="546"/>
    </row>
    <row r="693">
      <c r="B693" s="76"/>
      <c r="C693" s="76"/>
      <c r="D693" s="545"/>
      <c r="E693" s="247"/>
      <c r="F693" s="546"/>
      <c r="G693" s="546"/>
    </row>
    <row r="694">
      <c r="B694" s="76"/>
      <c r="C694" s="76"/>
      <c r="D694" s="545"/>
      <c r="E694" s="247"/>
      <c r="F694" s="546"/>
      <c r="G694" s="546"/>
    </row>
    <row r="695">
      <c r="B695" s="76"/>
      <c r="C695" s="76"/>
      <c r="D695" s="545"/>
      <c r="E695" s="247"/>
      <c r="F695" s="546"/>
      <c r="G695" s="546"/>
    </row>
    <row r="696">
      <c r="B696" s="76"/>
      <c r="C696" s="76"/>
      <c r="D696" s="545"/>
      <c r="E696" s="247"/>
      <c r="F696" s="546"/>
      <c r="G696" s="546"/>
    </row>
    <row r="697">
      <c r="B697" s="76"/>
      <c r="C697" s="76"/>
      <c r="D697" s="545"/>
      <c r="E697" s="247"/>
      <c r="F697" s="546"/>
      <c r="G697" s="546"/>
    </row>
    <row r="698">
      <c r="B698" s="76"/>
      <c r="C698" s="76"/>
      <c r="D698" s="545"/>
      <c r="E698" s="247"/>
      <c r="F698" s="546"/>
      <c r="G698" s="546"/>
    </row>
    <row r="699">
      <c r="B699" s="76"/>
      <c r="C699" s="76"/>
      <c r="D699" s="545"/>
      <c r="E699" s="247"/>
      <c r="F699" s="546"/>
      <c r="G699" s="546"/>
    </row>
    <row r="700">
      <c r="B700" s="76"/>
      <c r="C700" s="76"/>
      <c r="D700" s="545"/>
      <c r="E700" s="247"/>
      <c r="F700" s="546"/>
      <c r="G700" s="546"/>
    </row>
    <row r="701">
      <c r="B701" s="76"/>
      <c r="C701" s="76"/>
      <c r="D701" s="545"/>
      <c r="E701" s="247"/>
      <c r="F701" s="546"/>
      <c r="G701" s="546"/>
    </row>
    <row r="702">
      <c r="B702" s="76"/>
      <c r="C702" s="76"/>
      <c r="D702" s="545"/>
      <c r="E702" s="247"/>
      <c r="F702" s="546"/>
      <c r="G702" s="546"/>
    </row>
    <row r="703">
      <c r="B703" s="76"/>
      <c r="C703" s="76"/>
      <c r="D703" s="545"/>
      <c r="E703" s="247"/>
      <c r="F703" s="546"/>
      <c r="G703" s="546"/>
    </row>
    <row r="704">
      <c r="B704" s="76"/>
      <c r="C704" s="76"/>
      <c r="D704" s="545"/>
      <c r="E704" s="247"/>
      <c r="F704" s="546"/>
      <c r="G704" s="546"/>
    </row>
    <row r="705">
      <c r="B705" s="76"/>
      <c r="C705" s="76"/>
      <c r="D705" s="545"/>
      <c r="E705" s="247"/>
      <c r="F705" s="546"/>
      <c r="G705" s="546"/>
    </row>
    <row r="706">
      <c r="B706" s="76"/>
      <c r="C706" s="76"/>
      <c r="D706" s="545"/>
      <c r="E706" s="247"/>
      <c r="F706" s="546"/>
      <c r="G706" s="546"/>
    </row>
    <row r="707">
      <c r="B707" s="76"/>
      <c r="C707" s="76"/>
      <c r="D707" s="545"/>
      <c r="E707" s="247"/>
      <c r="F707" s="546"/>
      <c r="G707" s="546"/>
    </row>
    <row r="708">
      <c r="B708" s="76"/>
      <c r="C708" s="76"/>
      <c r="D708" s="545"/>
      <c r="E708" s="247"/>
      <c r="F708" s="546"/>
      <c r="G708" s="546"/>
    </row>
    <row r="709">
      <c r="B709" s="76"/>
      <c r="C709" s="76"/>
      <c r="D709" s="545"/>
      <c r="E709" s="247"/>
      <c r="F709" s="546"/>
      <c r="G709" s="546"/>
    </row>
    <row r="710">
      <c r="B710" s="76"/>
      <c r="C710" s="76"/>
      <c r="D710" s="545"/>
      <c r="E710" s="247"/>
      <c r="F710" s="546"/>
      <c r="G710" s="546"/>
    </row>
    <row r="711">
      <c r="B711" s="76"/>
      <c r="C711" s="76"/>
      <c r="D711" s="545"/>
      <c r="E711" s="247"/>
      <c r="F711" s="546"/>
      <c r="G711" s="546"/>
    </row>
    <row r="712">
      <c r="B712" s="76"/>
      <c r="C712" s="76"/>
      <c r="D712" s="545"/>
      <c r="E712" s="247"/>
      <c r="F712" s="546"/>
      <c r="G712" s="546"/>
    </row>
    <row r="713">
      <c r="B713" s="76"/>
      <c r="C713" s="76"/>
      <c r="D713" s="545"/>
      <c r="E713" s="247"/>
      <c r="F713" s="546"/>
      <c r="G713" s="546"/>
    </row>
    <row r="714">
      <c r="B714" s="76"/>
      <c r="C714" s="76"/>
      <c r="D714" s="545"/>
      <c r="E714" s="247"/>
      <c r="F714" s="546"/>
      <c r="G714" s="546"/>
    </row>
    <row r="715">
      <c r="B715" s="76"/>
      <c r="C715" s="76"/>
      <c r="D715" s="545"/>
      <c r="E715" s="247"/>
      <c r="F715" s="546"/>
      <c r="G715" s="546"/>
    </row>
    <row r="716">
      <c r="B716" s="76"/>
      <c r="C716" s="76"/>
      <c r="D716" s="545"/>
      <c r="E716" s="247"/>
      <c r="F716" s="546"/>
      <c r="G716" s="546"/>
    </row>
    <row r="717">
      <c r="B717" s="76"/>
      <c r="C717" s="76"/>
      <c r="D717" s="545"/>
      <c r="E717" s="247"/>
      <c r="F717" s="546"/>
      <c r="G717" s="546"/>
    </row>
    <row r="718">
      <c r="B718" s="76"/>
      <c r="C718" s="76"/>
      <c r="D718" s="545"/>
      <c r="E718" s="247"/>
      <c r="F718" s="546"/>
      <c r="G718" s="546"/>
    </row>
    <row r="719">
      <c r="B719" s="76"/>
      <c r="C719" s="76"/>
      <c r="D719" s="545"/>
      <c r="E719" s="247"/>
      <c r="F719" s="546"/>
      <c r="G719" s="546"/>
    </row>
    <row r="720">
      <c r="B720" s="76"/>
      <c r="C720" s="76"/>
      <c r="D720" s="545"/>
      <c r="E720" s="247"/>
      <c r="F720" s="546"/>
      <c r="G720" s="546"/>
    </row>
    <row r="721">
      <c r="B721" s="76"/>
      <c r="C721" s="76"/>
      <c r="D721" s="545"/>
      <c r="E721" s="247"/>
      <c r="F721" s="546"/>
      <c r="G721" s="546"/>
    </row>
    <row r="722">
      <c r="B722" s="76"/>
      <c r="C722" s="76"/>
      <c r="D722" s="545"/>
      <c r="E722" s="247"/>
      <c r="F722" s="546"/>
      <c r="G722" s="546"/>
    </row>
    <row r="723">
      <c r="B723" s="76"/>
      <c r="C723" s="76"/>
      <c r="D723" s="545"/>
      <c r="E723" s="247"/>
      <c r="F723" s="546"/>
      <c r="G723" s="546"/>
    </row>
    <row r="724">
      <c r="B724" s="76"/>
      <c r="C724" s="76"/>
      <c r="D724" s="545"/>
      <c r="E724" s="247"/>
      <c r="F724" s="546"/>
      <c r="G724" s="546"/>
    </row>
    <row r="725">
      <c r="B725" s="76"/>
      <c r="C725" s="76"/>
      <c r="D725" s="545"/>
      <c r="E725" s="247"/>
      <c r="F725" s="546"/>
      <c r="G725" s="546"/>
    </row>
    <row r="726">
      <c r="B726" s="76"/>
      <c r="C726" s="76"/>
      <c r="D726" s="545"/>
      <c r="E726" s="247"/>
      <c r="F726" s="546"/>
      <c r="G726" s="546"/>
    </row>
    <row r="727">
      <c r="B727" s="76"/>
      <c r="C727" s="76"/>
      <c r="D727" s="545"/>
      <c r="E727" s="247"/>
      <c r="F727" s="546"/>
      <c r="G727" s="546"/>
    </row>
    <row r="728">
      <c r="B728" s="76"/>
      <c r="C728" s="76"/>
      <c r="D728" s="545"/>
      <c r="E728" s="247"/>
      <c r="F728" s="546"/>
      <c r="G728" s="546"/>
    </row>
    <row r="729">
      <c r="B729" s="76"/>
      <c r="C729" s="76"/>
      <c r="D729" s="545"/>
      <c r="E729" s="247"/>
      <c r="F729" s="546"/>
      <c r="G729" s="546"/>
    </row>
    <row r="730">
      <c r="B730" s="76"/>
      <c r="C730" s="76"/>
      <c r="D730" s="545"/>
      <c r="E730" s="247"/>
      <c r="F730" s="546"/>
      <c r="G730" s="546"/>
    </row>
    <row r="731">
      <c r="B731" s="76"/>
      <c r="C731" s="76"/>
      <c r="D731" s="545"/>
      <c r="E731" s="247"/>
      <c r="F731" s="546"/>
      <c r="G731" s="546"/>
    </row>
    <row r="732">
      <c r="B732" s="76"/>
      <c r="C732" s="76"/>
      <c r="D732" s="545"/>
      <c r="E732" s="247"/>
      <c r="F732" s="546"/>
      <c r="G732" s="546"/>
    </row>
    <row r="733">
      <c r="B733" s="76"/>
      <c r="C733" s="76"/>
      <c r="D733" s="545"/>
      <c r="E733" s="247"/>
      <c r="F733" s="546"/>
      <c r="G733" s="546"/>
    </row>
    <row r="734">
      <c r="B734" s="76"/>
      <c r="C734" s="76"/>
      <c r="D734" s="545"/>
      <c r="E734" s="247"/>
      <c r="F734" s="546"/>
      <c r="G734" s="546"/>
    </row>
    <row r="735">
      <c r="B735" s="76"/>
      <c r="C735" s="76"/>
      <c r="D735" s="545"/>
      <c r="E735" s="247"/>
      <c r="F735" s="546"/>
      <c r="G735" s="546"/>
    </row>
    <row r="736">
      <c r="B736" s="76"/>
      <c r="C736" s="76"/>
      <c r="D736" s="545"/>
      <c r="E736" s="247"/>
      <c r="F736" s="546"/>
      <c r="G736" s="546"/>
    </row>
    <row r="737">
      <c r="B737" s="76"/>
      <c r="C737" s="76"/>
      <c r="D737" s="545"/>
      <c r="E737" s="247"/>
      <c r="F737" s="546"/>
      <c r="G737" s="546"/>
    </row>
    <row r="738">
      <c r="B738" s="76"/>
      <c r="C738" s="76"/>
      <c r="D738" s="545"/>
      <c r="E738" s="247"/>
      <c r="F738" s="546"/>
      <c r="G738" s="546"/>
    </row>
    <row r="739">
      <c r="B739" s="76"/>
      <c r="C739" s="76"/>
      <c r="D739" s="545"/>
      <c r="E739" s="247"/>
      <c r="F739" s="546"/>
      <c r="G739" s="546"/>
    </row>
    <row r="740">
      <c r="B740" s="76"/>
      <c r="C740" s="76"/>
      <c r="D740" s="545"/>
      <c r="E740" s="247"/>
      <c r="F740" s="546"/>
      <c r="G740" s="546"/>
    </row>
    <row r="741">
      <c r="B741" s="76"/>
      <c r="C741" s="76"/>
      <c r="D741" s="545"/>
      <c r="E741" s="247"/>
      <c r="F741" s="546"/>
      <c r="G741" s="546"/>
    </row>
    <row r="742">
      <c r="B742" s="76"/>
      <c r="C742" s="76"/>
      <c r="D742" s="545"/>
      <c r="E742" s="247"/>
      <c r="F742" s="546"/>
      <c r="G742" s="546"/>
    </row>
    <row r="743">
      <c r="B743" s="76"/>
      <c r="C743" s="76"/>
      <c r="D743" s="545"/>
      <c r="E743" s="247"/>
      <c r="F743" s="546"/>
      <c r="G743" s="546"/>
    </row>
    <row r="744">
      <c r="B744" s="76"/>
      <c r="C744" s="76"/>
      <c r="D744" s="545"/>
      <c r="E744" s="247"/>
      <c r="F744" s="546"/>
      <c r="G744" s="546"/>
    </row>
    <row r="745">
      <c r="B745" s="76"/>
      <c r="C745" s="76"/>
      <c r="D745" s="545"/>
      <c r="E745" s="247"/>
      <c r="F745" s="546"/>
      <c r="G745" s="546"/>
    </row>
    <row r="746">
      <c r="B746" s="76"/>
      <c r="C746" s="76"/>
      <c r="D746" s="545"/>
      <c r="E746" s="247"/>
      <c r="F746" s="546"/>
      <c r="G746" s="546"/>
    </row>
    <row r="747">
      <c r="B747" s="76"/>
      <c r="C747" s="76"/>
      <c r="D747" s="545"/>
      <c r="E747" s="247"/>
      <c r="F747" s="546"/>
      <c r="G747" s="546"/>
    </row>
    <row r="748">
      <c r="B748" s="76"/>
      <c r="C748" s="76"/>
      <c r="D748" s="545"/>
      <c r="E748" s="247"/>
      <c r="F748" s="546"/>
      <c r="G748" s="546"/>
    </row>
    <row r="749">
      <c r="B749" s="76"/>
      <c r="C749" s="76"/>
      <c r="D749" s="545"/>
      <c r="E749" s="247"/>
      <c r="F749" s="546"/>
      <c r="G749" s="546"/>
    </row>
    <row r="750">
      <c r="B750" s="76"/>
      <c r="C750" s="76"/>
      <c r="D750" s="545"/>
      <c r="E750" s="247"/>
      <c r="F750" s="546"/>
      <c r="G750" s="546"/>
    </row>
    <row r="751">
      <c r="B751" s="76"/>
      <c r="C751" s="76"/>
      <c r="D751" s="545"/>
      <c r="E751" s="247"/>
      <c r="F751" s="546"/>
      <c r="G751" s="546"/>
    </row>
    <row r="752">
      <c r="B752" s="76"/>
      <c r="C752" s="76"/>
      <c r="D752" s="545"/>
      <c r="E752" s="247"/>
      <c r="F752" s="546"/>
      <c r="G752" s="546"/>
    </row>
    <row r="753">
      <c r="B753" s="76"/>
      <c r="C753" s="76"/>
      <c r="D753" s="545"/>
      <c r="E753" s="247"/>
      <c r="F753" s="546"/>
      <c r="G753" s="546"/>
    </row>
    <row r="754">
      <c r="B754" s="76"/>
      <c r="C754" s="76"/>
      <c r="D754" s="545"/>
      <c r="E754" s="247"/>
      <c r="F754" s="546"/>
      <c r="G754" s="546"/>
    </row>
    <row r="755">
      <c r="B755" s="76"/>
      <c r="C755" s="76"/>
      <c r="D755" s="545"/>
      <c r="E755" s="247"/>
      <c r="F755" s="546"/>
      <c r="G755" s="546"/>
    </row>
    <row r="756">
      <c r="B756" s="76"/>
      <c r="C756" s="76"/>
      <c r="D756" s="545"/>
      <c r="E756" s="247"/>
      <c r="F756" s="546"/>
      <c r="G756" s="546"/>
    </row>
    <row r="757">
      <c r="B757" s="76"/>
      <c r="C757" s="76"/>
      <c r="D757" s="545"/>
      <c r="E757" s="247"/>
      <c r="F757" s="546"/>
      <c r="G757" s="546"/>
    </row>
    <row r="758">
      <c r="B758" s="76"/>
      <c r="C758" s="76"/>
      <c r="D758" s="545"/>
      <c r="E758" s="247"/>
      <c r="F758" s="546"/>
      <c r="G758" s="546"/>
    </row>
    <row r="759">
      <c r="B759" s="76"/>
      <c r="C759" s="76"/>
      <c r="D759" s="545"/>
      <c r="E759" s="247"/>
      <c r="F759" s="546"/>
      <c r="G759" s="546"/>
    </row>
    <row r="760">
      <c r="B760" s="76"/>
      <c r="C760" s="76"/>
      <c r="D760" s="545"/>
      <c r="E760" s="247"/>
      <c r="F760" s="546"/>
      <c r="G760" s="546"/>
    </row>
    <row r="761">
      <c r="B761" s="76"/>
      <c r="C761" s="76"/>
      <c r="D761" s="545"/>
      <c r="E761" s="247"/>
      <c r="F761" s="546"/>
      <c r="G761" s="546"/>
    </row>
    <row r="762">
      <c r="B762" s="76"/>
      <c r="C762" s="76"/>
      <c r="D762" s="545"/>
      <c r="E762" s="247"/>
      <c r="F762" s="546"/>
      <c r="G762" s="546"/>
    </row>
    <row r="763">
      <c r="B763" s="76"/>
      <c r="C763" s="76"/>
      <c r="D763" s="545"/>
      <c r="E763" s="247"/>
      <c r="F763" s="546"/>
      <c r="G763" s="546"/>
    </row>
    <row r="764">
      <c r="B764" s="76"/>
      <c r="C764" s="76"/>
      <c r="D764" s="545"/>
      <c r="E764" s="247"/>
      <c r="F764" s="546"/>
      <c r="G764" s="546"/>
    </row>
    <row r="765">
      <c r="B765" s="76"/>
      <c r="C765" s="76"/>
      <c r="D765" s="545"/>
      <c r="E765" s="247"/>
      <c r="F765" s="546"/>
      <c r="G765" s="546"/>
    </row>
    <row r="766">
      <c r="B766" s="76"/>
      <c r="C766" s="76"/>
      <c r="D766" s="545"/>
      <c r="E766" s="247"/>
      <c r="F766" s="546"/>
      <c r="G766" s="546"/>
    </row>
    <row r="767">
      <c r="B767" s="76"/>
      <c r="C767" s="76"/>
      <c r="D767" s="545"/>
      <c r="E767" s="247"/>
      <c r="F767" s="546"/>
      <c r="G767" s="546"/>
    </row>
    <row r="768">
      <c r="B768" s="76"/>
      <c r="C768" s="76"/>
      <c r="D768" s="545"/>
      <c r="E768" s="247"/>
      <c r="F768" s="546"/>
      <c r="G768" s="546"/>
    </row>
    <row r="769">
      <c r="B769" s="76"/>
      <c r="C769" s="76"/>
      <c r="D769" s="545"/>
      <c r="E769" s="247"/>
      <c r="F769" s="546"/>
      <c r="G769" s="546"/>
    </row>
    <row r="770">
      <c r="B770" s="76"/>
      <c r="C770" s="76"/>
      <c r="D770" s="545"/>
      <c r="E770" s="247"/>
      <c r="F770" s="546"/>
      <c r="G770" s="546"/>
    </row>
    <row r="771">
      <c r="B771" s="76"/>
      <c r="C771" s="76"/>
      <c r="D771" s="545"/>
      <c r="E771" s="247"/>
      <c r="F771" s="546"/>
      <c r="G771" s="546"/>
    </row>
    <row r="772">
      <c r="B772" s="76"/>
      <c r="C772" s="76"/>
      <c r="D772" s="545"/>
      <c r="E772" s="247"/>
      <c r="F772" s="546"/>
      <c r="G772" s="546"/>
    </row>
    <row r="773">
      <c r="B773" s="76"/>
      <c r="C773" s="76"/>
      <c r="D773" s="545"/>
      <c r="E773" s="247"/>
      <c r="F773" s="546"/>
      <c r="G773" s="546"/>
    </row>
    <row r="774">
      <c r="B774" s="76"/>
      <c r="C774" s="76"/>
      <c r="D774" s="545"/>
      <c r="E774" s="247"/>
      <c r="F774" s="546"/>
      <c r="G774" s="546"/>
    </row>
    <row r="775">
      <c r="B775" s="76"/>
      <c r="C775" s="76"/>
      <c r="D775" s="545"/>
      <c r="E775" s="247"/>
      <c r="F775" s="546"/>
      <c r="G775" s="546"/>
    </row>
    <row r="776">
      <c r="B776" s="76"/>
      <c r="C776" s="76"/>
      <c r="D776" s="545"/>
      <c r="E776" s="247"/>
      <c r="F776" s="546"/>
      <c r="G776" s="546"/>
    </row>
    <row r="777">
      <c r="B777" s="76"/>
      <c r="C777" s="76"/>
      <c r="D777" s="545"/>
      <c r="E777" s="247"/>
      <c r="F777" s="546"/>
      <c r="G777" s="546"/>
    </row>
    <row r="778">
      <c r="B778" s="76"/>
      <c r="C778" s="76"/>
      <c r="D778" s="545"/>
      <c r="E778" s="247"/>
      <c r="F778" s="546"/>
      <c r="G778" s="546"/>
    </row>
    <row r="779">
      <c r="B779" s="76"/>
      <c r="C779" s="76"/>
      <c r="D779" s="545"/>
      <c r="E779" s="247"/>
      <c r="F779" s="546"/>
      <c r="G779" s="546"/>
    </row>
    <row r="780">
      <c r="B780" s="76"/>
      <c r="C780" s="76"/>
      <c r="D780" s="545"/>
      <c r="E780" s="247"/>
      <c r="F780" s="546"/>
      <c r="G780" s="546"/>
    </row>
    <row r="781">
      <c r="B781" s="76"/>
      <c r="C781" s="76"/>
      <c r="D781" s="545"/>
      <c r="E781" s="247"/>
      <c r="F781" s="546"/>
      <c r="G781" s="546"/>
    </row>
    <row r="782">
      <c r="B782" s="76"/>
      <c r="C782" s="76"/>
      <c r="D782" s="545"/>
      <c r="E782" s="247"/>
      <c r="F782" s="546"/>
      <c r="G782" s="546"/>
    </row>
    <row r="783">
      <c r="B783" s="76"/>
      <c r="C783" s="76"/>
      <c r="D783" s="545"/>
      <c r="E783" s="247"/>
      <c r="F783" s="546"/>
      <c r="G783" s="546"/>
    </row>
    <row r="784">
      <c r="B784" s="76"/>
      <c r="C784" s="76"/>
      <c r="D784" s="545"/>
      <c r="E784" s="247"/>
      <c r="F784" s="546"/>
      <c r="G784" s="546"/>
    </row>
    <row r="785">
      <c r="B785" s="76"/>
      <c r="C785" s="76"/>
      <c r="D785" s="545"/>
      <c r="E785" s="247"/>
      <c r="F785" s="546"/>
      <c r="G785" s="546"/>
    </row>
    <row r="786">
      <c r="B786" s="76"/>
      <c r="C786" s="76"/>
      <c r="D786" s="545"/>
      <c r="E786" s="247"/>
      <c r="F786" s="546"/>
      <c r="G786" s="546"/>
    </row>
    <row r="787">
      <c r="B787" s="76"/>
      <c r="C787" s="76"/>
      <c r="D787" s="545"/>
      <c r="E787" s="247"/>
      <c r="F787" s="546"/>
      <c r="G787" s="546"/>
    </row>
    <row r="788">
      <c r="B788" s="76"/>
      <c r="C788" s="76"/>
      <c r="D788" s="545"/>
      <c r="E788" s="247"/>
      <c r="F788" s="546"/>
      <c r="G788" s="546"/>
    </row>
    <row r="789">
      <c r="B789" s="76"/>
      <c r="C789" s="76"/>
      <c r="D789" s="545"/>
      <c r="E789" s="247"/>
      <c r="F789" s="546"/>
      <c r="G789" s="546"/>
    </row>
    <row r="790">
      <c r="B790" s="76"/>
      <c r="C790" s="76"/>
      <c r="D790" s="545"/>
      <c r="E790" s="247"/>
      <c r="F790" s="546"/>
      <c r="G790" s="546"/>
    </row>
    <row r="791">
      <c r="B791" s="76"/>
      <c r="C791" s="76"/>
      <c r="D791" s="545"/>
      <c r="E791" s="247"/>
      <c r="F791" s="546"/>
      <c r="G791" s="546"/>
    </row>
    <row r="792">
      <c r="B792" s="76"/>
      <c r="C792" s="76"/>
      <c r="D792" s="545"/>
      <c r="E792" s="247"/>
      <c r="F792" s="546"/>
      <c r="G792" s="546"/>
    </row>
    <row r="793">
      <c r="B793" s="76"/>
      <c r="C793" s="76"/>
      <c r="D793" s="545"/>
      <c r="E793" s="247"/>
      <c r="F793" s="546"/>
      <c r="G793" s="546"/>
    </row>
    <row r="794">
      <c r="B794" s="76"/>
      <c r="C794" s="76"/>
      <c r="D794" s="545"/>
      <c r="E794" s="247"/>
      <c r="F794" s="546"/>
      <c r="G794" s="546"/>
    </row>
    <row r="795">
      <c r="B795" s="76"/>
      <c r="C795" s="76"/>
      <c r="D795" s="545"/>
      <c r="E795" s="247"/>
      <c r="F795" s="546"/>
      <c r="G795" s="546"/>
    </row>
    <row r="796">
      <c r="B796" s="76"/>
      <c r="C796" s="76"/>
      <c r="D796" s="545"/>
      <c r="E796" s="247"/>
      <c r="F796" s="546"/>
      <c r="G796" s="546"/>
    </row>
    <row r="797">
      <c r="B797" s="76"/>
      <c r="C797" s="76"/>
      <c r="D797" s="545"/>
      <c r="E797" s="247"/>
      <c r="F797" s="546"/>
      <c r="G797" s="546"/>
    </row>
    <row r="798">
      <c r="B798" s="76"/>
      <c r="C798" s="76"/>
      <c r="D798" s="545"/>
      <c r="E798" s="247"/>
      <c r="F798" s="546"/>
      <c r="G798" s="546"/>
    </row>
    <row r="799">
      <c r="B799" s="76"/>
      <c r="C799" s="76"/>
      <c r="D799" s="545"/>
      <c r="E799" s="247"/>
      <c r="F799" s="546"/>
      <c r="G799" s="546"/>
    </row>
    <row r="800">
      <c r="B800" s="76"/>
      <c r="C800" s="76"/>
      <c r="D800" s="545"/>
      <c r="E800" s="247"/>
      <c r="F800" s="546"/>
      <c r="G800" s="546"/>
    </row>
    <row r="801">
      <c r="B801" s="76"/>
      <c r="C801" s="76"/>
      <c r="D801" s="545"/>
      <c r="E801" s="247"/>
      <c r="F801" s="546"/>
      <c r="G801" s="546"/>
    </row>
    <row r="802">
      <c r="B802" s="76"/>
      <c r="C802" s="76"/>
      <c r="D802" s="545"/>
      <c r="E802" s="247"/>
      <c r="F802" s="546"/>
      <c r="G802" s="546"/>
    </row>
    <row r="803">
      <c r="B803" s="76"/>
      <c r="C803" s="76"/>
      <c r="D803" s="545"/>
      <c r="E803" s="247"/>
      <c r="F803" s="546"/>
      <c r="G803" s="546"/>
    </row>
    <row r="804">
      <c r="B804" s="76"/>
      <c r="C804" s="76"/>
      <c r="D804" s="545"/>
      <c r="E804" s="247"/>
      <c r="F804" s="546"/>
      <c r="G804" s="546"/>
    </row>
    <row r="805">
      <c r="B805" s="76"/>
      <c r="C805" s="76"/>
      <c r="D805" s="545"/>
      <c r="E805" s="247"/>
      <c r="F805" s="546"/>
      <c r="G805" s="546"/>
    </row>
    <row r="806">
      <c r="B806" s="76"/>
      <c r="C806" s="76"/>
      <c r="D806" s="545"/>
      <c r="E806" s="247"/>
      <c r="F806" s="546"/>
      <c r="G806" s="546"/>
    </row>
    <row r="807">
      <c r="B807" s="76"/>
      <c r="C807" s="76"/>
      <c r="D807" s="545"/>
      <c r="E807" s="247"/>
      <c r="F807" s="546"/>
      <c r="G807" s="546"/>
    </row>
    <row r="808">
      <c r="B808" s="76"/>
      <c r="C808" s="76"/>
      <c r="D808" s="545"/>
      <c r="E808" s="247"/>
      <c r="F808" s="546"/>
      <c r="G808" s="546"/>
    </row>
    <row r="809">
      <c r="B809" s="76"/>
      <c r="C809" s="76"/>
      <c r="D809" s="545"/>
      <c r="E809" s="247"/>
      <c r="F809" s="546"/>
      <c r="G809" s="546"/>
    </row>
    <row r="810">
      <c r="B810" s="76"/>
      <c r="C810" s="76"/>
      <c r="D810" s="545"/>
      <c r="E810" s="247"/>
      <c r="F810" s="546"/>
      <c r="G810" s="546"/>
    </row>
    <row r="811">
      <c r="B811" s="76"/>
      <c r="C811" s="76"/>
      <c r="D811" s="545"/>
      <c r="E811" s="247"/>
      <c r="F811" s="546"/>
      <c r="G811" s="546"/>
    </row>
    <row r="812">
      <c r="B812" s="76"/>
      <c r="C812" s="76"/>
      <c r="D812" s="545"/>
      <c r="E812" s="247"/>
      <c r="F812" s="546"/>
      <c r="G812" s="546"/>
    </row>
    <row r="813">
      <c r="B813" s="76"/>
      <c r="C813" s="76"/>
      <c r="D813" s="545"/>
      <c r="E813" s="247"/>
      <c r="F813" s="546"/>
      <c r="G813" s="546"/>
    </row>
    <row r="814">
      <c r="B814" s="76"/>
      <c r="C814" s="76"/>
      <c r="D814" s="545"/>
      <c r="E814" s="247"/>
      <c r="F814" s="546"/>
      <c r="G814" s="546"/>
    </row>
    <row r="815">
      <c r="B815" s="76"/>
      <c r="C815" s="76"/>
      <c r="D815" s="545"/>
      <c r="E815" s="247"/>
      <c r="F815" s="546"/>
      <c r="G815" s="546"/>
    </row>
    <row r="816">
      <c r="B816" s="76"/>
      <c r="C816" s="76"/>
      <c r="D816" s="545"/>
      <c r="E816" s="247"/>
      <c r="F816" s="546"/>
      <c r="G816" s="546"/>
    </row>
    <row r="817">
      <c r="B817" s="76"/>
      <c r="C817" s="76"/>
      <c r="D817" s="545"/>
      <c r="E817" s="247"/>
      <c r="F817" s="546"/>
      <c r="G817" s="546"/>
    </row>
    <row r="818">
      <c r="B818" s="76"/>
      <c r="C818" s="76"/>
      <c r="D818" s="545"/>
      <c r="E818" s="247"/>
      <c r="F818" s="546"/>
      <c r="G818" s="546"/>
    </row>
    <row r="819">
      <c r="B819" s="76"/>
      <c r="C819" s="76"/>
      <c r="D819" s="545"/>
      <c r="E819" s="247"/>
      <c r="F819" s="546"/>
      <c r="G819" s="546"/>
    </row>
    <row r="820">
      <c r="B820" s="76"/>
      <c r="C820" s="76"/>
      <c r="D820" s="545"/>
      <c r="E820" s="247"/>
      <c r="F820" s="546"/>
      <c r="G820" s="546"/>
    </row>
    <row r="821">
      <c r="B821" s="76"/>
      <c r="C821" s="76"/>
      <c r="D821" s="545"/>
      <c r="E821" s="247"/>
      <c r="F821" s="546"/>
      <c r="G821" s="546"/>
    </row>
    <row r="822">
      <c r="B822" s="76"/>
      <c r="C822" s="76"/>
      <c r="D822" s="545"/>
      <c r="E822" s="247"/>
      <c r="F822" s="546"/>
      <c r="G822" s="546"/>
    </row>
    <row r="823">
      <c r="B823" s="76"/>
      <c r="C823" s="76"/>
      <c r="D823" s="545"/>
      <c r="E823" s="247"/>
      <c r="F823" s="546"/>
      <c r="G823" s="546"/>
    </row>
    <row r="824">
      <c r="B824" s="76"/>
      <c r="C824" s="76"/>
      <c r="D824" s="545"/>
      <c r="E824" s="247"/>
      <c r="F824" s="546"/>
      <c r="G824" s="546"/>
    </row>
    <row r="825">
      <c r="B825" s="76"/>
      <c r="C825" s="76"/>
      <c r="D825" s="545"/>
      <c r="E825" s="247"/>
      <c r="F825" s="546"/>
      <c r="G825" s="546"/>
    </row>
    <row r="826">
      <c r="B826" s="76"/>
      <c r="C826" s="76"/>
      <c r="D826" s="545"/>
      <c r="E826" s="247"/>
      <c r="F826" s="546"/>
      <c r="G826" s="546"/>
    </row>
    <row r="827">
      <c r="B827" s="76"/>
      <c r="C827" s="76"/>
      <c r="D827" s="545"/>
      <c r="E827" s="247"/>
      <c r="F827" s="546"/>
      <c r="G827" s="546"/>
    </row>
    <row r="828">
      <c r="B828" s="76"/>
      <c r="C828" s="76"/>
      <c r="D828" s="545"/>
      <c r="E828" s="247"/>
      <c r="F828" s="546"/>
      <c r="G828" s="546"/>
    </row>
    <row r="829">
      <c r="B829" s="76"/>
      <c r="C829" s="76"/>
      <c r="D829" s="545"/>
      <c r="E829" s="247"/>
      <c r="F829" s="546"/>
      <c r="G829" s="546"/>
    </row>
    <row r="830">
      <c r="B830" s="76"/>
      <c r="C830" s="76"/>
      <c r="D830" s="545"/>
      <c r="E830" s="247"/>
      <c r="F830" s="546"/>
      <c r="G830" s="546"/>
    </row>
    <row r="831">
      <c r="B831" s="76"/>
      <c r="C831" s="76"/>
      <c r="D831" s="545"/>
      <c r="E831" s="247"/>
      <c r="F831" s="546"/>
      <c r="G831" s="546"/>
    </row>
    <row r="832">
      <c r="B832" s="76"/>
      <c r="C832" s="76"/>
      <c r="D832" s="545"/>
      <c r="E832" s="247"/>
      <c r="F832" s="546"/>
      <c r="G832" s="546"/>
    </row>
    <row r="833">
      <c r="B833" s="76"/>
      <c r="C833" s="76"/>
      <c r="D833" s="545"/>
      <c r="E833" s="247"/>
      <c r="F833" s="546"/>
      <c r="G833" s="546"/>
    </row>
    <row r="834">
      <c r="B834" s="76"/>
      <c r="C834" s="76"/>
      <c r="D834" s="545"/>
      <c r="E834" s="247"/>
      <c r="F834" s="546"/>
      <c r="G834" s="546"/>
    </row>
    <row r="835">
      <c r="B835" s="76"/>
      <c r="C835" s="76"/>
      <c r="D835" s="545"/>
      <c r="E835" s="247"/>
      <c r="F835" s="546"/>
      <c r="G835" s="546"/>
    </row>
    <row r="836">
      <c r="B836" s="76"/>
      <c r="C836" s="76"/>
      <c r="D836" s="545"/>
      <c r="E836" s="247"/>
      <c r="F836" s="546"/>
      <c r="G836" s="546"/>
    </row>
    <row r="837">
      <c r="B837" s="76"/>
      <c r="C837" s="76"/>
      <c r="D837" s="545"/>
      <c r="E837" s="247"/>
      <c r="F837" s="546"/>
      <c r="G837" s="546"/>
    </row>
    <row r="838">
      <c r="B838" s="76"/>
      <c r="C838" s="76"/>
      <c r="D838" s="545"/>
      <c r="E838" s="247"/>
      <c r="F838" s="546"/>
      <c r="G838" s="546"/>
    </row>
    <row r="839">
      <c r="B839" s="76"/>
      <c r="C839" s="76"/>
      <c r="D839" s="545"/>
      <c r="E839" s="247"/>
      <c r="F839" s="546"/>
      <c r="G839" s="546"/>
    </row>
    <row r="840">
      <c r="B840" s="76"/>
      <c r="C840" s="76"/>
      <c r="D840" s="545"/>
      <c r="E840" s="247"/>
      <c r="F840" s="546"/>
      <c r="G840" s="546"/>
    </row>
    <row r="841">
      <c r="B841" s="76"/>
      <c r="C841" s="76"/>
      <c r="D841" s="545"/>
      <c r="E841" s="247"/>
      <c r="F841" s="546"/>
      <c r="G841" s="546"/>
    </row>
    <row r="842">
      <c r="B842" s="76"/>
      <c r="C842" s="76"/>
      <c r="D842" s="545"/>
      <c r="E842" s="247"/>
      <c r="F842" s="546"/>
      <c r="G842" s="546"/>
    </row>
    <row r="843">
      <c r="B843" s="76"/>
      <c r="C843" s="76"/>
      <c r="D843" s="545"/>
      <c r="E843" s="247"/>
      <c r="F843" s="546"/>
      <c r="G843" s="546"/>
    </row>
    <row r="844">
      <c r="B844" s="76"/>
      <c r="C844" s="76"/>
      <c r="D844" s="545"/>
      <c r="E844" s="247"/>
      <c r="F844" s="546"/>
      <c r="G844" s="546"/>
    </row>
    <row r="845">
      <c r="B845" s="76"/>
      <c r="C845" s="76"/>
      <c r="D845" s="545"/>
      <c r="E845" s="247"/>
      <c r="F845" s="546"/>
      <c r="G845" s="546"/>
    </row>
    <row r="846">
      <c r="B846" s="76"/>
      <c r="C846" s="76"/>
      <c r="D846" s="545"/>
      <c r="E846" s="247"/>
      <c r="F846" s="546"/>
      <c r="G846" s="546"/>
    </row>
    <row r="847">
      <c r="B847" s="76"/>
      <c r="C847" s="76"/>
      <c r="D847" s="545"/>
      <c r="E847" s="247"/>
      <c r="F847" s="546"/>
      <c r="G847" s="546"/>
    </row>
    <row r="848">
      <c r="B848" s="76"/>
      <c r="C848" s="76"/>
      <c r="D848" s="545"/>
      <c r="E848" s="247"/>
      <c r="F848" s="546"/>
      <c r="G848" s="546"/>
    </row>
    <row r="849">
      <c r="B849" s="76"/>
      <c r="C849" s="76"/>
      <c r="D849" s="545"/>
      <c r="E849" s="247"/>
      <c r="F849" s="546"/>
      <c r="G849" s="546"/>
    </row>
    <row r="850">
      <c r="B850" s="76"/>
      <c r="C850" s="76"/>
      <c r="D850" s="545"/>
      <c r="E850" s="247"/>
      <c r="F850" s="546"/>
      <c r="G850" s="546"/>
    </row>
    <row r="851">
      <c r="B851" s="76"/>
      <c r="C851" s="76"/>
      <c r="D851" s="545"/>
      <c r="E851" s="247"/>
      <c r="F851" s="546"/>
      <c r="G851" s="546"/>
    </row>
    <row r="852">
      <c r="B852" s="76"/>
      <c r="C852" s="76"/>
      <c r="D852" s="545"/>
      <c r="E852" s="247"/>
      <c r="F852" s="546"/>
      <c r="G852" s="546"/>
    </row>
    <row r="853">
      <c r="B853" s="76"/>
      <c r="C853" s="76"/>
      <c r="D853" s="545"/>
      <c r="E853" s="247"/>
      <c r="F853" s="546"/>
      <c r="G853" s="546"/>
    </row>
    <row r="854">
      <c r="B854" s="76"/>
      <c r="C854" s="76"/>
      <c r="D854" s="545"/>
      <c r="E854" s="247"/>
      <c r="F854" s="546"/>
      <c r="G854" s="546"/>
    </row>
    <row r="855">
      <c r="B855" s="76"/>
      <c r="C855" s="76"/>
      <c r="D855" s="545"/>
      <c r="E855" s="247"/>
      <c r="F855" s="546"/>
      <c r="G855" s="546"/>
    </row>
    <row r="856">
      <c r="B856" s="76"/>
      <c r="C856" s="76"/>
      <c r="D856" s="545"/>
      <c r="E856" s="247"/>
      <c r="F856" s="546"/>
      <c r="G856" s="546"/>
    </row>
    <row r="857">
      <c r="B857" s="76"/>
      <c r="C857" s="76"/>
      <c r="D857" s="545"/>
      <c r="E857" s="247"/>
      <c r="F857" s="546"/>
      <c r="G857" s="546"/>
    </row>
    <row r="858">
      <c r="B858" s="76"/>
      <c r="C858" s="76"/>
      <c r="D858" s="545"/>
      <c r="E858" s="247"/>
      <c r="F858" s="546"/>
      <c r="G858" s="546"/>
    </row>
    <row r="859">
      <c r="B859" s="76"/>
      <c r="C859" s="76"/>
      <c r="D859" s="545"/>
      <c r="E859" s="247"/>
      <c r="F859" s="546"/>
      <c r="G859" s="546"/>
    </row>
    <row r="860">
      <c r="B860" s="76"/>
      <c r="C860" s="76"/>
      <c r="D860" s="545"/>
      <c r="E860" s="247"/>
      <c r="F860" s="546"/>
      <c r="G860" s="546"/>
    </row>
    <row r="861">
      <c r="B861" s="76"/>
      <c r="C861" s="76"/>
      <c r="D861" s="545"/>
      <c r="E861" s="247"/>
      <c r="F861" s="546"/>
      <c r="G861" s="546"/>
    </row>
    <row r="862">
      <c r="B862" s="76"/>
      <c r="C862" s="76"/>
      <c r="D862" s="545"/>
      <c r="E862" s="247"/>
      <c r="F862" s="546"/>
      <c r="G862" s="546"/>
    </row>
    <row r="863">
      <c r="B863" s="76"/>
      <c r="C863" s="76"/>
      <c r="D863" s="545"/>
      <c r="E863" s="247"/>
      <c r="F863" s="546"/>
      <c r="G863" s="546"/>
    </row>
    <row r="864">
      <c r="B864" s="76"/>
      <c r="C864" s="76"/>
      <c r="D864" s="545"/>
      <c r="E864" s="247"/>
      <c r="F864" s="546"/>
      <c r="G864" s="546"/>
    </row>
    <row r="865">
      <c r="B865" s="76"/>
      <c r="C865" s="76"/>
      <c r="D865" s="545"/>
      <c r="E865" s="247"/>
      <c r="F865" s="546"/>
      <c r="G865" s="546"/>
    </row>
    <row r="866">
      <c r="B866" s="76"/>
      <c r="C866" s="76"/>
      <c r="D866" s="545"/>
      <c r="E866" s="247"/>
      <c r="F866" s="546"/>
      <c r="G866" s="546"/>
    </row>
    <row r="867">
      <c r="B867" s="76"/>
      <c r="C867" s="76"/>
      <c r="D867" s="545"/>
      <c r="E867" s="247"/>
      <c r="F867" s="546"/>
      <c r="G867" s="546"/>
    </row>
    <row r="868">
      <c r="B868" s="76"/>
      <c r="C868" s="76"/>
      <c r="D868" s="545"/>
      <c r="E868" s="247"/>
      <c r="F868" s="546"/>
      <c r="G868" s="546"/>
    </row>
    <row r="869">
      <c r="B869" s="76"/>
      <c r="C869" s="76"/>
      <c r="D869" s="545"/>
      <c r="E869" s="247"/>
      <c r="F869" s="546"/>
      <c r="G869" s="546"/>
    </row>
    <row r="870">
      <c r="B870" s="76"/>
      <c r="C870" s="76"/>
      <c r="D870" s="545"/>
      <c r="E870" s="247"/>
      <c r="F870" s="546"/>
      <c r="G870" s="546"/>
    </row>
    <row r="871">
      <c r="B871" s="76"/>
      <c r="C871" s="76"/>
      <c r="D871" s="545"/>
      <c r="E871" s="247"/>
      <c r="F871" s="546"/>
      <c r="G871" s="546"/>
    </row>
    <row r="872">
      <c r="B872" s="76"/>
      <c r="C872" s="76"/>
      <c r="D872" s="545"/>
      <c r="E872" s="247"/>
      <c r="F872" s="546"/>
      <c r="G872" s="546"/>
    </row>
    <row r="873">
      <c r="B873" s="76"/>
      <c r="C873" s="76"/>
      <c r="D873" s="545"/>
      <c r="E873" s="247"/>
      <c r="F873" s="546"/>
      <c r="G873" s="546"/>
    </row>
    <row r="874">
      <c r="B874" s="76"/>
      <c r="C874" s="76"/>
      <c r="D874" s="545"/>
      <c r="E874" s="247"/>
      <c r="F874" s="546"/>
      <c r="G874" s="546"/>
    </row>
    <row r="875">
      <c r="B875" s="76"/>
      <c r="C875" s="76"/>
      <c r="D875" s="545"/>
      <c r="E875" s="247"/>
      <c r="F875" s="546"/>
      <c r="G875" s="546"/>
    </row>
    <row r="876">
      <c r="B876" s="76"/>
      <c r="C876" s="76"/>
      <c r="D876" s="545"/>
      <c r="E876" s="247"/>
      <c r="F876" s="546"/>
      <c r="G876" s="546"/>
    </row>
    <row r="877">
      <c r="B877" s="76"/>
      <c r="C877" s="76"/>
      <c r="D877" s="545"/>
      <c r="E877" s="247"/>
      <c r="F877" s="546"/>
      <c r="G877" s="546"/>
    </row>
    <row r="878">
      <c r="B878" s="76"/>
      <c r="C878" s="76"/>
      <c r="D878" s="545"/>
      <c r="E878" s="247"/>
      <c r="F878" s="546"/>
      <c r="G878" s="546"/>
    </row>
    <row r="879">
      <c r="B879" s="76"/>
      <c r="C879" s="76"/>
      <c r="D879" s="545"/>
      <c r="E879" s="247"/>
      <c r="F879" s="546"/>
      <c r="G879" s="546"/>
    </row>
    <row r="880">
      <c r="B880" s="76"/>
      <c r="C880" s="76"/>
      <c r="D880" s="545"/>
      <c r="E880" s="247"/>
      <c r="F880" s="546"/>
      <c r="G880" s="546"/>
    </row>
    <row r="881">
      <c r="B881" s="76"/>
      <c r="C881" s="76"/>
      <c r="D881" s="545"/>
      <c r="E881" s="247"/>
      <c r="F881" s="546"/>
      <c r="G881" s="546"/>
    </row>
    <row r="882">
      <c r="B882" s="76"/>
      <c r="C882" s="76"/>
      <c r="D882" s="545"/>
      <c r="E882" s="247"/>
      <c r="F882" s="546"/>
      <c r="G882" s="546"/>
    </row>
    <row r="883">
      <c r="B883" s="76"/>
      <c r="C883" s="76"/>
      <c r="D883" s="545"/>
      <c r="E883" s="247"/>
      <c r="F883" s="546"/>
      <c r="G883" s="546"/>
    </row>
    <row r="884">
      <c r="B884" s="76"/>
      <c r="C884" s="76"/>
      <c r="D884" s="545"/>
      <c r="E884" s="247"/>
      <c r="F884" s="546"/>
      <c r="G884" s="546"/>
    </row>
    <row r="885">
      <c r="B885" s="76"/>
      <c r="C885" s="76"/>
      <c r="D885" s="545"/>
      <c r="E885" s="247"/>
      <c r="F885" s="546"/>
      <c r="G885" s="546"/>
    </row>
    <row r="886">
      <c r="B886" s="76"/>
      <c r="C886" s="76"/>
      <c r="D886" s="545"/>
      <c r="E886" s="247"/>
      <c r="F886" s="546"/>
      <c r="G886" s="546"/>
    </row>
    <row r="887">
      <c r="B887" s="76"/>
      <c r="C887" s="76"/>
      <c r="D887" s="545"/>
      <c r="E887" s="247"/>
      <c r="F887" s="546"/>
      <c r="G887" s="546"/>
    </row>
    <row r="888">
      <c r="B888" s="76"/>
      <c r="C888" s="76"/>
      <c r="D888" s="545"/>
      <c r="E888" s="247"/>
      <c r="F888" s="546"/>
      <c r="G888" s="546"/>
    </row>
    <row r="889">
      <c r="B889" s="76"/>
      <c r="C889" s="76"/>
      <c r="D889" s="545"/>
      <c r="E889" s="247"/>
      <c r="F889" s="546"/>
      <c r="G889" s="546"/>
    </row>
    <row r="890">
      <c r="B890" s="76"/>
      <c r="C890" s="76"/>
      <c r="D890" s="545"/>
      <c r="E890" s="247"/>
      <c r="F890" s="546"/>
      <c r="G890" s="546"/>
    </row>
    <row r="891">
      <c r="B891" s="76"/>
      <c r="C891" s="76"/>
      <c r="D891" s="545"/>
      <c r="E891" s="247"/>
      <c r="F891" s="546"/>
      <c r="G891" s="546"/>
    </row>
    <row r="892">
      <c r="B892" s="76"/>
      <c r="C892" s="76"/>
      <c r="D892" s="545"/>
      <c r="E892" s="247"/>
      <c r="F892" s="546"/>
      <c r="G892" s="546"/>
    </row>
    <row r="893">
      <c r="B893" s="76"/>
      <c r="C893" s="76"/>
      <c r="D893" s="545"/>
      <c r="E893" s="247"/>
      <c r="F893" s="546"/>
      <c r="G893" s="546"/>
    </row>
    <row r="894">
      <c r="B894" s="76"/>
      <c r="C894" s="76"/>
      <c r="D894" s="545"/>
      <c r="E894" s="247"/>
      <c r="F894" s="546"/>
      <c r="G894" s="546"/>
    </row>
    <row r="895">
      <c r="B895" s="76"/>
      <c r="C895" s="76"/>
      <c r="D895" s="545"/>
      <c r="E895" s="247"/>
      <c r="F895" s="546"/>
      <c r="G895" s="546"/>
    </row>
    <row r="896">
      <c r="B896" s="76"/>
      <c r="C896" s="76"/>
      <c r="D896" s="545"/>
      <c r="E896" s="247"/>
      <c r="F896" s="546"/>
      <c r="G896" s="546"/>
    </row>
    <row r="897">
      <c r="B897" s="76"/>
      <c r="C897" s="76"/>
      <c r="D897" s="545"/>
      <c r="E897" s="247"/>
      <c r="F897" s="546"/>
      <c r="G897" s="546"/>
    </row>
    <row r="898">
      <c r="B898" s="76"/>
      <c r="C898" s="76"/>
      <c r="D898" s="545"/>
      <c r="E898" s="247"/>
      <c r="F898" s="546"/>
      <c r="G898" s="546"/>
    </row>
    <row r="899">
      <c r="B899" s="76"/>
      <c r="C899" s="76"/>
      <c r="D899" s="545"/>
      <c r="E899" s="247"/>
      <c r="F899" s="546"/>
      <c r="G899" s="546"/>
    </row>
    <row r="900">
      <c r="B900" s="76"/>
      <c r="C900" s="76"/>
      <c r="D900" s="545"/>
      <c r="E900" s="247"/>
      <c r="F900" s="546"/>
      <c r="G900" s="546"/>
    </row>
    <row r="901">
      <c r="B901" s="76"/>
      <c r="C901" s="76"/>
      <c r="D901" s="545"/>
      <c r="E901" s="247"/>
      <c r="F901" s="546"/>
      <c r="G901" s="546"/>
    </row>
    <row r="902">
      <c r="B902" s="76"/>
      <c r="C902" s="76"/>
      <c r="D902" s="545"/>
      <c r="E902" s="247"/>
      <c r="F902" s="546"/>
      <c r="G902" s="546"/>
    </row>
    <row r="903">
      <c r="B903" s="76"/>
      <c r="C903" s="76"/>
      <c r="D903" s="545"/>
      <c r="E903" s="247"/>
      <c r="F903" s="546"/>
      <c r="G903" s="546"/>
    </row>
    <row r="904">
      <c r="B904" s="76"/>
      <c r="C904" s="76"/>
      <c r="D904" s="545"/>
      <c r="E904" s="247"/>
      <c r="F904" s="546"/>
      <c r="G904" s="546"/>
    </row>
    <row r="905">
      <c r="B905" s="76"/>
      <c r="C905" s="76"/>
      <c r="D905" s="545"/>
      <c r="E905" s="247"/>
      <c r="F905" s="546"/>
      <c r="G905" s="546"/>
    </row>
    <row r="906">
      <c r="B906" s="76"/>
      <c r="C906" s="76"/>
      <c r="D906" s="545"/>
      <c r="E906" s="247"/>
      <c r="F906" s="546"/>
      <c r="G906" s="546"/>
    </row>
    <row r="907">
      <c r="B907" s="76"/>
      <c r="C907" s="76"/>
      <c r="D907" s="545"/>
      <c r="E907" s="247"/>
      <c r="F907" s="546"/>
      <c r="G907" s="546"/>
    </row>
    <row r="908">
      <c r="B908" s="76"/>
      <c r="C908" s="76"/>
      <c r="D908" s="545"/>
      <c r="E908" s="247"/>
      <c r="F908" s="546"/>
      <c r="G908" s="546"/>
    </row>
    <row r="909">
      <c r="B909" s="76"/>
      <c r="C909" s="76"/>
      <c r="D909" s="545"/>
      <c r="E909" s="247"/>
      <c r="F909" s="546"/>
      <c r="G909" s="546"/>
    </row>
    <row r="910">
      <c r="B910" s="76"/>
      <c r="C910" s="76"/>
      <c r="D910" s="545"/>
      <c r="E910" s="247"/>
      <c r="F910" s="546"/>
      <c r="G910" s="546"/>
    </row>
    <row r="911">
      <c r="B911" s="76"/>
      <c r="C911" s="76"/>
      <c r="D911" s="545"/>
      <c r="E911" s="247"/>
      <c r="F911" s="546"/>
      <c r="G911" s="546"/>
    </row>
    <row r="912">
      <c r="B912" s="76"/>
      <c r="C912" s="76"/>
      <c r="D912" s="545"/>
      <c r="E912" s="247"/>
      <c r="F912" s="546"/>
      <c r="G912" s="546"/>
    </row>
    <row r="913">
      <c r="B913" s="76"/>
      <c r="C913" s="76"/>
      <c r="D913" s="545"/>
      <c r="E913" s="247"/>
      <c r="F913" s="546"/>
      <c r="G913" s="546"/>
    </row>
    <row r="914">
      <c r="B914" s="76"/>
      <c r="C914" s="76"/>
      <c r="D914" s="545"/>
      <c r="E914" s="247"/>
      <c r="F914" s="546"/>
      <c r="G914" s="546"/>
    </row>
    <row r="915">
      <c r="B915" s="76"/>
      <c r="C915" s="76"/>
      <c r="D915" s="545"/>
      <c r="E915" s="247"/>
      <c r="F915" s="546"/>
      <c r="G915" s="546"/>
    </row>
    <row r="916">
      <c r="B916" s="76"/>
      <c r="C916" s="76"/>
      <c r="D916" s="545"/>
      <c r="E916" s="247"/>
      <c r="F916" s="546"/>
      <c r="G916" s="546"/>
    </row>
    <row r="917">
      <c r="B917" s="76"/>
      <c r="C917" s="76"/>
      <c r="D917" s="545"/>
      <c r="E917" s="247"/>
      <c r="F917" s="546"/>
      <c r="G917" s="546"/>
    </row>
    <row r="918">
      <c r="B918" s="76"/>
      <c r="C918" s="76"/>
      <c r="D918" s="545"/>
      <c r="E918" s="247"/>
      <c r="F918" s="546"/>
      <c r="G918" s="546"/>
    </row>
    <row r="919">
      <c r="B919" s="76"/>
      <c r="C919" s="76"/>
      <c r="D919" s="545"/>
      <c r="E919" s="247"/>
      <c r="F919" s="546"/>
      <c r="G919" s="546"/>
    </row>
    <row r="920">
      <c r="B920" s="76"/>
      <c r="C920" s="76"/>
      <c r="D920" s="545"/>
      <c r="E920" s="247"/>
      <c r="F920" s="546"/>
      <c r="G920" s="546"/>
    </row>
    <row r="921">
      <c r="B921" s="76"/>
      <c r="C921" s="76"/>
      <c r="D921" s="545"/>
      <c r="E921" s="247"/>
      <c r="F921" s="546"/>
      <c r="G921" s="546"/>
    </row>
    <row r="922">
      <c r="B922" s="76"/>
      <c r="C922" s="76"/>
      <c r="D922" s="545"/>
      <c r="E922" s="247"/>
      <c r="F922" s="546"/>
      <c r="G922" s="546"/>
    </row>
    <row r="923">
      <c r="B923" s="76"/>
      <c r="C923" s="76"/>
      <c r="D923" s="545"/>
      <c r="E923" s="247"/>
      <c r="F923" s="546"/>
      <c r="G923" s="546"/>
    </row>
    <row r="924">
      <c r="B924" s="76"/>
      <c r="C924" s="76"/>
      <c r="D924" s="545"/>
      <c r="E924" s="247"/>
      <c r="F924" s="546"/>
      <c r="G924" s="546"/>
    </row>
    <row r="925">
      <c r="B925" s="76"/>
      <c r="C925" s="76"/>
      <c r="D925" s="545"/>
      <c r="E925" s="247"/>
      <c r="F925" s="546"/>
      <c r="G925" s="546"/>
    </row>
    <row r="926">
      <c r="B926" s="76"/>
      <c r="C926" s="76"/>
      <c r="D926" s="545"/>
      <c r="E926" s="247"/>
      <c r="F926" s="546"/>
      <c r="G926" s="546"/>
    </row>
    <row r="927">
      <c r="B927" s="76"/>
      <c r="C927" s="76"/>
      <c r="D927" s="545"/>
      <c r="E927" s="247"/>
      <c r="F927" s="546"/>
      <c r="G927" s="546"/>
    </row>
    <row r="928">
      <c r="B928" s="76"/>
      <c r="C928" s="76"/>
      <c r="D928" s="545"/>
      <c r="E928" s="247"/>
      <c r="F928" s="546"/>
      <c r="G928" s="546"/>
    </row>
    <row r="929">
      <c r="B929" s="76"/>
      <c r="C929" s="76"/>
      <c r="D929" s="545"/>
      <c r="E929" s="247"/>
      <c r="F929" s="546"/>
      <c r="G929" s="546"/>
    </row>
    <row r="930">
      <c r="B930" s="76"/>
      <c r="C930" s="76"/>
      <c r="D930" s="545"/>
      <c r="E930" s="247"/>
      <c r="F930" s="546"/>
      <c r="G930" s="546"/>
    </row>
    <row r="931">
      <c r="B931" s="76"/>
      <c r="C931" s="76"/>
      <c r="D931" s="545"/>
      <c r="E931" s="247"/>
      <c r="F931" s="546"/>
      <c r="G931" s="546"/>
    </row>
    <row r="932">
      <c r="B932" s="76"/>
      <c r="C932" s="76"/>
      <c r="D932" s="545"/>
      <c r="E932" s="247"/>
      <c r="F932" s="546"/>
      <c r="G932" s="546"/>
    </row>
    <row r="933">
      <c r="B933" s="76"/>
      <c r="C933" s="76"/>
      <c r="D933" s="545"/>
      <c r="E933" s="247"/>
      <c r="F933" s="546"/>
      <c r="G933" s="546"/>
    </row>
    <row r="934">
      <c r="B934" s="76"/>
      <c r="C934" s="76"/>
      <c r="D934" s="545"/>
      <c r="E934" s="247"/>
      <c r="F934" s="546"/>
      <c r="G934" s="546"/>
    </row>
    <row r="935">
      <c r="B935" s="76"/>
      <c r="C935" s="76"/>
      <c r="D935" s="545"/>
      <c r="E935" s="247"/>
      <c r="F935" s="546"/>
      <c r="G935" s="546"/>
    </row>
    <row r="936">
      <c r="B936" s="76"/>
      <c r="C936" s="76"/>
      <c r="D936" s="545"/>
      <c r="E936" s="247"/>
      <c r="F936" s="546"/>
      <c r="G936" s="546"/>
    </row>
    <row r="937">
      <c r="B937" s="76"/>
      <c r="C937" s="76"/>
      <c r="D937" s="545"/>
      <c r="E937" s="247"/>
      <c r="F937" s="546"/>
      <c r="G937" s="546"/>
    </row>
    <row r="938">
      <c r="B938" s="76"/>
      <c r="C938" s="76"/>
      <c r="D938" s="545"/>
      <c r="E938" s="247"/>
      <c r="F938" s="546"/>
      <c r="G938" s="546"/>
    </row>
    <row r="939">
      <c r="B939" s="76"/>
      <c r="C939" s="76"/>
      <c r="D939" s="545"/>
      <c r="E939" s="247"/>
      <c r="F939" s="546"/>
      <c r="G939" s="546"/>
    </row>
    <row r="940">
      <c r="B940" s="76"/>
      <c r="C940" s="76"/>
      <c r="D940" s="545"/>
      <c r="E940" s="247"/>
      <c r="F940" s="546"/>
      <c r="G940" s="546"/>
    </row>
    <row r="941">
      <c r="B941" s="76"/>
      <c r="C941" s="76"/>
      <c r="D941" s="545"/>
      <c r="E941" s="247"/>
      <c r="F941" s="546"/>
      <c r="G941" s="546"/>
    </row>
    <row r="942">
      <c r="B942" s="76"/>
      <c r="C942" s="76"/>
      <c r="D942" s="545"/>
      <c r="E942" s="247"/>
      <c r="F942" s="546"/>
      <c r="G942" s="546"/>
    </row>
    <row r="943">
      <c r="B943" s="76"/>
      <c r="C943" s="76"/>
      <c r="D943" s="545"/>
      <c r="E943" s="247"/>
      <c r="F943" s="546"/>
      <c r="G943" s="546"/>
    </row>
    <row r="944">
      <c r="B944" s="76"/>
      <c r="C944" s="76"/>
      <c r="D944" s="545"/>
      <c r="E944" s="247"/>
      <c r="F944" s="546"/>
      <c r="G944" s="546"/>
    </row>
    <row r="945">
      <c r="B945" s="76"/>
      <c r="C945" s="76"/>
      <c r="D945" s="545"/>
      <c r="E945" s="247"/>
      <c r="F945" s="546"/>
      <c r="G945" s="546"/>
    </row>
    <row r="946">
      <c r="B946" s="76"/>
      <c r="C946" s="76"/>
      <c r="D946" s="545"/>
      <c r="E946" s="247"/>
      <c r="F946" s="546"/>
      <c r="G946" s="546"/>
    </row>
    <row r="947">
      <c r="B947" s="76"/>
      <c r="C947" s="76"/>
      <c r="D947" s="545"/>
      <c r="E947" s="247"/>
      <c r="F947" s="546"/>
      <c r="G947" s="546"/>
    </row>
    <row r="948">
      <c r="B948" s="76"/>
      <c r="C948" s="76"/>
      <c r="D948" s="545"/>
      <c r="E948" s="247"/>
      <c r="F948" s="546"/>
      <c r="G948" s="546"/>
    </row>
    <row r="949">
      <c r="B949" s="76"/>
      <c r="C949" s="76"/>
      <c r="D949" s="545"/>
      <c r="E949" s="247"/>
      <c r="F949" s="546"/>
      <c r="G949" s="546"/>
    </row>
    <row r="950">
      <c r="B950" s="76"/>
      <c r="C950" s="76"/>
      <c r="D950" s="545"/>
      <c r="E950" s="247"/>
      <c r="F950" s="546"/>
      <c r="G950" s="546"/>
    </row>
    <row r="951">
      <c r="B951" s="76"/>
      <c r="C951" s="76"/>
      <c r="D951" s="545"/>
      <c r="E951" s="247"/>
      <c r="F951" s="546"/>
      <c r="G951" s="546"/>
    </row>
    <row r="952">
      <c r="B952" s="76"/>
      <c r="C952" s="76"/>
      <c r="D952" s="545"/>
      <c r="E952" s="247"/>
      <c r="F952" s="546"/>
      <c r="G952" s="546"/>
    </row>
    <row r="953">
      <c r="B953" s="76"/>
      <c r="C953" s="76"/>
      <c r="D953" s="545"/>
      <c r="E953" s="247"/>
      <c r="F953" s="546"/>
      <c r="G953" s="546"/>
    </row>
    <row r="954">
      <c r="B954" s="76"/>
      <c r="C954" s="76"/>
      <c r="D954" s="545"/>
      <c r="E954" s="247"/>
      <c r="F954" s="546"/>
      <c r="G954" s="546"/>
    </row>
    <row r="955">
      <c r="B955" s="76"/>
      <c r="C955" s="76"/>
      <c r="D955" s="545"/>
      <c r="E955" s="247"/>
      <c r="F955" s="546"/>
      <c r="G955" s="546"/>
    </row>
    <row r="956">
      <c r="B956" s="76"/>
      <c r="C956" s="76"/>
      <c r="D956" s="545"/>
      <c r="E956" s="247"/>
      <c r="F956" s="546"/>
      <c r="G956" s="546"/>
    </row>
    <row r="957">
      <c r="B957" s="76"/>
      <c r="C957" s="76"/>
      <c r="D957" s="545"/>
      <c r="E957" s="247"/>
      <c r="F957" s="546"/>
      <c r="G957" s="546"/>
    </row>
    <row r="958">
      <c r="B958" s="76"/>
      <c r="C958" s="76"/>
      <c r="D958" s="545"/>
      <c r="E958" s="247"/>
      <c r="F958" s="546"/>
      <c r="G958" s="546"/>
    </row>
    <row r="959">
      <c r="B959" s="76"/>
      <c r="C959" s="76"/>
      <c r="D959" s="545"/>
      <c r="E959" s="247"/>
      <c r="F959" s="546"/>
      <c r="G959" s="546"/>
    </row>
    <row r="960">
      <c r="B960" s="76"/>
      <c r="C960" s="76"/>
      <c r="D960" s="545"/>
      <c r="E960" s="247"/>
      <c r="F960" s="546"/>
      <c r="G960" s="546"/>
    </row>
    <row r="961">
      <c r="B961" s="76"/>
      <c r="C961" s="76"/>
      <c r="D961" s="545"/>
      <c r="E961" s="247"/>
      <c r="F961" s="546"/>
      <c r="G961" s="546"/>
    </row>
    <row r="962">
      <c r="B962" s="76"/>
      <c r="C962" s="76"/>
      <c r="D962" s="545"/>
      <c r="E962" s="247"/>
      <c r="F962" s="546"/>
      <c r="G962" s="546"/>
    </row>
    <row r="963">
      <c r="B963" s="76"/>
      <c r="C963" s="76"/>
      <c r="D963" s="545"/>
      <c r="E963" s="247"/>
      <c r="F963" s="546"/>
      <c r="G963" s="546"/>
    </row>
    <row r="964">
      <c r="B964" s="76"/>
      <c r="C964" s="76"/>
      <c r="D964" s="545"/>
      <c r="E964" s="247"/>
      <c r="F964" s="546"/>
      <c r="G964" s="546"/>
    </row>
    <row r="965">
      <c r="B965" s="76"/>
      <c r="C965" s="76"/>
      <c r="D965" s="545"/>
      <c r="E965" s="247"/>
      <c r="F965" s="546"/>
      <c r="G965" s="546"/>
    </row>
    <row r="966">
      <c r="B966" s="76"/>
      <c r="C966" s="76"/>
      <c r="D966" s="545"/>
      <c r="E966" s="247"/>
      <c r="F966" s="546"/>
      <c r="G966" s="546"/>
    </row>
    <row r="967">
      <c r="B967" s="76"/>
      <c r="C967" s="76"/>
      <c r="D967" s="545"/>
      <c r="E967" s="247"/>
      <c r="F967" s="546"/>
      <c r="G967" s="546"/>
    </row>
    <row r="968">
      <c r="B968" s="76"/>
      <c r="C968" s="76"/>
      <c r="D968" s="545"/>
      <c r="E968" s="247"/>
      <c r="F968" s="546"/>
      <c r="G968" s="546"/>
    </row>
    <row r="969">
      <c r="B969" s="76"/>
      <c r="C969" s="76"/>
      <c r="D969" s="545"/>
      <c r="E969" s="247"/>
      <c r="F969" s="546"/>
      <c r="G969" s="546"/>
    </row>
    <row r="970">
      <c r="B970" s="76"/>
      <c r="C970" s="76"/>
      <c r="D970" s="545"/>
      <c r="E970" s="247"/>
      <c r="F970" s="546"/>
      <c r="G970" s="546"/>
    </row>
    <row r="971">
      <c r="B971" s="76"/>
      <c r="C971" s="76"/>
      <c r="D971" s="545"/>
      <c r="E971" s="247"/>
      <c r="F971" s="546"/>
      <c r="G971" s="546"/>
    </row>
    <row r="972">
      <c r="B972" s="76"/>
      <c r="C972" s="76"/>
      <c r="D972" s="545"/>
      <c r="E972" s="247"/>
      <c r="F972" s="546"/>
      <c r="G972" s="546"/>
    </row>
    <row r="973">
      <c r="B973" s="76"/>
      <c r="C973" s="76"/>
      <c r="D973" s="545"/>
      <c r="E973" s="247"/>
      <c r="F973" s="546"/>
      <c r="G973" s="546"/>
    </row>
    <row r="974">
      <c r="B974" s="76"/>
      <c r="C974" s="76"/>
      <c r="D974" s="545"/>
      <c r="E974" s="247"/>
      <c r="F974" s="546"/>
      <c r="G974" s="546"/>
    </row>
    <row r="975">
      <c r="B975" s="76"/>
      <c r="C975" s="76"/>
      <c r="D975" s="545"/>
      <c r="E975" s="247"/>
      <c r="F975" s="546"/>
      <c r="G975" s="546"/>
    </row>
    <row r="976">
      <c r="B976" s="76"/>
      <c r="C976" s="76"/>
      <c r="D976" s="545"/>
      <c r="E976" s="247"/>
      <c r="F976" s="546"/>
      <c r="G976" s="546"/>
    </row>
    <row r="977">
      <c r="B977" s="76"/>
      <c r="C977" s="76"/>
      <c r="D977" s="545"/>
      <c r="E977" s="247"/>
      <c r="F977" s="546"/>
      <c r="G977" s="546"/>
    </row>
    <row r="978">
      <c r="B978" s="76"/>
      <c r="C978" s="76"/>
      <c r="D978" s="545"/>
      <c r="E978" s="247"/>
      <c r="F978" s="546"/>
      <c r="G978" s="546"/>
    </row>
    <row r="979">
      <c r="B979" s="76"/>
      <c r="C979" s="76"/>
      <c r="D979" s="545"/>
      <c r="E979" s="247"/>
      <c r="F979" s="546"/>
      <c r="G979" s="546"/>
    </row>
    <row r="980">
      <c r="B980" s="76"/>
      <c r="C980" s="76"/>
      <c r="D980" s="545"/>
      <c r="E980" s="247"/>
      <c r="F980" s="546"/>
      <c r="G980" s="546"/>
    </row>
    <row r="981">
      <c r="B981" s="76"/>
      <c r="C981" s="76"/>
      <c r="D981" s="545"/>
      <c r="E981" s="247"/>
      <c r="F981" s="546"/>
      <c r="G981" s="546"/>
    </row>
    <row r="982">
      <c r="B982" s="76"/>
      <c r="C982" s="76"/>
      <c r="D982" s="545"/>
      <c r="E982" s="247"/>
      <c r="F982" s="546"/>
      <c r="G982" s="546"/>
    </row>
    <row r="983">
      <c r="B983" s="76"/>
      <c r="C983" s="76"/>
      <c r="D983" s="545"/>
      <c r="E983" s="247"/>
      <c r="F983" s="546"/>
      <c r="G983" s="546"/>
    </row>
    <row r="984">
      <c r="B984" s="76"/>
      <c r="C984" s="76"/>
      <c r="D984" s="545"/>
      <c r="E984" s="247"/>
      <c r="F984" s="546"/>
      <c r="G984" s="546"/>
    </row>
    <row r="985">
      <c r="B985" s="76"/>
      <c r="C985" s="76"/>
      <c r="D985" s="545"/>
      <c r="E985" s="247"/>
      <c r="F985" s="546"/>
      <c r="G985" s="546"/>
    </row>
    <row r="986">
      <c r="B986" s="76"/>
      <c r="C986" s="76"/>
      <c r="D986" s="545"/>
      <c r="E986" s="247"/>
      <c r="F986" s="546"/>
      <c r="G986" s="546"/>
    </row>
    <row r="987">
      <c r="B987" s="76"/>
      <c r="C987" s="76"/>
      <c r="D987" s="545"/>
      <c r="E987" s="247"/>
      <c r="F987" s="546"/>
      <c r="G987" s="546"/>
    </row>
    <row r="988">
      <c r="B988" s="76"/>
      <c r="C988" s="76"/>
      <c r="D988" s="545"/>
      <c r="E988" s="247"/>
      <c r="F988" s="546"/>
      <c r="G988" s="546"/>
    </row>
    <row r="989">
      <c r="B989" s="76"/>
      <c r="C989" s="76"/>
      <c r="D989" s="545"/>
      <c r="E989" s="247"/>
      <c r="F989" s="546"/>
      <c r="G989" s="546"/>
    </row>
    <row r="990">
      <c r="B990" s="76"/>
      <c r="C990" s="76"/>
      <c r="D990" s="545"/>
      <c r="E990" s="247"/>
      <c r="F990" s="546"/>
      <c r="G990" s="546"/>
    </row>
    <row r="991">
      <c r="B991" s="76"/>
      <c r="C991" s="76"/>
      <c r="D991" s="545"/>
      <c r="E991" s="247"/>
      <c r="F991" s="546"/>
      <c r="G991" s="546"/>
    </row>
    <row r="992">
      <c r="B992" s="76"/>
      <c r="C992" s="76"/>
      <c r="D992" s="545"/>
      <c r="E992" s="247"/>
      <c r="F992" s="546"/>
      <c r="G992" s="546"/>
    </row>
    <row r="993">
      <c r="B993" s="76"/>
      <c r="C993" s="76"/>
      <c r="D993" s="545"/>
      <c r="E993" s="247"/>
      <c r="F993" s="546"/>
      <c r="G993" s="546"/>
    </row>
    <row r="994">
      <c r="B994" s="76"/>
      <c r="C994" s="76"/>
      <c r="D994" s="545"/>
      <c r="E994" s="247"/>
      <c r="F994" s="546"/>
      <c r="G994" s="546"/>
    </row>
    <row r="995">
      <c r="B995" s="76"/>
      <c r="C995" s="76"/>
      <c r="D995" s="545"/>
      <c r="E995" s="247"/>
      <c r="F995" s="546"/>
      <c r="G995" s="546"/>
    </row>
    <row r="996">
      <c r="B996" s="76"/>
      <c r="C996" s="76"/>
      <c r="D996" s="545"/>
      <c r="E996" s="247"/>
      <c r="F996" s="546"/>
      <c r="G996" s="546"/>
    </row>
    <row r="997">
      <c r="B997" s="76"/>
      <c r="C997" s="76"/>
      <c r="D997" s="545"/>
      <c r="E997" s="247"/>
      <c r="F997" s="546"/>
      <c r="G997" s="546"/>
    </row>
    <row r="998">
      <c r="B998" s="76"/>
      <c r="C998" s="76"/>
      <c r="D998" s="545"/>
      <c r="E998" s="247"/>
      <c r="F998" s="546"/>
      <c r="G998" s="546"/>
    </row>
    <row r="999">
      <c r="B999" s="76"/>
      <c r="C999" s="76"/>
      <c r="D999" s="545"/>
      <c r="E999" s="247"/>
      <c r="F999" s="546"/>
      <c r="G999" s="546"/>
    </row>
    <row r="1000">
      <c r="B1000" s="76"/>
      <c r="C1000" s="76"/>
      <c r="D1000" s="545"/>
      <c r="E1000" s="247"/>
      <c r="F1000" s="546"/>
      <c r="G1000" s="546"/>
    </row>
    <row r="1001">
      <c r="B1001" s="76"/>
      <c r="C1001" s="76"/>
      <c r="D1001" s="545"/>
      <c r="E1001" s="247"/>
      <c r="F1001" s="546"/>
      <c r="G1001" s="546"/>
    </row>
    <row r="1002">
      <c r="B1002" s="76"/>
      <c r="C1002" s="76"/>
      <c r="D1002" s="545"/>
      <c r="E1002" s="247"/>
      <c r="F1002" s="546"/>
      <c r="G1002" s="546"/>
    </row>
    <row r="1003">
      <c r="B1003" s="76"/>
      <c r="C1003" s="76"/>
      <c r="D1003" s="545"/>
      <c r="E1003" s="247"/>
      <c r="F1003" s="546"/>
      <c r="G1003" s="546"/>
    </row>
  </sheetData>
  <mergeCells count="6">
    <mergeCell ref="A2:A4"/>
    <mergeCell ref="A5:A7"/>
    <mergeCell ref="A8:A9"/>
    <mergeCell ref="A15:A18"/>
    <mergeCell ref="A19:A21"/>
    <mergeCell ref="A23:A24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2.0"/>
    <col customWidth="1" min="3" max="5" width="12.38"/>
    <col customWidth="1" min="8" max="8" width="17.25"/>
    <col customWidth="1" min="9" max="16" width="9.88"/>
    <col customWidth="1" hidden="1" min="21" max="21" width="14.63"/>
    <col customWidth="1" hidden="1" min="22" max="22" width="13.88"/>
  </cols>
  <sheetData>
    <row r="1">
      <c r="A1" s="444" t="s">
        <v>914</v>
      </c>
      <c r="B1" s="445" t="s">
        <v>915</v>
      </c>
      <c r="C1" s="591" t="s">
        <v>917</v>
      </c>
      <c r="D1" s="445" t="s">
        <v>918</v>
      </c>
      <c r="E1" s="592" t="s">
        <v>919</v>
      </c>
      <c r="F1" s="593" t="s">
        <v>921</v>
      </c>
      <c r="G1" s="593" t="s">
        <v>922</v>
      </c>
      <c r="H1" s="594" t="s">
        <v>923</v>
      </c>
      <c r="I1" s="595"/>
      <c r="J1" s="592" t="s">
        <v>921</v>
      </c>
      <c r="K1" s="592" t="s">
        <v>922</v>
      </c>
      <c r="L1" s="596"/>
      <c r="M1" s="596"/>
      <c r="N1" s="596"/>
      <c r="O1" s="596"/>
      <c r="P1" s="596" t="s">
        <v>925</v>
      </c>
      <c r="Q1" s="456"/>
      <c r="R1" s="457" t="s">
        <v>926</v>
      </c>
      <c r="S1" s="457" t="s">
        <v>927</v>
      </c>
      <c r="T1" s="458"/>
      <c r="U1" s="459" t="s">
        <v>928</v>
      </c>
      <c r="V1" s="29" t="s">
        <v>929</v>
      </c>
      <c r="W1" s="456"/>
      <c r="X1" s="456"/>
      <c r="Y1" s="456"/>
      <c r="Z1" s="456"/>
      <c r="AA1" s="456"/>
      <c r="AB1" s="456"/>
      <c r="AC1" s="456"/>
      <c r="AD1" s="456"/>
      <c r="AE1" s="456"/>
      <c r="AF1" s="456"/>
      <c r="AG1" s="456"/>
      <c r="AH1" s="456"/>
      <c r="AI1" s="456"/>
      <c r="AJ1" s="456"/>
      <c r="AK1" s="456"/>
      <c r="AL1" s="456"/>
      <c r="AM1" s="456"/>
      <c r="AN1" s="456"/>
      <c r="AO1" s="456"/>
      <c r="AP1" s="456"/>
    </row>
    <row r="2">
      <c r="A2" s="460" t="s">
        <v>800</v>
      </c>
      <c r="B2" s="599">
        <v>3.0</v>
      </c>
      <c r="C2" s="598"/>
      <c r="D2" s="599"/>
      <c r="E2" s="600">
        <v>2.3</v>
      </c>
      <c r="F2" s="601"/>
      <c r="G2" s="602"/>
      <c r="H2" s="602"/>
      <c r="I2" s="242"/>
      <c r="J2" s="242"/>
      <c r="K2" s="242"/>
      <c r="L2" s="242"/>
      <c r="M2" s="242"/>
      <c r="N2" s="242"/>
      <c r="O2" s="242"/>
      <c r="P2" s="242">
        <f t="shared" ref="P2:P24" si="2">F2*E2+G2*E2</f>
        <v>0</v>
      </c>
      <c r="Q2" s="52"/>
      <c r="R2" s="242"/>
      <c r="S2" s="242"/>
      <c r="T2" s="52"/>
      <c r="U2" s="467"/>
      <c r="V2" s="467"/>
      <c r="Y2" s="52"/>
      <c r="Z2" s="52"/>
    </row>
    <row r="3">
      <c r="A3" s="468" t="s">
        <v>465</v>
      </c>
      <c r="B3" s="469">
        <v>4.0</v>
      </c>
      <c r="C3" s="607">
        <f>KinC_x36_2!H2</f>
        <v>30.664</v>
      </c>
      <c r="D3" s="598">
        <f t="shared" ref="D3:D6" si="3">C3-16.3</f>
        <v>14.364</v>
      </c>
      <c r="E3" s="422">
        <v>1.1</v>
      </c>
      <c r="F3" s="611">
        <f>MAX(KinC_x36_2!P:P)/(E3*1000)</f>
        <v>0.3712181818</v>
      </c>
      <c r="G3" s="470">
        <f>MAX(KinC_x36_2!Q:Q)/(E3*1000)</f>
        <v>0.2067090909</v>
      </c>
      <c r="H3" s="470">
        <f>MAX(KinC_x36_2!R:R)/MAX(KinC_x36_2!P:P)</f>
        <v>0.08703531371</v>
      </c>
      <c r="I3" s="468" t="s">
        <v>465</v>
      </c>
      <c r="J3" s="198">
        <f t="shared" ref="J3:K3" si="1">AVERAGE(F3:F5)</f>
        <v>0.3889060606</v>
      </c>
      <c r="K3" s="198">
        <f t="shared" si="1"/>
        <v>0.2368818182</v>
      </c>
      <c r="L3" s="242"/>
      <c r="M3" s="242"/>
      <c r="N3" s="242"/>
      <c r="O3" s="242"/>
      <c r="P3" s="242">
        <f t="shared" si="2"/>
        <v>0.63572</v>
      </c>
      <c r="Q3" s="20"/>
      <c r="R3" s="247"/>
      <c r="S3" s="247"/>
      <c r="T3" s="52"/>
      <c r="U3" s="467"/>
      <c r="V3" s="471"/>
      <c r="W3" s="52"/>
      <c r="X3" s="52"/>
    </row>
    <row r="4">
      <c r="A4" s="468" t="s">
        <v>932</v>
      </c>
      <c r="B4" s="469">
        <v>4.0</v>
      </c>
      <c r="C4" s="607">
        <f>Sheet16!H2</f>
        <v>28.76</v>
      </c>
      <c r="D4" s="598">
        <f t="shared" si="3"/>
        <v>12.46</v>
      </c>
      <c r="E4" s="422">
        <v>1.1</v>
      </c>
      <c r="F4" s="611">
        <f>MAX(Sheet16!O:O)/(E4*1000)</f>
        <v>0.4478272727</v>
      </c>
      <c r="G4" s="470">
        <f>MAX(Sheet16!P:P)/(E4*1000)</f>
        <v>0.2522181818</v>
      </c>
      <c r="H4" s="470">
        <f>MAX(Sheet16!Q:Q)/MAX(Sheet16!O:O)</f>
        <v>0.07856113355</v>
      </c>
      <c r="I4" s="242"/>
      <c r="J4" s="242"/>
      <c r="K4" s="242"/>
      <c r="L4" s="242"/>
      <c r="M4" s="242"/>
      <c r="N4" s="242"/>
      <c r="O4" s="242"/>
      <c r="P4" s="242">
        <f t="shared" si="2"/>
        <v>0.77005</v>
      </c>
      <c r="Q4" s="20"/>
      <c r="R4" s="247"/>
      <c r="S4" s="247"/>
      <c r="T4" s="52"/>
      <c r="U4" s="472"/>
      <c r="V4" s="473"/>
    </row>
    <row r="5">
      <c r="A5" s="468" t="s">
        <v>933</v>
      </c>
      <c r="B5" s="469">
        <v>4.0</v>
      </c>
      <c r="C5" s="607">
        <f>Sheet17!H2</f>
        <v>32.9</v>
      </c>
      <c r="D5" s="598">
        <f t="shared" si="3"/>
        <v>16.6</v>
      </c>
      <c r="E5" s="422">
        <v>1.1</v>
      </c>
      <c r="F5" s="611">
        <f>MAX(Sheet17!O:O)/(E5*1000)</f>
        <v>0.3476727273</v>
      </c>
      <c r="G5" s="470">
        <f>MAX(Sheet17!P:P)/(E5*1000)</f>
        <v>0.2517181818</v>
      </c>
      <c r="H5" s="470">
        <f>MAX(Sheet17!Q:Q)/MAX(Sheet17!O:O)</f>
        <v>0.1509256354</v>
      </c>
      <c r="I5" s="242"/>
      <c r="J5" s="242"/>
      <c r="K5" s="242"/>
      <c r="L5" s="242"/>
      <c r="M5" s="242"/>
      <c r="N5" s="242"/>
      <c r="O5" s="242"/>
      <c r="P5" s="242">
        <f t="shared" si="2"/>
        <v>0.65933</v>
      </c>
      <c r="Q5" s="20"/>
      <c r="R5" s="247"/>
      <c r="S5" s="247"/>
      <c r="T5" s="52"/>
      <c r="U5" s="472"/>
      <c r="V5" s="473"/>
    </row>
    <row r="6">
      <c r="A6" s="468" t="s">
        <v>507</v>
      </c>
      <c r="B6" s="474">
        <v>5.0</v>
      </c>
      <c r="C6" s="607">
        <f>Kin_x36_3!H2</f>
        <v>32.261</v>
      </c>
      <c r="D6" s="598">
        <f t="shared" si="3"/>
        <v>15.961</v>
      </c>
      <c r="E6" s="422">
        <v>0.6</v>
      </c>
      <c r="F6" s="611">
        <f>MAX(Kin_x36_3!O:O)/(E6*1000)</f>
        <v>1.072066667</v>
      </c>
      <c r="G6" s="470">
        <f>MAX(Kin_x36_3!P:P)/(E6*1000)</f>
        <v>1.190633333</v>
      </c>
      <c r="H6" s="470">
        <f>MAX(Kin_x36_3!Q:Q)/MAX(Kin_x36_3!O:O)</f>
        <v>0.2526428705</v>
      </c>
      <c r="I6" s="468" t="s">
        <v>507</v>
      </c>
      <c r="J6" s="198">
        <v>0.9407</v>
      </c>
      <c r="K6" s="475">
        <v>1.1143000000000005</v>
      </c>
      <c r="L6" s="242"/>
      <c r="M6" s="242"/>
      <c r="N6" s="242"/>
      <c r="O6" s="242"/>
      <c r="P6" s="242">
        <f t="shared" si="2"/>
        <v>1.35762</v>
      </c>
      <c r="Q6" s="20"/>
      <c r="R6" s="247">
        <f t="shared" ref="R6:S6" si="4">$E6/(R$25)/3600/24/R$26</f>
        <v>0.3858024691</v>
      </c>
      <c r="S6" s="247">
        <f t="shared" si="4"/>
        <v>0.5787037037</v>
      </c>
      <c r="T6" s="52"/>
      <c r="U6" s="472">
        <f>E6*1000/1078.01</f>
        <v>0.5565811078</v>
      </c>
      <c r="V6" s="473">
        <f>E6*1000/706.58</f>
        <v>0.8491607461</v>
      </c>
    </row>
    <row r="7">
      <c r="A7" s="468" t="s">
        <v>863</v>
      </c>
      <c r="B7" s="469">
        <v>4.0</v>
      </c>
      <c r="C7" s="607"/>
      <c r="D7" s="598"/>
      <c r="E7" s="422">
        <v>2.7</v>
      </c>
      <c r="F7" s="623"/>
      <c r="G7" s="470"/>
      <c r="H7" s="470"/>
      <c r="I7" s="242"/>
      <c r="J7" s="242"/>
      <c r="K7" s="242"/>
      <c r="L7" s="242"/>
      <c r="M7" s="242"/>
      <c r="N7" s="242"/>
      <c r="O7" s="242"/>
      <c r="P7" s="242">
        <f t="shared" si="2"/>
        <v>0</v>
      </c>
      <c r="Q7" s="20"/>
      <c r="R7" s="247"/>
      <c r="S7" s="247"/>
      <c r="T7" s="52"/>
      <c r="U7" s="472"/>
      <c r="V7" s="473"/>
    </row>
    <row r="8">
      <c r="A8" s="468" t="s">
        <v>494</v>
      </c>
      <c r="B8" s="474">
        <v>5.0</v>
      </c>
      <c r="C8" s="607">
        <f>Kin_x36_5!H2</f>
        <v>28.417</v>
      </c>
      <c r="D8" s="598">
        <f>C8-16.3</f>
        <v>12.117</v>
      </c>
      <c r="E8" s="422">
        <v>1.4</v>
      </c>
      <c r="F8" s="623">
        <f>MAX(Kin_x36_5!Q:Q)/(E8*1000)</f>
        <v>1.218842857</v>
      </c>
      <c r="G8" s="470">
        <f>MAX(Kin_x36_5!R:R)/(E8*1000)</f>
        <v>0.8858142857</v>
      </c>
      <c r="H8" s="470">
        <f>MAX(Kin_x36_5!S:S)/MAX(Kin_x36_5!Q:Q)</f>
        <v>0.19569498</v>
      </c>
      <c r="I8" s="468" t="s">
        <v>494</v>
      </c>
      <c r="J8" s="475">
        <v>0.7936857142857143</v>
      </c>
      <c r="K8" s="475">
        <v>0.4946785714285714</v>
      </c>
      <c r="L8" s="242"/>
      <c r="M8" s="242"/>
      <c r="N8" s="242"/>
      <c r="O8" s="242"/>
      <c r="P8" s="242">
        <f t="shared" si="2"/>
        <v>2.94652</v>
      </c>
      <c r="Q8" s="20"/>
      <c r="R8" s="247">
        <f t="shared" ref="R8:S8" si="5">$E8/(R$25)/3600/24/R$26</f>
        <v>0.9002057613</v>
      </c>
      <c r="S8" s="247">
        <f t="shared" si="5"/>
        <v>1.350308642</v>
      </c>
      <c r="T8" s="242">
        <f>S8+S8</f>
        <v>2.700617284</v>
      </c>
      <c r="U8" s="472">
        <f t="shared" ref="U8:U9" si="7">E8*1000/1078.01</f>
        <v>1.298689251</v>
      </c>
      <c r="V8" s="473">
        <f t="shared" ref="V8:V9" si="8">E8*1000/706.58</f>
        <v>1.981375074</v>
      </c>
    </row>
    <row r="9">
      <c r="A9" s="468" t="s">
        <v>660</v>
      </c>
      <c r="B9" s="474">
        <v>5.0</v>
      </c>
      <c r="C9" s="607"/>
      <c r="D9" s="598"/>
      <c r="E9" s="422">
        <v>4.3</v>
      </c>
      <c r="F9" s="623"/>
      <c r="G9" s="470"/>
      <c r="H9" s="470"/>
      <c r="I9" s="242"/>
      <c r="J9" s="242"/>
      <c r="K9" s="242"/>
      <c r="L9" s="242"/>
      <c r="M9" s="242"/>
      <c r="N9" s="242"/>
      <c r="O9" s="242"/>
      <c r="P9" s="242">
        <f t="shared" si="2"/>
        <v>0</v>
      </c>
      <c r="Q9" s="20"/>
      <c r="R9" s="247">
        <f t="shared" ref="R9:S9" si="6">$E9/(R$25)/3600/24/R$26</f>
        <v>2.764917695</v>
      </c>
      <c r="S9" s="247">
        <f t="shared" si="6"/>
        <v>4.147376543</v>
      </c>
      <c r="T9" s="242">
        <f>SUM(R6:S9)</f>
        <v>10.12731481</v>
      </c>
      <c r="U9" s="472">
        <f t="shared" si="7"/>
        <v>3.988831272</v>
      </c>
      <c r="V9" s="473">
        <f t="shared" si="8"/>
        <v>6.085652014</v>
      </c>
    </row>
    <row r="10">
      <c r="A10" s="479" t="s">
        <v>937</v>
      </c>
      <c r="B10" s="597">
        <v>3.0</v>
      </c>
      <c r="C10" s="607"/>
      <c r="D10" s="598"/>
      <c r="E10" s="422">
        <v>7.9</v>
      </c>
      <c r="F10" s="623"/>
      <c r="G10" s="470"/>
      <c r="H10" s="470"/>
      <c r="I10" s="242"/>
      <c r="J10" s="242"/>
      <c r="K10" s="242"/>
      <c r="L10" s="242"/>
      <c r="M10" s="242"/>
      <c r="N10" s="242"/>
      <c r="O10" s="242"/>
      <c r="P10" s="242">
        <f t="shared" si="2"/>
        <v>0</v>
      </c>
      <c r="Q10" s="20"/>
      <c r="R10" s="247"/>
      <c r="S10" s="247"/>
      <c r="T10" s="52"/>
      <c r="U10" s="472"/>
      <c r="V10" s="473"/>
    </row>
    <row r="11">
      <c r="A11" s="479" t="s">
        <v>938</v>
      </c>
      <c r="B11" s="469">
        <v>4.0</v>
      </c>
      <c r="C11" s="607">
        <f>KinC_x50_1!H2</f>
        <v>35.285</v>
      </c>
      <c r="D11" s="598">
        <f t="shared" ref="D11:D14" si="10">C11-16.3</f>
        <v>18.985</v>
      </c>
      <c r="E11" s="422">
        <v>1.9</v>
      </c>
      <c r="F11" s="611">
        <f>MAX(KinC_x50_1!P:P)/(E11*1000)</f>
        <v>1.001410526</v>
      </c>
      <c r="G11" s="470">
        <f>MAX(KinC_x50_1!Q:Q)/(E11*1000)</f>
        <v>0.8101052632</v>
      </c>
      <c r="H11" s="470">
        <f>MAX(KinC_x50_1!R:R)/MAX(KinC_x50_1!P:P)</f>
        <v>0.1158155864</v>
      </c>
      <c r="I11" s="479" t="s">
        <v>938</v>
      </c>
      <c r="J11" s="198">
        <f t="shared" ref="J11:K11" si="9">AVERAGE(F11:F12)</f>
        <v>0.9749131579</v>
      </c>
      <c r="K11" s="198">
        <f t="shared" si="9"/>
        <v>0.8059078947</v>
      </c>
      <c r="L11" s="242"/>
      <c r="M11" s="242"/>
      <c r="N11" s="242"/>
      <c r="O11" s="242"/>
      <c r="P11" s="242">
        <f t="shared" si="2"/>
        <v>3.44188</v>
      </c>
      <c r="Q11" s="4"/>
      <c r="R11" s="247"/>
      <c r="S11" s="247"/>
      <c r="T11" s="52"/>
      <c r="U11" s="472"/>
      <c r="V11" s="473"/>
      <c r="W11" s="4"/>
    </row>
    <row r="12">
      <c r="A12" s="479" t="s">
        <v>939</v>
      </c>
      <c r="B12" s="481" t="s">
        <v>940</v>
      </c>
      <c r="C12" s="607">
        <f>Sheet18!H2</f>
        <v>33.38</v>
      </c>
      <c r="D12" s="598">
        <f t="shared" si="10"/>
        <v>17.08</v>
      </c>
      <c r="E12" s="624" t="s">
        <v>969</v>
      </c>
      <c r="F12" s="611">
        <f>MAX(Sheet18!O:O)/(E12*1000)</f>
        <v>0.9484157895</v>
      </c>
      <c r="G12" s="470">
        <f>MAX(Sheet18!P:P)/(E12*1000)</f>
        <v>0.8017105263</v>
      </c>
      <c r="H12" s="470">
        <f>MAX(Sheet18!Q:Q)/MAX(Sheet18!O:O)</f>
        <v>0.1337798767</v>
      </c>
      <c r="I12" s="242"/>
      <c r="J12" s="242"/>
      <c r="K12" s="242"/>
      <c r="L12" s="242"/>
      <c r="M12" s="242"/>
      <c r="N12" s="242"/>
      <c r="O12" s="242"/>
      <c r="P12" s="242">
        <f t="shared" si="2"/>
        <v>3.32524</v>
      </c>
      <c r="Q12" s="52"/>
      <c r="R12" s="247"/>
      <c r="S12" s="247"/>
      <c r="T12" s="52"/>
      <c r="U12" s="472"/>
      <c r="V12" s="473"/>
      <c r="W12" s="52"/>
      <c r="X12" s="52"/>
      <c r="Y12" s="52"/>
      <c r="Z12" s="52"/>
    </row>
    <row r="13">
      <c r="A13" s="479" t="s">
        <v>941</v>
      </c>
      <c r="B13" s="482" t="s">
        <v>942</v>
      </c>
      <c r="C13" s="607">
        <v>36.88</v>
      </c>
      <c r="D13" s="598">
        <f t="shared" si="10"/>
        <v>20.58</v>
      </c>
      <c r="E13" s="624" t="s">
        <v>970</v>
      </c>
      <c r="F13" s="611">
        <f>MAX(KinC_x50_2!O:O)/(E13*1000)</f>
        <v>0.7851566667</v>
      </c>
      <c r="G13" s="465">
        <f>MAX(KinC_x50_2!P:P)/(E13*1000)</f>
        <v>0.5802766667</v>
      </c>
      <c r="H13" s="465">
        <f>MAX(KinC_x50_2!Q:Q)/MAX(KinC_x50_2!O:O)</f>
        <v>0.1718425622</v>
      </c>
      <c r="I13" s="479" t="s">
        <v>941</v>
      </c>
      <c r="J13" s="198">
        <v>0.7422733333333331</v>
      </c>
      <c r="K13" s="198">
        <v>0.5520133333333335</v>
      </c>
      <c r="L13" s="242"/>
      <c r="M13" s="242"/>
      <c r="N13" s="242"/>
      <c r="O13" s="242"/>
      <c r="P13" s="242">
        <f t="shared" si="2"/>
        <v>4.0963</v>
      </c>
      <c r="Q13" s="52"/>
      <c r="R13" s="247"/>
      <c r="S13" s="247"/>
      <c r="T13" s="52"/>
      <c r="U13" s="472"/>
      <c r="V13" s="473"/>
      <c r="W13" s="52"/>
      <c r="X13" s="52"/>
      <c r="Y13" s="52"/>
      <c r="Z13" s="52"/>
    </row>
    <row r="14">
      <c r="A14" s="479" t="s">
        <v>877</v>
      </c>
      <c r="B14" s="474">
        <v>5.0</v>
      </c>
      <c r="C14" s="607">
        <f>Kin_x50_4!H2</f>
        <v>31.747</v>
      </c>
      <c r="D14" s="598">
        <f t="shared" si="10"/>
        <v>15.447</v>
      </c>
      <c r="E14" s="422">
        <v>6.4</v>
      </c>
      <c r="F14" s="611">
        <f>MAX(Kin_x50_4!O:O)/(E14*1000)</f>
        <v>0.8750921875</v>
      </c>
      <c r="G14" s="465">
        <f>MAX(Kin_x50_4!P:P)/(E14*1000)</f>
        <v>0.640475</v>
      </c>
      <c r="H14" s="465">
        <f>MAX(Kin_x50_4!Q:Q)/MAX(Kin_x50_4!O:O)</f>
        <v>0.08393401409</v>
      </c>
      <c r="I14" s="479" t="s">
        <v>877</v>
      </c>
      <c r="J14" s="198">
        <v>0.8561031249999996</v>
      </c>
      <c r="K14" s="198">
        <v>0.6326812499999999</v>
      </c>
      <c r="L14" s="242"/>
      <c r="M14" s="242"/>
      <c r="N14" s="242"/>
      <c r="O14" s="242"/>
      <c r="P14" s="242">
        <f t="shared" si="2"/>
        <v>9.69963</v>
      </c>
      <c r="Q14" s="4"/>
      <c r="R14" s="247">
        <f t="shared" ref="R14:S14" si="11">$E14/(R$25)/3600/24/R$26</f>
        <v>4.115226337</v>
      </c>
      <c r="S14" s="247">
        <f t="shared" si="11"/>
        <v>6.172839506</v>
      </c>
      <c r="T14" s="242">
        <f>SUM(S14,R14)</f>
        <v>10.28806584</v>
      </c>
      <c r="U14" s="472">
        <f>E14*1000/1078.01</f>
        <v>5.93686515</v>
      </c>
      <c r="V14" s="473">
        <f>E14*1000/706.58</f>
        <v>9.057714625</v>
      </c>
    </row>
    <row r="15">
      <c r="A15" s="547" t="s">
        <v>786</v>
      </c>
      <c r="B15" s="597">
        <v>3.0</v>
      </c>
      <c r="C15" s="607"/>
      <c r="D15" s="598"/>
      <c r="E15" s="422">
        <v>25.6</v>
      </c>
      <c r="F15" s="611"/>
      <c r="G15" s="465"/>
      <c r="H15" s="465"/>
      <c r="I15" s="242"/>
      <c r="J15" s="242"/>
      <c r="K15" s="242"/>
      <c r="L15" s="242"/>
      <c r="M15" s="242"/>
      <c r="N15" s="242"/>
      <c r="O15" s="242"/>
      <c r="P15" s="242">
        <f t="shared" si="2"/>
        <v>0</v>
      </c>
      <c r="Q15" s="4"/>
      <c r="R15" s="247"/>
      <c r="S15" s="247"/>
      <c r="T15" s="52"/>
      <c r="U15" s="472"/>
      <c r="V15" s="473"/>
    </row>
    <row r="16">
      <c r="A16" s="547" t="s">
        <v>956</v>
      </c>
      <c r="B16" s="469">
        <v>4.0</v>
      </c>
      <c r="C16" s="607">
        <f>KinC_x60_2!H2</f>
        <v>32.869</v>
      </c>
      <c r="D16" s="598">
        <f t="shared" ref="D16:D20" si="13">C16-16.3</f>
        <v>16.569</v>
      </c>
      <c r="E16" s="422">
        <v>9.5</v>
      </c>
      <c r="F16" s="611">
        <f>MAX(KinC_x60_2!O:O)/(E16*1000)</f>
        <v>0.2458747368</v>
      </c>
      <c r="G16" s="470">
        <f>MAX(KinC_x60_2!P:P)/(E16*1000)</f>
        <v>0.2269589474</v>
      </c>
      <c r="H16" s="470">
        <f>MAX(KinC_x60_2!Q:Q)/MAX(KinC_x60_2!O:O)</f>
        <v>0.1367791045</v>
      </c>
      <c r="I16" s="547" t="s">
        <v>956</v>
      </c>
      <c r="J16" s="198">
        <f t="shared" ref="J16:K16" si="12">AVERAGE(F16:F17)</f>
        <v>0.2162973684</v>
      </c>
      <c r="K16" s="198">
        <f t="shared" si="12"/>
        <v>0.2137542105</v>
      </c>
      <c r="L16" s="242"/>
      <c r="M16" s="242"/>
      <c r="N16" s="242"/>
      <c r="O16" s="242"/>
      <c r="P16" s="242">
        <f t="shared" si="2"/>
        <v>4.49192</v>
      </c>
      <c r="Q16" s="4"/>
      <c r="R16" s="247"/>
      <c r="S16" s="247"/>
      <c r="T16" s="52"/>
      <c r="U16" s="472"/>
      <c r="V16" s="473"/>
    </row>
    <row r="17">
      <c r="A17" s="547" t="s">
        <v>957</v>
      </c>
      <c r="B17" s="481" t="s">
        <v>940</v>
      </c>
      <c r="C17" s="607">
        <f>Sheet19!H2</f>
        <v>28.76</v>
      </c>
      <c r="D17" s="598">
        <f t="shared" si="13"/>
        <v>12.46</v>
      </c>
      <c r="E17" s="422">
        <v>9.5</v>
      </c>
      <c r="F17" s="611">
        <f>MAX(Sheet19!O:O)/(E17*1000)</f>
        <v>0.18672</v>
      </c>
      <c r="G17" s="470">
        <f>MAX(Sheet19!P:P)/(E17*1000)</f>
        <v>0.2005494737</v>
      </c>
      <c r="H17" s="470">
        <f>MAX(Sheet19!Q:Q)/MAX(Sheet19!O:O)</f>
        <v>0.1281513553</v>
      </c>
      <c r="I17" s="198"/>
      <c r="J17" s="198"/>
      <c r="K17" s="198"/>
      <c r="L17" s="242"/>
      <c r="M17" s="242"/>
      <c r="N17" s="242"/>
      <c r="O17" s="242"/>
      <c r="P17" s="242">
        <f t="shared" si="2"/>
        <v>3.67906</v>
      </c>
      <c r="Q17" s="52"/>
      <c r="R17" s="247"/>
      <c r="S17" s="247"/>
      <c r="T17" s="52"/>
      <c r="U17" s="472"/>
      <c r="V17" s="473"/>
      <c r="W17" s="52"/>
      <c r="X17" s="52"/>
      <c r="Y17" s="52"/>
      <c r="Z17" s="52"/>
      <c r="AA17" s="52"/>
    </row>
    <row r="18">
      <c r="A18" s="547" t="s">
        <v>550</v>
      </c>
      <c r="B18" s="482" t="s">
        <v>942</v>
      </c>
      <c r="C18" s="607">
        <v>35.02</v>
      </c>
      <c r="D18" s="598">
        <f t="shared" si="13"/>
        <v>18.72</v>
      </c>
      <c r="E18" s="624">
        <f t="shared" ref="E18:E19" si="16">11.6/2</f>
        <v>5.8</v>
      </c>
      <c r="F18" s="611">
        <f>MAX(KinC_x60_3!P:P)/(E18*1000)</f>
        <v>0.6156103448</v>
      </c>
      <c r="G18" s="465">
        <f>MAX(KinC_x60_3!Q:Q)/(E18*1000)</f>
        <v>0.5439396552</v>
      </c>
      <c r="H18" s="465">
        <f>MAX(KinC_x60_3!R:R)/MAX(KinC_x60_3!P:P)</f>
        <v>0.1223008284</v>
      </c>
      <c r="I18" s="547" t="s">
        <v>550</v>
      </c>
      <c r="J18" s="198">
        <f t="shared" ref="J18:K18" si="14">AVERAGE(F18:F19)</f>
        <v>0.4009</v>
      </c>
      <c r="K18" s="198">
        <f t="shared" si="14"/>
        <v>0.3959689655</v>
      </c>
      <c r="L18" s="242"/>
      <c r="M18" s="242"/>
      <c r="N18" s="242"/>
      <c r="O18" s="242"/>
      <c r="P18" s="242">
        <f t="shared" si="2"/>
        <v>6.72539</v>
      </c>
      <c r="Q18" s="52"/>
      <c r="R18" s="247">
        <f t="shared" ref="R18:S18" si="15">$E18/(R$25)/3600/24/R$26</f>
        <v>3.729423868</v>
      </c>
      <c r="S18" s="247">
        <f t="shared" si="15"/>
        <v>5.594135802</v>
      </c>
      <c r="T18" s="242">
        <f>SUM(S18,R18)</f>
        <v>9.323559671</v>
      </c>
      <c r="U18" s="472">
        <f>E18*1000/1078.01</f>
        <v>5.380284042</v>
      </c>
      <c r="V18" s="473">
        <f>E18*1000/706.58</f>
        <v>8.208553879</v>
      </c>
      <c r="W18" s="52"/>
      <c r="X18" s="52"/>
      <c r="Y18" s="52"/>
    </row>
    <row r="19">
      <c r="A19" s="547" t="s">
        <v>567</v>
      </c>
      <c r="B19" s="474">
        <v>5.0</v>
      </c>
      <c r="C19" s="607">
        <f>Sheet14!H2</f>
        <v>34.018</v>
      </c>
      <c r="D19" s="598">
        <f t="shared" si="13"/>
        <v>17.718</v>
      </c>
      <c r="E19" s="624">
        <f t="shared" si="16"/>
        <v>5.8</v>
      </c>
      <c r="F19" s="611">
        <f>MAX(Sheet14!O:O)/(E19*1000)</f>
        <v>0.1861896552</v>
      </c>
      <c r="G19" s="465">
        <f>MAX(Sheet14!P:P)/(E19*1000)</f>
        <v>0.2479982759</v>
      </c>
      <c r="H19" s="465">
        <f>MAX(Sheet14!Q:Q)/MAX(Sheet14!O:O)</f>
        <v>0.08233169738</v>
      </c>
      <c r="I19" s="242"/>
      <c r="J19" s="242"/>
      <c r="K19" s="242"/>
      <c r="L19" s="242"/>
      <c r="M19" s="242"/>
      <c r="N19" s="242"/>
      <c r="O19" s="242"/>
      <c r="P19" s="242">
        <f t="shared" si="2"/>
        <v>2.51829</v>
      </c>
      <c r="Q19" s="20"/>
      <c r="R19" s="247"/>
      <c r="S19" s="247"/>
      <c r="T19" s="52"/>
      <c r="U19" s="472"/>
      <c r="V19" s="473"/>
    </row>
    <row r="20">
      <c r="A20" s="547" t="s">
        <v>972</v>
      </c>
      <c r="B20" s="474">
        <v>5.0</v>
      </c>
      <c r="C20" s="607" t="str">
        <f>Kin_x60_4!H2</f>
        <v>#REF!</v>
      </c>
      <c r="D20" s="598" t="str">
        <f t="shared" si="13"/>
        <v>#REF!</v>
      </c>
      <c r="E20" s="422">
        <v>19.2</v>
      </c>
      <c r="F20" s="623" t="str">
        <f>MAX(Kin_x60_4!N:N)/(E20*1000)</f>
        <v>#REF!</v>
      </c>
      <c r="G20" s="470" t="str">
        <f>MAX(Kin_x60_4!O:O)/(E20*1000)</f>
        <v>#REF!</v>
      </c>
      <c r="H20" s="470" t="str">
        <f>MAX(Kin_x60_4!P:P)/MAX(Kin_x60_4!N:N)</f>
        <v>#REF!</v>
      </c>
      <c r="I20" s="242"/>
      <c r="J20" s="242"/>
      <c r="K20" s="242"/>
      <c r="L20" s="242"/>
      <c r="M20" s="242"/>
      <c r="N20" s="242"/>
      <c r="O20" s="242"/>
      <c r="P20" s="242" t="str">
        <f t="shared" si="2"/>
        <v>#REF!</v>
      </c>
      <c r="Q20" s="20"/>
      <c r="R20" s="247"/>
      <c r="S20" s="247"/>
      <c r="T20" s="52"/>
      <c r="U20" s="472"/>
      <c r="V20" s="473"/>
    </row>
    <row r="21">
      <c r="A21" s="585" t="s">
        <v>790</v>
      </c>
      <c r="B21" s="597">
        <v>3.0</v>
      </c>
      <c r="C21" s="607"/>
      <c r="D21" s="598"/>
      <c r="E21" s="422">
        <v>2.6</v>
      </c>
      <c r="F21" s="623"/>
      <c r="G21" s="470"/>
      <c r="H21" s="470"/>
      <c r="I21" s="242"/>
      <c r="J21" s="242"/>
      <c r="K21" s="242"/>
      <c r="L21" s="242"/>
      <c r="M21" s="242"/>
      <c r="N21" s="242"/>
      <c r="O21" s="242"/>
      <c r="P21" s="242">
        <f t="shared" si="2"/>
        <v>0</v>
      </c>
      <c r="Q21" s="20"/>
      <c r="R21" s="247"/>
      <c r="S21" s="247"/>
      <c r="T21" s="52"/>
      <c r="U21" s="472"/>
      <c r="V21" s="473"/>
    </row>
    <row r="22">
      <c r="A22" s="585" t="s">
        <v>955</v>
      </c>
      <c r="B22" s="469">
        <v>4.0</v>
      </c>
      <c r="C22" s="607"/>
      <c r="D22" s="598"/>
      <c r="E22" s="422">
        <v>2.6</v>
      </c>
      <c r="F22" s="611"/>
      <c r="G22" s="465"/>
      <c r="H22" s="465"/>
      <c r="I22" s="242"/>
      <c r="J22" s="242"/>
      <c r="K22" s="242"/>
      <c r="L22" s="242"/>
      <c r="M22" s="242"/>
      <c r="N22" s="242"/>
      <c r="O22" s="242"/>
      <c r="P22" s="242">
        <f t="shared" si="2"/>
        <v>0</v>
      </c>
      <c r="Q22" s="4"/>
      <c r="R22" s="586"/>
      <c r="S22" s="586"/>
      <c r="T22" s="52"/>
      <c r="U22" s="472"/>
      <c r="V22" s="473"/>
    </row>
    <row r="23">
      <c r="A23" s="587" t="s">
        <v>868</v>
      </c>
      <c r="B23" s="174">
        <v>5.0</v>
      </c>
      <c r="C23" s="242">
        <f>Kin_x25_3!G2</f>
        <v>28.917</v>
      </c>
      <c r="D23" s="598">
        <f>C23-16.3</f>
        <v>12.617</v>
      </c>
      <c r="E23" s="626">
        <v>2.6</v>
      </c>
      <c r="F23" s="627">
        <f>MAX(Kin_x25_3!M:M)/(E23*1000)</f>
        <v>0.0000000003846153846</v>
      </c>
      <c r="G23" s="628">
        <f>MAX(Kin_x25_3!N:N)/(E23*1000)</f>
        <v>0</v>
      </c>
      <c r="H23" s="628">
        <f>MAX(Kin_x25_3!O:O)/MAX(Kin_x25_3!M:M)</f>
        <v>0</v>
      </c>
      <c r="I23" s="242"/>
      <c r="J23" s="242"/>
      <c r="K23" s="242"/>
      <c r="L23" s="242"/>
      <c r="M23" s="242"/>
      <c r="N23" s="242"/>
      <c r="O23" s="242"/>
      <c r="P23" s="242">
        <f t="shared" si="2"/>
        <v>0.000000001</v>
      </c>
      <c r="Q23" s="4"/>
      <c r="R23" s="586"/>
      <c r="S23" s="586"/>
      <c r="T23" s="52"/>
      <c r="U23" s="472"/>
      <c r="V23" s="473"/>
    </row>
    <row r="24">
      <c r="A24" s="585" t="s">
        <v>690</v>
      </c>
      <c r="B24" s="474">
        <v>5.0</v>
      </c>
      <c r="C24" s="607"/>
      <c r="D24" s="598"/>
      <c r="E24" s="422">
        <v>2.6</v>
      </c>
      <c r="F24" s="611"/>
      <c r="G24" s="465"/>
      <c r="H24" s="629"/>
      <c r="I24" s="242"/>
      <c r="J24" s="242"/>
      <c r="K24" s="242"/>
      <c r="L24" s="242"/>
      <c r="M24" s="242"/>
      <c r="N24" s="242"/>
      <c r="O24" s="242"/>
      <c r="P24" s="242">
        <f t="shared" si="2"/>
        <v>0</v>
      </c>
      <c r="Q24" s="4"/>
      <c r="R24" s="247"/>
      <c r="S24" s="586"/>
      <c r="T24" s="52"/>
      <c r="U24" s="472"/>
      <c r="V24" s="473"/>
    </row>
    <row r="25">
      <c r="A25" s="76"/>
      <c r="B25" s="52"/>
      <c r="C25" s="242"/>
      <c r="D25" s="52"/>
      <c r="E25" s="597">
        <f>SUM(E2:E24)</f>
        <v>116.6</v>
      </c>
      <c r="F25" s="603">
        <f>SUM(MAX(Kin_x36_3!O:O),MAX(Kin_x36_5!Q:Q),MAX(KinC_x50_2!O:O),MAX(KinC_x60_3!P:P))/1000</f>
        <v>8.27563</v>
      </c>
      <c r="G25" s="603">
        <f>SUM(MAX(Kin_x36_3!P:P),MAX(Kin_x36_5!R:R),MAX(KinC_x50_2!P:P),MAX(KinC_x60_3!Q:Q))/1000</f>
        <v>6.8502</v>
      </c>
      <c r="H25" s="630" t="s">
        <v>965</v>
      </c>
      <c r="I25" s="605"/>
      <c r="J25" s="605"/>
      <c r="K25" s="605"/>
      <c r="L25" s="605"/>
      <c r="M25" s="605"/>
      <c r="N25" s="605"/>
      <c r="O25" s="605"/>
      <c r="P25" s="606" t="str">
        <f>sum(P2:P24)</f>
        <v>#REF!</v>
      </c>
      <c r="Q25" s="4" t="s">
        <v>966</v>
      </c>
      <c r="R25" s="608">
        <v>3.0E-5</v>
      </c>
      <c r="S25" s="608">
        <v>2.0E-5</v>
      </c>
      <c r="T25" s="52"/>
      <c r="U25" s="467"/>
      <c r="V25" s="609"/>
    </row>
    <row r="26">
      <c r="A26" s="76"/>
      <c r="B26" s="76"/>
      <c r="C26" s="262"/>
      <c r="D26" s="76"/>
      <c r="E26" s="76"/>
      <c r="F26" s="475"/>
      <c r="G26" s="475"/>
      <c r="H26" s="610" t="s">
        <v>967</v>
      </c>
      <c r="I26" s="612"/>
      <c r="J26" s="612"/>
      <c r="K26" s="612"/>
      <c r="L26" s="612"/>
      <c r="M26" s="612"/>
      <c r="N26" s="612"/>
      <c r="O26" s="612"/>
      <c r="P26" s="613" t="str">
        <f>P25/(2*E25)</f>
        <v>#REF!</v>
      </c>
      <c r="Q26" s="4" t="s">
        <v>475</v>
      </c>
      <c r="R26" s="614">
        <v>0.6</v>
      </c>
      <c r="S26" s="614">
        <v>0.6</v>
      </c>
      <c r="T26" s="52"/>
      <c r="U26" s="467"/>
      <c r="V26" s="471"/>
    </row>
    <row r="27">
      <c r="A27" s="76"/>
      <c r="B27" s="52"/>
      <c r="C27" s="242"/>
      <c r="D27" s="52"/>
      <c r="E27" s="52"/>
      <c r="F27" s="198"/>
      <c r="G27" s="475"/>
      <c r="H27" s="198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52"/>
      <c r="U27" s="52"/>
    </row>
    <row r="28">
      <c r="A28" s="76"/>
      <c r="B28" s="76"/>
      <c r="C28" s="262"/>
      <c r="D28" s="76"/>
      <c r="E28" s="76"/>
      <c r="F28" s="475"/>
      <c r="G28" s="475"/>
      <c r="H28" s="475"/>
      <c r="T28" s="76"/>
      <c r="U28" s="76"/>
    </row>
    <row r="29">
      <c r="A29" s="76"/>
      <c r="B29" s="76"/>
      <c r="C29" s="262"/>
      <c r="D29" s="76"/>
      <c r="E29" s="76"/>
      <c r="F29" s="475"/>
      <c r="G29" s="475"/>
      <c r="H29" s="475"/>
      <c r="T29" s="76"/>
      <c r="U29" s="76"/>
    </row>
    <row r="30">
      <c r="A30" s="76"/>
      <c r="B30" s="76"/>
      <c r="C30" s="262"/>
      <c r="D30" s="76"/>
      <c r="E30" s="76"/>
      <c r="F30" s="475"/>
      <c r="G30" s="475"/>
      <c r="H30" s="475"/>
      <c r="T30" s="76"/>
      <c r="U30" s="76"/>
    </row>
    <row r="31">
      <c r="A31" s="76"/>
      <c r="B31" s="76"/>
      <c r="C31" s="262"/>
      <c r="D31" s="76"/>
      <c r="E31" s="76"/>
      <c r="F31" s="475"/>
      <c r="G31" s="475"/>
      <c r="H31" s="475"/>
      <c r="T31" s="76"/>
      <c r="U31" s="76"/>
    </row>
    <row r="32">
      <c r="A32" s="76"/>
      <c r="B32" s="76"/>
      <c r="C32" s="262"/>
      <c r="D32" s="76"/>
      <c r="E32" s="76"/>
      <c r="F32" s="475"/>
      <c r="G32" s="475"/>
      <c r="H32" s="475"/>
      <c r="T32" s="76"/>
      <c r="U32" s="76"/>
    </row>
    <row r="33">
      <c r="A33" s="76"/>
      <c r="B33" s="76"/>
      <c r="C33" s="262"/>
      <c r="D33" s="76"/>
      <c r="E33" s="76"/>
      <c r="F33" s="475"/>
      <c r="G33" s="475"/>
      <c r="H33" s="475"/>
      <c r="T33" s="76"/>
      <c r="U33" s="76"/>
    </row>
    <row r="34">
      <c r="A34" s="76"/>
      <c r="B34" s="76"/>
      <c r="C34" s="262"/>
      <c r="D34" s="76"/>
      <c r="E34" s="76"/>
      <c r="F34" s="475"/>
      <c r="G34" s="475"/>
      <c r="H34" s="475"/>
      <c r="T34" s="76"/>
      <c r="U34" s="76"/>
    </row>
    <row r="35">
      <c r="A35" s="76"/>
      <c r="B35" s="76"/>
      <c r="C35" s="262"/>
      <c r="D35" s="76"/>
      <c r="E35" s="76"/>
      <c r="F35" s="475"/>
      <c r="G35" s="475"/>
      <c r="H35" s="475"/>
      <c r="T35" s="76"/>
      <c r="U35" s="76"/>
    </row>
    <row r="36">
      <c r="A36" s="76"/>
      <c r="B36" s="76"/>
      <c r="C36" s="262"/>
      <c r="D36" s="76"/>
      <c r="E36" s="76"/>
      <c r="F36" s="475"/>
      <c r="G36" s="475"/>
      <c r="H36" s="475"/>
      <c r="T36" s="76"/>
      <c r="U36" s="76"/>
    </row>
    <row r="37">
      <c r="A37" s="76"/>
      <c r="B37" s="76"/>
      <c r="C37" s="262"/>
      <c r="D37" s="76"/>
      <c r="E37" s="76"/>
      <c r="F37" s="475"/>
      <c r="G37" s="475"/>
      <c r="H37" s="475"/>
      <c r="T37" s="76"/>
      <c r="U37" s="76"/>
    </row>
    <row r="38">
      <c r="A38" s="76"/>
      <c r="B38" s="76"/>
      <c r="C38" s="262"/>
      <c r="D38" s="76"/>
      <c r="E38" s="76"/>
      <c r="F38" s="475"/>
      <c r="G38" s="475"/>
      <c r="H38" s="475"/>
      <c r="T38" s="76"/>
      <c r="U38" s="76"/>
    </row>
    <row r="39">
      <c r="A39" s="76"/>
      <c r="B39" s="76"/>
      <c r="C39" s="262"/>
      <c r="D39" s="76"/>
      <c r="E39" s="76"/>
      <c r="F39" s="475"/>
      <c r="G39" s="475"/>
      <c r="H39" s="475"/>
      <c r="T39" s="76"/>
      <c r="U39" s="76"/>
    </row>
    <row r="40">
      <c r="A40" s="76"/>
      <c r="B40" s="76"/>
      <c r="C40" s="262"/>
      <c r="D40" s="76"/>
      <c r="E40" s="76"/>
      <c r="F40" s="475"/>
      <c r="G40" s="475"/>
      <c r="H40" s="475"/>
      <c r="T40" s="76"/>
      <c r="U40" s="76"/>
    </row>
    <row r="41">
      <c r="A41" s="76"/>
      <c r="B41" s="76"/>
      <c r="C41" s="262"/>
      <c r="D41" s="76"/>
      <c r="E41" s="76"/>
      <c r="F41" s="475"/>
      <c r="G41" s="475"/>
      <c r="H41" s="475"/>
      <c r="T41" s="76"/>
      <c r="U41" s="76"/>
    </row>
    <row r="42">
      <c r="A42" s="76"/>
      <c r="B42" s="76"/>
      <c r="C42" s="262"/>
      <c r="D42" s="76"/>
      <c r="E42" s="76"/>
      <c r="F42" s="475"/>
      <c r="G42" s="475"/>
      <c r="H42" s="475"/>
      <c r="T42" s="76"/>
      <c r="U42" s="76"/>
    </row>
    <row r="43">
      <c r="A43" s="76"/>
      <c r="B43" s="76"/>
      <c r="C43" s="262"/>
      <c r="D43" s="76"/>
      <c r="E43" s="76"/>
      <c r="F43" s="475"/>
      <c r="G43" s="475"/>
      <c r="H43" s="475"/>
      <c r="T43" s="76"/>
      <c r="U43" s="76"/>
    </row>
    <row r="44">
      <c r="A44" s="76"/>
      <c r="B44" s="76"/>
      <c r="C44" s="262"/>
      <c r="D44" s="76"/>
      <c r="E44" s="76"/>
      <c r="F44" s="475"/>
      <c r="G44" s="475"/>
      <c r="H44" s="475"/>
      <c r="T44" s="76"/>
      <c r="U44" s="76"/>
    </row>
    <row r="45">
      <c r="A45" s="76"/>
      <c r="B45" s="76"/>
      <c r="C45" s="262"/>
      <c r="D45" s="76"/>
      <c r="E45" s="76"/>
      <c r="F45" s="475"/>
      <c r="G45" s="475"/>
      <c r="H45" s="475"/>
      <c r="T45" s="76"/>
      <c r="U45" s="76"/>
    </row>
    <row r="46">
      <c r="A46" s="76"/>
      <c r="B46" s="76"/>
      <c r="C46" s="262"/>
      <c r="D46" s="76"/>
      <c r="E46" s="76"/>
      <c r="F46" s="475"/>
      <c r="G46" s="475"/>
      <c r="H46" s="475"/>
      <c r="T46" s="76"/>
      <c r="U46" s="76"/>
    </row>
    <row r="47">
      <c r="A47" s="76"/>
      <c r="B47" s="76"/>
      <c r="C47" s="262"/>
      <c r="D47" s="76"/>
      <c r="E47" s="76"/>
      <c r="F47" s="475"/>
      <c r="G47" s="475"/>
      <c r="H47" s="475"/>
      <c r="T47" s="76"/>
      <c r="U47" s="76"/>
    </row>
    <row r="48">
      <c r="A48" s="76"/>
      <c r="B48" s="76"/>
      <c r="C48" s="262"/>
      <c r="D48" s="76"/>
      <c r="E48" s="76"/>
      <c r="F48" s="475"/>
      <c r="G48" s="475"/>
      <c r="H48" s="475"/>
      <c r="T48" s="76"/>
      <c r="U48" s="76"/>
    </row>
    <row r="49">
      <c r="A49" s="76"/>
      <c r="B49" s="76"/>
      <c r="C49" s="262"/>
      <c r="D49" s="76"/>
      <c r="E49" s="76"/>
      <c r="F49" s="475"/>
      <c r="G49" s="475"/>
      <c r="H49" s="475"/>
      <c r="T49" s="76"/>
      <c r="U49" s="76"/>
    </row>
    <row r="50">
      <c r="A50" s="76"/>
      <c r="B50" s="76"/>
      <c r="C50" s="262"/>
      <c r="D50" s="76"/>
      <c r="E50" s="76"/>
      <c r="F50" s="475"/>
      <c r="G50" s="475"/>
      <c r="H50" s="475"/>
      <c r="T50" s="76"/>
      <c r="U50" s="76"/>
    </row>
    <row r="51">
      <c r="A51" s="76"/>
      <c r="B51" s="76"/>
      <c r="C51" s="262"/>
      <c r="D51" s="76"/>
      <c r="E51" s="76"/>
      <c r="F51" s="475"/>
      <c r="G51" s="475"/>
      <c r="H51" s="475"/>
      <c r="T51" s="76"/>
      <c r="U51" s="76"/>
    </row>
    <row r="52">
      <c r="A52" s="76"/>
      <c r="B52" s="76"/>
      <c r="C52" s="262"/>
      <c r="D52" s="76"/>
      <c r="E52" s="76"/>
      <c r="F52" s="475"/>
      <c r="G52" s="475"/>
      <c r="H52" s="475"/>
      <c r="T52" s="76"/>
      <c r="U52" s="76"/>
    </row>
    <row r="53">
      <c r="A53" s="76"/>
      <c r="B53" s="76"/>
      <c r="C53" s="262"/>
      <c r="D53" s="76"/>
      <c r="E53" s="76"/>
      <c r="F53" s="475"/>
      <c r="G53" s="475"/>
      <c r="H53" s="475"/>
      <c r="T53" s="76"/>
      <c r="U53" s="76"/>
    </row>
    <row r="54">
      <c r="A54" s="76"/>
      <c r="B54" s="76"/>
      <c r="C54" s="262"/>
      <c r="D54" s="76"/>
      <c r="E54" s="76"/>
      <c r="F54" s="475"/>
      <c r="G54" s="475"/>
      <c r="H54" s="475"/>
      <c r="T54" s="76"/>
      <c r="U54" s="76"/>
    </row>
    <row r="55">
      <c r="A55" s="76"/>
      <c r="B55" s="76"/>
      <c r="C55" s="262"/>
      <c r="D55" s="76"/>
      <c r="E55" s="76"/>
      <c r="F55" s="475"/>
      <c r="G55" s="475"/>
      <c r="H55" s="475"/>
      <c r="T55" s="76"/>
      <c r="U55" s="76"/>
    </row>
    <row r="56">
      <c r="A56" s="76"/>
      <c r="B56" s="76"/>
      <c r="C56" s="262"/>
      <c r="D56" s="76"/>
      <c r="E56" s="76"/>
      <c r="F56" s="475"/>
      <c r="G56" s="475"/>
      <c r="H56" s="475"/>
      <c r="T56" s="76"/>
      <c r="U56" s="76"/>
    </row>
    <row r="57">
      <c r="A57" s="76"/>
      <c r="B57" s="76"/>
      <c r="C57" s="262"/>
      <c r="D57" s="76"/>
      <c r="E57" s="76"/>
      <c r="F57" s="475"/>
      <c r="G57" s="475"/>
      <c r="H57" s="475"/>
      <c r="T57" s="76"/>
      <c r="U57" s="76"/>
    </row>
    <row r="58">
      <c r="A58" s="76"/>
      <c r="B58" s="76"/>
      <c r="C58" s="262"/>
      <c r="D58" s="76"/>
      <c r="E58" s="76"/>
      <c r="F58" s="475"/>
      <c r="G58" s="475"/>
      <c r="H58" s="475"/>
      <c r="T58" s="76"/>
      <c r="U58" s="76"/>
    </row>
    <row r="59">
      <c r="A59" s="76"/>
      <c r="B59" s="76"/>
      <c r="C59" s="262"/>
      <c r="D59" s="76"/>
      <c r="E59" s="76"/>
      <c r="F59" s="475"/>
      <c r="G59" s="475"/>
      <c r="H59" s="475"/>
      <c r="T59" s="76"/>
      <c r="U59" s="76"/>
    </row>
    <row r="60">
      <c r="A60" s="76"/>
      <c r="B60" s="76"/>
      <c r="C60" s="262"/>
      <c r="D60" s="76"/>
      <c r="E60" s="76"/>
      <c r="F60" s="475"/>
      <c r="G60" s="475"/>
      <c r="H60" s="475"/>
      <c r="T60" s="76"/>
      <c r="U60" s="76"/>
    </row>
    <row r="61">
      <c r="A61" s="76"/>
      <c r="B61" s="76"/>
      <c r="C61" s="262"/>
      <c r="D61" s="76"/>
      <c r="E61" s="76"/>
      <c r="F61" s="475"/>
      <c r="G61" s="475"/>
      <c r="H61" s="475"/>
      <c r="T61" s="76"/>
      <c r="U61" s="76"/>
    </row>
    <row r="62">
      <c r="A62" s="76"/>
      <c r="B62" s="76"/>
      <c r="C62" s="262"/>
      <c r="D62" s="76"/>
      <c r="E62" s="76"/>
      <c r="F62" s="475"/>
      <c r="G62" s="475"/>
      <c r="H62" s="475"/>
      <c r="T62" s="76"/>
      <c r="U62" s="76"/>
    </row>
    <row r="63">
      <c r="A63" s="76"/>
      <c r="B63" s="76"/>
      <c r="C63" s="262"/>
      <c r="D63" s="76"/>
      <c r="E63" s="76"/>
      <c r="F63" s="475"/>
      <c r="G63" s="475"/>
      <c r="H63" s="475"/>
      <c r="T63" s="76"/>
      <c r="U63" s="76"/>
    </row>
    <row r="64">
      <c r="A64" s="76"/>
      <c r="B64" s="76"/>
      <c r="C64" s="262"/>
      <c r="D64" s="76"/>
      <c r="E64" s="76"/>
      <c r="F64" s="475"/>
      <c r="G64" s="475"/>
      <c r="H64" s="475"/>
      <c r="T64" s="76"/>
      <c r="U64" s="76"/>
    </row>
    <row r="65">
      <c r="A65" s="76"/>
      <c r="B65" s="76"/>
      <c r="C65" s="262"/>
      <c r="D65" s="76"/>
      <c r="E65" s="76"/>
      <c r="F65" s="475"/>
      <c r="G65" s="475"/>
      <c r="H65" s="475"/>
      <c r="T65" s="76"/>
      <c r="U65" s="76"/>
    </row>
    <row r="66">
      <c r="A66" s="76"/>
      <c r="B66" s="76"/>
      <c r="C66" s="262"/>
      <c r="D66" s="76"/>
      <c r="E66" s="76"/>
      <c r="F66" s="475"/>
      <c r="G66" s="475"/>
      <c r="H66" s="475"/>
      <c r="T66" s="76"/>
      <c r="U66" s="76"/>
    </row>
    <row r="67">
      <c r="A67" s="76"/>
      <c r="B67" s="76"/>
      <c r="C67" s="262"/>
      <c r="D67" s="76"/>
      <c r="E67" s="76"/>
      <c r="F67" s="475"/>
      <c r="G67" s="475"/>
      <c r="H67" s="475"/>
      <c r="T67" s="76"/>
      <c r="U67" s="76"/>
    </row>
    <row r="68">
      <c r="A68" s="76"/>
      <c r="B68" s="76"/>
      <c r="C68" s="262"/>
      <c r="D68" s="76"/>
      <c r="E68" s="76"/>
      <c r="F68" s="475"/>
      <c r="G68" s="475"/>
      <c r="H68" s="475"/>
      <c r="T68" s="76"/>
      <c r="U68" s="76"/>
    </row>
    <row r="69">
      <c r="A69" s="76"/>
      <c r="B69" s="76"/>
      <c r="C69" s="262"/>
      <c r="D69" s="76"/>
      <c r="E69" s="76"/>
      <c r="F69" s="475"/>
      <c r="G69" s="475"/>
      <c r="H69" s="475"/>
      <c r="T69" s="76"/>
      <c r="U69" s="76"/>
    </row>
    <row r="70">
      <c r="A70" s="76"/>
      <c r="B70" s="76"/>
      <c r="C70" s="262"/>
      <c r="D70" s="76"/>
      <c r="E70" s="76"/>
      <c r="F70" s="475"/>
      <c r="G70" s="475"/>
      <c r="H70" s="475"/>
      <c r="T70" s="76"/>
      <c r="U70" s="76"/>
    </row>
    <row r="71">
      <c r="A71" s="76"/>
      <c r="B71" s="76"/>
      <c r="C71" s="262"/>
      <c r="D71" s="76"/>
      <c r="E71" s="76"/>
      <c r="F71" s="475"/>
      <c r="G71" s="475"/>
      <c r="H71" s="475"/>
      <c r="T71" s="76"/>
      <c r="U71" s="76"/>
    </row>
    <row r="72">
      <c r="A72" s="76"/>
      <c r="B72" s="76"/>
      <c r="C72" s="262"/>
      <c r="D72" s="76"/>
      <c r="E72" s="76"/>
      <c r="F72" s="475"/>
      <c r="G72" s="475"/>
      <c r="H72" s="475"/>
      <c r="T72" s="76"/>
      <c r="U72" s="76"/>
    </row>
    <row r="73">
      <c r="A73" s="76"/>
      <c r="B73" s="76"/>
      <c r="C73" s="262"/>
      <c r="D73" s="76"/>
      <c r="E73" s="76"/>
      <c r="F73" s="475"/>
      <c r="G73" s="475"/>
      <c r="H73" s="475"/>
      <c r="T73" s="76"/>
      <c r="U73" s="76"/>
    </row>
    <row r="74">
      <c r="A74" s="76"/>
      <c r="B74" s="76"/>
      <c r="C74" s="262"/>
      <c r="D74" s="76"/>
      <c r="E74" s="76"/>
      <c r="F74" s="475"/>
      <c r="G74" s="475"/>
      <c r="H74" s="475"/>
      <c r="T74" s="76"/>
      <c r="U74" s="76"/>
    </row>
    <row r="75">
      <c r="A75" s="76"/>
      <c r="B75" s="76"/>
      <c r="C75" s="262"/>
      <c r="D75" s="76"/>
      <c r="E75" s="76"/>
      <c r="F75" s="475"/>
      <c r="G75" s="475"/>
      <c r="H75" s="475"/>
      <c r="T75" s="76"/>
      <c r="U75" s="76"/>
    </row>
    <row r="76">
      <c r="A76" s="76"/>
      <c r="B76" s="76"/>
      <c r="C76" s="262"/>
      <c r="D76" s="76"/>
      <c r="E76" s="76"/>
      <c r="F76" s="475"/>
      <c r="G76" s="475"/>
      <c r="H76" s="475"/>
      <c r="T76" s="76"/>
      <c r="U76" s="76"/>
    </row>
    <row r="77">
      <c r="A77" s="76"/>
      <c r="B77" s="76"/>
      <c r="C77" s="262"/>
      <c r="D77" s="76"/>
      <c r="E77" s="76"/>
      <c r="F77" s="475"/>
      <c r="G77" s="475"/>
      <c r="H77" s="475"/>
      <c r="T77" s="76"/>
      <c r="U77" s="76"/>
    </row>
    <row r="78">
      <c r="A78" s="76"/>
      <c r="B78" s="76"/>
      <c r="C78" s="262"/>
      <c r="D78" s="76"/>
      <c r="E78" s="76"/>
      <c r="F78" s="475"/>
      <c r="G78" s="475"/>
      <c r="H78" s="475"/>
      <c r="T78" s="76"/>
      <c r="U78" s="76"/>
    </row>
    <row r="79">
      <c r="A79" s="76"/>
      <c r="B79" s="76"/>
      <c r="C79" s="262"/>
      <c r="D79" s="76"/>
      <c r="E79" s="76"/>
      <c r="F79" s="475"/>
      <c r="G79" s="475"/>
      <c r="H79" s="475"/>
      <c r="T79" s="76"/>
      <c r="U79" s="76"/>
    </row>
    <row r="80">
      <c r="A80" s="76"/>
      <c r="B80" s="76"/>
      <c r="C80" s="262"/>
      <c r="D80" s="76"/>
      <c r="E80" s="76"/>
      <c r="F80" s="475"/>
      <c r="G80" s="475"/>
      <c r="H80" s="475"/>
      <c r="T80" s="76"/>
      <c r="U80" s="76"/>
    </row>
    <row r="81">
      <c r="A81" s="76"/>
      <c r="B81" s="76"/>
      <c r="C81" s="262"/>
      <c r="D81" s="76"/>
      <c r="E81" s="76"/>
      <c r="F81" s="475"/>
      <c r="G81" s="475"/>
      <c r="H81" s="475"/>
      <c r="T81" s="76"/>
      <c r="U81" s="76"/>
    </row>
    <row r="82">
      <c r="A82" s="76"/>
      <c r="B82" s="76"/>
      <c r="C82" s="262"/>
      <c r="D82" s="76"/>
      <c r="E82" s="76"/>
      <c r="F82" s="475"/>
      <c r="G82" s="475"/>
      <c r="H82" s="475"/>
      <c r="T82" s="76"/>
      <c r="U82" s="76"/>
    </row>
    <row r="83">
      <c r="A83" s="76"/>
      <c r="B83" s="76"/>
      <c r="C83" s="262"/>
      <c r="D83" s="76"/>
      <c r="E83" s="76"/>
      <c r="F83" s="475"/>
      <c r="G83" s="475"/>
      <c r="H83" s="475"/>
      <c r="T83" s="76"/>
      <c r="U83" s="76"/>
    </row>
    <row r="84">
      <c r="A84" s="76"/>
      <c r="B84" s="76"/>
      <c r="C84" s="262"/>
      <c r="D84" s="76"/>
      <c r="E84" s="76"/>
      <c r="F84" s="475"/>
      <c r="G84" s="475"/>
      <c r="H84" s="475"/>
      <c r="T84" s="76"/>
      <c r="U84" s="76"/>
    </row>
    <row r="85">
      <c r="A85" s="76"/>
      <c r="B85" s="76"/>
      <c r="C85" s="262"/>
      <c r="D85" s="76"/>
      <c r="E85" s="76"/>
      <c r="F85" s="475"/>
      <c r="G85" s="475"/>
      <c r="H85" s="475"/>
      <c r="T85" s="76"/>
      <c r="U85" s="76"/>
    </row>
    <row r="86">
      <c r="A86" s="76"/>
      <c r="B86" s="76"/>
      <c r="C86" s="262"/>
      <c r="D86" s="76"/>
      <c r="E86" s="76"/>
      <c r="F86" s="475"/>
      <c r="G86" s="475"/>
      <c r="H86" s="475"/>
      <c r="T86" s="76"/>
      <c r="U86" s="76"/>
    </row>
    <row r="87">
      <c r="A87" s="76"/>
      <c r="B87" s="76"/>
      <c r="C87" s="262"/>
      <c r="D87" s="76"/>
      <c r="E87" s="76"/>
      <c r="F87" s="475"/>
      <c r="G87" s="475"/>
      <c r="H87" s="475"/>
      <c r="T87" s="76"/>
      <c r="U87" s="76"/>
    </row>
    <row r="88">
      <c r="A88" s="76"/>
      <c r="B88" s="76"/>
      <c r="C88" s="262"/>
      <c r="D88" s="76"/>
      <c r="E88" s="76"/>
      <c r="F88" s="475"/>
      <c r="G88" s="475"/>
      <c r="H88" s="475"/>
      <c r="T88" s="76"/>
      <c r="U88" s="76"/>
    </row>
    <row r="89">
      <c r="A89" s="76"/>
      <c r="B89" s="76"/>
      <c r="C89" s="262"/>
      <c r="D89" s="76"/>
      <c r="E89" s="76"/>
      <c r="F89" s="475"/>
      <c r="G89" s="475"/>
      <c r="H89" s="475"/>
      <c r="T89" s="76"/>
      <c r="U89" s="76"/>
    </row>
    <row r="90">
      <c r="A90" s="76"/>
      <c r="B90" s="76"/>
      <c r="C90" s="262"/>
      <c r="D90" s="76"/>
      <c r="E90" s="76"/>
      <c r="F90" s="475"/>
      <c r="G90" s="475"/>
      <c r="H90" s="475"/>
      <c r="T90" s="76"/>
      <c r="U90" s="76"/>
    </row>
    <row r="91">
      <c r="A91" s="76"/>
      <c r="B91" s="76"/>
      <c r="C91" s="262"/>
      <c r="D91" s="76"/>
      <c r="E91" s="76"/>
      <c r="F91" s="475"/>
      <c r="G91" s="475"/>
      <c r="H91" s="475"/>
      <c r="T91" s="76"/>
      <c r="U91" s="76"/>
    </row>
    <row r="92">
      <c r="A92" s="76"/>
      <c r="B92" s="76"/>
      <c r="C92" s="262"/>
      <c r="D92" s="76"/>
      <c r="E92" s="76"/>
      <c r="F92" s="475"/>
      <c r="G92" s="475"/>
      <c r="H92" s="475"/>
      <c r="T92" s="76"/>
      <c r="U92" s="76"/>
    </row>
    <row r="93">
      <c r="A93" s="76"/>
      <c r="B93" s="76"/>
      <c r="C93" s="262"/>
      <c r="D93" s="76"/>
      <c r="E93" s="76"/>
      <c r="F93" s="475"/>
      <c r="G93" s="475"/>
      <c r="H93" s="475"/>
      <c r="T93" s="76"/>
      <c r="U93" s="76"/>
    </row>
    <row r="94">
      <c r="A94" s="76"/>
      <c r="B94" s="76"/>
      <c r="C94" s="262"/>
      <c r="D94" s="76"/>
      <c r="E94" s="76"/>
      <c r="F94" s="475"/>
      <c r="G94" s="475"/>
      <c r="H94" s="475"/>
      <c r="T94" s="76"/>
      <c r="U94" s="76"/>
    </row>
    <row r="95">
      <c r="A95" s="76"/>
      <c r="B95" s="76"/>
      <c r="C95" s="262"/>
      <c r="D95" s="76"/>
      <c r="E95" s="76"/>
      <c r="F95" s="475"/>
      <c r="G95" s="475"/>
      <c r="H95" s="475"/>
      <c r="T95" s="76"/>
      <c r="U95" s="76"/>
    </row>
    <row r="96">
      <c r="A96" s="76"/>
      <c r="B96" s="76"/>
      <c r="C96" s="262"/>
      <c r="D96" s="76"/>
      <c r="E96" s="76"/>
      <c r="F96" s="475"/>
      <c r="G96" s="475"/>
      <c r="H96" s="475"/>
      <c r="T96" s="76"/>
      <c r="U96" s="76"/>
    </row>
    <row r="97">
      <c r="A97" s="76"/>
      <c r="B97" s="76"/>
      <c r="C97" s="262"/>
      <c r="D97" s="76"/>
      <c r="E97" s="76"/>
      <c r="F97" s="475"/>
      <c r="G97" s="475"/>
      <c r="H97" s="475"/>
      <c r="T97" s="76"/>
      <c r="U97" s="76"/>
    </row>
    <row r="98">
      <c r="A98" s="76"/>
      <c r="B98" s="76"/>
      <c r="C98" s="262"/>
      <c r="D98" s="76"/>
      <c r="E98" s="76"/>
      <c r="F98" s="475"/>
      <c r="G98" s="475"/>
      <c r="H98" s="475"/>
      <c r="T98" s="76"/>
      <c r="U98" s="76"/>
    </row>
    <row r="99">
      <c r="A99" s="76"/>
      <c r="B99" s="76"/>
      <c r="C99" s="262"/>
      <c r="D99" s="76"/>
      <c r="E99" s="76"/>
      <c r="F99" s="475"/>
      <c r="G99" s="475"/>
      <c r="H99" s="475"/>
      <c r="T99" s="76"/>
      <c r="U99" s="76"/>
    </row>
    <row r="100">
      <c r="A100" s="76"/>
      <c r="B100" s="76"/>
      <c r="C100" s="262"/>
      <c r="D100" s="76"/>
      <c r="E100" s="76"/>
      <c r="F100" s="475"/>
      <c r="G100" s="475"/>
      <c r="H100" s="475"/>
      <c r="T100" s="76"/>
      <c r="U100" s="76"/>
    </row>
    <row r="101">
      <c r="A101" s="76"/>
      <c r="B101" s="76"/>
      <c r="C101" s="262"/>
      <c r="D101" s="76"/>
      <c r="E101" s="76"/>
      <c r="F101" s="475"/>
      <c r="G101" s="475"/>
      <c r="H101" s="475"/>
      <c r="T101" s="76"/>
      <c r="U101" s="76"/>
    </row>
    <row r="102">
      <c r="A102" s="76"/>
      <c r="B102" s="76"/>
      <c r="C102" s="262"/>
      <c r="D102" s="76"/>
      <c r="E102" s="76"/>
      <c r="F102" s="475"/>
      <c r="G102" s="475"/>
      <c r="H102" s="475"/>
      <c r="T102" s="76"/>
      <c r="U102" s="76"/>
    </row>
    <row r="103">
      <c r="A103" s="76"/>
      <c r="B103" s="76"/>
      <c r="C103" s="262"/>
      <c r="D103" s="76"/>
      <c r="E103" s="76"/>
      <c r="F103" s="475"/>
      <c r="G103" s="475"/>
      <c r="H103" s="475"/>
      <c r="T103" s="76"/>
      <c r="U103" s="76"/>
    </row>
    <row r="104">
      <c r="A104" s="76"/>
      <c r="B104" s="76"/>
      <c r="C104" s="262"/>
      <c r="D104" s="76"/>
      <c r="E104" s="76"/>
      <c r="F104" s="475"/>
      <c r="G104" s="475"/>
      <c r="H104" s="475"/>
      <c r="T104" s="76"/>
      <c r="U104" s="76"/>
    </row>
    <row r="105">
      <c r="A105" s="76"/>
      <c r="B105" s="76"/>
      <c r="C105" s="262"/>
      <c r="D105" s="76"/>
      <c r="E105" s="76"/>
      <c r="F105" s="475"/>
      <c r="G105" s="475"/>
      <c r="H105" s="475"/>
      <c r="T105" s="76"/>
      <c r="U105" s="76"/>
    </row>
    <row r="106">
      <c r="A106" s="76"/>
      <c r="B106" s="76"/>
      <c r="C106" s="262"/>
      <c r="D106" s="76"/>
      <c r="E106" s="76"/>
      <c r="F106" s="475"/>
      <c r="G106" s="475"/>
      <c r="H106" s="475"/>
      <c r="T106" s="76"/>
      <c r="U106" s="76"/>
    </row>
    <row r="107">
      <c r="A107" s="76"/>
      <c r="B107" s="76"/>
      <c r="C107" s="262"/>
      <c r="D107" s="76"/>
      <c r="E107" s="76"/>
      <c r="F107" s="475"/>
      <c r="G107" s="475"/>
      <c r="H107" s="475"/>
      <c r="T107" s="76"/>
      <c r="U107" s="76"/>
    </row>
    <row r="108">
      <c r="A108" s="76"/>
      <c r="B108" s="76"/>
      <c r="C108" s="262"/>
      <c r="D108" s="76"/>
      <c r="E108" s="76"/>
      <c r="F108" s="475"/>
      <c r="G108" s="475"/>
      <c r="H108" s="475"/>
      <c r="T108" s="76"/>
      <c r="U108" s="76"/>
    </row>
    <row r="109">
      <c r="A109" s="76"/>
      <c r="B109" s="76"/>
      <c r="C109" s="262"/>
      <c r="D109" s="76"/>
      <c r="E109" s="76"/>
      <c r="F109" s="475"/>
      <c r="G109" s="475"/>
      <c r="H109" s="475"/>
      <c r="T109" s="76"/>
      <c r="U109" s="76"/>
    </row>
    <row r="110">
      <c r="A110" s="76"/>
      <c r="B110" s="76"/>
      <c r="C110" s="262"/>
      <c r="D110" s="76"/>
      <c r="E110" s="76"/>
      <c r="F110" s="475"/>
      <c r="G110" s="475"/>
      <c r="H110" s="475"/>
      <c r="T110" s="76"/>
      <c r="U110" s="76"/>
    </row>
    <row r="111">
      <c r="A111" s="76"/>
      <c r="B111" s="76"/>
      <c r="C111" s="262"/>
      <c r="D111" s="76"/>
      <c r="E111" s="76"/>
      <c r="F111" s="475"/>
      <c r="G111" s="475"/>
      <c r="H111" s="475"/>
      <c r="T111" s="76"/>
      <c r="U111" s="76"/>
    </row>
    <row r="112">
      <c r="A112" s="76"/>
      <c r="B112" s="76"/>
      <c r="C112" s="262"/>
      <c r="D112" s="76"/>
      <c r="E112" s="76"/>
      <c r="F112" s="475"/>
      <c r="G112" s="475"/>
      <c r="H112" s="475"/>
      <c r="T112" s="76"/>
      <c r="U112" s="76"/>
    </row>
    <row r="113">
      <c r="A113" s="76"/>
      <c r="B113" s="76"/>
      <c r="C113" s="262"/>
      <c r="D113" s="76"/>
      <c r="E113" s="76"/>
      <c r="F113" s="475"/>
      <c r="G113" s="475"/>
      <c r="H113" s="475"/>
      <c r="T113" s="76"/>
      <c r="U113" s="76"/>
    </row>
    <row r="114">
      <c r="A114" s="76"/>
      <c r="B114" s="76"/>
      <c r="C114" s="262"/>
      <c r="D114" s="76"/>
      <c r="E114" s="76"/>
      <c r="F114" s="475"/>
      <c r="G114" s="475"/>
      <c r="H114" s="475"/>
      <c r="T114" s="76"/>
      <c r="U114" s="76"/>
    </row>
    <row r="115">
      <c r="A115" s="76"/>
      <c r="B115" s="76"/>
      <c r="C115" s="262"/>
      <c r="D115" s="76"/>
      <c r="E115" s="76"/>
      <c r="F115" s="475"/>
      <c r="G115" s="475"/>
      <c r="H115" s="475"/>
      <c r="T115" s="76"/>
      <c r="U115" s="76"/>
    </row>
    <row r="116">
      <c r="A116" s="76"/>
      <c r="B116" s="76"/>
      <c r="C116" s="262"/>
      <c r="D116" s="76"/>
      <c r="E116" s="76"/>
      <c r="F116" s="475"/>
      <c r="G116" s="475"/>
      <c r="H116" s="475"/>
      <c r="T116" s="76"/>
      <c r="U116" s="76"/>
    </row>
    <row r="117">
      <c r="A117" s="76"/>
      <c r="B117" s="76"/>
      <c r="C117" s="262"/>
      <c r="D117" s="76"/>
      <c r="E117" s="76"/>
      <c r="F117" s="475"/>
      <c r="G117" s="475"/>
      <c r="H117" s="475"/>
      <c r="T117" s="76"/>
      <c r="U117" s="76"/>
    </row>
    <row r="118">
      <c r="A118" s="76"/>
      <c r="B118" s="76"/>
      <c r="C118" s="262"/>
      <c r="D118" s="76"/>
      <c r="E118" s="76"/>
      <c r="F118" s="475"/>
      <c r="G118" s="475"/>
      <c r="H118" s="475"/>
      <c r="T118" s="76"/>
      <c r="U118" s="76"/>
    </row>
    <row r="119">
      <c r="A119" s="76"/>
      <c r="B119" s="76"/>
      <c r="C119" s="262"/>
      <c r="D119" s="76"/>
      <c r="E119" s="76"/>
      <c r="F119" s="475"/>
      <c r="G119" s="475"/>
      <c r="H119" s="475"/>
      <c r="T119" s="76"/>
      <c r="U119" s="76"/>
    </row>
    <row r="120">
      <c r="A120" s="76"/>
      <c r="B120" s="76"/>
      <c r="C120" s="262"/>
      <c r="D120" s="76"/>
      <c r="E120" s="76"/>
      <c r="F120" s="475"/>
      <c r="G120" s="475"/>
      <c r="H120" s="475"/>
      <c r="T120" s="76"/>
      <c r="U120" s="76"/>
    </row>
    <row r="121">
      <c r="A121" s="76"/>
      <c r="B121" s="76"/>
      <c r="C121" s="262"/>
      <c r="D121" s="76"/>
      <c r="E121" s="76"/>
      <c r="F121" s="475"/>
      <c r="G121" s="475"/>
      <c r="H121" s="475"/>
      <c r="T121" s="76"/>
      <c r="U121" s="76"/>
    </row>
    <row r="122">
      <c r="A122" s="76"/>
      <c r="B122" s="76"/>
      <c r="C122" s="262"/>
      <c r="D122" s="76"/>
      <c r="E122" s="76"/>
      <c r="F122" s="475"/>
      <c r="G122" s="475"/>
      <c r="H122" s="475"/>
      <c r="T122" s="76"/>
      <c r="U122" s="76"/>
    </row>
    <row r="123">
      <c r="A123" s="76"/>
      <c r="B123" s="76"/>
      <c r="C123" s="262"/>
      <c r="D123" s="76"/>
      <c r="E123" s="76"/>
      <c r="F123" s="475"/>
      <c r="G123" s="475"/>
      <c r="H123" s="475"/>
      <c r="T123" s="76"/>
      <c r="U123" s="76"/>
    </row>
    <row r="124">
      <c r="A124" s="76"/>
      <c r="B124" s="76"/>
      <c r="C124" s="262"/>
      <c r="D124" s="76"/>
      <c r="E124" s="76"/>
      <c r="F124" s="475"/>
      <c r="G124" s="475"/>
      <c r="H124" s="475"/>
      <c r="T124" s="76"/>
      <c r="U124" s="76"/>
    </row>
    <row r="125">
      <c r="A125" s="76"/>
      <c r="B125" s="76"/>
      <c r="C125" s="262"/>
      <c r="D125" s="76"/>
      <c r="E125" s="76"/>
      <c r="F125" s="475"/>
      <c r="G125" s="475"/>
      <c r="H125" s="475"/>
      <c r="T125" s="76"/>
      <c r="U125" s="76"/>
    </row>
    <row r="126">
      <c r="A126" s="76"/>
      <c r="B126" s="76"/>
      <c r="C126" s="262"/>
      <c r="D126" s="76"/>
      <c r="E126" s="76"/>
      <c r="F126" s="475"/>
      <c r="G126" s="475"/>
      <c r="H126" s="475"/>
      <c r="T126" s="76"/>
      <c r="U126" s="76"/>
    </row>
    <row r="127">
      <c r="A127" s="76"/>
      <c r="B127" s="76"/>
      <c r="C127" s="262"/>
      <c r="D127" s="76"/>
      <c r="E127" s="76"/>
      <c r="F127" s="475"/>
      <c r="G127" s="475"/>
      <c r="H127" s="475"/>
      <c r="T127" s="76"/>
      <c r="U127" s="76"/>
    </row>
    <row r="128">
      <c r="A128" s="76"/>
      <c r="B128" s="76"/>
      <c r="C128" s="262"/>
      <c r="D128" s="76"/>
      <c r="E128" s="76"/>
      <c r="F128" s="475"/>
      <c r="G128" s="475"/>
      <c r="H128" s="475"/>
      <c r="T128" s="76"/>
      <c r="U128" s="76"/>
    </row>
    <row r="129">
      <c r="A129" s="76"/>
      <c r="B129" s="76"/>
      <c r="C129" s="262"/>
      <c r="D129" s="76"/>
      <c r="E129" s="76"/>
      <c r="F129" s="475"/>
      <c r="G129" s="475"/>
      <c r="H129" s="475"/>
      <c r="T129" s="76"/>
      <c r="U129" s="76"/>
    </row>
    <row r="130">
      <c r="A130" s="76"/>
      <c r="B130" s="76"/>
      <c r="C130" s="262"/>
      <c r="D130" s="76"/>
      <c r="E130" s="76"/>
      <c r="F130" s="475"/>
      <c r="G130" s="475"/>
      <c r="H130" s="475"/>
      <c r="T130" s="76"/>
      <c r="U130" s="76"/>
    </row>
    <row r="131">
      <c r="A131" s="76"/>
      <c r="B131" s="76"/>
      <c r="C131" s="262"/>
      <c r="D131" s="76"/>
      <c r="E131" s="76"/>
      <c r="F131" s="475"/>
      <c r="G131" s="475"/>
      <c r="H131" s="475"/>
      <c r="T131" s="76"/>
      <c r="U131" s="76"/>
    </row>
    <row r="132">
      <c r="A132" s="76"/>
      <c r="B132" s="76"/>
      <c r="C132" s="262"/>
      <c r="D132" s="76"/>
      <c r="E132" s="76"/>
      <c r="F132" s="475"/>
      <c r="G132" s="475"/>
      <c r="H132" s="475"/>
      <c r="T132" s="76"/>
      <c r="U132" s="76"/>
    </row>
    <row r="133">
      <c r="A133" s="76"/>
      <c r="B133" s="76"/>
      <c r="C133" s="262"/>
      <c r="D133" s="76"/>
      <c r="E133" s="76"/>
      <c r="F133" s="475"/>
      <c r="G133" s="475"/>
      <c r="H133" s="475"/>
      <c r="T133" s="76"/>
      <c r="U133" s="76"/>
    </row>
    <row r="134">
      <c r="A134" s="76"/>
      <c r="B134" s="76"/>
      <c r="C134" s="262"/>
      <c r="D134" s="76"/>
      <c r="E134" s="76"/>
      <c r="F134" s="475"/>
      <c r="G134" s="475"/>
      <c r="H134" s="475"/>
      <c r="T134" s="76"/>
      <c r="U134" s="76"/>
    </row>
    <row r="135">
      <c r="A135" s="76"/>
      <c r="B135" s="76"/>
      <c r="C135" s="262"/>
      <c r="D135" s="76"/>
      <c r="E135" s="76"/>
      <c r="F135" s="475"/>
      <c r="G135" s="475"/>
      <c r="H135" s="475"/>
      <c r="T135" s="76"/>
      <c r="U135" s="76"/>
    </row>
    <row r="136">
      <c r="A136" s="76"/>
      <c r="B136" s="76"/>
      <c r="C136" s="262"/>
      <c r="D136" s="76"/>
      <c r="E136" s="76"/>
      <c r="F136" s="475"/>
      <c r="G136" s="475"/>
      <c r="H136" s="475"/>
      <c r="T136" s="76"/>
      <c r="U136" s="76"/>
    </row>
    <row r="137">
      <c r="A137" s="76"/>
      <c r="B137" s="76"/>
      <c r="C137" s="262"/>
      <c r="D137" s="76"/>
      <c r="E137" s="76"/>
      <c r="F137" s="475"/>
      <c r="G137" s="475"/>
      <c r="H137" s="475"/>
      <c r="T137" s="76"/>
      <c r="U137" s="76"/>
    </row>
    <row r="138">
      <c r="A138" s="76"/>
      <c r="B138" s="76"/>
      <c r="C138" s="262"/>
      <c r="D138" s="76"/>
      <c r="E138" s="76"/>
      <c r="F138" s="475"/>
      <c r="G138" s="475"/>
      <c r="H138" s="475"/>
      <c r="T138" s="76"/>
      <c r="U138" s="76"/>
    </row>
    <row r="139">
      <c r="A139" s="76"/>
      <c r="B139" s="76"/>
      <c r="C139" s="262"/>
      <c r="D139" s="76"/>
      <c r="E139" s="76"/>
      <c r="F139" s="475"/>
      <c r="G139" s="475"/>
      <c r="H139" s="475"/>
      <c r="T139" s="76"/>
      <c r="U139" s="76"/>
    </row>
    <row r="140">
      <c r="A140" s="76"/>
      <c r="B140" s="76"/>
      <c r="C140" s="262"/>
      <c r="D140" s="76"/>
      <c r="E140" s="76"/>
      <c r="F140" s="475"/>
      <c r="G140" s="475"/>
      <c r="H140" s="475"/>
      <c r="T140" s="76"/>
      <c r="U140" s="76"/>
    </row>
    <row r="141">
      <c r="A141" s="76"/>
      <c r="B141" s="76"/>
      <c r="C141" s="262"/>
      <c r="D141" s="76"/>
      <c r="E141" s="76"/>
      <c r="F141" s="475"/>
      <c r="G141" s="475"/>
      <c r="H141" s="475"/>
      <c r="T141" s="76"/>
      <c r="U141" s="76"/>
    </row>
    <row r="142">
      <c r="A142" s="76"/>
      <c r="B142" s="76"/>
      <c r="C142" s="262"/>
      <c r="D142" s="76"/>
      <c r="E142" s="76"/>
      <c r="F142" s="475"/>
      <c r="G142" s="475"/>
      <c r="H142" s="475"/>
      <c r="T142" s="76"/>
      <c r="U142" s="76"/>
    </row>
    <row r="143">
      <c r="A143" s="76"/>
      <c r="B143" s="76"/>
      <c r="C143" s="262"/>
      <c r="D143" s="76"/>
      <c r="E143" s="76"/>
      <c r="F143" s="475"/>
      <c r="G143" s="475"/>
      <c r="H143" s="475"/>
      <c r="T143" s="76"/>
      <c r="U143" s="76"/>
    </row>
    <row r="144">
      <c r="A144" s="76"/>
      <c r="B144" s="76"/>
      <c r="C144" s="262"/>
      <c r="D144" s="76"/>
      <c r="E144" s="76"/>
      <c r="F144" s="475"/>
      <c r="G144" s="475"/>
      <c r="H144" s="475"/>
      <c r="T144" s="76"/>
      <c r="U144" s="76"/>
    </row>
    <row r="145">
      <c r="A145" s="76"/>
      <c r="B145" s="76"/>
      <c r="C145" s="262"/>
      <c r="D145" s="76"/>
      <c r="E145" s="76"/>
      <c r="F145" s="475"/>
      <c r="G145" s="475"/>
      <c r="H145" s="475"/>
      <c r="T145" s="76"/>
      <c r="U145" s="76"/>
    </row>
    <row r="146">
      <c r="A146" s="76"/>
      <c r="B146" s="76"/>
      <c r="C146" s="262"/>
      <c r="D146" s="76"/>
      <c r="E146" s="76"/>
      <c r="F146" s="475"/>
      <c r="G146" s="475"/>
      <c r="H146" s="475"/>
      <c r="T146" s="76"/>
      <c r="U146" s="76"/>
    </row>
    <row r="147">
      <c r="A147" s="76"/>
      <c r="B147" s="76"/>
      <c r="C147" s="262"/>
      <c r="D147" s="76"/>
      <c r="E147" s="76"/>
      <c r="F147" s="475"/>
      <c r="G147" s="475"/>
      <c r="H147" s="475"/>
      <c r="T147" s="76"/>
      <c r="U147" s="76"/>
    </row>
    <row r="148">
      <c r="A148" s="76"/>
      <c r="B148" s="76"/>
      <c r="C148" s="262"/>
      <c r="D148" s="76"/>
      <c r="E148" s="76"/>
      <c r="F148" s="475"/>
      <c r="G148" s="475"/>
      <c r="H148" s="475"/>
      <c r="T148" s="76"/>
      <c r="U148" s="76"/>
    </row>
    <row r="149">
      <c r="A149" s="76"/>
      <c r="B149" s="76"/>
      <c r="C149" s="262"/>
      <c r="D149" s="76"/>
      <c r="E149" s="76"/>
      <c r="F149" s="475"/>
      <c r="G149" s="475"/>
      <c r="H149" s="475"/>
      <c r="T149" s="76"/>
      <c r="U149" s="76"/>
    </row>
    <row r="150">
      <c r="A150" s="76"/>
      <c r="B150" s="76"/>
      <c r="C150" s="262"/>
      <c r="D150" s="76"/>
      <c r="E150" s="76"/>
      <c r="F150" s="475"/>
      <c r="G150" s="475"/>
      <c r="H150" s="475"/>
      <c r="T150" s="76"/>
      <c r="U150" s="76"/>
    </row>
    <row r="151">
      <c r="A151" s="76"/>
      <c r="B151" s="76"/>
      <c r="C151" s="262"/>
      <c r="D151" s="76"/>
      <c r="E151" s="76"/>
      <c r="F151" s="475"/>
      <c r="G151" s="475"/>
      <c r="H151" s="475"/>
      <c r="T151" s="76"/>
      <c r="U151" s="76"/>
    </row>
    <row r="152">
      <c r="A152" s="76"/>
      <c r="B152" s="76"/>
      <c r="C152" s="262"/>
      <c r="D152" s="76"/>
      <c r="E152" s="76"/>
      <c r="F152" s="475"/>
      <c r="G152" s="475"/>
      <c r="H152" s="475"/>
      <c r="T152" s="76"/>
      <c r="U152" s="76"/>
    </row>
    <row r="153">
      <c r="A153" s="76"/>
      <c r="B153" s="76"/>
      <c r="C153" s="262"/>
      <c r="D153" s="76"/>
      <c r="E153" s="76"/>
      <c r="F153" s="475"/>
      <c r="G153" s="475"/>
      <c r="H153" s="475"/>
      <c r="T153" s="76"/>
      <c r="U153" s="76"/>
    </row>
    <row r="154">
      <c r="A154" s="76"/>
      <c r="B154" s="76"/>
      <c r="C154" s="262"/>
      <c r="D154" s="76"/>
      <c r="E154" s="76"/>
      <c r="F154" s="475"/>
      <c r="G154" s="475"/>
      <c r="H154" s="475"/>
      <c r="T154" s="76"/>
      <c r="U154" s="76"/>
    </row>
    <row r="155">
      <c r="A155" s="76"/>
      <c r="B155" s="76"/>
      <c r="C155" s="262"/>
      <c r="D155" s="76"/>
      <c r="E155" s="76"/>
      <c r="F155" s="475"/>
      <c r="G155" s="475"/>
      <c r="H155" s="475"/>
      <c r="T155" s="76"/>
      <c r="U155" s="76"/>
    </row>
    <row r="156">
      <c r="A156" s="76"/>
      <c r="B156" s="76"/>
      <c r="C156" s="262"/>
      <c r="D156" s="76"/>
      <c r="E156" s="76"/>
      <c r="F156" s="475"/>
      <c r="G156" s="475"/>
      <c r="H156" s="475"/>
      <c r="T156" s="76"/>
      <c r="U156" s="76"/>
    </row>
    <row r="157">
      <c r="A157" s="76"/>
      <c r="B157" s="76"/>
      <c r="C157" s="262"/>
      <c r="D157" s="76"/>
      <c r="E157" s="76"/>
      <c r="F157" s="475"/>
      <c r="G157" s="475"/>
      <c r="H157" s="475"/>
      <c r="T157" s="76"/>
      <c r="U157" s="76"/>
    </row>
    <row r="158">
      <c r="A158" s="76"/>
      <c r="B158" s="76"/>
      <c r="C158" s="262"/>
      <c r="D158" s="76"/>
      <c r="E158" s="76"/>
      <c r="F158" s="475"/>
      <c r="G158" s="475"/>
      <c r="H158" s="475"/>
      <c r="T158" s="76"/>
      <c r="U158" s="76"/>
    </row>
    <row r="159">
      <c r="A159" s="76"/>
      <c r="B159" s="76"/>
      <c r="C159" s="262"/>
      <c r="D159" s="76"/>
      <c r="E159" s="76"/>
      <c r="F159" s="475"/>
      <c r="G159" s="475"/>
      <c r="H159" s="475"/>
      <c r="T159" s="76"/>
      <c r="U159" s="76"/>
    </row>
    <row r="160">
      <c r="A160" s="76"/>
      <c r="B160" s="76"/>
      <c r="C160" s="262"/>
      <c r="D160" s="76"/>
      <c r="E160" s="76"/>
      <c r="F160" s="475"/>
      <c r="G160" s="475"/>
      <c r="H160" s="475"/>
      <c r="T160" s="76"/>
      <c r="U160" s="76"/>
    </row>
    <row r="161">
      <c r="A161" s="76"/>
      <c r="B161" s="76"/>
      <c r="C161" s="262"/>
      <c r="D161" s="76"/>
      <c r="E161" s="76"/>
      <c r="F161" s="475"/>
      <c r="G161" s="475"/>
      <c r="H161" s="475"/>
      <c r="T161" s="76"/>
      <c r="U161" s="76"/>
    </row>
    <row r="162">
      <c r="A162" s="76"/>
      <c r="B162" s="76"/>
      <c r="C162" s="262"/>
      <c r="D162" s="76"/>
      <c r="E162" s="76"/>
      <c r="F162" s="475"/>
      <c r="G162" s="475"/>
      <c r="H162" s="475"/>
      <c r="T162" s="76"/>
      <c r="U162" s="76"/>
    </row>
    <row r="163">
      <c r="A163" s="76"/>
      <c r="B163" s="76"/>
      <c r="C163" s="262"/>
      <c r="D163" s="76"/>
      <c r="E163" s="76"/>
      <c r="F163" s="475"/>
      <c r="G163" s="475"/>
      <c r="H163" s="475"/>
      <c r="T163" s="76"/>
      <c r="U163" s="76"/>
    </row>
    <row r="164">
      <c r="A164" s="76"/>
      <c r="B164" s="76"/>
      <c r="C164" s="262"/>
      <c r="D164" s="76"/>
      <c r="E164" s="76"/>
      <c r="F164" s="475"/>
      <c r="G164" s="475"/>
      <c r="H164" s="475"/>
      <c r="T164" s="76"/>
      <c r="U164" s="76"/>
    </row>
    <row r="165">
      <c r="A165" s="76"/>
      <c r="B165" s="76"/>
      <c r="C165" s="262"/>
      <c r="D165" s="76"/>
      <c r="E165" s="76"/>
      <c r="F165" s="475"/>
      <c r="G165" s="475"/>
      <c r="H165" s="475"/>
      <c r="T165" s="76"/>
      <c r="U165" s="76"/>
    </row>
    <row r="166">
      <c r="A166" s="76"/>
      <c r="B166" s="76"/>
      <c r="C166" s="262"/>
      <c r="D166" s="76"/>
      <c r="E166" s="76"/>
      <c r="F166" s="475"/>
      <c r="G166" s="475"/>
      <c r="H166" s="475"/>
      <c r="T166" s="76"/>
      <c r="U166" s="76"/>
    </row>
    <row r="167">
      <c r="A167" s="76"/>
      <c r="B167" s="76"/>
      <c r="C167" s="262"/>
      <c r="D167" s="76"/>
      <c r="E167" s="76"/>
      <c r="F167" s="475"/>
      <c r="G167" s="475"/>
      <c r="H167" s="475"/>
      <c r="T167" s="76"/>
      <c r="U167" s="76"/>
    </row>
    <row r="168">
      <c r="A168" s="76"/>
      <c r="B168" s="76"/>
      <c r="C168" s="262"/>
      <c r="D168" s="76"/>
      <c r="E168" s="76"/>
      <c r="F168" s="475"/>
      <c r="G168" s="475"/>
      <c r="H168" s="475"/>
      <c r="T168" s="76"/>
      <c r="U168" s="76"/>
    </row>
    <row r="169">
      <c r="A169" s="76"/>
      <c r="B169" s="76"/>
      <c r="C169" s="262"/>
      <c r="D169" s="76"/>
      <c r="E169" s="76"/>
      <c r="F169" s="475"/>
      <c r="G169" s="475"/>
      <c r="H169" s="475"/>
      <c r="T169" s="76"/>
      <c r="U169" s="76"/>
    </row>
    <row r="170">
      <c r="A170" s="76"/>
      <c r="B170" s="76"/>
      <c r="C170" s="262"/>
      <c r="D170" s="76"/>
      <c r="E170" s="76"/>
      <c r="F170" s="475"/>
      <c r="G170" s="475"/>
      <c r="H170" s="475"/>
      <c r="T170" s="76"/>
      <c r="U170" s="76"/>
    </row>
    <row r="171">
      <c r="A171" s="76"/>
      <c r="B171" s="76"/>
      <c r="C171" s="262"/>
      <c r="D171" s="76"/>
      <c r="E171" s="76"/>
      <c r="F171" s="475"/>
      <c r="G171" s="475"/>
      <c r="H171" s="475"/>
      <c r="T171" s="76"/>
      <c r="U171" s="76"/>
    </row>
    <row r="172">
      <c r="A172" s="76"/>
      <c r="B172" s="76"/>
      <c r="C172" s="262"/>
      <c r="D172" s="76"/>
      <c r="E172" s="76"/>
      <c r="F172" s="475"/>
      <c r="G172" s="475"/>
      <c r="H172" s="475"/>
      <c r="T172" s="76"/>
      <c r="U172" s="76"/>
    </row>
    <row r="173">
      <c r="A173" s="76"/>
      <c r="B173" s="76"/>
      <c r="C173" s="262"/>
      <c r="D173" s="76"/>
      <c r="E173" s="76"/>
      <c r="F173" s="475"/>
      <c r="G173" s="475"/>
      <c r="H173" s="475"/>
      <c r="T173" s="76"/>
      <c r="U173" s="76"/>
    </row>
    <row r="174">
      <c r="A174" s="76"/>
      <c r="B174" s="76"/>
      <c r="C174" s="262"/>
      <c r="D174" s="76"/>
      <c r="E174" s="76"/>
      <c r="F174" s="475"/>
      <c r="G174" s="475"/>
      <c r="H174" s="475"/>
      <c r="T174" s="76"/>
      <c r="U174" s="76"/>
    </row>
    <row r="175">
      <c r="A175" s="76"/>
      <c r="B175" s="76"/>
      <c r="C175" s="262"/>
      <c r="D175" s="76"/>
      <c r="E175" s="76"/>
      <c r="F175" s="475"/>
      <c r="G175" s="475"/>
      <c r="H175" s="475"/>
      <c r="T175" s="76"/>
      <c r="U175" s="76"/>
    </row>
    <row r="176">
      <c r="A176" s="76"/>
      <c r="B176" s="76"/>
      <c r="C176" s="262"/>
      <c r="D176" s="76"/>
      <c r="E176" s="76"/>
      <c r="F176" s="475"/>
      <c r="G176" s="475"/>
      <c r="H176" s="475"/>
      <c r="T176" s="76"/>
      <c r="U176" s="76"/>
    </row>
    <row r="177">
      <c r="A177" s="76"/>
      <c r="B177" s="76"/>
      <c r="C177" s="262"/>
      <c r="D177" s="76"/>
      <c r="E177" s="76"/>
      <c r="F177" s="475"/>
      <c r="G177" s="475"/>
      <c r="H177" s="475"/>
      <c r="T177" s="76"/>
      <c r="U177" s="76"/>
    </row>
    <row r="178">
      <c r="A178" s="76"/>
      <c r="B178" s="76"/>
      <c r="C178" s="262"/>
      <c r="D178" s="76"/>
      <c r="E178" s="76"/>
      <c r="F178" s="475"/>
      <c r="G178" s="475"/>
      <c r="H178" s="475"/>
      <c r="T178" s="76"/>
      <c r="U178" s="76"/>
    </row>
    <row r="179">
      <c r="A179" s="76"/>
      <c r="B179" s="76"/>
      <c r="C179" s="262"/>
      <c r="D179" s="76"/>
      <c r="E179" s="76"/>
      <c r="F179" s="475"/>
      <c r="G179" s="475"/>
      <c r="H179" s="475"/>
      <c r="T179" s="76"/>
      <c r="U179" s="76"/>
    </row>
    <row r="180">
      <c r="A180" s="76"/>
      <c r="B180" s="76"/>
      <c r="C180" s="262"/>
      <c r="D180" s="76"/>
      <c r="E180" s="76"/>
      <c r="F180" s="475"/>
      <c r="G180" s="475"/>
      <c r="H180" s="475"/>
      <c r="T180" s="76"/>
      <c r="U180" s="76"/>
    </row>
    <row r="181">
      <c r="A181" s="76"/>
      <c r="B181" s="76"/>
      <c r="C181" s="262"/>
      <c r="D181" s="76"/>
      <c r="E181" s="76"/>
      <c r="F181" s="475"/>
      <c r="G181" s="475"/>
      <c r="H181" s="475"/>
      <c r="T181" s="76"/>
      <c r="U181" s="76"/>
    </row>
    <row r="182">
      <c r="A182" s="76"/>
      <c r="B182" s="76"/>
      <c r="C182" s="262"/>
      <c r="D182" s="76"/>
      <c r="E182" s="76"/>
      <c r="F182" s="475"/>
      <c r="G182" s="475"/>
      <c r="H182" s="475"/>
      <c r="T182" s="76"/>
      <c r="U182" s="76"/>
    </row>
    <row r="183">
      <c r="A183" s="76"/>
      <c r="B183" s="76"/>
      <c r="C183" s="262"/>
      <c r="D183" s="76"/>
      <c r="E183" s="76"/>
      <c r="F183" s="475"/>
      <c r="G183" s="475"/>
      <c r="H183" s="475"/>
      <c r="T183" s="76"/>
      <c r="U183" s="76"/>
    </row>
    <row r="184">
      <c r="A184" s="76"/>
      <c r="B184" s="76"/>
      <c r="C184" s="262"/>
      <c r="D184" s="76"/>
      <c r="E184" s="76"/>
      <c r="F184" s="475"/>
      <c r="G184" s="475"/>
      <c r="H184" s="475"/>
      <c r="T184" s="76"/>
      <c r="U184" s="76"/>
    </row>
    <row r="185">
      <c r="A185" s="76"/>
      <c r="B185" s="76"/>
      <c r="C185" s="262"/>
      <c r="D185" s="76"/>
      <c r="E185" s="76"/>
      <c r="F185" s="475"/>
      <c r="G185" s="475"/>
      <c r="H185" s="475"/>
      <c r="T185" s="76"/>
      <c r="U185" s="76"/>
    </row>
    <row r="186">
      <c r="A186" s="76"/>
      <c r="B186" s="76"/>
      <c r="C186" s="262"/>
      <c r="D186" s="76"/>
      <c r="E186" s="76"/>
      <c r="F186" s="475"/>
      <c r="G186" s="475"/>
      <c r="H186" s="475"/>
      <c r="T186" s="76"/>
      <c r="U186" s="76"/>
    </row>
    <row r="187">
      <c r="A187" s="76"/>
      <c r="B187" s="76"/>
      <c r="C187" s="262"/>
      <c r="D187" s="76"/>
      <c r="E187" s="76"/>
      <c r="F187" s="475"/>
      <c r="G187" s="475"/>
      <c r="H187" s="475"/>
      <c r="T187" s="76"/>
      <c r="U187" s="76"/>
    </row>
    <row r="188">
      <c r="A188" s="76"/>
      <c r="B188" s="76"/>
      <c r="C188" s="262"/>
      <c r="D188" s="76"/>
      <c r="E188" s="76"/>
      <c r="F188" s="475"/>
      <c r="G188" s="475"/>
      <c r="H188" s="475"/>
      <c r="T188" s="76"/>
      <c r="U188" s="76"/>
    </row>
    <row r="189">
      <c r="A189" s="76"/>
      <c r="B189" s="76"/>
      <c r="C189" s="262"/>
      <c r="D189" s="76"/>
      <c r="E189" s="76"/>
      <c r="F189" s="475"/>
      <c r="G189" s="475"/>
      <c r="H189" s="475"/>
      <c r="T189" s="76"/>
      <c r="U189" s="76"/>
    </row>
    <row r="190">
      <c r="A190" s="76"/>
      <c r="B190" s="76"/>
      <c r="C190" s="262"/>
      <c r="D190" s="76"/>
      <c r="E190" s="76"/>
      <c r="F190" s="475"/>
      <c r="G190" s="475"/>
      <c r="H190" s="475"/>
      <c r="T190" s="76"/>
      <c r="U190" s="76"/>
    </row>
    <row r="191">
      <c r="A191" s="76"/>
      <c r="B191" s="76"/>
      <c r="C191" s="262"/>
      <c r="D191" s="76"/>
      <c r="E191" s="76"/>
      <c r="F191" s="475"/>
      <c r="G191" s="475"/>
      <c r="H191" s="475"/>
      <c r="T191" s="76"/>
      <c r="U191" s="76"/>
    </row>
    <row r="192">
      <c r="A192" s="76"/>
      <c r="B192" s="76"/>
      <c r="C192" s="262"/>
      <c r="D192" s="76"/>
      <c r="E192" s="76"/>
      <c r="F192" s="475"/>
      <c r="G192" s="475"/>
      <c r="H192" s="475"/>
      <c r="T192" s="76"/>
      <c r="U192" s="76"/>
    </row>
    <row r="193">
      <c r="A193" s="76"/>
      <c r="B193" s="76"/>
      <c r="C193" s="262"/>
      <c r="D193" s="76"/>
      <c r="E193" s="76"/>
      <c r="F193" s="475"/>
      <c r="G193" s="475"/>
      <c r="H193" s="475"/>
      <c r="T193" s="76"/>
      <c r="U193" s="76"/>
    </row>
    <row r="194">
      <c r="A194" s="76"/>
      <c r="B194" s="76"/>
      <c r="C194" s="262"/>
      <c r="D194" s="76"/>
      <c r="E194" s="76"/>
      <c r="F194" s="475"/>
      <c r="G194" s="475"/>
      <c r="H194" s="475"/>
      <c r="T194" s="76"/>
      <c r="U194" s="76"/>
    </row>
    <row r="195">
      <c r="A195" s="76"/>
      <c r="B195" s="76"/>
      <c r="C195" s="262"/>
      <c r="D195" s="76"/>
      <c r="E195" s="76"/>
      <c r="F195" s="475"/>
      <c r="G195" s="475"/>
      <c r="H195" s="475"/>
      <c r="T195" s="76"/>
      <c r="U195" s="76"/>
    </row>
    <row r="196">
      <c r="A196" s="76"/>
      <c r="B196" s="76"/>
      <c r="C196" s="262"/>
      <c r="D196" s="76"/>
      <c r="E196" s="76"/>
      <c r="F196" s="475"/>
      <c r="G196" s="475"/>
      <c r="H196" s="475"/>
      <c r="T196" s="76"/>
      <c r="U196" s="76"/>
    </row>
    <row r="197">
      <c r="A197" s="76"/>
      <c r="B197" s="76"/>
      <c r="C197" s="262"/>
      <c r="D197" s="76"/>
      <c r="E197" s="76"/>
      <c r="F197" s="475"/>
      <c r="G197" s="475"/>
      <c r="H197" s="475"/>
      <c r="T197" s="76"/>
      <c r="U197" s="76"/>
    </row>
    <row r="198">
      <c r="A198" s="76"/>
      <c r="B198" s="76"/>
      <c r="C198" s="262"/>
      <c r="D198" s="76"/>
      <c r="E198" s="76"/>
      <c r="F198" s="475"/>
      <c r="G198" s="475"/>
      <c r="H198" s="475"/>
      <c r="T198" s="76"/>
      <c r="U198" s="76"/>
    </row>
    <row r="199">
      <c r="A199" s="76"/>
      <c r="B199" s="76"/>
      <c r="C199" s="262"/>
      <c r="D199" s="76"/>
      <c r="E199" s="76"/>
      <c r="F199" s="475"/>
      <c r="G199" s="475"/>
      <c r="H199" s="475"/>
      <c r="T199" s="76"/>
      <c r="U199" s="76"/>
    </row>
    <row r="200">
      <c r="A200" s="76"/>
      <c r="B200" s="76"/>
      <c r="C200" s="262"/>
      <c r="D200" s="76"/>
      <c r="E200" s="76"/>
      <c r="F200" s="475"/>
      <c r="G200" s="475"/>
      <c r="H200" s="475"/>
      <c r="T200" s="76"/>
      <c r="U200" s="76"/>
    </row>
    <row r="201">
      <c r="A201" s="76"/>
      <c r="B201" s="76"/>
      <c r="C201" s="262"/>
      <c r="D201" s="76"/>
      <c r="E201" s="76"/>
      <c r="F201" s="475"/>
      <c r="G201" s="475"/>
      <c r="H201" s="475"/>
      <c r="T201" s="76"/>
      <c r="U201" s="76"/>
    </row>
    <row r="202">
      <c r="A202" s="76"/>
      <c r="B202" s="76"/>
      <c r="C202" s="262"/>
      <c r="D202" s="76"/>
      <c r="E202" s="76"/>
      <c r="F202" s="475"/>
      <c r="G202" s="475"/>
      <c r="H202" s="475"/>
      <c r="T202" s="76"/>
      <c r="U202" s="76"/>
    </row>
    <row r="203">
      <c r="A203" s="76"/>
      <c r="B203" s="76"/>
      <c r="C203" s="262"/>
      <c r="D203" s="76"/>
      <c r="E203" s="76"/>
      <c r="F203" s="475"/>
      <c r="G203" s="475"/>
      <c r="H203" s="475"/>
      <c r="T203" s="76"/>
      <c r="U203" s="76"/>
    </row>
    <row r="204">
      <c r="A204" s="76"/>
      <c r="B204" s="76"/>
      <c r="C204" s="262"/>
      <c r="D204" s="76"/>
      <c r="E204" s="76"/>
      <c r="F204" s="475"/>
      <c r="G204" s="475"/>
      <c r="H204" s="475"/>
      <c r="T204" s="76"/>
      <c r="U204" s="76"/>
    </row>
    <row r="205">
      <c r="A205" s="76"/>
      <c r="B205" s="76"/>
      <c r="C205" s="262"/>
      <c r="D205" s="76"/>
      <c r="E205" s="76"/>
      <c r="F205" s="475"/>
      <c r="G205" s="475"/>
      <c r="H205" s="475"/>
      <c r="T205" s="76"/>
      <c r="U205" s="76"/>
    </row>
    <row r="206">
      <c r="A206" s="76"/>
      <c r="B206" s="76"/>
      <c r="C206" s="262"/>
      <c r="D206" s="76"/>
      <c r="E206" s="76"/>
      <c r="F206" s="475"/>
      <c r="G206" s="475"/>
      <c r="H206" s="475"/>
      <c r="T206" s="76"/>
      <c r="U206" s="76"/>
    </row>
    <row r="207">
      <c r="A207" s="76"/>
      <c r="B207" s="76"/>
      <c r="C207" s="262"/>
      <c r="D207" s="76"/>
      <c r="E207" s="76"/>
      <c r="F207" s="475"/>
      <c r="G207" s="475"/>
      <c r="H207" s="475"/>
      <c r="T207" s="76"/>
      <c r="U207" s="76"/>
    </row>
    <row r="208">
      <c r="A208" s="76"/>
      <c r="B208" s="76"/>
      <c r="C208" s="262"/>
      <c r="D208" s="76"/>
      <c r="E208" s="76"/>
      <c r="F208" s="475"/>
      <c r="G208" s="475"/>
      <c r="H208" s="475"/>
      <c r="T208" s="76"/>
      <c r="U208" s="76"/>
    </row>
    <row r="209">
      <c r="A209" s="76"/>
      <c r="B209" s="76"/>
      <c r="C209" s="262"/>
      <c r="D209" s="76"/>
      <c r="E209" s="76"/>
      <c r="F209" s="475"/>
      <c r="G209" s="475"/>
      <c r="H209" s="475"/>
      <c r="T209" s="76"/>
      <c r="U209" s="76"/>
    </row>
    <row r="210">
      <c r="A210" s="76"/>
      <c r="B210" s="76"/>
      <c r="C210" s="262"/>
      <c r="D210" s="76"/>
      <c r="E210" s="76"/>
      <c r="F210" s="475"/>
      <c r="G210" s="475"/>
      <c r="H210" s="475"/>
      <c r="T210" s="76"/>
      <c r="U210" s="76"/>
    </row>
    <row r="211">
      <c r="A211" s="76"/>
      <c r="B211" s="76"/>
      <c r="C211" s="262"/>
      <c r="D211" s="76"/>
      <c r="E211" s="76"/>
      <c r="F211" s="475"/>
      <c r="G211" s="475"/>
      <c r="H211" s="475"/>
      <c r="T211" s="76"/>
      <c r="U211" s="76"/>
    </row>
    <row r="212">
      <c r="A212" s="76"/>
      <c r="B212" s="76"/>
      <c r="C212" s="262"/>
      <c r="D212" s="76"/>
      <c r="E212" s="76"/>
      <c r="F212" s="475"/>
      <c r="G212" s="475"/>
      <c r="H212" s="475"/>
      <c r="T212" s="76"/>
      <c r="U212" s="76"/>
    </row>
    <row r="213">
      <c r="A213" s="76"/>
      <c r="B213" s="76"/>
      <c r="C213" s="262"/>
      <c r="D213" s="76"/>
      <c r="E213" s="76"/>
      <c r="F213" s="475"/>
      <c r="G213" s="475"/>
      <c r="H213" s="475"/>
      <c r="T213" s="76"/>
      <c r="U213" s="76"/>
    </row>
    <row r="214">
      <c r="A214" s="76"/>
      <c r="B214" s="76"/>
      <c r="C214" s="262"/>
      <c r="D214" s="76"/>
      <c r="E214" s="76"/>
      <c r="F214" s="475"/>
      <c r="G214" s="475"/>
      <c r="H214" s="475"/>
      <c r="T214" s="76"/>
      <c r="U214" s="76"/>
    </row>
    <row r="215">
      <c r="A215" s="76"/>
      <c r="B215" s="76"/>
      <c r="C215" s="262"/>
      <c r="D215" s="76"/>
      <c r="E215" s="76"/>
      <c r="F215" s="475"/>
      <c r="G215" s="475"/>
      <c r="H215" s="475"/>
      <c r="T215" s="76"/>
      <c r="U215" s="76"/>
    </row>
    <row r="216">
      <c r="A216" s="76"/>
      <c r="B216" s="76"/>
      <c r="C216" s="262"/>
      <c r="D216" s="76"/>
      <c r="E216" s="76"/>
      <c r="F216" s="475"/>
      <c r="G216" s="475"/>
      <c r="H216" s="475"/>
      <c r="T216" s="76"/>
      <c r="U216" s="76"/>
    </row>
    <row r="217">
      <c r="A217" s="76"/>
      <c r="B217" s="76"/>
      <c r="C217" s="262"/>
      <c r="D217" s="76"/>
      <c r="E217" s="76"/>
      <c r="F217" s="475"/>
      <c r="G217" s="475"/>
      <c r="H217" s="475"/>
      <c r="T217" s="76"/>
      <c r="U217" s="76"/>
    </row>
    <row r="218">
      <c r="A218" s="76"/>
      <c r="B218" s="76"/>
      <c r="C218" s="262"/>
      <c r="D218" s="76"/>
      <c r="E218" s="76"/>
      <c r="F218" s="475"/>
      <c r="G218" s="475"/>
      <c r="H218" s="475"/>
      <c r="T218" s="76"/>
      <c r="U218" s="76"/>
    </row>
    <row r="219">
      <c r="A219" s="76"/>
      <c r="B219" s="76"/>
      <c r="C219" s="262"/>
      <c r="D219" s="76"/>
      <c r="E219" s="76"/>
      <c r="F219" s="475"/>
      <c r="G219" s="475"/>
      <c r="H219" s="475"/>
      <c r="T219" s="76"/>
      <c r="U219" s="76"/>
    </row>
    <row r="220">
      <c r="A220" s="76"/>
      <c r="B220" s="76"/>
      <c r="C220" s="262"/>
      <c r="D220" s="76"/>
      <c r="E220" s="76"/>
      <c r="F220" s="475"/>
      <c r="G220" s="475"/>
      <c r="H220" s="475"/>
      <c r="T220" s="76"/>
      <c r="U220" s="76"/>
    </row>
    <row r="221">
      <c r="A221" s="76"/>
      <c r="B221" s="76"/>
      <c r="C221" s="262"/>
      <c r="D221" s="76"/>
      <c r="E221" s="76"/>
      <c r="F221" s="475"/>
      <c r="G221" s="475"/>
      <c r="H221" s="475"/>
      <c r="T221" s="76"/>
      <c r="U221" s="76"/>
    </row>
    <row r="222">
      <c r="A222" s="76"/>
      <c r="B222" s="76"/>
      <c r="C222" s="262"/>
      <c r="D222" s="76"/>
      <c r="E222" s="76"/>
      <c r="F222" s="475"/>
      <c r="G222" s="475"/>
      <c r="H222" s="475"/>
      <c r="T222" s="76"/>
      <c r="U222" s="76"/>
    </row>
    <row r="223">
      <c r="A223" s="76"/>
      <c r="B223" s="76"/>
      <c r="C223" s="262"/>
      <c r="D223" s="76"/>
      <c r="E223" s="76"/>
      <c r="F223" s="475"/>
      <c r="G223" s="475"/>
      <c r="H223" s="475"/>
      <c r="T223" s="76"/>
      <c r="U223" s="76"/>
    </row>
    <row r="224">
      <c r="A224" s="76"/>
      <c r="B224" s="76"/>
      <c r="C224" s="262"/>
      <c r="D224" s="76"/>
      <c r="E224" s="76"/>
      <c r="F224" s="475"/>
      <c r="G224" s="475"/>
      <c r="H224" s="475"/>
      <c r="T224" s="76"/>
      <c r="U224" s="76"/>
    </row>
    <row r="225">
      <c r="A225" s="76"/>
      <c r="B225" s="76"/>
      <c r="C225" s="262"/>
      <c r="D225" s="76"/>
      <c r="E225" s="76"/>
      <c r="F225" s="475"/>
      <c r="G225" s="475"/>
      <c r="H225" s="475"/>
      <c r="T225" s="76"/>
      <c r="U225" s="76"/>
    </row>
    <row r="226">
      <c r="A226" s="76"/>
      <c r="B226" s="76"/>
      <c r="C226" s="262"/>
      <c r="D226" s="76"/>
      <c r="E226" s="76"/>
      <c r="F226" s="475"/>
      <c r="G226" s="475"/>
      <c r="H226" s="475"/>
      <c r="T226" s="76"/>
      <c r="U226" s="76"/>
    </row>
    <row r="227">
      <c r="A227" s="76"/>
      <c r="B227" s="76"/>
      <c r="C227" s="262"/>
      <c r="D227" s="76"/>
      <c r="E227" s="76"/>
      <c r="F227" s="475"/>
      <c r="G227" s="475"/>
      <c r="H227" s="475"/>
      <c r="T227" s="76"/>
      <c r="U227" s="76"/>
    </row>
    <row r="228">
      <c r="A228" s="76"/>
      <c r="B228" s="76"/>
      <c r="C228" s="262"/>
      <c r="D228" s="76"/>
      <c r="E228" s="76"/>
      <c r="F228" s="475"/>
      <c r="G228" s="475"/>
      <c r="H228" s="475"/>
      <c r="T228" s="76"/>
      <c r="U228" s="76"/>
    </row>
    <row r="229">
      <c r="A229" s="76"/>
      <c r="B229" s="76"/>
      <c r="C229" s="262"/>
      <c r="D229" s="76"/>
      <c r="E229" s="76"/>
      <c r="F229" s="475"/>
      <c r="G229" s="475"/>
      <c r="H229" s="475"/>
      <c r="T229" s="76"/>
      <c r="U229" s="76"/>
    </row>
    <row r="230">
      <c r="A230" s="76"/>
      <c r="B230" s="76"/>
      <c r="C230" s="262"/>
      <c r="D230" s="76"/>
      <c r="E230" s="76"/>
      <c r="F230" s="475"/>
      <c r="G230" s="475"/>
      <c r="H230" s="475"/>
      <c r="T230" s="76"/>
      <c r="U230" s="76"/>
    </row>
    <row r="231">
      <c r="A231" s="76"/>
      <c r="B231" s="76"/>
      <c r="C231" s="262"/>
      <c r="D231" s="76"/>
      <c r="E231" s="76"/>
      <c r="F231" s="475"/>
      <c r="G231" s="475"/>
      <c r="H231" s="475"/>
      <c r="T231" s="76"/>
      <c r="U231" s="76"/>
    </row>
    <row r="232">
      <c r="A232" s="76"/>
      <c r="B232" s="76"/>
      <c r="C232" s="262"/>
      <c r="D232" s="76"/>
      <c r="E232" s="76"/>
      <c r="F232" s="475"/>
      <c r="G232" s="475"/>
      <c r="H232" s="475"/>
      <c r="T232" s="76"/>
      <c r="U232" s="76"/>
    </row>
    <row r="233">
      <c r="A233" s="76"/>
      <c r="B233" s="76"/>
      <c r="C233" s="262"/>
      <c r="D233" s="76"/>
      <c r="E233" s="76"/>
      <c r="F233" s="475"/>
      <c r="G233" s="475"/>
      <c r="H233" s="475"/>
      <c r="T233" s="76"/>
      <c r="U233" s="76"/>
    </row>
    <row r="234">
      <c r="A234" s="76"/>
      <c r="B234" s="76"/>
      <c r="C234" s="262"/>
      <c r="D234" s="76"/>
      <c r="E234" s="76"/>
      <c r="F234" s="475"/>
      <c r="G234" s="475"/>
      <c r="H234" s="475"/>
      <c r="T234" s="76"/>
      <c r="U234" s="76"/>
    </row>
    <row r="235">
      <c r="A235" s="76"/>
      <c r="B235" s="76"/>
      <c r="C235" s="262"/>
      <c r="D235" s="76"/>
      <c r="E235" s="76"/>
      <c r="F235" s="475"/>
      <c r="G235" s="475"/>
      <c r="H235" s="475"/>
      <c r="T235" s="76"/>
      <c r="U235" s="76"/>
    </row>
    <row r="236">
      <c r="A236" s="76"/>
      <c r="B236" s="76"/>
      <c r="C236" s="262"/>
      <c r="D236" s="76"/>
      <c r="E236" s="76"/>
      <c r="F236" s="475"/>
      <c r="G236" s="475"/>
      <c r="H236" s="475"/>
      <c r="T236" s="76"/>
      <c r="U236" s="76"/>
    </row>
    <row r="237">
      <c r="A237" s="76"/>
      <c r="B237" s="76"/>
      <c r="C237" s="262"/>
      <c r="D237" s="76"/>
      <c r="E237" s="76"/>
      <c r="F237" s="475"/>
      <c r="G237" s="475"/>
      <c r="H237" s="475"/>
      <c r="T237" s="76"/>
      <c r="U237" s="76"/>
    </row>
    <row r="238">
      <c r="A238" s="76"/>
      <c r="B238" s="76"/>
      <c r="C238" s="262"/>
      <c r="D238" s="76"/>
      <c r="E238" s="76"/>
      <c r="F238" s="475"/>
      <c r="G238" s="475"/>
      <c r="H238" s="475"/>
      <c r="T238" s="76"/>
      <c r="U238" s="76"/>
    </row>
    <row r="239">
      <c r="A239" s="76"/>
      <c r="B239" s="76"/>
      <c r="C239" s="262"/>
      <c r="D239" s="76"/>
      <c r="E239" s="76"/>
      <c r="F239" s="475"/>
      <c r="G239" s="475"/>
      <c r="H239" s="475"/>
      <c r="T239" s="76"/>
      <c r="U239" s="76"/>
    </row>
    <row r="240">
      <c r="A240" s="76"/>
      <c r="B240" s="76"/>
      <c r="C240" s="262"/>
      <c r="D240" s="76"/>
      <c r="E240" s="76"/>
      <c r="F240" s="475"/>
      <c r="G240" s="475"/>
      <c r="H240" s="475"/>
      <c r="T240" s="76"/>
      <c r="U240" s="76"/>
    </row>
    <row r="241">
      <c r="A241" s="76"/>
      <c r="B241" s="76"/>
      <c r="C241" s="262"/>
      <c r="D241" s="76"/>
      <c r="E241" s="76"/>
      <c r="F241" s="475"/>
      <c r="G241" s="475"/>
      <c r="H241" s="475"/>
      <c r="T241" s="76"/>
      <c r="U241" s="76"/>
    </row>
    <row r="242">
      <c r="A242" s="76"/>
      <c r="B242" s="76"/>
      <c r="C242" s="262"/>
      <c r="D242" s="76"/>
      <c r="E242" s="76"/>
      <c r="F242" s="475"/>
      <c r="G242" s="475"/>
      <c r="H242" s="475"/>
      <c r="T242" s="76"/>
      <c r="U242" s="76"/>
    </row>
    <row r="243">
      <c r="A243" s="76"/>
      <c r="B243" s="76"/>
      <c r="C243" s="262"/>
      <c r="D243" s="76"/>
      <c r="E243" s="76"/>
      <c r="F243" s="475"/>
      <c r="G243" s="475"/>
      <c r="H243" s="475"/>
      <c r="T243" s="76"/>
      <c r="U243" s="76"/>
    </row>
    <row r="244">
      <c r="A244" s="76"/>
      <c r="B244" s="76"/>
      <c r="C244" s="262"/>
      <c r="D244" s="76"/>
      <c r="E244" s="76"/>
      <c r="F244" s="475"/>
      <c r="G244" s="475"/>
      <c r="H244" s="475"/>
      <c r="T244" s="76"/>
      <c r="U244" s="76"/>
    </row>
    <row r="245">
      <c r="A245" s="76"/>
      <c r="B245" s="76"/>
      <c r="C245" s="262"/>
      <c r="D245" s="76"/>
      <c r="E245" s="76"/>
      <c r="F245" s="475"/>
      <c r="G245" s="475"/>
      <c r="H245" s="475"/>
      <c r="T245" s="76"/>
      <c r="U245" s="76"/>
    </row>
    <row r="246">
      <c r="A246" s="76"/>
      <c r="B246" s="76"/>
      <c r="C246" s="262"/>
      <c r="D246" s="76"/>
      <c r="E246" s="76"/>
      <c r="F246" s="475"/>
      <c r="G246" s="475"/>
      <c r="H246" s="475"/>
      <c r="T246" s="76"/>
      <c r="U246" s="76"/>
    </row>
    <row r="247">
      <c r="A247" s="76"/>
      <c r="B247" s="76"/>
      <c r="C247" s="262"/>
      <c r="D247" s="76"/>
      <c r="E247" s="76"/>
      <c r="F247" s="475"/>
      <c r="G247" s="475"/>
      <c r="H247" s="475"/>
      <c r="T247" s="76"/>
      <c r="U247" s="76"/>
    </row>
    <row r="248">
      <c r="A248" s="76"/>
      <c r="B248" s="76"/>
      <c r="C248" s="262"/>
      <c r="D248" s="76"/>
      <c r="E248" s="76"/>
      <c r="F248" s="475"/>
      <c r="G248" s="475"/>
      <c r="H248" s="475"/>
      <c r="T248" s="76"/>
      <c r="U248" s="76"/>
    </row>
    <row r="249">
      <c r="A249" s="76"/>
      <c r="B249" s="76"/>
      <c r="C249" s="262"/>
      <c r="D249" s="76"/>
      <c r="E249" s="76"/>
      <c r="F249" s="475"/>
      <c r="G249" s="475"/>
      <c r="H249" s="475"/>
      <c r="T249" s="76"/>
      <c r="U249" s="76"/>
    </row>
    <row r="250">
      <c r="A250" s="76"/>
      <c r="B250" s="76"/>
      <c r="C250" s="262"/>
      <c r="D250" s="76"/>
      <c r="E250" s="76"/>
      <c r="F250" s="475"/>
      <c r="G250" s="475"/>
      <c r="H250" s="475"/>
      <c r="T250" s="76"/>
      <c r="U250" s="76"/>
    </row>
    <row r="251">
      <c r="A251" s="76"/>
      <c r="B251" s="76"/>
      <c r="C251" s="262"/>
      <c r="D251" s="76"/>
      <c r="E251" s="76"/>
      <c r="F251" s="475"/>
      <c r="G251" s="475"/>
      <c r="H251" s="475"/>
      <c r="T251" s="76"/>
      <c r="U251" s="76"/>
    </row>
    <row r="252">
      <c r="A252" s="76"/>
      <c r="B252" s="76"/>
      <c r="C252" s="262"/>
      <c r="D252" s="76"/>
      <c r="E252" s="76"/>
      <c r="F252" s="475"/>
      <c r="G252" s="475"/>
      <c r="H252" s="475"/>
      <c r="T252" s="76"/>
      <c r="U252" s="76"/>
    </row>
    <row r="253">
      <c r="A253" s="76"/>
      <c r="B253" s="76"/>
      <c r="C253" s="262"/>
      <c r="D253" s="76"/>
      <c r="E253" s="76"/>
      <c r="F253" s="475"/>
      <c r="G253" s="475"/>
      <c r="H253" s="475"/>
      <c r="T253" s="76"/>
      <c r="U253" s="76"/>
    </row>
    <row r="254">
      <c r="A254" s="76"/>
      <c r="B254" s="76"/>
      <c r="C254" s="262"/>
      <c r="D254" s="76"/>
      <c r="E254" s="76"/>
      <c r="F254" s="475"/>
      <c r="G254" s="475"/>
      <c r="H254" s="475"/>
      <c r="T254" s="76"/>
      <c r="U254" s="76"/>
    </row>
    <row r="255">
      <c r="A255" s="76"/>
      <c r="B255" s="76"/>
      <c r="C255" s="262"/>
      <c r="D255" s="76"/>
      <c r="E255" s="76"/>
      <c r="F255" s="475"/>
      <c r="G255" s="475"/>
      <c r="H255" s="475"/>
      <c r="T255" s="76"/>
      <c r="U255" s="76"/>
    </row>
    <row r="256">
      <c r="A256" s="76"/>
      <c r="B256" s="76"/>
      <c r="C256" s="262"/>
      <c r="D256" s="76"/>
      <c r="E256" s="76"/>
      <c r="F256" s="475"/>
      <c r="G256" s="475"/>
      <c r="H256" s="475"/>
      <c r="T256" s="76"/>
      <c r="U256" s="76"/>
    </row>
    <row r="257">
      <c r="A257" s="76"/>
      <c r="B257" s="76"/>
      <c r="C257" s="262"/>
      <c r="D257" s="76"/>
      <c r="E257" s="76"/>
      <c r="F257" s="475"/>
      <c r="G257" s="475"/>
      <c r="H257" s="475"/>
      <c r="T257" s="76"/>
      <c r="U257" s="76"/>
    </row>
    <row r="258">
      <c r="A258" s="76"/>
      <c r="B258" s="76"/>
      <c r="C258" s="262"/>
      <c r="D258" s="76"/>
      <c r="E258" s="76"/>
      <c r="F258" s="475"/>
      <c r="G258" s="475"/>
      <c r="H258" s="475"/>
      <c r="T258" s="76"/>
      <c r="U258" s="76"/>
    </row>
    <row r="259">
      <c r="A259" s="76"/>
      <c r="B259" s="76"/>
      <c r="C259" s="262"/>
      <c r="D259" s="76"/>
      <c r="E259" s="76"/>
      <c r="F259" s="475"/>
      <c r="G259" s="475"/>
      <c r="H259" s="475"/>
      <c r="T259" s="76"/>
      <c r="U259" s="76"/>
    </row>
    <row r="260">
      <c r="A260" s="76"/>
      <c r="B260" s="76"/>
      <c r="C260" s="262"/>
      <c r="D260" s="76"/>
      <c r="E260" s="76"/>
      <c r="F260" s="475"/>
      <c r="G260" s="475"/>
      <c r="H260" s="475"/>
      <c r="T260" s="76"/>
      <c r="U260" s="76"/>
    </row>
    <row r="261">
      <c r="A261" s="76"/>
      <c r="B261" s="76"/>
      <c r="C261" s="262"/>
      <c r="D261" s="76"/>
      <c r="E261" s="76"/>
      <c r="F261" s="475"/>
      <c r="G261" s="475"/>
      <c r="H261" s="475"/>
      <c r="T261" s="76"/>
      <c r="U261" s="76"/>
    </row>
    <row r="262">
      <c r="A262" s="76"/>
      <c r="B262" s="76"/>
      <c r="C262" s="262"/>
      <c r="D262" s="76"/>
      <c r="E262" s="76"/>
      <c r="F262" s="475"/>
      <c r="G262" s="475"/>
      <c r="H262" s="475"/>
      <c r="T262" s="76"/>
      <c r="U262" s="76"/>
    </row>
    <row r="263">
      <c r="A263" s="76"/>
      <c r="B263" s="76"/>
      <c r="C263" s="262"/>
      <c r="D263" s="76"/>
      <c r="E263" s="76"/>
      <c r="F263" s="475"/>
      <c r="G263" s="475"/>
      <c r="H263" s="475"/>
      <c r="T263" s="76"/>
      <c r="U263" s="76"/>
    </row>
    <row r="264">
      <c r="A264" s="76"/>
      <c r="B264" s="76"/>
      <c r="C264" s="262"/>
      <c r="D264" s="76"/>
      <c r="E264" s="76"/>
      <c r="F264" s="475"/>
      <c r="G264" s="475"/>
      <c r="H264" s="475"/>
      <c r="T264" s="76"/>
      <c r="U264" s="76"/>
    </row>
    <row r="265">
      <c r="A265" s="76"/>
      <c r="B265" s="76"/>
      <c r="C265" s="262"/>
      <c r="D265" s="76"/>
      <c r="E265" s="76"/>
      <c r="F265" s="475"/>
      <c r="G265" s="475"/>
      <c r="H265" s="475"/>
      <c r="T265" s="76"/>
      <c r="U265" s="76"/>
    </row>
    <row r="266">
      <c r="A266" s="76"/>
      <c r="B266" s="76"/>
      <c r="C266" s="262"/>
      <c r="D266" s="76"/>
      <c r="E266" s="76"/>
      <c r="F266" s="475"/>
      <c r="G266" s="475"/>
      <c r="H266" s="475"/>
      <c r="T266" s="76"/>
      <c r="U266" s="76"/>
    </row>
    <row r="267">
      <c r="A267" s="76"/>
      <c r="B267" s="76"/>
      <c r="C267" s="262"/>
      <c r="D267" s="76"/>
      <c r="E267" s="76"/>
      <c r="F267" s="475"/>
      <c r="G267" s="475"/>
      <c r="H267" s="475"/>
      <c r="T267" s="76"/>
      <c r="U267" s="76"/>
    </row>
    <row r="268">
      <c r="A268" s="76"/>
      <c r="B268" s="76"/>
      <c r="C268" s="262"/>
      <c r="D268" s="76"/>
      <c r="E268" s="76"/>
      <c r="F268" s="475"/>
      <c r="G268" s="475"/>
      <c r="H268" s="475"/>
      <c r="T268" s="76"/>
      <c r="U268" s="76"/>
    </row>
    <row r="269">
      <c r="A269" s="76"/>
      <c r="B269" s="76"/>
      <c r="C269" s="262"/>
      <c r="D269" s="76"/>
      <c r="E269" s="76"/>
      <c r="F269" s="475"/>
      <c r="G269" s="475"/>
      <c r="H269" s="475"/>
      <c r="T269" s="76"/>
      <c r="U269" s="76"/>
    </row>
    <row r="270">
      <c r="A270" s="76"/>
      <c r="B270" s="76"/>
      <c r="C270" s="262"/>
      <c r="D270" s="76"/>
      <c r="E270" s="76"/>
      <c r="F270" s="475"/>
      <c r="G270" s="475"/>
      <c r="H270" s="475"/>
      <c r="T270" s="76"/>
      <c r="U270" s="76"/>
    </row>
    <row r="271">
      <c r="A271" s="76"/>
      <c r="B271" s="76"/>
      <c r="C271" s="262"/>
      <c r="D271" s="76"/>
      <c r="E271" s="76"/>
      <c r="F271" s="475"/>
      <c r="G271" s="475"/>
      <c r="H271" s="475"/>
      <c r="T271" s="76"/>
      <c r="U271" s="76"/>
    </row>
    <row r="272">
      <c r="A272" s="76"/>
      <c r="B272" s="76"/>
      <c r="C272" s="262"/>
      <c r="D272" s="76"/>
      <c r="E272" s="76"/>
      <c r="F272" s="475"/>
      <c r="G272" s="475"/>
      <c r="H272" s="475"/>
      <c r="T272" s="76"/>
      <c r="U272" s="76"/>
    </row>
    <row r="273">
      <c r="A273" s="76"/>
      <c r="B273" s="76"/>
      <c r="C273" s="262"/>
      <c r="D273" s="76"/>
      <c r="E273" s="76"/>
      <c r="F273" s="475"/>
      <c r="G273" s="475"/>
      <c r="H273" s="475"/>
      <c r="T273" s="76"/>
      <c r="U273" s="76"/>
    </row>
    <row r="274">
      <c r="A274" s="76"/>
      <c r="B274" s="76"/>
      <c r="C274" s="262"/>
      <c r="D274" s="76"/>
      <c r="E274" s="76"/>
      <c r="F274" s="475"/>
      <c r="G274" s="475"/>
      <c r="H274" s="475"/>
      <c r="T274" s="76"/>
      <c r="U274" s="76"/>
    </row>
    <row r="275">
      <c r="A275" s="76"/>
      <c r="B275" s="76"/>
      <c r="C275" s="262"/>
      <c r="D275" s="76"/>
      <c r="E275" s="76"/>
      <c r="F275" s="475"/>
      <c r="G275" s="475"/>
      <c r="H275" s="475"/>
      <c r="T275" s="76"/>
      <c r="U275" s="76"/>
    </row>
    <row r="276">
      <c r="A276" s="76"/>
      <c r="B276" s="76"/>
      <c r="C276" s="262"/>
      <c r="D276" s="76"/>
      <c r="E276" s="76"/>
      <c r="F276" s="475"/>
      <c r="G276" s="475"/>
      <c r="H276" s="475"/>
      <c r="T276" s="76"/>
      <c r="U276" s="76"/>
    </row>
    <row r="277">
      <c r="A277" s="76"/>
      <c r="B277" s="76"/>
      <c r="C277" s="262"/>
      <c r="D277" s="76"/>
      <c r="E277" s="76"/>
      <c r="F277" s="475"/>
      <c r="G277" s="475"/>
      <c r="H277" s="475"/>
      <c r="T277" s="76"/>
      <c r="U277" s="76"/>
    </row>
    <row r="278">
      <c r="A278" s="76"/>
      <c r="B278" s="76"/>
      <c r="C278" s="262"/>
      <c r="D278" s="76"/>
      <c r="E278" s="76"/>
      <c r="F278" s="475"/>
      <c r="G278" s="475"/>
      <c r="H278" s="475"/>
      <c r="T278" s="76"/>
      <c r="U278" s="76"/>
    </row>
    <row r="279">
      <c r="A279" s="76"/>
      <c r="B279" s="76"/>
      <c r="C279" s="262"/>
      <c r="D279" s="76"/>
      <c r="E279" s="76"/>
      <c r="F279" s="475"/>
      <c r="G279" s="475"/>
      <c r="H279" s="475"/>
      <c r="T279" s="76"/>
      <c r="U279" s="76"/>
    </row>
    <row r="280">
      <c r="A280" s="76"/>
      <c r="B280" s="76"/>
      <c r="C280" s="262"/>
      <c r="D280" s="76"/>
      <c r="E280" s="76"/>
      <c r="F280" s="475"/>
      <c r="G280" s="475"/>
      <c r="H280" s="475"/>
      <c r="T280" s="76"/>
      <c r="U280" s="76"/>
    </row>
    <row r="281">
      <c r="A281" s="76"/>
      <c r="B281" s="76"/>
      <c r="C281" s="262"/>
      <c r="D281" s="76"/>
      <c r="E281" s="76"/>
      <c r="F281" s="475"/>
      <c r="G281" s="475"/>
      <c r="H281" s="475"/>
      <c r="T281" s="76"/>
      <c r="U281" s="76"/>
    </row>
    <row r="282">
      <c r="A282" s="76"/>
      <c r="B282" s="76"/>
      <c r="C282" s="262"/>
      <c r="D282" s="76"/>
      <c r="E282" s="76"/>
      <c r="F282" s="475"/>
      <c r="G282" s="475"/>
      <c r="H282" s="475"/>
      <c r="T282" s="76"/>
      <c r="U282" s="76"/>
    </row>
    <row r="283">
      <c r="A283" s="76"/>
      <c r="B283" s="76"/>
      <c r="C283" s="262"/>
      <c r="D283" s="76"/>
      <c r="E283" s="76"/>
      <c r="F283" s="475"/>
      <c r="G283" s="475"/>
      <c r="H283" s="475"/>
      <c r="T283" s="76"/>
      <c r="U283" s="76"/>
    </row>
    <row r="284">
      <c r="A284" s="76"/>
      <c r="B284" s="76"/>
      <c r="C284" s="262"/>
      <c r="D284" s="76"/>
      <c r="E284" s="76"/>
      <c r="F284" s="475"/>
      <c r="G284" s="475"/>
      <c r="H284" s="475"/>
      <c r="T284" s="76"/>
      <c r="U284" s="76"/>
    </row>
    <row r="285">
      <c r="A285" s="76"/>
      <c r="B285" s="76"/>
      <c r="C285" s="262"/>
      <c r="D285" s="76"/>
      <c r="E285" s="76"/>
      <c r="F285" s="475"/>
      <c r="G285" s="475"/>
      <c r="H285" s="475"/>
      <c r="T285" s="76"/>
      <c r="U285" s="76"/>
    </row>
    <row r="286">
      <c r="A286" s="76"/>
      <c r="B286" s="76"/>
      <c r="C286" s="262"/>
      <c r="D286" s="76"/>
      <c r="E286" s="76"/>
      <c r="F286" s="475"/>
      <c r="G286" s="475"/>
      <c r="H286" s="475"/>
      <c r="T286" s="76"/>
      <c r="U286" s="76"/>
    </row>
    <row r="287">
      <c r="A287" s="76"/>
      <c r="B287" s="76"/>
      <c r="C287" s="262"/>
      <c r="D287" s="76"/>
      <c r="E287" s="76"/>
      <c r="F287" s="475"/>
      <c r="G287" s="475"/>
      <c r="H287" s="475"/>
      <c r="T287" s="76"/>
      <c r="U287" s="76"/>
    </row>
    <row r="288">
      <c r="A288" s="76"/>
      <c r="B288" s="76"/>
      <c r="C288" s="262"/>
      <c r="D288" s="76"/>
      <c r="E288" s="76"/>
      <c r="F288" s="475"/>
      <c r="G288" s="475"/>
      <c r="H288" s="475"/>
      <c r="T288" s="76"/>
      <c r="U288" s="76"/>
    </row>
    <row r="289">
      <c r="A289" s="76"/>
      <c r="B289" s="76"/>
      <c r="C289" s="262"/>
      <c r="D289" s="76"/>
      <c r="E289" s="76"/>
      <c r="F289" s="475"/>
      <c r="G289" s="475"/>
      <c r="H289" s="475"/>
      <c r="T289" s="76"/>
      <c r="U289" s="76"/>
    </row>
    <row r="290">
      <c r="A290" s="76"/>
      <c r="B290" s="76"/>
      <c r="C290" s="262"/>
      <c r="D290" s="76"/>
      <c r="E290" s="76"/>
      <c r="F290" s="475"/>
      <c r="G290" s="475"/>
      <c r="H290" s="475"/>
      <c r="T290" s="76"/>
      <c r="U290" s="76"/>
    </row>
    <row r="291">
      <c r="A291" s="76"/>
      <c r="B291" s="76"/>
      <c r="C291" s="262"/>
      <c r="D291" s="76"/>
      <c r="E291" s="76"/>
      <c r="F291" s="475"/>
      <c r="G291" s="475"/>
      <c r="H291" s="475"/>
      <c r="T291" s="76"/>
      <c r="U291" s="76"/>
    </row>
    <row r="292">
      <c r="A292" s="76"/>
      <c r="B292" s="76"/>
      <c r="C292" s="262"/>
      <c r="D292" s="76"/>
      <c r="E292" s="76"/>
      <c r="F292" s="475"/>
      <c r="G292" s="475"/>
      <c r="H292" s="475"/>
      <c r="T292" s="76"/>
      <c r="U292" s="76"/>
    </row>
    <row r="293">
      <c r="A293" s="76"/>
      <c r="B293" s="76"/>
      <c r="C293" s="262"/>
      <c r="D293" s="76"/>
      <c r="E293" s="76"/>
      <c r="F293" s="475"/>
      <c r="G293" s="475"/>
      <c r="H293" s="475"/>
      <c r="T293" s="76"/>
      <c r="U293" s="76"/>
    </row>
    <row r="294">
      <c r="A294" s="76"/>
      <c r="B294" s="76"/>
      <c r="C294" s="262"/>
      <c r="D294" s="76"/>
      <c r="E294" s="76"/>
      <c r="F294" s="475"/>
      <c r="G294" s="475"/>
      <c r="H294" s="475"/>
      <c r="T294" s="76"/>
      <c r="U294" s="76"/>
    </row>
    <row r="295">
      <c r="A295" s="76"/>
      <c r="B295" s="76"/>
      <c r="C295" s="262"/>
      <c r="D295" s="76"/>
      <c r="E295" s="76"/>
      <c r="F295" s="475"/>
      <c r="G295" s="475"/>
      <c r="H295" s="475"/>
      <c r="T295" s="76"/>
      <c r="U295" s="76"/>
    </row>
    <row r="296">
      <c r="A296" s="76"/>
      <c r="B296" s="76"/>
      <c r="C296" s="262"/>
      <c r="D296" s="76"/>
      <c r="E296" s="76"/>
      <c r="F296" s="475"/>
      <c r="G296" s="475"/>
      <c r="H296" s="475"/>
      <c r="T296" s="76"/>
      <c r="U296" s="76"/>
    </row>
    <row r="297">
      <c r="A297" s="76"/>
      <c r="B297" s="76"/>
      <c r="C297" s="262"/>
      <c r="D297" s="76"/>
      <c r="E297" s="76"/>
      <c r="F297" s="475"/>
      <c r="G297" s="475"/>
      <c r="H297" s="475"/>
      <c r="T297" s="76"/>
      <c r="U297" s="76"/>
    </row>
    <row r="298">
      <c r="A298" s="76"/>
      <c r="B298" s="76"/>
      <c r="C298" s="262"/>
      <c r="D298" s="76"/>
      <c r="E298" s="76"/>
      <c r="F298" s="475"/>
      <c r="G298" s="475"/>
      <c r="H298" s="475"/>
      <c r="T298" s="76"/>
      <c r="U298" s="76"/>
    </row>
    <row r="299">
      <c r="A299" s="76"/>
      <c r="B299" s="76"/>
      <c r="C299" s="262"/>
      <c r="D299" s="76"/>
      <c r="E299" s="76"/>
      <c r="F299" s="475"/>
      <c r="G299" s="475"/>
      <c r="H299" s="475"/>
      <c r="T299" s="76"/>
      <c r="U299" s="76"/>
    </row>
    <row r="300">
      <c r="A300" s="76"/>
      <c r="B300" s="76"/>
      <c r="C300" s="262"/>
      <c r="D300" s="76"/>
      <c r="E300" s="76"/>
      <c r="F300" s="475"/>
      <c r="G300" s="475"/>
      <c r="H300" s="475"/>
      <c r="T300" s="76"/>
      <c r="U300" s="76"/>
    </row>
    <row r="301">
      <c r="A301" s="76"/>
      <c r="B301" s="76"/>
      <c r="C301" s="262"/>
      <c r="D301" s="76"/>
      <c r="E301" s="76"/>
      <c r="F301" s="475"/>
      <c r="G301" s="475"/>
      <c r="H301" s="475"/>
      <c r="T301" s="76"/>
      <c r="U301" s="76"/>
    </row>
    <row r="302">
      <c r="A302" s="76"/>
      <c r="B302" s="76"/>
      <c r="C302" s="262"/>
      <c r="D302" s="76"/>
      <c r="E302" s="76"/>
      <c r="F302" s="475"/>
      <c r="G302" s="475"/>
      <c r="H302" s="475"/>
      <c r="T302" s="76"/>
      <c r="U302" s="76"/>
    </row>
    <row r="303">
      <c r="A303" s="76"/>
      <c r="B303" s="76"/>
      <c r="C303" s="262"/>
      <c r="D303" s="76"/>
      <c r="E303" s="76"/>
      <c r="F303" s="475"/>
      <c r="G303" s="475"/>
      <c r="H303" s="475"/>
      <c r="T303" s="76"/>
      <c r="U303" s="76"/>
    </row>
    <row r="304">
      <c r="A304" s="76"/>
      <c r="B304" s="76"/>
      <c r="C304" s="262"/>
      <c r="D304" s="76"/>
      <c r="E304" s="76"/>
      <c r="F304" s="475"/>
      <c r="G304" s="475"/>
      <c r="H304" s="475"/>
      <c r="T304" s="76"/>
      <c r="U304" s="76"/>
    </row>
    <row r="305">
      <c r="A305" s="76"/>
      <c r="B305" s="76"/>
      <c r="C305" s="262"/>
      <c r="D305" s="76"/>
      <c r="E305" s="76"/>
      <c r="F305" s="475"/>
      <c r="G305" s="475"/>
      <c r="H305" s="475"/>
      <c r="T305" s="76"/>
      <c r="U305" s="76"/>
    </row>
    <row r="306">
      <c r="A306" s="76"/>
      <c r="B306" s="76"/>
      <c r="C306" s="262"/>
      <c r="D306" s="76"/>
      <c r="E306" s="76"/>
      <c r="F306" s="475"/>
      <c r="G306" s="475"/>
      <c r="H306" s="475"/>
      <c r="T306" s="76"/>
      <c r="U306" s="76"/>
    </row>
    <row r="307">
      <c r="A307" s="76"/>
      <c r="B307" s="76"/>
      <c r="C307" s="262"/>
      <c r="D307" s="76"/>
      <c r="E307" s="76"/>
      <c r="F307" s="475"/>
      <c r="G307" s="475"/>
      <c r="H307" s="475"/>
      <c r="T307" s="76"/>
      <c r="U307" s="76"/>
    </row>
    <row r="308">
      <c r="A308" s="76"/>
      <c r="B308" s="76"/>
      <c r="C308" s="262"/>
      <c r="D308" s="76"/>
      <c r="E308" s="76"/>
      <c r="F308" s="475"/>
      <c r="G308" s="475"/>
      <c r="H308" s="475"/>
      <c r="T308" s="76"/>
      <c r="U308" s="76"/>
    </row>
    <row r="309">
      <c r="A309" s="76"/>
      <c r="B309" s="76"/>
      <c r="C309" s="262"/>
      <c r="D309" s="76"/>
      <c r="E309" s="76"/>
      <c r="F309" s="475"/>
      <c r="G309" s="475"/>
      <c r="H309" s="475"/>
      <c r="T309" s="76"/>
      <c r="U309" s="76"/>
    </row>
    <row r="310">
      <c r="A310" s="76"/>
      <c r="B310" s="76"/>
      <c r="C310" s="262"/>
      <c r="D310" s="76"/>
      <c r="E310" s="76"/>
      <c r="F310" s="475"/>
      <c r="G310" s="475"/>
      <c r="H310" s="475"/>
      <c r="T310" s="76"/>
      <c r="U310" s="76"/>
    </row>
    <row r="311">
      <c r="A311" s="76"/>
      <c r="B311" s="76"/>
      <c r="C311" s="262"/>
      <c r="D311" s="76"/>
      <c r="E311" s="76"/>
      <c r="F311" s="475"/>
      <c r="G311" s="475"/>
      <c r="H311" s="475"/>
      <c r="T311" s="76"/>
      <c r="U311" s="76"/>
    </row>
    <row r="312">
      <c r="A312" s="76"/>
      <c r="B312" s="76"/>
      <c r="C312" s="262"/>
      <c r="D312" s="76"/>
      <c r="E312" s="76"/>
      <c r="F312" s="475"/>
      <c r="G312" s="475"/>
      <c r="H312" s="475"/>
      <c r="T312" s="76"/>
      <c r="U312" s="76"/>
    </row>
    <row r="313">
      <c r="A313" s="76"/>
      <c r="B313" s="76"/>
      <c r="C313" s="262"/>
      <c r="D313" s="76"/>
      <c r="E313" s="76"/>
      <c r="F313" s="475"/>
      <c r="G313" s="475"/>
      <c r="H313" s="475"/>
      <c r="T313" s="76"/>
      <c r="U313" s="76"/>
    </row>
    <row r="314">
      <c r="A314" s="76"/>
      <c r="B314" s="76"/>
      <c r="C314" s="262"/>
      <c r="D314" s="76"/>
      <c r="E314" s="76"/>
      <c r="F314" s="475"/>
      <c r="G314" s="475"/>
      <c r="H314" s="475"/>
      <c r="T314" s="76"/>
      <c r="U314" s="76"/>
    </row>
    <row r="315">
      <c r="A315" s="76"/>
      <c r="B315" s="76"/>
      <c r="C315" s="262"/>
      <c r="D315" s="76"/>
      <c r="E315" s="76"/>
      <c r="F315" s="475"/>
      <c r="G315" s="475"/>
      <c r="H315" s="475"/>
      <c r="T315" s="76"/>
      <c r="U315" s="76"/>
    </row>
    <row r="316">
      <c r="A316" s="76"/>
      <c r="B316" s="76"/>
      <c r="C316" s="262"/>
      <c r="D316" s="76"/>
      <c r="E316" s="76"/>
      <c r="F316" s="475"/>
      <c r="G316" s="475"/>
      <c r="H316" s="475"/>
      <c r="T316" s="76"/>
      <c r="U316" s="76"/>
    </row>
    <row r="317">
      <c r="A317" s="76"/>
      <c r="B317" s="76"/>
      <c r="C317" s="262"/>
      <c r="D317" s="76"/>
      <c r="E317" s="76"/>
      <c r="F317" s="475"/>
      <c r="G317" s="475"/>
      <c r="H317" s="475"/>
      <c r="T317" s="76"/>
      <c r="U317" s="76"/>
    </row>
    <row r="318">
      <c r="A318" s="76"/>
      <c r="B318" s="76"/>
      <c r="C318" s="262"/>
      <c r="D318" s="76"/>
      <c r="E318" s="76"/>
      <c r="F318" s="475"/>
      <c r="G318" s="475"/>
      <c r="H318" s="475"/>
      <c r="T318" s="76"/>
      <c r="U318" s="76"/>
    </row>
    <row r="319">
      <c r="A319" s="76"/>
      <c r="B319" s="76"/>
      <c r="C319" s="262"/>
      <c r="D319" s="76"/>
      <c r="E319" s="76"/>
      <c r="F319" s="475"/>
      <c r="G319" s="475"/>
      <c r="H319" s="475"/>
      <c r="T319" s="76"/>
      <c r="U319" s="76"/>
    </row>
    <row r="320">
      <c r="A320" s="76"/>
      <c r="B320" s="76"/>
      <c r="C320" s="262"/>
      <c r="D320" s="76"/>
      <c r="E320" s="76"/>
      <c r="F320" s="475"/>
      <c r="G320" s="475"/>
      <c r="H320" s="475"/>
      <c r="T320" s="76"/>
      <c r="U320" s="76"/>
    </row>
    <row r="321">
      <c r="A321" s="76"/>
      <c r="B321" s="76"/>
      <c r="C321" s="262"/>
      <c r="D321" s="76"/>
      <c r="E321" s="76"/>
      <c r="F321" s="475"/>
      <c r="G321" s="475"/>
      <c r="H321" s="475"/>
      <c r="T321" s="76"/>
      <c r="U321" s="76"/>
    </row>
    <row r="322">
      <c r="A322" s="76"/>
      <c r="B322" s="76"/>
      <c r="C322" s="262"/>
      <c r="D322" s="76"/>
      <c r="E322" s="76"/>
      <c r="F322" s="475"/>
      <c r="G322" s="475"/>
      <c r="H322" s="475"/>
      <c r="T322" s="76"/>
      <c r="U322" s="76"/>
    </row>
    <row r="323">
      <c r="A323" s="76"/>
      <c r="B323" s="76"/>
      <c r="C323" s="262"/>
      <c r="D323" s="76"/>
      <c r="E323" s="76"/>
      <c r="F323" s="475"/>
      <c r="G323" s="475"/>
      <c r="H323" s="475"/>
      <c r="T323" s="76"/>
      <c r="U323" s="76"/>
    </row>
    <row r="324">
      <c r="A324" s="76"/>
      <c r="B324" s="76"/>
      <c r="C324" s="262"/>
      <c r="D324" s="76"/>
      <c r="E324" s="76"/>
      <c r="F324" s="475"/>
      <c r="G324" s="475"/>
      <c r="H324" s="475"/>
      <c r="T324" s="76"/>
      <c r="U324" s="76"/>
    </row>
    <row r="325">
      <c r="A325" s="76"/>
      <c r="B325" s="76"/>
      <c r="C325" s="262"/>
      <c r="D325" s="76"/>
      <c r="E325" s="76"/>
      <c r="F325" s="475"/>
      <c r="G325" s="475"/>
      <c r="H325" s="475"/>
      <c r="T325" s="76"/>
      <c r="U325" s="76"/>
    </row>
    <row r="326">
      <c r="A326" s="76"/>
      <c r="B326" s="76"/>
      <c r="C326" s="262"/>
      <c r="D326" s="76"/>
      <c r="E326" s="76"/>
      <c r="F326" s="475"/>
      <c r="G326" s="475"/>
      <c r="H326" s="475"/>
      <c r="T326" s="76"/>
      <c r="U326" s="76"/>
    </row>
    <row r="327">
      <c r="A327" s="76"/>
      <c r="B327" s="76"/>
      <c r="C327" s="262"/>
      <c r="D327" s="76"/>
      <c r="E327" s="76"/>
      <c r="F327" s="475"/>
      <c r="G327" s="475"/>
      <c r="H327" s="475"/>
      <c r="T327" s="76"/>
      <c r="U327" s="76"/>
    </row>
    <row r="328">
      <c r="A328" s="76"/>
      <c r="B328" s="76"/>
      <c r="C328" s="262"/>
      <c r="D328" s="76"/>
      <c r="E328" s="76"/>
      <c r="F328" s="475"/>
      <c r="G328" s="475"/>
      <c r="H328" s="475"/>
      <c r="T328" s="76"/>
      <c r="U328" s="76"/>
    </row>
    <row r="329">
      <c r="A329" s="76"/>
      <c r="B329" s="76"/>
      <c r="C329" s="262"/>
      <c r="D329" s="76"/>
      <c r="E329" s="76"/>
      <c r="F329" s="475"/>
      <c r="G329" s="475"/>
      <c r="H329" s="475"/>
      <c r="T329" s="76"/>
      <c r="U329" s="76"/>
    </row>
    <row r="330">
      <c r="A330" s="76"/>
      <c r="B330" s="76"/>
      <c r="C330" s="262"/>
      <c r="D330" s="76"/>
      <c r="E330" s="76"/>
      <c r="F330" s="475"/>
      <c r="G330" s="475"/>
      <c r="H330" s="475"/>
      <c r="T330" s="76"/>
      <c r="U330" s="76"/>
    </row>
    <row r="331">
      <c r="A331" s="76"/>
      <c r="B331" s="76"/>
      <c r="C331" s="262"/>
      <c r="D331" s="76"/>
      <c r="E331" s="76"/>
      <c r="F331" s="475"/>
      <c r="G331" s="475"/>
      <c r="H331" s="475"/>
      <c r="T331" s="76"/>
      <c r="U331" s="76"/>
    </row>
    <row r="332">
      <c r="A332" s="76"/>
      <c r="B332" s="76"/>
      <c r="C332" s="262"/>
      <c r="D332" s="76"/>
      <c r="E332" s="76"/>
      <c r="F332" s="475"/>
      <c r="G332" s="475"/>
      <c r="H332" s="475"/>
      <c r="T332" s="76"/>
      <c r="U332" s="76"/>
    </row>
    <row r="333">
      <c r="A333" s="76"/>
      <c r="B333" s="76"/>
      <c r="C333" s="262"/>
      <c r="D333" s="76"/>
      <c r="E333" s="76"/>
      <c r="F333" s="475"/>
      <c r="G333" s="475"/>
      <c r="H333" s="475"/>
      <c r="T333" s="76"/>
      <c r="U333" s="76"/>
    </row>
    <row r="334">
      <c r="A334" s="76"/>
      <c r="B334" s="76"/>
      <c r="C334" s="262"/>
      <c r="D334" s="76"/>
      <c r="E334" s="76"/>
      <c r="F334" s="475"/>
      <c r="G334" s="475"/>
      <c r="H334" s="475"/>
      <c r="T334" s="76"/>
      <c r="U334" s="76"/>
    </row>
    <row r="335">
      <c r="A335" s="76"/>
      <c r="B335" s="76"/>
      <c r="C335" s="262"/>
      <c r="D335" s="76"/>
      <c r="E335" s="76"/>
      <c r="F335" s="475"/>
      <c r="G335" s="475"/>
      <c r="H335" s="475"/>
      <c r="T335" s="76"/>
      <c r="U335" s="76"/>
    </row>
    <row r="336">
      <c r="A336" s="76"/>
      <c r="B336" s="76"/>
      <c r="C336" s="262"/>
      <c r="D336" s="76"/>
      <c r="E336" s="76"/>
      <c r="F336" s="475"/>
      <c r="G336" s="475"/>
      <c r="H336" s="475"/>
      <c r="T336" s="76"/>
      <c r="U336" s="76"/>
    </row>
    <row r="337">
      <c r="A337" s="76"/>
      <c r="B337" s="76"/>
      <c r="C337" s="262"/>
      <c r="D337" s="76"/>
      <c r="E337" s="76"/>
      <c r="F337" s="475"/>
      <c r="G337" s="475"/>
      <c r="H337" s="475"/>
      <c r="T337" s="76"/>
      <c r="U337" s="76"/>
    </row>
    <row r="338">
      <c r="A338" s="76"/>
      <c r="B338" s="76"/>
      <c r="C338" s="262"/>
      <c r="D338" s="76"/>
      <c r="E338" s="76"/>
      <c r="F338" s="475"/>
      <c r="G338" s="475"/>
      <c r="H338" s="475"/>
      <c r="T338" s="76"/>
      <c r="U338" s="76"/>
    </row>
    <row r="339">
      <c r="A339" s="76"/>
      <c r="B339" s="76"/>
      <c r="C339" s="262"/>
      <c r="D339" s="76"/>
      <c r="E339" s="76"/>
      <c r="F339" s="475"/>
      <c r="G339" s="475"/>
      <c r="H339" s="475"/>
      <c r="T339" s="76"/>
      <c r="U339" s="76"/>
    </row>
    <row r="340">
      <c r="A340" s="76"/>
      <c r="B340" s="76"/>
      <c r="C340" s="262"/>
      <c r="D340" s="76"/>
      <c r="E340" s="76"/>
      <c r="F340" s="475"/>
      <c r="G340" s="475"/>
      <c r="H340" s="475"/>
      <c r="T340" s="76"/>
      <c r="U340" s="76"/>
    </row>
    <row r="341">
      <c r="A341" s="76"/>
      <c r="B341" s="76"/>
      <c r="C341" s="262"/>
      <c r="D341" s="76"/>
      <c r="E341" s="76"/>
      <c r="F341" s="475"/>
      <c r="G341" s="475"/>
      <c r="H341" s="475"/>
      <c r="T341" s="76"/>
      <c r="U341" s="76"/>
    </row>
    <row r="342">
      <c r="A342" s="76"/>
      <c r="B342" s="76"/>
      <c r="C342" s="262"/>
      <c r="D342" s="76"/>
      <c r="E342" s="76"/>
      <c r="F342" s="475"/>
      <c r="G342" s="475"/>
      <c r="H342" s="475"/>
      <c r="T342" s="76"/>
      <c r="U342" s="76"/>
    </row>
    <row r="343">
      <c r="A343" s="76"/>
      <c r="B343" s="76"/>
      <c r="C343" s="262"/>
      <c r="D343" s="76"/>
      <c r="E343" s="76"/>
      <c r="F343" s="475"/>
      <c r="G343" s="475"/>
      <c r="H343" s="475"/>
      <c r="T343" s="76"/>
      <c r="U343" s="76"/>
    </row>
    <row r="344">
      <c r="A344" s="76"/>
      <c r="B344" s="76"/>
      <c r="C344" s="262"/>
      <c r="D344" s="76"/>
      <c r="E344" s="76"/>
      <c r="F344" s="475"/>
      <c r="G344" s="475"/>
      <c r="H344" s="475"/>
      <c r="T344" s="76"/>
      <c r="U344" s="76"/>
    </row>
    <row r="345">
      <c r="A345" s="76"/>
      <c r="B345" s="76"/>
      <c r="C345" s="262"/>
      <c r="D345" s="76"/>
      <c r="E345" s="76"/>
      <c r="F345" s="475"/>
      <c r="G345" s="475"/>
      <c r="H345" s="475"/>
      <c r="T345" s="76"/>
      <c r="U345" s="76"/>
    </row>
    <row r="346">
      <c r="A346" s="76"/>
      <c r="B346" s="76"/>
      <c r="C346" s="262"/>
      <c r="D346" s="76"/>
      <c r="E346" s="76"/>
      <c r="F346" s="475"/>
      <c r="G346" s="475"/>
      <c r="H346" s="475"/>
      <c r="T346" s="76"/>
      <c r="U346" s="76"/>
    </row>
    <row r="347">
      <c r="A347" s="76"/>
      <c r="B347" s="76"/>
      <c r="C347" s="262"/>
      <c r="D347" s="76"/>
      <c r="E347" s="76"/>
      <c r="F347" s="475"/>
      <c r="G347" s="475"/>
      <c r="H347" s="475"/>
      <c r="T347" s="76"/>
      <c r="U347" s="76"/>
    </row>
    <row r="348">
      <c r="A348" s="76"/>
      <c r="B348" s="76"/>
      <c r="C348" s="262"/>
      <c r="D348" s="76"/>
      <c r="E348" s="76"/>
      <c r="F348" s="475"/>
      <c r="G348" s="475"/>
      <c r="H348" s="475"/>
      <c r="T348" s="76"/>
      <c r="U348" s="76"/>
    </row>
    <row r="349">
      <c r="A349" s="76"/>
      <c r="B349" s="76"/>
      <c r="C349" s="262"/>
      <c r="D349" s="76"/>
      <c r="E349" s="76"/>
      <c r="F349" s="475"/>
      <c r="G349" s="475"/>
      <c r="H349" s="475"/>
      <c r="T349" s="76"/>
      <c r="U349" s="76"/>
    </row>
    <row r="350">
      <c r="A350" s="76"/>
      <c r="B350" s="76"/>
      <c r="C350" s="262"/>
      <c r="D350" s="76"/>
      <c r="E350" s="76"/>
      <c r="F350" s="475"/>
      <c r="G350" s="475"/>
      <c r="H350" s="475"/>
      <c r="T350" s="76"/>
      <c r="U350" s="76"/>
    </row>
    <row r="351">
      <c r="A351" s="76"/>
      <c r="B351" s="76"/>
      <c r="C351" s="262"/>
      <c r="D351" s="76"/>
      <c r="E351" s="76"/>
      <c r="F351" s="475"/>
      <c r="G351" s="475"/>
      <c r="H351" s="475"/>
      <c r="T351" s="76"/>
      <c r="U351" s="76"/>
    </row>
    <row r="352">
      <c r="A352" s="76"/>
      <c r="B352" s="76"/>
      <c r="C352" s="262"/>
      <c r="D352" s="76"/>
      <c r="E352" s="76"/>
      <c r="F352" s="475"/>
      <c r="G352" s="475"/>
      <c r="H352" s="475"/>
      <c r="T352" s="76"/>
      <c r="U352" s="76"/>
    </row>
    <row r="353">
      <c r="A353" s="76"/>
      <c r="B353" s="76"/>
      <c r="C353" s="262"/>
      <c r="D353" s="76"/>
      <c r="E353" s="76"/>
      <c r="F353" s="475"/>
      <c r="G353" s="475"/>
      <c r="H353" s="475"/>
      <c r="T353" s="76"/>
      <c r="U353" s="76"/>
    </row>
    <row r="354">
      <c r="A354" s="76"/>
      <c r="B354" s="76"/>
      <c r="C354" s="262"/>
      <c r="D354" s="76"/>
      <c r="E354" s="76"/>
      <c r="F354" s="475"/>
      <c r="G354" s="475"/>
      <c r="H354" s="475"/>
      <c r="T354" s="76"/>
      <c r="U354" s="76"/>
    </row>
    <row r="355">
      <c r="A355" s="76"/>
      <c r="B355" s="76"/>
      <c r="C355" s="262"/>
      <c r="D355" s="76"/>
      <c r="E355" s="76"/>
      <c r="F355" s="475"/>
      <c r="G355" s="475"/>
      <c r="H355" s="475"/>
      <c r="T355" s="76"/>
      <c r="U355" s="76"/>
    </row>
    <row r="356">
      <c r="A356" s="76"/>
      <c r="B356" s="76"/>
      <c r="C356" s="262"/>
      <c r="D356" s="76"/>
      <c r="E356" s="76"/>
      <c r="F356" s="475"/>
      <c r="G356" s="475"/>
      <c r="H356" s="475"/>
      <c r="T356" s="76"/>
      <c r="U356" s="76"/>
    </row>
    <row r="357">
      <c r="A357" s="76"/>
      <c r="B357" s="76"/>
      <c r="C357" s="262"/>
      <c r="D357" s="76"/>
      <c r="E357" s="76"/>
      <c r="F357" s="475"/>
      <c r="G357" s="475"/>
      <c r="H357" s="475"/>
      <c r="T357" s="76"/>
      <c r="U357" s="76"/>
    </row>
    <row r="358">
      <c r="A358" s="76"/>
      <c r="B358" s="76"/>
      <c r="C358" s="262"/>
      <c r="D358" s="76"/>
      <c r="E358" s="76"/>
      <c r="F358" s="475"/>
      <c r="G358" s="475"/>
      <c r="H358" s="475"/>
      <c r="T358" s="76"/>
      <c r="U358" s="76"/>
    </row>
    <row r="359">
      <c r="A359" s="76"/>
      <c r="B359" s="76"/>
      <c r="C359" s="262"/>
      <c r="D359" s="76"/>
      <c r="E359" s="76"/>
      <c r="F359" s="475"/>
      <c r="G359" s="475"/>
      <c r="H359" s="475"/>
      <c r="T359" s="76"/>
      <c r="U359" s="76"/>
    </row>
    <row r="360">
      <c r="A360" s="76"/>
      <c r="B360" s="76"/>
      <c r="C360" s="262"/>
      <c r="D360" s="76"/>
      <c r="E360" s="76"/>
      <c r="F360" s="475"/>
      <c r="G360" s="475"/>
      <c r="H360" s="475"/>
      <c r="T360" s="76"/>
      <c r="U360" s="76"/>
    </row>
    <row r="361">
      <c r="A361" s="76"/>
      <c r="B361" s="76"/>
      <c r="C361" s="262"/>
      <c r="D361" s="76"/>
      <c r="E361" s="76"/>
      <c r="F361" s="475"/>
      <c r="G361" s="475"/>
      <c r="H361" s="475"/>
      <c r="T361" s="76"/>
      <c r="U361" s="76"/>
    </row>
    <row r="362">
      <c r="A362" s="76"/>
      <c r="B362" s="76"/>
      <c r="C362" s="262"/>
      <c r="D362" s="76"/>
      <c r="E362" s="76"/>
      <c r="F362" s="475"/>
      <c r="G362" s="475"/>
      <c r="H362" s="475"/>
      <c r="T362" s="76"/>
      <c r="U362" s="76"/>
    </row>
    <row r="363">
      <c r="A363" s="76"/>
      <c r="B363" s="76"/>
      <c r="C363" s="262"/>
      <c r="D363" s="76"/>
      <c r="E363" s="76"/>
      <c r="F363" s="475"/>
      <c r="G363" s="475"/>
      <c r="H363" s="475"/>
      <c r="T363" s="76"/>
      <c r="U363" s="76"/>
    </row>
    <row r="364">
      <c r="A364" s="76"/>
      <c r="B364" s="76"/>
      <c r="C364" s="262"/>
      <c r="D364" s="76"/>
      <c r="E364" s="76"/>
      <c r="F364" s="475"/>
      <c r="G364" s="475"/>
      <c r="H364" s="475"/>
      <c r="T364" s="76"/>
      <c r="U364" s="76"/>
    </row>
    <row r="365">
      <c r="A365" s="76"/>
      <c r="B365" s="76"/>
      <c r="C365" s="262"/>
      <c r="D365" s="76"/>
      <c r="E365" s="76"/>
      <c r="F365" s="475"/>
      <c r="G365" s="475"/>
      <c r="H365" s="475"/>
      <c r="T365" s="76"/>
      <c r="U365" s="76"/>
    </row>
    <row r="366">
      <c r="A366" s="76"/>
      <c r="B366" s="76"/>
      <c r="C366" s="262"/>
      <c r="D366" s="76"/>
      <c r="E366" s="76"/>
      <c r="F366" s="475"/>
      <c r="G366" s="475"/>
      <c r="H366" s="475"/>
      <c r="T366" s="76"/>
      <c r="U366" s="76"/>
    </row>
    <row r="367">
      <c r="A367" s="76"/>
      <c r="B367" s="76"/>
      <c r="C367" s="262"/>
      <c r="D367" s="76"/>
      <c r="E367" s="76"/>
      <c r="F367" s="475"/>
      <c r="G367" s="475"/>
      <c r="H367" s="475"/>
      <c r="T367" s="76"/>
      <c r="U367" s="76"/>
    </row>
    <row r="368">
      <c r="A368" s="76"/>
      <c r="B368" s="76"/>
      <c r="C368" s="262"/>
      <c r="D368" s="76"/>
      <c r="E368" s="76"/>
      <c r="F368" s="475"/>
      <c r="G368" s="475"/>
      <c r="H368" s="475"/>
      <c r="T368" s="76"/>
      <c r="U368" s="76"/>
    </row>
    <row r="369">
      <c r="A369" s="76"/>
      <c r="B369" s="76"/>
      <c r="C369" s="262"/>
      <c r="D369" s="76"/>
      <c r="E369" s="76"/>
      <c r="F369" s="475"/>
      <c r="G369" s="475"/>
      <c r="H369" s="475"/>
      <c r="T369" s="76"/>
      <c r="U369" s="76"/>
    </row>
    <row r="370">
      <c r="A370" s="76"/>
      <c r="B370" s="76"/>
      <c r="C370" s="262"/>
      <c r="D370" s="76"/>
      <c r="E370" s="76"/>
      <c r="F370" s="475"/>
      <c r="G370" s="475"/>
      <c r="H370" s="475"/>
      <c r="T370" s="76"/>
      <c r="U370" s="76"/>
    </row>
    <row r="371">
      <c r="A371" s="76"/>
      <c r="B371" s="76"/>
      <c r="C371" s="262"/>
      <c r="D371" s="76"/>
      <c r="E371" s="76"/>
      <c r="F371" s="475"/>
      <c r="G371" s="475"/>
      <c r="H371" s="475"/>
      <c r="T371" s="76"/>
      <c r="U371" s="76"/>
    </row>
    <row r="372">
      <c r="A372" s="76"/>
      <c r="B372" s="76"/>
      <c r="C372" s="262"/>
      <c r="D372" s="76"/>
      <c r="E372" s="76"/>
      <c r="F372" s="475"/>
      <c r="G372" s="475"/>
      <c r="H372" s="475"/>
      <c r="T372" s="76"/>
      <c r="U372" s="76"/>
    </row>
    <row r="373">
      <c r="A373" s="76"/>
      <c r="B373" s="76"/>
      <c r="C373" s="262"/>
      <c r="D373" s="76"/>
      <c r="E373" s="76"/>
      <c r="F373" s="475"/>
      <c r="G373" s="475"/>
      <c r="H373" s="475"/>
      <c r="T373" s="76"/>
      <c r="U373" s="76"/>
    </row>
    <row r="374">
      <c r="A374" s="76"/>
      <c r="B374" s="76"/>
      <c r="C374" s="262"/>
      <c r="D374" s="76"/>
      <c r="E374" s="76"/>
      <c r="F374" s="475"/>
      <c r="G374" s="475"/>
      <c r="H374" s="475"/>
      <c r="T374" s="76"/>
      <c r="U374" s="76"/>
    </row>
    <row r="375">
      <c r="A375" s="76"/>
      <c r="B375" s="76"/>
      <c r="C375" s="262"/>
      <c r="D375" s="76"/>
      <c r="E375" s="76"/>
      <c r="F375" s="475"/>
      <c r="G375" s="475"/>
      <c r="H375" s="475"/>
      <c r="T375" s="76"/>
      <c r="U375" s="76"/>
    </row>
    <row r="376">
      <c r="A376" s="76"/>
      <c r="B376" s="76"/>
      <c r="C376" s="262"/>
      <c r="D376" s="76"/>
      <c r="E376" s="76"/>
      <c r="F376" s="475"/>
      <c r="G376" s="475"/>
      <c r="H376" s="475"/>
      <c r="T376" s="76"/>
      <c r="U376" s="76"/>
    </row>
    <row r="377">
      <c r="A377" s="76"/>
      <c r="B377" s="76"/>
      <c r="C377" s="262"/>
      <c r="D377" s="76"/>
      <c r="E377" s="76"/>
      <c r="F377" s="475"/>
      <c r="G377" s="475"/>
      <c r="H377" s="475"/>
      <c r="T377" s="76"/>
      <c r="U377" s="76"/>
    </row>
    <row r="378">
      <c r="A378" s="76"/>
      <c r="B378" s="76"/>
      <c r="C378" s="262"/>
      <c r="D378" s="76"/>
      <c r="E378" s="76"/>
      <c r="F378" s="475"/>
      <c r="G378" s="475"/>
      <c r="H378" s="475"/>
      <c r="T378" s="76"/>
      <c r="U378" s="76"/>
    </row>
    <row r="379">
      <c r="A379" s="76"/>
      <c r="B379" s="76"/>
      <c r="C379" s="262"/>
      <c r="D379" s="76"/>
      <c r="E379" s="76"/>
      <c r="F379" s="475"/>
      <c r="G379" s="475"/>
      <c r="H379" s="475"/>
      <c r="T379" s="76"/>
      <c r="U379" s="76"/>
    </row>
    <row r="380">
      <c r="A380" s="76"/>
      <c r="B380" s="76"/>
      <c r="C380" s="262"/>
      <c r="D380" s="76"/>
      <c r="E380" s="76"/>
      <c r="F380" s="475"/>
      <c r="G380" s="475"/>
      <c r="H380" s="475"/>
      <c r="T380" s="76"/>
      <c r="U380" s="76"/>
    </row>
    <row r="381">
      <c r="A381" s="76"/>
      <c r="B381" s="76"/>
      <c r="C381" s="262"/>
      <c r="D381" s="76"/>
      <c r="E381" s="76"/>
      <c r="F381" s="475"/>
      <c r="G381" s="475"/>
      <c r="H381" s="475"/>
      <c r="T381" s="76"/>
      <c r="U381" s="76"/>
    </row>
    <row r="382">
      <c r="A382" s="76"/>
      <c r="B382" s="76"/>
      <c r="C382" s="262"/>
      <c r="D382" s="76"/>
      <c r="E382" s="76"/>
      <c r="F382" s="475"/>
      <c r="G382" s="475"/>
      <c r="H382" s="475"/>
      <c r="T382" s="76"/>
      <c r="U382" s="76"/>
    </row>
    <row r="383">
      <c r="A383" s="76"/>
      <c r="B383" s="76"/>
      <c r="C383" s="262"/>
      <c r="D383" s="76"/>
      <c r="E383" s="76"/>
      <c r="F383" s="475"/>
      <c r="G383" s="475"/>
      <c r="H383" s="475"/>
      <c r="T383" s="76"/>
      <c r="U383" s="76"/>
    </row>
    <row r="384">
      <c r="A384" s="76"/>
      <c r="B384" s="76"/>
      <c r="C384" s="262"/>
      <c r="D384" s="76"/>
      <c r="E384" s="76"/>
      <c r="F384" s="475"/>
      <c r="G384" s="475"/>
      <c r="H384" s="475"/>
      <c r="T384" s="76"/>
      <c r="U384" s="76"/>
    </row>
    <row r="385">
      <c r="A385" s="76"/>
      <c r="B385" s="76"/>
      <c r="C385" s="262"/>
      <c r="D385" s="76"/>
      <c r="E385" s="76"/>
      <c r="F385" s="475"/>
      <c r="G385" s="475"/>
      <c r="H385" s="475"/>
      <c r="T385" s="76"/>
      <c r="U385" s="76"/>
    </row>
    <row r="386">
      <c r="A386" s="76"/>
      <c r="B386" s="76"/>
      <c r="C386" s="262"/>
      <c r="D386" s="76"/>
      <c r="E386" s="76"/>
      <c r="F386" s="475"/>
      <c r="G386" s="475"/>
      <c r="H386" s="475"/>
      <c r="T386" s="76"/>
      <c r="U386" s="76"/>
    </row>
    <row r="387">
      <c r="A387" s="76"/>
      <c r="B387" s="76"/>
      <c r="C387" s="262"/>
      <c r="D387" s="76"/>
      <c r="E387" s="76"/>
      <c r="F387" s="475"/>
      <c r="G387" s="475"/>
      <c r="H387" s="475"/>
      <c r="T387" s="76"/>
      <c r="U387" s="76"/>
    </row>
    <row r="388">
      <c r="A388" s="76"/>
      <c r="B388" s="76"/>
      <c r="C388" s="262"/>
      <c r="D388" s="76"/>
      <c r="E388" s="76"/>
      <c r="F388" s="475"/>
      <c r="G388" s="475"/>
      <c r="H388" s="475"/>
      <c r="T388" s="76"/>
      <c r="U388" s="76"/>
    </row>
    <row r="389">
      <c r="A389" s="76"/>
      <c r="B389" s="76"/>
      <c r="C389" s="262"/>
      <c r="D389" s="76"/>
      <c r="E389" s="76"/>
      <c r="F389" s="475"/>
      <c r="G389" s="475"/>
      <c r="H389" s="475"/>
      <c r="T389" s="76"/>
      <c r="U389" s="76"/>
    </row>
    <row r="390">
      <c r="A390" s="76"/>
      <c r="B390" s="76"/>
      <c r="C390" s="262"/>
      <c r="D390" s="76"/>
      <c r="E390" s="76"/>
      <c r="F390" s="475"/>
      <c r="G390" s="475"/>
      <c r="H390" s="475"/>
      <c r="T390" s="76"/>
      <c r="U390" s="76"/>
    </row>
    <row r="391">
      <c r="A391" s="76"/>
      <c r="B391" s="76"/>
      <c r="C391" s="262"/>
      <c r="D391" s="76"/>
      <c r="E391" s="76"/>
      <c r="F391" s="475"/>
      <c r="G391" s="475"/>
      <c r="H391" s="475"/>
      <c r="T391" s="76"/>
      <c r="U391" s="76"/>
    </row>
    <row r="392">
      <c r="A392" s="76"/>
      <c r="B392" s="76"/>
      <c r="C392" s="262"/>
      <c r="D392" s="76"/>
      <c r="E392" s="76"/>
      <c r="F392" s="475"/>
      <c r="G392" s="475"/>
      <c r="H392" s="475"/>
      <c r="T392" s="76"/>
      <c r="U392" s="76"/>
    </row>
    <row r="393">
      <c r="A393" s="76"/>
      <c r="B393" s="76"/>
      <c r="C393" s="262"/>
      <c r="D393" s="76"/>
      <c r="E393" s="76"/>
      <c r="F393" s="475"/>
      <c r="G393" s="475"/>
      <c r="H393" s="475"/>
      <c r="T393" s="76"/>
      <c r="U393" s="76"/>
    </row>
    <row r="394">
      <c r="A394" s="76"/>
      <c r="B394" s="76"/>
      <c r="C394" s="262"/>
      <c r="D394" s="76"/>
      <c r="E394" s="76"/>
      <c r="F394" s="475"/>
      <c r="G394" s="475"/>
      <c r="H394" s="475"/>
      <c r="T394" s="76"/>
      <c r="U394" s="76"/>
    </row>
    <row r="395">
      <c r="A395" s="76"/>
      <c r="B395" s="76"/>
      <c r="C395" s="262"/>
      <c r="D395" s="76"/>
      <c r="E395" s="76"/>
      <c r="F395" s="475"/>
      <c r="G395" s="475"/>
      <c r="H395" s="475"/>
      <c r="T395" s="76"/>
      <c r="U395" s="76"/>
    </row>
    <row r="396">
      <c r="A396" s="76"/>
      <c r="B396" s="76"/>
      <c r="C396" s="262"/>
      <c r="D396" s="76"/>
      <c r="E396" s="76"/>
      <c r="F396" s="475"/>
      <c r="G396" s="475"/>
      <c r="H396" s="475"/>
      <c r="T396" s="76"/>
      <c r="U396" s="76"/>
    </row>
    <row r="397">
      <c r="A397" s="76"/>
      <c r="B397" s="76"/>
      <c r="C397" s="262"/>
      <c r="D397" s="76"/>
      <c r="E397" s="76"/>
      <c r="F397" s="475"/>
      <c r="G397" s="475"/>
      <c r="H397" s="475"/>
      <c r="T397" s="76"/>
      <c r="U397" s="76"/>
    </row>
    <row r="398">
      <c r="A398" s="76"/>
      <c r="B398" s="76"/>
      <c r="C398" s="262"/>
      <c r="D398" s="76"/>
      <c r="E398" s="76"/>
      <c r="F398" s="475"/>
      <c r="G398" s="475"/>
      <c r="H398" s="475"/>
      <c r="T398" s="76"/>
      <c r="U398" s="76"/>
    </row>
    <row r="399">
      <c r="A399" s="76"/>
      <c r="B399" s="76"/>
      <c r="C399" s="262"/>
      <c r="D399" s="76"/>
      <c r="E399" s="76"/>
      <c r="F399" s="475"/>
      <c r="G399" s="475"/>
      <c r="H399" s="475"/>
      <c r="T399" s="76"/>
      <c r="U399" s="76"/>
    </row>
    <row r="400">
      <c r="A400" s="76"/>
      <c r="B400" s="76"/>
      <c r="C400" s="262"/>
      <c r="D400" s="76"/>
      <c r="E400" s="76"/>
      <c r="F400" s="475"/>
      <c r="G400" s="475"/>
      <c r="H400" s="475"/>
      <c r="T400" s="76"/>
      <c r="U400" s="76"/>
    </row>
    <row r="401">
      <c r="A401" s="76"/>
      <c r="B401" s="76"/>
      <c r="C401" s="262"/>
      <c r="D401" s="76"/>
      <c r="E401" s="76"/>
      <c r="F401" s="475"/>
      <c r="G401" s="475"/>
      <c r="H401" s="475"/>
      <c r="T401" s="76"/>
      <c r="U401" s="76"/>
    </row>
    <row r="402">
      <c r="A402" s="76"/>
      <c r="B402" s="76"/>
      <c r="C402" s="262"/>
      <c r="D402" s="76"/>
      <c r="E402" s="76"/>
      <c r="F402" s="475"/>
      <c r="G402" s="475"/>
      <c r="H402" s="475"/>
      <c r="T402" s="76"/>
      <c r="U402" s="76"/>
    </row>
    <row r="403">
      <c r="A403" s="76"/>
      <c r="B403" s="76"/>
      <c r="C403" s="262"/>
      <c r="D403" s="76"/>
      <c r="E403" s="76"/>
      <c r="F403" s="475"/>
      <c r="G403" s="475"/>
      <c r="H403" s="475"/>
      <c r="T403" s="76"/>
      <c r="U403" s="76"/>
    </row>
    <row r="404">
      <c r="A404" s="76"/>
      <c r="B404" s="76"/>
      <c r="C404" s="262"/>
      <c r="D404" s="76"/>
      <c r="E404" s="76"/>
      <c r="F404" s="475"/>
      <c r="G404" s="475"/>
      <c r="H404" s="475"/>
      <c r="T404" s="76"/>
      <c r="U404" s="76"/>
    </row>
    <row r="405">
      <c r="A405" s="76"/>
      <c r="B405" s="76"/>
      <c r="C405" s="262"/>
      <c r="D405" s="76"/>
      <c r="E405" s="76"/>
      <c r="F405" s="475"/>
      <c r="G405" s="475"/>
      <c r="H405" s="475"/>
      <c r="T405" s="76"/>
      <c r="U405" s="76"/>
    </row>
    <row r="406">
      <c r="A406" s="76"/>
      <c r="B406" s="76"/>
      <c r="C406" s="262"/>
      <c r="D406" s="76"/>
      <c r="E406" s="76"/>
      <c r="F406" s="475"/>
      <c r="G406" s="475"/>
      <c r="H406" s="475"/>
      <c r="T406" s="76"/>
      <c r="U406" s="76"/>
    </row>
    <row r="407">
      <c r="A407" s="76"/>
      <c r="B407" s="76"/>
      <c r="C407" s="262"/>
      <c r="D407" s="76"/>
      <c r="E407" s="76"/>
      <c r="F407" s="475"/>
      <c r="G407" s="475"/>
      <c r="H407" s="475"/>
      <c r="T407" s="76"/>
      <c r="U407" s="76"/>
    </row>
    <row r="408">
      <c r="A408" s="76"/>
      <c r="B408" s="76"/>
      <c r="C408" s="262"/>
      <c r="D408" s="76"/>
      <c r="E408" s="76"/>
      <c r="F408" s="475"/>
      <c r="G408" s="475"/>
      <c r="H408" s="475"/>
      <c r="T408" s="76"/>
      <c r="U408" s="76"/>
    </row>
    <row r="409">
      <c r="A409" s="76"/>
      <c r="B409" s="76"/>
      <c r="C409" s="262"/>
      <c r="D409" s="76"/>
      <c r="E409" s="76"/>
      <c r="F409" s="475"/>
      <c r="G409" s="475"/>
      <c r="H409" s="475"/>
      <c r="T409" s="76"/>
      <c r="U409" s="76"/>
    </row>
    <row r="410">
      <c r="A410" s="76"/>
      <c r="B410" s="76"/>
      <c r="C410" s="262"/>
      <c r="D410" s="76"/>
      <c r="E410" s="76"/>
      <c r="F410" s="475"/>
      <c r="G410" s="475"/>
      <c r="H410" s="475"/>
      <c r="T410" s="76"/>
      <c r="U410" s="76"/>
    </row>
    <row r="411">
      <c r="A411" s="76"/>
      <c r="B411" s="76"/>
      <c r="C411" s="262"/>
      <c r="D411" s="76"/>
      <c r="E411" s="76"/>
      <c r="F411" s="475"/>
      <c r="G411" s="475"/>
      <c r="H411" s="475"/>
      <c r="T411" s="76"/>
      <c r="U411" s="76"/>
    </row>
    <row r="412">
      <c r="A412" s="76"/>
      <c r="B412" s="76"/>
      <c r="C412" s="262"/>
      <c r="D412" s="76"/>
      <c r="E412" s="76"/>
      <c r="F412" s="475"/>
      <c r="G412" s="475"/>
      <c r="H412" s="475"/>
      <c r="T412" s="76"/>
      <c r="U412" s="76"/>
    </row>
    <row r="413">
      <c r="A413" s="76"/>
      <c r="B413" s="76"/>
      <c r="C413" s="262"/>
      <c r="D413" s="76"/>
      <c r="E413" s="76"/>
      <c r="F413" s="475"/>
      <c r="G413" s="475"/>
      <c r="H413" s="475"/>
      <c r="T413" s="76"/>
      <c r="U413" s="76"/>
    </row>
    <row r="414">
      <c r="A414" s="76"/>
      <c r="B414" s="76"/>
      <c r="C414" s="262"/>
      <c r="D414" s="76"/>
      <c r="E414" s="76"/>
      <c r="F414" s="475"/>
      <c r="G414" s="475"/>
      <c r="H414" s="475"/>
      <c r="T414" s="76"/>
      <c r="U414" s="76"/>
    </row>
    <row r="415">
      <c r="A415" s="76"/>
      <c r="B415" s="76"/>
      <c r="C415" s="262"/>
      <c r="D415" s="76"/>
      <c r="E415" s="76"/>
      <c r="F415" s="475"/>
      <c r="G415" s="475"/>
      <c r="H415" s="475"/>
      <c r="T415" s="76"/>
      <c r="U415" s="76"/>
    </row>
    <row r="416">
      <c r="A416" s="76"/>
      <c r="B416" s="76"/>
      <c r="C416" s="262"/>
      <c r="D416" s="76"/>
      <c r="E416" s="76"/>
      <c r="F416" s="475"/>
      <c r="G416" s="475"/>
      <c r="H416" s="475"/>
      <c r="T416" s="76"/>
      <c r="U416" s="76"/>
    </row>
    <row r="417">
      <c r="A417" s="76"/>
      <c r="B417" s="76"/>
      <c r="C417" s="262"/>
      <c r="D417" s="76"/>
      <c r="E417" s="76"/>
      <c r="F417" s="475"/>
      <c r="G417" s="475"/>
      <c r="H417" s="475"/>
      <c r="T417" s="76"/>
      <c r="U417" s="76"/>
    </row>
    <row r="418">
      <c r="A418" s="76"/>
      <c r="B418" s="76"/>
      <c r="C418" s="262"/>
      <c r="D418" s="76"/>
      <c r="E418" s="76"/>
      <c r="F418" s="475"/>
      <c r="G418" s="475"/>
      <c r="H418" s="475"/>
      <c r="T418" s="76"/>
      <c r="U418" s="76"/>
    </row>
    <row r="419">
      <c r="A419" s="76"/>
      <c r="B419" s="76"/>
      <c r="C419" s="262"/>
      <c r="D419" s="76"/>
      <c r="E419" s="76"/>
      <c r="F419" s="475"/>
      <c r="G419" s="475"/>
      <c r="H419" s="475"/>
      <c r="T419" s="76"/>
      <c r="U419" s="76"/>
    </row>
    <row r="420">
      <c r="A420" s="76"/>
      <c r="B420" s="76"/>
      <c r="C420" s="262"/>
      <c r="D420" s="76"/>
      <c r="E420" s="76"/>
      <c r="F420" s="475"/>
      <c r="G420" s="475"/>
      <c r="H420" s="475"/>
      <c r="T420" s="76"/>
      <c r="U420" s="76"/>
    </row>
    <row r="421">
      <c r="A421" s="76"/>
      <c r="B421" s="76"/>
      <c r="C421" s="262"/>
      <c r="D421" s="76"/>
      <c r="E421" s="76"/>
      <c r="F421" s="475"/>
      <c r="G421" s="475"/>
      <c r="H421" s="475"/>
      <c r="T421" s="76"/>
      <c r="U421" s="76"/>
    </row>
    <row r="422">
      <c r="A422" s="76"/>
      <c r="B422" s="76"/>
      <c r="C422" s="262"/>
      <c r="D422" s="76"/>
      <c r="E422" s="76"/>
      <c r="F422" s="475"/>
      <c r="G422" s="475"/>
      <c r="H422" s="475"/>
      <c r="T422" s="76"/>
      <c r="U422" s="76"/>
    </row>
    <row r="423">
      <c r="A423" s="76"/>
      <c r="B423" s="76"/>
      <c r="C423" s="262"/>
      <c r="D423" s="76"/>
      <c r="E423" s="76"/>
      <c r="F423" s="475"/>
      <c r="G423" s="475"/>
      <c r="H423" s="475"/>
      <c r="T423" s="76"/>
      <c r="U423" s="76"/>
    </row>
    <row r="424">
      <c r="A424" s="76"/>
      <c r="B424" s="76"/>
      <c r="C424" s="262"/>
      <c r="D424" s="76"/>
      <c r="E424" s="76"/>
      <c r="F424" s="475"/>
      <c r="G424" s="475"/>
      <c r="H424" s="475"/>
      <c r="T424" s="76"/>
      <c r="U424" s="76"/>
    </row>
    <row r="425">
      <c r="A425" s="76"/>
      <c r="B425" s="76"/>
      <c r="C425" s="262"/>
      <c r="D425" s="76"/>
      <c r="E425" s="76"/>
      <c r="F425" s="475"/>
      <c r="G425" s="475"/>
      <c r="H425" s="475"/>
      <c r="T425" s="76"/>
      <c r="U425" s="76"/>
    </row>
    <row r="426">
      <c r="A426" s="76"/>
      <c r="B426" s="76"/>
      <c r="C426" s="262"/>
      <c r="D426" s="76"/>
      <c r="E426" s="76"/>
      <c r="F426" s="475"/>
      <c r="G426" s="475"/>
      <c r="H426" s="475"/>
      <c r="T426" s="76"/>
      <c r="U426" s="76"/>
    </row>
    <row r="427">
      <c r="A427" s="76"/>
      <c r="B427" s="76"/>
      <c r="C427" s="262"/>
      <c r="D427" s="76"/>
      <c r="E427" s="76"/>
      <c r="F427" s="475"/>
      <c r="G427" s="475"/>
      <c r="H427" s="475"/>
      <c r="T427" s="76"/>
      <c r="U427" s="76"/>
    </row>
    <row r="428">
      <c r="A428" s="76"/>
      <c r="B428" s="76"/>
      <c r="C428" s="262"/>
      <c r="D428" s="76"/>
      <c r="E428" s="76"/>
      <c r="F428" s="475"/>
      <c r="G428" s="475"/>
      <c r="H428" s="475"/>
      <c r="T428" s="76"/>
      <c r="U428" s="76"/>
    </row>
    <row r="429">
      <c r="A429" s="76"/>
      <c r="B429" s="76"/>
      <c r="C429" s="262"/>
      <c r="D429" s="76"/>
      <c r="E429" s="76"/>
      <c r="F429" s="475"/>
      <c r="G429" s="475"/>
      <c r="H429" s="475"/>
      <c r="T429" s="76"/>
      <c r="U429" s="76"/>
    </row>
    <row r="430">
      <c r="A430" s="76"/>
      <c r="B430" s="76"/>
      <c r="C430" s="262"/>
      <c r="D430" s="76"/>
      <c r="E430" s="76"/>
      <c r="F430" s="475"/>
      <c r="G430" s="475"/>
      <c r="H430" s="475"/>
      <c r="T430" s="76"/>
      <c r="U430" s="76"/>
    </row>
    <row r="431">
      <c r="A431" s="76"/>
      <c r="B431" s="76"/>
      <c r="C431" s="262"/>
      <c r="D431" s="76"/>
      <c r="E431" s="76"/>
      <c r="F431" s="475"/>
      <c r="G431" s="475"/>
      <c r="H431" s="475"/>
      <c r="T431" s="76"/>
      <c r="U431" s="76"/>
    </row>
    <row r="432">
      <c r="A432" s="76"/>
      <c r="B432" s="76"/>
      <c r="C432" s="262"/>
      <c r="D432" s="76"/>
      <c r="E432" s="76"/>
      <c r="F432" s="475"/>
      <c r="G432" s="475"/>
      <c r="H432" s="475"/>
      <c r="T432" s="76"/>
      <c r="U432" s="76"/>
    </row>
    <row r="433">
      <c r="A433" s="76"/>
      <c r="B433" s="76"/>
      <c r="C433" s="262"/>
      <c r="D433" s="76"/>
      <c r="E433" s="76"/>
      <c r="F433" s="475"/>
      <c r="G433" s="475"/>
      <c r="H433" s="475"/>
      <c r="T433" s="76"/>
      <c r="U433" s="76"/>
    </row>
    <row r="434">
      <c r="A434" s="76"/>
      <c r="B434" s="76"/>
      <c r="C434" s="262"/>
      <c r="D434" s="76"/>
      <c r="E434" s="76"/>
      <c r="F434" s="475"/>
      <c r="G434" s="475"/>
      <c r="H434" s="475"/>
      <c r="T434" s="76"/>
      <c r="U434" s="76"/>
    </row>
    <row r="435">
      <c r="A435" s="76"/>
      <c r="B435" s="76"/>
      <c r="C435" s="262"/>
      <c r="D435" s="76"/>
      <c r="E435" s="76"/>
      <c r="F435" s="475"/>
      <c r="G435" s="475"/>
      <c r="H435" s="475"/>
      <c r="T435" s="76"/>
      <c r="U435" s="76"/>
    </row>
    <row r="436">
      <c r="A436" s="76"/>
      <c r="B436" s="76"/>
      <c r="C436" s="262"/>
      <c r="D436" s="76"/>
      <c r="E436" s="76"/>
      <c r="F436" s="475"/>
      <c r="G436" s="475"/>
      <c r="H436" s="475"/>
      <c r="T436" s="76"/>
      <c r="U436" s="76"/>
    </row>
    <row r="437">
      <c r="A437" s="76"/>
      <c r="B437" s="76"/>
      <c r="C437" s="262"/>
      <c r="D437" s="76"/>
      <c r="E437" s="76"/>
      <c r="F437" s="475"/>
      <c r="G437" s="475"/>
      <c r="H437" s="475"/>
      <c r="T437" s="76"/>
      <c r="U437" s="76"/>
    </row>
    <row r="438">
      <c r="A438" s="76"/>
      <c r="B438" s="76"/>
      <c r="C438" s="262"/>
      <c r="D438" s="76"/>
      <c r="E438" s="76"/>
      <c r="F438" s="475"/>
      <c r="G438" s="475"/>
      <c r="H438" s="475"/>
      <c r="T438" s="76"/>
      <c r="U438" s="76"/>
    </row>
    <row r="439">
      <c r="A439" s="76"/>
      <c r="B439" s="76"/>
      <c r="C439" s="262"/>
      <c r="D439" s="76"/>
      <c r="E439" s="76"/>
      <c r="F439" s="475"/>
      <c r="G439" s="475"/>
      <c r="H439" s="475"/>
      <c r="T439" s="76"/>
      <c r="U439" s="76"/>
    </row>
    <row r="440">
      <c r="A440" s="76"/>
      <c r="B440" s="76"/>
      <c r="C440" s="262"/>
      <c r="D440" s="76"/>
      <c r="E440" s="76"/>
      <c r="F440" s="475"/>
      <c r="G440" s="475"/>
      <c r="H440" s="475"/>
      <c r="T440" s="76"/>
      <c r="U440" s="76"/>
    </row>
    <row r="441">
      <c r="A441" s="76"/>
      <c r="B441" s="76"/>
      <c r="C441" s="262"/>
      <c r="D441" s="76"/>
      <c r="E441" s="76"/>
      <c r="F441" s="475"/>
      <c r="G441" s="475"/>
      <c r="H441" s="475"/>
      <c r="T441" s="76"/>
      <c r="U441" s="76"/>
    </row>
    <row r="442">
      <c r="A442" s="76"/>
      <c r="B442" s="76"/>
      <c r="C442" s="262"/>
      <c r="D442" s="76"/>
      <c r="E442" s="76"/>
      <c r="F442" s="475"/>
      <c r="G442" s="475"/>
      <c r="H442" s="475"/>
      <c r="T442" s="76"/>
      <c r="U442" s="76"/>
    </row>
    <row r="443">
      <c r="A443" s="76"/>
      <c r="B443" s="76"/>
      <c r="C443" s="262"/>
      <c r="D443" s="76"/>
      <c r="E443" s="76"/>
      <c r="F443" s="475"/>
      <c r="G443" s="475"/>
      <c r="H443" s="475"/>
      <c r="T443" s="76"/>
      <c r="U443" s="76"/>
    </row>
    <row r="444">
      <c r="A444" s="76"/>
      <c r="B444" s="76"/>
      <c r="C444" s="262"/>
      <c r="D444" s="76"/>
      <c r="E444" s="76"/>
      <c r="F444" s="475"/>
      <c r="G444" s="475"/>
      <c r="H444" s="475"/>
      <c r="T444" s="76"/>
      <c r="U444" s="76"/>
    </row>
    <row r="445">
      <c r="A445" s="76"/>
      <c r="B445" s="76"/>
      <c r="C445" s="262"/>
      <c r="D445" s="76"/>
      <c r="E445" s="76"/>
      <c r="F445" s="475"/>
      <c r="G445" s="475"/>
      <c r="H445" s="475"/>
      <c r="T445" s="76"/>
      <c r="U445" s="76"/>
    </row>
    <row r="446">
      <c r="A446" s="76"/>
      <c r="B446" s="76"/>
      <c r="C446" s="262"/>
      <c r="D446" s="76"/>
      <c r="E446" s="76"/>
      <c r="F446" s="475"/>
      <c r="G446" s="475"/>
      <c r="H446" s="475"/>
      <c r="T446" s="76"/>
      <c r="U446" s="76"/>
    </row>
    <row r="447">
      <c r="A447" s="76"/>
      <c r="B447" s="76"/>
      <c r="C447" s="262"/>
      <c r="D447" s="76"/>
      <c r="E447" s="76"/>
      <c r="F447" s="475"/>
      <c r="G447" s="475"/>
      <c r="H447" s="475"/>
      <c r="T447" s="76"/>
      <c r="U447" s="76"/>
    </row>
    <row r="448">
      <c r="A448" s="76"/>
      <c r="B448" s="76"/>
      <c r="C448" s="262"/>
      <c r="D448" s="76"/>
      <c r="E448" s="76"/>
      <c r="F448" s="475"/>
      <c r="G448" s="475"/>
      <c r="H448" s="475"/>
      <c r="T448" s="76"/>
      <c r="U448" s="76"/>
    </row>
    <row r="449">
      <c r="A449" s="76"/>
      <c r="B449" s="76"/>
      <c r="C449" s="262"/>
      <c r="D449" s="76"/>
      <c r="E449" s="76"/>
      <c r="F449" s="475"/>
      <c r="G449" s="475"/>
      <c r="H449" s="475"/>
      <c r="T449" s="76"/>
      <c r="U449" s="76"/>
    </row>
    <row r="450">
      <c r="A450" s="76"/>
      <c r="B450" s="76"/>
      <c r="C450" s="262"/>
      <c r="D450" s="76"/>
      <c r="E450" s="76"/>
      <c r="F450" s="475"/>
      <c r="G450" s="475"/>
      <c r="H450" s="475"/>
      <c r="T450" s="76"/>
      <c r="U450" s="76"/>
    </row>
    <row r="451">
      <c r="A451" s="76"/>
      <c r="B451" s="76"/>
      <c r="C451" s="262"/>
      <c r="D451" s="76"/>
      <c r="E451" s="76"/>
      <c r="F451" s="475"/>
      <c r="G451" s="475"/>
      <c r="H451" s="475"/>
      <c r="T451" s="76"/>
      <c r="U451" s="76"/>
    </row>
    <row r="452">
      <c r="A452" s="76"/>
      <c r="B452" s="76"/>
      <c r="C452" s="262"/>
      <c r="D452" s="76"/>
      <c r="E452" s="76"/>
      <c r="F452" s="475"/>
      <c r="G452" s="475"/>
      <c r="H452" s="475"/>
      <c r="T452" s="76"/>
      <c r="U452" s="76"/>
    </row>
    <row r="453">
      <c r="A453" s="76"/>
      <c r="B453" s="76"/>
      <c r="C453" s="262"/>
      <c r="D453" s="76"/>
      <c r="E453" s="76"/>
      <c r="F453" s="475"/>
      <c r="G453" s="475"/>
      <c r="H453" s="475"/>
      <c r="T453" s="76"/>
      <c r="U453" s="76"/>
    </row>
    <row r="454">
      <c r="A454" s="76"/>
      <c r="B454" s="76"/>
      <c r="C454" s="262"/>
      <c r="D454" s="76"/>
      <c r="E454" s="76"/>
      <c r="F454" s="475"/>
      <c r="G454" s="475"/>
      <c r="H454" s="475"/>
      <c r="T454" s="76"/>
      <c r="U454" s="76"/>
    </row>
    <row r="455">
      <c r="A455" s="76"/>
      <c r="B455" s="76"/>
      <c r="C455" s="262"/>
      <c r="D455" s="76"/>
      <c r="E455" s="76"/>
      <c r="F455" s="475"/>
      <c r="G455" s="475"/>
      <c r="H455" s="475"/>
      <c r="T455" s="76"/>
      <c r="U455" s="76"/>
    </row>
    <row r="456">
      <c r="A456" s="76"/>
      <c r="B456" s="76"/>
      <c r="C456" s="262"/>
      <c r="D456" s="76"/>
      <c r="E456" s="76"/>
      <c r="F456" s="475"/>
      <c r="G456" s="475"/>
      <c r="H456" s="475"/>
      <c r="T456" s="76"/>
      <c r="U456" s="76"/>
    </row>
    <row r="457">
      <c r="A457" s="76"/>
      <c r="B457" s="76"/>
      <c r="C457" s="262"/>
      <c r="D457" s="76"/>
      <c r="E457" s="76"/>
      <c r="F457" s="475"/>
      <c r="G457" s="475"/>
      <c r="H457" s="475"/>
      <c r="T457" s="76"/>
      <c r="U457" s="76"/>
    </row>
    <row r="458">
      <c r="A458" s="76"/>
      <c r="B458" s="76"/>
      <c r="C458" s="262"/>
      <c r="D458" s="76"/>
      <c r="E458" s="76"/>
      <c r="F458" s="475"/>
      <c r="G458" s="475"/>
      <c r="H458" s="475"/>
      <c r="T458" s="76"/>
      <c r="U458" s="76"/>
    </row>
    <row r="459">
      <c r="A459" s="76"/>
      <c r="B459" s="76"/>
      <c r="C459" s="262"/>
      <c r="D459" s="76"/>
      <c r="E459" s="76"/>
      <c r="F459" s="475"/>
      <c r="G459" s="475"/>
      <c r="H459" s="475"/>
      <c r="T459" s="76"/>
      <c r="U459" s="76"/>
    </row>
    <row r="460">
      <c r="A460" s="76"/>
      <c r="B460" s="76"/>
      <c r="C460" s="262"/>
      <c r="D460" s="76"/>
      <c r="E460" s="76"/>
      <c r="F460" s="475"/>
      <c r="G460" s="475"/>
      <c r="H460" s="475"/>
      <c r="T460" s="76"/>
      <c r="U460" s="76"/>
    </row>
    <row r="461">
      <c r="A461" s="76"/>
      <c r="B461" s="76"/>
      <c r="C461" s="262"/>
      <c r="D461" s="76"/>
      <c r="E461" s="76"/>
      <c r="F461" s="475"/>
      <c r="G461" s="475"/>
      <c r="H461" s="475"/>
      <c r="T461" s="76"/>
      <c r="U461" s="76"/>
    </row>
    <row r="462">
      <c r="A462" s="76"/>
      <c r="B462" s="76"/>
      <c r="C462" s="262"/>
      <c r="D462" s="76"/>
      <c r="E462" s="76"/>
      <c r="F462" s="475"/>
      <c r="G462" s="475"/>
      <c r="H462" s="475"/>
      <c r="T462" s="76"/>
      <c r="U462" s="76"/>
    </row>
    <row r="463">
      <c r="A463" s="76"/>
      <c r="B463" s="76"/>
      <c r="C463" s="262"/>
      <c r="D463" s="76"/>
      <c r="E463" s="76"/>
      <c r="F463" s="475"/>
      <c r="G463" s="475"/>
      <c r="H463" s="475"/>
      <c r="T463" s="76"/>
      <c r="U463" s="76"/>
    </row>
    <row r="464">
      <c r="A464" s="76"/>
      <c r="B464" s="76"/>
      <c r="C464" s="262"/>
      <c r="D464" s="76"/>
      <c r="E464" s="76"/>
      <c r="F464" s="475"/>
      <c r="G464" s="475"/>
      <c r="H464" s="475"/>
      <c r="T464" s="76"/>
      <c r="U464" s="76"/>
    </row>
    <row r="465">
      <c r="A465" s="76"/>
      <c r="B465" s="76"/>
      <c r="C465" s="262"/>
      <c r="D465" s="76"/>
      <c r="E465" s="76"/>
      <c r="F465" s="475"/>
      <c r="G465" s="475"/>
      <c r="H465" s="475"/>
      <c r="T465" s="76"/>
      <c r="U465" s="76"/>
    </row>
    <row r="466">
      <c r="A466" s="76"/>
      <c r="B466" s="76"/>
      <c r="C466" s="262"/>
      <c r="D466" s="76"/>
      <c r="E466" s="76"/>
      <c r="F466" s="475"/>
      <c r="G466" s="475"/>
      <c r="H466" s="475"/>
      <c r="T466" s="76"/>
      <c r="U466" s="76"/>
    </row>
    <row r="467">
      <c r="A467" s="76"/>
      <c r="B467" s="76"/>
      <c r="C467" s="262"/>
      <c r="D467" s="76"/>
      <c r="E467" s="76"/>
      <c r="F467" s="475"/>
      <c r="G467" s="475"/>
      <c r="H467" s="475"/>
      <c r="T467" s="76"/>
      <c r="U467" s="76"/>
    </row>
    <row r="468">
      <c r="A468" s="76"/>
      <c r="B468" s="76"/>
      <c r="C468" s="262"/>
      <c r="D468" s="76"/>
      <c r="E468" s="76"/>
      <c r="F468" s="475"/>
      <c r="G468" s="475"/>
      <c r="H468" s="475"/>
      <c r="T468" s="76"/>
      <c r="U468" s="76"/>
    </row>
    <row r="469">
      <c r="A469" s="76"/>
      <c r="B469" s="76"/>
      <c r="C469" s="262"/>
      <c r="D469" s="76"/>
      <c r="E469" s="76"/>
      <c r="F469" s="475"/>
      <c r="G469" s="475"/>
      <c r="H469" s="475"/>
      <c r="T469" s="76"/>
      <c r="U469" s="76"/>
    </row>
    <row r="470">
      <c r="A470" s="76"/>
      <c r="B470" s="76"/>
      <c r="C470" s="262"/>
      <c r="D470" s="76"/>
      <c r="E470" s="76"/>
      <c r="F470" s="475"/>
      <c r="G470" s="475"/>
      <c r="H470" s="475"/>
      <c r="T470" s="76"/>
      <c r="U470" s="76"/>
    </row>
    <row r="471">
      <c r="A471" s="76"/>
      <c r="B471" s="76"/>
      <c r="C471" s="262"/>
      <c r="D471" s="76"/>
      <c r="E471" s="76"/>
      <c r="F471" s="475"/>
      <c r="G471" s="475"/>
      <c r="H471" s="475"/>
      <c r="T471" s="76"/>
      <c r="U471" s="76"/>
    </row>
    <row r="472">
      <c r="A472" s="76"/>
      <c r="B472" s="76"/>
      <c r="C472" s="262"/>
      <c r="D472" s="76"/>
      <c r="E472" s="76"/>
      <c r="F472" s="475"/>
      <c r="G472" s="475"/>
      <c r="H472" s="475"/>
      <c r="T472" s="76"/>
      <c r="U472" s="76"/>
    </row>
    <row r="473">
      <c r="A473" s="76"/>
      <c r="B473" s="76"/>
      <c r="C473" s="262"/>
      <c r="D473" s="76"/>
      <c r="E473" s="76"/>
      <c r="F473" s="475"/>
      <c r="G473" s="475"/>
      <c r="H473" s="475"/>
      <c r="T473" s="76"/>
      <c r="U473" s="76"/>
    </row>
    <row r="474">
      <c r="A474" s="76"/>
      <c r="B474" s="76"/>
      <c r="C474" s="262"/>
      <c r="D474" s="76"/>
      <c r="E474" s="76"/>
      <c r="F474" s="475"/>
      <c r="G474" s="475"/>
      <c r="H474" s="475"/>
      <c r="T474" s="76"/>
      <c r="U474" s="76"/>
    </row>
    <row r="475">
      <c r="A475" s="76"/>
      <c r="B475" s="76"/>
      <c r="C475" s="262"/>
      <c r="D475" s="76"/>
      <c r="E475" s="76"/>
      <c r="F475" s="475"/>
      <c r="G475" s="475"/>
      <c r="H475" s="475"/>
      <c r="T475" s="76"/>
      <c r="U475" s="76"/>
    </row>
    <row r="476">
      <c r="A476" s="76"/>
      <c r="B476" s="76"/>
      <c r="C476" s="262"/>
      <c r="D476" s="76"/>
      <c r="E476" s="76"/>
      <c r="F476" s="475"/>
      <c r="G476" s="475"/>
      <c r="H476" s="475"/>
      <c r="T476" s="76"/>
      <c r="U476" s="76"/>
    </row>
    <row r="477">
      <c r="A477" s="76"/>
      <c r="B477" s="76"/>
      <c r="C477" s="262"/>
      <c r="D477" s="76"/>
      <c r="E477" s="76"/>
      <c r="F477" s="475"/>
      <c r="G477" s="475"/>
      <c r="H477" s="475"/>
      <c r="T477" s="76"/>
      <c r="U477" s="76"/>
    </row>
    <row r="478">
      <c r="A478" s="76"/>
      <c r="B478" s="76"/>
      <c r="C478" s="262"/>
      <c r="D478" s="76"/>
      <c r="E478" s="76"/>
      <c r="F478" s="475"/>
      <c r="G478" s="475"/>
      <c r="H478" s="475"/>
      <c r="T478" s="76"/>
      <c r="U478" s="76"/>
    </row>
    <row r="479">
      <c r="A479" s="76"/>
      <c r="B479" s="76"/>
      <c r="C479" s="262"/>
      <c r="D479" s="76"/>
      <c r="E479" s="76"/>
      <c r="F479" s="475"/>
      <c r="G479" s="475"/>
      <c r="H479" s="475"/>
      <c r="T479" s="76"/>
      <c r="U479" s="76"/>
    </row>
    <row r="480">
      <c r="A480" s="76"/>
      <c r="B480" s="76"/>
      <c r="C480" s="262"/>
      <c r="D480" s="76"/>
      <c r="E480" s="76"/>
      <c r="F480" s="475"/>
      <c r="G480" s="475"/>
      <c r="H480" s="475"/>
      <c r="T480" s="76"/>
      <c r="U480" s="76"/>
    </row>
    <row r="481">
      <c r="A481" s="76"/>
      <c r="B481" s="76"/>
      <c r="C481" s="262"/>
      <c r="D481" s="76"/>
      <c r="E481" s="76"/>
      <c r="F481" s="475"/>
      <c r="G481" s="475"/>
      <c r="H481" s="475"/>
      <c r="T481" s="76"/>
      <c r="U481" s="76"/>
    </row>
    <row r="482">
      <c r="A482" s="76"/>
      <c r="B482" s="76"/>
      <c r="C482" s="262"/>
      <c r="D482" s="76"/>
      <c r="E482" s="76"/>
      <c r="F482" s="475"/>
      <c r="G482" s="475"/>
      <c r="H482" s="475"/>
      <c r="T482" s="76"/>
      <c r="U482" s="76"/>
    </row>
    <row r="483">
      <c r="A483" s="76"/>
      <c r="B483" s="76"/>
      <c r="C483" s="262"/>
      <c r="D483" s="76"/>
      <c r="E483" s="76"/>
      <c r="F483" s="475"/>
      <c r="G483" s="475"/>
      <c r="H483" s="475"/>
      <c r="T483" s="76"/>
      <c r="U483" s="76"/>
    </row>
    <row r="484">
      <c r="A484" s="76"/>
      <c r="B484" s="76"/>
      <c r="C484" s="262"/>
      <c r="D484" s="76"/>
      <c r="E484" s="76"/>
      <c r="F484" s="475"/>
      <c r="G484" s="475"/>
      <c r="H484" s="475"/>
      <c r="T484" s="76"/>
      <c r="U484" s="76"/>
    </row>
    <row r="485">
      <c r="A485" s="76"/>
      <c r="B485" s="76"/>
      <c r="C485" s="262"/>
      <c r="D485" s="76"/>
      <c r="E485" s="76"/>
      <c r="F485" s="475"/>
      <c r="G485" s="475"/>
      <c r="H485" s="475"/>
      <c r="T485" s="76"/>
      <c r="U485" s="76"/>
    </row>
    <row r="486">
      <c r="A486" s="76"/>
      <c r="B486" s="76"/>
      <c r="C486" s="262"/>
      <c r="D486" s="76"/>
      <c r="E486" s="76"/>
      <c r="F486" s="475"/>
      <c r="G486" s="475"/>
      <c r="H486" s="475"/>
      <c r="T486" s="76"/>
      <c r="U486" s="76"/>
    </row>
    <row r="487">
      <c r="A487" s="76"/>
      <c r="B487" s="76"/>
      <c r="C487" s="262"/>
      <c r="D487" s="76"/>
      <c r="E487" s="76"/>
      <c r="F487" s="475"/>
      <c r="G487" s="475"/>
      <c r="H487" s="475"/>
      <c r="T487" s="76"/>
      <c r="U487" s="76"/>
    </row>
    <row r="488">
      <c r="A488" s="76"/>
      <c r="B488" s="76"/>
      <c r="C488" s="262"/>
      <c r="D488" s="76"/>
      <c r="E488" s="76"/>
      <c r="F488" s="475"/>
      <c r="G488" s="475"/>
      <c r="H488" s="475"/>
      <c r="T488" s="76"/>
      <c r="U488" s="76"/>
    </row>
    <row r="489">
      <c r="A489" s="76"/>
      <c r="B489" s="76"/>
      <c r="C489" s="262"/>
      <c r="D489" s="76"/>
      <c r="E489" s="76"/>
      <c r="F489" s="475"/>
      <c r="G489" s="475"/>
      <c r="H489" s="475"/>
      <c r="T489" s="76"/>
      <c r="U489" s="76"/>
    </row>
    <row r="490">
      <c r="A490" s="76"/>
      <c r="B490" s="76"/>
      <c r="C490" s="262"/>
      <c r="D490" s="76"/>
      <c r="E490" s="76"/>
      <c r="F490" s="475"/>
      <c r="G490" s="475"/>
      <c r="H490" s="475"/>
      <c r="T490" s="76"/>
      <c r="U490" s="76"/>
    </row>
    <row r="491">
      <c r="A491" s="76"/>
      <c r="B491" s="76"/>
      <c r="C491" s="262"/>
      <c r="D491" s="76"/>
      <c r="E491" s="76"/>
      <c r="F491" s="475"/>
      <c r="G491" s="475"/>
      <c r="H491" s="475"/>
      <c r="T491" s="76"/>
      <c r="U491" s="76"/>
    </row>
    <row r="492">
      <c r="A492" s="76"/>
      <c r="B492" s="76"/>
      <c r="C492" s="262"/>
      <c r="D492" s="76"/>
      <c r="E492" s="76"/>
      <c r="F492" s="475"/>
      <c r="G492" s="475"/>
      <c r="H492" s="475"/>
      <c r="T492" s="76"/>
      <c r="U492" s="76"/>
    </row>
    <row r="493">
      <c r="A493" s="76"/>
      <c r="B493" s="76"/>
      <c r="C493" s="262"/>
      <c r="D493" s="76"/>
      <c r="E493" s="76"/>
      <c r="F493" s="475"/>
      <c r="G493" s="475"/>
      <c r="H493" s="475"/>
      <c r="T493" s="76"/>
      <c r="U493" s="76"/>
    </row>
    <row r="494">
      <c r="A494" s="76"/>
      <c r="B494" s="76"/>
      <c r="C494" s="262"/>
      <c r="D494" s="76"/>
      <c r="E494" s="76"/>
      <c r="F494" s="475"/>
      <c r="G494" s="475"/>
      <c r="H494" s="475"/>
      <c r="T494" s="76"/>
      <c r="U494" s="76"/>
    </row>
    <row r="495">
      <c r="A495" s="76"/>
      <c r="B495" s="76"/>
      <c r="C495" s="262"/>
      <c r="D495" s="76"/>
      <c r="E495" s="76"/>
      <c r="F495" s="475"/>
      <c r="G495" s="475"/>
      <c r="H495" s="475"/>
      <c r="T495" s="76"/>
      <c r="U495" s="76"/>
    </row>
    <row r="496">
      <c r="A496" s="76"/>
      <c r="B496" s="76"/>
      <c r="C496" s="262"/>
      <c r="D496" s="76"/>
      <c r="E496" s="76"/>
      <c r="F496" s="475"/>
      <c r="G496" s="475"/>
      <c r="H496" s="475"/>
      <c r="T496" s="76"/>
      <c r="U496" s="76"/>
    </row>
    <row r="497">
      <c r="A497" s="76"/>
      <c r="B497" s="76"/>
      <c r="C497" s="262"/>
      <c r="D497" s="76"/>
      <c r="E497" s="76"/>
      <c r="F497" s="475"/>
      <c r="G497" s="475"/>
      <c r="H497" s="475"/>
      <c r="T497" s="76"/>
      <c r="U497" s="76"/>
    </row>
    <row r="498">
      <c r="A498" s="76"/>
      <c r="B498" s="76"/>
      <c r="C498" s="262"/>
      <c r="D498" s="76"/>
      <c r="E498" s="76"/>
      <c r="F498" s="475"/>
      <c r="G498" s="475"/>
      <c r="H498" s="475"/>
      <c r="T498" s="76"/>
      <c r="U498" s="76"/>
    </row>
    <row r="499">
      <c r="A499" s="76"/>
      <c r="B499" s="76"/>
      <c r="C499" s="262"/>
      <c r="D499" s="76"/>
      <c r="E499" s="76"/>
      <c r="F499" s="475"/>
      <c r="G499" s="475"/>
      <c r="H499" s="475"/>
      <c r="T499" s="76"/>
      <c r="U499" s="76"/>
    </row>
    <row r="500">
      <c r="A500" s="76"/>
      <c r="B500" s="76"/>
      <c r="C500" s="262"/>
      <c r="D500" s="76"/>
      <c r="E500" s="76"/>
      <c r="F500" s="475"/>
      <c r="G500" s="475"/>
      <c r="H500" s="475"/>
      <c r="T500" s="76"/>
      <c r="U500" s="76"/>
    </row>
    <row r="501">
      <c r="A501" s="76"/>
      <c r="B501" s="76"/>
      <c r="C501" s="262"/>
      <c r="D501" s="76"/>
      <c r="E501" s="76"/>
      <c r="F501" s="475"/>
      <c r="G501" s="475"/>
      <c r="H501" s="475"/>
      <c r="T501" s="76"/>
      <c r="U501" s="76"/>
    </row>
    <row r="502">
      <c r="A502" s="76"/>
      <c r="B502" s="76"/>
      <c r="C502" s="262"/>
      <c r="D502" s="76"/>
      <c r="E502" s="76"/>
      <c r="F502" s="475"/>
      <c r="G502" s="475"/>
      <c r="H502" s="475"/>
      <c r="T502" s="76"/>
      <c r="U502" s="76"/>
    </row>
    <row r="503">
      <c r="A503" s="76"/>
      <c r="B503" s="76"/>
      <c r="C503" s="262"/>
      <c r="D503" s="76"/>
      <c r="E503" s="76"/>
      <c r="F503" s="475"/>
      <c r="G503" s="475"/>
      <c r="H503" s="475"/>
      <c r="T503" s="76"/>
      <c r="U503" s="76"/>
    </row>
    <row r="504">
      <c r="A504" s="76"/>
      <c r="B504" s="76"/>
      <c r="C504" s="262"/>
      <c r="D504" s="76"/>
      <c r="E504" s="76"/>
      <c r="F504" s="475"/>
      <c r="G504" s="475"/>
      <c r="H504" s="475"/>
      <c r="T504" s="76"/>
      <c r="U504" s="76"/>
    </row>
    <row r="505">
      <c r="A505" s="76"/>
      <c r="B505" s="76"/>
      <c r="C505" s="262"/>
      <c r="D505" s="76"/>
      <c r="E505" s="76"/>
      <c r="F505" s="475"/>
      <c r="G505" s="475"/>
      <c r="H505" s="475"/>
      <c r="T505" s="76"/>
      <c r="U505" s="76"/>
    </row>
    <row r="506">
      <c r="A506" s="76"/>
      <c r="B506" s="76"/>
      <c r="C506" s="262"/>
      <c r="D506" s="76"/>
      <c r="E506" s="76"/>
      <c r="F506" s="475"/>
      <c r="G506" s="475"/>
      <c r="H506" s="475"/>
      <c r="T506" s="76"/>
      <c r="U506" s="76"/>
    </row>
    <row r="507">
      <c r="A507" s="76"/>
      <c r="B507" s="76"/>
      <c r="C507" s="262"/>
      <c r="D507" s="76"/>
      <c r="E507" s="76"/>
      <c r="F507" s="475"/>
      <c r="G507" s="475"/>
      <c r="H507" s="475"/>
      <c r="T507" s="76"/>
      <c r="U507" s="76"/>
    </row>
    <row r="508">
      <c r="A508" s="76"/>
      <c r="B508" s="76"/>
      <c r="C508" s="262"/>
      <c r="D508" s="76"/>
      <c r="E508" s="76"/>
      <c r="F508" s="475"/>
      <c r="G508" s="475"/>
      <c r="H508" s="475"/>
      <c r="T508" s="76"/>
      <c r="U508" s="76"/>
    </row>
    <row r="509">
      <c r="A509" s="76"/>
      <c r="B509" s="76"/>
      <c r="C509" s="262"/>
      <c r="D509" s="76"/>
      <c r="E509" s="76"/>
      <c r="F509" s="475"/>
      <c r="G509" s="475"/>
      <c r="H509" s="475"/>
      <c r="T509" s="76"/>
      <c r="U509" s="76"/>
    </row>
    <row r="510">
      <c r="A510" s="76"/>
      <c r="B510" s="76"/>
      <c r="C510" s="262"/>
      <c r="D510" s="76"/>
      <c r="E510" s="76"/>
      <c r="F510" s="475"/>
      <c r="G510" s="475"/>
      <c r="H510" s="475"/>
      <c r="T510" s="76"/>
      <c r="U510" s="76"/>
    </row>
    <row r="511">
      <c r="A511" s="76"/>
      <c r="B511" s="76"/>
      <c r="C511" s="262"/>
      <c r="D511" s="76"/>
      <c r="E511" s="76"/>
      <c r="F511" s="475"/>
      <c r="G511" s="475"/>
      <c r="H511" s="475"/>
      <c r="T511" s="76"/>
      <c r="U511" s="76"/>
    </row>
    <row r="512">
      <c r="A512" s="76"/>
      <c r="B512" s="76"/>
      <c r="C512" s="262"/>
      <c r="D512" s="76"/>
      <c r="E512" s="76"/>
      <c r="F512" s="475"/>
      <c r="G512" s="475"/>
      <c r="H512" s="475"/>
      <c r="T512" s="76"/>
      <c r="U512" s="76"/>
    </row>
    <row r="513">
      <c r="A513" s="76"/>
      <c r="B513" s="76"/>
      <c r="C513" s="262"/>
      <c r="D513" s="76"/>
      <c r="E513" s="76"/>
      <c r="F513" s="475"/>
      <c r="G513" s="475"/>
      <c r="H513" s="475"/>
      <c r="T513" s="76"/>
      <c r="U513" s="76"/>
    </row>
    <row r="514">
      <c r="A514" s="76"/>
      <c r="B514" s="76"/>
      <c r="C514" s="262"/>
      <c r="D514" s="76"/>
      <c r="E514" s="76"/>
      <c r="F514" s="475"/>
      <c r="G514" s="475"/>
      <c r="H514" s="475"/>
      <c r="T514" s="76"/>
      <c r="U514" s="76"/>
    </row>
    <row r="515">
      <c r="A515" s="76"/>
      <c r="B515" s="76"/>
      <c r="C515" s="262"/>
      <c r="D515" s="76"/>
      <c r="E515" s="76"/>
      <c r="F515" s="475"/>
      <c r="G515" s="475"/>
      <c r="H515" s="475"/>
      <c r="T515" s="76"/>
      <c r="U515" s="76"/>
    </row>
    <row r="516">
      <c r="A516" s="76"/>
      <c r="B516" s="76"/>
      <c r="C516" s="262"/>
      <c r="D516" s="76"/>
      <c r="E516" s="76"/>
      <c r="F516" s="475"/>
      <c r="G516" s="475"/>
      <c r="H516" s="475"/>
      <c r="T516" s="76"/>
      <c r="U516" s="76"/>
    </row>
    <row r="517">
      <c r="A517" s="76"/>
      <c r="B517" s="76"/>
      <c r="C517" s="262"/>
      <c r="D517" s="76"/>
      <c r="E517" s="76"/>
      <c r="F517" s="475"/>
      <c r="G517" s="475"/>
      <c r="H517" s="475"/>
      <c r="T517" s="76"/>
      <c r="U517" s="76"/>
    </row>
    <row r="518">
      <c r="A518" s="76"/>
      <c r="B518" s="76"/>
      <c r="C518" s="262"/>
      <c r="D518" s="76"/>
      <c r="E518" s="76"/>
      <c r="F518" s="475"/>
      <c r="G518" s="475"/>
      <c r="H518" s="475"/>
      <c r="T518" s="76"/>
      <c r="U518" s="76"/>
    </row>
    <row r="519">
      <c r="A519" s="76"/>
      <c r="B519" s="76"/>
      <c r="C519" s="262"/>
      <c r="D519" s="76"/>
      <c r="E519" s="76"/>
      <c r="F519" s="475"/>
      <c r="G519" s="475"/>
      <c r="H519" s="475"/>
      <c r="T519" s="76"/>
      <c r="U519" s="76"/>
    </row>
    <row r="520">
      <c r="A520" s="76"/>
      <c r="B520" s="76"/>
      <c r="C520" s="262"/>
      <c r="D520" s="76"/>
      <c r="E520" s="76"/>
      <c r="F520" s="475"/>
      <c r="G520" s="475"/>
      <c r="H520" s="475"/>
      <c r="T520" s="76"/>
      <c r="U520" s="76"/>
    </row>
    <row r="521">
      <c r="A521" s="76"/>
      <c r="B521" s="76"/>
      <c r="C521" s="262"/>
      <c r="D521" s="76"/>
      <c r="E521" s="76"/>
      <c r="F521" s="475"/>
      <c r="G521" s="475"/>
      <c r="H521" s="475"/>
      <c r="T521" s="76"/>
      <c r="U521" s="76"/>
    </row>
    <row r="522">
      <c r="A522" s="76"/>
      <c r="B522" s="76"/>
      <c r="C522" s="262"/>
      <c r="D522" s="76"/>
      <c r="E522" s="76"/>
      <c r="F522" s="475"/>
      <c r="G522" s="475"/>
      <c r="H522" s="475"/>
      <c r="T522" s="76"/>
      <c r="U522" s="76"/>
    </row>
    <row r="523">
      <c r="A523" s="76"/>
      <c r="B523" s="76"/>
      <c r="C523" s="262"/>
      <c r="D523" s="76"/>
      <c r="E523" s="76"/>
      <c r="F523" s="475"/>
      <c r="G523" s="475"/>
      <c r="H523" s="475"/>
      <c r="T523" s="76"/>
      <c r="U523" s="76"/>
    </row>
    <row r="524">
      <c r="A524" s="76"/>
      <c r="B524" s="76"/>
      <c r="C524" s="262"/>
      <c r="D524" s="76"/>
      <c r="E524" s="76"/>
      <c r="F524" s="475"/>
      <c r="G524" s="475"/>
      <c r="H524" s="475"/>
      <c r="T524" s="76"/>
      <c r="U524" s="76"/>
    </row>
    <row r="525">
      <c r="A525" s="76"/>
      <c r="B525" s="76"/>
      <c r="C525" s="262"/>
      <c r="D525" s="76"/>
      <c r="E525" s="76"/>
      <c r="F525" s="475"/>
      <c r="G525" s="475"/>
      <c r="H525" s="475"/>
      <c r="T525" s="76"/>
      <c r="U525" s="76"/>
    </row>
    <row r="526">
      <c r="A526" s="76"/>
      <c r="B526" s="76"/>
      <c r="C526" s="262"/>
      <c r="D526" s="76"/>
      <c r="E526" s="76"/>
      <c r="F526" s="475"/>
      <c r="G526" s="475"/>
      <c r="H526" s="475"/>
      <c r="T526" s="76"/>
      <c r="U526" s="76"/>
    </row>
    <row r="527">
      <c r="A527" s="76"/>
      <c r="B527" s="76"/>
      <c r="C527" s="262"/>
      <c r="D527" s="76"/>
      <c r="E527" s="76"/>
      <c r="F527" s="475"/>
      <c r="G527" s="475"/>
      <c r="H527" s="475"/>
      <c r="T527" s="76"/>
      <c r="U527" s="76"/>
    </row>
    <row r="528">
      <c r="A528" s="76"/>
      <c r="B528" s="76"/>
      <c r="C528" s="262"/>
      <c r="D528" s="76"/>
      <c r="E528" s="76"/>
      <c r="F528" s="475"/>
      <c r="G528" s="475"/>
      <c r="H528" s="475"/>
      <c r="T528" s="76"/>
      <c r="U528" s="76"/>
    </row>
    <row r="529">
      <c r="A529" s="76"/>
      <c r="B529" s="76"/>
      <c r="C529" s="262"/>
      <c r="D529" s="76"/>
      <c r="E529" s="76"/>
      <c r="F529" s="475"/>
      <c r="G529" s="475"/>
      <c r="H529" s="475"/>
      <c r="T529" s="76"/>
      <c r="U529" s="76"/>
    </row>
    <row r="530">
      <c r="A530" s="76"/>
      <c r="B530" s="76"/>
      <c r="C530" s="262"/>
      <c r="D530" s="76"/>
      <c r="E530" s="76"/>
      <c r="F530" s="475"/>
      <c r="G530" s="475"/>
      <c r="H530" s="475"/>
      <c r="T530" s="76"/>
      <c r="U530" s="76"/>
    </row>
    <row r="531">
      <c r="A531" s="76"/>
      <c r="B531" s="76"/>
      <c r="C531" s="262"/>
      <c r="D531" s="76"/>
      <c r="E531" s="76"/>
      <c r="F531" s="475"/>
      <c r="G531" s="475"/>
      <c r="H531" s="475"/>
      <c r="T531" s="76"/>
      <c r="U531" s="76"/>
    </row>
    <row r="532">
      <c r="A532" s="76"/>
      <c r="B532" s="76"/>
      <c r="C532" s="262"/>
      <c r="D532" s="76"/>
      <c r="E532" s="76"/>
      <c r="F532" s="475"/>
      <c r="G532" s="475"/>
      <c r="H532" s="475"/>
      <c r="T532" s="76"/>
      <c r="U532" s="76"/>
    </row>
    <row r="533">
      <c r="A533" s="76"/>
      <c r="B533" s="76"/>
      <c r="C533" s="262"/>
      <c r="D533" s="76"/>
      <c r="E533" s="76"/>
      <c r="F533" s="475"/>
      <c r="G533" s="475"/>
      <c r="H533" s="475"/>
      <c r="T533" s="76"/>
      <c r="U533" s="76"/>
    </row>
    <row r="534">
      <c r="A534" s="76"/>
      <c r="B534" s="76"/>
      <c r="C534" s="262"/>
      <c r="D534" s="76"/>
      <c r="E534" s="76"/>
      <c r="F534" s="475"/>
      <c r="G534" s="475"/>
      <c r="H534" s="475"/>
      <c r="T534" s="76"/>
      <c r="U534" s="76"/>
    </row>
    <row r="535">
      <c r="A535" s="76"/>
      <c r="B535" s="76"/>
      <c r="C535" s="262"/>
      <c r="D535" s="76"/>
      <c r="E535" s="76"/>
      <c r="F535" s="475"/>
      <c r="G535" s="475"/>
      <c r="H535" s="475"/>
      <c r="T535" s="76"/>
      <c r="U535" s="76"/>
    </row>
    <row r="536">
      <c r="A536" s="76"/>
      <c r="B536" s="76"/>
      <c r="C536" s="262"/>
      <c r="D536" s="76"/>
      <c r="E536" s="76"/>
      <c r="F536" s="475"/>
      <c r="G536" s="475"/>
      <c r="H536" s="475"/>
      <c r="T536" s="76"/>
      <c r="U536" s="76"/>
    </row>
    <row r="537">
      <c r="A537" s="76"/>
      <c r="B537" s="76"/>
      <c r="C537" s="262"/>
      <c r="D537" s="76"/>
      <c r="E537" s="76"/>
      <c r="F537" s="475"/>
      <c r="G537" s="475"/>
      <c r="H537" s="475"/>
      <c r="T537" s="76"/>
      <c r="U537" s="76"/>
    </row>
    <row r="538">
      <c r="A538" s="76"/>
      <c r="B538" s="76"/>
      <c r="C538" s="262"/>
      <c r="D538" s="76"/>
      <c r="E538" s="76"/>
      <c r="F538" s="475"/>
      <c r="G538" s="475"/>
      <c r="H538" s="475"/>
      <c r="T538" s="76"/>
      <c r="U538" s="76"/>
    </row>
    <row r="539">
      <c r="A539" s="76"/>
      <c r="B539" s="76"/>
      <c r="C539" s="262"/>
      <c r="D539" s="76"/>
      <c r="E539" s="76"/>
      <c r="F539" s="475"/>
      <c r="G539" s="475"/>
      <c r="H539" s="475"/>
      <c r="T539" s="76"/>
      <c r="U539" s="76"/>
    </row>
    <row r="540">
      <c r="A540" s="76"/>
      <c r="B540" s="76"/>
      <c r="C540" s="262"/>
      <c r="D540" s="76"/>
      <c r="E540" s="76"/>
      <c r="F540" s="475"/>
      <c r="G540" s="475"/>
      <c r="H540" s="475"/>
      <c r="T540" s="76"/>
      <c r="U540" s="76"/>
    </row>
    <row r="541">
      <c r="A541" s="76"/>
      <c r="B541" s="76"/>
      <c r="C541" s="262"/>
      <c r="D541" s="76"/>
      <c r="E541" s="76"/>
      <c r="F541" s="475"/>
      <c r="G541" s="475"/>
      <c r="H541" s="475"/>
      <c r="T541" s="76"/>
      <c r="U541" s="76"/>
    </row>
    <row r="542">
      <c r="A542" s="76"/>
      <c r="B542" s="76"/>
      <c r="C542" s="262"/>
      <c r="D542" s="76"/>
      <c r="E542" s="76"/>
      <c r="F542" s="475"/>
      <c r="G542" s="475"/>
      <c r="H542" s="475"/>
      <c r="T542" s="76"/>
      <c r="U542" s="76"/>
    </row>
    <row r="543">
      <c r="A543" s="76"/>
      <c r="B543" s="76"/>
      <c r="C543" s="262"/>
      <c r="D543" s="76"/>
      <c r="E543" s="76"/>
      <c r="F543" s="475"/>
      <c r="G543" s="475"/>
      <c r="H543" s="475"/>
      <c r="T543" s="76"/>
      <c r="U543" s="76"/>
    </row>
    <row r="544">
      <c r="A544" s="76"/>
      <c r="B544" s="76"/>
      <c r="C544" s="262"/>
      <c r="D544" s="76"/>
      <c r="E544" s="76"/>
      <c r="F544" s="475"/>
      <c r="G544" s="475"/>
      <c r="H544" s="475"/>
      <c r="T544" s="76"/>
      <c r="U544" s="76"/>
    </row>
    <row r="545">
      <c r="A545" s="76"/>
      <c r="B545" s="76"/>
      <c r="C545" s="262"/>
      <c r="D545" s="76"/>
      <c r="E545" s="76"/>
      <c r="F545" s="475"/>
      <c r="G545" s="475"/>
      <c r="H545" s="475"/>
      <c r="T545" s="76"/>
      <c r="U545" s="76"/>
    </row>
    <row r="546">
      <c r="A546" s="76"/>
      <c r="B546" s="76"/>
      <c r="C546" s="262"/>
      <c r="D546" s="76"/>
      <c r="E546" s="76"/>
      <c r="F546" s="475"/>
      <c r="G546" s="475"/>
      <c r="H546" s="475"/>
      <c r="T546" s="76"/>
      <c r="U546" s="76"/>
    </row>
    <row r="547">
      <c r="A547" s="76"/>
      <c r="B547" s="76"/>
      <c r="C547" s="262"/>
      <c r="D547" s="76"/>
      <c r="E547" s="76"/>
      <c r="F547" s="475"/>
      <c r="G547" s="475"/>
      <c r="H547" s="475"/>
      <c r="T547" s="76"/>
      <c r="U547" s="76"/>
    </row>
    <row r="548">
      <c r="A548" s="76"/>
      <c r="B548" s="76"/>
      <c r="C548" s="262"/>
      <c r="D548" s="76"/>
      <c r="E548" s="76"/>
      <c r="F548" s="475"/>
      <c r="G548" s="475"/>
      <c r="H548" s="475"/>
      <c r="T548" s="76"/>
      <c r="U548" s="76"/>
    </row>
    <row r="549">
      <c r="A549" s="76"/>
      <c r="B549" s="76"/>
      <c r="C549" s="262"/>
      <c r="D549" s="76"/>
      <c r="E549" s="76"/>
      <c r="F549" s="475"/>
      <c r="G549" s="475"/>
      <c r="H549" s="475"/>
      <c r="T549" s="76"/>
      <c r="U549" s="76"/>
    </row>
    <row r="550">
      <c r="A550" s="76"/>
      <c r="B550" s="76"/>
      <c r="C550" s="262"/>
      <c r="D550" s="76"/>
      <c r="E550" s="76"/>
      <c r="F550" s="475"/>
      <c r="G550" s="475"/>
      <c r="H550" s="475"/>
      <c r="T550" s="76"/>
      <c r="U550" s="76"/>
    </row>
    <row r="551">
      <c r="A551" s="76"/>
      <c r="B551" s="76"/>
      <c r="C551" s="262"/>
      <c r="D551" s="76"/>
      <c r="E551" s="76"/>
      <c r="F551" s="475"/>
      <c r="G551" s="475"/>
      <c r="H551" s="475"/>
      <c r="T551" s="76"/>
      <c r="U551" s="76"/>
    </row>
    <row r="552">
      <c r="A552" s="76"/>
      <c r="B552" s="76"/>
      <c r="C552" s="262"/>
      <c r="D552" s="76"/>
      <c r="E552" s="76"/>
      <c r="F552" s="475"/>
      <c r="G552" s="475"/>
      <c r="H552" s="475"/>
      <c r="T552" s="76"/>
      <c r="U552" s="76"/>
    </row>
    <row r="553">
      <c r="A553" s="76"/>
      <c r="B553" s="76"/>
      <c r="C553" s="262"/>
      <c r="D553" s="76"/>
      <c r="E553" s="76"/>
      <c r="F553" s="475"/>
      <c r="G553" s="475"/>
      <c r="H553" s="475"/>
      <c r="T553" s="76"/>
      <c r="U553" s="76"/>
    </row>
    <row r="554">
      <c r="A554" s="76"/>
      <c r="B554" s="76"/>
      <c r="C554" s="262"/>
      <c r="D554" s="76"/>
      <c r="E554" s="76"/>
      <c r="F554" s="475"/>
      <c r="G554" s="475"/>
      <c r="H554" s="475"/>
      <c r="T554" s="76"/>
      <c r="U554" s="76"/>
    </row>
    <row r="555">
      <c r="A555" s="76"/>
      <c r="B555" s="76"/>
      <c r="C555" s="262"/>
      <c r="D555" s="76"/>
      <c r="E555" s="76"/>
      <c r="F555" s="475"/>
      <c r="G555" s="475"/>
      <c r="H555" s="475"/>
      <c r="T555" s="76"/>
      <c r="U555" s="76"/>
    </row>
    <row r="556">
      <c r="A556" s="76"/>
      <c r="B556" s="76"/>
      <c r="C556" s="262"/>
      <c r="D556" s="76"/>
      <c r="E556" s="76"/>
      <c r="F556" s="475"/>
      <c r="G556" s="475"/>
      <c r="H556" s="475"/>
      <c r="T556" s="76"/>
      <c r="U556" s="76"/>
    </row>
    <row r="557">
      <c r="A557" s="76"/>
      <c r="B557" s="76"/>
      <c r="C557" s="262"/>
      <c r="D557" s="76"/>
      <c r="E557" s="76"/>
      <c r="F557" s="475"/>
      <c r="G557" s="475"/>
      <c r="H557" s="475"/>
      <c r="T557" s="76"/>
      <c r="U557" s="76"/>
    </row>
    <row r="558">
      <c r="A558" s="76"/>
      <c r="B558" s="76"/>
      <c r="C558" s="262"/>
      <c r="D558" s="76"/>
      <c r="E558" s="76"/>
      <c r="F558" s="475"/>
      <c r="G558" s="475"/>
      <c r="H558" s="475"/>
      <c r="T558" s="76"/>
      <c r="U558" s="76"/>
    </row>
    <row r="559">
      <c r="A559" s="76"/>
      <c r="B559" s="76"/>
      <c r="C559" s="262"/>
      <c r="D559" s="76"/>
      <c r="E559" s="76"/>
      <c r="F559" s="475"/>
      <c r="G559" s="475"/>
      <c r="H559" s="475"/>
      <c r="T559" s="76"/>
      <c r="U559" s="76"/>
    </row>
    <row r="560">
      <c r="A560" s="76"/>
      <c r="B560" s="76"/>
      <c r="C560" s="262"/>
      <c r="D560" s="76"/>
      <c r="E560" s="76"/>
      <c r="F560" s="475"/>
      <c r="G560" s="475"/>
      <c r="H560" s="475"/>
      <c r="T560" s="76"/>
      <c r="U560" s="76"/>
    </row>
    <row r="561">
      <c r="A561" s="76"/>
      <c r="B561" s="76"/>
      <c r="C561" s="262"/>
      <c r="D561" s="76"/>
      <c r="E561" s="76"/>
      <c r="F561" s="475"/>
      <c r="G561" s="475"/>
      <c r="H561" s="475"/>
      <c r="T561" s="76"/>
      <c r="U561" s="76"/>
    </row>
    <row r="562">
      <c r="A562" s="76"/>
      <c r="B562" s="76"/>
      <c r="C562" s="262"/>
      <c r="D562" s="76"/>
      <c r="E562" s="76"/>
      <c r="F562" s="475"/>
      <c r="G562" s="475"/>
      <c r="H562" s="475"/>
      <c r="T562" s="76"/>
      <c r="U562" s="76"/>
    </row>
    <row r="563">
      <c r="A563" s="76"/>
      <c r="B563" s="76"/>
      <c r="C563" s="262"/>
      <c r="D563" s="76"/>
      <c r="E563" s="76"/>
      <c r="F563" s="475"/>
      <c r="G563" s="475"/>
      <c r="H563" s="475"/>
      <c r="T563" s="76"/>
      <c r="U563" s="76"/>
    </row>
    <row r="564">
      <c r="A564" s="76"/>
      <c r="B564" s="76"/>
      <c r="C564" s="262"/>
      <c r="D564" s="76"/>
      <c r="E564" s="76"/>
      <c r="F564" s="475"/>
      <c r="G564" s="475"/>
      <c r="H564" s="475"/>
      <c r="T564" s="76"/>
      <c r="U564" s="76"/>
    </row>
    <row r="565">
      <c r="A565" s="76"/>
      <c r="B565" s="76"/>
      <c r="C565" s="262"/>
      <c r="D565" s="76"/>
      <c r="E565" s="76"/>
      <c r="F565" s="475"/>
      <c r="G565" s="475"/>
      <c r="H565" s="475"/>
      <c r="T565" s="76"/>
      <c r="U565" s="76"/>
    </row>
    <row r="566">
      <c r="A566" s="76"/>
      <c r="B566" s="76"/>
      <c r="C566" s="262"/>
      <c r="D566" s="76"/>
      <c r="E566" s="76"/>
      <c r="F566" s="475"/>
      <c r="G566" s="475"/>
      <c r="H566" s="475"/>
      <c r="T566" s="76"/>
      <c r="U566" s="76"/>
    </row>
    <row r="567">
      <c r="A567" s="76"/>
      <c r="B567" s="76"/>
      <c r="C567" s="262"/>
      <c r="D567" s="76"/>
      <c r="E567" s="76"/>
      <c r="F567" s="475"/>
      <c r="G567" s="475"/>
      <c r="H567" s="475"/>
      <c r="T567" s="76"/>
      <c r="U567" s="76"/>
    </row>
    <row r="568">
      <c r="A568" s="76"/>
      <c r="B568" s="76"/>
      <c r="C568" s="262"/>
      <c r="D568" s="76"/>
      <c r="E568" s="76"/>
      <c r="F568" s="475"/>
      <c r="G568" s="475"/>
      <c r="H568" s="475"/>
      <c r="T568" s="76"/>
      <c r="U568" s="76"/>
    </row>
    <row r="569">
      <c r="A569" s="76"/>
      <c r="B569" s="76"/>
      <c r="C569" s="262"/>
      <c r="D569" s="76"/>
      <c r="E569" s="76"/>
      <c r="F569" s="475"/>
      <c r="G569" s="475"/>
      <c r="H569" s="475"/>
      <c r="T569" s="76"/>
      <c r="U569" s="76"/>
    </row>
    <row r="570">
      <c r="A570" s="76"/>
      <c r="B570" s="76"/>
      <c r="C570" s="262"/>
      <c r="D570" s="76"/>
      <c r="E570" s="76"/>
      <c r="F570" s="475"/>
      <c r="G570" s="475"/>
      <c r="H570" s="475"/>
      <c r="T570" s="76"/>
      <c r="U570" s="76"/>
    </row>
    <row r="571">
      <c r="A571" s="76"/>
      <c r="B571" s="76"/>
      <c r="C571" s="262"/>
      <c r="D571" s="76"/>
      <c r="E571" s="76"/>
      <c r="F571" s="475"/>
      <c r="G571" s="475"/>
      <c r="H571" s="475"/>
      <c r="T571" s="76"/>
      <c r="U571" s="76"/>
    </row>
    <row r="572">
      <c r="A572" s="76"/>
      <c r="B572" s="76"/>
      <c r="C572" s="262"/>
      <c r="D572" s="76"/>
      <c r="E572" s="76"/>
      <c r="F572" s="475"/>
      <c r="G572" s="475"/>
      <c r="H572" s="475"/>
      <c r="T572" s="76"/>
      <c r="U572" s="76"/>
    </row>
    <row r="573">
      <c r="A573" s="76"/>
      <c r="B573" s="76"/>
      <c r="C573" s="262"/>
      <c r="D573" s="76"/>
      <c r="E573" s="76"/>
      <c r="F573" s="475"/>
      <c r="G573" s="475"/>
      <c r="H573" s="475"/>
      <c r="T573" s="76"/>
      <c r="U573" s="76"/>
    </row>
    <row r="574">
      <c r="A574" s="76"/>
      <c r="B574" s="76"/>
      <c r="C574" s="262"/>
      <c r="D574" s="76"/>
      <c r="E574" s="76"/>
      <c r="F574" s="475"/>
      <c r="G574" s="475"/>
      <c r="H574" s="475"/>
      <c r="T574" s="76"/>
      <c r="U574" s="76"/>
    </row>
    <row r="575">
      <c r="A575" s="76"/>
      <c r="B575" s="76"/>
      <c r="C575" s="262"/>
      <c r="D575" s="76"/>
      <c r="E575" s="76"/>
      <c r="F575" s="475"/>
      <c r="G575" s="475"/>
      <c r="H575" s="475"/>
      <c r="T575" s="76"/>
      <c r="U575" s="76"/>
    </row>
    <row r="576">
      <c r="A576" s="76"/>
      <c r="B576" s="76"/>
      <c r="C576" s="262"/>
      <c r="D576" s="76"/>
      <c r="E576" s="76"/>
      <c r="F576" s="475"/>
      <c r="G576" s="475"/>
      <c r="H576" s="475"/>
      <c r="T576" s="76"/>
      <c r="U576" s="76"/>
    </row>
    <row r="577">
      <c r="A577" s="76"/>
      <c r="B577" s="76"/>
      <c r="C577" s="262"/>
      <c r="D577" s="76"/>
      <c r="E577" s="76"/>
      <c r="F577" s="475"/>
      <c r="G577" s="475"/>
      <c r="H577" s="475"/>
      <c r="T577" s="76"/>
      <c r="U577" s="76"/>
    </row>
    <row r="578">
      <c r="A578" s="76"/>
      <c r="B578" s="76"/>
      <c r="C578" s="262"/>
      <c r="D578" s="76"/>
      <c r="E578" s="76"/>
      <c r="F578" s="475"/>
      <c r="G578" s="475"/>
      <c r="H578" s="475"/>
      <c r="T578" s="76"/>
      <c r="U578" s="76"/>
    </row>
    <row r="579">
      <c r="A579" s="76"/>
      <c r="B579" s="76"/>
      <c r="C579" s="262"/>
      <c r="D579" s="76"/>
      <c r="E579" s="76"/>
      <c r="F579" s="475"/>
      <c r="G579" s="475"/>
      <c r="H579" s="475"/>
      <c r="T579" s="76"/>
      <c r="U579" s="76"/>
    </row>
    <row r="580">
      <c r="A580" s="76"/>
      <c r="B580" s="76"/>
      <c r="C580" s="262"/>
      <c r="D580" s="76"/>
      <c r="E580" s="76"/>
      <c r="F580" s="475"/>
      <c r="G580" s="475"/>
      <c r="H580" s="475"/>
      <c r="T580" s="76"/>
      <c r="U580" s="76"/>
    </row>
    <row r="581">
      <c r="A581" s="76"/>
      <c r="B581" s="76"/>
      <c r="C581" s="262"/>
      <c r="D581" s="76"/>
      <c r="E581" s="76"/>
      <c r="F581" s="475"/>
      <c r="G581" s="475"/>
      <c r="H581" s="475"/>
      <c r="T581" s="76"/>
      <c r="U581" s="76"/>
    </row>
    <row r="582">
      <c r="A582" s="76"/>
      <c r="B582" s="76"/>
      <c r="C582" s="262"/>
      <c r="D582" s="76"/>
      <c r="E582" s="76"/>
      <c r="F582" s="475"/>
      <c r="G582" s="475"/>
      <c r="H582" s="475"/>
      <c r="T582" s="76"/>
      <c r="U582" s="76"/>
    </row>
    <row r="583">
      <c r="A583" s="76"/>
      <c r="B583" s="76"/>
      <c r="C583" s="262"/>
      <c r="D583" s="76"/>
      <c r="E583" s="76"/>
      <c r="F583" s="475"/>
      <c r="G583" s="475"/>
      <c r="H583" s="475"/>
      <c r="T583" s="76"/>
      <c r="U583" s="76"/>
    </row>
    <row r="584">
      <c r="A584" s="76"/>
      <c r="B584" s="76"/>
      <c r="C584" s="262"/>
      <c r="D584" s="76"/>
      <c r="E584" s="76"/>
      <c r="F584" s="475"/>
      <c r="G584" s="475"/>
      <c r="H584" s="475"/>
      <c r="T584" s="76"/>
      <c r="U584" s="76"/>
    </row>
    <row r="585">
      <c r="A585" s="76"/>
      <c r="B585" s="76"/>
      <c r="C585" s="262"/>
      <c r="D585" s="76"/>
      <c r="E585" s="76"/>
      <c r="F585" s="475"/>
      <c r="G585" s="475"/>
      <c r="H585" s="475"/>
      <c r="T585" s="76"/>
      <c r="U585" s="76"/>
    </row>
    <row r="586">
      <c r="A586" s="76"/>
      <c r="B586" s="76"/>
      <c r="C586" s="262"/>
      <c r="D586" s="76"/>
      <c r="E586" s="76"/>
      <c r="F586" s="475"/>
      <c r="G586" s="475"/>
      <c r="H586" s="475"/>
      <c r="T586" s="76"/>
      <c r="U586" s="76"/>
    </row>
    <row r="587">
      <c r="A587" s="76"/>
      <c r="B587" s="76"/>
      <c r="C587" s="262"/>
      <c r="D587" s="76"/>
      <c r="E587" s="76"/>
      <c r="F587" s="475"/>
      <c r="G587" s="475"/>
      <c r="H587" s="475"/>
      <c r="T587" s="76"/>
      <c r="U587" s="76"/>
    </row>
    <row r="588">
      <c r="A588" s="76"/>
      <c r="B588" s="76"/>
      <c r="C588" s="262"/>
      <c r="D588" s="76"/>
      <c r="E588" s="76"/>
      <c r="F588" s="475"/>
      <c r="G588" s="475"/>
      <c r="H588" s="475"/>
      <c r="T588" s="76"/>
      <c r="U588" s="76"/>
    </row>
    <row r="589">
      <c r="A589" s="76"/>
      <c r="B589" s="76"/>
      <c r="C589" s="262"/>
      <c r="D589" s="76"/>
      <c r="E589" s="76"/>
      <c r="F589" s="475"/>
      <c r="G589" s="475"/>
      <c r="H589" s="475"/>
      <c r="T589" s="76"/>
      <c r="U589" s="76"/>
    </row>
    <row r="590">
      <c r="A590" s="76"/>
      <c r="B590" s="76"/>
      <c r="C590" s="262"/>
      <c r="D590" s="76"/>
      <c r="E590" s="76"/>
      <c r="F590" s="475"/>
      <c r="G590" s="475"/>
      <c r="H590" s="475"/>
      <c r="T590" s="76"/>
      <c r="U590" s="76"/>
    </row>
    <row r="591">
      <c r="A591" s="76"/>
      <c r="B591" s="76"/>
      <c r="C591" s="262"/>
      <c r="D591" s="76"/>
      <c r="E591" s="76"/>
      <c r="F591" s="475"/>
      <c r="G591" s="475"/>
      <c r="H591" s="475"/>
      <c r="T591" s="76"/>
      <c r="U591" s="76"/>
    </row>
    <row r="592">
      <c r="A592" s="76"/>
      <c r="B592" s="76"/>
      <c r="C592" s="262"/>
      <c r="D592" s="76"/>
      <c r="E592" s="76"/>
      <c r="F592" s="475"/>
      <c r="G592" s="475"/>
      <c r="H592" s="475"/>
      <c r="T592" s="76"/>
      <c r="U592" s="76"/>
    </row>
    <row r="593">
      <c r="A593" s="76"/>
      <c r="B593" s="76"/>
      <c r="C593" s="262"/>
      <c r="D593" s="76"/>
      <c r="E593" s="76"/>
      <c r="F593" s="475"/>
      <c r="G593" s="475"/>
      <c r="H593" s="475"/>
      <c r="T593" s="76"/>
      <c r="U593" s="76"/>
    </row>
    <row r="594">
      <c r="A594" s="76"/>
      <c r="B594" s="76"/>
      <c r="C594" s="262"/>
      <c r="D594" s="76"/>
      <c r="E594" s="76"/>
      <c r="F594" s="475"/>
      <c r="G594" s="475"/>
      <c r="H594" s="475"/>
      <c r="T594" s="76"/>
      <c r="U594" s="76"/>
    </row>
    <row r="595">
      <c r="A595" s="76"/>
      <c r="B595" s="76"/>
      <c r="C595" s="262"/>
      <c r="D595" s="76"/>
      <c r="E595" s="76"/>
      <c r="F595" s="475"/>
      <c r="G595" s="475"/>
      <c r="H595" s="475"/>
      <c r="T595" s="76"/>
      <c r="U595" s="76"/>
    </row>
    <row r="596">
      <c r="A596" s="76"/>
      <c r="B596" s="76"/>
      <c r="C596" s="262"/>
      <c r="D596" s="76"/>
      <c r="E596" s="76"/>
      <c r="F596" s="475"/>
      <c r="G596" s="475"/>
      <c r="H596" s="475"/>
      <c r="T596" s="76"/>
      <c r="U596" s="76"/>
    </row>
    <row r="597">
      <c r="A597" s="76"/>
      <c r="B597" s="76"/>
      <c r="C597" s="262"/>
      <c r="D597" s="76"/>
      <c r="E597" s="76"/>
      <c r="F597" s="475"/>
      <c r="G597" s="475"/>
      <c r="H597" s="475"/>
      <c r="T597" s="76"/>
      <c r="U597" s="76"/>
    </row>
    <row r="598">
      <c r="A598" s="76"/>
      <c r="B598" s="76"/>
      <c r="C598" s="262"/>
      <c r="D598" s="76"/>
      <c r="E598" s="76"/>
      <c r="F598" s="475"/>
      <c r="G598" s="475"/>
      <c r="H598" s="475"/>
      <c r="T598" s="76"/>
      <c r="U598" s="76"/>
    </row>
    <row r="599">
      <c r="A599" s="76"/>
      <c r="B599" s="76"/>
      <c r="C599" s="262"/>
      <c r="D599" s="76"/>
      <c r="E599" s="76"/>
      <c r="F599" s="475"/>
      <c r="G599" s="475"/>
      <c r="H599" s="475"/>
      <c r="T599" s="76"/>
      <c r="U599" s="76"/>
    </row>
    <row r="600">
      <c r="A600" s="76"/>
      <c r="B600" s="76"/>
      <c r="C600" s="262"/>
      <c r="D600" s="76"/>
      <c r="E600" s="76"/>
      <c r="F600" s="475"/>
      <c r="G600" s="475"/>
      <c r="H600" s="475"/>
      <c r="T600" s="76"/>
      <c r="U600" s="76"/>
    </row>
    <row r="601">
      <c r="A601" s="76"/>
      <c r="B601" s="76"/>
      <c r="C601" s="262"/>
      <c r="D601" s="76"/>
      <c r="E601" s="76"/>
      <c r="F601" s="475"/>
      <c r="G601" s="475"/>
      <c r="H601" s="475"/>
      <c r="T601" s="76"/>
      <c r="U601" s="76"/>
    </row>
    <row r="602">
      <c r="A602" s="76"/>
      <c r="B602" s="76"/>
      <c r="C602" s="262"/>
      <c r="D602" s="76"/>
      <c r="E602" s="76"/>
      <c r="F602" s="475"/>
      <c r="G602" s="475"/>
      <c r="H602" s="475"/>
      <c r="T602" s="76"/>
      <c r="U602" s="76"/>
    </row>
    <row r="603">
      <c r="A603" s="76"/>
      <c r="B603" s="76"/>
      <c r="C603" s="262"/>
      <c r="D603" s="76"/>
      <c r="E603" s="76"/>
      <c r="F603" s="475"/>
      <c r="G603" s="475"/>
      <c r="H603" s="475"/>
      <c r="T603" s="76"/>
      <c r="U603" s="76"/>
    </row>
    <row r="604">
      <c r="A604" s="76"/>
      <c r="B604" s="76"/>
      <c r="C604" s="262"/>
      <c r="D604" s="76"/>
      <c r="E604" s="76"/>
      <c r="F604" s="475"/>
      <c r="G604" s="475"/>
      <c r="H604" s="475"/>
      <c r="T604" s="76"/>
      <c r="U604" s="76"/>
    </row>
    <row r="605">
      <c r="A605" s="76"/>
      <c r="B605" s="76"/>
      <c r="C605" s="262"/>
      <c r="D605" s="76"/>
      <c r="E605" s="76"/>
      <c r="F605" s="475"/>
      <c r="G605" s="475"/>
      <c r="H605" s="475"/>
      <c r="T605" s="76"/>
      <c r="U605" s="76"/>
    </row>
    <row r="606">
      <c r="A606" s="76"/>
      <c r="B606" s="76"/>
      <c r="C606" s="262"/>
      <c r="D606" s="76"/>
      <c r="E606" s="76"/>
      <c r="F606" s="475"/>
      <c r="G606" s="475"/>
      <c r="H606" s="475"/>
      <c r="T606" s="76"/>
      <c r="U606" s="76"/>
    </row>
    <row r="607">
      <c r="A607" s="76"/>
      <c r="B607" s="76"/>
      <c r="C607" s="262"/>
      <c r="D607" s="76"/>
      <c r="E607" s="76"/>
      <c r="F607" s="475"/>
      <c r="G607" s="475"/>
      <c r="H607" s="475"/>
      <c r="T607" s="76"/>
      <c r="U607" s="76"/>
    </row>
    <row r="608">
      <c r="A608" s="76"/>
      <c r="B608" s="76"/>
      <c r="C608" s="262"/>
      <c r="D608" s="76"/>
      <c r="E608" s="76"/>
      <c r="F608" s="475"/>
      <c r="G608" s="475"/>
      <c r="H608" s="475"/>
      <c r="T608" s="76"/>
      <c r="U608" s="76"/>
    </row>
    <row r="609">
      <c r="A609" s="76"/>
      <c r="B609" s="76"/>
      <c r="C609" s="262"/>
      <c r="D609" s="76"/>
      <c r="E609" s="76"/>
      <c r="F609" s="475"/>
      <c r="G609" s="475"/>
      <c r="H609" s="475"/>
      <c r="T609" s="76"/>
      <c r="U609" s="76"/>
    </row>
    <row r="610">
      <c r="A610" s="76"/>
      <c r="B610" s="76"/>
      <c r="C610" s="262"/>
      <c r="D610" s="76"/>
      <c r="E610" s="76"/>
      <c r="F610" s="475"/>
      <c r="G610" s="475"/>
      <c r="H610" s="475"/>
      <c r="T610" s="76"/>
      <c r="U610" s="76"/>
    </row>
    <row r="611">
      <c r="A611" s="76"/>
      <c r="B611" s="76"/>
      <c r="C611" s="262"/>
      <c r="D611" s="76"/>
      <c r="E611" s="76"/>
      <c r="F611" s="475"/>
      <c r="G611" s="475"/>
      <c r="H611" s="475"/>
      <c r="T611" s="76"/>
      <c r="U611" s="76"/>
    </row>
    <row r="612">
      <c r="A612" s="76"/>
      <c r="B612" s="76"/>
      <c r="C612" s="262"/>
      <c r="D612" s="76"/>
      <c r="E612" s="76"/>
      <c r="F612" s="475"/>
      <c r="G612" s="475"/>
      <c r="H612" s="475"/>
      <c r="T612" s="76"/>
      <c r="U612" s="76"/>
    </row>
    <row r="613">
      <c r="A613" s="76"/>
      <c r="B613" s="76"/>
      <c r="C613" s="262"/>
      <c r="D613" s="76"/>
      <c r="E613" s="76"/>
      <c r="F613" s="475"/>
      <c r="G613" s="475"/>
      <c r="H613" s="475"/>
      <c r="T613" s="76"/>
      <c r="U613" s="76"/>
    </row>
    <row r="614">
      <c r="A614" s="76"/>
      <c r="B614" s="76"/>
      <c r="C614" s="262"/>
      <c r="D614" s="76"/>
      <c r="E614" s="76"/>
      <c r="F614" s="475"/>
      <c r="G614" s="475"/>
      <c r="H614" s="475"/>
      <c r="T614" s="76"/>
      <c r="U614" s="76"/>
    </row>
    <row r="615">
      <c r="A615" s="76"/>
      <c r="B615" s="76"/>
      <c r="C615" s="262"/>
      <c r="D615" s="76"/>
      <c r="E615" s="76"/>
      <c r="F615" s="475"/>
      <c r="G615" s="475"/>
      <c r="H615" s="475"/>
      <c r="T615" s="76"/>
      <c r="U615" s="76"/>
    </row>
    <row r="616">
      <c r="A616" s="76"/>
      <c r="B616" s="76"/>
      <c r="C616" s="262"/>
      <c r="D616" s="76"/>
      <c r="E616" s="76"/>
      <c r="F616" s="475"/>
      <c r="G616" s="475"/>
      <c r="H616" s="475"/>
      <c r="T616" s="76"/>
      <c r="U616" s="76"/>
    </row>
    <row r="617">
      <c r="A617" s="76"/>
      <c r="B617" s="76"/>
      <c r="C617" s="262"/>
      <c r="D617" s="76"/>
      <c r="E617" s="76"/>
      <c r="F617" s="475"/>
      <c r="G617" s="475"/>
      <c r="H617" s="475"/>
      <c r="T617" s="76"/>
      <c r="U617" s="76"/>
    </row>
    <row r="618">
      <c r="A618" s="76"/>
      <c r="B618" s="76"/>
      <c r="C618" s="262"/>
      <c r="D618" s="76"/>
      <c r="E618" s="76"/>
      <c r="F618" s="475"/>
      <c r="G618" s="475"/>
      <c r="H618" s="475"/>
      <c r="T618" s="76"/>
      <c r="U618" s="76"/>
    </row>
    <row r="619">
      <c r="A619" s="76"/>
      <c r="B619" s="76"/>
      <c r="C619" s="262"/>
      <c r="D619" s="76"/>
      <c r="E619" s="76"/>
      <c r="F619" s="475"/>
      <c r="G619" s="475"/>
      <c r="H619" s="475"/>
      <c r="T619" s="76"/>
      <c r="U619" s="76"/>
    </row>
    <row r="620">
      <c r="A620" s="76"/>
      <c r="B620" s="76"/>
      <c r="C620" s="262"/>
      <c r="D620" s="76"/>
      <c r="E620" s="76"/>
      <c r="F620" s="475"/>
      <c r="G620" s="475"/>
      <c r="H620" s="475"/>
      <c r="T620" s="76"/>
      <c r="U620" s="76"/>
    </row>
    <row r="621">
      <c r="A621" s="76"/>
      <c r="B621" s="76"/>
      <c r="C621" s="262"/>
      <c r="D621" s="76"/>
      <c r="E621" s="76"/>
      <c r="F621" s="475"/>
      <c r="G621" s="475"/>
      <c r="H621" s="475"/>
      <c r="T621" s="76"/>
      <c r="U621" s="76"/>
    </row>
    <row r="622">
      <c r="A622" s="76"/>
      <c r="B622" s="76"/>
      <c r="C622" s="262"/>
      <c r="D622" s="76"/>
      <c r="E622" s="76"/>
      <c r="F622" s="475"/>
      <c r="G622" s="475"/>
      <c r="H622" s="475"/>
      <c r="T622" s="76"/>
      <c r="U622" s="76"/>
    </row>
    <row r="623">
      <c r="A623" s="76"/>
      <c r="B623" s="76"/>
      <c r="C623" s="262"/>
      <c r="D623" s="76"/>
      <c r="E623" s="76"/>
      <c r="F623" s="475"/>
      <c r="G623" s="475"/>
      <c r="H623" s="475"/>
      <c r="T623" s="76"/>
      <c r="U623" s="76"/>
    </row>
    <row r="624">
      <c r="A624" s="76"/>
      <c r="B624" s="76"/>
      <c r="C624" s="262"/>
      <c r="D624" s="76"/>
      <c r="E624" s="76"/>
      <c r="F624" s="475"/>
      <c r="G624" s="475"/>
      <c r="H624" s="475"/>
      <c r="T624" s="76"/>
      <c r="U624" s="76"/>
    </row>
    <row r="625">
      <c r="A625" s="76"/>
      <c r="B625" s="76"/>
      <c r="C625" s="262"/>
      <c r="D625" s="76"/>
      <c r="E625" s="76"/>
      <c r="F625" s="475"/>
      <c r="G625" s="475"/>
      <c r="H625" s="475"/>
      <c r="T625" s="76"/>
      <c r="U625" s="76"/>
    </row>
    <row r="626">
      <c r="A626" s="76"/>
      <c r="B626" s="76"/>
      <c r="C626" s="262"/>
      <c r="D626" s="76"/>
      <c r="E626" s="76"/>
      <c r="F626" s="475"/>
      <c r="G626" s="475"/>
      <c r="H626" s="475"/>
      <c r="T626" s="76"/>
      <c r="U626" s="76"/>
    </row>
    <row r="627">
      <c r="A627" s="76"/>
      <c r="B627" s="76"/>
      <c r="C627" s="262"/>
      <c r="D627" s="76"/>
      <c r="E627" s="76"/>
      <c r="F627" s="475"/>
      <c r="G627" s="475"/>
      <c r="H627" s="475"/>
      <c r="T627" s="76"/>
      <c r="U627" s="76"/>
    </row>
    <row r="628">
      <c r="A628" s="76"/>
      <c r="B628" s="76"/>
      <c r="C628" s="262"/>
      <c r="D628" s="76"/>
      <c r="E628" s="76"/>
      <c r="F628" s="475"/>
      <c r="G628" s="475"/>
      <c r="H628" s="475"/>
      <c r="T628" s="76"/>
      <c r="U628" s="76"/>
    </row>
    <row r="629">
      <c r="A629" s="76"/>
      <c r="B629" s="76"/>
      <c r="C629" s="262"/>
      <c r="D629" s="76"/>
      <c r="E629" s="76"/>
      <c r="F629" s="475"/>
      <c r="G629" s="475"/>
      <c r="H629" s="475"/>
      <c r="T629" s="76"/>
      <c r="U629" s="76"/>
    </row>
    <row r="630">
      <c r="A630" s="76"/>
      <c r="B630" s="76"/>
      <c r="C630" s="262"/>
      <c r="D630" s="76"/>
      <c r="E630" s="76"/>
      <c r="F630" s="475"/>
      <c r="G630" s="475"/>
      <c r="H630" s="475"/>
      <c r="T630" s="76"/>
      <c r="U630" s="76"/>
    </row>
    <row r="631">
      <c r="A631" s="76"/>
      <c r="B631" s="76"/>
      <c r="C631" s="262"/>
      <c r="D631" s="76"/>
      <c r="E631" s="76"/>
      <c r="F631" s="475"/>
      <c r="G631" s="475"/>
      <c r="H631" s="475"/>
      <c r="T631" s="76"/>
      <c r="U631" s="76"/>
    </row>
    <row r="632">
      <c r="A632" s="76"/>
      <c r="B632" s="76"/>
      <c r="C632" s="262"/>
      <c r="D632" s="76"/>
      <c r="E632" s="76"/>
      <c r="F632" s="475"/>
      <c r="G632" s="475"/>
      <c r="H632" s="475"/>
      <c r="T632" s="76"/>
      <c r="U632" s="76"/>
    </row>
    <row r="633">
      <c r="A633" s="76"/>
      <c r="B633" s="76"/>
      <c r="C633" s="262"/>
      <c r="D633" s="76"/>
      <c r="E633" s="76"/>
      <c r="F633" s="475"/>
      <c r="G633" s="475"/>
      <c r="H633" s="475"/>
      <c r="T633" s="76"/>
      <c r="U633" s="76"/>
    </row>
    <row r="634">
      <c r="A634" s="76"/>
      <c r="B634" s="76"/>
      <c r="C634" s="262"/>
      <c r="D634" s="76"/>
      <c r="E634" s="76"/>
      <c r="F634" s="475"/>
      <c r="G634" s="475"/>
      <c r="H634" s="475"/>
      <c r="T634" s="76"/>
      <c r="U634" s="76"/>
    </row>
    <row r="635">
      <c r="A635" s="76"/>
      <c r="B635" s="76"/>
      <c r="C635" s="262"/>
      <c r="D635" s="76"/>
      <c r="E635" s="76"/>
      <c r="F635" s="475"/>
      <c r="G635" s="475"/>
      <c r="H635" s="475"/>
      <c r="T635" s="76"/>
      <c r="U635" s="76"/>
    </row>
    <row r="636">
      <c r="A636" s="76"/>
      <c r="B636" s="76"/>
      <c r="C636" s="262"/>
      <c r="D636" s="76"/>
      <c r="E636" s="76"/>
      <c r="F636" s="475"/>
      <c r="G636" s="475"/>
      <c r="H636" s="475"/>
      <c r="T636" s="76"/>
      <c r="U636" s="76"/>
    </row>
    <row r="637">
      <c r="A637" s="76"/>
      <c r="B637" s="76"/>
      <c r="C637" s="262"/>
      <c r="D637" s="76"/>
      <c r="E637" s="76"/>
      <c r="F637" s="475"/>
      <c r="G637" s="475"/>
      <c r="H637" s="475"/>
      <c r="T637" s="76"/>
      <c r="U637" s="76"/>
    </row>
    <row r="638">
      <c r="A638" s="76"/>
      <c r="B638" s="76"/>
      <c r="C638" s="262"/>
      <c r="D638" s="76"/>
      <c r="E638" s="76"/>
      <c r="F638" s="475"/>
      <c r="G638" s="475"/>
      <c r="H638" s="475"/>
      <c r="T638" s="76"/>
      <c r="U638" s="76"/>
    </row>
    <row r="639">
      <c r="A639" s="76"/>
      <c r="B639" s="76"/>
      <c r="C639" s="262"/>
      <c r="D639" s="76"/>
      <c r="E639" s="76"/>
      <c r="F639" s="475"/>
      <c r="G639" s="475"/>
      <c r="H639" s="475"/>
      <c r="T639" s="76"/>
      <c r="U639" s="76"/>
    </row>
    <row r="640">
      <c r="A640" s="76"/>
      <c r="B640" s="76"/>
      <c r="C640" s="262"/>
      <c r="D640" s="76"/>
      <c r="E640" s="76"/>
      <c r="F640" s="475"/>
      <c r="G640" s="475"/>
      <c r="H640" s="475"/>
      <c r="T640" s="76"/>
      <c r="U640" s="76"/>
    </row>
    <row r="641">
      <c r="A641" s="76"/>
      <c r="B641" s="76"/>
      <c r="C641" s="262"/>
      <c r="D641" s="76"/>
      <c r="E641" s="76"/>
      <c r="F641" s="475"/>
      <c r="G641" s="475"/>
      <c r="H641" s="475"/>
      <c r="T641" s="76"/>
      <c r="U641" s="76"/>
    </row>
    <row r="642">
      <c r="A642" s="76"/>
      <c r="B642" s="76"/>
      <c r="C642" s="262"/>
      <c r="D642" s="76"/>
      <c r="E642" s="76"/>
      <c r="F642" s="475"/>
      <c r="G642" s="475"/>
      <c r="H642" s="475"/>
      <c r="T642" s="76"/>
      <c r="U642" s="76"/>
    </row>
    <row r="643">
      <c r="A643" s="76"/>
      <c r="B643" s="76"/>
      <c r="C643" s="262"/>
      <c r="D643" s="76"/>
      <c r="E643" s="76"/>
      <c r="F643" s="475"/>
      <c r="G643" s="475"/>
      <c r="H643" s="475"/>
      <c r="T643" s="76"/>
      <c r="U643" s="76"/>
    </row>
    <row r="644">
      <c r="A644" s="76"/>
      <c r="B644" s="76"/>
      <c r="C644" s="262"/>
      <c r="D644" s="76"/>
      <c r="E644" s="76"/>
      <c r="F644" s="475"/>
      <c r="G644" s="475"/>
      <c r="H644" s="475"/>
      <c r="T644" s="76"/>
      <c r="U644" s="76"/>
    </row>
    <row r="645">
      <c r="A645" s="76"/>
      <c r="B645" s="76"/>
      <c r="C645" s="262"/>
      <c r="D645" s="76"/>
      <c r="E645" s="76"/>
      <c r="F645" s="475"/>
      <c r="G645" s="475"/>
      <c r="H645" s="475"/>
      <c r="T645" s="76"/>
      <c r="U645" s="76"/>
    </row>
    <row r="646">
      <c r="A646" s="76"/>
      <c r="B646" s="76"/>
      <c r="C646" s="262"/>
      <c r="D646" s="76"/>
      <c r="E646" s="76"/>
      <c r="F646" s="475"/>
      <c r="G646" s="475"/>
      <c r="H646" s="475"/>
      <c r="T646" s="76"/>
      <c r="U646" s="76"/>
    </row>
    <row r="647">
      <c r="A647" s="76"/>
      <c r="B647" s="76"/>
      <c r="C647" s="262"/>
      <c r="D647" s="76"/>
      <c r="E647" s="76"/>
      <c r="F647" s="475"/>
      <c r="G647" s="475"/>
      <c r="H647" s="475"/>
      <c r="T647" s="76"/>
      <c r="U647" s="76"/>
    </row>
    <row r="648">
      <c r="A648" s="76"/>
      <c r="B648" s="76"/>
      <c r="C648" s="262"/>
      <c r="D648" s="76"/>
      <c r="E648" s="76"/>
      <c r="F648" s="475"/>
      <c r="G648" s="475"/>
      <c r="H648" s="475"/>
      <c r="T648" s="76"/>
      <c r="U648" s="76"/>
    </row>
    <row r="649">
      <c r="A649" s="76"/>
      <c r="B649" s="76"/>
      <c r="C649" s="262"/>
      <c r="D649" s="76"/>
      <c r="E649" s="76"/>
      <c r="F649" s="475"/>
      <c r="G649" s="475"/>
      <c r="H649" s="475"/>
      <c r="T649" s="76"/>
      <c r="U649" s="76"/>
    </row>
    <row r="650">
      <c r="A650" s="76"/>
      <c r="B650" s="76"/>
      <c r="C650" s="262"/>
      <c r="D650" s="76"/>
      <c r="E650" s="76"/>
      <c r="F650" s="475"/>
      <c r="G650" s="475"/>
      <c r="H650" s="475"/>
      <c r="T650" s="76"/>
      <c r="U650" s="76"/>
    </row>
    <row r="651">
      <c r="A651" s="76"/>
      <c r="B651" s="76"/>
      <c r="C651" s="262"/>
      <c r="D651" s="76"/>
      <c r="E651" s="76"/>
      <c r="F651" s="475"/>
      <c r="G651" s="475"/>
      <c r="H651" s="475"/>
      <c r="T651" s="76"/>
      <c r="U651" s="76"/>
    </row>
    <row r="652">
      <c r="A652" s="76"/>
      <c r="B652" s="76"/>
      <c r="C652" s="262"/>
      <c r="D652" s="76"/>
      <c r="E652" s="76"/>
      <c r="F652" s="475"/>
      <c r="G652" s="475"/>
      <c r="H652" s="475"/>
      <c r="T652" s="76"/>
      <c r="U652" s="76"/>
    </row>
    <row r="653">
      <c r="A653" s="76"/>
      <c r="B653" s="76"/>
      <c r="C653" s="262"/>
      <c r="D653" s="76"/>
      <c r="E653" s="76"/>
      <c r="F653" s="475"/>
      <c r="G653" s="475"/>
      <c r="H653" s="475"/>
      <c r="T653" s="76"/>
      <c r="U653" s="76"/>
    </row>
    <row r="654">
      <c r="A654" s="76"/>
      <c r="B654" s="76"/>
      <c r="C654" s="262"/>
      <c r="D654" s="76"/>
      <c r="E654" s="76"/>
      <c r="F654" s="475"/>
      <c r="G654" s="475"/>
      <c r="H654" s="475"/>
      <c r="T654" s="76"/>
      <c r="U654" s="76"/>
    </row>
    <row r="655">
      <c r="A655" s="76"/>
      <c r="B655" s="76"/>
      <c r="C655" s="262"/>
      <c r="D655" s="76"/>
      <c r="E655" s="76"/>
      <c r="F655" s="475"/>
      <c r="G655" s="475"/>
      <c r="H655" s="475"/>
      <c r="T655" s="76"/>
      <c r="U655" s="76"/>
    </row>
    <row r="656">
      <c r="A656" s="76"/>
      <c r="B656" s="76"/>
      <c r="C656" s="262"/>
      <c r="D656" s="76"/>
      <c r="E656" s="76"/>
      <c r="F656" s="475"/>
      <c r="G656" s="475"/>
      <c r="H656" s="475"/>
      <c r="T656" s="76"/>
      <c r="U656" s="76"/>
    </row>
    <row r="657">
      <c r="A657" s="76"/>
      <c r="B657" s="76"/>
      <c r="C657" s="262"/>
      <c r="D657" s="76"/>
      <c r="E657" s="76"/>
      <c r="F657" s="475"/>
      <c r="G657" s="475"/>
      <c r="H657" s="475"/>
      <c r="T657" s="76"/>
      <c r="U657" s="76"/>
    </row>
    <row r="658">
      <c r="A658" s="76"/>
      <c r="B658" s="76"/>
      <c r="C658" s="262"/>
      <c r="D658" s="76"/>
      <c r="E658" s="76"/>
      <c r="F658" s="475"/>
      <c r="G658" s="475"/>
      <c r="H658" s="475"/>
      <c r="T658" s="76"/>
      <c r="U658" s="76"/>
    </row>
    <row r="659">
      <c r="A659" s="76"/>
      <c r="B659" s="76"/>
      <c r="C659" s="262"/>
      <c r="D659" s="76"/>
      <c r="E659" s="76"/>
      <c r="F659" s="475"/>
      <c r="G659" s="475"/>
      <c r="H659" s="475"/>
      <c r="T659" s="76"/>
      <c r="U659" s="76"/>
    </row>
    <row r="660">
      <c r="A660" s="76"/>
      <c r="B660" s="76"/>
      <c r="C660" s="262"/>
      <c r="D660" s="76"/>
      <c r="E660" s="76"/>
      <c r="F660" s="475"/>
      <c r="G660" s="475"/>
      <c r="H660" s="475"/>
      <c r="T660" s="76"/>
      <c r="U660" s="76"/>
    </row>
    <row r="661">
      <c r="A661" s="76"/>
      <c r="B661" s="76"/>
      <c r="C661" s="262"/>
      <c r="D661" s="76"/>
      <c r="E661" s="76"/>
      <c r="F661" s="475"/>
      <c r="G661" s="475"/>
      <c r="H661" s="475"/>
      <c r="T661" s="76"/>
      <c r="U661" s="76"/>
    </row>
    <row r="662">
      <c r="A662" s="76"/>
      <c r="B662" s="76"/>
      <c r="C662" s="262"/>
      <c r="D662" s="76"/>
      <c r="E662" s="76"/>
      <c r="F662" s="475"/>
      <c r="G662" s="475"/>
      <c r="H662" s="475"/>
      <c r="T662" s="76"/>
      <c r="U662" s="76"/>
    </row>
    <row r="663">
      <c r="A663" s="76"/>
      <c r="B663" s="76"/>
      <c r="C663" s="262"/>
      <c r="D663" s="76"/>
      <c r="E663" s="76"/>
      <c r="F663" s="475"/>
      <c r="G663" s="475"/>
      <c r="H663" s="475"/>
      <c r="T663" s="76"/>
      <c r="U663" s="76"/>
    </row>
    <row r="664">
      <c r="A664" s="76"/>
      <c r="B664" s="76"/>
      <c r="C664" s="262"/>
      <c r="D664" s="76"/>
      <c r="E664" s="76"/>
      <c r="F664" s="475"/>
      <c r="G664" s="475"/>
      <c r="H664" s="475"/>
      <c r="T664" s="76"/>
      <c r="U664" s="76"/>
    </row>
    <row r="665">
      <c r="A665" s="76"/>
      <c r="B665" s="76"/>
      <c r="C665" s="262"/>
      <c r="D665" s="76"/>
      <c r="E665" s="76"/>
      <c r="F665" s="475"/>
      <c r="G665" s="475"/>
      <c r="H665" s="475"/>
      <c r="T665" s="76"/>
      <c r="U665" s="76"/>
    </row>
    <row r="666">
      <c r="A666" s="76"/>
      <c r="B666" s="76"/>
      <c r="C666" s="262"/>
      <c r="D666" s="76"/>
      <c r="E666" s="76"/>
      <c r="F666" s="475"/>
      <c r="G666" s="475"/>
      <c r="H666" s="475"/>
      <c r="T666" s="76"/>
      <c r="U666" s="76"/>
    </row>
    <row r="667">
      <c r="A667" s="76"/>
      <c r="B667" s="76"/>
      <c r="C667" s="262"/>
      <c r="D667" s="76"/>
      <c r="E667" s="76"/>
      <c r="F667" s="475"/>
      <c r="G667" s="475"/>
      <c r="H667" s="475"/>
      <c r="T667" s="76"/>
      <c r="U667" s="76"/>
    </row>
    <row r="668">
      <c r="A668" s="76"/>
      <c r="B668" s="76"/>
      <c r="C668" s="262"/>
      <c r="D668" s="76"/>
      <c r="E668" s="76"/>
      <c r="F668" s="475"/>
      <c r="G668" s="475"/>
      <c r="H668" s="475"/>
      <c r="T668" s="76"/>
      <c r="U668" s="76"/>
    </row>
    <row r="669">
      <c r="A669" s="76"/>
      <c r="B669" s="76"/>
      <c r="C669" s="262"/>
      <c r="D669" s="76"/>
      <c r="E669" s="76"/>
      <c r="F669" s="475"/>
      <c r="G669" s="475"/>
      <c r="H669" s="475"/>
      <c r="T669" s="76"/>
      <c r="U669" s="76"/>
    </row>
    <row r="670">
      <c r="A670" s="76"/>
      <c r="B670" s="76"/>
      <c r="C670" s="262"/>
      <c r="D670" s="76"/>
      <c r="E670" s="76"/>
      <c r="F670" s="475"/>
      <c r="G670" s="475"/>
      <c r="H670" s="475"/>
      <c r="T670" s="76"/>
      <c r="U670" s="76"/>
    </row>
    <row r="671">
      <c r="A671" s="76"/>
      <c r="B671" s="76"/>
      <c r="C671" s="262"/>
      <c r="D671" s="76"/>
      <c r="E671" s="76"/>
      <c r="F671" s="475"/>
      <c r="G671" s="475"/>
      <c r="H671" s="475"/>
      <c r="T671" s="76"/>
      <c r="U671" s="76"/>
    </row>
    <row r="672">
      <c r="A672" s="76"/>
      <c r="B672" s="76"/>
      <c r="C672" s="262"/>
      <c r="D672" s="76"/>
      <c r="E672" s="76"/>
      <c r="F672" s="475"/>
      <c r="G672" s="475"/>
      <c r="H672" s="475"/>
      <c r="T672" s="76"/>
      <c r="U672" s="76"/>
    </row>
    <row r="673">
      <c r="A673" s="76"/>
      <c r="B673" s="76"/>
      <c r="C673" s="262"/>
      <c r="D673" s="76"/>
      <c r="E673" s="76"/>
      <c r="F673" s="475"/>
      <c r="G673" s="475"/>
      <c r="H673" s="475"/>
      <c r="T673" s="76"/>
      <c r="U673" s="76"/>
    </row>
    <row r="674">
      <c r="A674" s="76"/>
      <c r="B674" s="76"/>
      <c r="C674" s="262"/>
      <c r="D674" s="76"/>
      <c r="E674" s="76"/>
      <c r="F674" s="475"/>
      <c r="G674" s="475"/>
      <c r="H674" s="475"/>
      <c r="T674" s="76"/>
      <c r="U674" s="76"/>
    </row>
    <row r="675">
      <c r="A675" s="76"/>
      <c r="B675" s="76"/>
      <c r="C675" s="262"/>
      <c r="D675" s="76"/>
      <c r="E675" s="76"/>
      <c r="F675" s="475"/>
      <c r="G675" s="475"/>
      <c r="H675" s="475"/>
      <c r="T675" s="76"/>
      <c r="U675" s="76"/>
    </row>
    <row r="676">
      <c r="A676" s="76"/>
      <c r="B676" s="76"/>
      <c r="C676" s="262"/>
      <c r="D676" s="76"/>
      <c r="E676" s="76"/>
      <c r="F676" s="475"/>
      <c r="G676" s="475"/>
      <c r="H676" s="475"/>
      <c r="T676" s="76"/>
      <c r="U676" s="76"/>
    </row>
    <row r="677">
      <c r="A677" s="76"/>
      <c r="B677" s="76"/>
      <c r="C677" s="262"/>
      <c r="D677" s="76"/>
      <c r="E677" s="76"/>
      <c r="F677" s="475"/>
      <c r="G677" s="475"/>
      <c r="H677" s="475"/>
      <c r="T677" s="76"/>
      <c r="U677" s="76"/>
    </row>
    <row r="678">
      <c r="A678" s="76"/>
      <c r="B678" s="76"/>
      <c r="C678" s="262"/>
      <c r="D678" s="76"/>
      <c r="E678" s="76"/>
      <c r="F678" s="475"/>
      <c r="G678" s="475"/>
      <c r="H678" s="475"/>
      <c r="T678" s="76"/>
      <c r="U678" s="76"/>
    </row>
    <row r="679">
      <c r="A679" s="76"/>
      <c r="B679" s="76"/>
      <c r="C679" s="262"/>
      <c r="D679" s="76"/>
      <c r="E679" s="76"/>
      <c r="F679" s="475"/>
      <c r="G679" s="475"/>
      <c r="H679" s="475"/>
      <c r="T679" s="76"/>
      <c r="U679" s="76"/>
    </row>
    <row r="680">
      <c r="A680" s="76"/>
      <c r="B680" s="76"/>
      <c r="C680" s="262"/>
      <c r="D680" s="76"/>
      <c r="E680" s="76"/>
      <c r="F680" s="475"/>
      <c r="G680" s="475"/>
      <c r="H680" s="475"/>
      <c r="T680" s="76"/>
      <c r="U680" s="76"/>
    </row>
    <row r="681">
      <c r="A681" s="76"/>
      <c r="B681" s="76"/>
      <c r="C681" s="262"/>
      <c r="D681" s="76"/>
      <c r="E681" s="76"/>
      <c r="F681" s="475"/>
      <c r="G681" s="475"/>
      <c r="H681" s="475"/>
      <c r="T681" s="76"/>
      <c r="U681" s="76"/>
    </row>
    <row r="682">
      <c r="A682" s="76"/>
      <c r="B682" s="76"/>
      <c r="C682" s="262"/>
      <c r="D682" s="76"/>
      <c r="E682" s="76"/>
      <c r="F682" s="475"/>
      <c r="G682" s="475"/>
      <c r="H682" s="475"/>
      <c r="T682" s="76"/>
      <c r="U682" s="76"/>
    </row>
    <row r="683">
      <c r="A683" s="76"/>
      <c r="B683" s="76"/>
      <c r="C683" s="262"/>
      <c r="D683" s="76"/>
      <c r="E683" s="76"/>
      <c r="F683" s="475"/>
      <c r="G683" s="475"/>
      <c r="H683" s="475"/>
      <c r="T683" s="76"/>
      <c r="U683" s="76"/>
    </row>
    <row r="684">
      <c r="A684" s="76"/>
      <c r="B684" s="76"/>
      <c r="C684" s="262"/>
      <c r="D684" s="76"/>
      <c r="E684" s="76"/>
      <c r="F684" s="475"/>
      <c r="G684" s="475"/>
      <c r="H684" s="475"/>
      <c r="T684" s="76"/>
      <c r="U684" s="76"/>
    </row>
    <row r="685">
      <c r="A685" s="76"/>
      <c r="B685" s="76"/>
      <c r="C685" s="262"/>
      <c r="D685" s="76"/>
      <c r="E685" s="76"/>
      <c r="F685" s="475"/>
      <c r="G685" s="475"/>
      <c r="H685" s="475"/>
      <c r="T685" s="76"/>
      <c r="U685" s="76"/>
    </row>
    <row r="686">
      <c r="A686" s="76"/>
      <c r="B686" s="76"/>
      <c r="C686" s="262"/>
      <c r="D686" s="76"/>
      <c r="E686" s="76"/>
      <c r="F686" s="475"/>
      <c r="G686" s="475"/>
      <c r="H686" s="475"/>
      <c r="T686" s="76"/>
      <c r="U686" s="76"/>
    </row>
    <row r="687">
      <c r="A687" s="76"/>
      <c r="B687" s="76"/>
      <c r="C687" s="262"/>
      <c r="D687" s="76"/>
      <c r="E687" s="76"/>
      <c r="F687" s="475"/>
      <c r="G687" s="475"/>
      <c r="H687" s="475"/>
      <c r="T687" s="76"/>
      <c r="U687" s="76"/>
    </row>
    <row r="688">
      <c r="A688" s="76"/>
      <c r="B688" s="76"/>
      <c r="C688" s="262"/>
      <c r="D688" s="76"/>
      <c r="E688" s="76"/>
      <c r="F688" s="475"/>
      <c r="G688" s="475"/>
      <c r="H688" s="475"/>
      <c r="T688" s="76"/>
      <c r="U688" s="76"/>
    </row>
    <row r="689">
      <c r="A689" s="76"/>
      <c r="B689" s="76"/>
      <c r="C689" s="262"/>
      <c r="D689" s="76"/>
      <c r="E689" s="76"/>
      <c r="F689" s="475"/>
      <c r="G689" s="475"/>
      <c r="H689" s="475"/>
      <c r="T689" s="76"/>
      <c r="U689" s="76"/>
    </row>
    <row r="690">
      <c r="A690" s="76"/>
      <c r="B690" s="76"/>
      <c r="C690" s="262"/>
      <c r="D690" s="76"/>
      <c r="E690" s="76"/>
      <c r="F690" s="475"/>
      <c r="G690" s="475"/>
      <c r="H690" s="475"/>
      <c r="T690" s="76"/>
      <c r="U690" s="76"/>
    </row>
    <row r="691">
      <c r="A691" s="76"/>
      <c r="B691" s="76"/>
      <c r="C691" s="262"/>
      <c r="D691" s="76"/>
      <c r="E691" s="76"/>
      <c r="F691" s="475"/>
      <c r="G691" s="475"/>
      <c r="H691" s="475"/>
      <c r="T691" s="76"/>
      <c r="U691" s="76"/>
    </row>
    <row r="692">
      <c r="A692" s="76"/>
      <c r="B692" s="76"/>
      <c r="C692" s="262"/>
      <c r="D692" s="76"/>
      <c r="E692" s="76"/>
      <c r="F692" s="475"/>
      <c r="G692" s="475"/>
      <c r="H692" s="475"/>
      <c r="T692" s="76"/>
      <c r="U692" s="76"/>
    </row>
    <row r="693">
      <c r="A693" s="76"/>
      <c r="B693" s="76"/>
      <c r="C693" s="262"/>
      <c r="D693" s="76"/>
      <c r="E693" s="76"/>
      <c r="F693" s="475"/>
      <c r="G693" s="475"/>
      <c r="H693" s="475"/>
      <c r="T693" s="76"/>
      <c r="U693" s="76"/>
    </row>
    <row r="694">
      <c r="A694" s="76"/>
      <c r="B694" s="76"/>
      <c r="C694" s="262"/>
      <c r="D694" s="76"/>
      <c r="E694" s="76"/>
      <c r="F694" s="475"/>
      <c r="G694" s="475"/>
      <c r="H694" s="475"/>
      <c r="T694" s="76"/>
      <c r="U694" s="76"/>
    </row>
    <row r="695">
      <c r="A695" s="76"/>
      <c r="B695" s="76"/>
      <c r="C695" s="262"/>
      <c r="D695" s="76"/>
      <c r="E695" s="76"/>
      <c r="F695" s="475"/>
      <c r="G695" s="475"/>
      <c r="H695" s="475"/>
      <c r="T695" s="76"/>
      <c r="U695" s="76"/>
    </row>
    <row r="696">
      <c r="A696" s="76"/>
      <c r="B696" s="76"/>
      <c r="C696" s="262"/>
      <c r="D696" s="76"/>
      <c r="E696" s="76"/>
      <c r="F696" s="475"/>
      <c r="G696" s="475"/>
      <c r="H696" s="475"/>
      <c r="T696" s="76"/>
      <c r="U696" s="76"/>
    </row>
    <row r="697">
      <c r="A697" s="76"/>
      <c r="B697" s="76"/>
      <c r="C697" s="262"/>
      <c r="D697" s="76"/>
      <c r="E697" s="76"/>
      <c r="F697" s="475"/>
      <c r="G697" s="475"/>
      <c r="H697" s="475"/>
      <c r="T697" s="76"/>
      <c r="U697" s="76"/>
    </row>
    <row r="698">
      <c r="A698" s="76"/>
      <c r="B698" s="76"/>
      <c r="C698" s="262"/>
      <c r="D698" s="76"/>
      <c r="E698" s="76"/>
      <c r="F698" s="475"/>
      <c r="G698" s="475"/>
      <c r="H698" s="475"/>
      <c r="T698" s="76"/>
      <c r="U698" s="76"/>
    </row>
    <row r="699">
      <c r="A699" s="76"/>
      <c r="B699" s="76"/>
      <c r="C699" s="262"/>
      <c r="D699" s="76"/>
      <c r="E699" s="76"/>
      <c r="F699" s="475"/>
      <c r="G699" s="475"/>
      <c r="H699" s="475"/>
      <c r="T699" s="76"/>
      <c r="U699" s="76"/>
    </row>
    <row r="700">
      <c r="A700" s="76"/>
      <c r="B700" s="76"/>
      <c r="C700" s="262"/>
      <c r="D700" s="76"/>
      <c r="E700" s="76"/>
      <c r="F700" s="475"/>
      <c r="G700" s="475"/>
      <c r="H700" s="475"/>
      <c r="T700" s="76"/>
      <c r="U700" s="76"/>
    </row>
    <row r="701">
      <c r="A701" s="76"/>
      <c r="B701" s="76"/>
      <c r="C701" s="262"/>
      <c r="D701" s="76"/>
      <c r="E701" s="76"/>
      <c r="F701" s="475"/>
      <c r="G701" s="475"/>
      <c r="H701" s="475"/>
      <c r="T701" s="76"/>
      <c r="U701" s="76"/>
    </row>
    <row r="702">
      <c r="A702" s="76"/>
      <c r="B702" s="76"/>
      <c r="C702" s="262"/>
      <c r="D702" s="76"/>
      <c r="E702" s="76"/>
      <c r="F702" s="475"/>
      <c r="G702" s="475"/>
      <c r="H702" s="475"/>
      <c r="T702" s="76"/>
      <c r="U702" s="76"/>
    </row>
    <row r="703">
      <c r="A703" s="76"/>
      <c r="B703" s="76"/>
      <c r="C703" s="262"/>
      <c r="D703" s="76"/>
      <c r="E703" s="76"/>
      <c r="F703" s="475"/>
      <c r="G703" s="475"/>
      <c r="H703" s="475"/>
      <c r="T703" s="76"/>
      <c r="U703" s="76"/>
    </row>
    <row r="704">
      <c r="A704" s="76"/>
      <c r="B704" s="76"/>
      <c r="C704" s="262"/>
      <c r="D704" s="76"/>
      <c r="E704" s="76"/>
      <c r="F704" s="475"/>
      <c r="G704" s="475"/>
      <c r="H704" s="475"/>
      <c r="T704" s="76"/>
      <c r="U704" s="76"/>
    </row>
    <row r="705">
      <c r="A705" s="76"/>
      <c r="B705" s="76"/>
      <c r="C705" s="262"/>
      <c r="D705" s="76"/>
      <c r="E705" s="76"/>
      <c r="F705" s="475"/>
      <c r="G705" s="475"/>
      <c r="H705" s="475"/>
      <c r="T705" s="76"/>
      <c r="U705" s="76"/>
    </row>
    <row r="706">
      <c r="A706" s="76"/>
      <c r="B706" s="76"/>
      <c r="C706" s="262"/>
      <c r="D706" s="76"/>
      <c r="E706" s="76"/>
      <c r="F706" s="475"/>
      <c r="G706" s="475"/>
      <c r="H706" s="475"/>
      <c r="T706" s="76"/>
      <c r="U706" s="76"/>
    </row>
    <row r="707">
      <c r="A707" s="76"/>
      <c r="B707" s="76"/>
      <c r="C707" s="262"/>
      <c r="D707" s="76"/>
      <c r="E707" s="76"/>
      <c r="F707" s="475"/>
      <c r="G707" s="475"/>
      <c r="H707" s="475"/>
      <c r="T707" s="76"/>
      <c r="U707" s="76"/>
    </row>
    <row r="708">
      <c r="A708" s="76"/>
      <c r="B708" s="76"/>
      <c r="C708" s="262"/>
      <c r="D708" s="76"/>
      <c r="E708" s="76"/>
      <c r="F708" s="475"/>
      <c r="G708" s="475"/>
      <c r="H708" s="475"/>
      <c r="T708" s="76"/>
      <c r="U708" s="76"/>
    </row>
    <row r="709">
      <c r="A709" s="76"/>
      <c r="B709" s="76"/>
      <c r="C709" s="262"/>
      <c r="D709" s="76"/>
      <c r="E709" s="76"/>
      <c r="F709" s="475"/>
      <c r="G709" s="475"/>
      <c r="H709" s="475"/>
      <c r="T709" s="76"/>
      <c r="U709" s="76"/>
    </row>
    <row r="710">
      <c r="A710" s="76"/>
      <c r="B710" s="76"/>
      <c r="C710" s="262"/>
      <c r="D710" s="76"/>
      <c r="E710" s="76"/>
      <c r="F710" s="475"/>
      <c r="G710" s="475"/>
      <c r="H710" s="475"/>
      <c r="T710" s="76"/>
      <c r="U710" s="76"/>
    </row>
    <row r="711">
      <c r="A711" s="76"/>
      <c r="B711" s="76"/>
      <c r="C711" s="262"/>
      <c r="D711" s="76"/>
      <c r="E711" s="76"/>
      <c r="F711" s="475"/>
      <c r="G711" s="475"/>
      <c r="H711" s="475"/>
      <c r="T711" s="76"/>
      <c r="U711" s="76"/>
    </row>
    <row r="712">
      <c r="A712" s="76"/>
      <c r="B712" s="76"/>
      <c r="C712" s="262"/>
      <c r="D712" s="76"/>
      <c r="E712" s="76"/>
      <c r="F712" s="475"/>
      <c r="G712" s="475"/>
      <c r="H712" s="475"/>
      <c r="T712" s="76"/>
      <c r="U712" s="76"/>
    </row>
    <row r="713">
      <c r="A713" s="76"/>
      <c r="B713" s="76"/>
      <c r="C713" s="262"/>
      <c r="D713" s="76"/>
      <c r="E713" s="76"/>
      <c r="F713" s="475"/>
      <c r="G713" s="475"/>
      <c r="H713" s="475"/>
      <c r="T713" s="76"/>
      <c r="U713" s="76"/>
    </row>
    <row r="714">
      <c r="A714" s="76"/>
      <c r="B714" s="76"/>
      <c r="C714" s="262"/>
      <c r="D714" s="76"/>
      <c r="E714" s="76"/>
      <c r="F714" s="475"/>
      <c r="G714" s="475"/>
      <c r="H714" s="475"/>
      <c r="T714" s="76"/>
      <c r="U714" s="76"/>
    </row>
    <row r="715">
      <c r="A715" s="76"/>
      <c r="B715" s="76"/>
      <c r="C715" s="262"/>
      <c r="D715" s="76"/>
      <c r="E715" s="76"/>
      <c r="F715" s="475"/>
      <c r="G715" s="475"/>
      <c r="H715" s="475"/>
      <c r="T715" s="76"/>
      <c r="U715" s="76"/>
    </row>
    <row r="716">
      <c r="A716" s="76"/>
      <c r="B716" s="76"/>
      <c r="C716" s="262"/>
      <c r="D716" s="76"/>
      <c r="E716" s="76"/>
      <c r="F716" s="475"/>
      <c r="G716" s="475"/>
      <c r="H716" s="475"/>
      <c r="T716" s="76"/>
      <c r="U716" s="76"/>
    </row>
    <row r="717">
      <c r="A717" s="76"/>
      <c r="B717" s="76"/>
      <c r="C717" s="262"/>
      <c r="D717" s="76"/>
      <c r="E717" s="76"/>
      <c r="F717" s="475"/>
      <c r="G717" s="475"/>
      <c r="H717" s="475"/>
      <c r="T717" s="76"/>
      <c r="U717" s="76"/>
    </row>
    <row r="718">
      <c r="A718" s="76"/>
      <c r="B718" s="76"/>
      <c r="C718" s="262"/>
      <c r="D718" s="76"/>
      <c r="E718" s="76"/>
      <c r="F718" s="475"/>
      <c r="G718" s="475"/>
      <c r="H718" s="475"/>
      <c r="T718" s="76"/>
      <c r="U718" s="76"/>
    </row>
    <row r="719">
      <c r="A719" s="76"/>
      <c r="B719" s="76"/>
      <c r="C719" s="262"/>
      <c r="D719" s="76"/>
      <c r="E719" s="76"/>
      <c r="F719" s="475"/>
      <c r="G719" s="475"/>
      <c r="H719" s="475"/>
      <c r="T719" s="76"/>
      <c r="U719" s="76"/>
    </row>
    <row r="720">
      <c r="A720" s="76"/>
      <c r="B720" s="76"/>
      <c r="C720" s="262"/>
      <c r="D720" s="76"/>
      <c r="E720" s="76"/>
      <c r="F720" s="475"/>
      <c r="G720" s="475"/>
      <c r="H720" s="475"/>
      <c r="T720" s="76"/>
      <c r="U720" s="76"/>
    </row>
    <row r="721">
      <c r="A721" s="76"/>
      <c r="B721" s="76"/>
      <c r="C721" s="262"/>
      <c r="D721" s="76"/>
      <c r="E721" s="76"/>
      <c r="F721" s="475"/>
      <c r="G721" s="475"/>
      <c r="H721" s="475"/>
      <c r="T721" s="76"/>
      <c r="U721" s="76"/>
    </row>
    <row r="722">
      <c r="A722" s="76"/>
      <c r="B722" s="76"/>
      <c r="C722" s="262"/>
      <c r="D722" s="76"/>
      <c r="E722" s="76"/>
      <c r="F722" s="475"/>
      <c r="G722" s="475"/>
      <c r="H722" s="475"/>
      <c r="T722" s="76"/>
      <c r="U722" s="76"/>
    </row>
    <row r="723">
      <c r="A723" s="76"/>
      <c r="B723" s="76"/>
      <c r="C723" s="262"/>
      <c r="D723" s="76"/>
      <c r="E723" s="76"/>
      <c r="F723" s="475"/>
      <c r="G723" s="475"/>
      <c r="H723" s="475"/>
      <c r="T723" s="76"/>
      <c r="U723" s="76"/>
    </row>
    <row r="724">
      <c r="A724" s="76"/>
      <c r="B724" s="76"/>
      <c r="C724" s="262"/>
      <c r="D724" s="76"/>
      <c r="E724" s="76"/>
      <c r="F724" s="475"/>
      <c r="G724" s="475"/>
      <c r="H724" s="475"/>
      <c r="T724" s="76"/>
      <c r="U724" s="76"/>
    </row>
    <row r="725">
      <c r="A725" s="76"/>
      <c r="B725" s="76"/>
      <c r="C725" s="262"/>
      <c r="D725" s="76"/>
      <c r="E725" s="76"/>
      <c r="F725" s="475"/>
      <c r="G725" s="475"/>
      <c r="H725" s="475"/>
      <c r="T725" s="76"/>
      <c r="U725" s="76"/>
    </row>
    <row r="726">
      <c r="A726" s="76"/>
      <c r="B726" s="76"/>
      <c r="C726" s="262"/>
      <c r="D726" s="76"/>
      <c r="E726" s="76"/>
      <c r="F726" s="475"/>
      <c r="G726" s="475"/>
      <c r="H726" s="475"/>
      <c r="T726" s="76"/>
      <c r="U726" s="76"/>
    </row>
    <row r="727">
      <c r="A727" s="76"/>
      <c r="B727" s="76"/>
      <c r="C727" s="262"/>
      <c r="D727" s="76"/>
      <c r="E727" s="76"/>
      <c r="F727" s="475"/>
      <c r="G727" s="475"/>
      <c r="H727" s="475"/>
      <c r="T727" s="76"/>
      <c r="U727" s="76"/>
    </row>
    <row r="728">
      <c r="A728" s="76"/>
      <c r="B728" s="76"/>
      <c r="C728" s="262"/>
      <c r="D728" s="76"/>
      <c r="E728" s="76"/>
      <c r="F728" s="475"/>
      <c r="G728" s="475"/>
      <c r="H728" s="475"/>
      <c r="T728" s="76"/>
      <c r="U728" s="76"/>
    </row>
    <row r="729">
      <c r="A729" s="76"/>
      <c r="B729" s="76"/>
      <c r="C729" s="262"/>
      <c r="D729" s="76"/>
      <c r="E729" s="76"/>
      <c r="F729" s="475"/>
      <c r="G729" s="475"/>
      <c r="H729" s="475"/>
      <c r="T729" s="76"/>
      <c r="U729" s="76"/>
    </row>
    <row r="730">
      <c r="A730" s="76"/>
      <c r="B730" s="76"/>
      <c r="C730" s="262"/>
      <c r="D730" s="76"/>
      <c r="E730" s="76"/>
      <c r="F730" s="475"/>
      <c r="G730" s="475"/>
      <c r="H730" s="475"/>
      <c r="T730" s="76"/>
      <c r="U730" s="76"/>
    </row>
    <row r="731">
      <c r="A731" s="76"/>
      <c r="B731" s="76"/>
      <c r="C731" s="262"/>
      <c r="D731" s="76"/>
      <c r="E731" s="76"/>
      <c r="F731" s="475"/>
      <c r="G731" s="475"/>
      <c r="H731" s="475"/>
      <c r="T731" s="76"/>
      <c r="U731" s="76"/>
    </row>
    <row r="732">
      <c r="A732" s="76"/>
      <c r="B732" s="76"/>
      <c r="C732" s="262"/>
      <c r="D732" s="76"/>
      <c r="E732" s="76"/>
      <c r="F732" s="475"/>
      <c r="G732" s="475"/>
      <c r="H732" s="475"/>
      <c r="T732" s="76"/>
      <c r="U732" s="76"/>
    </row>
    <row r="733">
      <c r="A733" s="76"/>
      <c r="B733" s="76"/>
      <c r="C733" s="262"/>
      <c r="D733" s="76"/>
      <c r="E733" s="76"/>
      <c r="F733" s="475"/>
      <c r="G733" s="475"/>
      <c r="H733" s="475"/>
      <c r="T733" s="76"/>
      <c r="U733" s="76"/>
    </row>
    <row r="734">
      <c r="A734" s="76"/>
      <c r="B734" s="76"/>
      <c r="C734" s="262"/>
      <c r="D734" s="76"/>
      <c r="E734" s="76"/>
      <c r="F734" s="475"/>
      <c r="G734" s="475"/>
      <c r="H734" s="475"/>
      <c r="T734" s="76"/>
      <c r="U734" s="76"/>
    </row>
    <row r="735">
      <c r="A735" s="76"/>
      <c r="B735" s="76"/>
      <c r="C735" s="262"/>
      <c r="D735" s="76"/>
      <c r="E735" s="76"/>
      <c r="F735" s="475"/>
      <c r="G735" s="475"/>
      <c r="H735" s="475"/>
      <c r="T735" s="76"/>
      <c r="U735" s="76"/>
    </row>
    <row r="736">
      <c r="A736" s="76"/>
      <c r="B736" s="76"/>
      <c r="C736" s="262"/>
      <c r="D736" s="76"/>
      <c r="E736" s="76"/>
      <c r="F736" s="475"/>
      <c r="G736" s="475"/>
      <c r="H736" s="475"/>
      <c r="T736" s="76"/>
      <c r="U736" s="76"/>
    </row>
    <row r="737">
      <c r="A737" s="76"/>
      <c r="B737" s="76"/>
      <c r="C737" s="262"/>
      <c r="D737" s="76"/>
      <c r="E737" s="76"/>
      <c r="F737" s="475"/>
      <c r="G737" s="475"/>
      <c r="H737" s="475"/>
      <c r="T737" s="76"/>
      <c r="U737" s="76"/>
    </row>
    <row r="738">
      <c r="A738" s="76"/>
      <c r="B738" s="76"/>
      <c r="C738" s="262"/>
      <c r="D738" s="76"/>
      <c r="E738" s="76"/>
      <c r="F738" s="475"/>
      <c r="G738" s="475"/>
      <c r="H738" s="475"/>
      <c r="T738" s="76"/>
      <c r="U738" s="76"/>
    </row>
    <row r="739">
      <c r="A739" s="76"/>
      <c r="B739" s="76"/>
      <c r="C739" s="262"/>
      <c r="D739" s="76"/>
      <c r="E739" s="76"/>
      <c r="F739" s="475"/>
      <c r="G739" s="475"/>
      <c r="H739" s="475"/>
      <c r="T739" s="76"/>
      <c r="U739" s="76"/>
    </row>
    <row r="740">
      <c r="A740" s="76"/>
      <c r="B740" s="76"/>
      <c r="C740" s="262"/>
      <c r="D740" s="76"/>
      <c r="E740" s="76"/>
      <c r="F740" s="475"/>
      <c r="G740" s="475"/>
      <c r="H740" s="475"/>
      <c r="T740" s="76"/>
      <c r="U740" s="76"/>
    </row>
    <row r="741">
      <c r="A741" s="76"/>
      <c r="B741" s="76"/>
      <c r="C741" s="262"/>
      <c r="D741" s="76"/>
      <c r="E741" s="76"/>
      <c r="F741" s="475"/>
      <c r="G741" s="475"/>
      <c r="H741" s="475"/>
      <c r="T741" s="76"/>
      <c r="U741" s="76"/>
    </row>
    <row r="742">
      <c r="A742" s="76"/>
      <c r="B742" s="76"/>
      <c r="C742" s="262"/>
      <c r="D742" s="76"/>
      <c r="E742" s="76"/>
      <c r="F742" s="475"/>
      <c r="G742" s="475"/>
      <c r="H742" s="475"/>
      <c r="T742" s="76"/>
      <c r="U742" s="76"/>
    </row>
    <row r="743">
      <c r="A743" s="76"/>
      <c r="B743" s="76"/>
      <c r="C743" s="262"/>
      <c r="D743" s="76"/>
      <c r="E743" s="76"/>
      <c r="F743" s="475"/>
      <c r="G743" s="475"/>
      <c r="H743" s="475"/>
      <c r="T743" s="76"/>
      <c r="U743" s="76"/>
    </row>
    <row r="744">
      <c r="A744" s="76"/>
      <c r="B744" s="76"/>
      <c r="C744" s="262"/>
      <c r="D744" s="76"/>
      <c r="E744" s="76"/>
      <c r="F744" s="475"/>
      <c r="G744" s="475"/>
      <c r="H744" s="475"/>
      <c r="T744" s="76"/>
      <c r="U744" s="76"/>
    </row>
    <row r="745">
      <c r="A745" s="76"/>
      <c r="B745" s="76"/>
      <c r="C745" s="262"/>
      <c r="D745" s="76"/>
      <c r="E745" s="76"/>
      <c r="F745" s="475"/>
      <c r="G745" s="475"/>
      <c r="H745" s="475"/>
      <c r="T745" s="76"/>
      <c r="U745" s="76"/>
    </row>
    <row r="746">
      <c r="A746" s="76"/>
      <c r="B746" s="76"/>
      <c r="C746" s="262"/>
      <c r="D746" s="76"/>
      <c r="E746" s="76"/>
      <c r="F746" s="475"/>
      <c r="G746" s="475"/>
      <c r="H746" s="475"/>
      <c r="T746" s="76"/>
      <c r="U746" s="76"/>
    </row>
    <row r="747">
      <c r="A747" s="76"/>
      <c r="B747" s="76"/>
      <c r="C747" s="262"/>
      <c r="D747" s="76"/>
      <c r="E747" s="76"/>
      <c r="F747" s="475"/>
      <c r="G747" s="475"/>
      <c r="H747" s="475"/>
      <c r="T747" s="76"/>
      <c r="U747" s="76"/>
    </row>
    <row r="748">
      <c r="A748" s="76"/>
      <c r="B748" s="76"/>
      <c r="C748" s="262"/>
      <c r="D748" s="76"/>
      <c r="E748" s="76"/>
      <c r="F748" s="475"/>
      <c r="G748" s="475"/>
      <c r="H748" s="475"/>
      <c r="T748" s="76"/>
      <c r="U748" s="76"/>
    </row>
    <row r="749">
      <c r="A749" s="76"/>
      <c r="B749" s="76"/>
      <c r="C749" s="262"/>
      <c r="D749" s="76"/>
      <c r="E749" s="76"/>
      <c r="F749" s="475"/>
      <c r="G749" s="475"/>
      <c r="H749" s="475"/>
      <c r="T749" s="76"/>
      <c r="U749" s="76"/>
    </row>
    <row r="750">
      <c r="A750" s="76"/>
      <c r="B750" s="76"/>
      <c r="C750" s="262"/>
      <c r="D750" s="76"/>
      <c r="E750" s="76"/>
      <c r="F750" s="475"/>
      <c r="G750" s="475"/>
      <c r="H750" s="475"/>
      <c r="T750" s="76"/>
      <c r="U750" s="76"/>
    </row>
    <row r="751">
      <c r="A751" s="76"/>
      <c r="B751" s="76"/>
      <c r="C751" s="262"/>
      <c r="D751" s="76"/>
      <c r="E751" s="76"/>
      <c r="F751" s="475"/>
      <c r="G751" s="475"/>
      <c r="H751" s="475"/>
      <c r="T751" s="76"/>
      <c r="U751" s="76"/>
    </row>
    <row r="752">
      <c r="A752" s="76"/>
      <c r="B752" s="76"/>
      <c r="C752" s="262"/>
      <c r="D752" s="76"/>
      <c r="E752" s="76"/>
      <c r="F752" s="475"/>
      <c r="G752" s="475"/>
      <c r="H752" s="475"/>
      <c r="T752" s="76"/>
      <c r="U752" s="76"/>
    </row>
    <row r="753">
      <c r="A753" s="76"/>
      <c r="B753" s="76"/>
      <c r="C753" s="262"/>
      <c r="D753" s="76"/>
      <c r="E753" s="76"/>
      <c r="F753" s="475"/>
      <c r="G753" s="475"/>
      <c r="H753" s="475"/>
      <c r="T753" s="76"/>
      <c r="U753" s="76"/>
    </row>
    <row r="754">
      <c r="A754" s="76"/>
      <c r="B754" s="76"/>
      <c r="C754" s="262"/>
      <c r="D754" s="76"/>
      <c r="E754" s="76"/>
      <c r="F754" s="475"/>
      <c r="G754" s="475"/>
      <c r="H754" s="475"/>
      <c r="T754" s="76"/>
      <c r="U754" s="76"/>
    </row>
    <row r="755">
      <c r="A755" s="76"/>
      <c r="B755" s="76"/>
      <c r="C755" s="262"/>
      <c r="D755" s="76"/>
      <c r="E755" s="76"/>
      <c r="F755" s="475"/>
      <c r="G755" s="475"/>
      <c r="H755" s="475"/>
      <c r="T755" s="76"/>
      <c r="U755" s="76"/>
    </row>
    <row r="756">
      <c r="A756" s="76"/>
      <c r="B756" s="76"/>
      <c r="C756" s="262"/>
      <c r="D756" s="76"/>
      <c r="E756" s="76"/>
      <c r="F756" s="475"/>
      <c r="G756" s="475"/>
      <c r="H756" s="475"/>
      <c r="T756" s="76"/>
      <c r="U756" s="76"/>
    </row>
    <row r="757">
      <c r="A757" s="76"/>
      <c r="B757" s="76"/>
      <c r="C757" s="262"/>
      <c r="D757" s="76"/>
      <c r="E757" s="76"/>
      <c r="F757" s="475"/>
      <c r="G757" s="475"/>
      <c r="H757" s="475"/>
      <c r="T757" s="76"/>
      <c r="U757" s="76"/>
    </row>
    <row r="758">
      <c r="A758" s="76"/>
      <c r="B758" s="76"/>
      <c r="C758" s="262"/>
      <c r="D758" s="76"/>
      <c r="E758" s="76"/>
      <c r="F758" s="475"/>
      <c r="G758" s="475"/>
      <c r="H758" s="475"/>
      <c r="T758" s="76"/>
      <c r="U758" s="76"/>
    </row>
    <row r="759">
      <c r="A759" s="76"/>
      <c r="B759" s="76"/>
      <c r="C759" s="262"/>
      <c r="D759" s="76"/>
      <c r="E759" s="76"/>
      <c r="F759" s="475"/>
      <c r="G759" s="475"/>
      <c r="H759" s="475"/>
      <c r="T759" s="76"/>
      <c r="U759" s="76"/>
    </row>
    <row r="760">
      <c r="A760" s="76"/>
      <c r="B760" s="76"/>
      <c r="C760" s="262"/>
      <c r="D760" s="76"/>
      <c r="E760" s="76"/>
      <c r="F760" s="475"/>
      <c r="G760" s="475"/>
      <c r="H760" s="475"/>
      <c r="T760" s="76"/>
      <c r="U760" s="76"/>
    </row>
    <row r="761">
      <c r="A761" s="76"/>
      <c r="B761" s="76"/>
      <c r="C761" s="262"/>
      <c r="D761" s="76"/>
      <c r="E761" s="76"/>
      <c r="F761" s="475"/>
      <c r="G761" s="475"/>
      <c r="H761" s="475"/>
      <c r="T761" s="76"/>
      <c r="U761" s="76"/>
    </row>
    <row r="762">
      <c r="A762" s="76"/>
      <c r="B762" s="76"/>
      <c r="C762" s="262"/>
      <c r="D762" s="76"/>
      <c r="E762" s="76"/>
      <c r="F762" s="475"/>
      <c r="G762" s="475"/>
      <c r="H762" s="475"/>
      <c r="T762" s="76"/>
      <c r="U762" s="76"/>
    </row>
    <row r="763">
      <c r="A763" s="76"/>
      <c r="B763" s="76"/>
      <c r="C763" s="262"/>
      <c r="D763" s="76"/>
      <c r="E763" s="76"/>
      <c r="F763" s="475"/>
      <c r="G763" s="475"/>
      <c r="H763" s="475"/>
      <c r="T763" s="76"/>
      <c r="U763" s="76"/>
    </row>
    <row r="764">
      <c r="A764" s="76"/>
      <c r="B764" s="76"/>
      <c r="C764" s="262"/>
      <c r="D764" s="76"/>
      <c r="E764" s="76"/>
      <c r="F764" s="475"/>
      <c r="G764" s="475"/>
      <c r="H764" s="475"/>
      <c r="T764" s="76"/>
      <c r="U764" s="76"/>
    </row>
    <row r="765">
      <c r="A765" s="76"/>
      <c r="B765" s="76"/>
      <c r="C765" s="262"/>
      <c r="D765" s="76"/>
      <c r="E765" s="76"/>
      <c r="F765" s="475"/>
      <c r="G765" s="475"/>
      <c r="H765" s="475"/>
      <c r="T765" s="76"/>
      <c r="U765" s="76"/>
    </row>
    <row r="766">
      <c r="A766" s="76"/>
      <c r="B766" s="76"/>
      <c r="C766" s="262"/>
      <c r="D766" s="76"/>
      <c r="E766" s="76"/>
      <c r="F766" s="475"/>
      <c r="G766" s="475"/>
      <c r="H766" s="475"/>
      <c r="T766" s="76"/>
      <c r="U766" s="76"/>
    </row>
    <row r="767">
      <c r="A767" s="76"/>
      <c r="B767" s="76"/>
      <c r="C767" s="262"/>
      <c r="D767" s="76"/>
      <c r="E767" s="76"/>
      <c r="F767" s="475"/>
      <c r="G767" s="475"/>
      <c r="H767" s="475"/>
      <c r="T767" s="76"/>
      <c r="U767" s="76"/>
    </row>
    <row r="768">
      <c r="A768" s="76"/>
      <c r="B768" s="76"/>
      <c r="C768" s="262"/>
      <c r="D768" s="76"/>
      <c r="E768" s="76"/>
      <c r="F768" s="475"/>
      <c r="G768" s="475"/>
      <c r="H768" s="475"/>
      <c r="T768" s="76"/>
      <c r="U768" s="76"/>
    </row>
    <row r="769">
      <c r="A769" s="76"/>
      <c r="B769" s="76"/>
      <c r="C769" s="262"/>
      <c r="D769" s="76"/>
      <c r="E769" s="76"/>
      <c r="F769" s="475"/>
      <c r="G769" s="475"/>
      <c r="H769" s="475"/>
      <c r="T769" s="76"/>
      <c r="U769" s="76"/>
    </row>
    <row r="770">
      <c r="A770" s="76"/>
      <c r="B770" s="76"/>
      <c r="C770" s="262"/>
      <c r="D770" s="76"/>
      <c r="E770" s="76"/>
      <c r="F770" s="475"/>
      <c r="G770" s="475"/>
      <c r="H770" s="475"/>
      <c r="T770" s="76"/>
      <c r="U770" s="76"/>
    </row>
    <row r="771">
      <c r="A771" s="76"/>
      <c r="B771" s="76"/>
      <c r="C771" s="262"/>
      <c r="D771" s="76"/>
      <c r="E771" s="76"/>
      <c r="F771" s="475"/>
      <c r="G771" s="475"/>
      <c r="H771" s="475"/>
      <c r="T771" s="76"/>
      <c r="U771" s="76"/>
    </row>
    <row r="772">
      <c r="A772" s="76"/>
      <c r="B772" s="76"/>
      <c r="C772" s="262"/>
      <c r="D772" s="76"/>
      <c r="E772" s="76"/>
      <c r="F772" s="475"/>
      <c r="G772" s="475"/>
      <c r="H772" s="475"/>
      <c r="T772" s="76"/>
      <c r="U772" s="76"/>
    </row>
    <row r="773">
      <c r="A773" s="76"/>
      <c r="B773" s="76"/>
      <c r="C773" s="262"/>
      <c r="D773" s="76"/>
      <c r="E773" s="76"/>
      <c r="F773" s="475"/>
      <c r="G773" s="475"/>
      <c r="H773" s="475"/>
      <c r="T773" s="76"/>
      <c r="U773" s="76"/>
    </row>
    <row r="774">
      <c r="A774" s="76"/>
      <c r="B774" s="76"/>
      <c r="C774" s="262"/>
      <c r="D774" s="76"/>
      <c r="E774" s="76"/>
      <c r="F774" s="475"/>
      <c r="G774" s="475"/>
      <c r="H774" s="475"/>
      <c r="T774" s="76"/>
      <c r="U774" s="76"/>
    </row>
    <row r="775">
      <c r="A775" s="76"/>
      <c r="B775" s="76"/>
      <c r="C775" s="262"/>
      <c r="D775" s="76"/>
      <c r="E775" s="76"/>
      <c r="F775" s="475"/>
      <c r="G775" s="475"/>
      <c r="H775" s="475"/>
      <c r="T775" s="76"/>
      <c r="U775" s="76"/>
    </row>
    <row r="776">
      <c r="A776" s="76"/>
      <c r="B776" s="76"/>
      <c r="C776" s="262"/>
      <c r="D776" s="76"/>
      <c r="E776" s="76"/>
      <c r="F776" s="475"/>
      <c r="G776" s="475"/>
      <c r="H776" s="475"/>
      <c r="T776" s="76"/>
      <c r="U776" s="76"/>
    </row>
    <row r="777">
      <c r="A777" s="76"/>
      <c r="B777" s="76"/>
      <c r="C777" s="262"/>
      <c r="D777" s="76"/>
      <c r="E777" s="76"/>
      <c r="F777" s="475"/>
      <c r="G777" s="475"/>
      <c r="H777" s="475"/>
      <c r="T777" s="76"/>
      <c r="U777" s="76"/>
    </row>
    <row r="778">
      <c r="A778" s="76"/>
      <c r="B778" s="76"/>
      <c r="C778" s="262"/>
      <c r="D778" s="76"/>
      <c r="E778" s="76"/>
      <c r="F778" s="475"/>
      <c r="G778" s="475"/>
      <c r="H778" s="475"/>
      <c r="T778" s="76"/>
      <c r="U778" s="76"/>
    </row>
    <row r="779">
      <c r="A779" s="76"/>
      <c r="B779" s="76"/>
      <c r="C779" s="262"/>
      <c r="D779" s="76"/>
      <c r="E779" s="76"/>
      <c r="F779" s="475"/>
      <c r="G779" s="475"/>
      <c r="H779" s="475"/>
      <c r="T779" s="76"/>
      <c r="U779" s="76"/>
    </row>
    <row r="780">
      <c r="A780" s="76"/>
      <c r="B780" s="76"/>
      <c r="C780" s="262"/>
      <c r="D780" s="76"/>
      <c r="E780" s="76"/>
      <c r="F780" s="475"/>
      <c r="G780" s="475"/>
      <c r="H780" s="475"/>
      <c r="T780" s="76"/>
      <c r="U780" s="76"/>
    </row>
    <row r="781">
      <c r="A781" s="76"/>
      <c r="B781" s="76"/>
      <c r="C781" s="262"/>
      <c r="D781" s="76"/>
      <c r="E781" s="76"/>
      <c r="F781" s="475"/>
      <c r="G781" s="475"/>
      <c r="H781" s="475"/>
      <c r="T781" s="76"/>
      <c r="U781" s="76"/>
    </row>
    <row r="782">
      <c r="A782" s="76"/>
      <c r="B782" s="76"/>
      <c r="C782" s="262"/>
      <c r="D782" s="76"/>
      <c r="E782" s="76"/>
      <c r="F782" s="475"/>
      <c r="G782" s="475"/>
      <c r="H782" s="475"/>
      <c r="T782" s="76"/>
      <c r="U782" s="76"/>
    </row>
    <row r="783">
      <c r="A783" s="76"/>
      <c r="B783" s="76"/>
      <c r="C783" s="262"/>
      <c r="D783" s="76"/>
      <c r="E783" s="76"/>
      <c r="F783" s="475"/>
      <c r="G783" s="475"/>
      <c r="H783" s="475"/>
      <c r="T783" s="76"/>
      <c r="U783" s="76"/>
    </row>
    <row r="784">
      <c r="A784" s="76"/>
      <c r="B784" s="76"/>
      <c r="C784" s="262"/>
      <c r="D784" s="76"/>
      <c r="E784" s="76"/>
      <c r="F784" s="475"/>
      <c r="G784" s="475"/>
      <c r="H784" s="475"/>
      <c r="T784" s="76"/>
      <c r="U784" s="76"/>
    </row>
    <row r="785">
      <c r="A785" s="76"/>
      <c r="B785" s="76"/>
      <c r="C785" s="262"/>
      <c r="D785" s="76"/>
      <c r="E785" s="76"/>
      <c r="F785" s="475"/>
      <c r="G785" s="475"/>
      <c r="H785" s="475"/>
      <c r="T785" s="76"/>
      <c r="U785" s="76"/>
    </row>
    <row r="786">
      <c r="A786" s="76"/>
      <c r="B786" s="76"/>
      <c r="C786" s="262"/>
      <c r="D786" s="76"/>
      <c r="E786" s="76"/>
      <c r="F786" s="475"/>
      <c r="G786" s="475"/>
      <c r="H786" s="475"/>
      <c r="T786" s="76"/>
      <c r="U786" s="76"/>
    </row>
    <row r="787">
      <c r="A787" s="76"/>
      <c r="B787" s="76"/>
      <c r="C787" s="262"/>
      <c r="D787" s="76"/>
      <c r="E787" s="76"/>
      <c r="F787" s="475"/>
      <c r="G787" s="475"/>
      <c r="H787" s="475"/>
      <c r="T787" s="76"/>
      <c r="U787" s="76"/>
    </row>
    <row r="788">
      <c r="A788" s="76"/>
      <c r="B788" s="76"/>
      <c r="C788" s="262"/>
      <c r="D788" s="76"/>
      <c r="E788" s="76"/>
      <c r="F788" s="475"/>
      <c r="G788" s="475"/>
      <c r="H788" s="475"/>
      <c r="T788" s="76"/>
      <c r="U788" s="76"/>
    </row>
    <row r="789">
      <c r="A789" s="76"/>
      <c r="B789" s="76"/>
      <c r="C789" s="262"/>
      <c r="D789" s="76"/>
      <c r="E789" s="76"/>
      <c r="F789" s="475"/>
      <c r="G789" s="475"/>
      <c r="H789" s="475"/>
      <c r="T789" s="76"/>
      <c r="U789" s="76"/>
    </row>
    <row r="790">
      <c r="A790" s="76"/>
      <c r="B790" s="76"/>
      <c r="C790" s="262"/>
      <c r="D790" s="76"/>
      <c r="E790" s="76"/>
      <c r="F790" s="475"/>
      <c r="G790" s="475"/>
      <c r="H790" s="475"/>
      <c r="T790" s="76"/>
      <c r="U790" s="76"/>
    </row>
    <row r="791">
      <c r="A791" s="76"/>
      <c r="B791" s="76"/>
      <c r="C791" s="262"/>
      <c r="D791" s="76"/>
      <c r="E791" s="76"/>
      <c r="F791" s="475"/>
      <c r="G791" s="475"/>
      <c r="H791" s="475"/>
      <c r="T791" s="76"/>
      <c r="U791" s="76"/>
    </row>
    <row r="792">
      <c r="A792" s="76"/>
      <c r="B792" s="76"/>
      <c r="C792" s="262"/>
      <c r="D792" s="76"/>
      <c r="E792" s="76"/>
      <c r="F792" s="475"/>
      <c r="G792" s="475"/>
      <c r="H792" s="475"/>
      <c r="T792" s="76"/>
      <c r="U792" s="76"/>
    </row>
    <row r="793">
      <c r="A793" s="76"/>
      <c r="B793" s="76"/>
      <c r="C793" s="262"/>
      <c r="D793" s="76"/>
      <c r="E793" s="76"/>
      <c r="F793" s="475"/>
      <c r="G793" s="475"/>
      <c r="H793" s="475"/>
      <c r="T793" s="76"/>
      <c r="U793" s="76"/>
    </row>
    <row r="794">
      <c r="A794" s="76"/>
      <c r="B794" s="76"/>
      <c r="C794" s="262"/>
      <c r="D794" s="76"/>
      <c r="E794" s="76"/>
      <c r="F794" s="475"/>
      <c r="G794" s="475"/>
      <c r="H794" s="475"/>
      <c r="T794" s="76"/>
      <c r="U794" s="76"/>
    </row>
    <row r="795">
      <c r="A795" s="76"/>
      <c r="B795" s="76"/>
      <c r="C795" s="262"/>
      <c r="D795" s="76"/>
      <c r="E795" s="76"/>
      <c r="F795" s="475"/>
      <c r="G795" s="475"/>
      <c r="H795" s="475"/>
      <c r="T795" s="76"/>
      <c r="U795" s="76"/>
    </row>
    <row r="796">
      <c r="A796" s="76"/>
      <c r="B796" s="76"/>
      <c r="C796" s="262"/>
      <c r="D796" s="76"/>
      <c r="E796" s="76"/>
      <c r="F796" s="475"/>
      <c r="G796" s="475"/>
      <c r="H796" s="475"/>
      <c r="T796" s="76"/>
      <c r="U796" s="76"/>
    </row>
    <row r="797">
      <c r="A797" s="76"/>
      <c r="B797" s="76"/>
      <c r="C797" s="262"/>
      <c r="D797" s="76"/>
      <c r="E797" s="76"/>
      <c r="F797" s="475"/>
      <c r="G797" s="475"/>
      <c r="H797" s="475"/>
      <c r="T797" s="76"/>
      <c r="U797" s="76"/>
    </row>
    <row r="798">
      <c r="A798" s="76"/>
      <c r="B798" s="76"/>
      <c r="C798" s="262"/>
      <c r="D798" s="76"/>
      <c r="E798" s="76"/>
      <c r="F798" s="475"/>
      <c r="G798" s="475"/>
      <c r="H798" s="475"/>
      <c r="T798" s="76"/>
      <c r="U798" s="76"/>
    </row>
    <row r="799">
      <c r="A799" s="76"/>
      <c r="B799" s="76"/>
      <c r="C799" s="262"/>
      <c r="D799" s="76"/>
      <c r="E799" s="76"/>
      <c r="F799" s="475"/>
      <c r="G799" s="475"/>
      <c r="H799" s="475"/>
      <c r="T799" s="76"/>
      <c r="U799" s="76"/>
    </row>
    <row r="800">
      <c r="A800" s="76"/>
      <c r="B800" s="76"/>
      <c r="C800" s="262"/>
      <c r="D800" s="76"/>
      <c r="E800" s="76"/>
      <c r="F800" s="475"/>
      <c r="G800" s="475"/>
      <c r="H800" s="475"/>
      <c r="T800" s="76"/>
      <c r="U800" s="76"/>
    </row>
    <row r="801">
      <c r="A801" s="76"/>
      <c r="B801" s="76"/>
      <c r="C801" s="262"/>
      <c r="D801" s="76"/>
      <c r="E801" s="76"/>
      <c r="F801" s="475"/>
      <c r="G801" s="475"/>
      <c r="H801" s="475"/>
      <c r="T801" s="76"/>
      <c r="U801" s="76"/>
    </row>
    <row r="802">
      <c r="A802" s="76"/>
      <c r="B802" s="76"/>
      <c r="C802" s="262"/>
      <c r="D802" s="76"/>
      <c r="E802" s="76"/>
      <c r="F802" s="475"/>
      <c r="G802" s="475"/>
      <c r="H802" s="475"/>
      <c r="T802" s="76"/>
      <c r="U802" s="76"/>
    </row>
    <row r="803">
      <c r="A803" s="76"/>
      <c r="B803" s="76"/>
      <c r="C803" s="262"/>
      <c r="D803" s="76"/>
      <c r="E803" s="76"/>
      <c r="F803" s="475"/>
      <c r="G803" s="475"/>
      <c r="H803" s="475"/>
      <c r="T803" s="76"/>
      <c r="U803" s="76"/>
    </row>
    <row r="804">
      <c r="A804" s="76"/>
      <c r="B804" s="76"/>
      <c r="C804" s="262"/>
      <c r="D804" s="76"/>
      <c r="E804" s="76"/>
      <c r="F804" s="475"/>
      <c r="G804" s="475"/>
      <c r="H804" s="475"/>
      <c r="T804" s="76"/>
      <c r="U804" s="76"/>
    </row>
    <row r="805">
      <c r="A805" s="76"/>
      <c r="B805" s="76"/>
      <c r="C805" s="262"/>
      <c r="D805" s="76"/>
      <c r="E805" s="76"/>
      <c r="F805" s="475"/>
      <c r="G805" s="475"/>
      <c r="H805" s="475"/>
      <c r="T805" s="76"/>
      <c r="U805" s="76"/>
    </row>
    <row r="806">
      <c r="A806" s="76"/>
      <c r="B806" s="76"/>
      <c r="C806" s="262"/>
      <c r="D806" s="76"/>
      <c r="E806" s="76"/>
      <c r="F806" s="475"/>
      <c r="G806" s="475"/>
      <c r="H806" s="475"/>
      <c r="T806" s="76"/>
      <c r="U806" s="76"/>
    </row>
    <row r="807">
      <c r="A807" s="76"/>
      <c r="B807" s="76"/>
      <c r="C807" s="262"/>
      <c r="D807" s="76"/>
      <c r="E807" s="76"/>
      <c r="F807" s="475"/>
      <c r="G807" s="475"/>
      <c r="H807" s="475"/>
      <c r="T807" s="76"/>
      <c r="U807" s="76"/>
    </row>
    <row r="808">
      <c r="A808" s="76"/>
      <c r="B808" s="76"/>
      <c r="C808" s="262"/>
      <c r="D808" s="76"/>
      <c r="E808" s="76"/>
      <c r="F808" s="475"/>
      <c r="G808" s="475"/>
      <c r="H808" s="475"/>
      <c r="T808" s="76"/>
      <c r="U808" s="76"/>
    </row>
    <row r="809">
      <c r="A809" s="76"/>
      <c r="B809" s="76"/>
      <c r="C809" s="262"/>
      <c r="D809" s="76"/>
      <c r="E809" s="76"/>
      <c r="F809" s="475"/>
      <c r="G809" s="475"/>
      <c r="H809" s="475"/>
      <c r="T809" s="76"/>
      <c r="U809" s="76"/>
    </row>
    <row r="810">
      <c r="A810" s="76"/>
      <c r="B810" s="76"/>
      <c r="C810" s="262"/>
      <c r="D810" s="76"/>
      <c r="E810" s="76"/>
      <c r="F810" s="475"/>
      <c r="G810" s="475"/>
      <c r="H810" s="475"/>
      <c r="T810" s="76"/>
      <c r="U810" s="76"/>
    </row>
    <row r="811">
      <c r="A811" s="76"/>
      <c r="B811" s="76"/>
      <c r="C811" s="262"/>
      <c r="D811" s="76"/>
      <c r="E811" s="76"/>
      <c r="F811" s="475"/>
      <c r="G811" s="475"/>
      <c r="H811" s="475"/>
      <c r="T811" s="76"/>
      <c r="U811" s="76"/>
    </row>
    <row r="812">
      <c r="A812" s="76"/>
      <c r="B812" s="76"/>
      <c r="C812" s="262"/>
      <c r="D812" s="76"/>
      <c r="E812" s="76"/>
      <c r="F812" s="475"/>
      <c r="G812" s="475"/>
      <c r="H812" s="475"/>
      <c r="T812" s="76"/>
      <c r="U812" s="76"/>
    </row>
    <row r="813">
      <c r="A813" s="76"/>
      <c r="B813" s="76"/>
      <c r="C813" s="262"/>
      <c r="D813" s="76"/>
      <c r="E813" s="76"/>
      <c r="F813" s="475"/>
      <c r="G813" s="475"/>
      <c r="H813" s="475"/>
      <c r="T813" s="76"/>
      <c r="U813" s="76"/>
    </row>
    <row r="814">
      <c r="A814" s="76"/>
      <c r="B814" s="76"/>
      <c r="C814" s="262"/>
      <c r="D814" s="76"/>
      <c r="E814" s="76"/>
      <c r="F814" s="475"/>
      <c r="G814" s="475"/>
      <c r="H814" s="475"/>
      <c r="T814" s="76"/>
      <c r="U814" s="76"/>
    </row>
    <row r="815">
      <c r="A815" s="76"/>
      <c r="B815" s="76"/>
      <c r="C815" s="262"/>
      <c r="D815" s="76"/>
      <c r="E815" s="76"/>
      <c r="F815" s="475"/>
      <c r="G815" s="475"/>
      <c r="H815" s="475"/>
      <c r="T815" s="76"/>
      <c r="U815" s="76"/>
    </row>
    <row r="816">
      <c r="A816" s="76"/>
      <c r="B816" s="76"/>
      <c r="C816" s="262"/>
      <c r="D816" s="76"/>
      <c r="E816" s="76"/>
      <c r="F816" s="475"/>
      <c r="G816" s="475"/>
      <c r="H816" s="475"/>
      <c r="T816" s="76"/>
      <c r="U816" s="76"/>
    </row>
    <row r="817">
      <c r="A817" s="76"/>
      <c r="B817" s="76"/>
      <c r="C817" s="262"/>
      <c r="D817" s="76"/>
      <c r="E817" s="76"/>
      <c r="F817" s="475"/>
      <c r="G817" s="475"/>
      <c r="H817" s="475"/>
      <c r="T817" s="76"/>
      <c r="U817" s="76"/>
    </row>
    <row r="818">
      <c r="A818" s="76"/>
      <c r="B818" s="76"/>
      <c r="C818" s="262"/>
      <c r="D818" s="76"/>
      <c r="E818" s="76"/>
      <c r="F818" s="475"/>
      <c r="G818" s="475"/>
      <c r="H818" s="475"/>
      <c r="T818" s="76"/>
      <c r="U818" s="76"/>
    </row>
    <row r="819">
      <c r="A819" s="76"/>
      <c r="B819" s="76"/>
      <c r="C819" s="262"/>
      <c r="D819" s="76"/>
      <c r="E819" s="76"/>
      <c r="F819" s="475"/>
      <c r="G819" s="475"/>
      <c r="H819" s="475"/>
      <c r="T819" s="76"/>
      <c r="U819" s="76"/>
    </row>
    <row r="820">
      <c r="A820" s="76"/>
      <c r="B820" s="76"/>
      <c r="C820" s="262"/>
      <c r="D820" s="76"/>
      <c r="E820" s="76"/>
      <c r="F820" s="475"/>
      <c r="G820" s="475"/>
      <c r="H820" s="475"/>
      <c r="T820" s="76"/>
      <c r="U820" s="76"/>
    </row>
    <row r="821">
      <c r="A821" s="76"/>
      <c r="B821" s="76"/>
      <c r="C821" s="262"/>
      <c r="D821" s="76"/>
      <c r="E821" s="76"/>
      <c r="F821" s="475"/>
      <c r="G821" s="475"/>
      <c r="H821" s="475"/>
      <c r="T821" s="76"/>
      <c r="U821" s="76"/>
    </row>
    <row r="822">
      <c r="A822" s="76"/>
      <c r="B822" s="76"/>
      <c r="C822" s="262"/>
      <c r="D822" s="76"/>
      <c r="E822" s="76"/>
      <c r="F822" s="475"/>
      <c r="G822" s="475"/>
      <c r="H822" s="475"/>
      <c r="T822" s="76"/>
      <c r="U822" s="76"/>
    </row>
    <row r="823">
      <c r="A823" s="76"/>
      <c r="B823" s="76"/>
      <c r="C823" s="262"/>
      <c r="D823" s="76"/>
      <c r="E823" s="76"/>
      <c r="F823" s="475"/>
      <c r="G823" s="475"/>
      <c r="H823" s="475"/>
      <c r="T823" s="76"/>
      <c r="U823" s="76"/>
    </row>
    <row r="824">
      <c r="A824" s="76"/>
      <c r="B824" s="76"/>
      <c r="C824" s="262"/>
      <c r="D824" s="76"/>
      <c r="E824" s="76"/>
      <c r="F824" s="475"/>
      <c r="G824" s="475"/>
      <c r="H824" s="475"/>
      <c r="T824" s="76"/>
      <c r="U824" s="76"/>
    </row>
    <row r="825">
      <c r="A825" s="76"/>
      <c r="B825" s="76"/>
      <c r="C825" s="262"/>
      <c r="D825" s="76"/>
      <c r="E825" s="76"/>
      <c r="F825" s="475"/>
      <c r="G825" s="475"/>
      <c r="H825" s="475"/>
      <c r="T825" s="76"/>
      <c r="U825" s="76"/>
    </row>
    <row r="826">
      <c r="A826" s="76"/>
      <c r="B826" s="76"/>
      <c r="C826" s="262"/>
      <c r="D826" s="76"/>
      <c r="E826" s="76"/>
      <c r="F826" s="475"/>
      <c r="G826" s="475"/>
      <c r="H826" s="475"/>
      <c r="T826" s="76"/>
      <c r="U826" s="76"/>
    </row>
    <row r="827">
      <c r="A827" s="76"/>
      <c r="B827" s="76"/>
      <c r="C827" s="262"/>
      <c r="D827" s="76"/>
      <c r="E827" s="76"/>
      <c r="F827" s="475"/>
      <c r="G827" s="475"/>
      <c r="H827" s="475"/>
      <c r="T827" s="76"/>
      <c r="U827" s="76"/>
    </row>
    <row r="828">
      <c r="A828" s="76"/>
      <c r="B828" s="76"/>
      <c r="C828" s="262"/>
      <c r="D828" s="76"/>
      <c r="E828" s="76"/>
      <c r="F828" s="475"/>
      <c r="G828" s="475"/>
      <c r="H828" s="475"/>
      <c r="T828" s="76"/>
      <c r="U828" s="76"/>
    </row>
    <row r="829">
      <c r="A829" s="76"/>
      <c r="B829" s="76"/>
      <c r="C829" s="262"/>
      <c r="D829" s="76"/>
      <c r="E829" s="76"/>
      <c r="F829" s="475"/>
      <c r="G829" s="475"/>
      <c r="H829" s="475"/>
      <c r="T829" s="76"/>
      <c r="U829" s="76"/>
    </row>
    <row r="830">
      <c r="A830" s="76"/>
      <c r="B830" s="76"/>
      <c r="C830" s="262"/>
      <c r="D830" s="76"/>
      <c r="E830" s="76"/>
      <c r="F830" s="475"/>
      <c r="G830" s="475"/>
      <c r="H830" s="475"/>
      <c r="T830" s="76"/>
      <c r="U830" s="76"/>
    </row>
    <row r="831">
      <c r="A831" s="76"/>
      <c r="B831" s="76"/>
      <c r="C831" s="262"/>
      <c r="D831" s="76"/>
      <c r="E831" s="76"/>
      <c r="F831" s="475"/>
      <c r="G831" s="475"/>
      <c r="H831" s="475"/>
      <c r="T831" s="76"/>
      <c r="U831" s="76"/>
    </row>
    <row r="832">
      <c r="A832" s="76"/>
      <c r="B832" s="76"/>
      <c r="C832" s="262"/>
      <c r="D832" s="76"/>
      <c r="E832" s="76"/>
      <c r="F832" s="475"/>
      <c r="G832" s="475"/>
      <c r="H832" s="475"/>
      <c r="T832" s="76"/>
      <c r="U832" s="76"/>
    </row>
    <row r="833">
      <c r="A833" s="76"/>
      <c r="B833" s="76"/>
      <c r="C833" s="262"/>
      <c r="D833" s="76"/>
      <c r="E833" s="76"/>
      <c r="F833" s="475"/>
      <c r="G833" s="475"/>
      <c r="H833" s="475"/>
      <c r="T833" s="76"/>
      <c r="U833" s="76"/>
    </row>
    <row r="834">
      <c r="A834" s="76"/>
      <c r="B834" s="76"/>
      <c r="C834" s="262"/>
      <c r="D834" s="76"/>
      <c r="E834" s="76"/>
      <c r="F834" s="475"/>
      <c r="G834" s="475"/>
      <c r="H834" s="475"/>
      <c r="T834" s="76"/>
      <c r="U834" s="76"/>
    </row>
    <row r="835">
      <c r="A835" s="76"/>
      <c r="B835" s="76"/>
      <c r="C835" s="262"/>
      <c r="D835" s="76"/>
      <c r="E835" s="76"/>
      <c r="F835" s="475"/>
      <c r="G835" s="475"/>
      <c r="H835" s="475"/>
      <c r="T835" s="76"/>
      <c r="U835" s="76"/>
    </row>
    <row r="836">
      <c r="A836" s="76"/>
      <c r="B836" s="76"/>
      <c r="C836" s="262"/>
      <c r="D836" s="76"/>
      <c r="E836" s="76"/>
      <c r="F836" s="475"/>
      <c r="G836" s="475"/>
      <c r="H836" s="475"/>
      <c r="T836" s="76"/>
      <c r="U836" s="76"/>
    </row>
    <row r="837">
      <c r="A837" s="76"/>
      <c r="B837" s="76"/>
      <c r="C837" s="262"/>
      <c r="D837" s="76"/>
      <c r="E837" s="76"/>
      <c r="F837" s="475"/>
      <c r="G837" s="475"/>
      <c r="H837" s="475"/>
      <c r="T837" s="76"/>
      <c r="U837" s="76"/>
    </row>
    <row r="838">
      <c r="A838" s="76"/>
      <c r="B838" s="76"/>
      <c r="C838" s="262"/>
      <c r="D838" s="76"/>
      <c r="E838" s="76"/>
      <c r="F838" s="475"/>
      <c r="G838" s="475"/>
      <c r="H838" s="475"/>
      <c r="T838" s="76"/>
      <c r="U838" s="76"/>
    </row>
    <row r="839">
      <c r="A839" s="76"/>
      <c r="B839" s="76"/>
      <c r="C839" s="262"/>
      <c r="D839" s="76"/>
      <c r="E839" s="76"/>
      <c r="F839" s="475"/>
      <c r="G839" s="475"/>
      <c r="H839" s="475"/>
      <c r="T839" s="76"/>
      <c r="U839" s="76"/>
    </row>
    <row r="840">
      <c r="A840" s="76"/>
      <c r="B840" s="76"/>
      <c r="C840" s="262"/>
      <c r="D840" s="76"/>
      <c r="E840" s="76"/>
      <c r="F840" s="475"/>
      <c r="G840" s="475"/>
      <c r="H840" s="475"/>
      <c r="T840" s="76"/>
      <c r="U840" s="76"/>
    </row>
    <row r="841">
      <c r="A841" s="76"/>
      <c r="B841" s="76"/>
      <c r="C841" s="262"/>
      <c r="D841" s="76"/>
      <c r="E841" s="76"/>
      <c r="F841" s="475"/>
      <c r="G841" s="475"/>
      <c r="H841" s="475"/>
      <c r="T841" s="76"/>
      <c r="U841" s="76"/>
    </row>
    <row r="842">
      <c r="A842" s="76"/>
      <c r="B842" s="76"/>
      <c r="C842" s="262"/>
      <c r="D842" s="76"/>
      <c r="E842" s="76"/>
      <c r="F842" s="475"/>
      <c r="G842" s="475"/>
      <c r="H842" s="475"/>
      <c r="T842" s="76"/>
      <c r="U842" s="76"/>
    </row>
    <row r="843">
      <c r="A843" s="76"/>
      <c r="B843" s="76"/>
      <c r="C843" s="262"/>
      <c r="D843" s="76"/>
      <c r="E843" s="76"/>
      <c r="F843" s="475"/>
      <c r="G843" s="475"/>
      <c r="H843" s="475"/>
      <c r="T843" s="76"/>
      <c r="U843" s="76"/>
    </row>
    <row r="844">
      <c r="A844" s="76"/>
      <c r="B844" s="76"/>
      <c r="C844" s="262"/>
      <c r="D844" s="76"/>
      <c r="E844" s="76"/>
      <c r="F844" s="475"/>
      <c r="G844" s="475"/>
      <c r="H844" s="475"/>
      <c r="T844" s="76"/>
      <c r="U844" s="76"/>
    </row>
    <row r="845">
      <c r="A845" s="76"/>
      <c r="B845" s="76"/>
      <c r="C845" s="262"/>
      <c r="D845" s="76"/>
      <c r="E845" s="76"/>
      <c r="F845" s="475"/>
      <c r="G845" s="475"/>
      <c r="H845" s="475"/>
      <c r="T845" s="76"/>
      <c r="U845" s="76"/>
    </row>
    <row r="846">
      <c r="A846" s="76"/>
      <c r="B846" s="76"/>
      <c r="C846" s="262"/>
      <c r="D846" s="76"/>
      <c r="E846" s="76"/>
      <c r="F846" s="475"/>
      <c r="G846" s="475"/>
      <c r="H846" s="475"/>
      <c r="T846" s="76"/>
      <c r="U846" s="76"/>
    </row>
    <row r="847">
      <c r="A847" s="76"/>
      <c r="B847" s="76"/>
      <c r="C847" s="262"/>
      <c r="D847" s="76"/>
      <c r="E847" s="76"/>
      <c r="F847" s="475"/>
      <c r="G847" s="475"/>
      <c r="H847" s="475"/>
      <c r="T847" s="76"/>
      <c r="U847" s="76"/>
    </row>
    <row r="848">
      <c r="A848" s="76"/>
      <c r="B848" s="76"/>
      <c r="C848" s="262"/>
      <c r="D848" s="76"/>
      <c r="E848" s="76"/>
      <c r="F848" s="475"/>
      <c r="G848" s="475"/>
      <c r="H848" s="475"/>
      <c r="T848" s="76"/>
      <c r="U848" s="76"/>
    </row>
    <row r="849">
      <c r="A849" s="76"/>
      <c r="B849" s="76"/>
      <c r="C849" s="262"/>
      <c r="D849" s="76"/>
      <c r="E849" s="76"/>
      <c r="F849" s="475"/>
      <c r="G849" s="475"/>
      <c r="H849" s="475"/>
      <c r="T849" s="76"/>
      <c r="U849" s="76"/>
    </row>
    <row r="850">
      <c r="A850" s="76"/>
      <c r="B850" s="76"/>
      <c r="C850" s="262"/>
      <c r="D850" s="76"/>
      <c r="E850" s="76"/>
      <c r="F850" s="475"/>
      <c r="G850" s="475"/>
      <c r="H850" s="475"/>
      <c r="T850" s="76"/>
      <c r="U850" s="76"/>
    </row>
    <row r="851">
      <c r="A851" s="76"/>
      <c r="B851" s="76"/>
      <c r="C851" s="262"/>
      <c r="D851" s="76"/>
      <c r="E851" s="76"/>
      <c r="F851" s="475"/>
      <c r="G851" s="475"/>
      <c r="H851" s="475"/>
      <c r="T851" s="76"/>
      <c r="U851" s="76"/>
    </row>
    <row r="852">
      <c r="A852" s="76"/>
      <c r="B852" s="76"/>
      <c r="C852" s="262"/>
      <c r="D852" s="76"/>
      <c r="E852" s="76"/>
      <c r="F852" s="475"/>
      <c r="G852" s="475"/>
      <c r="H852" s="475"/>
      <c r="T852" s="76"/>
      <c r="U852" s="76"/>
    </row>
    <row r="853">
      <c r="A853" s="76"/>
      <c r="B853" s="76"/>
      <c r="C853" s="262"/>
      <c r="D853" s="76"/>
      <c r="E853" s="76"/>
      <c r="F853" s="475"/>
      <c r="G853" s="475"/>
      <c r="H853" s="475"/>
      <c r="T853" s="76"/>
      <c r="U853" s="76"/>
    </row>
    <row r="854">
      <c r="A854" s="76"/>
      <c r="B854" s="76"/>
      <c r="C854" s="262"/>
      <c r="D854" s="76"/>
      <c r="E854" s="76"/>
      <c r="F854" s="475"/>
      <c r="G854" s="475"/>
      <c r="H854" s="475"/>
      <c r="T854" s="76"/>
      <c r="U854" s="76"/>
    </row>
    <row r="855">
      <c r="A855" s="76"/>
      <c r="B855" s="76"/>
      <c r="C855" s="262"/>
      <c r="D855" s="76"/>
      <c r="E855" s="76"/>
      <c r="F855" s="475"/>
      <c r="G855" s="475"/>
      <c r="H855" s="475"/>
      <c r="T855" s="76"/>
      <c r="U855" s="76"/>
    </row>
    <row r="856">
      <c r="A856" s="76"/>
      <c r="B856" s="76"/>
      <c r="C856" s="262"/>
      <c r="D856" s="76"/>
      <c r="E856" s="76"/>
      <c r="F856" s="475"/>
      <c r="G856" s="475"/>
      <c r="H856" s="475"/>
      <c r="T856" s="76"/>
      <c r="U856" s="76"/>
    </row>
    <row r="857">
      <c r="A857" s="76"/>
      <c r="B857" s="76"/>
      <c r="C857" s="262"/>
      <c r="D857" s="76"/>
      <c r="E857" s="76"/>
      <c r="F857" s="475"/>
      <c r="G857" s="475"/>
      <c r="H857" s="475"/>
      <c r="T857" s="76"/>
      <c r="U857" s="76"/>
    </row>
    <row r="858">
      <c r="A858" s="76"/>
      <c r="B858" s="76"/>
      <c r="C858" s="262"/>
      <c r="D858" s="76"/>
      <c r="E858" s="76"/>
      <c r="F858" s="475"/>
      <c r="G858" s="475"/>
      <c r="H858" s="475"/>
      <c r="T858" s="76"/>
      <c r="U858" s="76"/>
    </row>
    <row r="859">
      <c r="A859" s="76"/>
      <c r="B859" s="76"/>
      <c r="C859" s="262"/>
      <c r="D859" s="76"/>
      <c r="E859" s="76"/>
      <c r="F859" s="475"/>
      <c r="G859" s="475"/>
      <c r="H859" s="475"/>
      <c r="T859" s="76"/>
      <c r="U859" s="76"/>
    </row>
    <row r="860">
      <c r="A860" s="76"/>
      <c r="B860" s="76"/>
      <c r="C860" s="262"/>
      <c r="D860" s="76"/>
      <c r="E860" s="76"/>
      <c r="F860" s="475"/>
      <c r="G860" s="475"/>
      <c r="H860" s="475"/>
      <c r="T860" s="76"/>
      <c r="U860" s="76"/>
    </row>
    <row r="861">
      <c r="A861" s="76"/>
      <c r="B861" s="76"/>
      <c r="C861" s="262"/>
      <c r="D861" s="76"/>
      <c r="E861" s="76"/>
      <c r="F861" s="475"/>
      <c r="G861" s="475"/>
      <c r="H861" s="475"/>
      <c r="T861" s="76"/>
      <c r="U861" s="76"/>
    </row>
    <row r="862">
      <c r="A862" s="76"/>
      <c r="B862" s="76"/>
      <c r="C862" s="262"/>
      <c r="D862" s="76"/>
      <c r="E862" s="76"/>
      <c r="F862" s="475"/>
      <c r="G862" s="475"/>
      <c r="H862" s="475"/>
      <c r="T862" s="76"/>
      <c r="U862" s="76"/>
    </row>
    <row r="863">
      <c r="A863" s="76"/>
      <c r="B863" s="76"/>
      <c r="C863" s="262"/>
      <c r="D863" s="76"/>
      <c r="E863" s="76"/>
      <c r="F863" s="475"/>
      <c r="G863" s="475"/>
      <c r="H863" s="475"/>
      <c r="T863" s="76"/>
      <c r="U863" s="76"/>
    </row>
    <row r="864">
      <c r="A864" s="76"/>
      <c r="B864" s="76"/>
      <c r="C864" s="262"/>
      <c r="D864" s="76"/>
      <c r="E864" s="76"/>
      <c r="F864" s="475"/>
      <c r="G864" s="475"/>
      <c r="H864" s="475"/>
      <c r="T864" s="76"/>
      <c r="U864" s="76"/>
    </row>
    <row r="865">
      <c r="A865" s="76"/>
      <c r="B865" s="76"/>
      <c r="C865" s="262"/>
      <c r="D865" s="76"/>
      <c r="E865" s="76"/>
      <c r="F865" s="475"/>
      <c r="G865" s="475"/>
      <c r="H865" s="475"/>
      <c r="T865" s="76"/>
      <c r="U865" s="76"/>
    </row>
    <row r="866">
      <c r="A866" s="76"/>
      <c r="B866" s="76"/>
      <c r="C866" s="262"/>
      <c r="D866" s="76"/>
      <c r="E866" s="76"/>
      <c r="F866" s="475"/>
      <c r="G866" s="475"/>
      <c r="H866" s="475"/>
      <c r="T866" s="76"/>
      <c r="U866" s="76"/>
    </row>
    <row r="867">
      <c r="A867" s="76"/>
      <c r="B867" s="76"/>
      <c r="C867" s="262"/>
      <c r="D867" s="76"/>
      <c r="E867" s="76"/>
      <c r="F867" s="475"/>
      <c r="G867" s="475"/>
      <c r="H867" s="475"/>
      <c r="T867" s="76"/>
      <c r="U867" s="76"/>
    </row>
    <row r="868">
      <c r="A868" s="76"/>
      <c r="B868" s="76"/>
      <c r="C868" s="262"/>
      <c r="D868" s="76"/>
      <c r="E868" s="76"/>
      <c r="F868" s="475"/>
      <c r="G868" s="475"/>
      <c r="H868" s="475"/>
      <c r="T868" s="76"/>
      <c r="U868" s="76"/>
    </row>
    <row r="869">
      <c r="A869" s="76"/>
      <c r="B869" s="76"/>
      <c r="C869" s="262"/>
      <c r="D869" s="76"/>
      <c r="E869" s="76"/>
      <c r="F869" s="475"/>
      <c r="G869" s="475"/>
      <c r="H869" s="475"/>
      <c r="T869" s="76"/>
      <c r="U869" s="76"/>
    </row>
    <row r="870">
      <c r="A870" s="76"/>
      <c r="B870" s="76"/>
      <c r="C870" s="262"/>
      <c r="D870" s="76"/>
      <c r="E870" s="76"/>
      <c r="F870" s="475"/>
      <c r="G870" s="475"/>
      <c r="H870" s="475"/>
      <c r="T870" s="76"/>
      <c r="U870" s="76"/>
    </row>
    <row r="871">
      <c r="A871" s="76"/>
      <c r="B871" s="76"/>
      <c r="C871" s="262"/>
      <c r="D871" s="76"/>
      <c r="E871" s="76"/>
      <c r="F871" s="475"/>
      <c r="G871" s="475"/>
      <c r="H871" s="475"/>
      <c r="T871" s="76"/>
      <c r="U871" s="76"/>
    </row>
    <row r="872">
      <c r="A872" s="76"/>
      <c r="B872" s="76"/>
      <c r="C872" s="262"/>
      <c r="D872" s="76"/>
      <c r="E872" s="76"/>
      <c r="F872" s="475"/>
      <c r="G872" s="475"/>
      <c r="H872" s="475"/>
      <c r="T872" s="76"/>
      <c r="U872" s="76"/>
    </row>
    <row r="873">
      <c r="A873" s="76"/>
      <c r="B873" s="76"/>
      <c r="C873" s="262"/>
      <c r="D873" s="76"/>
      <c r="E873" s="76"/>
      <c r="F873" s="475"/>
      <c r="G873" s="475"/>
      <c r="H873" s="475"/>
      <c r="T873" s="76"/>
      <c r="U873" s="76"/>
    </row>
    <row r="874">
      <c r="A874" s="76"/>
      <c r="B874" s="76"/>
      <c r="C874" s="262"/>
      <c r="D874" s="76"/>
      <c r="E874" s="76"/>
      <c r="F874" s="475"/>
      <c r="G874" s="475"/>
      <c r="H874" s="475"/>
      <c r="T874" s="76"/>
      <c r="U874" s="76"/>
    </row>
    <row r="875">
      <c r="A875" s="76"/>
      <c r="B875" s="76"/>
      <c r="C875" s="262"/>
      <c r="D875" s="76"/>
      <c r="E875" s="76"/>
      <c r="F875" s="475"/>
      <c r="G875" s="475"/>
      <c r="H875" s="475"/>
      <c r="T875" s="76"/>
      <c r="U875" s="76"/>
    </row>
    <row r="876">
      <c r="A876" s="76"/>
      <c r="B876" s="76"/>
      <c r="C876" s="262"/>
      <c r="D876" s="76"/>
      <c r="E876" s="76"/>
      <c r="F876" s="475"/>
      <c r="G876" s="475"/>
      <c r="H876" s="475"/>
      <c r="T876" s="76"/>
      <c r="U876" s="76"/>
    </row>
    <row r="877">
      <c r="A877" s="76"/>
      <c r="B877" s="76"/>
      <c r="C877" s="262"/>
      <c r="D877" s="76"/>
      <c r="E877" s="76"/>
      <c r="F877" s="475"/>
      <c r="G877" s="475"/>
      <c r="H877" s="475"/>
      <c r="T877" s="76"/>
      <c r="U877" s="76"/>
    </row>
    <row r="878">
      <c r="A878" s="76"/>
      <c r="B878" s="76"/>
      <c r="C878" s="262"/>
      <c r="D878" s="76"/>
      <c r="E878" s="76"/>
      <c r="F878" s="475"/>
      <c r="G878" s="475"/>
      <c r="H878" s="475"/>
      <c r="T878" s="76"/>
      <c r="U878" s="76"/>
    </row>
    <row r="879">
      <c r="A879" s="76"/>
      <c r="B879" s="76"/>
      <c r="C879" s="262"/>
      <c r="D879" s="76"/>
      <c r="E879" s="76"/>
      <c r="F879" s="475"/>
      <c r="G879" s="475"/>
      <c r="H879" s="475"/>
      <c r="T879" s="76"/>
      <c r="U879" s="76"/>
    </row>
    <row r="880">
      <c r="A880" s="76"/>
      <c r="B880" s="76"/>
      <c r="C880" s="262"/>
      <c r="D880" s="76"/>
      <c r="E880" s="76"/>
      <c r="F880" s="475"/>
      <c r="G880" s="475"/>
      <c r="H880" s="475"/>
      <c r="T880" s="76"/>
      <c r="U880" s="76"/>
    </row>
    <row r="881">
      <c r="A881" s="76"/>
      <c r="B881" s="76"/>
      <c r="C881" s="262"/>
      <c r="D881" s="76"/>
      <c r="E881" s="76"/>
      <c r="F881" s="475"/>
      <c r="G881" s="475"/>
      <c r="H881" s="475"/>
      <c r="T881" s="76"/>
      <c r="U881" s="76"/>
    </row>
    <row r="882">
      <c r="A882" s="76"/>
      <c r="B882" s="76"/>
      <c r="C882" s="262"/>
      <c r="D882" s="76"/>
      <c r="E882" s="76"/>
      <c r="F882" s="475"/>
      <c r="G882" s="475"/>
      <c r="H882" s="475"/>
      <c r="T882" s="76"/>
      <c r="U882" s="76"/>
    </row>
    <row r="883">
      <c r="A883" s="76"/>
      <c r="B883" s="76"/>
      <c r="C883" s="262"/>
      <c r="D883" s="76"/>
      <c r="E883" s="76"/>
      <c r="F883" s="475"/>
      <c r="G883" s="475"/>
      <c r="H883" s="475"/>
      <c r="T883" s="76"/>
      <c r="U883" s="76"/>
    </row>
    <row r="884">
      <c r="A884" s="76"/>
      <c r="B884" s="76"/>
      <c r="C884" s="262"/>
      <c r="D884" s="76"/>
      <c r="E884" s="76"/>
      <c r="F884" s="475"/>
      <c r="G884" s="475"/>
      <c r="H884" s="475"/>
      <c r="T884" s="76"/>
      <c r="U884" s="76"/>
    </row>
    <row r="885">
      <c r="A885" s="76"/>
      <c r="B885" s="76"/>
      <c r="C885" s="262"/>
      <c r="D885" s="76"/>
      <c r="E885" s="76"/>
      <c r="F885" s="475"/>
      <c r="G885" s="475"/>
      <c r="H885" s="475"/>
      <c r="T885" s="76"/>
      <c r="U885" s="76"/>
    </row>
    <row r="886">
      <c r="A886" s="76"/>
      <c r="B886" s="76"/>
      <c r="C886" s="262"/>
      <c r="D886" s="76"/>
      <c r="E886" s="76"/>
      <c r="F886" s="475"/>
      <c r="G886" s="475"/>
      <c r="H886" s="475"/>
      <c r="T886" s="76"/>
      <c r="U886" s="76"/>
    </row>
    <row r="887">
      <c r="A887" s="76"/>
      <c r="B887" s="76"/>
      <c r="C887" s="262"/>
      <c r="D887" s="76"/>
      <c r="E887" s="76"/>
      <c r="F887" s="475"/>
      <c r="G887" s="475"/>
      <c r="H887" s="475"/>
      <c r="T887" s="76"/>
      <c r="U887" s="76"/>
    </row>
    <row r="888">
      <c r="A888" s="76"/>
      <c r="B888" s="76"/>
      <c r="C888" s="262"/>
      <c r="D888" s="76"/>
      <c r="E888" s="76"/>
      <c r="F888" s="475"/>
      <c r="G888" s="475"/>
      <c r="H888" s="475"/>
      <c r="T888" s="76"/>
      <c r="U888" s="76"/>
    </row>
    <row r="889">
      <c r="A889" s="76"/>
      <c r="B889" s="76"/>
      <c r="C889" s="262"/>
      <c r="D889" s="76"/>
      <c r="E889" s="76"/>
      <c r="F889" s="475"/>
      <c r="G889" s="475"/>
      <c r="H889" s="475"/>
      <c r="T889" s="76"/>
      <c r="U889" s="76"/>
    </row>
    <row r="890">
      <c r="A890" s="76"/>
      <c r="B890" s="76"/>
      <c r="C890" s="262"/>
      <c r="D890" s="76"/>
      <c r="E890" s="76"/>
      <c r="F890" s="475"/>
      <c r="G890" s="475"/>
      <c r="H890" s="475"/>
      <c r="T890" s="76"/>
      <c r="U890" s="76"/>
    </row>
    <row r="891">
      <c r="A891" s="76"/>
      <c r="B891" s="76"/>
      <c r="C891" s="262"/>
      <c r="D891" s="76"/>
      <c r="E891" s="76"/>
      <c r="F891" s="475"/>
      <c r="G891" s="475"/>
      <c r="H891" s="475"/>
      <c r="T891" s="76"/>
      <c r="U891" s="76"/>
    </row>
    <row r="892">
      <c r="A892" s="76"/>
      <c r="B892" s="76"/>
      <c r="C892" s="262"/>
      <c r="D892" s="76"/>
      <c r="E892" s="76"/>
      <c r="F892" s="475"/>
      <c r="G892" s="475"/>
      <c r="H892" s="475"/>
      <c r="T892" s="76"/>
      <c r="U892" s="76"/>
    </row>
    <row r="893">
      <c r="A893" s="76"/>
      <c r="B893" s="76"/>
      <c r="C893" s="262"/>
      <c r="D893" s="76"/>
      <c r="E893" s="76"/>
      <c r="F893" s="475"/>
      <c r="G893" s="475"/>
      <c r="H893" s="475"/>
      <c r="T893" s="76"/>
      <c r="U893" s="76"/>
    </row>
    <row r="894">
      <c r="A894" s="76"/>
      <c r="B894" s="76"/>
      <c r="C894" s="262"/>
      <c r="D894" s="76"/>
      <c r="E894" s="76"/>
      <c r="F894" s="475"/>
      <c r="G894" s="475"/>
      <c r="H894" s="475"/>
      <c r="T894" s="76"/>
      <c r="U894" s="76"/>
    </row>
    <row r="895">
      <c r="A895" s="76"/>
      <c r="B895" s="76"/>
      <c r="C895" s="262"/>
      <c r="D895" s="76"/>
      <c r="E895" s="76"/>
      <c r="F895" s="475"/>
      <c r="G895" s="475"/>
      <c r="H895" s="475"/>
      <c r="T895" s="76"/>
      <c r="U895" s="76"/>
    </row>
    <row r="896">
      <c r="A896" s="76"/>
      <c r="B896" s="76"/>
      <c r="C896" s="262"/>
      <c r="D896" s="76"/>
      <c r="E896" s="76"/>
      <c r="F896" s="475"/>
      <c r="G896" s="475"/>
      <c r="H896" s="475"/>
      <c r="T896" s="76"/>
      <c r="U896" s="76"/>
    </row>
    <row r="897">
      <c r="A897" s="76"/>
      <c r="B897" s="76"/>
      <c r="C897" s="262"/>
      <c r="D897" s="76"/>
      <c r="E897" s="76"/>
      <c r="F897" s="475"/>
      <c r="G897" s="475"/>
      <c r="H897" s="475"/>
      <c r="T897" s="76"/>
      <c r="U897" s="76"/>
    </row>
    <row r="898">
      <c r="A898" s="76"/>
      <c r="B898" s="76"/>
      <c r="C898" s="262"/>
      <c r="D898" s="76"/>
      <c r="E898" s="76"/>
      <c r="F898" s="475"/>
      <c r="G898" s="475"/>
      <c r="H898" s="475"/>
      <c r="T898" s="76"/>
      <c r="U898" s="76"/>
    </row>
    <row r="899">
      <c r="A899" s="76"/>
      <c r="B899" s="76"/>
      <c r="C899" s="262"/>
      <c r="D899" s="76"/>
      <c r="E899" s="76"/>
      <c r="F899" s="475"/>
      <c r="G899" s="475"/>
      <c r="H899" s="475"/>
      <c r="T899" s="76"/>
      <c r="U899" s="76"/>
    </row>
    <row r="900">
      <c r="A900" s="76"/>
      <c r="B900" s="76"/>
      <c r="C900" s="262"/>
      <c r="D900" s="76"/>
      <c r="E900" s="76"/>
      <c r="F900" s="475"/>
      <c r="G900" s="475"/>
      <c r="H900" s="475"/>
      <c r="T900" s="76"/>
      <c r="U900" s="76"/>
    </row>
    <row r="901">
      <c r="A901" s="76"/>
      <c r="B901" s="76"/>
      <c r="C901" s="262"/>
      <c r="D901" s="76"/>
      <c r="E901" s="76"/>
      <c r="F901" s="475"/>
      <c r="G901" s="475"/>
      <c r="H901" s="475"/>
      <c r="T901" s="76"/>
      <c r="U901" s="76"/>
    </row>
    <row r="902">
      <c r="A902" s="76"/>
      <c r="B902" s="76"/>
      <c r="C902" s="262"/>
      <c r="D902" s="76"/>
      <c r="E902" s="76"/>
      <c r="F902" s="475"/>
      <c r="G902" s="475"/>
      <c r="H902" s="475"/>
      <c r="T902" s="76"/>
      <c r="U902" s="76"/>
    </row>
    <row r="903">
      <c r="A903" s="76"/>
      <c r="B903" s="76"/>
      <c r="C903" s="262"/>
      <c r="D903" s="76"/>
      <c r="E903" s="76"/>
      <c r="F903" s="475"/>
      <c r="G903" s="475"/>
      <c r="H903" s="475"/>
      <c r="T903" s="76"/>
      <c r="U903" s="76"/>
    </row>
    <row r="904">
      <c r="A904" s="76"/>
      <c r="B904" s="76"/>
      <c r="C904" s="262"/>
      <c r="D904" s="76"/>
      <c r="E904" s="76"/>
      <c r="F904" s="475"/>
      <c r="G904" s="475"/>
      <c r="H904" s="475"/>
      <c r="T904" s="76"/>
      <c r="U904" s="76"/>
    </row>
    <row r="905">
      <c r="A905" s="76"/>
      <c r="B905" s="76"/>
      <c r="C905" s="262"/>
      <c r="D905" s="76"/>
      <c r="E905" s="76"/>
      <c r="F905" s="475"/>
      <c r="G905" s="475"/>
      <c r="H905" s="475"/>
      <c r="T905" s="76"/>
      <c r="U905" s="76"/>
    </row>
    <row r="906">
      <c r="A906" s="76"/>
      <c r="B906" s="76"/>
      <c r="C906" s="262"/>
      <c r="D906" s="76"/>
      <c r="E906" s="76"/>
      <c r="F906" s="475"/>
      <c r="G906" s="475"/>
      <c r="H906" s="475"/>
      <c r="T906" s="76"/>
      <c r="U906" s="76"/>
    </row>
    <row r="907">
      <c r="A907" s="76"/>
      <c r="B907" s="76"/>
      <c r="C907" s="262"/>
      <c r="D907" s="76"/>
      <c r="E907" s="76"/>
      <c r="F907" s="475"/>
      <c r="G907" s="475"/>
      <c r="H907" s="475"/>
      <c r="T907" s="76"/>
      <c r="U907" s="76"/>
    </row>
    <row r="908">
      <c r="A908" s="76"/>
      <c r="B908" s="76"/>
      <c r="C908" s="262"/>
      <c r="D908" s="76"/>
      <c r="E908" s="76"/>
      <c r="F908" s="475"/>
      <c r="G908" s="475"/>
      <c r="H908" s="475"/>
      <c r="T908" s="76"/>
      <c r="U908" s="76"/>
    </row>
    <row r="909">
      <c r="A909" s="76"/>
      <c r="B909" s="76"/>
      <c r="C909" s="262"/>
      <c r="D909" s="76"/>
      <c r="E909" s="76"/>
      <c r="F909" s="475"/>
      <c r="G909" s="475"/>
      <c r="H909" s="475"/>
      <c r="T909" s="76"/>
      <c r="U909" s="76"/>
    </row>
    <row r="910">
      <c r="A910" s="76"/>
      <c r="B910" s="76"/>
      <c r="C910" s="262"/>
      <c r="D910" s="76"/>
      <c r="E910" s="76"/>
      <c r="F910" s="475"/>
      <c r="G910" s="475"/>
      <c r="H910" s="475"/>
      <c r="T910" s="76"/>
      <c r="U910" s="76"/>
    </row>
    <row r="911">
      <c r="A911" s="76"/>
      <c r="B911" s="76"/>
      <c r="C911" s="262"/>
      <c r="D911" s="76"/>
      <c r="E911" s="76"/>
      <c r="F911" s="475"/>
      <c r="G911" s="475"/>
      <c r="H911" s="475"/>
      <c r="T911" s="76"/>
      <c r="U911" s="76"/>
    </row>
    <row r="912">
      <c r="A912" s="76"/>
      <c r="B912" s="76"/>
      <c r="C912" s="262"/>
      <c r="D912" s="76"/>
      <c r="E912" s="76"/>
      <c r="F912" s="475"/>
      <c r="G912" s="475"/>
      <c r="H912" s="475"/>
      <c r="T912" s="76"/>
      <c r="U912" s="76"/>
    </row>
    <row r="913">
      <c r="A913" s="76"/>
      <c r="B913" s="76"/>
      <c r="C913" s="262"/>
      <c r="D913" s="76"/>
      <c r="E913" s="76"/>
      <c r="F913" s="475"/>
      <c r="G913" s="475"/>
      <c r="H913" s="475"/>
      <c r="T913" s="76"/>
      <c r="U913" s="76"/>
    </row>
    <row r="914">
      <c r="A914" s="76"/>
      <c r="B914" s="76"/>
      <c r="C914" s="262"/>
      <c r="D914" s="76"/>
      <c r="E914" s="76"/>
      <c r="F914" s="475"/>
      <c r="G914" s="475"/>
      <c r="H914" s="475"/>
      <c r="T914" s="76"/>
      <c r="U914" s="76"/>
    </row>
    <row r="915">
      <c r="A915" s="76"/>
      <c r="B915" s="76"/>
      <c r="C915" s="262"/>
      <c r="D915" s="76"/>
      <c r="E915" s="76"/>
      <c r="F915" s="475"/>
      <c r="G915" s="475"/>
      <c r="H915" s="475"/>
      <c r="T915" s="76"/>
      <c r="U915" s="76"/>
    </row>
    <row r="916">
      <c r="A916" s="76"/>
      <c r="B916" s="76"/>
      <c r="C916" s="262"/>
      <c r="D916" s="76"/>
      <c r="E916" s="76"/>
      <c r="F916" s="475"/>
      <c r="G916" s="475"/>
      <c r="H916" s="475"/>
      <c r="T916" s="76"/>
      <c r="U916" s="76"/>
    </row>
    <row r="917">
      <c r="A917" s="76"/>
      <c r="B917" s="76"/>
      <c r="C917" s="262"/>
      <c r="D917" s="76"/>
      <c r="E917" s="76"/>
      <c r="F917" s="475"/>
      <c r="G917" s="475"/>
      <c r="H917" s="475"/>
      <c r="T917" s="76"/>
      <c r="U917" s="76"/>
    </row>
    <row r="918">
      <c r="A918" s="76"/>
      <c r="B918" s="76"/>
      <c r="C918" s="262"/>
      <c r="D918" s="76"/>
      <c r="E918" s="76"/>
      <c r="F918" s="475"/>
      <c r="G918" s="475"/>
      <c r="H918" s="475"/>
      <c r="T918" s="76"/>
      <c r="U918" s="76"/>
    </row>
    <row r="919">
      <c r="A919" s="76"/>
      <c r="B919" s="76"/>
      <c r="C919" s="262"/>
      <c r="D919" s="76"/>
      <c r="E919" s="76"/>
      <c r="F919" s="475"/>
      <c r="G919" s="475"/>
      <c r="H919" s="475"/>
      <c r="T919" s="76"/>
      <c r="U919" s="76"/>
    </row>
    <row r="920">
      <c r="A920" s="76"/>
      <c r="B920" s="76"/>
      <c r="C920" s="262"/>
      <c r="D920" s="76"/>
      <c r="E920" s="76"/>
      <c r="F920" s="475"/>
      <c r="G920" s="475"/>
      <c r="H920" s="475"/>
      <c r="T920" s="76"/>
      <c r="U920" s="76"/>
    </row>
    <row r="921">
      <c r="A921" s="76"/>
      <c r="B921" s="76"/>
      <c r="C921" s="262"/>
      <c r="D921" s="76"/>
      <c r="E921" s="76"/>
      <c r="F921" s="475"/>
      <c r="G921" s="475"/>
      <c r="H921" s="475"/>
      <c r="T921" s="76"/>
      <c r="U921" s="76"/>
    </row>
    <row r="922">
      <c r="A922" s="76"/>
      <c r="B922" s="76"/>
      <c r="C922" s="262"/>
      <c r="D922" s="76"/>
      <c r="E922" s="76"/>
      <c r="F922" s="475"/>
      <c r="G922" s="475"/>
      <c r="H922" s="475"/>
      <c r="T922" s="76"/>
      <c r="U922" s="76"/>
    </row>
    <row r="923">
      <c r="A923" s="76"/>
      <c r="B923" s="76"/>
      <c r="C923" s="262"/>
      <c r="D923" s="76"/>
      <c r="E923" s="76"/>
      <c r="F923" s="475"/>
      <c r="G923" s="475"/>
      <c r="H923" s="475"/>
      <c r="T923" s="76"/>
      <c r="U923" s="76"/>
    </row>
    <row r="924">
      <c r="A924" s="76"/>
      <c r="B924" s="76"/>
      <c r="C924" s="262"/>
      <c r="D924" s="76"/>
      <c r="E924" s="76"/>
      <c r="F924" s="475"/>
      <c r="G924" s="475"/>
      <c r="H924" s="475"/>
      <c r="T924" s="76"/>
      <c r="U924" s="76"/>
    </row>
    <row r="925">
      <c r="A925" s="76"/>
      <c r="B925" s="76"/>
      <c r="C925" s="262"/>
      <c r="D925" s="76"/>
      <c r="E925" s="76"/>
      <c r="F925" s="475"/>
      <c r="G925" s="475"/>
      <c r="H925" s="475"/>
      <c r="T925" s="76"/>
      <c r="U925" s="76"/>
    </row>
    <row r="926">
      <c r="A926" s="76"/>
      <c r="B926" s="76"/>
      <c r="C926" s="262"/>
      <c r="D926" s="76"/>
      <c r="E926" s="76"/>
      <c r="F926" s="475"/>
      <c r="G926" s="475"/>
      <c r="H926" s="475"/>
      <c r="T926" s="76"/>
      <c r="U926" s="76"/>
    </row>
    <row r="927">
      <c r="A927" s="76"/>
      <c r="B927" s="76"/>
      <c r="C927" s="262"/>
      <c r="D927" s="76"/>
      <c r="E927" s="76"/>
      <c r="F927" s="475"/>
      <c r="G927" s="475"/>
      <c r="H927" s="475"/>
      <c r="T927" s="76"/>
      <c r="U927" s="76"/>
    </row>
    <row r="928">
      <c r="A928" s="76"/>
      <c r="B928" s="76"/>
      <c r="C928" s="262"/>
      <c r="D928" s="76"/>
      <c r="E928" s="76"/>
      <c r="F928" s="475"/>
      <c r="G928" s="475"/>
      <c r="H928" s="475"/>
      <c r="T928" s="76"/>
      <c r="U928" s="76"/>
    </row>
    <row r="929">
      <c r="A929" s="76"/>
      <c r="B929" s="76"/>
      <c r="C929" s="262"/>
      <c r="D929" s="76"/>
      <c r="E929" s="76"/>
      <c r="F929" s="475"/>
      <c r="G929" s="475"/>
      <c r="H929" s="475"/>
      <c r="T929" s="76"/>
      <c r="U929" s="76"/>
    </row>
    <row r="930">
      <c r="A930" s="76"/>
      <c r="B930" s="76"/>
      <c r="C930" s="262"/>
      <c r="D930" s="76"/>
      <c r="E930" s="76"/>
      <c r="F930" s="475"/>
      <c r="G930" s="475"/>
      <c r="H930" s="475"/>
      <c r="T930" s="76"/>
      <c r="U930" s="76"/>
    </row>
    <row r="931">
      <c r="A931" s="76"/>
      <c r="B931" s="76"/>
      <c r="C931" s="262"/>
      <c r="D931" s="76"/>
      <c r="E931" s="76"/>
      <c r="F931" s="475"/>
      <c r="G931" s="475"/>
      <c r="H931" s="475"/>
      <c r="T931" s="76"/>
      <c r="U931" s="76"/>
    </row>
    <row r="932">
      <c r="A932" s="76"/>
      <c r="B932" s="76"/>
      <c r="C932" s="262"/>
      <c r="D932" s="76"/>
      <c r="E932" s="76"/>
      <c r="F932" s="475"/>
      <c r="G932" s="475"/>
      <c r="H932" s="475"/>
      <c r="T932" s="76"/>
      <c r="U932" s="76"/>
    </row>
    <row r="933">
      <c r="A933" s="76"/>
      <c r="B933" s="76"/>
      <c r="C933" s="262"/>
      <c r="D933" s="76"/>
      <c r="E933" s="76"/>
      <c r="F933" s="475"/>
      <c r="G933" s="475"/>
      <c r="H933" s="475"/>
      <c r="T933" s="76"/>
      <c r="U933" s="76"/>
    </row>
    <row r="934">
      <c r="A934" s="76"/>
      <c r="B934" s="76"/>
      <c r="C934" s="262"/>
      <c r="D934" s="76"/>
      <c r="E934" s="76"/>
      <c r="F934" s="475"/>
      <c r="G934" s="475"/>
      <c r="H934" s="475"/>
      <c r="T934" s="76"/>
      <c r="U934" s="76"/>
    </row>
    <row r="935">
      <c r="A935" s="76"/>
      <c r="B935" s="76"/>
      <c r="C935" s="262"/>
      <c r="D935" s="76"/>
      <c r="E935" s="76"/>
      <c r="F935" s="475"/>
      <c r="G935" s="475"/>
      <c r="H935" s="475"/>
      <c r="T935" s="76"/>
      <c r="U935" s="76"/>
    </row>
    <row r="936">
      <c r="A936" s="76"/>
      <c r="B936" s="76"/>
      <c r="C936" s="262"/>
      <c r="D936" s="76"/>
      <c r="E936" s="76"/>
      <c r="F936" s="475"/>
      <c r="G936" s="475"/>
      <c r="H936" s="475"/>
      <c r="T936" s="76"/>
      <c r="U936" s="76"/>
    </row>
    <row r="937">
      <c r="A937" s="76"/>
      <c r="B937" s="76"/>
      <c r="C937" s="262"/>
      <c r="D937" s="76"/>
      <c r="E937" s="76"/>
      <c r="F937" s="475"/>
      <c r="G937" s="475"/>
      <c r="H937" s="475"/>
      <c r="T937" s="76"/>
      <c r="U937" s="76"/>
    </row>
    <row r="938">
      <c r="A938" s="76"/>
      <c r="B938" s="76"/>
      <c r="C938" s="262"/>
      <c r="D938" s="76"/>
      <c r="E938" s="76"/>
      <c r="F938" s="475"/>
      <c r="G938" s="475"/>
      <c r="H938" s="475"/>
      <c r="T938" s="76"/>
      <c r="U938" s="76"/>
    </row>
    <row r="939">
      <c r="A939" s="76"/>
      <c r="B939" s="76"/>
      <c r="C939" s="262"/>
      <c r="D939" s="76"/>
      <c r="E939" s="76"/>
      <c r="F939" s="475"/>
      <c r="G939" s="475"/>
      <c r="H939" s="475"/>
      <c r="T939" s="76"/>
      <c r="U939" s="76"/>
    </row>
    <row r="940">
      <c r="A940" s="76"/>
      <c r="B940" s="76"/>
      <c r="C940" s="262"/>
      <c r="D940" s="76"/>
      <c r="E940" s="76"/>
      <c r="F940" s="475"/>
      <c r="G940" s="475"/>
      <c r="H940" s="475"/>
      <c r="T940" s="76"/>
      <c r="U940" s="76"/>
    </row>
    <row r="941">
      <c r="A941" s="76"/>
      <c r="B941" s="76"/>
      <c r="C941" s="262"/>
      <c r="D941" s="76"/>
      <c r="E941" s="76"/>
      <c r="F941" s="475"/>
      <c r="G941" s="475"/>
      <c r="H941" s="475"/>
      <c r="T941" s="76"/>
      <c r="U941" s="76"/>
    </row>
    <row r="942">
      <c r="A942" s="76"/>
      <c r="B942" s="76"/>
      <c r="C942" s="262"/>
      <c r="D942" s="76"/>
      <c r="E942" s="76"/>
      <c r="F942" s="475"/>
      <c r="G942" s="475"/>
      <c r="H942" s="475"/>
      <c r="T942" s="76"/>
      <c r="U942" s="76"/>
    </row>
    <row r="943">
      <c r="A943" s="76"/>
      <c r="B943" s="76"/>
      <c r="C943" s="262"/>
      <c r="D943" s="76"/>
      <c r="E943" s="76"/>
      <c r="F943" s="475"/>
      <c r="G943" s="475"/>
      <c r="H943" s="475"/>
      <c r="T943" s="76"/>
      <c r="U943" s="76"/>
    </row>
    <row r="944">
      <c r="A944" s="76"/>
      <c r="B944" s="76"/>
      <c r="C944" s="262"/>
      <c r="D944" s="76"/>
      <c r="E944" s="76"/>
      <c r="F944" s="475"/>
      <c r="G944" s="475"/>
      <c r="H944" s="475"/>
      <c r="T944" s="76"/>
      <c r="U944" s="76"/>
    </row>
    <row r="945">
      <c r="A945" s="76"/>
      <c r="B945" s="76"/>
      <c r="C945" s="262"/>
      <c r="D945" s="76"/>
      <c r="E945" s="76"/>
      <c r="F945" s="475"/>
      <c r="G945" s="475"/>
      <c r="H945" s="475"/>
      <c r="T945" s="76"/>
      <c r="U945" s="76"/>
    </row>
    <row r="946">
      <c r="A946" s="76"/>
      <c r="B946" s="76"/>
      <c r="C946" s="262"/>
      <c r="D946" s="76"/>
      <c r="E946" s="76"/>
      <c r="F946" s="475"/>
      <c r="G946" s="475"/>
      <c r="H946" s="475"/>
      <c r="T946" s="76"/>
      <c r="U946" s="76"/>
    </row>
    <row r="947">
      <c r="A947" s="76"/>
      <c r="B947" s="76"/>
      <c r="C947" s="262"/>
      <c r="D947" s="76"/>
      <c r="E947" s="76"/>
      <c r="F947" s="475"/>
      <c r="G947" s="475"/>
      <c r="H947" s="475"/>
      <c r="T947" s="76"/>
      <c r="U947" s="76"/>
    </row>
    <row r="948">
      <c r="A948" s="76"/>
      <c r="B948" s="76"/>
      <c r="C948" s="262"/>
      <c r="D948" s="76"/>
      <c r="E948" s="76"/>
      <c r="F948" s="475"/>
      <c r="G948" s="475"/>
      <c r="H948" s="475"/>
      <c r="T948" s="76"/>
      <c r="U948" s="76"/>
    </row>
    <row r="949">
      <c r="A949" s="76"/>
      <c r="B949" s="76"/>
      <c r="C949" s="262"/>
      <c r="D949" s="76"/>
      <c r="E949" s="76"/>
      <c r="F949" s="475"/>
      <c r="G949" s="475"/>
      <c r="H949" s="475"/>
      <c r="T949" s="76"/>
      <c r="U949" s="76"/>
    </row>
    <row r="950">
      <c r="A950" s="76"/>
      <c r="B950" s="76"/>
      <c r="C950" s="262"/>
      <c r="D950" s="76"/>
      <c r="E950" s="76"/>
      <c r="F950" s="475"/>
      <c r="G950" s="475"/>
      <c r="H950" s="475"/>
      <c r="T950" s="76"/>
      <c r="U950" s="76"/>
    </row>
    <row r="951">
      <c r="A951" s="76"/>
      <c r="B951" s="76"/>
      <c r="C951" s="262"/>
      <c r="D951" s="76"/>
      <c r="E951" s="76"/>
      <c r="F951" s="475"/>
      <c r="G951" s="475"/>
      <c r="H951" s="475"/>
      <c r="T951" s="76"/>
      <c r="U951" s="76"/>
    </row>
    <row r="952">
      <c r="A952" s="76"/>
      <c r="B952" s="76"/>
      <c r="C952" s="262"/>
      <c r="D952" s="76"/>
      <c r="E952" s="76"/>
      <c r="F952" s="475"/>
      <c r="G952" s="475"/>
      <c r="H952" s="475"/>
      <c r="T952" s="76"/>
      <c r="U952" s="76"/>
    </row>
    <row r="953">
      <c r="A953" s="76"/>
      <c r="B953" s="76"/>
      <c r="C953" s="262"/>
      <c r="D953" s="76"/>
      <c r="E953" s="76"/>
      <c r="F953" s="475"/>
      <c r="G953" s="475"/>
      <c r="H953" s="475"/>
      <c r="T953" s="76"/>
      <c r="U953" s="76"/>
    </row>
    <row r="954">
      <c r="A954" s="76"/>
      <c r="B954" s="76"/>
      <c r="C954" s="262"/>
      <c r="D954" s="76"/>
      <c r="E954" s="76"/>
      <c r="F954" s="475"/>
      <c r="G954" s="475"/>
      <c r="H954" s="475"/>
      <c r="T954" s="76"/>
      <c r="U954" s="76"/>
    </row>
    <row r="955">
      <c r="A955" s="76"/>
      <c r="B955" s="76"/>
      <c r="C955" s="262"/>
      <c r="D955" s="76"/>
      <c r="E955" s="76"/>
      <c r="F955" s="475"/>
      <c r="G955" s="475"/>
      <c r="H955" s="475"/>
      <c r="T955" s="76"/>
      <c r="U955" s="76"/>
    </row>
    <row r="956">
      <c r="A956" s="76"/>
      <c r="B956" s="76"/>
      <c r="C956" s="262"/>
      <c r="D956" s="76"/>
      <c r="E956" s="76"/>
      <c r="F956" s="475"/>
      <c r="G956" s="475"/>
      <c r="H956" s="475"/>
      <c r="T956" s="76"/>
      <c r="U956" s="76"/>
    </row>
    <row r="957">
      <c r="A957" s="76"/>
      <c r="B957" s="76"/>
      <c r="C957" s="262"/>
      <c r="D957" s="76"/>
      <c r="E957" s="76"/>
      <c r="F957" s="475"/>
      <c r="G957" s="475"/>
      <c r="H957" s="475"/>
      <c r="T957" s="76"/>
      <c r="U957" s="76"/>
    </row>
    <row r="958">
      <c r="A958" s="76"/>
      <c r="B958" s="76"/>
      <c r="C958" s="262"/>
      <c r="D958" s="76"/>
      <c r="E958" s="76"/>
      <c r="F958" s="475"/>
      <c r="G958" s="475"/>
      <c r="H958" s="475"/>
      <c r="T958" s="76"/>
      <c r="U958" s="76"/>
    </row>
    <row r="959">
      <c r="A959" s="76"/>
      <c r="B959" s="76"/>
      <c r="C959" s="262"/>
      <c r="D959" s="76"/>
      <c r="E959" s="76"/>
      <c r="F959" s="475"/>
      <c r="G959" s="475"/>
      <c r="H959" s="475"/>
      <c r="T959" s="76"/>
      <c r="U959" s="76"/>
    </row>
    <row r="960">
      <c r="A960" s="76"/>
      <c r="B960" s="76"/>
      <c r="C960" s="262"/>
      <c r="D960" s="76"/>
      <c r="E960" s="76"/>
      <c r="F960" s="475"/>
      <c r="G960" s="475"/>
      <c r="H960" s="475"/>
      <c r="T960" s="76"/>
      <c r="U960" s="76"/>
    </row>
    <row r="961">
      <c r="A961" s="76"/>
      <c r="B961" s="76"/>
      <c r="C961" s="262"/>
      <c r="D961" s="76"/>
      <c r="E961" s="76"/>
      <c r="F961" s="475"/>
      <c r="G961" s="475"/>
      <c r="H961" s="475"/>
      <c r="T961" s="76"/>
      <c r="U961" s="76"/>
    </row>
    <row r="962">
      <c r="A962" s="76"/>
      <c r="B962" s="76"/>
      <c r="C962" s="262"/>
      <c r="D962" s="76"/>
      <c r="E962" s="76"/>
      <c r="F962" s="475"/>
      <c r="G962" s="475"/>
      <c r="H962" s="475"/>
      <c r="T962" s="76"/>
      <c r="U962" s="76"/>
    </row>
    <row r="963">
      <c r="A963" s="76"/>
      <c r="B963" s="76"/>
      <c r="C963" s="262"/>
      <c r="D963" s="76"/>
      <c r="E963" s="76"/>
      <c r="F963" s="475"/>
      <c r="G963" s="475"/>
      <c r="H963" s="475"/>
      <c r="T963" s="76"/>
      <c r="U963" s="76"/>
    </row>
    <row r="964">
      <c r="A964" s="76"/>
      <c r="B964" s="76"/>
      <c r="C964" s="262"/>
      <c r="D964" s="76"/>
      <c r="E964" s="76"/>
      <c r="F964" s="475"/>
      <c r="G964" s="475"/>
      <c r="H964" s="475"/>
      <c r="T964" s="76"/>
      <c r="U964" s="76"/>
    </row>
    <row r="965">
      <c r="A965" s="76"/>
      <c r="B965" s="76"/>
      <c r="C965" s="262"/>
      <c r="D965" s="76"/>
      <c r="E965" s="76"/>
      <c r="F965" s="475"/>
      <c r="G965" s="475"/>
      <c r="H965" s="475"/>
      <c r="T965" s="76"/>
      <c r="U965" s="76"/>
    </row>
    <row r="966">
      <c r="A966" s="76"/>
      <c r="B966" s="76"/>
      <c r="C966" s="262"/>
      <c r="D966" s="76"/>
      <c r="E966" s="76"/>
      <c r="F966" s="475"/>
      <c r="G966" s="475"/>
      <c r="H966" s="475"/>
      <c r="T966" s="76"/>
      <c r="U966" s="76"/>
    </row>
    <row r="967">
      <c r="A967" s="76"/>
      <c r="B967" s="76"/>
      <c r="C967" s="262"/>
      <c r="D967" s="76"/>
      <c r="E967" s="76"/>
      <c r="F967" s="475"/>
      <c r="G967" s="475"/>
      <c r="H967" s="475"/>
      <c r="T967" s="76"/>
      <c r="U967" s="76"/>
    </row>
    <row r="968">
      <c r="A968" s="76"/>
      <c r="B968" s="76"/>
      <c r="C968" s="262"/>
      <c r="D968" s="76"/>
      <c r="E968" s="76"/>
      <c r="F968" s="475"/>
      <c r="G968" s="475"/>
      <c r="H968" s="475"/>
      <c r="T968" s="76"/>
      <c r="U968" s="76"/>
    </row>
    <row r="969">
      <c r="A969" s="76"/>
      <c r="B969" s="76"/>
      <c r="C969" s="262"/>
      <c r="D969" s="76"/>
      <c r="E969" s="76"/>
      <c r="F969" s="475"/>
      <c r="G969" s="475"/>
      <c r="H969" s="475"/>
      <c r="T969" s="76"/>
      <c r="U969" s="76"/>
    </row>
    <row r="970">
      <c r="A970" s="76"/>
      <c r="B970" s="76"/>
      <c r="C970" s="262"/>
      <c r="D970" s="76"/>
      <c r="E970" s="76"/>
      <c r="F970" s="475"/>
      <c r="G970" s="475"/>
      <c r="H970" s="475"/>
      <c r="T970" s="76"/>
      <c r="U970" s="76"/>
    </row>
    <row r="971">
      <c r="A971" s="76"/>
      <c r="B971" s="76"/>
      <c r="C971" s="262"/>
      <c r="D971" s="76"/>
      <c r="E971" s="76"/>
      <c r="F971" s="475"/>
      <c r="G971" s="475"/>
      <c r="H971" s="475"/>
      <c r="T971" s="76"/>
      <c r="U971" s="76"/>
    </row>
    <row r="972">
      <c r="A972" s="76"/>
      <c r="B972" s="76"/>
      <c r="C972" s="262"/>
      <c r="D972" s="76"/>
      <c r="E972" s="76"/>
      <c r="F972" s="475"/>
      <c r="G972" s="475"/>
      <c r="H972" s="475"/>
      <c r="T972" s="76"/>
      <c r="U972" s="76"/>
    </row>
    <row r="973">
      <c r="A973" s="76"/>
      <c r="B973" s="76"/>
      <c r="C973" s="262"/>
      <c r="D973" s="76"/>
      <c r="E973" s="76"/>
      <c r="F973" s="475"/>
      <c r="G973" s="475"/>
      <c r="H973" s="475"/>
      <c r="T973" s="76"/>
      <c r="U973" s="76"/>
    </row>
    <row r="974">
      <c r="A974" s="76"/>
      <c r="B974" s="76"/>
      <c r="C974" s="262"/>
      <c r="D974" s="76"/>
      <c r="E974" s="76"/>
      <c r="F974" s="475"/>
      <c r="G974" s="475"/>
      <c r="H974" s="475"/>
      <c r="T974" s="76"/>
      <c r="U974" s="76"/>
    </row>
    <row r="975">
      <c r="A975" s="76"/>
      <c r="B975" s="76"/>
      <c r="C975" s="262"/>
      <c r="D975" s="76"/>
      <c r="E975" s="76"/>
      <c r="F975" s="475"/>
      <c r="G975" s="475"/>
      <c r="H975" s="475"/>
      <c r="T975" s="76"/>
      <c r="U975" s="76"/>
    </row>
    <row r="976">
      <c r="A976" s="76"/>
      <c r="B976" s="76"/>
      <c r="C976" s="262"/>
      <c r="D976" s="76"/>
      <c r="E976" s="76"/>
      <c r="F976" s="475"/>
      <c r="G976" s="475"/>
      <c r="H976" s="475"/>
      <c r="T976" s="76"/>
      <c r="U976" s="76"/>
    </row>
    <row r="977">
      <c r="A977" s="76"/>
      <c r="B977" s="76"/>
      <c r="C977" s="262"/>
      <c r="D977" s="76"/>
      <c r="E977" s="76"/>
      <c r="F977" s="475"/>
      <c r="G977" s="475"/>
      <c r="H977" s="475"/>
      <c r="T977" s="76"/>
      <c r="U977" s="76"/>
    </row>
    <row r="978">
      <c r="A978" s="76"/>
      <c r="B978" s="76"/>
      <c r="C978" s="262"/>
      <c r="D978" s="76"/>
      <c r="E978" s="76"/>
      <c r="F978" s="475"/>
      <c r="G978" s="475"/>
      <c r="H978" s="475"/>
      <c r="T978" s="76"/>
      <c r="U978" s="76"/>
    </row>
    <row r="979">
      <c r="A979" s="76"/>
      <c r="B979" s="76"/>
      <c r="C979" s="262"/>
      <c r="D979" s="76"/>
      <c r="E979" s="76"/>
      <c r="F979" s="475"/>
      <c r="G979" s="475"/>
      <c r="H979" s="475"/>
      <c r="T979" s="76"/>
      <c r="U979" s="76"/>
    </row>
    <row r="980">
      <c r="A980" s="76"/>
      <c r="B980" s="76"/>
      <c r="C980" s="262"/>
      <c r="D980" s="76"/>
      <c r="E980" s="76"/>
      <c r="F980" s="475"/>
      <c r="G980" s="475"/>
      <c r="H980" s="475"/>
      <c r="T980" s="76"/>
      <c r="U980" s="76"/>
    </row>
    <row r="981">
      <c r="A981" s="76"/>
      <c r="B981" s="76"/>
      <c r="C981" s="262"/>
      <c r="D981" s="76"/>
      <c r="E981" s="76"/>
      <c r="F981" s="475"/>
      <c r="G981" s="475"/>
      <c r="H981" s="475"/>
      <c r="T981" s="76"/>
      <c r="U981" s="76"/>
    </row>
    <row r="982">
      <c r="A982" s="76"/>
      <c r="B982" s="76"/>
      <c r="C982" s="262"/>
      <c r="D982" s="76"/>
      <c r="E982" s="76"/>
      <c r="F982" s="475"/>
      <c r="G982" s="475"/>
      <c r="H982" s="475"/>
      <c r="T982" s="76"/>
      <c r="U982" s="76"/>
    </row>
    <row r="983">
      <c r="A983" s="76"/>
      <c r="B983" s="76"/>
      <c r="C983" s="262"/>
      <c r="D983" s="76"/>
      <c r="E983" s="76"/>
      <c r="F983" s="475"/>
      <c r="G983" s="475"/>
      <c r="H983" s="475"/>
      <c r="T983" s="76"/>
      <c r="U983" s="76"/>
    </row>
    <row r="984">
      <c r="A984" s="76"/>
      <c r="B984" s="76"/>
      <c r="C984" s="262"/>
      <c r="D984" s="76"/>
      <c r="E984" s="76"/>
      <c r="F984" s="475"/>
      <c r="G984" s="475"/>
      <c r="H984" s="475"/>
      <c r="T984" s="76"/>
      <c r="U984" s="76"/>
    </row>
    <row r="985">
      <c r="A985" s="76"/>
      <c r="B985" s="76"/>
      <c r="C985" s="262"/>
      <c r="D985" s="76"/>
      <c r="E985" s="76"/>
      <c r="F985" s="475"/>
      <c r="G985" s="475"/>
      <c r="H985" s="475"/>
      <c r="T985" s="76"/>
      <c r="U985" s="76"/>
    </row>
    <row r="986">
      <c r="A986" s="76"/>
      <c r="B986" s="76"/>
      <c r="C986" s="262"/>
      <c r="D986" s="76"/>
      <c r="E986" s="76"/>
      <c r="F986" s="475"/>
      <c r="G986" s="475"/>
      <c r="H986" s="475"/>
      <c r="T986" s="76"/>
      <c r="U986" s="76"/>
    </row>
    <row r="987">
      <c r="A987" s="76"/>
      <c r="B987" s="76"/>
      <c r="C987" s="262"/>
      <c r="D987" s="76"/>
      <c r="E987" s="76"/>
      <c r="F987" s="475"/>
      <c r="G987" s="475"/>
      <c r="H987" s="475"/>
      <c r="T987" s="76"/>
      <c r="U987" s="76"/>
    </row>
    <row r="988">
      <c r="A988" s="76"/>
      <c r="B988" s="76"/>
      <c r="C988" s="262"/>
      <c r="D988" s="76"/>
      <c r="E988" s="76"/>
      <c r="F988" s="475"/>
      <c r="G988" s="475"/>
      <c r="H988" s="475"/>
      <c r="T988" s="76"/>
      <c r="U988" s="76"/>
    </row>
    <row r="989">
      <c r="A989" s="76"/>
      <c r="B989" s="76"/>
      <c r="C989" s="262"/>
      <c r="D989" s="76"/>
      <c r="E989" s="76"/>
      <c r="F989" s="475"/>
      <c r="G989" s="475"/>
      <c r="H989" s="475"/>
      <c r="T989" s="76"/>
      <c r="U989" s="76"/>
    </row>
    <row r="990">
      <c r="A990" s="76"/>
      <c r="B990" s="76"/>
      <c r="C990" s="262"/>
      <c r="D990" s="76"/>
      <c r="E990" s="76"/>
      <c r="F990" s="475"/>
      <c r="G990" s="475"/>
      <c r="H990" s="475"/>
      <c r="T990" s="76"/>
      <c r="U990" s="76"/>
    </row>
    <row r="991">
      <c r="A991" s="76"/>
      <c r="B991" s="76"/>
      <c r="C991" s="262"/>
      <c r="D991" s="76"/>
      <c r="E991" s="76"/>
      <c r="F991" s="475"/>
      <c r="G991" s="475"/>
      <c r="H991" s="475"/>
      <c r="T991" s="76"/>
      <c r="U991" s="76"/>
    </row>
    <row r="992">
      <c r="A992" s="76"/>
      <c r="B992" s="76"/>
      <c r="C992" s="262"/>
      <c r="D992" s="76"/>
      <c r="E992" s="76"/>
      <c r="F992" s="475"/>
      <c r="G992" s="475"/>
      <c r="H992" s="475"/>
      <c r="T992" s="76"/>
      <c r="U992" s="76"/>
    </row>
    <row r="993">
      <c r="A993" s="76"/>
      <c r="B993" s="76"/>
      <c r="C993" s="262"/>
      <c r="D993" s="76"/>
      <c r="E993" s="76"/>
      <c r="F993" s="475"/>
      <c r="G993" s="475"/>
      <c r="H993" s="475"/>
      <c r="T993" s="76"/>
      <c r="U993" s="76"/>
    </row>
    <row r="994">
      <c r="A994" s="76"/>
      <c r="B994" s="76"/>
      <c r="C994" s="262"/>
      <c r="D994" s="76"/>
      <c r="E994" s="76"/>
      <c r="F994" s="475"/>
      <c r="G994" s="475"/>
      <c r="H994" s="475"/>
      <c r="T994" s="76"/>
      <c r="U994" s="76"/>
    </row>
    <row r="995">
      <c r="A995" s="76"/>
      <c r="B995" s="76"/>
      <c r="C995" s="262"/>
      <c r="D995" s="76"/>
      <c r="E995" s="76"/>
      <c r="F995" s="475"/>
      <c r="G995" s="475"/>
      <c r="H995" s="475"/>
      <c r="T995" s="76"/>
      <c r="U995" s="76"/>
    </row>
    <row r="996">
      <c r="A996" s="76"/>
      <c r="B996" s="76"/>
      <c r="C996" s="262"/>
      <c r="D996" s="76"/>
      <c r="E996" s="76"/>
      <c r="F996" s="475"/>
      <c r="G996" s="475"/>
      <c r="H996" s="475"/>
      <c r="T996" s="76"/>
      <c r="U996" s="76"/>
    </row>
    <row r="997">
      <c r="A997" s="76"/>
      <c r="B997" s="76"/>
      <c r="C997" s="262"/>
      <c r="D997" s="76"/>
      <c r="E997" s="76"/>
      <c r="F997" s="475"/>
      <c r="G997" s="475"/>
      <c r="H997" s="475"/>
      <c r="T997" s="76"/>
      <c r="U997" s="76"/>
    </row>
    <row r="998">
      <c r="A998" s="76"/>
      <c r="B998" s="76"/>
      <c r="C998" s="262"/>
      <c r="D998" s="76"/>
      <c r="E998" s="76"/>
      <c r="F998" s="475"/>
      <c r="G998" s="475"/>
      <c r="H998" s="475"/>
      <c r="T998" s="76"/>
      <c r="U998" s="76"/>
    </row>
    <row r="999">
      <c r="A999" s="76"/>
      <c r="B999" s="76"/>
      <c r="C999" s="262"/>
      <c r="D999" s="76"/>
      <c r="E999" s="76"/>
      <c r="F999" s="475"/>
      <c r="G999" s="475"/>
      <c r="H999" s="475"/>
      <c r="T999" s="76"/>
      <c r="U999" s="76"/>
    </row>
    <row r="1000">
      <c r="A1000" s="76"/>
      <c r="B1000" s="76"/>
      <c r="C1000" s="262"/>
      <c r="D1000" s="76"/>
      <c r="E1000" s="76"/>
      <c r="F1000" s="475"/>
      <c r="G1000" s="475"/>
      <c r="H1000" s="475"/>
      <c r="T1000" s="76"/>
      <c r="U1000" s="76"/>
    </row>
    <row r="1001">
      <c r="A1001" s="76"/>
      <c r="B1001" s="76"/>
      <c r="C1001" s="262"/>
      <c r="D1001" s="76"/>
      <c r="E1001" s="76"/>
      <c r="F1001" s="475"/>
      <c r="G1001" s="475"/>
      <c r="H1001" s="475"/>
      <c r="T1001" s="76"/>
      <c r="U1001" s="76"/>
    </row>
    <row r="1002">
      <c r="A1002" s="76"/>
      <c r="B1002" s="76"/>
      <c r="C1002" s="262"/>
      <c r="D1002" s="76"/>
      <c r="E1002" s="76"/>
      <c r="F1002" s="475"/>
      <c r="G1002" s="475"/>
      <c r="H1002" s="475"/>
      <c r="T1002" s="76"/>
      <c r="U1002" s="76"/>
    </row>
    <row r="1003">
      <c r="A1003" s="76"/>
      <c r="B1003" s="76"/>
      <c r="C1003" s="262"/>
      <c r="D1003" s="76"/>
      <c r="E1003" s="76"/>
      <c r="F1003" s="475"/>
      <c r="G1003" s="475"/>
      <c r="H1003" s="475"/>
      <c r="T1003" s="76"/>
      <c r="U1003" s="76"/>
    </row>
  </sheetData>
  <mergeCells count="1">
    <mergeCell ref="Y18:AA18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0" max="10" width="16.63"/>
    <col customWidth="1" min="12" max="12" width="18.88"/>
    <col customWidth="1" min="13" max="13" width="15.75"/>
    <col customWidth="1" min="14" max="14" width="26.5"/>
    <col customWidth="1" hidden="1" min="15" max="15" width="15.75"/>
    <col customWidth="1" hidden="1" min="16" max="16" width="15.13"/>
  </cols>
  <sheetData>
    <row r="1">
      <c r="A1" s="625">
        <v>45344.0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52" t="s">
        <v>231</v>
      </c>
      <c r="Q1" s="52" t="s">
        <v>971</v>
      </c>
      <c r="R1" s="52" t="s">
        <v>971</v>
      </c>
      <c r="S1" s="52" t="s">
        <v>971</v>
      </c>
    </row>
    <row r="2">
      <c r="A2" s="52" t="s">
        <v>952</v>
      </c>
      <c r="B2" s="52"/>
      <c r="C2" s="52"/>
      <c r="D2" s="52"/>
      <c r="E2" s="52"/>
      <c r="F2" s="52" t="s">
        <v>881</v>
      </c>
      <c r="G2" s="52">
        <v>16.917</v>
      </c>
      <c r="H2" s="52">
        <v>29.742</v>
      </c>
      <c r="I2" s="52">
        <f>H2-16.3</f>
        <v>13.442</v>
      </c>
      <c r="J2" s="52"/>
      <c r="K2" s="52"/>
      <c r="L2" s="52">
        <v>4.0</v>
      </c>
      <c r="M2" s="52"/>
      <c r="N2" s="52">
        <v>1.0</v>
      </c>
      <c r="O2" s="52"/>
      <c r="P2" s="52">
        <v>6.4</v>
      </c>
      <c r="Q2" s="198">
        <f>MAX(Q5:Q1000)/(N2*1000)</f>
        <v>0.54803</v>
      </c>
      <c r="R2" s="198">
        <f>MAX(R5:R1000)/(N2*1000)</f>
        <v>0.80752</v>
      </c>
      <c r="S2" s="198">
        <f>MAX(S5:S1000)/MAX(Q5:Q1000)</f>
        <v>0.1978358849</v>
      </c>
    </row>
    <row r="3">
      <c r="A3" s="52" t="s">
        <v>466</v>
      </c>
      <c r="B3" s="72" t="s">
        <v>973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7" t="s">
        <v>974</v>
      </c>
    </row>
    <row r="4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/>
      <c r="N4" s="7"/>
      <c r="O4" s="7" t="s">
        <v>387</v>
      </c>
      <c r="P4" s="7" t="s">
        <v>388</v>
      </c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</row>
    <row r="5">
      <c r="A5" s="156">
        <v>45317.0</v>
      </c>
      <c r="B5" s="52">
        <v>3899.0</v>
      </c>
      <c r="C5" s="52" t="s">
        <v>154</v>
      </c>
      <c r="D5" s="52">
        <v>29.47</v>
      </c>
      <c r="E5" s="52">
        <v>35.0</v>
      </c>
      <c r="F5" s="52">
        <v>0.0</v>
      </c>
      <c r="G5" s="52">
        <v>0.0</v>
      </c>
      <c r="H5" s="52">
        <v>2.0</v>
      </c>
      <c r="I5" s="52" t="s">
        <v>65</v>
      </c>
      <c r="J5" s="52" t="s">
        <v>164</v>
      </c>
      <c r="K5" s="52" t="s">
        <v>203</v>
      </c>
      <c r="L5" s="93" t="s">
        <v>546</v>
      </c>
      <c r="M5" s="52"/>
      <c r="N5" s="52"/>
      <c r="O5" s="52" t="str">
        <f t="shared" ref="O5:O462" si="1">if(K5="low","140MeV","750MeV")</f>
        <v>750MeV</v>
      </c>
      <c r="P5" s="76" t="str">
        <f t="shared" ref="P5:P62" si="2">if(K5="low","140MeV","500MeV")</f>
        <v>500MeV</v>
      </c>
      <c r="Q5" s="76">
        <f>if($I5="LH2",0+$F5,0)</f>
        <v>0</v>
      </c>
      <c r="R5" s="76">
        <f>if($I5="LD2",0+$F5,0)</f>
        <v>0</v>
      </c>
      <c r="S5" s="76">
        <f>if($I5="dummy",0+$F5,0)</f>
        <v>0</v>
      </c>
    </row>
    <row r="6">
      <c r="A6" s="76"/>
      <c r="B6" s="52">
        <v>3900.0</v>
      </c>
      <c r="C6" s="52" t="s">
        <v>391</v>
      </c>
      <c r="D6" s="52">
        <v>29.47</v>
      </c>
      <c r="E6" s="52">
        <v>35.0</v>
      </c>
      <c r="F6" s="52">
        <v>86.78</v>
      </c>
      <c r="G6" s="52">
        <v>3842195.0</v>
      </c>
      <c r="H6" s="52">
        <v>58.3</v>
      </c>
      <c r="I6" s="52" t="s">
        <v>65</v>
      </c>
      <c r="J6" s="52" t="s">
        <v>164</v>
      </c>
      <c r="K6" s="52" t="s">
        <v>203</v>
      </c>
      <c r="L6" s="93"/>
      <c r="M6" s="52"/>
      <c r="N6" s="52"/>
      <c r="O6" s="52" t="str">
        <f t="shared" si="1"/>
        <v>750MeV</v>
      </c>
      <c r="P6" s="76" t="str">
        <f t="shared" si="2"/>
        <v>500MeV</v>
      </c>
      <c r="Q6" s="76">
        <f t="shared" ref="Q6:Q26" si="3">if($I6="LH2",$Q5+$F6,$Q5+0)</f>
        <v>86.78</v>
      </c>
      <c r="R6" s="76">
        <f t="shared" ref="R6:R264" si="4">if($I6="LD2",$R5+$F6,$R5+0)</f>
        <v>0</v>
      </c>
      <c r="S6" s="76">
        <f t="shared" ref="S6:S26" si="5">if($I6="dummy",$S5+$F6,$S5+0)</f>
        <v>0</v>
      </c>
    </row>
    <row r="7">
      <c r="A7" s="76"/>
      <c r="B7" s="52">
        <v>3901.0</v>
      </c>
      <c r="C7" s="52" t="s">
        <v>391</v>
      </c>
      <c r="D7" s="52">
        <v>29.47</v>
      </c>
      <c r="E7" s="52">
        <v>35.0</v>
      </c>
      <c r="F7" s="52">
        <v>78.2</v>
      </c>
      <c r="G7" s="52">
        <v>3436744.0</v>
      </c>
      <c r="H7" s="52">
        <v>54.22</v>
      </c>
      <c r="I7" s="52" t="s">
        <v>65</v>
      </c>
      <c r="J7" s="52" t="s">
        <v>164</v>
      </c>
      <c r="K7" s="52" t="s">
        <v>203</v>
      </c>
      <c r="L7" s="93"/>
      <c r="M7" s="52"/>
      <c r="N7" s="52"/>
      <c r="O7" s="52" t="str">
        <f t="shared" si="1"/>
        <v>750MeV</v>
      </c>
      <c r="P7" s="76" t="str">
        <f t="shared" si="2"/>
        <v>500MeV</v>
      </c>
      <c r="Q7" s="76">
        <f t="shared" si="3"/>
        <v>164.98</v>
      </c>
      <c r="R7" s="76">
        <f t="shared" si="4"/>
        <v>0</v>
      </c>
      <c r="S7" s="76">
        <f t="shared" si="5"/>
        <v>0</v>
      </c>
    </row>
    <row r="8">
      <c r="A8" s="76"/>
      <c r="B8" s="52">
        <v>3902.0</v>
      </c>
      <c r="C8" s="52" t="s">
        <v>391</v>
      </c>
      <c r="D8" s="52">
        <v>29.47</v>
      </c>
      <c r="E8" s="52">
        <v>10.0</v>
      </c>
      <c r="F8" s="52">
        <v>19.11</v>
      </c>
      <c r="G8" s="52">
        <v>394223.0</v>
      </c>
      <c r="H8" s="52">
        <v>42.78</v>
      </c>
      <c r="I8" s="52" t="s">
        <v>65</v>
      </c>
      <c r="J8" s="52" t="s">
        <v>164</v>
      </c>
      <c r="K8" s="52" t="s">
        <v>203</v>
      </c>
      <c r="L8" s="93"/>
      <c r="M8" s="52"/>
      <c r="N8" s="52"/>
      <c r="O8" s="52" t="str">
        <f t="shared" si="1"/>
        <v>750MeV</v>
      </c>
      <c r="P8" s="76" t="str">
        <f t="shared" si="2"/>
        <v>500MeV</v>
      </c>
      <c r="Q8" s="76">
        <f t="shared" si="3"/>
        <v>184.09</v>
      </c>
      <c r="R8" s="76">
        <f t="shared" si="4"/>
        <v>0</v>
      </c>
      <c r="S8" s="76">
        <f t="shared" si="5"/>
        <v>0</v>
      </c>
    </row>
    <row r="9">
      <c r="A9" s="76"/>
      <c r="B9" s="52">
        <v>3903.0</v>
      </c>
      <c r="C9" s="52" t="s">
        <v>391</v>
      </c>
      <c r="D9" s="52">
        <v>29.47</v>
      </c>
      <c r="E9" s="52">
        <v>20.0</v>
      </c>
      <c r="F9" s="52">
        <v>20.58</v>
      </c>
      <c r="G9" s="52">
        <v>620575.0</v>
      </c>
      <c r="H9" s="52">
        <v>19.22</v>
      </c>
      <c r="I9" s="52" t="s">
        <v>65</v>
      </c>
      <c r="J9" s="52" t="s">
        <v>164</v>
      </c>
      <c r="K9" s="52" t="s">
        <v>203</v>
      </c>
      <c r="L9" s="93"/>
      <c r="M9" s="52"/>
      <c r="N9" s="52"/>
      <c r="O9" s="52" t="str">
        <f t="shared" si="1"/>
        <v>750MeV</v>
      </c>
      <c r="P9" s="76" t="str">
        <f t="shared" si="2"/>
        <v>500MeV</v>
      </c>
      <c r="Q9" s="76">
        <f t="shared" si="3"/>
        <v>204.67</v>
      </c>
      <c r="R9" s="76">
        <f t="shared" si="4"/>
        <v>0</v>
      </c>
      <c r="S9" s="76">
        <f t="shared" si="5"/>
        <v>0</v>
      </c>
    </row>
    <row r="10">
      <c r="A10" s="76"/>
      <c r="B10" s="52">
        <v>3904.0</v>
      </c>
      <c r="C10" s="52" t="s">
        <v>314</v>
      </c>
      <c r="D10" s="52">
        <v>29.47</v>
      </c>
      <c r="E10" s="52">
        <v>20.0</v>
      </c>
      <c r="F10" s="52">
        <v>24.27</v>
      </c>
      <c r="G10" s="52">
        <v>743863.0</v>
      </c>
      <c r="H10" s="52">
        <v>21.37</v>
      </c>
      <c r="I10" s="52" t="s">
        <v>65</v>
      </c>
      <c r="J10" s="52" t="s">
        <v>53</v>
      </c>
      <c r="K10" s="52" t="s">
        <v>203</v>
      </c>
      <c r="L10" s="93"/>
      <c r="M10" s="52"/>
      <c r="N10" s="52"/>
      <c r="O10" s="52" t="str">
        <f t="shared" si="1"/>
        <v>750MeV</v>
      </c>
      <c r="P10" s="76" t="str">
        <f t="shared" si="2"/>
        <v>500MeV</v>
      </c>
      <c r="Q10" s="76">
        <f t="shared" si="3"/>
        <v>228.94</v>
      </c>
      <c r="R10" s="76">
        <f t="shared" si="4"/>
        <v>0</v>
      </c>
      <c r="S10" s="76">
        <f t="shared" si="5"/>
        <v>0</v>
      </c>
    </row>
    <row r="11">
      <c r="A11" s="76"/>
      <c r="B11" s="52">
        <v>3905.0</v>
      </c>
      <c r="C11" s="52" t="s">
        <v>154</v>
      </c>
      <c r="D11" s="52">
        <v>29.47</v>
      </c>
      <c r="E11" s="52">
        <v>20.0</v>
      </c>
      <c r="F11" s="52">
        <v>0.0</v>
      </c>
      <c r="G11" s="52">
        <v>0.0</v>
      </c>
      <c r="H11" s="52">
        <v>2.0</v>
      </c>
      <c r="I11" s="52" t="s">
        <v>65</v>
      </c>
      <c r="J11" s="52" t="s">
        <v>400</v>
      </c>
      <c r="K11" s="52" t="s">
        <v>203</v>
      </c>
      <c r="L11" s="93" t="s">
        <v>546</v>
      </c>
      <c r="M11" s="52"/>
      <c r="N11" s="52"/>
      <c r="O11" s="52" t="str">
        <f t="shared" si="1"/>
        <v>750MeV</v>
      </c>
      <c r="P11" s="76" t="str">
        <f t="shared" si="2"/>
        <v>500MeV</v>
      </c>
      <c r="Q11" s="76">
        <f t="shared" si="3"/>
        <v>228.94</v>
      </c>
      <c r="R11" s="76">
        <f t="shared" si="4"/>
        <v>0</v>
      </c>
      <c r="S11" s="76">
        <f t="shared" si="5"/>
        <v>0</v>
      </c>
    </row>
    <row r="12">
      <c r="A12" s="76"/>
      <c r="B12" s="52">
        <v>3906.0</v>
      </c>
      <c r="C12" s="52" t="s">
        <v>391</v>
      </c>
      <c r="D12" s="52">
        <v>29.47</v>
      </c>
      <c r="E12" s="52">
        <v>35.0</v>
      </c>
      <c r="F12" s="52">
        <v>31.0</v>
      </c>
      <c r="G12" s="52">
        <v>1253563.0</v>
      </c>
      <c r="H12" s="52">
        <v>20.23</v>
      </c>
      <c r="I12" s="52" t="s">
        <v>65</v>
      </c>
      <c r="J12" s="52" t="s">
        <v>400</v>
      </c>
      <c r="K12" s="52" t="s">
        <v>223</v>
      </c>
      <c r="L12" s="93"/>
      <c r="M12" s="52"/>
      <c r="N12" s="52"/>
      <c r="O12" s="52" t="str">
        <f t="shared" si="1"/>
        <v>750MeV</v>
      </c>
      <c r="P12" s="76" t="str">
        <f t="shared" si="2"/>
        <v>500MeV</v>
      </c>
      <c r="Q12" s="76">
        <f t="shared" si="3"/>
        <v>259.94</v>
      </c>
      <c r="R12" s="76">
        <f t="shared" si="4"/>
        <v>0</v>
      </c>
      <c r="S12" s="76">
        <f t="shared" si="5"/>
        <v>0</v>
      </c>
    </row>
    <row r="13">
      <c r="A13" s="139"/>
      <c r="B13" s="43">
        <v>3907.0</v>
      </c>
      <c r="C13" s="43" t="s">
        <v>154</v>
      </c>
      <c r="D13" s="43">
        <v>29.47</v>
      </c>
      <c r="E13" s="43">
        <v>30.0</v>
      </c>
      <c r="F13" s="43">
        <v>0.0</v>
      </c>
      <c r="G13" s="43">
        <v>0.0</v>
      </c>
      <c r="H13" s="43">
        <v>0.0</v>
      </c>
      <c r="I13" s="43" t="s">
        <v>229</v>
      </c>
      <c r="J13" s="43" t="s">
        <v>164</v>
      </c>
      <c r="K13" s="43" t="s">
        <v>203</v>
      </c>
      <c r="L13" s="429"/>
      <c r="M13" s="43"/>
      <c r="N13" s="43"/>
      <c r="O13" s="43" t="str">
        <f t="shared" si="1"/>
        <v>750MeV</v>
      </c>
      <c r="P13" s="139" t="str">
        <f t="shared" si="2"/>
        <v>500MeV</v>
      </c>
      <c r="Q13" s="139">
        <f t="shared" si="3"/>
        <v>259.94</v>
      </c>
      <c r="R13" s="139">
        <f t="shared" si="4"/>
        <v>0</v>
      </c>
      <c r="S13" s="139">
        <f t="shared" si="5"/>
        <v>0</v>
      </c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139"/>
      <c r="B14" s="43">
        <v>3908.0</v>
      </c>
      <c r="C14" s="43" t="s">
        <v>154</v>
      </c>
      <c r="D14" s="43">
        <v>29.47</v>
      </c>
      <c r="E14" s="43">
        <v>30.0</v>
      </c>
      <c r="F14" s="43">
        <v>0.0</v>
      </c>
      <c r="G14" s="43">
        <v>0.0</v>
      </c>
      <c r="H14" s="43">
        <v>0.0</v>
      </c>
      <c r="I14" s="43" t="s">
        <v>229</v>
      </c>
      <c r="J14" s="43" t="s">
        <v>164</v>
      </c>
      <c r="K14" s="43" t="s">
        <v>203</v>
      </c>
      <c r="L14" s="429" t="s">
        <v>975</v>
      </c>
      <c r="M14" s="43"/>
      <c r="N14" s="43"/>
      <c r="O14" s="43" t="str">
        <f t="shared" si="1"/>
        <v>750MeV</v>
      </c>
      <c r="P14" s="139" t="str">
        <f t="shared" si="2"/>
        <v>500MeV</v>
      </c>
      <c r="Q14" s="139">
        <f t="shared" si="3"/>
        <v>259.94</v>
      </c>
      <c r="R14" s="139">
        <f t="shared" si="4"/>
        <v>0</v>
      </c>
      <c r="S14" s="139">
        <f t="shared" si="5"/>
        <v>0</v>
      </c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139"/>
      <c r="B15" s="43">
        <v>3909.0</v>
      </c>
      <c r="C15" s="43" t="s">
        <v>391</v>
      </c>
      <c r="D15" s="43">
        <v>29.47</v>
      </c>
      <c r="E15" s="43">
        <v>30.0</v>
      </c>
      <c r="F15" s="43">
        <v>22.13</v>
      </c>
      <c r="G15" s="43">
        <v>934935.0</v>
      </c>
      <c r="H15" s="43">
        <v>19.5</v>
      </c>
      <c r="I15" s="43" t="s">
        <v>229</v>
      </c>
      <c r="J15" s="43" t="s">
        <v>164</v>
      </c>
      <c r="K15" s="43" t="s">
        <v>203</v>
      </c>
      <c r="L15" s="429"/>
      <c r="M15" s="43"/>
      <c r="N15" s="43"/>
      <c r="O15" s="43" t="str">
        <f t="shared" si="1"/>
        <v>750MeV</v>
      </c>
      <c r="P15" s="139" t="str">
        <f t="shared" si="2"/>
        <v>500MeV</v>
      </c>
      <c r="Q15" s="139">
        <f t="shared" si="3"/>
        <v>259.94</v>
      </c>
      <c r="R15" s="139">
        <f t="shared" si="4"/>
        <v>0</v>
      </c>
      <c r="S15" s="139">
        <f t="shared" si="5"/>
        <v>22.13</v>
      </c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139"/>
      <c r="B16" s="43">
        <v>3910.0</v>
      </c>
      <c r="C16" s="43" t="s">
        <v>391</v>
      </c>
      <c r="D16" s="43">
        <v>29.47</v>
      </c>
      <c r="E16" s="43">
        <v>20.0</v>
      </c>
      <c r="F16" s="43">
        <v>13.12</v>
      </c>
      <c r="G16" s="43">
        <v>554266.0</v>
      </c>
      <c r="H16" s="43">
        <v>8.73</v>
      </c>
      <c r="I16" s="43" t="s">
        <v>229</v>
      </c>
      <c r="J16" s="43" t="s">
        <v>164</v>
      </c>
      <c r="K16" s="43" t="s">
        <v>203</v>
      </c>
      <c r="L16" s="429"/>
      <c r="M16" s="43"/>
      <c r="N16" s="43"/>
      <c r="O16" s="43" t="str">
        <f t="shared" si="1"/>
        <v>750MeV</v>
      </c>
      <c r="P16" s="139" t="str">
        <f t="shared" si="2"/>
        <v>500MeV</v>
      </c>
      <c r="Q16" s="139">
        <f t="shared" si="3"/>
        <v>259.94</v>
      </c>
      <c r="R16" s="139">
        <f t="shared" si="4"/>
        <v>0</v>
      </c>
      <c r="S16" s="139">
        <f t="shared" si="5"/>
        <v>35.25</v>
      </c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139"/>
      <c r="B17" s="43">
        <v>3911.0</v>
      </c>
      <c r="C17" s="43" t="s">
        <v>391</v>
      </c>
      <c r="D17" s="43">
        <v>29.47</v>
      </c>
      <c r="E17" s="43">
        <v>20.0</v>
      </c>
      <c r="F17" s="43">
        <v>21.95</v>
      </c>
      <c r="G17" s="43">
        <v>661784.0</v>
      </c>
      <c r="H17" s="43">
        <v>19.74</v>
      </c>
      <c r="I17" s="43" t="s">
        <v>229</v>
      </c>
      <c r="J17" s="43" t="s">
        <v>164</v>
      </c>
      <c r="K17" s="43" t="s">
        <v>203</v>
      </c>
      <c r="L17" s="429"/>
      <c r="M17" s="43"/>
      <c r="N17" s="43"/>
      <c r="O17" s="43" t="str">
        <f t="shared" si="1"/>
        <v>750MeV</v>
      </c>
      <c r="P17" s="139" t="str">
        <f t="shared" si="2"/>
        <v>500MeV</v>
      </c>
      <c r="Q17" s="139">
        <f t="shared" si="3"/>
        <v>259.94</v>
      </c>
      <c r="R17" s="139">
        <f t="shared" si="4"/>
        <v>0</v>
      </c>
      <c r="S17" s="139">
        <f t="shared" si="5"/>
        <v>57.2</v>
      </c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86"/>
      <c r="B18" s="83">
        <v>3912.0</v>
      </c>
      <c r="C18" s="83" t="s">
        <v>391</v>
      </c>
      <c r="D18" s="83">
        <v>29.47</v>
      </c>
      <c r="E18" s="83">
        <v>15.0</v>
      </c>
      <c r="F18" s="328">
        <v>50.0</v>
      </c>
      <c r="G18" s="83">
        <v>0.0</v>
      </c>
      <c r="H18" s="83">
        <v>65.0</v>
      </c>
      <c r="I18" s="83" t="s">
        <v>101</v>
      </c>
      <c r="J18" s="83" t="s">
        <v>164</v>
      </c>
      <c r="K18" s="83" t="s">
        <v>203</v>
      </c>
      <c r="L18" s="424" t="s">
        <v>546</v>
      </c>
      <c r="M18" s="83"/>
      <c r="N18" s="83"/>
      <c r="O18" s="83" t="str">
        <f t="shared" si="1"/>
        <v>750MeV</v>
      </c>
      <c r="P18" s="86" t="str">
        <f t="shared" si="2"/>
        <v>500MeV</v>
      </c>
      <c r="Q18" s="86">
        <f t="shared" si="3"/>
        <v>259.94</v>
      </c>
      <c r="R18" s="86">
        <f t="shared" si="4"/>
        <v>50</v>
      </c>
      <c r="S18" s="86">
        <f t="shared" si="5"/>
        <v>57.2</v>
      </c>
      <c r="T18" s="23"/>
      <c r="U18" s="23"/>
      <c r="V18" s="23"/>
      <c r="W18" s="23"/>
      <c r="X18" s="23"/>
      <c r="Y18" s="23"/>
      <c r="Z18" s="23"/>
      <c r="AA18" s="23"/>
      <c r="AB18" s="23"/>
    </row>
    <row r="19">
      <c r="A19" s="86"/>
      <c r="B19" s="83">
        <v>3913.0</v>
      </c>
      <c r="C19" s="83" t="s">
        <v>391</v>
      </c>
      <c r="D19" s="83">
        <v>29.47</v>
      </c>
      <c r="E19" s="83">
        <v>15.0</v>
      </c>
      <c r="F19" s="83">
        <v>48.06</v>
      </c>
      <c r="G19" s="83">
        <v>6014676.0</v>
      </c>
      <c r="H19" s="83">
        <v>63.44</v>
      </c>
      <c r="I19" s="128" t="s">
        <v>101</v>
      </c>
      <c r="J19" s="128" t="s">
        <v>164</v>
      </c>
      <c r="K19" s="128" t="s">
        <v>203</v>
      </c>
      <c r="L19" s="424"/>
      <c r="M19" s="83"/>
      <c r="N19" s="83"/>
      <c r="O19" s="83" t="str">
        <f t="shared" si="1"/>
        <v>750MeV</v>
      </c>
      <c r="P19" s="86" t="str">
        <f t="shared" si="2"/>
        <v>500MeV</v>
      </c>
      <c r="Q19" s="86">
        <f t="shared" si="3"/>
        <v>259.94</v>
      </c>
      <c r="R19" s="86">
        <f t="shared" si="4"/>
        <v>98.06</v>
      </c>
      <c r="S19" s="86">
        <f t="shared" si="5"/>
        <v>57.2</v>
      </c>
      <c r="T19" s="23"/>
      <c r="U19" s="23"/>
      <c r="V19" s="23"/>
      <c r="W19" s="23"/>
      <c r="X19" s="23"/>
      <c r="Y19" s="23"/>
      <c r="Z19" s="23"/>
      <c r="AA19" s="23"/>
      <c r="AB19" s="23"/>
    </row>
    <row r="20">
      <c r="A20" s="86"/>
      <c r="B20" s="83">
        <v>3914.0</v>
      </c>
      <c r="C20" s="83" t="s">
        <v>391</v>
      </c>
      <c r="D20" s="83">
        <v>29.47</v>
      </c>
      <c r="E20" s="83">
        <v>15.0</v>
      </c>
      <c r="F20" s="83">
        <v>6.66</v>
      </c>
      <c r="G20" s="83">
        <v>859224.0</v>
      </c>
      <c r="H20" s="83">
        <v>24.96</v>
      </c>
      <c r="I20" s="128" t="s">
        <v>101</v>
      </c>
      <c r="J20" s="128" t="s">
        <v>164</v>
      </c>
      <c r="K20" s="128" t="s">
        <v>203</v>
      </c>
      <c r="L20" s="424"/>
      <c r="M20" s="83"/>
      <c r="N20" s="83"/>
      <c r="O20" s="83" t="str">
        <f t="shared" si="1"/>
        <v>750MeV</v>
      </c>
      <c r="P20" s="86" t="str">
        <f t="shared" si="2"/>
        <v>500MeV</v>
      </c>
      <c r="Q20" s="86">
        <f t="shared" si="3"/>
        <v>259.94</v>
      </c>
      <c r="R20" s="86">
        <f t="shared" si="4"/>
        <v>104.72</v>
      </c>
      <c r="S20" s="86">
        <f t="shared" si="5"/>
        <v>57.2</v>
      </c>
      <c r="T20" s="23"/>
      <c r="U20" s="23"/>
      <c r="V20" s="23"/>
      <c r="W20" s="23"/>
      <c r="X20" s="23"/>
      <c r="Y20" s="23"/>
      <c r="Z20" s="23"/>
      <c r="AA20" s="23"/>
      <c r="AB20" s="23"/>
    </row>
    <row r="21">
      <c r="A21" s="86"/>
      <c r="B21" s="83">
        <v>3915.0</v>
      </c>
      <c r="C21" s="83" t="s">
        <v>391</v>
      </c>
      <c r="D21" s="83">
        <v>29.47</v>
      </c>
      <c r="E21" s="83">
        <v>15.0</v>
      </c>
      <c r="F21" s="83">
        <v>41.98</v>
      </c>
      <c r="G21" s="83">
        <v>5253004.0</v>
      </c>
      <c r="H21" s="83">
        <v>54.31</v>
      </c>
      <c r="I21" s="128" t="s">
        <v>101</v>
      </c>
      <c r="J21" s="128" t="s">
        <v>164</v>
      </c>
      <c r="K21" s="128" t="s">
        <v>203</v>
      </c>
      <c r="L21" s="424"/>
      <c r="M21" s="83"/>
      <c r="N21" s="83"/>
      <c r="O21" s="83" t="str">
        <f t="shared" si="1"/>
        <v>750MeV</v>
      </c>
      <c r="P21" s="86" t="str">
        <f t="shared" si="2"/>
        <v>500MeV</v>
      </c>
      <c r="Q21" s="86">
        <f t="shared" si="3"/>
        <v>259.94</v>
      </c>
      <c r="R21" s="86">
        <f t="shared" si="4"/>
        <v>146.7</v>
      </c>
      <c r="S21" s="86">
        <f t="shared" si="5"/>
        <v>57.2</v>
      </c>
      <c r="T21" s="23"/>
      <c r="U21" s="23"/>
      <c r="V21" s="23"/>
      <c r="W21" s="23"/>
      <c r="X21" s="23"/>
      <c r="Y21" s="23"/>
      <c r="Z21" s="23"/>
      <c r="AA21" s="23"/>
      <c r="AB21" s="23"/>
    </row>
    <row r="22">
      <c r="A22" s="157">
        <v>45318.0</v>
      </c>
      <c r="B22" s="83">
        <v>3916.0</v>
      </c>
      <c r="C22" s="83" t="s">
        <v>391</v>
      </c>
      <c r="D22" s="83">
        <v>29.47</v>
      </c>
      <c r="E22" s="83">
        <v>15.0</v>
      </c>
      <c r="F22" s="83">
        <v>42.19</v>
      </c>
      <c r="G22" s="83">
        <v>5212920.0</v>
      </c>
      <c r="H22" s="83">
        <v>59.52</v>
      </c>
      <c r="I22" s="128" t="s">
        <v>101</v>
      </c>
      <c r="J22" s="128" t="s">
        <v>164</v>
      </c>
      <c r="K22" s="128" t="s">
        <v>203</v>
      </c>
      <c r="L22" s="424"/>
      <c r="M22" s="83"/>
      <c r="N22" s="83"/>
      <c r="O22" s="83" t="str">
        <f t="shared" si="1"/>
        <v>750MeV</v>
      </c>
      <c r="P22" s="86" t="str">
        <f t="shared" si="2"/>
        <v>500MeV</v>
      </c>
      <c r="Q22" s="86">
        <f t="shared" si="3"/>
        <v>259.94</v>
      </c>
      <c r="R22" s="86">
        <f t="shared" si="4"/>
        <v>188.89</v>
      </c>
      <c r="S22" s="86">
        <f t="shared" si="5"/>
        <v>57.2</v>
      </c>
      <c r="T22" s="23"/>
      <c r="U22" s="23"/>
      <c r="V22" s="23"/>
      <c r="W22" s="23"/>
      <c r="X22" s="23"/>
      <c r="Y22" s="23"/>
      <c r="Z22" s="23"/>
      <c r="AA22" s="23"/>
      <c r="AB22" s="23"/>
    </row>
    <row r="23">
      <c r="A23" s="86"/>
      <c r="B23" s="83">
        <v>3917.0</v>
      </c>
      <c r="C23" s="83" t="s">
        <v>391</v>
      </c>
      <c r="D23" s="83">
        <v>29.47</v>
      </c>
      <c r="E23" s="83">
        <v>15.0</v>
      </c>
      <c r="F23" s="83">
        <v>49.37</v>
      </c>
      <c r="G23" s="83">
        <v>6114964.0</v>
      </c>
      <c r="H23" s="83">
        <v>57.83</v>
      </c>
      <c r="I23" s="128" t="s">
        <v>101</v>
      </c>
      <c r="J23" s="128" t="s">
        <v>164</v>
      </c>
      <c r="K23" s="128" t="s">
        <v>203</v>
      </c>
      <c r="L23" s="424"/>
      <c r="M23" s="83"/>
      <c r="N23" s="83"/>
      <c r="O23" s="83" t="str">
        <f t="shared" si="1"/>
        <v>750MeV</v>
      </c>
      <c r="P23" s="86" t="str">
        <f t="shared" si="2"/>
        <v>500MeV</v>
      </c>
      <c r="Q23" s="86">
        <f t="shared" si="3"/>
        <v>259.94</v>
      </c>
      <c r="R23" s="86">
        <f t="shared" si="4"/>
        <v>238.26</v>
      </c>
      <c r="S23" s="86">
        <f t="shared" si="5"/>
        <v>57.2</v>
      </c>
      <c r="T23" s="23"/>
      <c r="U23" s="23"/>
      <c r="V23" s="23"/>
      <c r="W23" s="23"/>
      <c r="X23" s="23"/>
      <c r="Y23" s="23"/>
      <c r="Z23" s="23"/>
      <c r="AA23" s="23"/>
      <c r="AB23" s="23"/>
    </row>
    <row r="24">
      <c r="A24" s="86"/>
      <c r="B24" s="83">
        <v>3918.0</v>
      </c>
      <c r="C24" s="83" t="s">
        <v>391</v>
      </c>
      <c r="D24" s="83">
        <v>29.47</v>
      </c>
      <c r="E24" s="83">
        <v>15.0</v>
      </c>
      <c r="F24" s="83">
        <v>48.93</v>
      </c>
      <c r="G24" s="83">
        <v>6061970.0</v>
      </c>
      <c r="H24" s="83">
        <v>57.9</v>
      </c>
      <c r="I24" s="128" t="s">
        <v>101</v>
      </c>
      <c r="J24" s="128" t="s">
        <v>164</v>
      </c>
      <c r="K24" s="128" t="s">
        <v>203</v>
      </c>
      <c r="L24" s="424"/>
      <c r="M24" s="83"/>
      <c r="N24" s="83"/>
      <c r="O24" s="83" t="str">
        <f t="shared" si="1"/>
        <v>750MeV</v>
      </c>
      <c r="P24" s="86" t="str">
        <f t="shared" si="2"/>
        <v>500MeV</v>
      </c>
      <c r="Q24" s="86">
        <f t="shared" si="3"/>
        <v>259.94</v>
      </c>
      <c r="R24" s="86">
        <f t="shared" si="4"/>
        <v>287.19</v>
      </c>
      <c r="S24" s="86">
        <f t="shared" si="5"/>
        <v>57.2</v>
      </c>
      <c r="T24" s="23"/>
      <c r="U24" s="23"/>
      <c r="V24" s="23"/>
      <c r="W24" s="23"/>
      <c r="X24" s="23"/>
      <c r="Y24" s="23"/>
      <c r="Z24" s="23"/>
      <c r="AA24" s="23"/>
      <c r="AB24" s="23"/>
    </row>
    <row r="25">
      <c r="A25" s="86"/>
      <c r="B25" s="83">
        <v>3919.0</v>
      </c>
      <c r="C25" s="83" t="s">
        <v>391</v>
      </c>
      <c r="D25" s="83">
        <v>29.47</v>
      </c>
      <c r="E25" s="83">
        <v>10.0</v>
      </c>
      <c r="F25" s="83">
        <v>21.76</v>
      </c>
      <c r="G25" s="83">
        <v>2140268.0</v>
      </c>
      <c r="H25" s="83">
        <v>38.93</v>
      </c>
      <c r="I25" s="128" t="s">
        <v>101</v>
      </c>
      <c r="J25" s="128" t="s">
        <v>164</v>
      </c>
      <c r="K25" s="128" t="s">
        <v>203</v>
      </c>
      <c r="L25" s="424"/>
      <c r="M25" s="83"/>
      <c r="N25" s="83"/>
      <c r="O25" s="83" t="str">
        <f t="shared" si="1"/>
        <v>750MeV</v>
      </c>
      <c r="P25" s="86" t="str">
        <f t="shared" si="2"/>
        <v>500MeV</v>
      </c>
      <c r="Q25" s="86">
        <f t="shared" si="3"/>
        <v>259.94</v>
      </c>
      <c r="R25" s="86">
        <f t="shared" si="4"/>
        <v>308.95</v>
      </c>
      <c r="S25" s="86">
        <f t="shared" si="5"/>
        <v>57.2</v>
      </c>
      <c r="T25" s="23"/>
      <c r="U25" s="23"/>
      <c r="V25" s="23"/>
      <c r="W25" s="23"/>
      <c r="X25" s="23"/>
      <c r="Y25" s="23"/>
      <c r="Z25" s="23"/>
      <c r="AA25" s="23"/>
      <c r="AB25" s="23"/>
    </row>
    <row r="26">
      <c r="A26" s="86"/>
      <c r="B26" s="83">
        <v>3920.0</v>
      </c>
      <c r="C26" s="83" t="s">
        <v>391</v>
      </c>
      <c r="D26" s="83">
        <v>29.47</v>
      </c>
      <c r="E26" s="83">
        <v>5.0</v>
      </c>
      <c r="F26" s="83">
        <v>12.0</v>
      </c>
      <c r="G26" s="83">
        <v>721658.0</v>
      </c>
      <c r="H26" s="83">
        <v>42.5</v>
      </c>
      <c r="I26" s="128" t="s">
        <v>101</v>
      </c>
      <c r="J26" s="128" t="s">
        <v>164</v>
      </c>
      <c r="K26" s="128" t="s">
        <v>203</v>
      </c>
      <c r="L26" s="424"/>
      <c r="M26" s="83"/>
      <c r="N26" s="83"/>
      <c r="O26" s="83" t="str">
        <f t="shared" si="1"/>
        <v>750MeV</v>
      </c>
      <c r="P26" s="86" t="str">
        <f t="shared" si="2"/>
        <v>500MeV</v>
      </c>
      <c r="Q26" s="86">
        <f t="shared" si="3"/>
        <v>259.94</v>
      </c>
      <c r="R26" s="86">
        <f t="shared" si="4"/>
        <v>320.95</v>
      </c>
      <c r="S26" s="86">
        <f t="shared" si="5"/>
        <v>57.2</v>
      </c>
      <c r="T26" s="23"/>
      <c r="U26" s="23"/>
      <c r="V26" s="23"/>
      <c r="W26" s="23"/>
      <c r="X26" s="23"/>
      <c r="Y26" s="23"/>
      <c r="Z26" s="23"/>
      <c r="AA26" s="23"/>
      <c r="AB26" s="23"/>
    </row>
    <row r="27">
      <c r="A27" s="86"/>
      <c r="B27" s="83">
        <v>3921.0</v>
      </c>
      <c r="C27" s="83" t="s">
        <v>314</v>
      </c>
      <c r="D27" s="83">
        <v>29.47</v>
      </c>
      <c r="E27" s="83">
        <v>10.0</v>
      </c>
      <c r="F27" s="83">
        <v>11.51</v>
      </c>
      <c r="G27" s="83">
        <v>1160796.0</v>
      </c>
      <c r="H27" s="83">
        <v>19.39</v>
      </c>
      <c r="I27" s="128" t="s">
        <v>101</v>
      </c>
      <c r="J27" s="83" t="s">
        <v>53</v>
      </c>
      <c r="K27" s="128" t="s">
        <v>203</v>
      </c>
      <c r="L27" s="424"/>
      <c r="M27" s="83"/>
      <c r="N27" s="83"/>
      <c r="O27" s="83" t="str">
        <f t="shared" si="1"/>
        <v>750MeV</v>
      </c>
      <c r="P27" s="86" t="str">
        <f t="shared" si="2"/>
        <v>500MeV</v>
      </c>
      <c r="Q27" s="86">
        <f>if($I27="LH2",$Q26+#REF!,$Q26+0)</f>
        <v>259.94</v>
      </c>
      <c r="R27" s="86">
        <f t="shared" si="4"/>
        <v>332.46</v>
      </c>
      <c r="S27" s="86">
        <f>if($I27="dummy",$S26+#REF!,$S26+0)</f>
        <v>57.2</v>
      </c>
      <c r="T27" s="23"/>
      <c r="U27" s="23"/>
      <c r="V27" s="23"/>
      <c r="W27" s="23"/>
      <c r="X27" s="23"/>
      <c r="Y27" s="23"/>
      <c r="Z27" s="23"/>
      <c r="AA27" s="23"/>
      <c r="AB27" s="23"/>
    </row>
    <row r="28">
      <c r="A28" s="86"/>
      <c r="B28" s="83">
        <v>3922.0</v>
      </c>
      <c r="C28" s="83" t="s">
        <v>391</v>
      </c>
      <c r="D28" s="83">
        <v>29.47</v>
      </c>
      <c r="E28" s="83">
        <v>15.0</v>
      </c>
      <c r="F28" s="83">
        <v>14.15</v>
      </c>
      <c r="G28" s="83">
        <v>1669928.0</v>
      </c>
      <c r="H28" s="83">
        <v>20.95</v>
      </c>
      <c r="I28" s="128" t="s">
        <v>101</v>
      </c>
      <c r="J28" s="83" t="s">
        <v>44</v>
      </c>
      <c r="K28" s="83" t="s">
        <v>223</v>
      </c>
      <c r="L28" s="424"/>
      <c r="M28" s="83"/>
      <c r="N28" s="83"/>
      <c r="O28" s="83" t="str">
        <f t="shared" si="1"/>
        <v>750MeV</v>
      </c>
      <c r="P28" s="86" t="str">
        <f t="shared" si="2"/>
        <v>500MeV</v>
      </c>
      <c r="Q28" s="86">
        <f t="shared" ref="Q28:Q264" si="6">if($I28="LH2",$Q27+$F28,$Q27+0)</f>
        <v>259.94</v>
      </c>
      <c r="R28" s="86">
        <f t="shared" si="4"/>
        <v>346.61</v>
      </c>
      <c r="S28" s="86">
        <f t="shared" ref="S28:S264" si="7">if($I28="dummy",$S27+$F28,$S27+0)</f>
        <v>57.2</v>
      </c>
      <c r="T28" s="23"/>
      <c r="U28" s="23"/>
      <c r="V28" s="23"/>
      <c r="W28" s="23"/>
      <c r="X28" s="23"/>
      <c r="Y28" s="23"/>
      <c r="Z28" s="23"/>
      <c r="AA28" s="23"/>
      <c r="AB28" s="23"/>
    </row>
    <row r="29">
      <c r="A29" s="76"/>
      <c r="B29" s="52">
        <v>3923.0</v>
      </c>
      <c r="C29" s="52" t="s">
        <v>391</v>
      </c>
      <c r="D29" s="52">
        <v>29.47</v>
      </c>
      <c r="E29" s="52">
        <v>35.0</v>
      </c>
      <c r="F29" s="52">
        <v>111.34</v>
      </c>
      <c r="G29" s="52">
        <v>4757564.0</v>
      </c>
      <c r="H29" s="52">
        <v>58.74</v>
      </c>
      <c r="I29" s="52" t="s">
        <v>65</v>
      </c>
      <c r="J29" s="52" t="s">
        <v>164</v>
      </c>
      <c r="K29" s="52" t="s">
        <v>203</v>
      </c>
      <c r="L29" s="93"/>
      <c r="M29" s="52"/>
      <c r="N29" s="52"/>
      <c r="O29" s="52" t="str">
        <f t="shared" si="1"/>
        <v>750MeV</v>
      </c>
      <c r="P29" s="76" t="str">
        <f t="shared" si="2"/>
        <v>500MeV</v>
      </c>
      <c r="Q29" s="76">
        <f t="shared" si="6"/>
        <v>371.28</v>
      </c>
      <c r="R29" s="76">
        <f t="shared" si="4"/>
        <v>346.61</v>
      </c>
      <c r="S29" s="76">
        <f t="shared" si="7"/>
        <v>57.2</v>
      </c>
    </row>
    <row r="30">
      <c r="A30" s="76"/>
      <c r="B30" s="52">
        <v>3924.0</v>
      </c>
      <c r="C30" s="52" t="s">
        <v>391</v>
      </c>
      <c r="D30" s="52">
        <v>29.47</v>
      </c>
      <c r="E30" s="52">
        <v>35.0</v>
      </c>
      <c r="F30" s="52">
        <v>56.62</v>
      </c>
      <c r="G30" s="52">
        <v>2427378.0</v>
      </c>
      <c r="H30" s="52">
        <v>31.97</v>
      </c>
      <c r="I30" s="52" t="s">
        <v>65</v>
      </c>
      <c r="J30" s="52" t="s">
        <v>164</v>
      </c>
      <c r="K30" s="52" t="s">
        <v>203</v>
      </c>
      <c r="L30" s="93"/>
      <c r="M30" s="52"/>
      <c r="N30" s="52"/>
      <c r="O30" s="52" t="str">
        <f t="shared" si="1"/>
        <v>750MeV</v>
      </c>
      <c r="P30" s="76" t="str">
        <f t="shared" si="2"/>
        <v>500MeV</v>
      </c>
      <c r="Q30" s="76">
        <f t="shared" si="6"/>
        <v>427.9</v>
      </c>
      <c r="R30" s="76">
        <f t="shared" si="4"/>
        <v>346.61</v>
      </c>
      <c r="S30" s="76">
        <f t="shared" si="7"/>
        <v>57.2</v>
      </c>
    </row>
    <row r="31">
      <c r="A31" s="76"/>
      <c r="B31" s="52">
        <v>3925.0</v>
      </c>
      <c r="C31" s="52" t="s">
        <v>391</v>
      </c>
      <c r="D31" s="52">
        <v>29.47</v>
      </c>
      <c r="E31" s="52">
        <v>35.0</v>
      </c>
      <c r="F31" s="52">
        <v>23.53</v>
      </c>
      <c r="G31" s="52">
        <v>995306.0</v>
      </c>
      <c r="H31" s="52">
        <v>22.1</v>
      </c>
      <c r="I31" s="52" t="s">
        <v>65</v>
      </c>
      <c r="J31" s="52" t="s">
        <v>164</v>
      </c>
      <c r="K31" s="52" t="s">
        <v>203</v>
      </c>
      <c r="L31" s="93"/>
      <c r="M31" s="52"/>
      <c r="N31" s="52"/>
      <c r="O31" s="52" t="str">
        <f t="shared" si="1"/>
        <v>750MeV</v>
      </c>
      <c r="P31" s="76" t="str">
        <f t="shared" si="2"/>
        <v>500MeV</v>
      </c>
      <c r="Q31" s="76">
        <f t="shared" si="6"/>
        <v>451.43</v>
      </c>
      <c r="R31" s="76">
        <f t="shared" si="4"/>
        <v>346.61</v>
      </c>
      <c r="S31" s="76">
        <f t="shared" si="7"/>
        <v>57.2</v>
      </c>
    </row>
    <row r="32">
      <c r="A32" s="76"/>
      <c r="B32" s="52">
        <v>3926.0</v>
      </c>
      <c r="C32" s="52" t="s">
        <v>391</v>
      </c>
      <c r="D32" s="52">
        <v>29.47</v>
      </c>
      <c r="E32" s="52">
        <v>20.0</v>
      </c>
      <c r="F32" s="52">
        <v>21.06</v>
      </c>
      <c r="G32" s="52">
        <v>608208.0</v>
      </c>
      <c r="H32" s="52">
        <v>19.46</v>
      </c>
      <c r="I32" s="52" t="s">
        <v>65</v>
      </c>
      <c r="J32" s="52" t="s">
        <v>164</v>
      </c>
      <c r="K32" s="52" t="s">
        <v>203</v>
      </c>
      <c r="L32" s="4"/>
      <c r="M32" s="52"/>
      <c r="N32" s="52"/>
      <c r="O32" s="52" t="str">
        <f t="shared" si="1"/>
        <v>750MeV</v>
      </c>
      <c r="P32" s="76" t="str">
        <f t="shared" si="2"/>
        <v>500MeV</v>
      </c>
      <c r="Q32" s="76">
        <f t="shared" si="6"/>
        <v>472.49</v>
      </c>
      <c r="R32" s="76">
        <f t="shared" si="4"/>
        <v>346.61</v>
      </c>
      <c r="S32" s="76">
        <f t="shared" si="7"/>
        <v>57.2</v>
      </c>
    </row>
    <row r="33">
      <c r="A33" s="76"/>
      <c r="B33" s="52">
        <v>3927.0</v>
      </c>
      <c r="C33" s="52" t="s">
        <v>391</v>
      </c>
      <c r="D33" s="52">
        <v>29.47</v>
      </c>
      <c r="E33" s="52">
        <v>10.0</v>
      </c>
      <c r="F33" s="52">
        <v>24.07</v>
      </c>
      <c r="G33" s="52">
        <v>448797.0</v>
      </c>
      <c r="H33" s="52">
        <v>42.59</v>
      </c>
      <c r="I33" s="52" t="s">
        <v>65</v>
      </c>
      <c r="J33" s="52" t="s">
        <v>164</v>
      </c>
      <c r="K33" s="52" t="s">
        <v>203</v>
      </c>
      <c r="L33" s="4"/>
      <c r="M33" s="52"/>
      <c r="N33" s="52"/>
      <c r="O33" s="52" t="str">
        <f t="shared" si="1"/>
        <v>750MeV</v>
      </c>
      <c r="P33" s="76" t="str">
        <f t="shared" si="2"/>
        <v>500MeV</v>
      </c>
      <c r="Q33" s="76">
        <f t="shared" si="6"/>
        <v>496.56</v>
      </c>
      <c r="R33" s="76">
        <f t="shared" si="4"/>
        <v>346.61</v>
      </c>
      <c r="S33" s="76">
        <f t="shared" si="7"/>
        <v>57.2</v>
      </c>
    </row>
    <row r="34">
      <c r="A34" s="76"/>
      <c r="B34" s="52">
        <v>3928.0</v>
      </c>
      <c r="C34" s="52" t="s">
        <v>314</v>
      </c>
      <c r="D34" s="52">
        <v>29.47</v>
      </c>
      <c r="E34" s="52">
        <v>20.0</v>
      </c>
      <c r="F34" s="52">
        <v>20.96</v>
      </c>
      <c r="G34" s="52">
        <v>610566.0</v>
      </c>
      <c r="H34" s="52">
        <v>18.8</v>
      </c>
      <c r="I34" s="52" t="s">
        <v>65</v>
      </c>
      <c r="J34" s="52" t="s">
        <v>53</v>
      </c>
      <c r="K34" s="52" t="s">
        <v>203</v>
      </c>
      <c r="L34" s="4"/>
      <c r="M34" s="52"/>
      <c r="N34" s="52"/>
      <c r="O34" s="52" t="str">
        <f t="shared" si="1"/>
        <v>750MeV</v>
      </c>
      <c r="P34" s="76" t="str">
        <f t="shared" si="2"/>
        <v>500MeV</v>
      </c>
      <c r="Q34" s="76">
        <f t="shared" si="6"/>
        <v>517.52</v>
      </c>
      <c r="R34" s="76">
        <f t="shared" si="4"/>
        <v>346.61</v>
      </c>
      <c r="S34" s="76">
        <f t="shared" si="7"/>
        <v>57.2</v>
      </c>
    </row>
    <row r="35">
      <c r="A35" s="156"/>
      <c r="B35" s="52">
        <v>3929.0</v>
      </c>
      <c r="C35" s="52" t="s">
        <v>391</v>
      </c>
      <c r="D35" s="52">
        <v>29.47</v>
      </c>
      <c r="E35" s="52">
        <v>35.0</v>
      </c>
      <c r="F35" s="52">
        <v>30.51</v>
      </c>
      <c r="G35" s="52">
        <v>1296883.0</v>
      </c>
      <c r="H35" s="52">
        <v>14.54</v>
      </c>
      <c r="I35" s="52" t="s">
        <v>65</v>
      </c>
      <c r="J35" s="52" t="s">
        <v>400</v>
      </c>
      <c r="K35" s="52" t="s">
        <v>223</v>
      </c>
      <c r="L35" s="4"/>
      <c r="M35" s="52"/>
      <c r="N35" s="52"/>
      <c r="O35" s="52" t="str">
        <f t="shared" si="1"/>
        <v>750MeV</v>
      </c>
      <c r="P35" s="76" t="str">
        <f t="shared" si="2"/>
        <v>500MeV</v>
      </c>
      <c r="Q35" s="76">
        <f t="shared" si="6"/>
        <v>548.03</v>
      </c>
      <c r="R35" s="76">
        <f t="shared" si="4"/>
        <v>346.61</v>
      </c>
      <c r="S35" s="76">
        <f t="shared" si="7"/>
        <v>57.2</v>
      </c>
    </row>
    <row r="36">
      <c r="A36" s="139"/>
      <c r="B36" s="43">
        <v>3930.0</v>
      </c>
      <c r="C36" s="43" t="s">
        <v>391</v>
      </c>
      <c r="D36" s="43">
        <v>29.47</v>
      </c>
      <c r="E36" s="43">
        <v>30.0</v>
      </c>
      <c r="F36" s="43">
        <v>29.2</v>
      </c>
      <c r="G36" s="43">
        <v>1158767.0</v>
      </c>
      <c r="H36" s="43">
        <v>19.4</v>
      </c>
      <c r="I36" s="43" t="s">
        <v>229</v>
      </c>
      <c r="J36" s="43" t="s">
        <v>164</v>
      </c>
      <c r="K36" s="43" t="s">
        <v>203</v>
      </c>
      <c r="L36" s="42"/>
      <c r="M36" s="43"/>
      <c r="N36" s="43"/>
      <c r="O36" s="43" t="str">
        <f t="shared" si="1"/>
        <v>750MeV</v>
      </c>
      <c r="P36" s="139" t="str">
        <f t="shared" si="2"/>
        <v>500MeV</v>
      </c>
      <c r="Q36" s="139">
        <f t="shared" si="6"/>
        <v>548.03</v>
      </c>
      <c r="R36" s="139">
        <f t="shared" si="4"/>
        <v>346.61</v>
      </c>
      <c r="S36" s="139">
        <f t="shared" si="7"/>
        <v>86.4</v>
      </c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139"/>
      <c r="B37" s="43">
        <v>3931.0</v>
      </c>
      <c r="C37" s="43" t="s">
        <v>391</v>
      </c>
      <c r="D37" s="43">
        <v>29.47</v>
      </c>
      <c r="E37" s="43">
        <v>20.0</v>
      </c>
      <c r="F37" s="43">
        <v>22.02</v>
      </c>
      <c r="G37" s="43">
        <v>639376.0</v>
      </c>
      <c r="H37" s="43">
        <v>20.2</v>
      </c>
      <c r="I37" s="43" t="s">
        <v>229</v>
      </c>
      <c r="J37" s="43" t="s">
        <v>164</v>
      </c>
      <c r="K37" s="43" t="s">
        <v>203</v>
      </c>
      <c r="L37" s="42"/>
      <c r="M37" s="43"/>
      <c r="N37" s="43"/>
      <c r="O37" s="43" t="str">
        <f t="shared" si="1"/>
        <v>750MeV</v>
      </c>
      <c r="P37" s="139" t="str">
        <f t="shared" si="2"/>
        <v>500MeV</v>
      </c>
      <c r="Q37" s="139">
        <f t="shared" si="6"/>
        <v>548.03</v>
      </c>
      <c r="R37" s="139">
        <f t="shared" si="4"/>
        <v>346.61</v>
      </c>
      <c r="S37" s="139">
        <f t="shared" si="7"/>
        <v>108.42</v>
      </c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86"/>
      <c r="B38" s="83">
        <v>3932.0</v>
      </c>
      <c r="C38" s="83" t="s">
        <v>391</v>
      </c>
      <c r="D38" s="83">
        <v>29.47</v>
      </c>
      <c r="E38" s="83">
        <v>15.0</v>
      </c>
      <c r="F38" s="83">
        <v>50.41</v>
      </c>
      <c r="G38" s="83">
        <v>6143128.0</v>
      </c>
      <c r="H38" s="83">
        <v>58.94</v>
      </c>
      <c r="I38" s="83" t="s">
        <v>101</v>
      </c>
      <c r="J38" s="83" t="s">
        <v>164</v>
      </c>
      <c r="K38" s="83" t="s">
        <v>203</v>
      </c>
      <c r="L38" s="45"/>
      <c r="M38" s="83"/>
      <c r="N38" s="83"/>
      <c r="O38" s="83" t="str">
        <f t="shared" si="1"/>
        <v>750MeV</v>
      </c>
      <c r="P38" s="86" t="str">
        <f t="shared" si="2"/>
        <v>500MeV</v>
      </c>
      <c r="Q38" s="86">
        <f t="shared" si="6"/>
        <v>548.03</v>
      </c>
      <c r="R38" s="86">
        <f t="shared" si="4"/>
        <v>397.02</v>
      </c>
      <c r="S38" s="86">
        <f t="shared" si="7"/>
        <v>108.42</v>
      </c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86"/>
      <c r="B39" s="83">
        <v>3933.0</v>
      </c>
      <c r="C39" s="83" t="s">
        <v>391</v>
      </c>
      <c r="D39" s="83">
        <v>29.47</v>
      </c>
      <c r="E39" s="83">
        <v>15.0</v>
      </c>
      <c r="F39" s="83">
        <v>50.0</v>
      </c>
      <c r="G39" s="83">
        <v>0.0</v>
      </c>
      <c r="H39" s="83">
        <v>30.0</v>
      </c>
      <c r="I39" s="83" t="s">
        <v>101</v>
      </c>
      <c r="J39" s="83" t="s">
        <v>164</v>
      </c>
      <c r="K39" s="83" t="s">
        <v>203</v>
      </c>
      <c r="L39" s="45" t="s">
        <v>976</v>
      </c>
      <c r="M39" s="83"/>
      <c r="N39" s="83"/>
      <c r="O39" s="83" t="str">
        <f t="shared" si="1"/>
        <v>750MeV</v>
      </c>
      <c r="P39" s="86" t="str">
        <f t="shared" si="2"/>
        <v>500MeV</v>
      </c>
      <c r="Q39" s="86">
        <f t="shared" si="6"/>
        <v>548.03</v>
      </c>
      <c r="R39" s="86">
        <f t="shared" si="4"/>
        <v>447.02</v>
      </c>
      <c r="S39" s="86">
        <f t="shared" si="7"/>
        <v>108.42</v>
      </c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86"/>
      <c r="B40" s="83">
        <v>3934.0</v>
      </c>
      <c r="C40" s="83" t="s">
        <v>154</v>
      </c>
      <c r="D40" s="83">
        <v>29.47</v>
      </c>
      <c r="E40" s="83">
        <v>15.0</v>
      </c>
      <c r="F40" s="83">
        <v>0.0</v>
      </c>
      <c r="G40" s="83">
        <v>0.0</v>
      </c>
      <c r="H40" s="83">
        <v>5.0</v>
      </c>
      <c r="I40" s="83" t="s">
        <v>101</v>
      </c>
      <c r="J40" s="83" t="s">
        <v>164</v>
      </c>
      <c r="K40" s="83" t="s">
        <v>203</v>
      </c>
      <c r="L40" s="45" t="s">
        <v>977</v>
      </c>
      <c r="M40" s="83"/>
      <c r="N40" s="83"/>
      <c r="O40" s="83" t="str">
        <f t="shared" si="1"/>
        <v>750MeV</v>
      </c>
      <c r="P40" s="86" t="str">
        <f t="shared" si="2"/>
        <v>500MeV</v>
      </c>
      <c r="Q40" s="86">
        <f t="shared" si="6"/>
        <v>548.03</v>
      </c>
      <c r="R40" s="86">
        <f t="shared" si="4"/>
        <v>447.02</v>
      </c>
      <c r="S40" s="86">
        <f t="shared" si="7"/>
        <v>108.42</v>
      </c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86"/>
      <c r="B41" s="83">
        <v>3935.0</v>
      </c>
      <c r="C41" s="83" t="s">
        <v>391</v>
      </c>
      <c r="D41" s="83">
        <v>29.47</v>
      </c>
      <c r="E41" s="83">
        <v>15.0</v>
      </c>
      <c r="F41" s="83">
        <v>49.72</v>
      </c>
      <c r="G41" s="83">
        <v>6176432.0</v>
      </c>
      <c r="H41" s="83">
        <v>62.23</v>
      </c>
      <c r="I41" s="83" t="s">
        <v>101</v>
      </c>
      <c r="J41" s="83" t="s">
        <v>164</v>
      </c>
      <c r="K41" s="83" t="s">
        <v>203</v>
      </c>
      <c r="L41" s="45"/>
      <c r="M41" s="83"/>
      <c r="N41" s="83"/>
      <c r="O41" s="83" t="str">
        <f t="shared" si="1"/>
        <v>750MeV</v>
      </c>
      <c r="P41" s="86" t="str">
        <f t="shared" si="2"/>
        <v>500MeV</v>
      </c>
      <c r="Q41" s="86">
        <f t="shared" si="6"/>
        <v>548.03</v>
      </c>
      <c r="R41" s="86">
        <f t="shared" si="4"/>
        <v>496.74</v>
      </c>
      <c r="S41" s="86">
        <f t="shared" si="7"/>
        <v>108.42</v>
      </c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86"/>
      <c r="B42" s="83">
        <v>3936.0</v>
      </c>
      <c r="C42" s="83" t="s">
        <v>391</v>
      </c>
      <c r="D42" s="83">
        <v>29.47</v>
      </c>
      <c r="E42" s="83">
        <v>15.0</v>
      </c>
      <c r="F42" s="83">
        <v>50.18</v>
      </c>
      <c r="G42" s="83">
        <v>6214066.0</v>
      </c>
      <c r="H42" s="83">
        <v>59.55</v>
      </c>
      <c r="I42" s="83" t="s">
        <v>101</v>
      </c>
      <c r="J42" s="83" t="s">
        <v>164</v>
      </c>
      <c r="K42" s="83" t="s">
        <v>203</v>
      </c>
      <c r="L42" s="45"/>
      <c r="M42" s="83"/>
      <c r="N42" s="83"/>
      <c r="O42" s="83" t="str">
        <f t="shared" si="1"/>
        <v>750MeV</v>
      </c>
      <c r="P42" s="86" t="str">
        <f t="shared" si="2"/>
        <v>500MeV</v>
      </c>
      <c r="Q42" s="86">
        <f t="shared" si="6"/>
        <v>548.03</v>
      </c>
      <c r="R42" s="86">
        <f t="shared" si="4"/>
        <v>546.92</v>
      </c>
      <c r="S42" s="86">
        <f t="shared" si="7"/>
        <v>108.42</v>
      </c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86"/>
      <c r="B43" s="83">
        <v>3937.0</v>
      </c>
      <c r="C43" s="83" t="s">
        <v>391</v>
      </c>
      <c r="D43" s="83">
        <v>29.47</v>
      </c>
      <c r="E43" s="83">
        <v>15.0</v>
      </c>
      <c r="F43" s="83">
        <v>51.7</v>
      </c>
      <c r="G43" s="83">
        <v>6421617.0</v>
      </c>
      <c r="H43" s="83">
        <v>64.28</v>
      </c>
      <c r="I43" s="83" t="s">
        <v>101</v>
      </c>
      <c r="J43" s="83" t="s">
        <v>164</v>
      </c>
      <c r="K43" s="83" t="s">
        <v>203</v>
      </c>
      <c r="L43" s="45"/>
      <c r="M43" s="83"/>
      <c r="N43" s="83"/>
      <c r="O43" s="83" t="str">
        <f t="shared" si="1"/>
        <v>750MeV</v>
      </c>
      <c r="P43" s="86" t="str">
        <f t="shared" si="2"/>
        <v>500MeV</v>
      </c>
      <c r="Q43" s="86">
        <f t="shared" si="6"/>
        <v>548.03</v>
      </c>
      <c r="R43" s="86">
        <f t="shared" si="4"/>
        <v>598.62</v>
      </c>
      <c r="S43" s="86">
        <f t="shared" si="7"/>
        <v>108.42</v>
      </c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86"/>
      <c r="B44" s="83">
        <v>3938.0</v>
      </c>
      <c r="C44" s="83" t="s">
        <v>391</v>
      </c>
      <c r="D44" s="83">
        <v>29.47</v>
      </c>
      <c r="E44" s="83">
        <v>15.0</v>
      </c>
      <c r="F44" s="83">
        <v>52.55</v>
      </c>
      <c r="G44" s="83">
        <v>6498356.0</v>
      </c>
      <c r="H44" s="83">
        <v>67.33</v>
      </c>
      <c r="I44" s="83" t="s">
        <v>101</v>
      </c>
      <c r="J44" s="83" t="s">
        <v>164</v>
      </c>
      <c r="K44" s="83" t="s">
        <v>203</v>
      </c>
      <c r="L44" s="45"/>
      <c r="M44" s="83"/>
      <c r="N44" s="83"/>
      <c r="O44" s="83" t="str">
        <f t="shared" si="1"/>
        <v>750MeV</v>
      </c>
      <c r="P44" s="86" t="str">
        <f t="shared" si="2"/>
        <v>500MeV</v>
      </c>
      <c r="Q44" s="86">
        <f t="shared" si="6"/>
        <v>548.03</v>
      </c>
      <c r="R44" s="86">
        <f t="shared" si="4"/>
        <v>651.17</v>
      </c>
      <c r="S44" s="86">
        <f t="shared" si="7"/>
        <v>108.42</v>
      </c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86"/>
      <c r="B45" s="83">
        <v>3939.0</v>
      </c>
      <c r="C45" s="83" t="s">
        <v>391</v>
      </c>
      <c r="D45" s="83">
        <v>29.47</v>
      </c>
      <c r="E45" s="83">
        <v>15.0</v>
      </c>
      <c r="F45" s="83">
        <v>56.13</v>
      </c>
      <c r="G45" s="83">
        <v>6977635.0</v>
      </c>
      <c r="H45" s="83">
        <v>71.76</v>
      </c>
      <c r="I45" s="83" t="s">
        <v>101</v>
      </c>
      <c r="J45" s="83" t="s">
        <v>164</v>
      </c>
      <c r="K45" s="83" t="s">
        <v>203</v>
      </c>
      <c r="L45" s="45"/>
      <c r="M45" s="83"/>
      <c r="N45" s="83"/>
      <c r="O45" s="83" t="str">
        <f t="shared" si="1"/>
        <v>750MeV</v>
      </c>
      <c r="P45" s="86" t="str">
        <f t="shared" si="2"/>
        <v>500MeV</v>
      </c>
      <c r="Q45" s="86">
        <f t="shared" si="6"/>
        <v>548.03</v>
      </c>
      <c r="R45" s="86">
        <f t="shared" si="4"/>
        <v>707.3</v>
      </c>
      <c r="S45" s="86">
        <f t="shared" si="7"/>
        <v>108.42</v>
      </c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86"/>
      <c r="B46" s="83">
        <v>3940.0</v>
      </c>
      <c r="C46" s="83" t="s">
        <v>391</v>
      </c>
      <c r="D46" s="83">
        <v>29.47</v>
      </c>
      <c r="E46" s="83">
        <v>10.0</v>
      </c>
      <c r="F46" s="83">
        <v>24.24</v>
      </c>
      <c r="G46" s="83">
        <v>2370650.0</v>
      </c>
      <c r="H46" s="83">
        <v>41.57</v>
      </c>
      <c r="I46" s="83" t="s">
        <v>101</v>
      </c>
      <c r="J46" s="83" t="s">
        <v>164</v>
      </c>
      <c r="K46" s="83" t="s">
        <v>203</v>
      </c>
      <c r="L46" s="45"/>
      <c r="M46" s="83"/>
      <c r="N46" s="83"/>
      <c r="O46" s="83" t="str">
        <f t="shared" si="1"/>
        <v>750MeV</v>
      </c>
      <c r="P46" s="86" t="str">
        <f t="shared" si="2"/>
        <v>500MeV</v>
      </c>
      <c r="Q46" s="86">
        <f t="shared" si="6"/>
        <v>548.03</v>
      </c>
      <c r="R46" s="86">
        <f t="shared" si="4"/>
        <v>731.54</v>
      </c>
      <c r="S46" s="86">
        <f t="shared" si="7"/>
        <v>108.42</v>
      </c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86"/>
      <c r="B47" s="83">
        <v>3941.0</v>
      </c>
      <c r="C47" s="83" t="s">
        <v>391</v>
      </c>
      <c r="D47" s="83">
        <v>29.47</v>
      </c>
      <c r="E47" s="83">
        <v>5.0</v>
      </c>
      <c r="F47" s="83">
        <v>12.41</v>
      </c>
      <c r="G47" s="83">
        <v>740522.0</v>
      </c>
      <c r="H47" s="83">
        <v>43.19</v>
      </c>
      <c r="I47" s="83" t="s">
        <v>101</v>
      </c>
      <c r="J47" s="83" t="s">
        <v>164</v>
      </c>
      <c r="K47" s="83" t="s">
        <v>203</v>
      </c>
      <c r="L47" s="424"/>
      <c r="M47" s="83"/>
      <c r="N47" s="83"/>
      <c r="O47" s="83" t="str">
        <f t="shared" si="1"/>
        <v>750MeV</v>
      </c>
      <c r="P47" s="86" t="str">
        <f t="shared" si="2"/>
        <v>500MeV</v>
      </c>
      <c r="Q47" s="86">
        <f t="shared" si="6"/>
        <v>548.03</v>
      </c>
      <c r="R47" s="86">
        <f t="shared" si="4"/>
        <v>743.95</v>
      </c>
      <c r="S47" s="86">
        <f t="shared" si="7"/>
        <v>108.42</v>
      </c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86"/>
      <c r="B48" s="83">
        <v>3942.0</v>
      </c>
      <c r="C48" s="83" t="s">
        <v>314</v>
      </c>
      <c r="D48" s="83">
        <v>29.47</v>
      </c>
      <c r="E48" s="83">
        <v>10.0</v>
      </c>
      <c r="F48" s="83">
        <v>10.63</v>
      </c>
      <c r="G48" s="83">
        <v>1141912.0</v>
      </c>
      <c r="H48" s="83">
        <v>18.65</v>
      </c>
      <c r="I48" s="128" t="s">
        <v>101</v>
      </c>
      <c r="J48" s="83" t="s">
        <v>53</v>
      </c>
      <c r="K48" s="128" t="s">
        <v>203</v>
      </c>
      <c r="L48" s="424"/>
      <c r="M48" s="83"/>
      <c r="N48" s="83"/>
      <c r="O48" s="83" t="str">
        <f t="shared" si="1"/>
        <v>750MeV</v>
      </c>
      <c r="P48" s="86" t="str">
        <f t="shared" si="2"/>
        <v>500MeV</v>
      </c>
      <c r="Q48" s="86">
        <f t="shared" si="6"/>
        <v>548.03</v>
      </c>
      <c r="R48" s="86">
        <f t="shared" si="4"/>
        <v>754.58</v>
      </c>
      <c r="S48" s="86">
        <f t="shared" si="7"/>
        <v>108.42</v>
      </c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86"/>
      <c r="B49" s="83">
        <v>3943.0</v>
      </c>
      <c r="C49" s="83" t="s">
        <v>391</v>
      </c>
      <c r="D49" s="83">
        <v>29.47</v>
      </c>
      <c r="E49" s="83">
        <v>15.0</v>
      </c>
      <c r="F49" s="83">
        <v>52.94</v>
      </c>
      <c r="G49" s="83">
        <v>6150031.0</v>
      </c>
      <c r="H49" s="83">
        <v>62.85</v>
      </c>
      <c r="I49" s="83" t="s">
        <v>101</v>
      </c>
      <c r="J49" s="83" t="s">
        <v>400</v>
      </c>
      <c r="K49" s="83" t="s">
        <v>223</v>
      </c>
      <c r="L49" s="45"/>
      <c r="M49" s="83"/>
      <c r="N49" s="83"/>
      <c r="O49" s="83" t="str">
        <f t="shared" si="1"/>
        <v>750MeV</v>
      </c>
      <c r="P49" s="86" t="str">
        <f t="shared" si="2"/>
        <v>500MeV</v>
      </c>
      <c r="Q49" s="86">
        <f t="shared" si="6"/>
        <v>548.03</v>
      </c>
      <c r="R49" s="86">
        <f t="shared" si="4"/>
        <v>807.52</v>
      </c>
      <c r="S49" s="86">
        <f t="shared" si="7"/>
        <v>108.42</v>
      </c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76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4"/>
      <c r="M50" s="52"/>
      <c r="N50" s="52"/>
      <c r="O50" s="52" t="str">
        <f t="shared" si="1"/>
        <v>750MeV</v>
      </c>
      <c r="P50" s="76" t="str">
        <f t="shared" si="2"/>
        <v>500MeV</v>
      </c>
      <c r="Q50" s="76">
        <f t="shared" si="6"/>
        <v>548.03</v>
      </c>
      <c r="R50" s="76">
        <f t="shared" si="4"/>
        <v>807.52</v>
      </c>
      <c r="S50" s="76">
        <f t="shared" si="7"/>
        <v>108.42</v>
      </c>
    </row>
    <row r="51">
      <c r="A51" s="76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4"/>
      <c r="M51" s="52"/>
      <c r="N51" s="52"/>
      <c r="O51" s="52" t="str">
        <f t="shared" si="1"/>
        <v>750MeV</v>
      </c>
      <c r="P51" s="76" t="str">
        <f t="shared" si="2"/>
        <v>500MeV</v>
      </c>
      <c r="Q51" s="76">
        <f t="shared" si="6"/>
        <v>548.03</v>
      </c>
      <c r="R51" s="76">
        <f t="shared" si="4"/>
        <v>807.52</v>
      </c>
      <c r="S51" s="76">
        <f t="shared" si="7"/>
        <v>108.42</v>
      </c>
    </row>
    <row r="52">
      <c r="A52" s="76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4"/>
      <c r="M52" s="52"/>
      <c r="N52" s="52"/>
      <c r="O52" s="52" t="str">
        <f t="shared" si="1"/>
        <v>750MeV</v>
      </c>
      <c r="P52" s="76" t="str">
        <f t="shared" si="2"/>
        <v>500MeV</v>
      </c>
      <c r="Q52" s="76">
        <f t="shared" si="6"/>
        <v>548.03</v>
      </c>
      <c r="R52" s="76">
        <f t="shared" si="4"/>
        <v>807.52</v>
      </c>
      <c r="S52" s="76">
        <f t="shared" si="7"/>
        <v>108.42</v>
      </c>
    </row>
    <row r="53">
      <c r="A53" s="76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93"/>
      <c r="M53" s="52"/>
      <c r="N53" s="52"/>
      <c r="O53" s="52" t="str">
        <f t="shared" si="1"/>
        <v>750MeV</v>
      </c>
      <c r="P53" s="76" t="str">
        <f t="shared" si="2"/>
        <v>500MeV</v>
      </c>
      <c r="Q53" s="76">
        <f t="shared" si="6"/>
        <v>548.03</v>
      </c>
      <c r="R53" s="76">
        <f t="shared" si="4"/>
        <v>807.52</v>
      </c>
      <c r="S53" s="76">
        <f t="shared" si="7"/>
        <v>108.42</v>
      </c>
    </row>
    <row r="54">
      <c r="A54" s="76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93"/>
      <c r="M54" s="52"/>
      <c r="N54" s="52"/>
      <c r="O54" s="52" t="str">
        <f t="shared" si="1"/>
        <v>750MeV</v>
      </c>
      <c r="P54" s="76" t="str">
        <f t="shared" si="2"/>
        <v>500MeV</v>
      </c>
      <c r="Q54" s="76">
        <f t="shared" si="6"/>
        <v>548.03</v>
      </c>
      <c r="R54" s="76">
        <f t="shared" si="4"/>
        <v>807.52</v>
      </c>
      <c r="S54" s="76">
        <f t="shared" si="7"/>
        <v>108.42</v>
      </c>
    </row>
    <row r="55">
      <c r="A55" s="76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93"/>
      <c r="M55" s="52"/>
      <c r="N55" s="52"/>
      <c r="O55" s="52" t="str">
        <f t="shared" si="1"/>
        <v>750MeV</v>
      </c>
      <c r="P55" s="76" t="str">
        <f t="shared" si="2"/>
        <v>500MeV</v>
      </c>
      <c r="Q55" s="76">
        <f t="shared" si="6"/>
        <v>548.03</v>
      </c>
      <c r="R55" s="76">
        <f t="shared" si="4"/>
        <v>807.52</v>
      </c>
      <c r="S55" s="76">
        <f t="shared" si="7"/>
        <v>108.42</v>
      </c>
    </row>
    <row r="56">
      <c r="A56" s="76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93"/>
      <c r="M56" s="52"/>
      <c r="N56" s="52"/>
      <c r="O56" s="52" t="str">
        <f t="shared" si="1"/>
        <v>750MeV</v>
      </c>
      <c r="P56" s="76" t="str">
        <f t="shared" si="2"/>
        <v>500MeV</v>
      </c>
      <c r="Q56" s="76">
        <f t="shared" si="6"/>
        <v>548.03</v>
      </c>
      <c r="R56" s="76">
        <f t="shared" si="4"/>
        <v>807.52</v>
      </c>
      <c r="S56" s="76">
        <f t="shared" si="7"/>
        <v>108.42</v>
      </c>
    </row>
    <row r="57">
      <c r="A57" s="76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93"/>
      <c r="M57" s="52"/>
      <c r="N57" s="52"/>
      <c r="O57" s="52" t="str">
        <f t="shared" si="1"/>
        <v>750MeV</v>
      </c>
      <c r="P57" s="76" t="str">
        <f t="shared" si="2"/>
        <v>500MeV</v>
      </c>
      <c r="Q57" s="76">
        <f t="shared" si="6"/>
        <v>548.03</v>
      </c>
      <c r="R57" s="76">
        <f t="shared" si="4"/>
        <v>807.52</v>
      </c>
      <c r="S57" s="76">
        <f t="shared" si="7"/>
        <v>108.42</v>
      </c>
    </row>
    <row r="58">
      <c r="A58" s="76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93"/>
      <c r="M58" s="52"/>
      <c r="N58" s="52"/>
      <c r="O58" s="52" t="str">
        <f t="shared" si="1"/>
        <v>750MeV</v>
      </c>
      <c r="P58" s="76" t="str">
        <f t="shared" si="2"/>
        <v>500MeV</v>
      </c>
      <c r="Q58" s="76">
        <f t="shared" si="6"/>
        <v>548.03</v>
      </c>
      <c r="R58" s="76">
        <f t="shared" si="4"/>
        <v>807.52</v>
      </c>
      <c r="S58" s="76">
        <f t="shared" si="7"/>
        <v>108.42</v>
      </c>
    </row>
    <row r="59">
      <c r="A59" s="76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93"/>
      <c r="M59" s="52"/>
      <c r="N59" s="52"/>
      <c r="O59" s="52" t="str">
        <f t="shared" si="1"/>
        <v>750MeV</v>
      </c>
      <c r="P59" s="76" t="str">
        <f t="shared" si="2"/>
        <v>500MeV</v>
      </c>
      <c r="Q59" s="76">
        <f t="shared" si="6"/>
        <v>548.03</v>
      </c>
      <c r="R59" s="76">
        <f t="shared" si="4"/>
        <v>807.52</v>
      </c>
      <c r="S59" s="76">
        <f t="shared" si="7"/>
        <v>108.42</v>
      </c>
    </row>
    <row r="60">
      <c r="A60" s="76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93"/>
      <c r="M60" s="52"/>
      <c r="N60" s="52"/>
      <c r="O60" s="52" t="str">
        <f t="shared" si="1"/>
        <v>750MeV</v>
      </c>
      <c r="P60" s="76" t="str">
        <f t="shared" si="2"/>
        <v>500MeV</v>
      </c>
      <c r="Q60" s="76">
        <f t="shared" si="6"/>
        <v>548.03</v>
      </c>
      <c r="R60" s="76">
        <f t="shared" si="4"/>
        <v>807.52</v>
      </c>
      <c r="S60" s="76">
        <f t="shared" si="7"/>
        <v>108.42</v>
      </c>
    </row>
    <row r="61">
      <c r="A61" s="76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93"/>
      <c r="M61" s="52"/>
      <c r="N61" s="52"/>
      <c r="O61" s="52" t="str">
        <f t="shared" si="1"/>
        <v>750MeV</v>
      </c>
      <c r="P61" s="76" t="str">
        <f t="shared" si="2"/>
        <v>500MeV</v>
      </c>
      <c r="Q61" s="76">
        <f t="shared" si="6"/>
        <v>548.03</v>
      </c>
      <c r="R61" s="76">
        <f t="shared" si="4"/>
        <v>807.52</v>
      </c>
      <c r="S61" s="76">
        <f t="shared" si="7"/>
        <v>108.42</v>
      </c>
    </row>
    <row r="62">
      <c r="A62" s="76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93"/>
      <c r="M62" s="52"/>
      <c r="N62" s="52"/>
      <c r="O62" s="52" t="str">
        <f t="shared" si="1"/>
        <v>750MeV</v>
      </c>
      <c r="P62" s="76" t="str">
        <f t="shared" si="2"/>
        <v>500MeV</v>
      </c>
      <c r="Q62" s="76">
        <f t="shared" si="6"/>
        <v>548.03</v>
      </c>
      <c r="R62" s="76">
        <f t="shared" si="4"/>
        <v>807.52</v>
      </c>
      <c r="S62" s="76">
        <f t="shared" si="7"/>
        <v>108.42</v>
      </c>
    </row>
    <row r="63">
      <c r="A63" s="76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93"/>
      <c r="M63" s="52"/>
      <c r="N63" s="52"/>
      <c r="O63" s="52" t="str">
        <f t="shared" si="1"/>
        <v>750MeV</v>
      </c>
      <c r="P63" s="76" t="str">
        <f t="shared" ref="P63:P462" si="8">if(K63="low","140MeV","650MeV")</f>
        <v>650MeV</v>
      </c>
      <c r="Q63" s="76">
        <f t="shared" si="6"/>
        <v>548.03</v>
      </c>
      <c r="R63" s="76">
        <f t="shared" si="4"/>
        <v>807.52</v>
      </c>
      <c r="S63" s="76">
        <f t="shared" si="7"/>
        <v>108.42</v>
      </c>
    </row>
    <row r="64">
      <c r="A64" s="76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93"/>
      <c r="M64" s="52"/>
      <c r="N64" s="52"/>
      <c r="O64" s="52" t="str">
        <f t="shared" si="1"/>
        <v>750MeV</v>
      </c>
      <c r="P64" s="76" t="str">
        <f t="shared" si="8"/>
        <v>650MeV</v>
      </c>
      <c r="Q64" s="76">
        <f t="shared" si="6"/>
        <v>548.03</v>
      </c>
      <c r="R64" s="76">
        <f t="shared" si="4"/>
        <v>807.52</v>
      </c>
      <c r="S64" s="76">
        <f t="shared" si="7"/>
        <v>108.42</v>
      </c>
    </row>
    <row r="65">
      <c r="A65" s="76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93"/>
      <c r="M65" s="52"/>
      <c r="N65" s="52"/>
      <c r="O65" s="52" t="str">
        <f t="shared" si="1"/>
        <v>750MeV</v>
      </c>
      <c r="P65" s="76" t="str">
        <f t="shared" si="8"/>
        <v>650MeV</v>
      </c>
      <c r="Q65" s="76">
        <f t="shared" si="6"/>
        <v>548.03</v>
      </c>
      <c r="R65" s="76">
        <f t="shared" si="4"/>
        <v>807.52</v>
      </c>
      <c r="S65" s="76">
        <f t="shared" si="7"/>
        <v>108.42</v>
      </c>
    </row>
    <row r="66">
      <c r="A66" s="76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93"/>
      <c r="M66" s="52"/>
      <c r="N66" s="52"/>
      <c r="O66" s="52" t="str">
        <f t="shared" si="1"/>
        <v>750MeV</v>
      </c>
      <c r="P66" s="76" t="str">
        <f t="shared" si="8"/>
        <v>650MeV</v>
      </c>
      <c r="Q66" s="76">
        <f t="shared" si="6"/>
        <v>548.03</v>
      </c>
      <c r="R66" s="76">
        <f t="shared" si="4"/>
        <v>807.52</v>
      </c>
      <c r="S66" s="76">
        <f t="shared" si="7"/>
        <v>108.42</v>
      </c>
    </row>
    <row r="67">
      <c r="A67" s="76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93"/>
      <c r="M67" s="52"/>
      <c r="N67" s="52"/>
      <c r="O67" s="52" t="str">
        <f t="shared" si="1"/>
        <v>750MeV</v>
      </c>
      <c r="P67" s="76" t="str">
        <f t="shared" si="8"/>
        <v>650MeV</v>
      </c>
      <c r="Q67" s="76">
        <f t="shared" si="6"/>
        <v>548.03</v>
      </c>
      <c r="R67" s="76">
        <f t="shared" si="4"/>
        <v>807.52</v>
      </c>
      <c r="S67" s="76">
        <f t="shared" si="7"/>
        <v>108.42</v>
      </c>
    </row>
    <row r="68">
      <c r="A68" s="76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93"/>
      <c r="M68" s="52"/>
      <c r="N68" s="52"/>
      <c r="O68" s="52" t="str">
        <f t="shared" si="1"/>
        <v>750MeV</v>
      </c>
      <c r="P68" s="76" t="str">
        <f t="shared" si="8"/>
        <v>650MeV</v>
      </c>
      <c r="Q68" s="76">
        <f t="shared" si="6"/>
        <v>548.03</v>
      </c>
      <c r="R68" s="76">
        <f t="shared" si="4"/>
        <v>807.52</v>
      </c>
      <c r="S68" s="76">
        <f t="shared" si="7"/>
        <v>108.42</v>
      </c>
    </row>
    <row r="69">
      <c r="A69" s="76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93"/>
      <c r="M69" s="52"/>
      <c r="N69" s="52"/>
      <c r="O69" s="52" t="str">
        <f t="shared" si="1"/>
        <v>750MeV</v>
      </c>
      <c r="P69" s="76" t="str">
        <f t="shared" si="8"/>
        <v>650MeV</v>
      </c>
      <c r="Q69" s="76">
        <f t="shared" si="6"/>
        <v>548.03</v>
      </c>
      <c r="R69" s="76">
        <f t="shared" si="4"/>
        <v>807.52</v>
      </c>
      <c r="S69" s="76">
        <f t="shared" si="7"/>
        <v>108.42</v>
      </c>
    </row>
    <row r="70">
      <c r="A70" s="76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93"/>
      <c r="M70" s="52"/>
      <c r="N70" s="52"/>
      <c r="O70" s="52" t="str">
        <f t="shared" si="1"/>
        <v>750MeV</v>
      </c>
      <c r="P70" s="76" t="str">
        <f t="shared" si="8"/>
        <v>650MeV</v>
      </c>
      <c r="Q70" s="76">
        <f t="shared" si="6"/>
        <v>548.03</v>
      </c>
      <c r="R70" s="76">
        <f t="shared" si="4"/>
        <v>807.52</v>
      </c>
      <c r="S70" s="76">
        <f t="shared" si="7"/>
        <v>108.42</v>
      </c>
    </row>
    <row r="71">
      <c r="A71" s="76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4"/>
      <c r="M71" s="52"/>
      <c r="N71" s="52"/>
      <c r="O71" s="52" t="str">
        <f t="shared" si="1"/>
        <v>750MeV</v>
      </c>
      <c r="P71" s="76" t="str">
        <f t="shared" si="8"/>
        <v>650MeV</v>
      </c>
      <c r="Q71" s="76">
        <f t="shared" si="6"/>
        <v>548.03</v>
      </c>
      <c r="R71" s="76">
        <f t="shared" si="4"/>
        <v>807.52</v>
      </c>
      <c r="S71" s="76">
        <f t="shared" si="7"/>
        <v>108.42</v>
      </c>
    </row>
    <row r="72">
      <c r="A72" s="76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93"/>
      <c r="M72" s="52"/>
      <c r="N72" s="52"/>
      <c r="O72" s="52" t="str">
        <f t="shared" si="1"/>
        <v>750MeV</v>
      </c>
      <c r="P72" s="76" t="str">
        <f t="shared" si="8"/>
        <v>650MeV</v>
      </c>
      <c r="Q72" s="76">
        <f t="shared" si="6"/>
        <v>548.03</v>
      </c>
      <c r="R72" s="76">
        <f t="shared" si="4"/>
        <v>807.52</v>
      </c>
      <c r="S72" s="76">
        <f t="shared" si="7"/>
        <v>108.42</v>
      </c>
    </row>
    <row r="73">
      <c r="A73" s="76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93"/>
      <c r="M73" s="52"/>
      <c r="N73" s="52"/>
      <c r="O73" s="52" t="str">
        <f t="shared" si="1"/>
        <v>750MeV</v>
      </c>
      <c r="P73" s="76" t="str">
        <f t="shared" si="8"/>
        <v>650MeV</v>
      </c>
      <c r="Q73" s="76">
        <f t="shared" si="6"/>
        <v>548.03</v>
      </c>
      <c r="R73" s="76">
        <f t="shared" si="4"/>
        <v>807.52</v>
      </c>
      <c r="S73" s="76">
        <f t="shared" si="7"/>
        <v>108.42</v>
      </c>
    </row>
    <row r="74">
      <c r="A74" s="76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93"/>
      <c r="M74" s="52"/>
      <c r="N74" s="52"/>
      <c r="O74" s="52" t="str">
        <f t="shared" si="1"/>
        <v>750MeV</v>
      </c>
      <c r="P74" s="76" t="str">
        <f t="shared" si="8"/>
        <v>650MeV</v>
      </c>
      <c r="Q74" s="76">
        <f t="shared" si="6"/>
        <v>548.03</v>
      </c>
      <c r="R74" s="76">
        <f t="shared" si="4"/>
        <v>807.52</v>
      </c>
      <c r="S74" s="76">
        <f t="shared" si="7"/>
        <v>108.42</v>
      </c>
    </row>
    <row r="75">
      <c r="A75" s="76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4"/>
      <c r="M75" s="52"/>
      <c r="N75" s="52"/>
      <c r="O75" s="52" t="str">
        <f t="shared" si="1"/>
        <v>750MeV</v>
      </c>
      <c r="P75" s="76" t="str">
        <f t="shared" si="8"/>
        <v>650MeV</v>
      </c>
      <c r="Q75" s="76">
        <f t="shared" si="6"/>
        <v>548.03</v>
      </c>
      <c r="R75" s="76">
        <f t="shared" si="4"/>
        <v>807.52</v>
      </c>
      <c r="S75" s="76">
        <f t="shared" si="7"/>
        <v>108.42</v>
      </c>
    </row>
    <row r="76">
      <c r="A76" s="76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93"/>
      <c r="M76" s="52"/>
      <c r="N76" s="52"/>
      <c r="O76" s="52" t="str">
        <f t="shared" si="1"/>
        <v>750MeV</v>
      </c>
      <c r="P76" s="76" t="str">
        <f t="shared" si="8"/>
        <v>650MeV</v>
      </c>
      <c r="Q76" s="76">
        <f t="shared" si="6"/>
        <v>548.03</v>
      </c>
      <c r="R76" s="76">
        <f t="shared" si="4"/>
        <v>807.52</v>
      </c>
      <c r="S76" s="76">
        <f t="shared" si="7"/>
        <v>108.42</v>
      </c>
    </row>
    <row r="77">
      <c r="A77" s="76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93"/>
      <c r="M77" s="52"/>
      <c r="N77" s="52"/>
      <c r="O77" s="52" t="str">
        <f t="shared" si="1"/>
        <v>750MeV</v>
      </c>
      <c r="P77" s="76" t="str">
        <f t="shared" si="8"/>
        <v>650MeV</v>
      </c>
      <c r="Q77" s="76">
        <f t="shared" si="6"/>
        <v>548.03</v>
      </c>
      <c r="R77" s="76">
        <f t="shared" si="4"/>
        <v>807.52</v>
      </c>
      <c r="S77" s="76">
        <f t="shared" si="7"/>
        <v>108.42</v>
      </c>
    </row>
    <row r="78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93"/>
      <c r="M78" s="52"/>
      <c r="N78" s="52"/>
      <c r="O78" s="52" t="str">
        <f t="shared" si="1"/>
        <v>750MeV</v>
      </c>
      <c r="P78" s="76" t="str">
        <f t="shared" si="8"/>
        <v>650MeV</v>
      </c>
      <c r="Q78" s="76">
        <f t="shared" si="6"/>
        <v>548.03</v>
      </c>
      <c r="R78" s="76">
        <f t="shared" si="4"/>
        <v>807.52</v>
      </c>
      <c r="S78" s="76">
        <f t="shared" si="7"/>
        <v>108.42</v>
      </c>
    </row>
    <row r="79">
      <c r="A79" s="156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93"/>
      <c r="M79" s="52"/>
      <c r="N79" s="52"/>
      <c r="O79" s="52" t="str">
        <f t="shared" si="1"/>
        <v>750MeV</v>
      </c>
      <c r="P79" s="76" t="str">
        <f t="shared" si="8"/>
        <v>650MeV</v>
      </c>
      <c r="Q79" s="76">
        <f t="shared" si="6"/>
        <v>548.03</v>
      </c>
      <c r="R79" s="76">
        <f t="shared" si="4"/>
        <v>807.52</v>
      </c>
      <c r="S79" s="76">
        <f t="shared" si="7"/>
        <v>108.42</v>
      </c>
    </row>
    <row r="80">
      <c r="A80" s="76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93"/>
      <c r="M80" s="52"/>
      <c r="N80" s="52"/>
      <c r="O80" s="52" t="str">
        <f t="shared" si="1"/>
        <v>750MeV</v>
      </c>
      <c r="P80" s="76" t="str">
        <f t="shared" si="8"/>
        <v>650MeV</v>
      </c>
      <c r="Q80" s="76">
        <f t="shared" si="6"/>
        <v>548.03</v>
      </c>
      <c r="R80" s="76">
        <f t="shared" si="4"/>
        <v>807.52</v>
      </c>
      <c r="S80" s="76">
        <f t="shared" si="7"/>
        <v>108.42</v>
      </c>
    </row>
    <row r="81">
      <c r="A81" s="76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93"/>
      <c r="M81" s="52"/>
      <c r="N81" s="52"/>
      <c r="O81" s="52" t="str">
        <f t="shared" si="1"/>
        <v>750MeV</v>
      </c>
      <c r="P81" s="76" t="str">
        <f t="shared" si="8"/>
        <v>650MeV</v>
      </c>
      <c r="Q81" s="76">
        <f t="shared" si="6"/>
        <v>548.03</v>
      </c>
      <c r="R81" s="76">
        <f t="shared" si="4"/>
        <v>807.52</v>
      </c>
      <c r="S81" s="76">
        <f t="shared" si="7"/>
        <v>108.42</v>
      </c>
    </row>
    <row r="82">
      <c r="A82" s="76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93"/>
      <c r="M82" s="52"/>
      <c r="N82" s="52"/>
      <c r="O82" s="52" t="str">
        <f t="shared" si="1"/>
        <v>750MeV</v>
      </c>
      <c r="P82" s="76" t="str">
        <f t="shared" si="8"/>
        <v>650MeV</v>
      </c>
      <c r="Q82" s="76">
        <f t="shared" si="6"/>
        <v>548.03</v>
      </c>
      <c r="R82" s="76">
        <f t="shared" si="4"/>
        <v>807.52</v>
      </c>
      <c r="S82" s="76">
        <f t="shared" si="7"/>
        <v>108.42</v>
      </c>
    </row>
    <row r="83">
      <c r="A83" s="76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4"/>
      <c r="M83" s="52"/>
      <c r="N83" s="52"/>
      <c r="O83" s="52" t="str">
        <f t="shared" si="1"/>
        <v>750MeV</v>
      </c>
      <c r="P83" s="76" t="str">
        <f t="shared" si="8"/>
        <v>650MeV</v>
      </c>
      <c r="Q83" s="76">
        <f t="shared" si="6"/>
        <v>548.03</v>
      </c>
      <c r="R83" s="76">
        <f t="shared" si="4"/>
        <v>807.52</v>
      </c>
      <c r="S83" s="76">
        <f t="shared" si="7"/>
        <v>108.42</v>
      </c>
    </row>
    <row r="84">
      <c r="A84" s="76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93"/>
      <c r="M84" s="52"/>
      <c r="N84" s="52"/>
      <c r="O84" s="52" t="str">
        <f t="shared" si="1"/>
        <v>750MeV</v>
      </c>
      <c r="P84" s="76" t="str">
        <f t="shared" si="8"/>
        <v>650MeV</v>
      </c>
      <c r="Q84" s="76">
        <f t="shared" si="6"/>
        <v>548.03</v>
      </c>
      <c r="R84" s="76">
        <f t="shared" si="4"/>
        <v>807.52</v>
      </c>
      <c r="S84" s="76">
        <f t="shared" si="7"/>
        <v>108.42</v>
      </c>
    </row>
    <row r="85">
      <c r="A85" s="76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93"/>
      <c r="M85" s="52"/>
      <c r="N85" s="52"/>
      <c r="O85" s="52" t="str">
        <f t="shared" si="1"/>
        <v>750MeV</v>
      </c>
      <c r="P85" s="76" t="str">
        <f t="shared" si="8"/>
        <v>650MeV</v>
      </c>
      <c r="Q85" s="76">
        <f t="shared" si="6"/>
        <v>548.03</v>
      </c>
      <c r="R85" s="76">
        <f t="shared" si="4"/>
        <v>807.52</v>
      </c>
      <c r="S85" s="76">
        <f t="shared" si="7"/>
        <v>108.42</v>
      </c>
    </row>
    <row r="86">
      <c r="A86" s="76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93"/>
      <c r="M86" s="52"/>
      <c r="N86" s="52"/>
      <c r="O86" s="52" t="str">
        <f t="shared" si="1"/>
        <v>750MeV</v>
      </c>
      <c r="P86" s="76" t="str">
        <f t="shared" si="8"/>
        <v>650MeV</v>
      </c>
      <c r="Q86" s="76">
        <f t="shared" si="6"/>
        <v>548.03</v>
      </c>
      <c r="R86" s="76">
        <f t="shared" si="4"/>
        <v>807.52</v>
      </c>
      <c r="S86" s="76">
        <f t="shared" si="7"/>
        <v>108.42</v>
      </c>
    </row>
    <row r="87">
      <c r="A87" s="76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93"/>
      <c r="M87" s="52"/>
      <c r="N87" s="52"/>
      <c r="O87" s="52" t="str">
        <f t="shared" si="1"/>
        <v>750MeV</v>
      </c>
      <c r="P87" s="76" t="str">
        <f t="shared" si="8"/>
        <v>650MeV</v>
      </c>
      <c r="Q87" s="76">
        <f t="shared" si="6"/>
        <v>548.03</v>
      </c>
      <c r="R87" s="76">
        <f t="shared" si="4"/>
        <v>807.52</v>
      </c>
      <c r="S87" s="76">
        <f t="shared" si="7"/>
        <v>108.42</v>
      </c>
    </row>
    <row r="88">
      <c r="A88" s="76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4"/>
      <c r="M88" s="52"/>
      <c r="N88" s="52"/>
      <c r="O88" s="52" t="str">
        <f t="shared" si="1"/>
        <v>750MeV</v>
      </c>
      <c r="P88" s="76" t="str">
        <f t="shared" si="8"/>
        <v>650MeV</v>
      </c>
      <c r="Q88" s="76">
        <f t="shared" si="6"/>
        <v>548.03</v>
      </c>
      <c r="R88" s="76">
        <f t="shared" si="4"/>
        <v>807.52</v>
      </c>
      <c r="S88" s="76">
        <f t="shared" si="7"/>
        <v>108.42</v>
      </c>
    </row>
    <row r="89">
      <c r="A89" s="76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93"/>
      <c r="M89" s="52"/>
      <c r="N89" s="52"/>
      <c r="O89" s="52" t="str">
        <f t="shared" si="1"/>
        <v>750MeV</v>
      </c>
      <c r="P89" s="76" t="str">
        <f t="shared" si="8"/>
        <v>650MeV</v>
      </c>
      <c r="Q89" s="76">
        <f t="shared" si="6"/>
        <v>548.03</v>
      </c>
      <c r="R89" s="76">
        <f t="shared" si="4"/>
        <v>807.52</v>
      </c>
      <c r="S89" s="76">
        <f t="shared" si="7"/>
        <v>108.42</v>
      </c>
    </row>
    <row r="90">
      <c r="A90" s="76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93"/>
      <c r="M90" s="52"/>
      <c r="N90" s="52"/>
      <c r="O90" s="52" t="str">
        <f t="shared" si="1"/>
        <v>750MeV</v>
      </c>
      <c r="P90" s="76" t="str">
        <f t="shared" si="8"/>
        <v>650MeV</v>
      </c>
      <c r="Q90" s="76">
        <f t="shared" si="6"/>
        <v>548.03</v>
      </c>
      <c r="R90" s="76">
        <f t="shared" si="4"/>
        <v>807.52</v>
      </c>
      <c r="S90" s="76">
        <f t="shared" si="7"/>
        <v>108.42</v>
      </c>
    </row>
    <row r="91">
      <c r="A91" s="76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93"/>
      <c r="M91" s="52"/>
      <c r="N91" s="52"/>
      <c r="O91" s="52" t="str">
        <f t="shared" si="1"/>
        <v>750MeV</v>
      </c>
      <c r="P91" s="76" t="str">
        <f t="shared" si="8"/>
        <v>650MeV</v>
      </c>
      <c r="Q91" s="76">
        <f t="shared" si="6"/>
        <v>548.03</v>
      </c>
      <c r="R91" s="76">
        <f t="shared" si="4"/>
        <v>807.52</v>
      </c>
      <c r="S91" s="76">
        <f t="shared" si="7"/>
        <v>108.42</v>
      </c>
    </row>
    <row r="92">
      <c r="A92" s="76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93"/>
      <c r="M92" s="52"/>
      <c r="N92" s="52"/>
      <c r="O92" s="52" t="str">
        <f t="shared" si="1"/>
        <v>750MeV</v>
      </c>
      <c r="P92" s="76" t="str">
        <f t="shared" si="8"/>
        <v>650MeV</v>
      </c>
      <c r="Q92" s="76">
        <f t="shared" si="6"/>
        <v>548.03</v>
      </c>
      <c r="R92" s="76">
        <f t="shared" si="4"/>
        <v>807.52</v>
      </c>
      <c r="S92" s="76">
        <f t="shared" si="7"/>
        <v>108.42</v>
      </c>
    </row>
    <row r="93">
      <c r="A93" s="76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93"/>
      <c r="M93" s="52"/>
      <c r="N93" s="52"/>
      <c r="O93" s="52" t="str">
        <f t="shared" si="1"/>
        <v>750MeV</v>
      </c>
      <c r="P93" s="76" t="str">
        <f t="shared" si="8"/>
        <v>650MeV</v>
      </c>
      <c r="Q93" s="76">
        <f t="shared" si="6"/>
        <v>548.03</v>
      </c>
      <c r="R93" s="76">
        <f t="shared" si="4"/>
        <v>807.52</v>
      </c>
      <c r="S93" s="76">
        <f t="shared" si="7"/>
        <v>108.42</v>
      </c>
    </row>
    <row r="94">
      <c r="A94" s="76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93"/>
      <c r="M94" s="52"/>
      <c r="N94" s="52"/>
      <c r="O94" s="52" t="str">
        <f t="shared" si="1"/>
        <v>750MeV</v>
      </c>
      <c r="P94" s="76" t="str">
        <f t="shared" si="8"/>
        <v>650MeV</v>
      </c>
      <c r="Q94" s="76">
        <f t="shared" si="6"/>
        <v>548.03</v>
      </c>
      <c r="R94" s="76">
        <f t="shared" si="4"/>
        <v>807.52</v>
      </c>
      <c r="S94" s="76">
        <f t="shared" si="7"/>
        <v>108.42</v>
      </c>
    </row>
    <row r="95">
      <c r="A95" s="76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93"/>
      <c r="M95" s="52"/>
      <c r="N95" s="52"/>
      <c r="O95" s="52" t="str">
        <f t="shared" si="1"/>
        <v>750MeV</v>
      </c>
      <c r="P95" s="76" t="str">
        <f t="shared" si="8"/>
        <v>650MeV</v>
      </c>
      <c r="Q95" s="76">
        <f t="shared" si="6"/>
        <v>548.03</v>
      </c>
      <c r="R95" s="76">
        <f t="shared" si="4"/>
        <v>807.52</v>
      </c>
      <c r="S95" s="76">
        <f t="shared" si="7"/>
        <v>108.42</v>
      </c>
    </row>
    <row r="96">
      <c r="A96" s="76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93"/>
      <c r="M96" s="52"/>
      <c r="N96" s="52"/>
      <c r="O96" s="52" t="str">
        <f t="shared" si="1"/>
        <v>750MeV</v>
      </c>
      <c r="P96" s="76" t="str">
        <f t="shared" si="8"/>
        <v>650MeV</v>
      </c>
      <c r="Q96" s="76">
        <f t="shared" si="6"/>
        <v>548.03</v>
      </c>
      <c r="R96" s="76">
        <f t="shared" si="4"/>
        <v>807.52</v>
      </c>
      <c r="S96" s="76">
        <f t="shared" si="7"/>
        <v>108.42</v>
      </c>
    </row>
    <row r="97">
      <c r="A97" s="76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93"/>
      <c r="M97" s="52"/>
      <c r="N97" s="52"/>
      <c r="O97" s="52" t="str">
        <f t="shared" si="1"/>
        <v>750MeV</v>
      </c>
      <c r="P97" s="76" t="str">
        <f t="shared" si="8"/>
        <v>650MeV</v>
      </c>
      <c r="Q97" s="76">
        <f t="shared" si="6"/>
        <v>548.03</v>
      </c>
      <c r="R97" s="76">
        <f t="shared" si="4"/>
        <v>807.52</v>
      </c>
      <c r="S97" s="76">
        <f t="shared" si="7"/>
        <v>108.42</v>
      </c>
    </row>
    <row r="98">
      <c r="A98" s="76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93"/>
      <c r="M98" s="52"/>
      <c r="N98" s="52"/>
      <c r="O98" s="52" t="str">
        <f t="shared" si="1"/>
        <v>750MeV</v>
      </c>
      <c r="P98" s="76" t="str">
        <f t="shared" si="8"/>
        <v>650MeV</v>
      </c>
      <c r="Q98" s="76">
        <f t="shared" si="6"/>
        <v>548.03</v>
      </c>
      <c r="R98" s="76">
        <f t="shared" si="4"/>
        <v>807.52</v>
      </c>
      <c r="S98" s="76">
        <f t="shared" si="7"/>
        <v>108.42</v>
      </c>
    </row>
    <row r="99">
      <c r="A99" s="76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93"/>
      <c r="M99" s="52"/>
      <c r="N99" s="52"/>
      <c r="O99" s="52" t="str">
        <f t="shared" si="1"/>
        <v>750MeV</v>
      </c>
      <c r="P99" s="76" t="str">
        <f t="shared" si="8"/>
        <v>650MeV</v>
      </c>
      <c r="Q99" s="76">
        <f t="shared" si="6"/>
        <v>548.03</v>
      </c>
      <c r="R99" s="76">
        <f t="shared" si="4"/>
        <v>807.52</v>
      </c>
      <c r="S99" s="76">
        <f t="shared" si="7"/>
        <v>108.42</v>
      </c>
    </row>
    <row r="100">
      <c r="A100" s="76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93"/>
      <c r="M100" s="52"/>
      <c r="N100" s="52"/>
      <c r="O100" s="52" t="str">
        <f t="shared" si="1"/>
        <v>750MeV</v>
      </c>
      <c r="P100" s="76" t="str">
        <f t="shared" si="8"/>
        <v>650MeV</v>
      </c>
      <c r="Q100" s="76">
        <f t="shared" si="6"/>
        <v>548.03</v>
      </c>
      <c r="R100" s="76">
        <f t="shared" si="4"/>
        <v>807.52</v>
      </c>
      <c r="S100" s="76">
        <f t="shared" si="7"/>
        <v>108.42</v>
      </c>
    </row>
    <row r="101">
      <c r="A101" s="76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93"/>
      <c r="M101" s="52"/>
      <c r="N101" s="52"/>
      <c r="O101" s="52" t="str">
        <f t="shared" si="1"/>
        <v>750MeV</v>
      </c>
      <c r="P101" s="76" t="str">
        <f t="shared" si="8"/>
        <v>650MeV</v>
      </c>
      <c r="Q101" s="76">
        <f t="shared" si="6"/>
        <v>548.03</v>
      </c>
      <c r="R101" s="76">
        <f t="shared" si="4"/>
        <v>807.52</v>
      </c>
      <c r="S101" s="76">
        <f t="shared" si="7"/>
        <v>108.42</v>
      </c>
    </row>
    <row r="102">
      <c r="A102" s="76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93"/>
      <c r="M102" s="52"/>
      <c r="N102" s="52"/>
      <c r="O102" s="52" t="str">
        <f t="shared" si="1"/>
        <v>750MeV</v>
      </c>
      <c r="P102" s="76" t="str">
        <f t="shared" si="8"/>
        <v>650MeV</v>
      </c>
      <c r="Q102" s="76">
        <f t="shared" si="6"/>
        <v>548.03</v>
      </c>
      <c r="R102" s="76">
        <f t="shared" si="4"/>
        <v>807.52</v>
      </c>
      <c r="S102" s="76">
        <f t="shared" si="7"/>
        <v>108.42</v>
      </c>
    </row>
    <row r="103">
      <c r="A103" s="76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93"/>
      <c r="M103" s="52"/>
      <c r="N103" s="52"/>
      <c r="O103" s="52" t="str">
        <f t="shared" si="1"/>
        <v>750MeV</v>
      </c>
      <c r="P103" s="76" t="str">
        <f t="shared" si="8"/>
        <v>650MeV</v>
      </c>
      <c r="Q103" s="76">
        <f t="shared" si="6"/>
        <v>548.03</v>
      </c>
      <c r="R103" s="76">
        <f t="shared" si="4"/>
        <v>807.52</v>
      </c>
      <c r="S103" s="76">
        <f t="shared" si="7"/>
        <v>108.42</v>
      </c>
    </row>
    <row r="104">
      <c r="A104" s="76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93"/>
      <c r="M104" s="52"/>
      <c r="N104" s="52"/>
      <c r="O104" s="52" t="str">
        <f t="shared" si="1"/>
        <v>750MeV</v>
      </c>
      <c r="P104" s="76" t="str">
        <f t="shared" si="8"/>
        <v>650MeV</v>
      </c>
      <c r="Q104" s="76">
        <f t="shared" si="6"/>
        <v>548.03</v>
      </c>
      <c r="R104" s="76">
        <f t="shared" si="4"/>
        <v>807.52</v>
      </c>
      <c r="S104" s="76">
        <f t="shared" si="7"/>
        <v>108.42</v>
      </c>
    </row>
    <row r="105">
      <c r="A105" s="76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93"/>
      <c r="M105" s="52"/>
      <c r="N105" s="52"/>
      <c r="O105" s="52" t="str">
        <f t="shared" si="1"/>
        <v>750MeV</v>
      </c>
      <c r="P105" s="76" t="str">
        <f t="shared" si="8"/>
        <v>650MeV</v>
      </c>
      <c r="Q105" s="76">
        <f t="shared" si="6"/>
        <v>548.03</v>
      </c>
      <c r="R105" s="76">
        <f t="shared" si="4"/>
        <v>807.52</v>
      </c>
      <c r="S105" s="76">
        <f t="shared" si="7"/>
        <v>108.42</v>
      </c>
    </row>
    <row r="106">
      <c r="A106" s="76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93"/>
      <c r="M106" s="52"/>
      <c r="N106" s="52"/>
      <c r="O106" s="52" t="str">
        <f t="shared" si="1"/>
        <v>750MeV</v>
      </c>
      <c r="P106" s="76" t="str">
        <f t="shared" si="8"/>
        <v>650MeV</v>
      </c>
      <c r="Q106" s="76">
        <f t="shared" si="6"/>
        <v>548.03</v>
      </c>
      <c r="R106" s="76">
        <f t="shared" si="4"/>
        <v>807.52</v>
      </c>
      <c r="S106" s="76">
        <f t="shared" si="7"/>
        <v>108.42</v>
      </c>
    </row>
    <row r="107">
      <c r="A107" s="76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93"/>
      <c r="M107" s="52"/>
      <c r="N107" s="52"/>
      <c r="O107" s="52" t="str">
        <f t="shared" si="1"/>
        <v>750MeV</v>
      </c>
      <c r="P107" s="76" t="str">
        <f t="shared" si="8"/>
        <v>650MeV</v>
      </c>
      <c r="Q107" s="76">
        <f t="shared" si="6"/>
        <v>548.03</v>
      </c>
      <c r="R107" s="76">
        <f t="shared" si="4"/>
        <v>807.52</v>
      </c>
      <c r="S107" s="76">
        <f t="shared" si="7"/>
        <v>108.42</v>
      </c>
    </row>
    <row r="108">
      <c r="A108" s="76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93"/>
      <c r="M108" s="52"/>
      <c r="N108" s="52"/>
      <c r="O108" s="52" t="str">
        <f t="shared" si="1"/>
        <v>750MeV</v>
      </c>
      <c r="P108" s="76" t="str">
        <f t="shared" si="8"/>
        <v>650MeV</v>
      </c>
      <c r="Q108" s="76">
        <f t="shared" si="6"/>
        <v>548.03</v>
      </c>
      <c r="R108" s="76">
        <f t="shared" si="4"/>
        <v>807.52</v>
      </c>
      <c r="S108" s="76">
        <f t="shared" si="7"/>
        <v>108.42</v>
      </c>
    </row>
    <row r="109">
      <c r="A109" s="76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93"/>
      <c r="M109" s="52"/>
      <c r="N109" s="52"/>
      <c r="O109" s="52" t="str">
        <f t="shared" si="1"/>
        <v>750MeV</v>
      </c>
      <c r="P109" s="76" t="str">
        <f t="shared" si="8"/>
        <v>650MeV</v>
      </c>
      <c r="Q109" s="76">
        <f t="shared" si="6"/>
        <v>548.03</v>
      </c>
      <c r="R109" s="76">
        <f t="shared" si="4"/>
        <v>807.52</v>
      </c>
      <c r="S109" s="76">
        <f t="shared" si="7"/>
        <v>108.42</v>
      </c>
    </row>
    <row r="110">
      <c r="A110" s="76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93"/>
      <c r="M110" s="52"/>
      <c r="N110" s="52"/>
      <c r="O110" s="52" t="str">
        <f t="shared" si="1"/>
        <v>750MeV</v>
      </c>
      <c r="P110" s="76" t="str">
        <f t="shared" si="8"/>
        <v>650MeV</v>
      </c>
      <c r="Q110" s="76">
        <f t="shared" si="6"/>
        <v>548.03</v>
      </c>
      <c r="R110" s="76">
        <f t="shared" si="4"/>
        <v>807.52</v>
      </c>
      <c r="S110" s="76">
        <f t="shared" si="7"/>
        <v>108.42</v>
      </c>
    </row>
    <row r="111">
      <c r="A111" s="76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93"/>
      <c r="M111" s="52"/>
      <c r="N111" s="52"/>
      <c r="O111" s="52" t="str">
        <f t="shared" si="1"/>
        <v>750MeV</v>
      </c>
      <c r="P111" s="76" t="str">
        <f t="shared" si="8"/>
        <v>650MeV</v>
      </c>
      <c r="Q111" s="76">
        <f t="shared" si="6"/>
        <v>548.03</v>
      </c>
      <c r="R111" s="76">
        <f t="shared" si="4"/>
        <v>807.52</v>
      </c>
      <c r="S111" s="76">
        <f t="shared" si="7"/>
        <v>108.42</v>
      </c>
    </row>
    <row r="112">
      <c r="A112" s="76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93"/>
      <c r="M112" s="52"/>
      <c r="N112" s="52"/>
      <c r="O112" s="52" t="str">
        <f t="shared" si="1"/>
        <v>750MeV</v>
      </c>
      <c r="P112" s="76" t="str">
        <f t="shared" si="8"/>
        <v>650MeV</v>
      </c>
      <c r="Q112" s="76">
        <f t="shared" si="6"/>
        <v>548.03</v>
      </c>
      <c r="R112" s="76">
        <f t="shared" si="4"/>
        <v>807.52</v>
      </c>
      <c r="S112" s="76">
        <f t="shared" si="7"/>
        <v>108.42</v>
      </c>
    </row>
    <row r="113">
      <c r="A113" s="76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93"/>
      <c r="M113" s="52"/>
      <c r="N113" s="52"/>
      <c r="O113" s="52" t="str">
        <f t="shared" si="1"/>
        <v>750MeV</v>
      </c>
      <c r="P113" s="76" t="str">
        <f t="shared" si="8"/>
        <v>650MeV</v>
      </c>
      <c r="Q113" s="76">
        <f t="shared" si="6"/>
        <v>548.03</v>
      </c>
      <c r="R113" s="76">
        <f t="shared" si="4"/>
        <v>807.52</v>
      </c>
      <c r="S113" s="76">
        <f t="shared" si="7"/>
        <v>108.42</v>
      </c>
    </row>
    <row r="114">
      <c r="A114" s="76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93"/>
      <c r="M114" s="52"/>
      <c r="N114" s="52"/>
      <c r="O114" s="52" t="str">
        <f t="shared" si="1"/>
        <v>750MeV</v>
      </c>
      <c r="P114" s="76" t="str">
        <f t="shared" si="8"/>
        <v>650MeV</v>
      </c>
      <c r="Q114" s="76">
        <f t="shared" si="6"/>
        <v>548.03</v>
      </c>
      <c r="R114" s="76">
        <f t="shared" si="4"/>
        <v>807.52</v>
      </c>
      <c r="S114" s="76">
        <f t="shared" si="7"/>
        <v>108.42</v>
      </c>
    </row>
    <row r="115">
      <c r="A115" s="76"/>
      <c r="B115" s="52"/>
      <c r="C115" s="52"/>
      <c r="D115" s="76"/>
      <c r="E115" s="52"/>
      <c r="F115" s="52"/>
      <c r="G115" s="52"/>
      <c r="H115" s="52"/>
      <c r="I115" s="52"/>
      <c r="J115" s="52"/>
      <c r="K115" s="52"/>
      <c r="L115" s="93"/>
      <c r="M115" s="52"/>
      <c r="N115" s="52"/>
      <c r="O115" s="52" t="str">
        <f t="shared" si="1"/>
        <v>750MeV</v>
      </c>
      <c r="P115" s="76" t="str">
        <f t="shared" si="8"/>
        <v>650MeV</v>
      </c>
      <c r="Q115" s="76">
        <f t="shared" si="6"/>
        <v>548.03</v>
      </c>
      <c r="R115" s="76">
        <f t="shared" si="4"/>
        <v>807.52</v>
      </c>
      <c r="S115" s="76">
        <f t="shared" si="7"/>
        <v>108.42</v>
      </c>
    </row>
    <row r="116">
      <c r="A116" s="76"/>
      <c r="B116" s="52"/>
      <c r="C116" s="52"/>
      <c r="D116" s="76"/>
      <c r="E116" s="52"/>
      <c r="F116" s="52"/>
      <c r="G116" s="52"/>
      <c r="H116" s="52"/>
      <c r="I116" s="52"/>
      <c r="J116" s="52"/>
      <c r="K116" s="52"/>
      <c r="L116" s="93"/>
      <c r="M116" s="52"/>
      <c r="N116" s="52"/>
      <c r="O116" s="52" t="str">
        <f t="shared" si="1"/>
        <v>750MeV</v>
      </c>
      <c r="P116" s="76" t="str">
        <f t="shared" si="8"/>
        <v>650MeV</v>
      </c>
      <c r="Q116" s="76">
        <f t="shared" si="6"/>
        <v>548.03</v>
      </c>
      <c r="R116" s="76">
        <f t="shared" si="4"/>
        <v>807.52</v>
      </c>
      <c r="S116" s="76">
        <f t="shared" si="7"/>
        <v>108.42</v>
      </c>
    </row>
    <row r="117">
      <c r="A117" s="76"/>
      <c r="B117" s="52"/>
      <c r="C117" s="52"/>
      <c r="D117" s="76"/>
      <c r="E117" s="52"/>
      <c r="F117" s="52"/>
      <c r="G117" s="52"/>
      <c r="H117" s="52"/>
      <c r="I117" s="52"/>
      <c r="J117" s="52"/>
      <c r="K117" s="52"/>
      <c r="L117" s="93"/>
      <c r="M117" s="52"/>
      <c r="N117" s="52"/>
      <c r="O117" s="52" t="str">
        <f t="shared" si="1"/>
        <v>750MeV</v>
      </c>
      <c r="P117" s="76" t="str">
        <f t="shared" si="8"/>
        <v>650MeV</v>
      </c>
      <c r="Q117" s="76">
        <f t="shared" si="6"/>
        <v>548.03</v>
      </c>
      <c r="R117" s="76">
        <f t="shared" si="4"/>
        <v>807.52</v>
      </c>
      <c r="S117" s="76">
        <f t="shared" si="7"/>
        <v>108.42</v>
      </c>
    </row>
    <row r="118">
      <c r="A118" s="76"/>
      <c r="B118" s="52"/>
      <c r="C118" s="52"/>
      <c r="D118" s="76"/>
      <c r="E118" s="52"/>
      <c r="F118" s="52"/>
      <c r="G118" s="52"/>
      <c r="H118" s="52"/>
      <c r="I118" s="52"/>
      <c r="J118" s="52"/>
      <c r="K118" s="52"/>
      <c r="L118" s="93"/>
      <c r="M118" s="52"/>
      <c r="N118" s="52"/>
      <c r="O118" s="52" t="str">
        <f t="shared" si="1"/>
        <v>750MeV</v>
      </c>
      <c r="P118" s="76" t="str">
        <f t="shared" si="8"/>
        <v>650MeV</v>
      </c>
      <c r="Q118" s="76">
        <f t="shared" si="6"/>
        <v>548.03</v>
      </c>
      <c r="R118" s="76">
        <f t="shared" si="4"/>
        <v>807.52</v>
      </c>
      <c r="S118" s="76">
        <f t="shared" si="7"/>
        <v>108.42</v>
      </c>
    </row>
    <row r="119">
      <c r="A119" s="76"/>
      <c r="B119" s="52"/>
      <c r="C119" s="52"/>
      <c r="D119" s="76"/>
      <c r="E119" s="52"/>
      <c r="F119" s="52"/>
      <c r="G119" s="52"/>
      <c r="H119" s="52"/>
      <c r="I119" s="52"/>
      <c r="J119" s="52"/>
      <c r="K119" s="52"/>
      <c r="L119" s="93"/>
      <c r="M119" s="52"/>
      <c r="N119" s="52"/>
      <c r="O119" s="52" t="str">
        <f t="shared" si="1"/>
        <v>750MeV</v>
      </c>
      <c r="P119" s="76" t="str">
        <f t="shared" si="8"/>
        <v>650MeV</v>
      </c>
      <c r="Q119" s="76">
        <f t="shared" si="6"/>
        <v>548.03</v>
      </c>
      <c r="R119" s="76">
        <f t="shared" si="4"/>
        <v>807.52</v>
      </c>
      <c r="S119" s="76">
        <f t="shared" si="7"/>
        <v>108.42</v>
      </c>
    </row>
    <row r="120">
      <c r="A120" s="76"/>
      <c r="B120" s="52"/>
      <c r="C120" s="52"/>
      <c r="D120" s="76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 t="str">
        <f t="shared" si="1"/>
        <v>750MeV</v>
      </c>
      <c r="P120" s="76" t="str">
        <f t="shared" si="8"/>
        <v>650MeV</v>
      </c>
      <c r="Q120" s="76">
        <f t="shared" si="6"/>
        <v>548.03</v>
      </c>
      <c r="R120" s="76">
        <f t="shared" si="4"/>
        <v>807.52</v>
      </c>
      <c r="S120" s="76">
        <f t="shared" si="7"/>
        <v>108.42</v>
      </c>
    </row>
    <row r="121">
      <c r="A121" s="76"/>
      <c r="B121" s="52"/>
      <c r="C121" s="52"/>
      <c r="D121" s="76"/>
      <c r="E121" s="52"/>
      <c r="F121" s="52"/>
      <c r="G121" s="52"/>
      <c r="H121" s="52"/>
      <c r="I121" s="52"/>
      <c r="J121" s="52"/>
      <c r="K121" s="52"/>
      <c r="L121" s="93"/>
      <c r="M121" s="52"/>
      <c r="N121" s="52"/>
      <c r="O121" s="52" t="str">
        <f t="shared" si="1"/>
        <v>750MeV</v>
      </c>
      <c r="P121" s="76" t="str">
        <f t="shared" si="8"/>
        <v>650MeV</v>
      </c>
      <c r="Q121" s="76">
        <f t="shared" si="6"/>
        <v>548.03</v>
      </c>
      <c r="R121" s="76">
        <f t="shared" si="4"/>
        <v>807.52</v>
      </c>
      <c r="S121" s="76">
        <f t="shared" si="7"/>
        <v>108.42</v>
      </c>
    </row>
    <row r="122">
      <c r="A122" s="76"/>
      <c r="B122" s="52"/>
      <c r="C122" s="52"/>
      <c r="D122" s="76"/>
      <c r="E122" s="52"/>
      <c r="F122" s="52"/>
      <c r="G122" s="52"/>
      <c r="H122" s="52"/>
      <c r="I122" s="52"/>
      <c r="J122" s="52"/>
      <c r="K122" s="52"/>
      <c r="L122" s="93"/>
      <c r="M122" s="52"/>
      <c r="N122" s="52"/>
      <c r="O122" s="52" t="str">
        <f t="shared" si="1"/>
        <v>750MeV</v>
      </c>
      <c r="P122" s="76" t="str">
        <f t="shared" si="8"/>
        <v>650MeV</v>
      </c>
      <c r="Q122" s="76">
        <f t="shared" si="6"/>
        <v>548.03</v>
      </c>
      <c r="R122" s="76">
        <f t="shared" si="4"/>
        <v>807.52</v>
      </c>
      <c r="S122" s="76">
        <f t="shared" si="7"/>
        <v>108.42</v>
      </c>
    </row>
    <row r="123">
      <c r="A123" s="76"/>
      <c r="B123" s="52"/>
      <c r="C123" s="52"/>
      <c r="D123" s="76"/>
      <c r="E123" s="52"/>
      <c r="F123" s="52"/>
      <c r="G123" s="52"/>
      <c r="H123" s="52"/>
      <c r="I123" s="52"/>
      <c r="J123" s="52"/>
      <c r="K123" s="52"/>
      <c r="L123" s="93"/>
      <c r="M123" s="52"/>
      <c r="N123" s="52"/>
      <c r="O123" s="52" t="str">
        <f t="shared" si="1"/>
        <v>750MeV</v>
      </c>
      <c r="P123" s="76" t="str">
        <f t="shared" si="8"/>
        <v>650MeV</v>
      </c>
      <c r="Q123" s="76">
        <f t="shared" si="6"/>
        <v>548.03</v>
      </c>
      <c r="R123" s="76">
        <f t="shared" si="4"/>
        <v>807.52</v>
      </c>
      <c r="S123" s="76">
        <f t="shared" si="7"/>
        <v>108.42</v>
      </c>
    </row>
    <row r="124">
      <c r="A124" s="156"/>
      <c r="B124" s="52"/>
      <c r="C124" s="52"/>
      <c r="D124" s="76"/>
      <c r="E124" s="52"/>
      <c r="F124" s="52"/>
      <c r="G124" s="52"/>
      <c r="H124" s="52"/>
      <c r="I124" s="52"/>
      <c r="J124" s="52"/>
      <c r="K124" s="52"/>
      <c r="L124" s="93"/>
      <c r="M124" s="52"/>
      <c r="N124" s="52"/>
      <c r="O124" s="52" t="str">
        <f t="shared" si="1"/>
        <v>750MeV</v>
      </c>
      <c r="P124" s="76" t="str">
        <f t="shared" si="8"/>
        <v>650MeV</v>
      </c>
      <c r="Q124" s="76">
        <f t="shared" si="6"/>
        <v>548.03</v>
      </c>
      <c r="R124" s="76">
        <f t="shared" si="4"/>
        <v>807.52</v>
      </c>
      <c r="S124" s="76">
        <f t="shared" si="7"/>
        <v>108.42</v>
      </c>
    </row>
    <row r="125">
      <c r="A125" s="76"/>
      <c r="B125" s="52"/>
      <c r="C125" s="52"/>
      <c r="D125" s="76"/>
      <c r="E125" s="52"/>
      <c r="F125" s="52"/>
      <c r="G125" s="52"/>
      <c r="H125" s="52"/>
      <c r="I125" s="52"/>
      <c r="J125" s="52"/>
      <c r="K125" s="52"/>
      <c r="L125" s="93"/>
      <c r="M125" s="52"/>
      <c r="N125" s="52"/>
      <c r="O125" s="52" t="str">
        <f t="shared" si="1"/>
        <v>750MeV</v>
      </c>
      <c r="P125" s="76" t="str">
        <f t="shared" si="8"/>
        <v>650MeV</v>
      </c>
      <c r="Q125" s="76">
        <f t="shared" si="6"/>
        <v>548.03</v>
      </c>
      <c r="R125" s="76">
        <f t="shared" si="4"/>
        <v>807.52</v>
      </c>
      <c r="S125" s="76">
        <f t="shared" si="7"/>
        <v>108.42</v>
      </c>
    </row>
    <row r="126">
      <c r="A126" s="76"/>
      <c r="B126" s="52"/>
      <c r="C126" s="52"/>
      <c r="D126" s="76"/>
      <c r="E126" s="52"/>
      <c r="F126" s="52"/>
      <c r="G126" s="52"/>
      <c r="H126" s="52"/>
      <c r="I126" s="52"/>
      <c r="J126" s="52"/>
      <c r="K126" s="52"/>
      <c r="L126" s="93"/>
      <c r="M126" s="52"/>
      <c r="N126" s="52"/>
      <c r="O126" s="52" t="str">
        <f t="shared" si="1"/>
        <v>750MeV</v>
      </c>
      <c r="P126" s="76" t="str">
        <f t="shared" si="8"/>
        <v>650MeV</v>
      </c>
      <c r="Q126" s="76">
        <f t="shared" si="6"/>
        <v>548.03</v>
      </c>
      <c r="R126" s="76">
        <f t="shared" si="4"/>
        <v>807.52</v>
      </c>
      <c r="S126" s="76">
        <f t="shared" si="7"/>
        <v>108.42</v>
      </c>
    </row>
    <row r="127">
      <c r="A127" s="76"/>
      <c r="B127" s="52"/>
      <c r="C127" s="52"/>
      <c r="D127" s="76"/>
      <c r="E127" s="52"/>
      <c r="F127" s="52"/>
      <c r="G127" s="52"/>
      <c r="H127" s="52"/>
      <c r="I127" s="52"/>
      <c r="J127" s="52"/>
      <c r="K127" s="52"/>
      <c r="L127" s="93"/>
      <c r="M127" s="52"/>
      <c r="N127" s="52"/>
      <c r="O127" s="52" t="str">
        <f t="shared" si="1"/>
        <v>750MeV</v>
      </c>
      <c r="P127" s="76" t="str">
        <f t="shared" si="8"/>
        <v>650MeV</v>
      </c>
      <c r="Q127" s="76">
        <f t="shared" si="6"/>
        <v>548.03</v>
      </c>
      <c r="R127" s="76">
        <f t="shared" si="4"/>
        <v>807.52</v>
      </c>
      <c r="S127" s="76">
        <f t="shared" si="7"/>
        <v>108.42</v>
      </c>
    </row>
    <row r="128">
      <c r="A128" s="76"/>
      <c r="B128" s="52"/>
      <c r="C128" s="52"/>
      <c r="D128" s="76"/>
      <c r="E128" s="52"/>
      <c r="F128" s="52"/>
      <c r="G128" s="52"/>
      <c r="H128" s="52"/>
      <c r="I128" s="52"/>
      <c r="J128" s="52"/>
      <c r="K128" s="52"/>
      <c r="L128" s="93"/>
      <c r="M128" s="52"/>
      <c r="N128" s="52"/>
      <c r="O128" s="52" t="str">
        <f t="shared" si="1"/>
        <v>750MeV</v>
      </c>
      <c r="P128" s="76" t="str">
        <f t="shared" si="8"/>
        <v>650MeV</v>
      </c>
      <c r="Q128" s="76">
        <f t="shared" si="6"/>
        <v>548.03</v>
      </c>
      <c r="R128" s="76">
        <f t="shared" si="4"/>
        <v>807.52</v>
      </c>
      <c r="S128" s="76">
        <f t="shared" si="7"/>
        <v>108.42</v>
      </c>
    </row>
    <row r="129">
      <c r="A129" s="76"/>
      <c r="B129" s="52"/>
      <c r="C129" s="52"/>
      <c r="D129" s="76"/>
      <c r="E129" s="52"/>
      <c r="F129" s="52"/>
      <c r="G129" s="52"/>
      <c r="H129" s="52"/>
      <c r="I129" s="52"/>
      <c r="J129" s="52"/>
      <c r="K129" s="52"/>
      <c r="L129" s="93"/>
      <c r="M129" s="52"/>
      <c r="N129" s="52"/>
      <c r="O129" s="52" t="str">
        <f t="shared" si="1"/>
        <v>750MeV</v>
      </c>
      <c r="P129" s="76" t="str">
        <f t="shared" si="8"/>
        <v>650MeV</v>
      </c>
      <c r="Q129" s="76">
        <f t="shared" si="6"/>
        <v>548.03</v>
      </c>
      <c r="R129" s="76">
        <f t="shared" si="4"/>
        <v>807.52</v>
      </c>
      <c r="S129" s="76">
        <f t="shared" si="7"/>
        <v>108.42</v>
      </c>
    </row>
    <row r="130">
      <c r="A130" s="76"/>
      <c r="B130" s="52"/>
      <c r="C130" s="52"/>
      <c r="D130" s="76"/>
      <c r="E130" s="52"/>
      <c r="F130" s="52"/>
      <c r="G130" s="52"/>
      <c r="H130" s="52"/>
      <c r="I130" s="52"/>
      <c r="J130" s="52"/>
      <c r="K130" s="52"/>
      <c r="L130" s="93"/>
      <c r="M130" s="52"/>
      <c r="N130" s="52"/>
      <c r="O130" s="52" t="str">
        <f t="shared" si="1"/>
        <v>750MeV</v>
      </c>
      <c r="P130" s="76" t="str">
        <f t="shared" si="8"/>
        <v>650MeV</v>
      </c>
      <c r="Q130" s="76">
        <f t="shared" si="6"/>
        <v>548.03</v>
      </c>
      <c r="R130" s="76">
        <f t="shared" si="4"/>
        <v>807.52</v>
      </c>
      <c r="S130" s="76">
        <f t="shared" si="7"/>
        <v>108.42</v>
      </c>
    </row>
    <row r="131">
      <c r="A131" s="76"/>
      <c r="B131" s="52"/>
      <c r="C131" s="52"/>
      <c r="D131" s="76"/>
      <c r="E131" s="52"/>
      <c r="F131" s="52"/>
      <c r="G131" s="52"/>
      <c r="H131" s="52"/>
      <c r="I131" s="52"/>
      <c r="J131" s="52"/>
      <c r="K131" s="52"/>
      <c r="L131" s="93"/>
      <c r="M131" s="52"/>
      <c r="N131" s="52"/>
      <c r="O131" s="52" t="str">
        <f t="shared" si="1"/>
        <v>750MeV</v>
      </c>
      <c r="P131" s="76" t="str">
        <f t="shared" si="8"/>
        <v>650MeV</v>
      </c>
      <c r="Q131" s="76">
        <f t="shared" si="6"/>
        <v>548.03</v>
      </c>
      <c r="R131" s="76">
        <f t="shared" si="4"/>
        <v>807.52</v>
      </c>
      <c r="S131" s="76">
        <f t="shared" si="7"/>
        <v>108.42</v>
      </c>
    </row>
    <row r="132">
      <c r="A132" s="76"/>
      <c r="B132" s="52"/>
      <c r="C132" s="52"/>
      <c r="D132" s="76"/>
      <c r="E132" s="52"/>
      <c r="F132" s="52"/>
      <c r="G132" s="52"/>
      <c r="H132" s="52"/>
      <c r="I132" s="52"/>
      <c r="J132" s="52"/>
      <c r="K132" s="52"/>
      <c r="L132" s="93"/>
      <c r="M132" s="52"/>
      <c r="N132" s="52"/>
      <c r="O132" s="52" t="str">
        <f t="shared" si="1"/>
        <v>750MeV</v>
      </c>
      <c r="P132" s="76" t="str">
        <f t="shared" si="8"/>
        <v>650MeV</v>
      </c>
      <c r="Q132" s="76">
        <f t="shared" si="6"/>
        <v>548.03</v>
      </c>
      <c r="R132" s="76">
        <f t="shared" si="4"/>
        <v>807.52</v>
      </c>
      <c r="S132" s="76">
        <f t="shared" si="7"/>
        <v>108.42</v>
      </c>
    </row>
    <row r="133">
      <c r="A133" s="76"/>
      <c r="B133" s="52"/>
      <c r="C133" s="52"/>
      <c r="D133" s="76"/>
      <c r="E133" s="52"/>
      <c r="F133" s="52"/>
      <c r="G133" s="52"/>
      <c r="H133" s="52"/>
      <c r="I133" s="52"/>
      <c r="J133" s="52"/>
      <c r="K133" s="52"/>
      <c r="L133" s="93"/>
      <c r="M133" s="52"/>
      <c r="N133" s="52"/>
      <c r="O133" s="52" t="str">
        <f t="shared" si="1"/>
        <v>750MeV</v>
      </c>
      <c r="P133" s="76" t="str">
        <f t="shared" si="8"/>
        <v>650MeV</v>
      </c>
      <c r="Q133" s="76">
        <f t="shared" si="6"/>
        <v>548.03</v>
      </c>
      <c r="R133" s="76">
        <f t="shared" si="4"/>
        <v>807.52</v>
      </c>
      <c r="S133" s="76">
        <f t="shared" si="7"/>
        <v>108.42</v>
      </c>
    </row>
    <row r="134">
      <c r="A134" s="76"/>
      <c r="B134" s="52"/>
      <c r="C134" s="52"/>
      <c r="D134" s="76"/>
      <c r="E134" s="52"/>
      <c r="F134" s="52"/>
      <c r="G134" s="52"/>
      <c r="H134" s="52"/>
      <c r="I134" s="52"/>
      <c r="J134" s="52"/>
      <c r="K134" s="52"/>
      <c r="L134" s="93"/>
      <c r="M134" s="52"/>
      <c r="N134" s="52"/>
      <c r="O134" s="52" t="str">
        <f t="shared" si="1"/>
        <v>750MeV</v>
      </c>
      <c r="P134" s="76" t="str">
        <f t="shared" si="8"/>
        <v>650MeV</v>
      </c>
      <c r="Q134" s="76">
        <f t="shared" si="6"/>
        <v>548.03</v>
      </c>
      <c r="R134" s="76">
        <f t="shared" si="4"/>
        <v>807.52</v>
      </c>
      <c r="S134" s="76">
        <f t="shared" si="7"/>
        <v>108.42</v>
      </c>
    </row>
    <row r="135">
      <c r="A135" s="76"/>
      <c r="B135" s="52"/>
      <c r="C135" s="52"/>
      <c r="D135" s="76"/>
      <c r="E135" s="52"/>
      <c r="F135" s="52"/>
      <c r="G135" s="52"/>
      <c r="H135" s="52"/>
      <c r="I135" s="52"/>
      <c r="J135" s="52"/>
      <c r="K135" s="52"/>
      <c r="L135" s="93"/>
      <c r="M135" s="52"/>
      <c r="N135" s="52"/>
      <c r="O135" s="52" t="str">
        <f t="shared" si="1"/>
        <v>750MeV</v>
      </c>
      <c r="P135" s="76" t="str">
        <f t="shared" si="8"/>
        <v>650MeV</v>
      </c>
      <c r="Q135" s="76">
        <f t="shared" si="6"/>
        <v>548.03</v>
      </c>
      <c r="R135" s="76">
        <f t="shared" si="4"/>
        <v>807.52</v>
      </c>
      <c r="S135" s="76">
        <f t="shared" si="7"/>
        <v>108.42</v>
      </c>
    </row>
    <row r="136">
      <c r="A136" s="76"/>
      <c r="B136" s="52"/>
      <c r="C136" s="52"/>
      <c r="D136" s="76"/>
      <c r="E136" s="52"/>
      <c r="F136" s="52"/>
      <c r="G136" s="52"/>
      <c r="H136" s="52"/>
      <c r="I136" s="52"/>
      <c r="J136" s="52"/>
      <c r="K136" s="52"/>
      <c r="L136" s="93"/>
      <c r="M136" s="52"/>
      <c r="N136" s="52"/>
      <c r="O136" s="52" t="str">
        <f t="shared" si="1"/>
        <v>750MeV</v>
      </c>
      <c r="P136" s="76" t="str">
        <f t="shared" si="8"/>
        <v>650MeV</v>
      </c>
      <c r="Q136" s="76">
        <f t="shared" si="6"/>
        <v>548.03</v>
      </c>
      <c r="R136" s="76">
        <f t="shared" si="4"/>
        <v>807.52</v>
      </c>
      <c r="S136" s="76">
        <f t="shared" si="7"/>
        <v>108.42</v>
      </c>
    </row>
    <row r="137">
      <c r="A137" s="76"/>
      <c r="B137" s="52"/>
      <c r="C137" s="52"/>
      <c r="D137" s="76"/>
      <c r="E137" s="52"/>
      <c r="F137" s="52"/>
      <c r="G137" s="52"/>
      <c r="H137" s="52"/>
      <c r="I137" s="52"/>
      <c r="J137" s="52"/>
      <c r="K137" s="52"/>
      <c r="L137" s="93"/>
      <c r="M137" s="52"/>
      <c r="N137" s="52"/>
      <c r="O137" s="52" t="str">
        <f t="shared" si="1"/>
        <v>750MeV</v>
      </c>
      <c r="P137" s="76" t="str">
        <f t="shared" si="8"/>
        <v>650MeV</v>
      </c>
      <c r="Q137" s="76">
        <f t="shared" si="6"/>
        <v>548.03</v>
      </c>
      <c r="R137" s="76">
        <f t="shared" si="4"/>
        <v>807.52</v>
      </c>
      <c r="S137" s="76">
        <f t="shared" si="7"/>
        <v>108.42</v>
      </c>
    </row>
    <row r="138">
      <c r="A138" s="76"/>
      <c r="B138" s="52"/>
      <c r="C138" s="52"/>
      <c r="D138" s="76"/>
      <c r="E138" s="52"/>
      <c r="F138" s="52"/>
      <c r="G138" s="52"/>
      <c r="H138" s="52"/>
      <c r="I138" s="52"/>
      <c r="J138" s="52"/>
      <c r="K138" s="52"/>
      <c r="L138" s="93"/>
      <c r="M138" s="52"/>
      <c r="N138" s="52"/>
      <c r="O138" s="52" t="str">
        <f t="shared" si="1"/>
        <v>750MeV</v>
      </c>
      <c r="P138" s="76" t="str">
        <f t="shared" si="8"/>
        <v>650MeV</v>
      </c>
      <c r="Q138" s="76">
        <f t="shared" si="6"/>
        <v>548.03</v>
      </c>
      <c r="R138" s="76">
        <f t="shared" si="4"/>
        <v>807.52</v>
      </c>
      <c r="S138" s="76">
        <f t="shared" si="7"/>
        <v>108.42</v>
      </c>
    </row>
    <row r="139">
      <c r="A139" s="76"/>
      <c r="B139" s="52"/>
      <c r="C139" s="52"/>
      <c r="D139" s="76"/>
      <c r="E139" s="52"/>
      <c r="F139" s="52"/>
      <c r="G139" s="52"/>
      <c r="H139" s="52"/>
      <c r="I139" s="52"/>
      <c r="J139" s="52"/>
      <c r="K139" s="52"/>
      <c r="L139" s="93"/>
      <c r="M139" s="52"/>
      <c r="N139" s="52"/>
      <c r="O139" s="52" t="str">
        <f t="shared" si="1"/>
        <v>750MeV</v>
      </c>
      <c r="P139" s="76" t="str">
        <f t="shared" si="8"/>
        <v>650MeV</v>
      </c>
      <c r="Q139" s="76">
        <f t="shared" si="6"/>
        <v>548.03</v>
      </c>
      <c r="R139" s="76">
        <f t="shared" si="4"/>
        <v>807.52</v>
      </c>
      <c r="S139" s="76">
        <f t="shared" si="7"/>
        <v>108.42</v>
      </c>
    </row>
    <row r="140">
      <c r="A140" s="76"/>
      <c r="B140" s="52"/>
      <c r="C140" s="52"/>
      <c r="D140" s="76"/>
      <c r="E140" s="52"/>
      <c r="F140" s="52"/>
      <c r="G140" s="52"/>
      <c r="H140" s="52"/>
      <c r="I140" s="52"/>
      <c r="J140" s="52"/>
      <c r="K140" s="52"/>
      <c r="L140" s="93"/>
      <c r="M140" s="52"/>
      <c r="N140" s="52"/>
      <c r="O140" s="52" t="str">
        <f t="shared" si="1"/>
        <v>750MeV</v>
      </c>
      <c r="P140" s="76" t="str">
        <f t="shared" si="8"/>
        <v>650MeV</v>
      </c>
      <c r="Q140" s="76">
        <f t="shared" si="6"/>
        <v>548.03</v>
      </c>
      <c r="R140" s="76">
        <f t="shared" si="4"/>
        <v>807.52</v>
      </c>
      <c r="S140" s="76">
        <f t="shared" si="7"/>
        <v>108.42</v>
      </c>
    </row>
    <row r="141">
      <c r="A141" s="76"/>
      <c r="B141" s="52"/>
      <c r="C141" s="52"/>
      <c r="D141" s="76"/>
      <c r="E141" s="52"/>
      <c r="F141" s="52"/>
      <c r="G141" s="52"/>
      <c r="H141" s="52"/>
      <c r="I141" s="52"/>
      <c r="J141" s="52"/>
      <c r="K141" s="52"/>
      <c r="L141" s="93"/>
      <c r="M141" s="52"/>
      <c r="N141" s="52"/>
      <c r="O141" s="52" t="str">
        <f t="shared" si="1"/>
        <v>750MeV</v>
      </c>
      <c r="P141" s="76" t="str">
        <f t="shared" si="8"/>
        <v>650MeV</v>
      </c>
      <c r="Q141" s="76">
        <f t="shared" si="6"/>
        <v>548.03</v>
      </c>
      <c r="R141" s="76">
        <f t="shared" si="4"/>
        <v>807.52</v>
      </c>
      <c r="S141" s="76">
        <f t="shared" si="7"/>
        <v>108.42</v>
      </c>
    </row>
    <row r="142">
      <c r="A142" s="76"/>
      <c r="B142" s="52"/>
      <c r="C142" s="52"/>
      <c r="D142" s="76"/>
      <c r="E142" s="52"/>
      <c r="F142" s="52"/>
      <c r="G142" s="52"/>
      <c r="H142" s="52"/>
      <c r="I142" s="52"/>
      <c r="J142" s="52"/>
      <c r="K142" s="52"/>
      <c r="L142" s="93"/>
      <c r="M142" s="52"/>
      <c r="N142" s="52"/>
      <c r="O142" s="52" t="str">
        <f t="shared" si="1"/>
        <v>750MeV</v>
      </c>
      <c r="P142" s="76" t="str">
        <f t="shared" si="8"/>
        <v>650MeV</v>
      </c>
      <c r="Q142" s="76">
        <f t="shared" si="6"/>
        <v>548.03</v>
      </c>
      <c r="R142" s="76">
        <f t="shared" si="4"/>
        <v>807.52</v>
      </c>
      <c r="S142" s="76">
        <f t="shared" si="7"/>
        <v>108.42</v>
      </c>
    </row>
    <row r="143">
      <c r="A143" s="76"/>
      <c r="B143" s="52"/>
      <c r="C143" s="52"/>
      <c r="D143" s="76"/>
      <c r="E143" s="52"/>
      <c r="F143" s="52"/>
      <c r="G143" s="52"/>
      <c r="H143" s="52"/>
      <c r="I143" s="52"/>
      <c r="J143" s="52"/>
      <c r="K143" s="52"/>
      <c r="L143" s="93"/>
      <c r="M143" s="52"/>
      <c r="N143" s="52"/>
      <c r="O143" s="52" t="str">
        <f t="shared" si="1"/>
        <v>750MeV</v>
      </c>
      <c r="P143" s="76" t="str">
        <f t="shared" si="8"/>
        <v>650MeV</v>
      </c>
      <c r="Q143" s="76">
        <f t="shared" si="6"/>
        <v>548.03</v>
      </c>
      <c r="R143" s="76">
        <f t="shared" si="4"/>
        <v>807.52</v>
      </c>
      <c r="S143" s="76">
        <f t="shared" si="7"/>
        <v>108.42</v>
      </c>
    </row>
    <row r="144">
      <c r="A144" s="76"/>
      <c r="B144" s="52"/>
      <c r="C144" s="52"/>
      <c r="D144" s="76"/>
      <c r="E144" s="52"/>
      <c r="F144" s="52"/>
      <c r="G144" s="52"/>
      <c r="H144" s="52"/>
      <c r="I144" s="52"/>
      <c r="J144" s="52"/>
      <c r="K144" s="52"/>
      <c r="L144" s="93"/>
      <c r="M144" s="52"/>
      <c r="N144" s="52"/>
      <c r="O144" s="52" t="str">
        <f t="shared" si="1"/>
        <v>750MeV</v>
      </c>
      <c r="P144" s="76" t="str">
        <f t="shared" si="8"/>
        <v>650MeV</v>
      </c>
      <c r="Q144" s="76">
        <f t="shared" si="6"/>
        <v>548.03</v>
      </c>
      <c r="R144" s="76">
        <f t="shared" si="4"/>
        <v>807.52</v>
      </c>
      <c r="S144" s="76">
        <f t="shared" si="7"/>
        <v>108.42</v>
      </c>
    </row>
    <row r="145">
      <c r="A145" s="76"/>
      <c r="B145" s="52"/>
      <c r="C145" s="52"/>
      <c r="D145" s="76"/>
      <c r="E145" s="52"/>
      <c r="F145" s="52"/>
      <c r="G145" s="52"/>
      <c r="H145" s="52"/>
      <c r="I145" s="52"/>
      <c r="J145" s="52"/>
      <c r="K145" s="52"/>
      <c r="L145" s="93"/>
      <c r="M145" s="52"/>
      <c r="N145" s="52"/>
      <c r="O145" s="52" t="str">
        <f t="shared" si="1"/>
        <v>750MeV</v>
      </c>
      <c r="P145" s="76" t="str">
        <f t="shared" si="8"/>
        <v>650MeV</v>
      </c>
      <c r="Q145" s="76">
        <f t="shared" si="6"/>
        <v>548.03</v>
      </c>
      <c r="R145" s="76">
        <f t="shared" si="4"/>
        <v>807.52</v>
      </c>
      <c r="S145" s="76">
        <f t="shared" si="7"/>
        <v>108.42</v>
      </c>
    </row>
    <row r="146">
      <c r="A146" s="76"/>
      <c r="B146" s="52"/>
      <c r="C146" s="52"/>
      <c r="D146" s="76"/>
      <c r="E146" s="52"/>
      <c r="F146" s="52"/>
      <c r="G146" s="52"/>
      <c r="H146" s="52"/>
      <c r="I146" s="52"/>
      <c r="J146" s="52"/>
      <c r="K146" s="52"/>
      <c r="L146" s="93"/>
      <c r="M146" s="52"/>
      <c r="N146" s="52"/>
      <c r="O146" s="52" t="str">
        <f t="shared" si="1"/>
        <v>750MeV</v>
      </c>
      <c r="P146" s="76" t="str">
        <f t="shared" si="8"/>
        <v>650MeV</v>
      </c>
      <c r="Q146" s="76">
        <f t="shared" si="6"/>
        <v>548.03</v>
      </c>
      <c r="R146" s="76">
        <f t="shared" si="4"/>
        <v>807.52</v>
      </c>
      <c r="S146" s="76">
        <f t="shared" si="7"/>
        <v>108.42</v>
      </c>
    </row>
    <row r="147">
      <c r="A147" s="76"/>
      <c r="B147" s="52"/>
      <c r="C147" s="52"/>
      <c r="D147" s="76"/>
      <c r="E147" s="52"/>
      <c r="F147" s="52"/>
      <c r="G147" s="52"/>
      <c r="H147" s="52"/>
      <c r="I147" s="52"/>
      <c r="J147" s="52"/>
      <c r="K147" s="52"/>
      <c r="L147" s="93"/>
      <c r="M147" s="52"/>
      <c r="N147" s="52"/>
      <c r="O147" s="52" t="str">
        <f t="shared" si="1"/>
        <v>750MeV</v>
      </c>
      <c r="P147" s="76" t="str">
        <f t="shared" si="8"/>
        <v>650MeV</v>
      </c>
      <c r="Q147" s="76">
        <f t="shared" si="6"/>
        <v>548.03</v>
      </c>
      <c r="R147" s="76">
        <f t="shared" si="4"/>
        <v>807.52</v>
      </c>
      <c r="S147" s="76">
        <f t="shared" si="7"/>
        <v>108.42</v>
      </c>
    </row>
    <row r="148">
      <c r="A148" s="76"/>
      <c r="B148" s="52"/>
      <c r="C148" s="52"/>
      <c r="D148" s="76"/>
      <c r="E148" s="52"/>
      <c r="F148" s="52"/>
      <c r="G148" s="52"/>
      <c r="H148" s="52"/>
      <c r="I148" s="52"/>
      <c r="J148" s="52"/>
      <c r="K148" s="52"/>
      <c r="L148" s="93"/>
      <c r="M148" s="52"/>
      <c r="N148" s="52"/>
      <c r="O148" s="52" t="str">
        <f t="shared" si="1"/>
        <v>750MeV</v>
      </c>
      <c r="P148" s="76" t="str">
        <f t="shared" si="8"/>
        <v>650MeV</v>
      </c>
      <c r="Q148" s="76">
        <f t="shared" si="6"/>
        <v>548.03</v>
      </c>
      <c r="R148" s="76">
        <f t="shared" si="4"/>
        <v>807.52</v>
      </c>
      <c r="S148" s="76">
        <f t="shared" si="7"/>
        <v>108.42</v>
      </c>
    </row>
    <row r="149">
      <c r="A149" s="76"/>
      <c r="B149" s="52"/>
      <c r="C149" s="52"/>
      <c r="D149" s="76"/>
      <c r="E149" s="52"/>
      <c r="F149" s="52"/>
      <c r="G149" s="52"/>
      <c r="H149" s="52"/>
      <c r="I149" s="52"/>
      <c r="J149" s="52"/>
      <c r="K149" s="52"/>
      <c r="L149" s="93"/>
      <c r="M149" s="52"/>
      <c r="N149" s="52"/>
      <c r="O149" s="52" t="str">
        <f t="shared" si="1"/>
        <v>750MeV</v>
      </c>
      <c r="P149" s="76" t="str">
        <f t="shared" si="8"/>
        <v>650MeV</v>
      </c>
      <c r="Q149" s="76">
        <f t="shared" si="6"/>
        <v>548.03</v>
      </c>
      <c r="R149" s="76">
        <f t="shared" si="4"/>
        <v>807.52</v>
      </c>
      <c r="S149" s="76">
        <f t="shared" si="7"/>
        <v>108.42</v>
      </c>
    </row>
    <row r="150">
      <c r="A150" s="76"/>
      <c r="B150" s="52"/>
      <c r="C150" s="52"/>
      <c r="D150" s="76"/>
      <c r="E150" s="52"/>
      <c r="F150" s="52"/>
      <c r="G150" s="52"/>
      <c r="H150" s="52"/>
      <c r="I150" s="52"/>
      <c r="J150" s="52"/>
      <c r="K150" s="52"/>
      <c r="L150" s="93"/>
      <c r="M150" s="52"/>
      <c r="N150" s="52"/>
      <c r="O150" s="52" t="str">
        <f t="shared" si="1"/>
        <v>750MeV</v>
      </c>
      <c r="P150" s="76" t="str">
        <f t="shared" si="8"/>
        <v>650MeV</v>
      </c>
      <c r="Q150" s="76">
        <f t="shared" si="6"/>
        <v>548.03</v>
      </c>
      <c r="R150" s="76">
        <f t="shared" si="4"/>
        <v>807.52</v>
      </c>
      <c r="S150" s="76">
        <f t="shared" si="7"/>
        <v>108.42</v>
      </c>
    </row>
    <row r="151">
      <c r="A151" s="76"/>
      <c r="B151" s="52"/>
      <c r="C151" s="52"/>
      <c r="D151" s="76"/>
      <c r="E151" s="52"/>
      <c r="F151" s="52"/>
      <c r="G151" s="52"/>
      <c r="H151" s="52"/>
      <c r="I151" s="52"/>
      <c r="J151" s="52"/>
      <c r="K151" s="52"/>
      <c r="L151" s="93"/>
      <c r="M151" s="52"/>
      <c r="N151" s="52"/>
      <c r="O151" s="52" t="str">
        <f t="shared" si="1"/>
        <v>750MeV</v>
      </c>
      <c r="P151" s="76" t="str">
        <f t="shared" si="8"/>
        <v>650MeV</v>
      </c>
      <c r="Q151" s="76">
        <f t="shared" si="6"/>
        <v>548.03</v>
      </c>
      <c r="R151" s="76">
        <f t="shared" si="4"/>
        <v>807.52</v>
      </c>
      <c r="S151" s="76">
        <f t="shared" si="7"/>
        <v>108.42</v>
      </c>
    </row>
    <row r="152">
      <c r="A152" s="76"/>
      <c r="B152" s="52"/>
      <c r="C152" s="52"/>
      <c r="D152" s="76"/>
      <c r="E152" s="52"/>
      <c r="F152" s="52"/>
      <c r="G152" s="52"/>
      <c r="H152" s="52"/>
      <c r="I152" s="52"/>
      <c r="J152" s="52"/>
      <c r="K152" s="52"/>
      <c r="L152" s="93"/>
      <c r="M152" s="52"/>
      <c r="N152" s="52"/>
      <c r="O152" s="52" t="str">
        <f t="shared" si="1"/>
        <v>750MeV</v>
      </c>
      <c r="P152" s="76" t="str">
        <f t="shared" si="8"/>
        <v>650MeV</v>
      </c>
      <c r="Q152" s="76">
        <f t="shared" si="6"/>
        <v>548.03</v>
      </c>
      <c r="R152" s="76">
        <f t="shared" si="4"/>
        <v>807.52</v>
      </c>
      <c r="S152" s="76">
        <f t="shared" si="7"/>
        <v>108.42</v>
      </c>
    </row>
    <row r="153">
      <c r="A153" s="76"/>
      <c r="B153" s="52"/>
      <c r="C153" s="52"/>
      <c r="D153" s="76"/>
      <c r="E153" s="52"/>
      <c r="F153" s="52"/>
      <c r="G153" s="52"/>
      <c r="H153" s="52"/>
      <c r="I153" s="52"/>
      <c r="J153" s="52"/>
      <c r="K153" s="52"/>
      <c r="L153" s="93"/>
      <c r="M153" s="52"/>
      <c r="N153" s="52"/>
      <c r="O153" s="52" t="str">
        <f t="shared" si="1"/>
        <v>750MeV</v>
      </c>
      <c r="P153" s="76" t="str">
        <f t="shared" si="8"/>
        <v>650MeV</v>
      </c>
      <c r="Q153" s="76">
        <f t="shared" si="6"/>
        <v>548.03</v>
      </c>
      <c r="R153" s="76">
        <f t="shared" si="4"/>
        <v>807.52</v>
      </c>
      <c r="S153" s="76">
        <f t="shared" si="7"/>
        <v>108.42</v>
      </c>
    </row>
    <row r="154">
      <c r="A154" s="76"/>
      <c r="B154" s="52"/>
      <c r="C154" s="52"/>
      <c r="D154" s="76"/>
      <c r="E154" s="52"/>
      <c r="F154" s="52"/>
      <c r="G154" s="52"/>
      <c r="H154" s="52"/>
      <c r="I154" s="52"/>
      <c r="J154" s="52"/>
      <c r="K154" s="52"/>
      <c r="L154" s="93"/>
      <c r="M154" s="52"/>
      <c r="N154" s="52"/>
      <c r="O154" s="52" t="str">
        <f t="shared" si="1"/>
        <v>750MeV</v>
      </c>
      <c r="P154" s="76" t="str">
        <f t="shared" si="8"/>
        <v>650MeV</v>
      </c>
      <c r="Q154" s="76">
        <f t="shared" si="6"/>
        <v>548.03</v>
      </c>
      <c r="R154" s="76">
        <f t="shared" si="4"/>
        <v>807.52</v>
      </c>
      <c r="S154" s="76">
        <f t="shared" si="7"/>
        <v>108.42</v>
      </c>
    </row>
    <row r="155">
      <c r="A155" s="76"/>
      <c r="B155" s="52"/>
      <c r="C155" s="52"/>
      <c r="D155" s="76"/>
      <c r="E155" s="52"/>
      <c r="F155" s="52"/>
      <c r="G155" s="52"/>
      <c r="H155" s="52"/>
      <c r="I155" s="52"/>
      <c r="J155" s="52"/>
      <c r="K155" s="52"/>
      <c r="L155" s="93"/>
      <c r="M155" s="52"/>
      <c r="N155" s="52"/>
      <c r="O155" s="52" t="str">
        <f t="shared" si="1"/>
        <v>750MeV</v>
      </c>
      <c r="P155" s="76" t="str">
        <f t="shared" si="8"/>
        <v>650MeV</v>
      </c>
      <c r="Q155" s="76">
        <f t="shared" si="6"/>
        <v>548.03</v>
      </c>
      <c r="R155" s="76">
        <f t="shared" si="4"/>
        <v>807.52</v>
      </c>
      <c r="S155" s="76">
        <f t="shared" si="7"/>
        <v>108.42</v>
      </c>
    </row>
    <row r="156">
      <c r="A156" s="76"/>
      <c r="B156" s="52"/>
      <c r="C156" s="52"/>
      <c r="D156" s="76"/>
      <c r="E156" s="52"/>
      <c r="F156" s="52"/>
      <c r="G156" s="52"/>
      <c r="H156" s="52"/>
      <c r="I156" s="52"/>
      <c r="J156" s="52"/>
      <c r="K156" s="52"/>
      <c r="L156" s="93"/>
      <c r="M156" s="52"/>
      <c r="N156" s="52"/>
      <c r="O156" s="52" t="str">
        <f t="shared" si="1"/>
        <v>750MeV</v>
      </c>
      <c r="P156" s="76" t="str">
        <f t="shared" si="8"/>
        <v>650MeV</v>
      </c>
      <c r="Q156" s="76">
        <f t="shared" si="6"/>
        <v>548.03</v>
      </c>
      <c r="R156" s="76">
        <f t="shared" si="4"/>
        <v>807.52</v>
      </c>
      <c r="S156" s="76">
        <f t="shared" si="7"/>
        <v>108.42</v>
      </c>
    </row>
    <row r="157">
      <c r="A157" s="76"/>
      <c r="B157" s="52"/>
      <c r="C157" s="52"/>
      <c r="D157" s="76"/>
      <c r="E157" s="52"/>
      <c r="F157" s="52"/>
      <c r="G157" s="52"/>
      <c r="H157" s="52"/>
      <c r="I157" s="52"/>
      <c r="J157" s="52"/>
      <c r="K157" s="52"/>
      <c r="L157" s="93"/>
      <c r="M157" s="52"/>
      <c r="N157" s="52"/>
      <c r="O157" s="52" t="str">
        <f t="shared" si="1"/>
        <v>750MeV</v>
      </c>
      <c r="P157" s="76" t="str">
        <f t="shared" si="8"/>
        <v>650MeV</v>
      </c>
      <c r="Q157" s="76">
        <f t="shared" si="6"/>
        <v>548.03</v>
      </c>
      <c r="R157" s="76">
        <f t="shared" si="4"/>
        <v>807.52</v>
      </c>
      <c r="S157" s="76">
        <f t="shared" si="7"/>
        <v>108.42</v>
      </c>
    </row>
    <row r="158">
      <c r="A158" s="76"/>
      <c r="B158" s="52"/>
      <c r="C158" s="52"/>
      <c r="D158" s="76"/>
      <c r="E158" s="52"/>
      <c r="F158" s="52"/>
      <c r="G158" s="52"/>
      <c r="H158" s="52"/>
      <c r="I158" s="52"/>
      <c r="J158" s="52"/>
      <c r="K158" s="52"/>
      <c r="L158" s="93"/>
      <c r="M158" s="52"/>
      <c r="N158" s="52"/>
      <c r="O158" s="52" t="str">
        <f t="shared" si="1"/>
        <v>750MeV</v>
      </c>
      <c r="P158" s="76" t="str">
        <f t="shared" si="8"/>
        <v>650MeV</v>
      </c>
      <c r="Q158" s="76">
        <f t="shared" si="6"/>
        <v>548.03</v>
      </c>
      <c r="R158" s="76">
        <f t="shared" si="4"/>
        <v>807.52</v>
      </c>
      <c r="S158" s="76">
        <f t="shared" si="7"/>
        <v>108.42</v>
      </c>
    </row>
    <row r="159">
      <c r="A159" s="76"/>
      <c r="B159" s="52"/>
      <c r="C159" s="52"/>
      <c r="D159" s="76"/>
      <c r="E159" s="52"/>
      <c r="F159" s="52"/>
      <c r="G159" s="52"/>
      <c r="H159" s="52"/>
      <c r="I159" s="52"/>
      <c r="J159" s="52"/>
      <c r="K159" s="52"/>
      <c r="L159" s="93"/>
      <c r="M159" s="52"/>
      <c r="N159" s="52"/>
      <c r="O159" s="52" t="str">
        <f t="shared" si="1"/>
        <v>750MeV</v>
      </c>
      <c r="P159" s="76" t="str">
        <f t="shared" si="8"/>
        <v>650MeV</v>
      </c>
      <c r="Q159" s="76">
        <f t="shared" si="6"/>
        <v>548.03</v>
      </c>
      <c r="R159" s="76">
        <f t="shared" si="4"/>
        <v>807.52</v>
      </c>
      <c r="S159" s="76">
        <f t="shared" si="7"/>
        <v>108.42</v>
      </c>
    </row>
    <row r="160">
      <c r="A160" s="76"/>
      <c r="B160" s="52"/>
      <c r="C160" s="52"/>
      <c r="D160" s="76"/>
      <c r="E160" s="52"/>
      <c r="F160" s="52"/>
      <c r="G160" s="52"/>
      <c r="H160" s="52"/>
      <c r="I160" s="52"/>
      <c r="J160" s="52"/>
      <c r="K160" s="52"/>
      <c r="L160" s="93"/>
      <c r="M160" s="52"/>
      <c r="N160" s="52"/>
      <c r="O160" s="52" t="str">
        <f t="shared" si="1"/>
        <v>750MeV</v>
      </c>
      <c r="P160" s="76" t="str">
        <f t="shared" si="8"/>
        <v>650MeV</v>
      </c>
      <c r="Q160" s="76">
        <f t="shared" si="6"/>
        <v>548.03</v>
      </c>
      <c r="R160" s="76">
        <f t="shared" si="4"/>
        <v>807.52</v>
      </c>
      <c r="S160" s="76">
        <f t="shared" si="7"/>
        <v>108.42</v>
      </c>
    </row>
    <row r="161">
      <c r="A161" s="76"/>
      <c r="B161" s="52"/>
      <c r="C161" s="52"/>
      <c r="D161" s="76"/>
      <c r="E161" s="52"/>
      <c r="F161" s="52"/>
      <c r="G161" s="52"/>
      <c r="H161" s="52"/>
      <c r="I161" s="52"/>
      <c r="J161" s="52"/>
      <c r="K161" s="52"/>
      <c r="L161" s="93"/>
      <c r="M161" s="52"/>
      <c r="N161" s="52"/>
      <c r="O161" s="52" t="str">
        <f t="shared" si="1"/>
        <v>750MeV</v>
      </c>
      <c r="P161" s="76" t="str">
        <f t="shared" si="8"/>
        <v>650MeV</v>
      </c>
      <c r="Q161" s="76">
        <f t="shared" si="6"/>
        <v>548.03</v>
      </c>
      <c r="R161" s="76">
        <f t="shared" si="4"/>
        <v>807.52</v>
      </c>
      <c r="S161" s="76">
        <f t="shared" si="7"/>
        <v>108.42</v>
      </c>
    </row>
    <row r="162">
      <c r="A162" s="76"/>
      <c r="B162" s="52"/>
      <c r="C162" s="52"/>
      <c r="D162" s="76"/>
      <c r="E162" s="52"/>
      <c r="F162" s="52"/>
      <c r="G162" s="52"/>
      <c r="H162" s="52"/>
      <c r="I162" s="52"/>
      <c r="J162" s="52"/>
      <c r="K162" s="52"/>
      <c r="L162" s="93"/>
      <c r="M162" s="52"/>
      <c r="N162" s="52"/>
      <c r="O162" s="52" t="str">
        <f t="shared" si="1"/>
        <v>750MeV</v>
      </c>
      <c r="P162" s="76" t="str">
        <f t="shared" si="8"/>
        <v>650MeV</v>
      </c>
      <c r="Q162" s="76">
        <f t="shared" si="6"/>
        <v>548.03</v>
      </c>
      <c r="R162" s="76">
        <f t="shared" si="4"/>
        <v>807.52</v>
      </c>
      <c r="S162" s="76">
        <f t="shared" si="7"/>
        <v>108.42</v>
      </c>
    </row>
    <row r="163">
      <c r="A163" s="104"/>
      <c r="B163" s="52"/>
      <c r="C163" s="52"/>
      <c r="D163" s="76"/>
      <c r="E163" s="52"/>
      <c r="F163" s="52"/>
      <c r="G163" s="52"/>
      <c r="H163" s="52"/>
      <c r="I163" s="52"/>
      <c r="J163" s="52"/>
      <c r="K163" s="52"/>
      <c r="L163" s="93"/>
      <c r="M163" s="52"/>
      <c r="N163" s="52"/>
      <c r="O163" s="52" t="str">
        <f t="shared" si="1"/>
        <v>750MeV</v>
      </c>
      <c r="P163" s="76" t="str">
        <f t="shared" si="8"/>
        <v>650MeV</v>
      </c>
      <c r="Q163" s="76">
        <f t="shared" si="6"/>
        <v>548.03</v>
      </c>
      <c r="R163" s="76">
        <f t="shared" si="4"/>
        <v>807.52</v>
      </c>
      <c r="S163" s="76">
        <f t="shared" si="7"/>
        <v>108.42</v>
      </c>
    </row>
    <row r="164">
      <c r="A164" s="76"/>
      <c r="B164" s="52"/>
      <c r="C164" s="52"/>
      <c r="D164" s="76"/>
      <c r="E164" s="52"/>
      <c r="F164" s="52"/>
      <c r="G164" s="52"/>
      <c r="H164" s="52"/>
      <c r="I164" s="52"/>
      <c r="J164" s="52"/>
      <c r="K164" s="52"/>
      <c r="L164" s="93"/>
      <c r="M164" s="52"/>
      <c r="N164" s="52"/>
      <c r="O164" s="52" t="str">
        <f t="shared" si="1"/>
        <v>750MeV</v>
      </c>
      <c r="P164" s="76" t="str">
        <f t="shared" si="8"/>
        <v>650MeV</v>
      </c>
      <c r="Q164" s="76">
        <f t="shared" si="6"/>
        <v>548.03</v>
      </c>
      <c r="R164" s="76">
        <f t="shared" si="4"/>
        <v>807.52</v>
      </c>
      <c r="S164" s="76">
        <f t="shared" si="7"/>
        <v>108.42</v>
      </c>
    </row>
    <row r="165">
      <c r="A165" s="76"/>
      <c r="B165" s="52"/>
      <c r="C165" s="52"/>
      <c r="D165" s="76"/>
      <c r="E165" s="52"/>
      <c r="F165" s="52"/>
      <c r="G165" s="52"/>
      <c r="H165" s="52"/>
      <c r="I165" s="52"/>
      <c r="J165" s="52"/>
      <c r="K165" s="52"/>
      <c r="L165" s="93"/>
      <c r="M165" s="52"/>
      <c r="N165" s="52"/>
      <c r="O165" s="52" t="str">
        <f t="shared" si="1"/>
        <v>750MeV</v>
      </c>
      <c r="P165" s="76" t="str">
        <f t="shared" si="8"/>
        <v>650MeV</v>
      </c>
      <c r="Q165" s="76">
        <f t="shared" si="6"/>
        <v>548.03</v>
      </c>
      <c r="R165" s="76">
        <f t="shared" si="4"/>
        <v>807.52</v>
      </c>
      <c r="S165" s="76">
        <f t="shared" si="7"/>
        <v>108.42</v>
      </c>
    </row>
    <row r="166">
      <c r="A166" s="76"/>
      <c r="B166" s="52"/>
      <c r="C166" s="52"/>
      <c r="D166" s="76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 t="str">
        <f t="shared" si="1"/>
        <v>750MeV</v>
      </c>
      <c r="P166" s="76" t="str">
        <f t="shared" si="8"/>
        <v>650MeV</v>
      </c>
      <c r="Q166" s="76">
        <f t="shared" si="6"/>
        <v>548.03</v>
      </c>
      <c r="R166" s="76">
        <f t="shared" si="4"/>
        <v>807.52</v>
      </c>
      <c r="S166" s="76">
        <f t="shared" si="7"/>
        <v>108.42</v>
      </c>
    </row>
    <row r="167">
      <c r="A167" s="76"/>
      <c r="B167" s="52"/>
      <c r="C167" s="52"/>
      <c r="D167" s="76"/>
      <c r="E167" s="52"/>
      <c r="F167" s="52"/>
      <c r="G167" s="52"/>
      <c r="H167" s="52"/>
      <c r="I167" s="52"/>
      <c r="J167" s="52"/>
      <c r="K167" s="52"/>
      <c r="L167" s="93"/>
      <c r="M167" s="52"/>
      <c r="N167" s="52"/>
      <c r="O167" s="52" t="str">
        <f t="shared" si="1"/>
        <v>750MeV</v>
      </c>
      <c r="P167" s="76" t="str">
        <f t="shared" si="8"/>
        <v>650MeV</v>
      </c>
      <c r="Q167" s="76">
        <f t="shared" si="6"/>
        <v>548.03</v>
      </c>
      <c r="R167" s="76">
        <f t="shared" si="4"/>
        <v>807.52</v>
      </c>
      <c r="S167" s="76">
        <f t="shared" si="7"/>
        <v>108.42</v>
      </c>
    </row>
    <row r="168">
      <c r="A168" s="76"/>
      <c r="B168" s="52"/>
      <c r="C168" s="52"/>
      <c r="D168" s="76"/>
      <c r="E168" s="52"/>
      <c r="F168" s="52"/>
      <c r="G168" s="52"/>
      <c r="H168" s="52"/>
      <c r="I168" s="52"/>
      <c r="J168" s="52"/>
      <c r="K168" s="52"/>
      <c r="L168" s="93"/>
      <c r="M168" s="52"/>
      <c r="N168" s="52"/>
      <c r="O168" s="52" t="str">
        <f t="shared" si="1"/>
        <v>750MeV</v>
      </c>
      <c r="P168" s="76" t="str">
        <f t="shared" si="8"/>
        <v>650MeV</v>
      </c>
      <c r="Q168" s="76">
        <f t="shared" si="6"/>
        <v>548.03</v>
      </c>
      <c r="R168" s="76">
        <f t="shared" si="4"/>
        <v>807.52</v>
      </c>
      <c r="S168" s="76">
        <f t="shared" si="7"/>
        <v>108.42</v>
      </c>
    </row>
    <row r="169">
      <c r="A169" s="76"/>
      <c r="B169" s="52"/>
      <c r="C169" s="52"/>
      <c r="D169" s="76"/>
      <c r="E169" s="52"/>
      <c r="F169" s="52"/>
      <c r="G169" s="52"/>
      <c r="H169" s="52"/>
      <c r="I169" s="52"/>
      <c r="J169" s="52"/>
      <c r="K169" s="52"/>
      <c r="L169" s="93"/>
      <c r="M169" s="52"/>
      <c r="N169" s="52"/>
      <c r="O169" s="52" t="str">
        <f t="shared" si="1"/>
        <v>750MeV</v>
      </c>
      <c r="P169" s="76" t="str">
        <f t="shared" si="8"/>
        <v>650MeV</v>
      </c>
      <c r="Q169" s="76">
        <f t="shared" si="6"/>
        <v>548.03</v>
      </c>
      <c r="R169" s="76">
        <f t="shared" si="4"/>
        <v>807.52</v>
      </c>
      <c r="S169" s="76">
        <f t="shared" si="7"/>
        <v>108.42</v>
      </c>
    </row>
    <row r="170">
      <c r="A170" s="76"/>
      <c r="B170" s="52"/>
      <c r="C170" s="52"/>
      <c r="D170" s="76"/>
      <c r="E170" s="52"/>
      <c r="F170" s="52"/>
      <c r="G170" s="52"/>
      <c r="H170" s="52"/>
      <c r="I170" s="52"/>
      <c r="J170" s="52"/>
      <c r="K170" s="52"/>
      <c r="L170" s="93"/>
      <c r="M170" s="52"/>
      <c r="N170" s="52"/>
      <c r="O170" s="52" t="str">
        <f t="shared" si="1"/>
        <v>750MeV</v>
      </c>
      <c r="P170" s="76" t="str">
        <f t="shared" si="8"/>
        <v>650MeV</v>
      </c>
      <c r="Q170" s="76">
        <f t="shared" si="6"/>
        <v>548.03</v>
      </c>
      <c r="R170" s="76">
        <f t="shared" si="4"/>
        <v>807.52</v>
      </c>
      <c r="S170" s="76">
        <f t="shared" si="7"/>
        <v>108.42</v>
      </c>
    </row>
    <row r="171">
      <c r="A171" s="76"/>
      <c r="B171" s="52"/>
      <c r="C171" s="52"/>
      <c r="D171" s="76"/>
      <c r="E171" s="52"/>
      <c r="F171" s="52"/>
      <c r="G171" s="52"/>
      <c r="H171" s="52"/>
      <c r="I171" s="52"/>
      <c r="J171" s="52"/>
      <c r="K171" s="52"/>
      <c r="L171" s="93"/>
      <c r="M171" s="52"/>
      <c r="N171" s="52"/>
      <c r="O171" s="52" t="str">
        <f t="shared" si="1"/>
        <v>750MeV</v>
      </c>
      <c r="P171" s="76" t="str">
        <f t="shared" si="8"/>
        <v>650MeV</v>
      </c>
      <c r="Q171" s="76">
        <f t="shared" si="6"/>
        <v>548.03</v>
      </c>
      <c r="R171" s="76">
        <f t="shared" si="4"/>
        <v>807.52</v>
      </c>
      <c r="S171" s="76">
        <f t="shared" si="7"/>
        <v>108.42</v>
      </c>
    </row>
    <row r="172">
      <c r="A172" s="76"/>
      <c r="B172" s="52"/>
      <c r="C172" s="52"/>
      <c r="D172" s="76"/>
      <c r="E172" s="52"/>
      <c r="F172" s="52"/>
      <c r="G172" s="52"/>
      <c r="H172" s="52"/>
      <c r="I172" s="52"/>
      <c r="J172" s="52"/>
      <c r="K172" s="52"/>
      <c r="L172" s="93"/>
      <c r="M172" s="52"/>
      <c r="N172" s="52"/>
      <c r="O172" s="52" t="str">
        <f t="shared" si="1"/>
        <v>750MeV</v>
      </c>
      <c r="P172" s="76" t="str">
        <f t="shared" si="8"/>
        <v>650MeV</v>
      </c>
      <c r="Q172" s="76">
        <f t="shared" si="6"/>
        <v>548.03</v>
      </c>
      <c r="R172" s="76">
        <f t="shared" si="4"/>
        <v>807.52</v>
      </c>
      <c r="S172" s="76">
        <f t="shared" si="7"/>
        <v>108.42</v>
      </c>
    </row>
    <row r="173">
      <c r="A173" s="76"/>
      <c r="B173" s="52"/>
      <c r="C173" s="52"/>
      <c r="D173" s="76"/>
      <c r="E173" s="52"/>
      <c r="F173" s="52"/>
      <c r="G173" s="52"/>
      <c r="H173" s="52"/>
      <c r="I173" s="52"/>
      <c r="J173" s="52"/>
      <c r="K173" s="52"/>
      <c r="L173" s="93"/>
      <c r="M173" s="52"/>
      <c r="N173" s="52"/>
      <c r="O173" s="52" t="str">
        <f t="shared" si="1"/>
        <v>750MeV</v>
      </c>
      <c r="P173" s="76" t="str">
        <f t="shared" si="8"/>
        <v>650MeV</v>
      </c>
      <c r="Q173" s="76">
        <f t="shared" si="6"/>
        <v>548.03</v>
      </c>
      <c r="R173" s="76">
        <f t="shared" si="4"/>
        <v>807.52</v>
      </c>
      <c r="S173" s="76">
        <f t="shared" si="7"/>
        <v>108.42</v>
      </c>
    </row>
    <row r="174">
      <c r="A174" s="76"/>
      <c r="B174" s="52"/>
      <c r="C174" s="52"/>
      <c r="D174" s="76"/>
      <c r="E174" s="52"/>
      <c r="F174" s="52"/>
      <c r="G174" s="52"/>
      <c r="H174" s="52"/>
      <c r="I174" s="52"/>
      <c r="J174" s="52"/>
      <c r="K174" s="52"/>
      <c r="L174" s="93"/>
      <c r="M174" s="52"/>
      <c r="N174" s="52"/>
      <c r="O174" s="52" t="str">
        <f t="shared" si="1"/>
        <v>750MeV</v>
      </c>
      <c r="P174" s="76" t="str">
        <f t="shared" si="8"/>
        <v>650MeV</v>
      </c>
      <c r="Q174" s="76">
        <f t="shared" si="6"/>
        <v>548.03</v>
      </c>
      <c r="R174" s="76">
        <f t="shared" si="4"/>
        <v>807.52</v>
      </c>
      <c r="S174" s="76">
        <f t="shared" si="7"/>
        <v>108.42</v>
      </c>
    </row>
    <row r="175">
      <c r="A175" s="76"/>
      <c r="B175" s="52"/>
      <c r="C175" s="52"/>
      <c r="D175" s="76"/>
      <c r="E175" s="52"/>
      <c r="F175" s="52"/>
      <c r="G175" s="52"/>
      <c r="H175" s="52"/>
      <c r="I175" s="52"/>
      <c r="J175" s="52"/>
      <c r="K175" s="52"/>
      <c r="L175" s="93"/>
      <c r="M175" s="52"/>
      <c r="N175" s="52"/>
      <c r="O175" s="52" t="str">
        <f t="shared" si="1"/>
        <v>750MeV</v>
      </c>
      <c r="P175" s="76" t="str">
        <f t="shared" si="8"/>
        <v>650MeV</v>
      </c>
      <c r="Q175" s="76">
        <f t="shared" si="6"/>
        <v>548.03</v>
      </c>
      <c r="R175" s="76">
        <f t="shared" si="4"/>
        <v>807.52</v>
      </c>
      <c r="S175" s="76">
        <f t="shared" si="7"/>
        <v>108.42</v>
      </c>
    </row>
    <row r="176">
      <c r="A176" s="76"/>
      <c r="B176" s="52"/>
      <c r="C176" s="52"/>
      <c r="D176" s="76"/>
      <c r="E176" s="52"/>
      <c r="F176" s="52"/>
      <c r="G176" s="52"/>
      <c r="H176" s="52"/>
      <c r="I176" s="52"/>
      <c r="J176" s="52"/>
      <c r="K176" s="52"/>
      <c r="L176" s="93"/>
      <c r="M176" s="52"/>
      <c r="N176" s="52"/>
      <c r="O176" s="52" t="str">
        <f t="shared" si="1"/>
        <v>750MeV</v>
      </c>
      <c r="P176" s="76" t="str">
        <f t="shared" si="8"/>
        <v>650MeV</v>
      </c>
      <c r="Q176" s="76">
        <f t="shared" si="6"/>
        <v>548.03</v>
      </c>
      <c r="R176" s="76">
        <f t="shared" si="4"/>
        <v>807.52</v>
      </c>
      <c r="S176" s="76">
        <f t="shared" si="7"/>
        <v>108.42</v>
      </c>
    </row>
    <row r="177">
      <c r="A177" s="76"/>
      <c r="B177" s="52"/>
      <c r="C177" s="52"/>
      <c r="D177" s="76"/>
      <c r="E177" s="52"/>
      <c r="F177" s="52"/>
      <c r="G177" s="52"/>
      <c r="H177" s="52"/>
      <c r="I177" s="52"/>
      <c r="J177" s="52"/>
      <c r="K177" s="52"/>
      <c r="L177" s="93"/>
      <c r="M177" s="52"/>
      <c r="N177" s="52"/>
      <c r="O177" s="52" t="str">
        <f t="shared" si="1"/>
        <v>750MeV</v>
      </c>
      <c r="P177" s="76" t="str">
        <f t="shared" si="8"/>
        <v>650MeV</v>
      </c>
      <c r="Q177" s="76">
        <f t="shared" si="6"/>
        <v>548.03</v>
      </c>
      <c r="R177" s="76">
        <f t="shared" si="4"/>
        <v>807.52</v>
      </c>
      <c r="S177" s="76">
        <f t="shared" si="7"/>
        <v>108.42</v>
      </c>
    </row>
    <row r="178">
      <c r="A178" s="76"/>
      <c r="B178" s="52"/>
      <c r="C178" s="52"/>
      <c r="D178" s="76"/>
      <c r="E178" s="52"/>
      <c r="F178" s="52"/>
      <c r="G178" s="52"/>
      <c r="H178" s="52"/>
      <c r="I178" s="52"/>
      <c r="J178" s="52"/>
      <c r="K178" s="52"/>
      <c r="L178" s="93"/>
      <c r="M178" s="52"/>
      <c r="N178" s="52"/>
      <c r="O178" s="52" t="str">
        <f t="shared" si="1"/>
        <v>750MeV</v>
      </c>
      <c r="P178" s="76" t="str">
        <f t="shared" si="8"/>
        <v>650MeV</v>
      </c>
      <c r="Q178" s="76">
        <f t="shared" si="6"/>
        <v>548.03</v>
      </c>
      <c r="R178" s="76">
        <f t="shared" si="4"/>
        <v>807.52</v>
      </c>
      <c r="S178" s="76">
        <f t="shared" si="7"/>
        <v>108.42</v>
      </c>
    </row>
    <row r="179">
      <c r="A179" s="76"/>
      <c r="B179" s="52"/>
      <c r="C179" s="52"/>
      <c r="D179" s="76"/>
      <c r="E179" s="52"/>
      <c r="F179" s="52"/>
      <c r="G179" s="52"/>
      <c r="H179" s="52"/>
      <c r="I179" s="52"/>
      <c r="J179" s="52"/>
      <c r="K179" s="76"/>
      <c r="L179" s="76"/>
      <c r="M179" s="52"/>
      <c r="N179" s="52"/>
      <c r="O179" s="52" t="str">
        <f t="shared" si="1"/>
        <v>750MeV</v>
      </c>
      <c r="P179" s="76" t="str">
        <f t="shared" si="8"/>
        <v>650MeV</v>
      </c>
      <c r="Q179" s="76">
        <f t="shared" si="6"/>
        <v>548.03</v>
      </c>
      <c r="R179" s="76">
        <f t="shared" si="4"/>
        <v>807.52</v>
      </c>
      <c r="S179" s="76">
        <f t="shared" si="7"/>
        <v>108.42</v>
      </c>
    </row>
    <row r="180">
      <c r="A180" s="76"/>
      <c r="B180" s="52"/>
      <c r="C180" s="52"/>
      <c r="D180" s="76"/>
      <c r="E180" s="52"/>
      <c r="F180" s="52"/>
      <c r="G180" s="52"/>
      <c r="H180" s="52"/>
      <c r="I180" s="52"/>
      <c r="J180" s="52"/>
      <c r="K180" s="76"/>
      <c r="L180" s="76"/>
      <c r="M180" s="52"/>
      <c r="N180" s="52"/>
      <c r="O180" s="52" t="str">
        <f t="shared" si="1"/>
        <v>750MeV</v>
      </c>
      <c r="P180" s="76" t="str">
        <f t="shared" si="8"/>
        <v>650MeV</v>
      </c>
      <c r="Q180" s="76">
        <f t="shared" si="6"/>
        <v>548.03</v>
      </c>
      <c r="R180" s="76">
        <f t="shared" si="4"/>
        <v>807.52</v>
      </c>
      <c r="S180" s="76">
        <f t="shared" si="7"/>
        <v>108.42</v>
      </c>
    </row>
    <row r="181">
      <c r="A181" s="76"/>
      <c r="B181" s="52"/>
      <c r="C181" s="52"/>
      <c r="D181" s="76"/>
      <c r="E181" s="52"/>
      <c r="F181" s="52"/>
      <c r="G181" s="52"/>
      <c r="H181" s="52"/>
      <c r="I181" s="52"/>
      <c r="J181" s="52"/>
      <c r="K181" s="76"/>
      <c r="L181" s="76"/>
      <c r="M181" s="52"/>
      <c r="N181" s="52"/>
      <c r="O181" s="52" t="str">
        <f t="shared" si="1"/>
        <v>750MeV</v>
      </c>
      <c r="P181" s="76" t="str">
        <f t="shared" si="8"/>
        <v>650MeV</v>
      </c>
      <c r="Q181" s="76">
        <f t="shared" si="6"/>
        <v>548.03</v>
      </c>
      <c r="R181" s="76">
        <f t="shared" si="4"/>
        <v>807.52</v>
      </c>
      <c r="S181" s="76">
        <f t="shared" si="7"/>
        <v>108.42</v>
      </c>
    </row>
    <row r="182">
      <c r="A182" s="76"/>
      <c r="B182" s="52"/>
      <c r="C182" s="52"/>
      <c r="D182" s="76"/>
      <c r="E182" s="52"/>
      <c r="F182" s="52"/>
      <c r="G182" s="52"/>
      <c r="H182" s="52"/>
      <c r="I182" s="52"/>
      <c r="J182" s="52"/>
      <c r="K182" s="76"/>
      <c r="L182" s="76"/>
      <c r="M182" s="52"/>
      <c r="N182" s="52"/>
      <c r="O182" s="52" t="str">
        <f t="shared" si="1"/>
        <v>750MeV</v>
      </c>
      <c r="P182" s="76" t="str">
        <f t="shared" si="8"/>
        <v>650MeV</v>
      </c>
      <c r="Q182" s="76">
        <f t="shared" si="6"/>
        <v>548.03</v>
      </c>
      <c r="R182" s="76">
        <f t="shared" si="4"/>
        <v>807.52</v>
      </c>
      <c r="S182" s="76">
        <f t="shared" si="7"/>
        <v>108.42</v>
      </c>
      <c r="T182" s="7"/>
      <c r="U182" s="7"/>
      <c r="V182" s="7"/>
    </row>
    <row r="183">
      <c r="A183" s="104"/>
      <c r="B183" s="52"/>
      <c r="C183" s="52"/>
      <c r="D183" s="76"/>
      <c r="E183" s="52"/>
      <c r="F183" s="52"/>
      <c r="G183" s="52"/>
      <c r="H183" s="52"/>
      <c r="I183" s="52"/>
      <c r="J183" s="52"/>
      <c r="K183" s="76"/>
      <c r="L183" s="76"/>
      <c r="M183" s="52"/>
      <c r="N183" s="52"/>
      <c r="O183" s="52" t="str">
        <f t="shared" si="1"/>
        <v>750MeV</v>
      </c>
      <c r="P183" s="76" t="str">
        <f t="shared" si="8"/>
        <v>650MeV</v>
      </c>
      <c r="Q183" s="76">
        <f t="shared" si="6"/>
        <v>548.03</v>
      </c>
      <c r="R183" s="76">
        <f t="shared" si="4"/>
        <v>807.52</v>
      </c>
      <c r="S183" s="76">
        <f t="shared" si="7"/>
        <v>108.42</v>
      </c>
      <c r="T183" s="440"/>
      <c r="U183" s="440"/>
      <c r="V183" s="441"/>
    </row>
    <row r="184">
      <c r="A184" s="76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93"/>
      <c r="M184" s="52"/>
      <c r="N184" s="52"/>
      <c r="O184" s="52" t="str">
        <f t="shared" si="1"/>
        <v>750MeV</v>
      </c>
      <c r="P184" s="76" t="str">
        <f t="shared" si="8"/>
        <v>650MeV</v>
      </c>
      <c r="Q184" s="76">
        <f t="shared" si="6"/>
        <v>548.03</v>
      </c>
      <c r="R184" s="76">
        <f t="shared" si="4"/>
        <v>807.52</v>
      </c>
      <c r="S184" s="76">
        <f t="shared" si="7"/>
        <v>108.42</v>
      </c>
      <c r="T184" s="76"/>
      <c r="U184" s="76"/>
      <c r="V184" s="76"/>
    </row>
    <row r="185">
      <c r="A185" s="76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93"/>
      <c r="M185" s="52"/>
      <c r="N185" s="52"/>
      <c r="O185" s="52" t="str">
        <f t="shared" si="1"/>
        <v>750MeV</v>
      </c>
      <c r="P185" s="76" t="str">
        <f t="shared" si="8"/>
        <v>650MeV</v>
      </c>
      <c r="Q185" s="76">
        <f t="shared" si="6"/>
        <v>548.03</v>
      </c>
      <c r="R185" s="76">
        <f t="shared" si="4"/>
        <v>807.52</v>
      </c>
      <c r="S185" s="76">
        <f t="shared" si="7"/>
        <v>108.42</v>
      </c>
      <c r="T185" s="76"/>
      <c r="U185" s="76"/>
      <c r="V185" s="76"/>
    </row>
    <row r="186">
      <c r="A186" s="76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93"/>
      <c r="M186" s="52"/>
      <c r="N186" s="52"/>
      <c r="O186" s="52" t="str">
        <f t="shared" si="1"/>
        <v>750MeV</v>
      </c>
      <c r="P186" s="76" t="str">
        <f t="shared" si="8"/>
        <v>650MeV</v>
      </c>
      <c r="Q186" s="76">
        <f t="shared" si="6"/>
        <v>548.03</v>
      </c>
      <c r="R186" s="76">
        <f t="shared" si="4"/>
        <v>807.52</v>
      </c>
      <c r="S186" s="76">
        <f t="shared" si="7"/>
        <v>108.42</v>
      </c>
      <c r="T186" s="76"/>
      <c r="U186" s="76"/>
      <c r="V186" s="76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93"/>
      <c r="M187" s="52"/>
      <c r="N187" s="52"/>
      <c r="O187" s="52" t="str">
        <f t="shared" si="1"/>
        <v>750MeV</v>
      </c>
      <c r="P187" s="76" t="str">
        <f t="shared" si="8"/>
        <v>650MeV</v>
      </c>
      <c r="Q187" s="76">
        <f t="shared" si="6"/>
        <v>548.03</v>
      </c>
      <c r="R187" s="76">
        <f t="shared" si="4"/>
        <v>807.52</v>
      </c>
      <c r="S187" s="76">
        <f t="shared" si="7"/>
        <v>108.42</v>
      </c>
      <c r="T187" s="76"/>
      <c r="U187" s="76"/>
      <c r="V187" s="76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93"/>
      <c r="M188" s="52"/>
      <c r="N188" s="52"/>
      <c r="O188" s="52" t="str">
        <f t="shared" si="1"/>
        <v>750MeV</v>
      </c>
      <c r="P188" s="76" t="str">
        <f t="shared" si="8"/>
        <v>650MeV</v>
      </c>
      <c r="Q188" s="76">
        <f t="shared" si="6"/>
        <v>548.03</v>
      </c>
      <c r="R188" s="76">
        <f t="shared" si="4"/>
        <v>807.52</v>
      </c>
      <c r="S188" s="76">
        <f t="shared" si="7"/>
        <v>108.42</v>
      </c>
      <c r="T188" s="76"/>
      <c r="U188" s="76"/>
      <c r="V188" s="76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93"/>
      <c r="M189" s="52"/>
      <c r="N189" s="52"/>
      <c r="O189" s="52" t="str">
        <f t="shared" si="1"/>
        <v>750MeV</v>
      </c>
      <c r="P189" s="76" t="str">
        <f t="shared" si="8"/>
        <v>650MeV</v>
      </c>
      <c r="Q189" s="76">
        <f t="shared" si="6"/>
        <v>548.03</v>
      </c>
      <c r="R189" s="76">
        <f t="shared" si="4"/>
        <v>807.52</v>
      </c>
      <c r="S189" s="76">
        <f t="shared" si="7"/>
        <v>108.42</v>
      </c>
      <c r="T189" s="76"/>
      <c r="U189" s="76"/>
      <c r="V189" s="76"/>
    </row>
    <row r="190">
      <c r="A190" s="76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93"/>
      <c r="M190" s="52"/>
      <c r="N190" s="52"/>
      <c r="O190" s="52" t="str">
        <f t="shared" si="1"/>
        <v>750MeV</v>
      </c>
      <c r="P190" s="76" t="str">
        <f t="shared" si="8"/>
        <v>650MeV</v>
      </c>
      <c r="Q190" s="76">
        <f t="shared" si="6"/>
        <v>548.03</v>
      </c>
      <c r="R190" s="76">
        <f t="shared" si="4"/>
        <v>807.52</v>
      </c>
      <c r="S190" s="76">
        <f t="shared" si="7"/>
        <v>108.42</v>
      </c>
      <c r="T190" s="76"/>
      <c r="U190" s="76"/>
      <c r="V190" s="76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93"/>
      <c r="M191" s="52"/>
      <c r="N191" s="52"/>
      <c r="O191" s="52" t="str">
        <f t="shared" si="1"/>
        <v>750MeV</v>
      </c>
      <c r="P191" s="76" t="str">
        <f t="shared" si="8"/>
        <v>650MeV</v>
      </c>
      <c r="Q191" s="76">
        <f t="shared" si="6"/>
        <v>548.03</v>
      </c>
      <c r="R191" s="76">
        <f t="shared" si="4"/>
        <v>807.52</v>
      </c>
      <c r="S191" s="76">
        <f t="shared" si="7"/>
        <v>108.42</v>
      </c>
      <c r="T191" s="76"/>
      <c r="U191" s="76"/>
      <c r="V191" s="76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93"/>
      <c r="M192" s="52"/>
      <c r="N192" s="52"/>
      <c r="O192" s="52" t="str">
        <f t="shared" si="1"/>
        <v>750MeV</v>
      </c>
      <c r="P192" s="76" t="str">
        <f t="shared" si="8"/>
        <v>650MeV</v>
      </c>
      <c r="Q192" s="76">
        <f t="shared" si="6"/>
        <v>548.03</v>
      </c>
      <c r="R192" s="76">
        <f t="shared" si="4"/>
        <v>807.52</v>
      </c>
      <c r="S192" s="76">
        <f t="shared" si="7"/>
        <v>108.42</v>
      </c>
      <c r="T192" s="76"/>
      <c r="U192" s="76"/>
      <c r="V192" s="76"/>
    </row>
    <row r="193">
      <c r="A193" s="76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93"/>
      <c r="M193" s="52"/>
      <c r="N193" s="52"/>
      <c r="O193" s="52" t="str">
        <f t="shared" si="1"/>
        <v>750MeV</v>
      </c>
      <c r="P193" s="76" t="str">
        <f t="shared" si="8"/>
        <v>650MeV</v>
      </c>
      <c r="Q193" s="76">
        <f t="shared" si="6"/>
        <v>548.03</v>
      </c>
      <c r="R193" s="76">
        <f t="shared" si="4"/>
        <v>807.52</v>
      </c>
      <c r="S193" s="76">
        <f t="shared" si="7"/>
        <v>108.42</v>
      </c>
      <c r="T193" s="76"/>
      <c r="U193" s="76"/>
      <c r="V193" s="76"/>
    </row>
    <row r="194">
      <c r="A194" s="76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93"/>
      <c r="M194" s="52"/>
      <c r="N194" s="52"/>
      <c r="O194" s="52" t="str">
        <f t="shared" si="1"/>
        <v>750MeV</v>
      </c>
      <c r="P194" s="76" t="str">
        <f t="shared" si="8"/>
        <v>650MeV</v>
      </c>
      <c r="Q194" s="76">
        <f t="shared" si="6"/>
        <v>548.03</v>
      </c>
      <c r="R194" s="76">
        <f t="shared" si="4"/>
        <v>807.52</v>
      </c>
      <c r="S194" s="76">
        <f t="shared" si="7"/>
        <v>108.42</v>
      </c>
      <c r="T194" s="76"/>
      <c r="U194" s="76"/>
      <c r="V194" s="76"/>
    </row>
    <row r="195">
      <c r="A195" s="76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93"/>
      <c r="M195" s="52"/>
      <c r="N195" s="52"/>
      <c r="O195" s="52" t="str">
        <f t="shared" si="1"/>
        <v>750MeV</v>
      </c>
      <c r="P195" s="76" t="str">
        <f t="shared" si="8"/>
        <v>650MeV</v>
      </c>
      <c r="Q195" s="76">
        <f t="shared" si="6"/>
        <v>548.03</v>
      </c>
      <c r="R195" s="76">
        <f t="shared" si="4"/>
        <v>807.52</v>
      </c>
      <c r="S195" s="76">
        <f t="shared" si="7"/>
        <v>108.42</v>
      </c>
      <c r="T195" s="76"/>
      <c r="U195" s="76"/>
      <c r="V195" s="76"/>
    </row>
    <row r="196">
      <c r="A196" s="76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93"/>
      <c r="M196" s="52"/>
      <c r="N196" s="52"/>
      <c r="O196" s="52" t="str">
        <f t="shared" si="1"/>
        <v>750MeV</v>
      </c>
      <c r="P196" s="76" t="str">
        <f t="shared" si="8"/>
        <v>650MeV</v>
      </c>
      <c r="Q196" s="76">
        <f t="shared" si="6"/>
        <v>548.03</v>
      </c>
      <c r="R196" s="76">
        <f t="shared" si="4"/>
        <v>807.52</v>
      </c>
      <c r="S196" s="76">
        <f t="shared" si="7"/>
        <v>108.42</v>
      </c>
      <c r="T196" s="76"/>
      <c r="U196" s="76"/>
      <c r="V196" s="76"/>
    </row>
    <row r="197">
      <c r="A197" s="76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93"/>
      <c r="M197" s="52"/>
      <c r="N197" s="52"/>
      <c r="O197" s="52" t="str">
        <f t="shared" si="1"/>
        <v>750MeV</v>
      </c>
      <c r="P197" s="76" t="str">
        <f t="shared" si="8"/>
        <v>650MeV</v>
      </c>
      <c r="Q197" s="76">
        <f t="shared" si="6"/>
        <v>548.03</v>
      </c>
      <c r="R197" s="76">
        <f t="shared" si="4"/>
        <v>807.52</v>
      </c>
      <c r="S197" s="76">
        <f t="shared" si="7"/>
        <v>108.42</v>
      </c>
      <c r="T197" s="76"/>
      <c r="U197" s="76"/>
      <c r="V197" s="76"/>
    </row>
    <row r="198">
      <c r="A198" s="76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93"/>
      <c r="M198" s="52"/>
      <c r="N198" s="52"/>
      <c r="O198" s="52" t="str">
        <f t="shared" si="1"/>
        <v>750MeV</v>
      </c>
      <c r="P198" s="76" t="str">
        <f t="shared" si="8"/>
        <v>650MeV</v>
      </c>
      <c r="Q198" s="76">
        <f t="shared" si="6"/>
        <v>548.03</v>
      </c>
      <c r="R198" s="76">
        <f t="shared" si="4"/>
        <v>807.52</v>
      </c>
      <c r="S198" s="76">
        <f t="shared" si="7"/>
        <v>108.42</v>
      </c>
      <c r="T198" s="76"/>
      <c r="U198" s="76"/>
      <c r="V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93"/>
      <c r="M199" s="52"/>
      <c r="N199" s="52"/>
      <c r="O199" s="52" t="str">
        <f t="shared" si="1"/>
        <v>750MeV</v>
      </c>
      <c r="P199" s="76" t="str">
        <f t="shared" si="8"/>
        <v>650MeV</v>
      </c>
      <c r="Q199" s="76">
        <f t="shared" si="6"/>
        <v>548.03</v>
      </c>
      <c r="R199" s="76">
        <f t="shared" si="4"/>
        <v>807.52</v>
      </c>
      <c r="S199" s="76">
        <f t="shared" si="7"/>
        <v>108.42</v>
      </c>
      <c r="T199" s="76"/>
      <c r="U199" s="76"/>
      <c r="V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 t="str">
        <f t="shared" si="1"/>
        <v>750MeV</v>
      </c>
      <c r="P200" s="76" t="str">
        <f t="shared" si="8"/>
        <v>650MeV</v>
      </c>
      <c r="Q200" s="76">
        <f t="shared" si="6"/>
        <v>548.03</v>
      </c>
      <c r="R200" s="76">
        <f t="shared" si="4"/>
        <v>807.52</v>
      </c>
      <c r="S200" s="76">
        <f t="shared" si="7"/>
        <v>108.42</v>
      </c>
      <c r="T200" s="76"/>
      <c r="U200" s="76"/>
      <c r="V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93"/>
      <c r="M201" s="52"/>
      <c r="N201" s="52"/>
      <c r="O201" s="52" t="str">
        <f t="shared" si="1"/>
        <v>750MeV</v>
      </c>
      <c r="P201" s="76" t="str">
        <f t="shared" si="8"/>
        <v>650MeV</v>
      </c>
      <c r="Q201" s="76">
        <f t="shared" si="6"/>
        <v>548.03</v>
      </c>
      <c r="R201" s="76">
        <f t="shared" si="4"/>
        <v>807.52</v>
      </c>
      <c r="S201" s="76">
        <f t="shared" si="7"/>
        <v>108.42</v>
      </c>
      <c r="T201" s="76"/>
      <c r="U201" s="76"/>
      <c r="V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93"/>
      <c r="M202" s="52"/>
      <c r="N202" s="52"/>
      <c r="O202" s="52" t="str">
        <f t="shared" si="1"/>
        <v>750MeV</v>
      </c>
      <c r="P202" s="76" t="str">
        <f t="shared" si="8"/>
        <v>650MeV</v>
      </c>
      <c r="Q202" s="76">
        <f t="shared" si="6"/>
        <v>548.03</v>
      </c>
      <c r="R202" s="76">
        <f t="shared" si="4"/>
        <v>807.52</v>
      </c>
      <c r="S202" s="76">
        <f t="shared" si="7"/>
        <v>108.42</v>
      </c>
      <c r="T202" s="76"/>
      <c r="U202" s="76"/>
      <c r="V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93"/>
      <c r="M203" s="52"/>
      <c r="N203" s="52"/>
      <c r="O203" s="52" t="str">
        <f t="shared" si="1"/>
        <v>750MeV</v>
      </c>
      <c r="P203" s="76" t="str">
        <f t="shared" si="8"/>
        <v>650MeV</v>
      </c>
      <c r="Q203" s="76">
        <f t="shared" si="6"/>
        <v>548.03</v>
      </c>
      <c r="R203" s="76">
        <f t="shared" si="4"/>
        <v>807.52</v>
      </c>
      <c r="S203" s="76">
        <f t="shared" si="7"/>
        <v>108.42</v>
      </c>
      <c r="T203" s="76"/>
      <c r="U203" s="76"/>
      <c r="V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93"/>
      <c r="M204" s="52"/>
      <c r="N204" s="52"/>
      <c r="O204" s="52" t="str">
        <f t="shared" si="1"/>
        <v>750MeV</v>
      </c>
      <c r="P204" s="76" t="str">
        <f t="shared" si="8"/>
        <v>650MeV</v>
      </c>
      <c r="Q204" s="76">
        <f t="shared" si="6"/>
        <v>548.03</v>
      </c>
      <c r="R204" s="76">
        <f t="shared" si="4"/>
        <v>807.52</v>
      </c>
      <c r="S204" s="76">
        <f t="shared" si="7"/>
        <v>108.42</v>
      </c>
      <c r="T204" s="76"/>
      <c r="U204" s="76"/>
      <c r="V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93"/>
      <c r="M205" s="52"/>
      <c r="N205" s="52"/>
      <c r="O205" s="52" t="str">
        <f t="shared" si="1"/>
        <v>750MeV</v>
      </c>
      <c r="P205" s="76" t="str">
        <f t="shared" si="8"/>
        <v>650MeV</v>
      </c>
      <c r="Q205" s="76">
        <f t="shared" si="6"/>
        <v>548.03</v>
      </c>
      <c r="R205" s="76">
        <f t="shared" si="4"/>
        <v>807.52</v>
      </c>
      <c r="S205" s="76">
        <f t="shared" si="7"/>
        <v>108.42</v>
      </c>
      <c r="T205" s="76"/>
      <c r="U205" s="76"/>
      <c r="V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93"/>
      <c r="M206" s="52"/>
      <c r="N206" s="52"/>
      <c r="O206" s="52" t="str">
        <f t="shared" si="1"/>
        <v>750MeV</v>
      </c>
      <c r="P206" s="76" t="str">
        <f t="shared" si="8"/>
        <v>650MeV</v>
      </c>
      <c r="Q206" s="76">
        <f t="shared" si="6"/>
        <v>548.03</v>
      </c>
      <c r="R206" s="76">
        <f t="shared" si="4"/>
        <v>807.52</v>
      </c>
      <c r="S206" s="76">
        <f t="shared" si="7"/>
        <v>108.42</v>
      </c>
      <c r="T206" s="76"/>
      <c r="U206" s="76"/>
      <c r="V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93"/>
      <c r="M207" s="52"/>
      <c r="N207" s="52"/>
      <c r="O207" s="52" t="str">
        <f t="shared" si="1"/>
        <v>750MeV</v>
      </c>
      <c r="P207" s="76" t="str">
        <f t="shared" si="8"/>
        <v>650MeV</v>
      </c>
      <c r="Q207" s="76">
        <f t="shared" si="6"/>
        <v>548.03</v>
      </c>
      <c r="R207" s="76">
        <f t="shared" si="4"/>
        <v>807.52</v>
      </c>
      <c r="S207" s="76">
        <f t="shared" si="7"/>
        <v>108.42</v>
      </c>
      <c r="T207" s="76"/>
      <c r="U207" s="76"/>
      <c r="V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93"/>
      <c r="M208" s="52"/>
      <c r="N208" s="52"/>
      <c r="O208" s="52" t="str">
        <f t="shared" si="1"/>
        <v>750MeV</v>
      </c>
      <c r="P208" s="76" t="str">
        <f t="shared" si="8"/>
        <v>650MeV</v>
      </c>
      <c r="Q208" s="76">
        <f t="shared" si="6"/>
        <v>548.03</v>
      </c>
      <c r="R208" s="76">
        <f t="shared" si="4"/>
        <v>807.52</v>
      </c>
      <c r="S208" s="76">
        <f t="shared" si="7"/>
        <v>108.42</v>
      </c>
      <c r="T208" s="76"/>
      <c r="U208" s="76"/>
      <c r="V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93"/>
      <c r="M209" s="52"/>
      <c r="N209" s="52"/>
      <c r="O209" s="52" t="str">
        <f t="shared" si="1"/>
        <v>750MeV</v>
      </c>
      <c r="P209" s="76" t="str">
        <f t="shared" si="8"/>
        <v>650MeV</v>
      </c>
      <c r="Q209" s="76">
        <f t="shared" si="6"/>
        <v>548.03</v>
      </c>
      <c r="R209" s="76">
        <f t="shared" si="4"/>
        <v>807.52</v>
      </c>
      <c r="S209" s="76">
        <f t="shared" si="7"/>
        <v>108.42</v>
      </c>
      <c r="T209" s="76"/>
      <c r="U209" s="76"/>
      <c r="V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93"/>
      <c r="M210" s="52"/>
      <c r="N210" s="52"/>
      <c r="O210" s="52" t="str">
        <f t="shared" si="1"/>
        <v>750MeV</v>
      </c>
      <c r="P210" s="76" t="str">
        <f t="shared" si="8"/>
        <v>650MeV</v>
      </c>
      <c r="Q210" s="76">
        <f t="shared" si="6"/>
        <v>548.03</v>
      </c>
      <c r="R210" s="76">
        <f t="shared" si="4"/>
        <v>807.52</v>
      </c>
      <c r="S210" s="76">
        <f t="shared" si="7"/>
        <v>108.42</v>
      </c>
      <c r="T210" s="76"/>
      <c r="U210" s="76"/>
      <c r="V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93"/>
      <c r="M211" s="52"/>
      <c r="N211" s="52"/>
      <c r="O211" s="52" t="str">
        <f t="shared" si="1"/>
        <v>750MeV</v>
      </c>
      <c r="P211" s="76" t="str">
        <f t="shared" si="8"/>
        <v>650MeV</v>
      </c>
      <c r="Q211" s="76">
        <f t="shared" si="6"/>
        <v>548.03</v>
      </c>
      <c r="R211" s="76">
        <f t="shared" si="4"/>
        <v>807.52</v>
      </c>
      <c r="S211" s="76">
        <f t="shared" si="7"/>
        <v>108.42</v>
      </c>
      <c r="T211" s="76"/>
      <c r="U211" s="76"/>
      <c r="V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93"/>
      <c r="M212" s="52"/>
      <c r="N212" s="52"/>
      <c r="O212" s="52" t="str">
        <f t="shared" si="1"/>
        <v>750MeV</v>
      </c>
      <c r="P212" s="76" t="str">
        <f t="shared" si="8"/>
        <v>650MeV</v>
      </c>
      <c r="Q212" s="76">
        <f t="shared" si="6"/>
        <v>548.03</v>
      </c>
      <c r="R212" s="76">
        <f t="shared" si="4"/>
        <v>807.52</v>
      </c>
      <c r="S212" s="76">
        <f t="shared" si="7"/>
        <v>108.42</v>
      </c>
      <c r="T212" s="76"/>
      <c r="U212" s="76"/>
      <c r="V212" s="76"/>
    </row>
    <row r="213">
      <c r="A213" s="76"/>
      <c r="B213" s="52"/>
      <c r="C213" s="52"/>
      <c r="D213" s="52"/>
      <c r="E213" s="52"/>
      <c r="F213" s="52"/>
      <c r="G213" s="52"/>
      <c r="H213" s="52"/>
      <c r="I213" s="358"/>
      <c r="J213" s="358"/>
      <c r="K213" s="358"/>
      <c r="L213" s="56"/>
      <c r="M213" s="52"/>
      <c r="N213" s="52"/>
      <c r="O213" s="52" t="str">
        <f t="shared" si="1"/>
        <v>750MeV</v>
      </c>
      <c r="P213" s="76" t="str">
        <f t="shared" si="8"/>
        <v>650MeV</v>
      </c>
      <c r="Q213" s="76">
        <f t="shared" si="6"/>
        <v>548.03</v>
      </c>
      <c r="R213" s="76">
        <f t="shared" si="4"/>
        <v>807.52</v>
      </c>
      <c r="S213" s="76">
        <f t="shared" si="7"/>
        <v>108.42</v>
      </c>
      <c r="T213" s="76"/>
      <c r="U213" s="76"/>
      <c r="V213" s="76"/>
    </row>
    <row r="214">
      <c r="A214" s="76"/>
      <c r="B214" s="52"/>
      <c r="C214" s="52"/>
      <c r="D214" s="52"/>
      <c r="E214" s="52"/>
      <c r="F214" s="52"/>
      <c r="G214" s="52"/>
      <c r="H214" s="52"/>
      <c r="I214" s="358"/>
      <c r="J214" s="358"/>
      <c r="K214" s="358"/>
      <c r="L214" s="56"/>
      <c r="M214" s="52"/>
      <c r="N214" s="52"/>
      <c r="O214" s="52" t="str">
        <f t="shared" si="1"/>
        <v>750MeV</v>
      </c>
      <c r="P214" s="76" t="str">
        <f t="shared" si="8"/>
        <v>650MeV</v>
      </c>
      <c r="Q214" s="76">
        <f t="shared" si="6"/>
        <v>548.03</v>
      </c>
      <c r="R214" s="76">
        <f t="shared" si="4"/>
        <v>807.52</v>
      </c>
      <c r="S214" s="76">
        <f t="shared" si="7"/>
        <v>108.42</v>
      </c>
      <c r="T214" s="76"/>
      <c r="U214" s="76"/>
      <c r="V214" s="76"/>
    </row>
    <row r="215">
      <c r="A215" s="76"/>
      <c r="B215" s="52"/>
      <c r="C215" s="52"/>
      <c r="D215" s="52"/>
      <c r="E215" s="52"/>
      <c r="F215" s="52"/>
      <c r="G215" s="52"/>
      <c r="H215" s="52"/>
      <c r="I215" s="358"/>
      <c r="J215" s="358"/>
      <c r="K215" s="358"/>
      <c r="L215" s="56"/>
      <c r="M215" s="52"/>
      <c r="N215" s="52"/>
      <c r="O215" s="52" t="str">
        <f t="shared" si="1"/>
        <v>750MeV</v>
      </c>
      <c r="P215" s="76" t="str">
        <f t="shared" si="8"/>
        <v>650MeV</v>
      </c>
      <c r="Q215" s="76">
        <f t="shared" si="6"/>
        <v>548.03</v>
      </c>
      <c r="R215" s="76">
        <f t="shared" si="4"/>
        <v>807.52</v>
      </c>
      <c r="S215" s="76">
        <f t="shared" si="7"/>
        <v>108.42</v>
      </c>
      <c r="T215" s="76"/>
      <c r="U215" s="76"/>
      <c r="V215" s="76"/>
    </row>
    <row r="216">
      <c r="A216" s="76"/>
      <c r="B216" s="52"/>
      <c r="C216" s="52"/>
      <c r="D216" s="52"/>
      <c r="E216" s="52"/>
      <c r="F216" s="52"/>
      <c r="G216" s="52"/>
      <c r="H216" s="52"/>
      <c r="I216" s="358"/>
      <c r="J216" s="358"/>
      <c r="K216" s="358"/>
      <c r="L216" s="56"/>
      <c r="M216" s="52"/>
      <c r="N216" s="52"/>
      <c r="O216" s="52" t="str">
        <f t="shared" si="1"/>
        <v>750MeV</v>
      </c>
      <c r="P216" s="76" t="str">
        <f t="shared" si="8"/>
        <v>650MeV</v>
      </c>
      <c r="Q216" s="76">
        <f t="shared" si="6"/>
        <v>548.03</v>
      </c>
      <c r="R216" s="76">
        <f t="shared" si="4"/>
        <v>807.52</v>
      </c>
      <c r="S216" s="76">
        <f t="shared" si="7"/>
        <v>108.42</v>
      </c>
      <c r="T216" s="76"/>
      <c r="U216" s="76"/>
      <c r="V216" s="76"/>
    </row>
    <row r="217">
      <c r="A217" s="76"/>
      <c r="B217" s="52"/>
      <c r="C217" s="52"/>
      <c r="D217" s="52"/>
      <c r="E217" s="52"/>
      <c r="F217" s="52"/>
      <c r="G217" s="52"/>
      <c r="H217" s="52"/>
      <c r="I217" s="358"/>
      <c r="J217" s="358"/>
      <c r="K217" s="358"/>
      <c r="L217" s="56"/>
      <c r="M217" s="52"/>
      <c r="N217" s="52"/>
      <c r="O217" s="52" t="str">
        <f t="shared" si="1"/>
        <v>750MeV</v>
      </c>
      <c r="P217" s="76" t="str">
        <f t="shared" si="8"/>
        <v>650MeV</v>
      </c>
      <c r="Q217" s="76">
        <f t="shared" si="6"/>
        <v>548.03</v>
      </c>
      <c r="R217" s="76">
        <f t="shared" si="4"/>
        <v>807.52</v>
      </c>
      <c r="S217" s="76">
        <f t="shared" si="7"/>
        <v>108.42</v>
      </c>
      <c r="T217" s="76"/>
      <c r="U217" s="76"/>
      <c r="V217" s="76"/>
    </row>
    <row r="218">
      <c r="A218" s="104"/>
      <c r="B218" s="52"/>
      <c r="C218" s="52"/>
      <c r="D218" s="52"/>
      <c r="E218" s="52"/>
      <c r="F218" s="52"/>
      <c r="G218" s="52"/>
      <c r="H218" s="52"/>
      <c r="I218" s="358"/>
      <c r="J218" s="358"/>
      <c r="K218" s="358"/>
      <c r="L218" s="56"/>
      <c r="M218" s="52"/>
      <c r="N218" s="52"/>
      <c r="O218" s="52" t="str">
        <f t="shared" si="1"/>
        <v>750MeV</v>
      </c>
      <c r="P218" s="76" t="str">
        <f t="shared" si="8"/>
        <v>650MeV</v>
      </c>
      <c r="Q218" s="76">
        <f t="shared" si="6"/>
        <v>548.03</v>
      </c>
      <c r="R218" s="76">
        <f t="shared" si="4"/>
        <v>807.52</v>
      </c>
      <c r="S218" s="76">
        <f t="shared" si="7"/>
        <v>108.42</v>
      </c>
      <c r="T218" s="76"/>
      <c r="U218" s="76"/>
      <c r="V218" s="76"/>
    </row>
    <row r="219">
      <c r="A219" s="76"/>
      <c r="B219" s="52"/>
      <c r="C219" s="52"/>
      <c r="D219" s="52"/>
      <c r="E219" s="52"/>
      <c r="F219" s="52"/>
      <c r="G219" s="52"/>
      <c r="H219" s="52"/>
      <c r="I219" s="358"/>
      <c r="J219" s="52"/>
      <c r="K219" s="358"/>
      <c r="L219" s="56"/>
      <c r="M219" s="52"/>
      <c r="N219" s="52"/>
      <c r="O219" s="52" t="str">
        <f t="shared" si="1"/>
        <v>750MeV</v>
      </c>
      <c r="P219" s="76" t="str">
        <f t="shared" si="8"/>
        <v>650MeV</v>
      </c>
      <c r="Q219" s="76">
        <f t="shared" si="6"/>
        <v>548.03</v>
      </c>
      <c r="R219" s="76">
        <f t="shared" si="4"/>
        <v>807.52</v>
      </c>
      <c r="S219" s="76">
        <f t="shared" si="7"/>
        <v>108.42</v>
      </c>
      <c r="T219" s="76"/>
      <c r="U219" s="76"/>
      <c r="V219" s="76"/>
    </row>
    <row r="220">
      <c r="A220" s="76"/>
      <c r="B220" s="52"/>
      <c r="C220" s="52"/>
      <c r="D220" s="52"/>
      <c r="E220" s="52"/>
      <c r="F220" s="52"/>
      <c r="G220" s="52"/>
      <c r="H220" s="52"/>
      <c r="I220" s="358"/>
      <c r="J220" s="358"/>
      <c r="K220" s="52"/>
      <c r="L220" s="93"/>
      <c r="M220" s="52"/>
      <c r="N220" s="52"/>
      <c r="O220" s="52" t="str">
        <f t="shared" si="1"/>
        <v>750MeV</v>
      </c>
      <c r="P220" s="76" t="str">
        <f t="shared" si="8"/>
        <v>650MeV</v>
      </c>
      <c r="Q220" s="76">
        <f t="shared" si="6"/>
        <v>548.03</v>
      </c>
      <c r="R220" s="76">
        <f t="shared" si="4"/>
        <v>807.52</v>
      </c>
      <c r="S220" s="76">
        <f t="shared" si="7"/>
        <v>108.42</v>
      </c>
      <c r="T220" s="76"/>
      <c r="U220" s="76"/>
      <c r="V220" s="76"/>
    </row>
    <row r="221">
      <c r="A221" s="76"/>
      <c r="B221" s="52"/>
      <c r="C221" s="52"/>
      <c r="D221" s="52"/>
      <c r="E221" s="52"/>
      <c r="F221" s="52"/>
      <c r="G221" s="52"/>
      <c r="H221" s="52"/>
      <c r="I221" s="358"/>
      <c r="J221" s="52"/>
      <c r="K221" s="52"/>
      <c r="L221" s="56"/>
      <c r="M221" s="52"/>
      <c r="N221" s="52"/>
      <c r="O221" s="52" t="str">
        <f t="shared" si="1"/>
        <v>750MeV</v>
      </c>
      <c r="P221" s="76" t="str">
        <f t="shared" si="8"/>
        <v>650MeV</v>
      </c>
      <c r="Q221" s="76">
        <f t="shared" si="6"/>
        <v>548.03</v>
      </c>
      <c r="R221" s="76">
        <f t="shared" si="4"/>
        <v>807.52</v>
      </c>
      <c r="S221" s="76">
        <f t="shared" si="7"/>
        <v>108.42</v>
      </c>
      <c r="T221" s="76"/>
      <c r="U221" s="76"/>
      <c r="V221" s="76"/>
    </row>
    <row r="222">
      <c r="A222" s="76"/>
      <c r="B222" s="52"/>
      <c r="C222" s="52"/>
      <c r="D222" s="52"/>
      <c r="E222" s="52"/>
      <c r="F222" s="52"/>
      <c r="G222" s="52"/>
      <c r="H222" s="52"/>
      <c r="I222" s="52"/>
      <c r="J222" s="52"/>
      <c r="K222" s="358"/>
      <c r="L222" s="56"/>
      <c r="M222" s="52"/>
      <c r="N222" s="52"/>
      <c r="O222" s="52" t="str">
        <f t="shared" si="1"/>
        <v>750MeV</v>
      </c>
      <c r="P222" s="76" t="str">
        <f t="shared" si="8"/>
        <v>650MeV</v>
      </c>
      <c r="Q222" s="76">
        <f t="shared" si="6"/>
        <v>548.03</v>
      </c>
      <c r="R222" s="76">
        <f t="shared" si="4"/>
        <v>807.52</v>
      </c>
      <c r="S222" s="76">
        <f t="shared" si="7"/>
        <v>108.42</v>
      </c>
      <c r="T222" s="76"/>
      <c r="U222" s="76"/>
      <c r="V222" s="76"/>
    </row>
    <row r="223">
      <c r="A223" s="76"/>
      <c r="B223" s="52"/>
      <c r="C223" s="52"/>
      <c r="D223" s="52"/>
      <c r="E223" s="52"/>
      <c r="F223" s="52"/>
      <c r="G223" s="52"/>
      <c r="H223" s="52"/>
      <c r="I223" s="52"/>
      <c r="J223" s="52"/>
      <c r="K223" s="358"/>
      <c r="L223" s="56"/>
      <c r="M223" s="52"/>
      <c r="N223" s="52"/>
      <c r="O223" s="52" t="str">
        <f t="shared" si="1"/>
        <v>750MeV</v>
      </c>
      <c r="P223" s="76" t="str">
        <f t="shared" si="8"/>
        <v>650MeV</v>
      </c>
      <c r="Q223" s="76">
        <f t="shared" si="6"/>
        <v>548.03</v>
      </c>
      <c r="R223" s="76">
        <f t="shared" si="4"/>
        <v>807.52</v>
      </c>
      <c r="S223" s="76">
        <f t="shared" si="7"/>
        <v>108.42</v>
      </c>
      <c r="T223" s="76"/>
      <c r="U223" s="76"/>
      <c r="V223" s="76"/>
    </row>
    <row r="224">
      <c r="A224" s="76"/>
      <c r="B224" s="52"/>
      <c r="C224" s="52"/>
      <c r="D224" s="52"/>
      <c r="E224" s="52"/>
      <c r="F224" s="52"/>
      <c r="G224" s="52"/>
      <c r="H224" s="52"/>
      <c r="I224" s="52"/>
      <c r="J224" s="52"/>
      <c r="K224" s="358"/>
      <c r="L224" s="56"/>
      <c r="M224" s="52"/>
      <c r="N224" s="52"/>
      <c r="O224" s="52" t="str">
        <f t="shared" si="1"/>
        <v>750MeV</v>
      </c>
      <c r="P224" s="76" t="str">
        <f t="shared" si="8"/>
        <v>650MeV</v>
      </c>
      <c r="Q224" s="76">
        <f t="shared" si="6"/>
        <v>548.03</v>
      </c>
      <c r="R224" s="76">
        <f t="shared" si="4"/>
        <v>807.52</v>
      </c>
      <c r="S224" s="76">
        <f t="shared" si="7"/>
        <v>108.42</v>
      </c>
      <c r="T224" s="76"/>
      <c r="U224" s="76"/>
      <c r="V224" s="76"/>
    </row>
    <row r="225">
      <c r="A225" s="76"/>
      <c r="B225" s="52"/>
      <c r="C225" s="52"/>
      <c r="D225" s="52"/>
      <c r="E225" s="52"/>
      <c r="F225" s="52"/>
      <c r="G225" s="52"/>
      <c r="H225" s="52"/>
      <c r="I225" s="52"/>
      <c r="J225" s="52"/>
      <c r="K225" s="358"/>
      <c r="L225" s="56"/>
      <c r="M225" s="52"/>
      <c r="N225" s="52"/>
      <c r="O225" s="52" t="str">
        <f t="shared" si="1"/>
        <v>750MeV</v>
      </c>
      <c r="P225" s="76" t="str">
        <f t="shared" si="8"/>
        <v>650MeV</v>
      </c>
      <c r="Q225" s="76">
        <f t="shared" si="6"/>
        <v>548.03</v>
      </c>
      <c r="R225" s="76">
        <f t="shared" si="4"/>
        <v>807.52</v>
      </c>
      <c r="S225" s="76">
        <f t="shared" si="7"/>
        <v>108.42</v>
      </c>
      <c r="T225" s="76"/>
      <c r="U225" s="76"/>
      <c r="V225" s="76"/>
    </row>
    <row r="226">
      <c r="A226" s="76"/>
      <c r="B226" s="52"/>
      <c r="C226" s="52"/>
      <c r="D226" s="52"/>
      <c r="E226" s="52"/>
      <c r="F226" s="52"/>
      <c r="G226" s="52"/>
      <c r="H226" s="52"/>
      <c r="I226" s="52"/>
      <c r="J226" s="52"/>
      <c r="K226" s="358"/>
      <c r="L226" s="56"/>
      <c r="M226" s="52"/>
      <c r="N226" s="52"/>
      <c r="O226" s="52" t="str">
        <f t="shared" si="1"/>
        <v>750MeV</v>
      </c>
      <c r="P226" s="76" t="str">
        <f t="shared" si="8"/>
        <v>650MeV</v>
      </c>
      <c r="Q226" s="76">
        <f t="shared" si="6"/>
        <v>548.03</v>
      </c>
      <c r="R226" s="76">
        <f t="shared" si="4"/>
        <v>807.52</v>
      </c>
      <c r="S226" s="76">
        <f t="shared" si="7"/>
        <v>108.42</v>
      </c>
      <c r="T226" s="76"/>
      <c r="U226" s="76"/>
      <c r="V226" s="76"/>
    </row>
    <row r="227">
      <c r="A227" s="76"/>
      <c r="B227" s="52"/>
      <c r="C227" s="52"/>
      <c r="D227" s="52"/>
      <c r="E227" s="52"/>
      <c r="F227" s="52"/>
      <c r="G227" s="52"/>
      <c r="H227" s="52"/>
      <c r="I227" s="52"/>
      <c r="J227" s="52"/>
      <c r="K227" s="358"/>
      <c r="L227" s="56"/>
      <c r="M227" s="52"/>
      <c r="N227" s="52"/>
      <c r="O227" s="52" t="str">
        <f t="shared" si="1"/>
        <v>750MeV</v>
      </c>
      <c r="P227" s="76" t="str">
        <f t="shared" si="8"/>
        <v>650MeV</v>
      </c>
      <c r="Q227" s="76">
        <f t="shared" si="6"/>
        <v>548.03</v>
      </c>
      <c r="R227" s="76">
        <f t="shared" si="4"/>
        <v>807.52</v>
      </c>
      <c r="S227" s="76">
        <f t="shared" si="7"/>
        <v>108.42</v>
      </c>
      <c r="T227" s="76"/>
      <c r="U227" s="76"/>
      <c r="V227" s="76"/>
    </row>
    <row r="228">
      <c r="A228" s="76"/>
      <c r="B228" s="52"/>
      <c r="C228" s="52"/>
      <c r="D228" s="52"/>
      <c r="E228" s="52"/>
      <c r="F228" s="52"/>
      <c r="G228" s="52"/>
      <c r="H228" s="52"/>
      <c r="I228" s="52"/>
      <c r="J228" s="52"/>
      <c r="K228" s="358"/>
      <c r="L228" s="56"/>
      <c r="M228" s="52"/>
      <c r="N228" s="52"/>
      <c r="O228" s="52" t="str">
        <f t="shared" si="1"/>
        <v>750MeV</v>
      </c>
      <c r="P228" s="76" t="str">
        <f t="shared" si="8"/>
        <v>650MeV</v>
      </c>
      <c r="Q228" s="76">
        <f t="shared" si="6"/>
        <v>548.03</v>
      </c>
      <c r="R228" s="76">
        <f t="shared" si="4"/>
        <v>807.52</v>
      </c>
      <c r="S228" s="76">
        <f t="shared" si="7"/>
        <v>108.42</v>
      </c>
      <c r="T228" s="76"/>
      <c r="U228" s="76"/>
      <c r="V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358"/>
      <c r="L229" s="56"/>
      <c r="M229" s="52"/>
      <c r="N229" s="52"/>
      <c r="O229" s="52" t="str">
        <f t="shared" si="1"/>
        <v>750MeV</v>
      </c>
      <c r="P229" s="76" t="str">
        <f t="shared" si="8"/>
        <v>650MeV</v>
      </c>
      <c r="Q229" s="76">
        <f t="shared" si="6"/>
        <v>548.03</v>
      </c>
      <c r="R229" s="76">
        <f t="shared" si="4"/>
        <v>807.52</v>
      </c>
      <c r="S229" s="76">
        <f t="shared" si="7"/>
        <v>108.42</v>
      </c>
      <c r="T229" s="76"/>
      <c r="U229" s="76"/>
      <c r="V229" s="76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76"/>
      <c r="M230" s="52"/>
      <c r="N230" s="52"/>
      <c r="O230" s="52" t="str">
        <f t="shared" si="1"/>
        <v>750MeV</v>
      </c>
      <c r="P230" s="76" t="str">
        <f t="shared" si="8"/>
        <v>650MeV</v>
      </c>
      <c r="Q230" s="76">
        <f t="shared" si="6"/>
        <v>548.03</v>
      </c>
      <c r="R230" s="76">
        <f t="shared" si="4"/>
        <v>807.52</v>
      </c>
      <c r="S230" s="76">
        <f t="shared" si="7"/>
        <v>108.42</v>
      </c>
      <c r="T230" s="76"/>
      <c r="U230" s="76"/>
      <c r="V230" s="76"/>
    </row>
    <row r="231">
      <c r="A231" s="76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76"/>
      <c r="M231" s="52"/>
      <c r="N231" s="52"/>
      <c r="O231" s="52" t="str">
        <f t="shared" si="1"/>
        <v>750MeV</v>
      </c>
      <c r="P231" s="76" t="str">
        <f t="shared" si="8"/>
        <v>650MeV</v>
      </c>
      <c r="Q231" s="76">
        <f t="shared" si="6"/>
        <v>548.03</v>
      </c>
      <c r="R231" s="76">
        <f t="shared" si="4"/>
        <v>807.52</v>
      </c>
      <c r="S231" s="76">
        <f t="shared" si="7"/>
        <v>108.42</v>
      </c>
      <c r="T231" s="76"/>
      <c r="U231" s="76"/>
      <c r="V231" s="76"/>
    </row>
    <row r="232">
      <c r="A232" s="76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76"/>
      <c r="M232" s="52"/>
      <c r="N232" s="52"/>
      <c r="O232" s="52" t="str">
        <f t="shared" si="1"/>
        <v>750MeV</v>
      </c>
      <c r="P232" s="76" t="str">
        <f t="shared" si="8"/>
        <v>650MeV</v>
      </c>
      <c r="Q232" s="76">
        <f t="shared" si="6"/>
        <v>548.03</v>
      </c>
      <c r="R232" s="76">
        <f t="shared" si="4"/>
        <v>807.52</v>
      </c>
      <c r="S232" s="76">
        <f t="shared" si="7"/>
        <v>108.42</v>
      </c>
      <c r="T232" s="76"/>
      <c r="U232" s="76"/>
      <c r="V232" s="76"/>
    </row>
    <row r="233">
      <c r="A233" s="76"/>
      <c r="B233" s="52"/>
      <c r="C233" s="52"/>
      <c r="D233" s="52"/>
      <c r="E233" s="52"/>
      <c r="F233" s="52"/>
      <c r="G233" s="52"/>
      <c r="H233" s="52"/>
      <c r="I233" s="358"/>
      <c r="J233" s="52"/>
      <c r="K233" s="52"/>
      <c r="L233" s="76"/>
      <c r="M233" s="52"/>
      <c r="N233" s="52"/>
      <c r="O233" s="52" t="str">
        <f t="shared" si="1"/>
        <v>750MeV</v>
      </c>
      <c r="P233" s="76" t="str">
        <f t="shared" si="8"/>
        <v>650MeV</v>
      </c>
      <c r="Q233" s="76">
        <f t="shared" si="6"/>
        <v>548.03</v>
      </c>
      <c r="R233" s="76">
        <f t="shared" si="4"/>
        <v>807.52</v>
      </c>
      <c r="S233" s="76">
        <f t="shared" si="7"/>
        <v>108.42</v>
      </c>
      <c r="T233" s="76"/>
      <c r="U233" s="76"/>
      <c r="V233" s="76"/>
    </row>
    <row r="234">
      <c r="A234" s="76"/>
      <c r="B234" s="52"/>
      <c r="C234" s="52"/>
      <c r="D234" s="52"/>
      <c r="E234" s="52"/>
      <c r="F234" s="52"/>
      <c r="G234" s="52"/>
      <c r="H234" s="52"/>
      <c r="I234" s="358"/>
      <c r="J234" s="52"/>
      <c r="K234" s="52"/>
      <c r="L234" s="52"/>
      <c r="M234" s="52"/>
      <c r="N234" s="52"/>
      <c r="O234" s="52" t="str">
        <f t="shared" si="1"/>
        <v>750MeV</v>
      </c>
      <c r="P234" s="76" t="str">
        <f t="shared" si="8"/>
        <v>650MeV</v>
      </c>
      <c r="Q234" s="76">
        <f t="shared" si="6"/>
        <v>548.03</v>
      </c>
      <c r="R234" s="76">
        <f t="shared" si="4"/>
        <v>807.52</v>
      </c>
      <c r="S234" s="76">
        <f t="shared" si="7"/>
        <v>108.42</v>
      </c>
      <c r="T234" s="76"/>
      <c r="U234" s="76"/>
      <c r="V234" s="76"/>
    </row>
    <row r="235">
      <c r="A235" s="76"/>
      <c r="B235" s="52"/>
      <c r="C235" s="52"/>
      <c r="D235" s="52"/>
      <c r="E235" s="52"/>
      <c r="F235" s="52"/>
      <c r="G235" s="52"/>
      <c r="H235" s="52"/>
      <c r="I235" s="358"/>
      <c r="J235" s="52"/>
      <c r="K235" s="52"/>
      <c r="L235" s="76"/>
      <c r="M235" s="52"/>
      <c r="N235" s="52"/>
      <c r="O235" s="52" t="str">
        <f t="shared" si="1"/>
        <v>750MeV</v>
      </c>
      <c r="P235" s="76" t="str">
        <f t="shared" si="8"/>
        <v>650MeV</v>
      </c>
      <c r="Q235" s="76">
        <f t="shared" si="6"/>
        <v>548.03</v>
      </c>
      <c r="R235" s="76">
        <f t="shared" si="4"/>
        <v>807.52</v>
      </c>
      <c r="S235" s="76">
        <f t="shared" si="7"/>
        <v>108.42</v>
      </c>
      <c r="T235" s="76"/>
      <c r="U235" s="76"/>
      <c r="V235" s="76"/>
    </row>
    <row r="236">
      <c r="A236" s="76"/>
      <c r="B236" s="52"/>
      <c r="C236" s="52"/>
      <c r="D236" s="52"/>
      <c r="E236" s="52"/>
      <c r="F236" s="52"/>
      <c r="G236" s="52"/>
      <c r="H236" s="52"/>
      <c r="I236" s="358"/>
      <c r="J236" s="52"/>
      <c r="K236" s="52"/>
      <c r="L236" s="76"/>
      <c r="M236" s="52"/>
      <c r="N236" s="52"/>
      <c r="O236" s="52" t="str">
        <f t="shared" si="1"/>
        <v>750MeV</v>
      </c>
      <c r="P236" s="76" t="str">
        <f t="shared" si="8"/>
        <v>650MeV</v>
      </c>
      <c r="Q236" s="76">
        <f t="shared" si="6"/>
        <v>548.03</v>
      </c>
      <c r="R236" s="76">
        <f t="shared" si="4"/>
        <v>807.52</v>
      </c>
      <c r="S236" s="76">
        <f t="shared" si="7"/>
        <v>108.42</v>
      </c>
      <c r="T236" s="76"/>
      <c r="U236" s="76"/>
      <c r="V236" s="76"/>
    </row>
    <row r="237">
      <c r="A237" s="76"/>
      <c r="B237" s="52"/>
      <c r="C237" s="52"/>
      <c r="D237" s="52"/>
      <c r="E237" s="52"/>
      <c r="F237" s="52"/>
      <c r="G237" s="52"/>
      <c r="H237" s="52"/>
      <c r="I237" s="358"/>
      <c r="J237" s="52"/>
      <c r="K237" s="52"/>
      <c r="L237" s="76"/>
      <c r="M237" s="52"/>
      <c r="N237" s="52"/>
      <c r="O237" s="52" t="str">
        <f t="shared" si="1"/>
        <v>750MeV</v>
      </c>
      <c r="P237" s="76" t="str">
        <f t="shared" si="8"/>
        <v>650MeV</v>
      </c>
      <c r="Q237" s="76">
        <f t="shared" si="6"/>
        <v>548.03</v>
      </c>
      <c r="R237" s="76">
        <f t="shared" si="4"/>
        <v>807.52</v>
      </c>
      <c r="S237" s="76">
        <f t="shared" si="7"/>
        <v>108.42</v>
      </c>
      <c r="T237" s="76"/>
      <c r="U237" s="76"/>
      <c r="V237" s="76"/>
    </row>
    <row r="238">
      <c r="A238" s="76"/>
      <c r="B238" s="52"/>
      <c r="C238" s="52"/>
      <c r="D238" s="52"/>
      <c r="E238" s="52"/>
      <c r="F238" s="52"/>
      <c r="G238" s="52"/>
      <c r="H238" s="52"/>
      <c r="I238" s="358"/>
      <c r="J238" s="52"/>
      <c r="K238" s="52"/>
      <c r="L238" s="76"/>
      <c r="M238" s="52"/>
      <c r="N238" s="52"/>
      <c r="O238" s="52" t="str">
        <f t="shared" si="1"/>
        <v>750MeV</v>
      </c>
      <c r="P238" s="76" t="str">
        <f t="shared" si="8"/>
        <v>650MeV</v>
      </c>
      <c r="Q238" s="76">
        <f t="shared" si="6"/>
        <v>548.03</v>
      </c>
      <c r="R238" s="76">
        <f t="shared" si="4"/>
        <v>807.52</v>
      </c>
      <c r="S238" s="76">
        <f t="shared" si="7"/>
        <v>108.42</v>
      </c>
      <c r="T238" s="76"/>
      <c r="U238" s="76"/>
      <c r="V238" s="76"/>
    </row>
    <row r="239">
      <c r="A239" s="76"/>
      <c r="B239" s="52"/>
      <c r="C239" s="52"/>
      <c r="D239" s="52"/>
      <c r="E239" s="52"/>
      <c r="F239" s="52"/>
      <c r="G239" s="52"/>
      <c r="H239" s="52"/>
      <c r="I239" s="358"/>
      <c r="J239" s="52"/>
      <c r="K239" s="52"/>
      <c r="L239" s="76"/>
      <c r="M239" s="52"/>
      <c r="N239" s="52"/>
      <c r="O239" s="52" t="str">
        <f t="shared" si="1"/>
        <v>750MeV</v>
      </c>
      <c r="P239" s="76" t="str">
        <f t="shared" si="8"/>
        <v>650MeV</v>
      </c>
      <c r="Q239" s="76">
        <f t="shared" si="6"/>
        <v>548.03</v>
      </c>
      <c r="R239" s="76">
        <f t="shared" si="4"/>
        <v>807.52</v>
      </c>
      <c r="S239" s="76">
        <f t="shared" si="7"/>
        <v>108.42</v>
      </c>
      <c r="T239" s="76"/>
      <c r="U239" s="76"/>
      <c r="V239" s="76"/>
    </row>
    <row r="240">
      <c r="A240" s="76"/>
      <c r="B240" s="52"/>
      <c r="C240" s="52"/>
      <c r="D240" s="52"/>
      <c r="E240" s="52"/>
      <c r="F240" s="52"/>
      <c r="G240" s="52"/>
      <c r="H240" s="52"/>
      <c r="I240" s="358"/>
      <c r="J240" s="52"/>
      <c r="K240" s="52"/>
      <c r="L240" s="76"/>
      <c r="M240" s="52"/>
      <c r="N240" s="52"/>
      <c r="O240" s="52" t="str">
        <f t="shared" si="1"/>
        <v>750MeV</v>
      </c>
      <c r="P240" s="76" t="str">
        <f t="shared" si="8"/>
        <v>650MeV</v>
      </c>
      <c r="Q240" s="76">
        <f t="shared" si="6"/>
        <v>548.03</v>
      </c>
      <c r="R240" s="76">
        <f t="shared" si="4"/>
        <v>807.52</v>
      </c>
      <c r="S240" s="76">
        <f t="shared" si="7"/>
        <v>108.42</v>
      </c>
      <c r="T240" s="76"/>
      <c r="U240" s="76"/>
      <c r="V240" s="76"/>
    </row>
    <row r="241">
      <c r="A241" s="52"/>
      <c r="B241" s="52"/>
      <c r="C241" s="52"/>
      <c r="D241" s="52"/>
      <c r="E241" s="52"/>
      <c r="F241" s="52"/>
      <c r="G241" s="52"/>
      <c r="H241" s="52"/>
      <c r="I241" s="358"/>
      <c r="J241" s="52"/>
      <c r="K241" s="52"/>
      <c r="L241" s="76"/>
      <c r="M241" s="52"/>
      <c r="N241" s="52"/>
      <c r="O241" s="52" t="str">
        <f t="shared" si="1"/>
        <v>750MeV</v>
      </c>
      <c r="P241" s="76" t="str">
        <f t="shared" si="8"/>
        <v>650MeV</v>
      </c>
      <c r="Q241" s="76">
        <f t="shared" si="6"/>
        <v>548.03</v>
      </c>
      <c r="R241" s="76">
        <f t="shared" si="4"/>
        <v>807.52</v>
      </c>
      <c r="S241" s="76">
        <f t="shared" si="7"/>
        <v>108.42</v>
      </c>
      <c r="T241" s="76"/>
      <c r="U241" s="76"/>
      <c r="V241" s="76"/>
    </row>
    <row r="242">
      <c r="A242" s="76"/>
      <c r="B242" s="52"/>
      <c r="C242" s="52"/>
      <c r="D242" s="52"/>
      <c r="E242" s="52"/>
      <c r="F242" s="52"/>
      <c r="G242" s="52"/>
      <c r="H242" s="52"/>
      <c r="I242" s="358"/>
      <c r="J242" s="52"/>
      <c r="K242" s="52"/>
      <c r="L242" s="76"/>
      <c r="M242" s="52"/>
      <c r="N242" s="52"/>
      <c r="O242" s="52" t="str">
        <f t="shared" si="1"/>
        <v>750MeV</v>
      </c>
      <c r="P242" s="76" t="str">
        <f t="shared" si="8"/>
        <v>650MeV</v>
      </c>
      <c r="Q242" s="76">
        <f t="shared" si="6"/>
        <v>548.03</v>
      </c>
      <c r="R242" s="76">
        <f t="shared" si="4"/>
        <v>807.52</v>
      </c>
      <c r="S242" s="76">
        <f t="shared" si="7"/>
        <v>108.42</v>
      </c>
      <c r="T242" s="76"/>
      <c r="U242" s="76"/>
      <c r="V242" s="76"/>
    </row>
    <row r="243">
      <c r="A243" s="76"/>
      <c r="B243" s="52"/>
      <c r="C243" s="52"/>
      <c r="D243" s="52"/>
      <c r="E243" s="52"/>
      <c r="F243" s="52"/>
      <c r="G243" s="52"/>
      <c r="H243" s="52"/>
      <c r="I243" s="358"/>
      <c r="J243" s="52"/>
      <c r="K243" s="52"/>
      <c r="L243" s="76"/>
      <c r="M243" s="52"/>
      <c r="N243" s="52"/>
      <c r="O243" s="52" t="str">
        <f t="shared" si="1"/>
        <v>750MeV</v>
      </c>
      <c r="P243" s="76" t="str">
        <f t="shared" si="8"/>
        <v>650MeV</v>
      </c>
      <c r="Q243" s="76">
        <f t="shared" si="6"/>
        <v>548.03</v>
      </c>
      <c r="R243" s="76">
        <f t="shared" si="4"/>
        <v>807.52</v>
      </c>
      <c r="S243" s="76">
        <f t="shared" si="7"/>
        <v>108.42</v>
      </c>
      <c r="T243" s="76"/>
      <c r="U243" s="76"/>
      <c r="V243" s="76"/>
    </row>
    <row r="244">
      <c r="A244" s="76"/>
      <c r="B244" s="52"/>
      <c r="C244" s="52"/>
      <c r="D244" s="52"/>
      <c r="E244" s="52"/>
      <c r="F244" s="52"/>
      <c r="G244" s="52"/>
      <c r="H244" s="52"/>
      <c r="I244" s="358"/>
      <c r="J244" s="52"/>
      <c r="K244" s="52"/>
      <c r="L244" s="76"/>
      <c r="M244" s="52"/>
      <c r="N244" s="52"/>
      <c r="O244" s="52" t="str">
        <f t="shared" si="1"/>
        <v>750MeV</v>
      </c>
      <c r="P244" s="76" t="str">
        <f t="shared" si="8"/>
        <v>650MeV</v>
      </c>
      <c r="Q244" s="76">
        <f t="shared" si="6"/>
        <v>548.03</v>
      </c>
      <c r="R244" s="76">
        <f t="shared" si="4"/>
        <v>807.52</v>
      </c>
      <c r="S244" s="76">
        <f t="shared" si="7"/>
        <v>108.42</v>
      </c>
      <c r="T244" s="76"/>
      <c r="U244" s="76"/>
      <c r="V244" s="76"/>
    </row>
    <row r="245">
      <c r="A245" s="76"/>
      <c r="B245" s="52"/>
      <c r="C245" s="52"/>
      <c r="D245" s="52"/>
      <c r="E245" s="52"/>
      <c r="F245" s="52"/>
      <c r="G245" s="52"/>
      <c r="H245" s="52"/>
      <c r="I245" s="358"/>
      <c r="J245" s="52"/>
      <c r="K245" s="52"/>
      <c r="L245" s="76"/>
      <c r="M245" s="52"/>
      <c r="N245" s="52"/>
      <c r="O245" s="52" t="str">
        <f t="shared" si="1"/>
        <v>750MeV</v>
      </c>
      <c r="P245" s="76" t="str">
        <f t="shared" si="8"/>
        <v>650MeV</v>
      </c>
      <c r="Q245" s="76">
        <f t="shared" si="6"/>
        <v>548.03</v>
      </c>
      <c r="R245" s="76">
        <f t="shared" si="4"/>
        <v>807.52</v>
      </c>
      <c r="S245" s="76">
        <f t="shared" si="7"/>
        <v>108.42</v>
      </c>
      <c r="T245" s="76"/>
      <c r="U245" s="76"/>
      <c r="V245" s="76"/>
    </row>
    <row r="246">
      <c r="A246" s="76"/>
      <c r="B246" s="52"/>
      <c r="C246" s="52"/>
      <c r="D246" s="52"/>
      <c r="E246" s="52"/>
      <c r="F246" s="52"/>
      <c r="G246" s="52"/>
      <c r="H246" s="52"/>
      <c r="I246" s="358"/>
      <c r="J246" s="52"/>
      <c r="K246" s="52"/>
      <c r="L246" s="76"/>
      <c r="M246" s="52"/>
      <c r="N246" s="52"/>
      <c r="O246" s="52" t="str">
        <f t="shared" si="1"/>
        <v>750MeV</v>
      </c>
      <c r="P246" s="76" t="str">
        <f t="shared" si="8"/>
        <v>650MeV</v>
      </c>
      <c r="Q246" s="76">
        <f t="shared" si="6"/>
        <v>548.03</v>
      </c>
      <c r="R246" s="76">
        <f t="shared" si="4"/>
        <v>807.52</v>
      </c>
      <c r="S246" s="76">
        <f t="shared" si="7"/>
        <v>108.42</v>
      </c>
      <c r="T246" s="76"/>
      <c r="U246" s="76"/>
      <c r="V246" s="76"/>
    </row>
    <row r="247">
      <c r="A247" s="76"/>
      <c r="B247" s="52"/>
      <c r="C247" s="52"/>
      <c r="D247" s="52"/>
      <c r="E247" s="52"/>
      <c r="F247" s="52"/>
      <c r="G247" s="52"/>
      <c r="H247" s="52"/>
      <c r="I247" s="358"/>
      <c r="J247" s="52"/>
      <c r="K247" s="52"/>
      <c r="L247" s="76"/>
      <c r="M247" s="52"/>
      <c r="N247" s="52"/>
      <c r="O247" s="52" t="str">
        <f t="shared" si="1"/>
        <v>750MeV</v>
      </c>
      <c r="P247" s="76" t="str">
        <f t="shared" si="8"/>
        <v>650MeV</v>
      </c>
      <c r="Q247" s="76">
        <f t="shared" si="6"/>
        <v>548.03</v>
      </c>
      <c r="R247" s="76">
        <f t="shared" si="4"/>
        <v>807.52</v>
      </c>
      <c r="S247" s="76">
        <f t="shared" si="7"/>
        <v>108.42</v>
      </c>
      <c r="T247" s="76"/>
      <c r="U247" s="76"/>
      <c r="V247" s="76"/>
    </row>
    <row r="248">
      <c r="A248" s="76"/>
      <c r="B248" s="52"/>
      <c r="C248" s="52"/>
      <c r="D248" s="52"/>
      <c r="E248" s="52"/>
      <c r="F248" s="52"/>
      <c r="G248" s="52"/>
      <c r="H248" s="52"/>
      <c r="I248" s="358"/>
      <c r="J248" s="52"/>
      <c r="K248" s="52"/>
      <c r="L248" s="76"/>
      <c r="M248" s="52"/>
      <c r="N248" s="52"/>
      <c r="O248" s="52" t="str">
        <f t="shared" si="1"/>
        <v>750MeV</v>
      </c>
      <c r="P248" s="76" t="str">
        <f t="shared" si="8"/>
        <v>650MeV</v>
      </c>
      <c r="Q248" s="76">
        <f t="shared" si="6"/>
        <v>548.03</v>
      </c>
      <c r="R248" s="76">
        <f t="shared" si="4"/>
        <v>807.52</v>
      </c>
      <c r="S248" s="76">
        <f t="shared" si="7"/>
        <v>108.42</v>
      </c>
      <c r="T248" s="76"/>
      <c r="U248" s="76"/>
      <c r="V248" s="76"/>
    </row>
    <row r="249"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76"/>
      <c r="M249" s="52"/>
      <c r="N249" s="52"/>
      <c r="O249" s="52" t="str">
        <f t="shared" si="1"/>
        <v>750MeV</v>
      </c>
      <c r="P249" s="76" t="str">
        <f t="shared" si="8"/>
        <v>650MeV</v>
      </c>
      <c r="Q249" s="76">
        <f t="shared" si="6"/>
        <v>548.03</v>
      </c>
      <c r="R249" s="76">
        <f t="shared" si="4"/>
        <v>807.52</v>
      </c>
      <c r="S249" s="76">
        <f t="shared" si="7"/>
        <v>108.42</v>
      </c>
      <c r="T249" s="76"/>
      <c r="U249" s="76"/>
      <c r="V249" s="76"/>
    </row>
    <row r="250">
      <c r="A250" s="76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76"/>
      <c r="M250" s="52"/>
      <c r="N250" s="52"/>
      <c r="O250" s="52" t="str">
        <f t="shared" si="1"/>
        <v>750MeV</v>
      </c>
      <c r="P250" s="76" t="str">
        <f t="shared" si="8"/>
        <v>650MeV</v>
      </c>
      <c r="Q250" s="76">
        <f t="shared" si="6"/>
        <v>548.03</v>
      </c>
      <c r="R250" s="76">
        <f t="shared" si="4"/>
        <v>807.52</v>
      </c>
      <c r="S250" s="76">
        <f t="shared" si="7"/>
        <v>108.42</v>
      </c>
      <c r="T250" s="76"/>
      <c r="U250" s="76"/>
      <c r="V250" s="76"/>
    </row>
    <row r="251">
      <c r="A251" s="76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76"/>
      <c r="M251" s="52"/>
      <c r="N251" s="52"/>
      <c r="O251" s="52" t="str">
        <f t="shared" si="1"/>
        <v>750MeV</v>
      </c>
      <c r="P251" s="76" t="str">
        <f t="shared" si="8"/>
        <v>650MeV</v>
      </c>
      <c r="Q251" s="76">
        <f t="shared" si="6"/>
        <v>548.03</v>
      </c>
      <c r="R251" s="76">
        <f t="shared" si="4"/>
        <v>807.52</v>
      </c>
      <c r="S251" s="76">
        <f t="shared" si="7"/>
        <v>108.42</v>
      </c>
      <c r="T251" s="76"/>
      <c r="U251" s="76"/>
      <c r="V251" s="76"/>
    </row>
    <row r="252">
      <c r="A252" s="76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76"/>
      <c r="M252" s="52"/>
      <c r="N252" s="52"/>
      <c r="O252" s="52" t="str">
        <f t="shared" si="1"/>
        <v>750MeV</v>
      </c>
      <c r="P252" s="76" t="str">
        <f t="shared" si="8"/>
        <v>650MeV</v>
      </c>
      <c r="Q252" s="76">
        <f t="shared" si="6"/>
        <v>548.03</v>
      </c>
      <c r="R252" s="76">
        <f t="shared" si="4"/>
        <v>807.52</v>
      </c>
      <c r="S252" s="76">
        <f t="shared" si="7"/>
        <v>108.42</v>
      </c>
      <c r="T252" s="76"/>
      <c r="U252" s="76"/>
      <c r="V252" s="76"/>
    </row>
    <row r="253">
      <c r="A253" s="76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76"/>
      <c r="M253" s="52"/>
      <c r="N253" s="52"/>
      <c r="O253" s="52" t="str">
        <f t="shared" si="1"/>
        <v>750MeV</v>
      </c>
      <c r="P253" s="76" t="str">
        <f t="shared" si="8"/>
        <v>650MeV</v>
      </c>
      <c r="Q253" s="76">
        <f t="shared" si="6"/>
        <v>548.03</v>
      </c>
      <c r="R253" s="76">
        <f t="shared" si="4"/>
        <v>807.52</v>
      </c>
      <c r="S253" s="76">
        <f t="shared" si="7"/>
        <v>108.42</v>
      </c>
      <c r="T253" s="76"/>
      <c r="U253" s="76"/>
      <c r="V253" s="76"/>
    </row>
    <row r="254">
      <c r="A254" s="76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76"/>
      <c r="M254" s="52"/>
      <c r="N254" s="52"/>
      <c r="O254" s="52" t="str">
        <f t="shared" si="1"/>
        <v>750MeV</v>
      </c>
      <c r="P254" s="76" t="str">
        <f t="shared" si="8"/>
        <v>650MeV</v>
      </c>
      <c r="Q254" s="76">
        <f t="shared" si="6"/>
        <v>548.03</v>
      </c>
      <c r="R254" s="76">
        <f t="shared" si="4"/>
        <v>807.52</v>
      </c>
      <c r="S254" s="76">
        <f t="shared" si="7"/>
        <v>108.42</v>
      </c>
      <c r="T254" s="76"/>
      <c r="U254" s="76"/>
      <c r="V254" s="76"/>
    </row>
    <row r="255">
      <c r="A255" s="76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 t="str">
        <f t="shared" si="1"/>
        <v>750MeV</v>
      </c>
      <c r="P255" s="76" t="str">
        <f t="shared" si="8"/>
        <v>650MeV</v>
      </c>
      <c r="Q255" s="76">
        <f t="shared" si="6"/>
        <v>548.03</v>
      </c>
      <c r="R255" s="76">
        <f t="shared" si="4"/>
        <v>807.52</v>
      </c>
      <c r="S255" s="76">
        <f t="shared" si="7"/>
        <v>108.42</v>
      </c>
      <c r="T255" s="76"/>
      <c r="U255" s="76"/>
      <c r="V255" s="76"/>
    </row>
    <row r="256">
      <c r="A256" s="76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 t="str">
        <f t="shared" si="1"/>
        <v>750MeV</v>
      </c>
      <c r="P256" s="76" t="str">
        <f t="shared" si="8"/>
        <v>650MeV</v>
      </c>
      <c r="Q256" s="76">
        <f t="shared" si="6"/>
        <v>548.03</v>
      </c>
      <c r="R256" s="76">
        <f t="shared" si="4"/>
        <v>807.52</v>
      </c>
      <c r="S256" s="76">
        <f t="shared" si="7"/>
        <v>108.42</v>
      </c>
      <c r="T256" s="76"/>
      <c r="U256" s="76"/>
      <c r="V256" s="76"/>
    </row>
    <row r="257">
      <c r="A257" s="76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 t="str">
        <f t="shared" si="1"/>
        <v>750MeV</v>
      </c>
      <c r="P257" s="76" t="str">
        <f t="shared" si="8"/>
        <v>650MeV</v>
      </c>
      <c r="Q257" s="76">
        <f t="shared" si="6"/>
        <v>548.03</v>
      </c>
      <c r="R257" s="76">
        <f t="shared" si="4"/>
        <v>807.52</v>
      </c>
      <c r="S257" s="76">
        <f t="shared" si="7"/>
        <v>108.42</v>
      </c>
      <c r="T257" s="76"/>
      <c r="U257" s="76"/>
      <c r="V257" s="76"/>
    </row>
    <row r="258">
      <c r="A258" s="104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76"/>
      <c r="M258" s="52"/>
      <c r="N258" s="52"/>
      <c r="O258" s="52" t="str">
        <f t="shared" si="1"/>
        <v>750MeV</v>
      </c>
      <c r="P258" s="76" t="str">
        <f t="shared" si="8"/>
        <v>650MeV</v>
      </c>
      <c r="Q258" s="76">
        <f t="shared" si="6"/>
        <v>548.03</v>
      </c>
      <c r="R258" s="76">
        <f t="shared" si="4"/>
        <v>807.52</v>
      </c>
      <c r="S258" s="76">
        <f t="shared" si="7"/>
        <v>108.42</v>
      </c>
      <c r="T258" s="76"/>
      <c r="U258" s="76"/>
      <c r="V258" s="76"/>
    </row>
    <row r="259">
      <c r="A259" s="76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76"/>
      <c r="M259" s="52"/>
      <c r="N259" s="52"/>
      <c r="O259" s="52" t="str">
        <f t="shared" si="1"/>
        <v>750MeV</v>
      </c>
      <c r="P259" s="76" t="str">
        <f t="shared" si="8"/>
        <v>650MeV</v>
      </c>
      <c r="Q259" s="76">
        <f t="shared" si="6"/>
        <v>548.03</v>
      </c>
      <c r="R259" s="76">
        <f t="shared" si="4"/>
        <v>807.52</v>
      </c>
      <c r="S259" s="76">
        <f t="shared" si="7"/>
        <v>108.42</v>
      </c>
      <c r="T259" s="76"/>
      <c r="U259" s="76"/>
      <c r="V259" s="76"/>
    </row>
    <row r="260">
      <c r="A260" s="76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76"/>
      <c r="M260" s="52"/>
      <c r="N260" s="52"/>
      <c r="O260" s="52" t="str">
        <f t="shared" si="1"/>
        <v>750MeV</v>
      </c>
      <c r="P260" s="76" t="str">
        <f t="shared" si="8"/>
        <v>650MeV</v>
      </c>
      <c r="Q260" s="76">
        <f t="shared" si="6"/>
        <v>548.03</v>
      </c>
      <c r="R260" s="76">
        <f t="shared" si="4"/>
        <v>807.52</v>
      </c>
      <c r="S260" s="76">
        <f t="shared" si="7"/>
        <v>108.42</v>
      </c>
      <c r="T260" s="76"/>
      <c r="U260" s="76"/>
      <c r="V260" s="76"/>
    </row>
    <row r="261">
      <c r="A261" s="76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76"/>
      <c r="M261" s="52"/>
      <c r="N261" s="52"/>
      <c r="O261" s="52" t="str">
        <f t="shared" si="1"/>
        <v>750MeV</v>
      </c>
      <c r="P261" s="76" t="str">
        <f t="shared" si="8"/>
        <v>650MeV</v>
      </c>
      <c r="Q261" s="76">
        <f t="shared" si="6"/>
        <v>548.03</v>
      </c>
      <c r="R261" s="76">
        <f t="shared" si="4"/>
        <v>807.52</v>
      </c>
      <c r="S261" s="76">
        <f t="shared" si="7"/>
        <v>108.42</v>
      </c>
      <c r="T261" s="76"/>
      <c r="U261" s="76"/>
      <c r="V261" s="76"/>
    </row>
    <row r="262">
      <c r="A262" s="76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76"/>
      <c r="M262" s="52"/>
      <c r="N262" s="52"/>
      <c r="O262" s="52" t="str">
        <f t="shared" si="1"/>
        <v>750MeV</v>
      </c>
      <c r="P262" s="76" t="str">
        <f t="shared" si="8"/>
        <v>650MeV</v>
      </c>
      <c r="Q262" s="76">
        <f t="shared" si="6"/>
        <v>548.03</v>
      </c>
      <c r="R262" s="76">
        <f t="shared" si="4"/>
        <v>807.52</v>
      </c>
      <c r="S262" s="76">
        <f t="shared" si="7"/>
        <v>108.42</v>
      </c>
      <c r="T262" s="76"/>
      <c r="U262" s="76"/>
      <c r="V262" s="76"/>
    </row>
    <row r="263">
      <c r="A263" s="76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76"/>
      <c r="M263" s="52"/>
      <c r="N263" s="52"/>
      <c r="O263" s="52" t="str">
        <f t="shared" si="1"/>
        <v>750MeV</v>
      </c>
      <c r="P263" s="76" t="str">
        <f t="shared" si="8"/>
        <v>650MeV</v>
      </c>
      <c r="Q263" s="76">
        <f t="shared" si="6"/>
        <v>548.03</v>
      </c>
      <c r="R263" s="76">
        <f t="shared" si="4"/>
        <v>807.52</v>
      </c>
      <c r="S263" s="76">
        <f t="shared" si="7"/>
        <v>108.42</v>
      </c>
      <c r="T263" s="76"/>
      <c r="U263" s="76"/>
      <c r="V263" s="76"/>
    </row>
    <row r="264">
      <c r="A264" s="76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 t="str">
        <f t="shared" si="1"/>
        <v>750MeV</v>
      </c>
      <c r="P264" s="76" t="str">
        <f t="shared" si="8"/>
        <v>650MeV</v>
      </c>
      <c r="Q264" s="76">
        <f t="shared" si="6"/>
        <v>548.03</v>
      </c>
      <c r="R264" s="76">
        <f t="shared" si="4"/>
        <v>807.52</v>
      </c>
      <c r="S264" s="76">
        <f t="shared" si="7"/>
        <v>108.42</v>
      </c>
      <c r="T264" s="76"/>
      <c r="U264" s="76"/>
      <c r="V264" s="76"/>
    </row>
    <row r="265">
      <c r="A265" s="76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 t="str">
        <f t="shared" si="1"/>
        <v>750MeV</v>
      </c>
      <c r="P265" s="76" t="str">
        <f t="shared" si="8"/>
        <v>650MeV</v>
      </c>
      <c r="Q265" s="76">
        <f>if($H265="LH2",$Q264+$F265,$Q264+0)</f>
        <v>548.03</v>
      </c>
      <c r="R265" s="76">
        <f>if($H265="LD2",$R264+$F265,$R264+0)</f>
        <v>807.52</v>
      </c>
      <c r="S265" s="76">
        <f>if($H265="dummy",$S264+$F265,$S264+0)</f>
        <v>108.42</v>
      </c>
      <c r="T265" s="76"/>
      <c r="U265" s="76"/>
      <c r="V265" s="76"/>
    </row>
    <row r="266">
      <c r="A266" s="76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76"/>
      <c r="M266" s="52"/>
      <c r="N266" s="52"/>
      <c r="O266" s="52" t="str">
        <f t="shared" si="1"/>
        <v>750MeV</v>
      </c>
      <c r="P266" s="76" t="str">
        <f t="shared" si="8"/>
        <v>650MeV</v>
      </c>
      <c r="Q266" s="76">
        <f t="shared" ref="Q266:Q462" si="9">if($I266="LH2",$Q265+$F266,$Q265+0)</f>
        <v>548.03</v>
      </c>
      <c r="R266" s="76">
        <f t="shared" ref="R266:R462" si="10">if($I266="LD2",$R265+$F266,$R265+0)</f>
        <v>807.52</v>
      </c>
      <c r="S266" s="76">
        <f t="shared" ref="S266:S462" si="11">if($I266="dummy",$S265+$F266,$S265+0)</f>
        <v>108.42</v>
      </c>
      <c r="T266" s="76"/>
      <c r="U266" s="76"/>
      <c r="V266" s="76"/>
    </row>
    <row r="267">
      <c r="A267" s="76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76"/>
      <c r="M267" s="52"/>
      <c r="N267" s="52"/>
      <c r="O267" s="52" t="str">
        <f t="shared" si="1"/>
        <v>750MeV</v>
      </c>
      <c r="P267" s="76" t="str">
        <f t="shared" si="8"/>
        <v>650MeV</v>
      </c>
      <c r="Q267" s="76">
        <f t="shared" si="9"/>
        <v>548.03</v>
      </c>
      <c r="R267" s="76">
        <f t="shared" si="10"/>
        <v>807.52</v>
      </c>
      <c r="S267" s="76">
        <f t="shared" si="11"/>
        <v>108.42</v>
      </c>
      <c r="T267" s="76"/>
      <c r="U267" s="76"/>
      <c r="V267" s="76"/>
    </row>
    <row r="268">
      <c r="A268" s="76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76"/>
      <c r="M268" s="52"/>
      <c r="N268" s="52"/>
      <c r="O268" s="52" t="str">
        <f t="shared" si="1"/>
        <v>750MeV</v>
      </c>
      <c r="P268" s="76" t="str">
        <f t="shared" si="8"/>
        <v>650MeV</v>
      </c>
      <c r="Q268" s="76">
        <f t="shared" si="9"/>
        <v>548.03</v>
      </c>
      <c r="R268" s="76">
        <f t="shared" si="10"/>
        <v>807.52</v>
      </c>
      <c r="S268" s="76">
        <f t="shared" si="11"/>
        <v>108.42</v>
      </c>
      <c r="T268" s="76"/>
      <c r="U268" s="76"/>
      <c r="V268" s="76"/>
    </row>
    <row r="269">
      <c r="A269" s="76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 t="str">
        <f t="shared" si="1"/>
        <v>750MeV</v>
      </c>
      <c r="P269" s="76" t="str">
        <f t="shared" si="8"/>
        <v>650MeV</v>
      </c>
      <c r="Q269" s="76">
        <f t="shared" si="9"/>
        <v>548.03</v>
      </c>
      <c r="R269" s="76">
        <f t="shared" si="10"/>
        <v>807.52</v>
      </c>
      <c r="S269" s="76">
        <f t="shared" si="11"/>
        <v>108.42</v>
      </c>
      <c r="T269" s="76"/>
      <c r="U269" s="76"/>
      <c r="V269" s="76"/>
    </row>
    <row r="270">
      <c r="A270" s="76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76"/>
      <c r="M270" s="52"/>
      <c r="N270" s="52"/>
      <c r="O270" s="52" t="str">
        <f t="shared" si="1"/>
        <v>750MeV</v>
      </c>
      <c r="P270" s="76" t="str">
        <f t="shared" si="8"/>
        <v>650MeV</v>
      </c>
      <c r="Q270" s="76">
        <f t="shared" si="9"/>
        <v>548.03</v>
      </c>
      <c r="R270" s="76">
        <f t="shared" si="10"/>
        <v>807.52</v>
      </c>
      <c r="S270" s="76">
        <f t="shared" si="11"/>
        <v>108.42</v>
      </c>
      <c r="T270" s="76"/>
      <c r="U270" s="76"/>
      <c r="V270" s="76"/>
    </row>
    <row r="271">
      <c r="A271" s="76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76"/>
      <c r="M271" s="52"/>
      <c r="N271" s="52"/>
      <c r="O271" s="52" t="str">
        <f t="shared" si="1"/>
        <v>750MeV</v>
      </c>
      <c r="P271" s="76" t="str">
        <f t="shared" si="8"/>
        <v>650MeV</v>
      </c>
      <c r="Q271" s="76">
        <f t="shared" si="9"/>
        <v>548.03</v>
      </c>
      <c r="R271" s="76">
        <f t="shared" si="10"/>
        <v>807.52</v>
      </c>
      <c r="S271" s="76">
        <f t="shared" si="11"/>
        <v>108.42</v>
      </c>
      <c r="T271" s="76"/>
      <c r="U271" s="76"/>
      <c r="V271" s="76"/>
    </row>
    <row r="272">
      <c r="A272" s="76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76"/>
      <c r="M272" s="52"/>
      <c r="N272" s="52"/>
      <c r="O272" s="52" t="str">
        <f t="shared" si="1"/>
        <v>750MeV</v>
      </c>
      <c r="P272" s="76" t="str">
        <f t="shared" si="8"/>
        <v>650MeV</v>
      </c>
      <c r="Q272" s="76">
        <f t="shared" si="9"/>
        <v>548.03</v>
      </c>
      <c r="R272" s="76">
        <f t="shared" si="10"/>
        <v>807.52</v>
      </c>
      <c r="S272" s="76">
        <f t="shared" si="11"/>
        <v>108.42</v>
      </c>
      <c r="T272" s="76"/>
      <c r="U272" s="76"/>
      <c r="V272" s="76"/>
    </row>
    <row r="273">
      <c r="A273" s="76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76"/>
      <c r="M273" s="52"/>
      <c r="N273" s="52"/>
      <c r="O273" s="52" t="str">
        <f t="shared" si="1"/>
        <v>750MeV</v>
      </c>
      <c r="P273" s="76" t="str">
        <f t="shared" si="8"/>
        <v>650MeV</v>
      </c>
      <c r="Q273" s="76">
        <f t="shared" si="9"/>
        <v>548.03</v>
      </c>
      <c r="R273" s="76">
        <f t="shared" si="10"/>
        <v>807.52</v>
      </c>
      <c r="S273" s="76">
        <f t="shared" si="11"/>
        <v>108.42</v>
      </c>
      <c r="T273" s="76"/>
      <c r="U273" s="76"/>
      <c r="V273" s="76"/>
    </row>
    <row r="274">
      <c r="A274" s="76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76"/>
      <c r="M274" s="52"/>
      <c r="N274" s="52"/>
      <c r="O274" s="52" t="str">
        <f t="shared" si="1"/>
        <v>750MeV</v>
      </c>
      <c r="P274" s="76" t="str">
        <f t="shared" si="8"/>
        <v>650MeV</v>
      </c>
      <c r="Q274" s="76">
        <f t="shared" si="9"/>
        <v>548.03</v>
      </c>
      <c r="R274" s="76">
        <f t="shared" si="10"/>
        <v>807.52</v>
      </c>
      <c r="S274" s="76">
        <f t="shared" si="11"/>
        <v>108.42</v>
      </c>
      <c r="T274" s="76"/>
      <c r="U274" s="76"/>
      <c r="V274" s="76"/>
    </row>
    <row r="275">
      <c r="A275" s="76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76"/>
      <c r="M275" s="52"/>
      <c r="N275" s="52"/>
      <c r="O275" s="52" t="str">
        <f t="shared" si="1"/>
        <v>750MeV</v>
      </c>
      <c r="P275" s="76" t="str">
        <f t="shared" si="8"/>
        <v>650MeV</v>
      </c>
      <c r="Q275" s="76">
        <f t="shared" si="9"/>
        <v>548.03</v>
      </c>
      <c r="R275" s="76">
        <f t="shared" si="10"/>
        <v>807.52</v>
      </c>
      <c r="S275" s="76">
        <f t="shared" si="11"/>
        <v>108.42</v>
      </c>
      <c r="T275" s="76"/>
      <c r="U275" s="76"/>
      <c r="V275" s="76"/>
    </row>
    <row r="276">
      <c r="A276" s="76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76"/>
      <c r="M276" s="52"/>
      <c r="N276" s="52"/>
      <c r="O276" s="52" t="str">
        <f t="shared" si="1"/>
        <v>750MeV</v>
      </c>
      <c r="P276" s="76" t="str">
        <f t="shared" si="8"/>
        <v>650MeV</v>
      </c>
      <c r="Q276" s="76">
        <f t="shared" si="9"/>
        <v>548.03</v>
      </c>
      <c r="R276" s="76">
        <f t="shared" si="10"/>
        <v>807.52</v>
      </c>
      <c r="S276" s="76">
        <f t="shared" si="11"/>
        <v>108.42</v>
      </c>
      <c r="T276" s="76"/>
      <c r="U276" s="76"/>
      <c r="V276" s="76"/>
    </row>
    <row r="277">
      <c r="A277" s="76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76"/>
      <c r="M277" s="52"/>
      <c r="N277" s="52"/>
      <c r="O277" s="52" t="str">
        <f t="shared" si="1"/>
        <v>750MeV</v>
      </c>
      <c r="P277" s="76" t="str">
        <f t="shared" si="8"/>
        <v>650MeV</v>
      </c>
      <c r="Q277" s="76">
        <f t="shared" si="9"/>
        <v>548.03</v>
      </c>
      <c r="R277" s="76">
        <f t="shared" si="10"/>
        <v>807.52</v>
      </c>
      <c r="S277" s="76">
        <f t="shared" si="11"/>
        <v>108.42</v>
      </c>
      <c r="T277" s="76"/>
      <c r="U277" s="76"/>
      <c r="V277" s="76"/>
    </row>
    <row r="278">
      <c r="A278" s="76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76"/>
      <c r="M278" s="52"/>
      <c r="N278" s="52"/>
      <c r="O278" s="52" t="str">
        <f t="shared" si="1"/>
        <v>750MeV</v>
      </c>
      <c r="P278" s="76" t="str">
        <f t="shared" si="8"/>
        <v>650MeV</v>
      </c>
      <c r="Q278" s="76">
        <f t="shared" si="9"/>
        <v>548.03</v>
      </c>
      <c r="R278" s="76">
        <f t="shared" si="10"/>
        <v>807.52</v>
      </c>
      <c r="S278" s="76">
        <f t="shared" si="11"/>
        <v>108.42</v>
      </c>
      <c r="T278" s="76"/>
      <c r="U278" s="76"/>
      <c r="V278" s="76"/>
    </row>
    <row r="279">
      <c r="A279" s="76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76"/>
      <c r="M279" s="52"/>
      <c r="N279" s="52"/>
      <c r="O279" s="52" t="str">
        <f t="shared" si="1"/>
        <v>750MeV</v>
      </c>
      <c r="P279" s="76" t="str">
        <f t="shared" si="8"/>
        <v>650MeV</v>
      </c>
      <c r="Q279" s="76">
        <f t="shared" si="9"/>
        <v>548.03</v>
      </c>
      <c r="R279" s="76">
        <f t="shared" si="10"/>
        <v>807.52</v>
      </c>
      <c r="S279" s="76">
        <f t="shared" si="11"/>
        <v>108.42</v>
      </c>
      <c r="T279" s="76"/>
      <c r="U279" s="76"/>
      <c r="V279" s="76"/>
    </row>
    <row r="280">
      <c r="A280" s="76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 t="str">
        <f t="shared" si="1"/>
        <v>750MeV</v>
      </c>
      <c r="P280" s="76" t="str">
        <f t="shared" si="8"/>
        <v>650MeV</v>
      </c>
      <c r="Q280" s="76">
        <f t="shared" si="9"/>
        <v>548.03</v>
      </c>
      <c r="R280" s="76">
        <f t="shared" si="10"/>
        <v>807.52</v>
      </c>
      <c r="S280" s="76">
        <f t="shared" si="11"/>
        <v>108.42</v>
      </c>
      <c r="T280" s="76"/>
      <c r="U280" s="76"/>
      <c r="V280" s="76"/>
    </row>
    <row r="281">
      <c r="A281" s="76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76"/>
      <c r="M281" s="52"/>
      <c r="N281" s="52"/>
      <c r="O281" s="52" t="str">
        <f t="shared" si="1"/>
        <v>750MeV</v>
      </c>
      <c r="P281" s="76" t="str">
        <f t="shared" si="8"/>
        <v>650MeV</v>
      </c>
      <c r="Q281" s="76">
        <f t="shared" si="9"/>
        <v>548.03</v>
      </c>
      <c r="R281" s="76">
        <f t="shared" si="10"/>
        <v>807.52</v>
      </c>
      <c r="S281" s="76">
        <f t="shared" si="11"/>
        <v>108.42</v>
      </c>
      <c r="T281" s="76"/>
      <c r="U281" s="76"/>
      <c r="V281" s="76"/>
    </row>
    <row r="282">
      <c r="A282" s="76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76"/>
      <c r="M282" s="52"/>
      <c r="N282" s="52"/>
      <c r="O282" s="52" t="str">
        <f t="shared" si="1"/>
        <v>750MeV</v>
      </c>
      <c r="P282" s="76" t="str">
        <f t="shared" si="8"/>
        <v>650MeV</v>
      </c>
      <c r="Q282" s="76">
        <f t="shared" si="9"/>
        <v>548.03</v>
      </c>
      <c r="R282" s="76">
        <f t="shared" si="10"/>
        <v>807.52</v>
      </c>
      <c r="S282" s="76">
        <f t="shared" si="11"/>
        <v>108.42</v>
      </c>
      <c r="T282" s="76"/>
      <c r="U282" s="76"/>
      <c r="V282" s="76"/>
    </row>
    <row r="283">
      <c r="A283" s="76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76"/>
      <c r="M283" s="52"/>
      <c r="N283" s="52"/>
      <c r="O283" s="52" t="str">
        <f t="shared" si="1"/>
        <v>750MeV</v>
      </c>
      <c r="P283" s="76" t="str">
        <f t="shared" si="8"/>
        <v>650MeV</v>
      </c>
      <c r="Q283" s="76">
        <f t="shared" si="9"/>
        <v>548.03</v>
      </c>
      <c r="R283" s="76">
        <f t="shared" si="10"/>
        <v>807.52</v>
      </c>
      <c r="S283" s="76">
        <f t="shared" si="11"/>
        <v>108.42</v>
      </c>
      <c r="T283" s="76"/>
      <c r="U283" s="76"/>
      <c r="V283" s="76"/>
    </row>
    <row r="284">
      <c r="A284" s="76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76"/>
      <c r="M284" s="52"/>
      <c r="N284" s="52"/>
      <c r="O284" s="52" t="str">
        <f t="shared" si="1"/>
        <v>750MeV</v>
      </c>
      <c r="P284" s="76" t="str">
        <f t="shared" si="8"/>
        <v>650MeV</v>
      </c>
      <c r="Q284" s="76">
        <f t="shared" si="9"/>
        <v>548.03</v>
      </c>
      <c r="R284" s="76">
        <f t="shared" si="10"/>
        <v>807.52</v>
      </c>
      <c r="S284" s="76">
        <f t="shared" si="11"/>
        <v>108.42</v>
      </c>
      <c r="T284" s="76"/>
      <c r="U284" s="76"/>
      <c r="V284" s="76"/>
    </row>
    <row r="285">
      <c r="A285" s="76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76"/>
      <c r="M285" s="52"/>
      <c r="N285" s="52"/>
      <c r="O285" s="52" t="str">
        <f t="shared" si="1"/>
        <v>750MeV</v>
      </c>
      <c r="P285" s="76" t="str">
        <f t="shared" si="8"/>
        <v>650MeV</v>
      </c>
      <c r="Q285" s="76">
        <f t="shared" si="9"/>
        <v>548.03</v>
      </c>
      <c r="R285" s="76">
        <f t="shared" si="10"/>
        <v>807.52</v>
      </c>
      <c r="S285" s="76">
        <f t="shared" si="11"/>
        <v>108.42</v>
      </c>
      <c r="T285" s="76"/>
      <c r="U285" s="76"/>
      <c r="V285" s="76"/>
    </row>
    <row r="286">
      <c r="A286" s="76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76"/>
      <c r="M286" s="52"/>
      <c r="N286" s="52"/>
      <c r="O286" s="52" t="str">
        <f t="shared" si="1"/>
        <v>750MeV</v>
      </c>
      <c r="P286" s="76" t="str">
        <f t="shared" si="8"/>
        <v>650MeV</v>
      </c>
      <c r="Q286" s="76">
        <f t="shared" si="9"/>
        <v>548.03</v>
      </c>
      <c r="R286" s="76">
        <f t="shared" si="10"/>
        <v>807.52</v>
      </c>
      <c r="S286" s="76">
        <f t="shared" si="11"/>
        <v>108.42</v>
      </c>
      <c r="T286" s="76"/>
      <c r="U286" s="76"/>
      <c r="V286" s="76"/>
    </row>
    <row r="287">
      <c r="A287" s="76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 t="str">
        <f t="shared" si="1"/>
        <v>750MeV</v>
      </c>
      <c r="P287" s="76" t="str">
        <f t="shared" si="8"/>
        <v>650MeV</v>
      </c>
      <c r="Q287" s="76">
        <f t="shared" si="9"/>
        <v>548.03</v>
      </c>
      <c r="R287" s="76">
        <f t="shared" si="10"/>
        <v>807.52</v>
      </c>
      <c r="S287" s="76">
        <f t="shared" si="11"/>
        <v>108.42</v>
      </c>
      <c r="T287" s="76"/>
      <c r="U287" s="76"/>
      <c r="V287" s="76"/>
    </row>
    <row r="288">
      <c r="A288" s="76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76"/>
      <c r="M288" s="52"/>
      <c r="N288" s="52"/>
      <c r="O288" s="52" t="str">
        <f t="shared" si="1"/>
        <v>750MeV</v>
      </c>
      <c r="P288" s="76" t="str">
        <f t="shared" si="8"/>
        <v>650MeV</v>
      </c>
      <c r="Q288" s="76">
        <f t="shared" si="9"/>
        <v>548.03</v>
      </c>
      <c r="R288" s="76">
        <f t="shared" si="10"/>
        <v>807.52</v>
      </c>
      <c r="S288" s="76">
        <f t="shared" si="11"/>
        <v>108.42</v>
      </c>
      <c r="T288" s="76"/>
      <c r="U288" s="76"/>
      <c r="V288" s="76"/>
    </row>
    <row r="289">
      <c r="A289" s="76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76"/>
      <c r="M289" s="52"/>
      <c r="N289" s="52"/>
      <c r="O289" s="52" t="str">
        <f t="shared" si="1"/>
        <v>750MeV</v>
      </c>
      <c r="P289" s="76" t="str">
        <f t="shared" si="8"/>
        <v>650MeV</v>
      </c>
      <c r="Q289" s="76">
        <f t="shared" si="9"/>
        <v>548.03</v>
      </c>
      <c r="R289" s="76">
        <f t="shared" si="10"/>
        <v>807.52</v>
      </c>
      <c r="S289" s="76">
        <f t="shared" si="11"/>
        <v>108.42</v>
      </c>
      <c r="T289" s="76"/>
      <c r="U289" s="76"/>
      <c r="V289" s="76"/>
    </row>
    <row r="290">
      <c r="A290" s="76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76"/>
      <c r="M290" s="52"/>
      <c r="N290" s="52"/>
      <c r="O290" s="52" t="str">
        <f t="shared" si="1"/>
        <v>750MeV</v>
      </c>
      <c r="P290" s="76" t="str">
        <f t="shared" si="8"/>
        <v>650MeV</v>
      </c>
      <c r="Q290" s="76">
        <f t="shared" si="9"/>
        <v>548.03</v>
      </c>
      <c r="R290" s="76">
        <f t="shared" si="10"/>
        <v>807.52</v>
      </c>
      <c r="S290" s="76">
        <f t="shared" si="11"/>
        <v>108.42</v>
      </c>
      <c r="T290" s="76"/>
      <c r="U290" s="76"/>
      <c r="V290" s="76"/>
    </row>
    <row r="291">
      <c r="A291" s="104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76"/>
      <c r="M291" s="52"/>
      <c r="N291" s="52"/>
      <c r="O291" s="52" t="str">
        <f t="shared" si="1"/>
        <v>750MeV</v>
      </c>
      <c r="P291" s="76" t="str">
        <f t="shared" si="8"/>
        <v>650MeV</v>
      </c>
      <c r="Q291" s="76">
        <f t="shared" si="9"/>
        <v>548.03</v>
      </c>
      <c r="R291" s="76">
        <f t="shared" si="10"/>
        <v>807.52</v>
      </c>
      <c r="S291" s="76">
        <f t="shared" si="11"/>
        <v>108.42</v>
      </c>
      <c r="T291" s="76"/>
      <c r="U291" s="76"/>
      <c r="V291" s="76"/>
    </row>
    <row r="292">
      <c r="A292" s="76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76"/>
      <c r="M292" s="52"/>
      <c r="N292" s="52"/>
      <c r="O292" s="52" t="str">
        <f t="shared" si="1"/>
        <v>750MeV</v>
      </c>
      <c r="P292" s="76" t="str">
        <f t="shared" si="8"/>
        <v>650MeV</v>
      </c>
      <c r="Q292" s="76">
        <f t="shared" si="9"/>
        <v>548.03</v>
      </c>
      <c r="R292" s="76">
        <f t="shared" si="10"/>
        <v>807.52</v>
      </c>
      <c r="S292" s="76">
        <f t="shared" si="11"/>
        <v>108.42</v>
      </c>
      <c r="T292" s="76"/>
      <c r="U292" s="76"/>
      <c r="V292" s="76"/>
    </row>
    <row r="293">
      <c r="A293" s="76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76"/>
      <c r="M293" s="52"/>
      <c r="N293" s="52"/>
      <c r="O293" s="52" t="str">
        <f t="shared" si="1"/>
        <v>750MeV</v>
      </c>
      <c r="P293" s="76" t="str">
        <f t="shared" si="8"/>
        <v>650MeV</v>
      </c>
      <c r="Q293" s="76">
        <f t="shared" si="9"/>
        <v>548.03</v>
      </c>
      <c r="R293" s="76">
        <f t="shared" si="10"/>
        <v>807.52</v>
      </c>
      <c r="S293" s="76">
        <f t="shared" si="11"/>
        <v>108.42</v>
      </c>
      <c r="T293" s="76"/>
      <c r="U293" s="76"/>
      <c r="V293" s="76"/>
    </row>
    <row r="294">
      <c r="A294" s="76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76"/>
      <c r="M294" s="52"/>
      <c r="N294" s="52"/>
      <c r="O294" s="52" t="str">
        <f t="shared" si="1"/>
        <v>750MeV</v>
      </c>
      <c r="P294" s="76" t="str">
        <f t="shared" si="8"/>
        <v>650MeV</v>
      </c>
      <c r="Q294" s="76">
        <f t="shared" si="9"/>
        <v>548.03</v>
      </c>
      <c r="R294" s="76">
        <f t="shared" si="10"/>
        <v>807.52</v>
      </c>
      <c r="S294" s="76">
        <f t="shared" si="11"/>
        <v>108.42</v>
      </c>
      <c r="T294" s="76"/>
      <c r="U294" s="76"/>
      <c r="V294" s="76"/>
    </row>
    <row r="295">
      <c r="A295" s="76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76"/>
      <c r="M295" s="52"/>
      <c r="N295" s="52"/>
      <c r="O295" s="52" t="str">
        <f t="shared" si="1"/>
        <v>750MeV</v>
      </c>
      <c r="P295" s="76" t="str">
        <f t="shared" si="8"/>
        <v>650MeV</v>
      </c>
      <c r="Q295" s="76">
        <f t="shared" si="9"/>
        <v>548.03</v>
      </c>
      <c r="R295" s="76">
        <f t="shared" si="10"/>
        <v>807.52</v>
      </c>
      <c r="S295" s="76">
        <f t="shared" si="11"/>
        <v>108.42</v>
      </c>
      <c r="T295" s="76"/>
      <c r="U295" s="76"/>
      <c r="V295" s="76"/>
    </row>
    <row r="296">
      <c r="A296" s="76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76"/>
      <c r="M296" s="52"/>
      <c r="N296" s="52"/>
      <c r="O296" s="52" t="str">
        <f t="shared" si="1"/>
        <v>750MeV</v>
      </c>
      <c r="P296" s="76" t="str">
        <f t="shared" si="8"/>
        <v>650MeV</v>
      </c>
      <c r="Q296" s="76">
        <f t="shared" si="9"/>
        <v>548.03</v>
      </c>
      <c r="R296" s="76">
        <f t="shared" si="10"/>
        <v>807.52</v>
      </c>
      <c r="S296" s="76">
        <f t="shared" si="11"/>
        <v>108.42</v>
      </c>
      <c r="T296" s="76"/>
      <c r="U296" s="76"/>
      <c r="V296" s="76"/>
    </row>
    <row r="297">
      <c r="A297" s="76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76"/>
      <c r="M297" s="52"/>
      <c r="N297" s="52"/>
      <c r="O297" s="52" t="str">
        <f t="shared" si="1"/>
        <v>750MeV</v>
      </c>
      <c r="P297" s="76" t="str">
        <f t="shared" si="8"/>
        <v>650MeV</v>
      </c>
      <c r="Q297" s="76">
        <f t="shared" si="9"/>
        <v>548.03</v>
      </c>
      <c r="R297" s="76">
        <f t="shared" si="10"/>
        <v>807.52</v>
      </c>
      <c r="S297" s="76">
        <f t="shared" si="11"/>
        <v>108.42</v>
      </c>
      <c r="T297" s="76"/>
      <c r="U297" s="76"/>
      <c r="V297" s="76"/>
    </row>
    <row r="298">
      <c r="A298" s="76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 t="str">
        <f t="shared" si="1"/>
        <v>750MeV</v>
      </c>
      <c r="P298" s="76" t="str">
        <f t="shared" si="8"/>
        <v>650MeV</v>
      </c>
      <c r="Q298" s="76">
        <f t="shared" si="9"/>
        <v>548.03</v>
      </c>
      <c r="R298" s="76">
        <f t="shared" si="10"/>
        <v>807.52</v>
      </c>
      <c r="S298" s="76">
        <f t="shared" si="11"/>
        <v>108.42</v>
      </c>
      <c r="T298" s="76"/>
      <c r="U298" s="76"/>
      <c r="V298" s="76"/>
    </row>
    <row r="299">
      <c r="A299" s="76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76"/>
      <c r="M299" s="52"/>
      <c r="N299" s="52"/>
      <c r="O299" s="52" t="str">
        <f t="shared" si="1"/>
        <v>750MeV</v>
      </c>
      <c r="P299" s="76" t="str">
        <f t="shared" si="8"/>
        <v>650MeV</v>
      </c>
      <c r="Q299" s="76">
        <f t="shared" si="9"/>
        <v>548.03</v>
      </c>
      <c r="R299" s="76">
        <f t="shared" si="10"/>
        <v>807.52</v>
      </c>
      <c r="S299" s="76">
        <f t="shared" si="11"/>
        <v>108.42</v>
      </c>
      <c r="T299" s="76"/>
      <c r="U299" s="76"/>
      <c r="V299" s="76"/>
    </row>
    <row r="300">
      <c r="A300" s="76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76"/>
      <c r="M300" s="52"/>
      <c r="N300" s="52"/>
      <c r="O300" s="52" t="str">
        <f t="shared" si="1"/>
        <v>750MeV</v>
      </c>
      <c r="P300" s="76" t="str">
        <f t="shared" si="8"/>
        <v>650MeV</v>
      </c>
      <c r="Q300" s="76">
        <f t="shared" si="9"/>
        <v>548.03</v>
      </c>
      <c r="R300" s="76">
        <f t="shared" si="10"/>
        <v>807.52</v>
      </c>
      <c r="S300" s="76">
        <f t="shared" si="11"/>
        <v>108.42</v>
      </c>
      <c r="T300" s="76"/>
      <c r="U300" s="76"/>
      <c r="V300" s="76"/>
    </row>
    <row r="301">
      <c r="A301" s="76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76"/>
      <c r="M301" s="52"/>
      <c r="N301" s="52"/>
      <c r="O301" s="52" t="str">
        <f t="shared" si="1"/>
        <v>750MeV</v>
      </c>
      <c r="P301" s="76" t="str">
        <f t="shared" si="8"/>
        <v>650MeV</v>
      </c>
      <c r="Q301" s="76">
        <f t="shared" si="9"/>
        <v>548.03</v>
      </c>
      <c r="R301" s="76">
        <f t="shared" si="10"/>
        <v>807.52</v>
      </c>
      <c r="S301" s="76">
        <f t="shared" si="11"/>
        <v>108.42</v>
      </c>
      <c r="T301" s="76"/>
      <c r="U301" s="76"/>
      <c r="V301" s="76"/>
    </row>
    <row r="302">
      <c r="A302" s="76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76"/>
      <c r="M302" s="52"/>
      <c r="N302" s="52"/>
      <c r="O302" s="52" t="str">
        <f t="shared" si="1"/>
        <v>750MeV</v>
      </c>
      <c r="P302" s="76" t="str">
        <f t="shared" si="8"/>
        <v>650MeV</v>
      </c>
      <c r="Q302" s="76">
        <f t="shared" si="9"/>
        <v>548.03</v>
      </c>
      <c r="R302" s="76">
        <f t="shared" si="10"/>
        <v>807.52</v>
      </c>
      <c r="S302" s="76">
        <f t="shared" si="11"/>
        <v>108.42</v>
      </c>
      <c r="T302" s="76"/>
      <c r="U302" s="76"/>
      <c r="V302" s="76"/>
    </row>
    <row r="303">
      <c r="A303" s="76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76"/>
      <c r="M303" s="52"/>
      <c r="N303" s="52"/>
      <c r="O303" s="52" t="str">
        <f t="shared" si="1"/>
        <v>750MeV</v>
      </c>
      <c r="P303" s="76" t="str">
        <f t="shared" si="8"/>
        <v>650MeV</v>
      </c>
      <c r="Q303" s="76">
        <f t="shared" si="9"/>
        <v>548.03</v>
      </c>
      <c r="R303" s="76">
        <f t="shared" si="10"/>
        <v>807.52</v>
      </c>
      <c r="S303" s="76">
        <f t="shared" si="11"/>
        <v>108.42</v>
      </c>
      <c r="T303" s="76"/>
      <c r="U303" s="76"/>
      <c r="V303" s="76"/>
    </row>
    <row r="304">
      <c r="A304" s="76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76"/>
      <c r="M304" s="52"/>
      <c r="N304" s="52"/>
      <c r="O304" s="52" t="str">
        <f t="shared" si="1"/>
        <v>750MeV</v>
      </c>
      <c r="P304" s="76" t="str">
        <f t="shared" si="8"/>
        <v>650MeV</v>
      </c>
      <c r="Q304" s="76">
        <f t="shared" si="9"/>
        <v>548.03</v>
      </c>
      <c r="R304" s="76">
        <f t="shared" si="10"/>
        <v>807.52</v>
      </c>
      <c r="S304" s="76">
        <f t="shared" si="11"/>
        <v>108.42</v>
      </c>
      <c r="T304" s="76"/>
      <c r="U304" s="76"/>
      <c r="V304" s="76"/>
    </row>
    <row r="305">
      <c r="A305" s="76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76"/>
      <c r="M305" s="52"/>
      <c r="N305" s="52"/>
      <c r="O305" s="52" t="str">
        <f t="shared" si="1"/>
        <v>750MeV</v>
      </c>
      <c r="P305" s="76" t="str">
        <f t="shared" si="8"/>
        <v>650MeV</v>
      </c>
      <c r="Q305" s="76">
        <f t="shared" si="9"/>
        <v>548.03</v>
      </c>
      <c r="R305" s="76">
        <f t="shared" si="10"/>
        <v>807.52</v>
      </c>
      <c r="S305" s="76">
        <f t="shared" si="11"/>
        <v>108.42</v>
      </c>
      <c r="T305" s="76"/>
      <c r="U305" s="76"/>
      <c r="V305" s="76"/>
    </row>
    <row r="306">
      <c r="A306" s="76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76"/>
      <c r="M306" s="52"/>
      <c r="N306" s="52"/>
      <c r="O306" s="52" t="str">
        <f t="shared" si="1"/>
        <v>750MeV</v>
      </c>
      <c r="P306" s="76" t="str">
        <f t="shared" si="8"/>
        <v>650MeV</v>
      </c>
      <c r="Q306" s="76">
        <f t="shared" si="9"/>
        <v>548.03</v>
      </c>
      <c r="R306" s="76">
        <f t="shared" si="10"/>
        <v>807.52</v>
      </c>
      <c r="S306" s="76">
        <f t="shared" si="11"/>
        <v>108.42</v>
      </c>
      <c r="T306" s="76"/>
      <c r="U306" s="76"/>
      <c r="V306" s="76"/>
    </row>
    <row r="307">
      <c r="A307" s="76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76"/>
      <c r="M307" s="52"/>
      <c r="N307" s="52"/>
      <c r="O307" s="52" t="str">
        <f t="shared" si="1"/>
        <v>750MeV</v>
      </c>
      <c r="P307" s="76" t="str">
        <f t="shared" si="8"/>
        <v>650MeV</v>
      </c>
      <c r="Q307" s="76">
        <f t="shared" si="9"/>
        <v>548.03</v>
      </c>
      <c r="R307" s="76">
        <f t="shared" si="10"/>
        <v>807.52</v>
      </c>
      <c r="S307" s="76">
        <f t="shared" si="11"/>
        <v>108.42</v>
      </c>
      <c r="T307" s="76"/>
      <c r="U307" s="76"/>
      <c r="V307" s="76"/>
    </row>
    <row r="308">
      <c r="A308" s="76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76"/>
      <c r="M308" s="52"/>
      <c r="N308" s="52"/>
      <c r="O308" s="52" t="str">
        <f t="shared" si="1"/>
        <v>750MeV</v>
      </c>
      <c r="P308" s="76" t="str">
        <f t="shared" si="8"/>
        <v>650MeV</v>
      </c>
      <c r="Q308" s="76">
        <f t="shared" si="9"/>
        <v>548.03</v>
      </c>
      <c r="R308" s="76">
        <f t="shared" si="10"/>
        <v>807.52</v>
      </c>
      <c r="S308" s="76">
        <f t="shared" si="11"/>
        <v>108.42</v>
      </c>
      <c r="T308" s="76"/>
      <c r="U308" s="76"/>
      <c r="V308" s="76"/>
    </row>
    <row r="309">
      <c r="A309" s="76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76"/>
      <c r="M309" s="52"/>
      <c r="N309" s="52"/>
      <c r="O309" s="52" t="str">
        <f t="shared" si="1"/>
        <v>750MeV</v>
      </c>
      <c r="P309" s="76" t="str">
        <f t="shared" si="8"/>
        <v>650MeV</v>
      </c>
      <c r="Q309" s="76">
        <f t="shared" si="9"/>
        <v>548.03</v>
      </c>
      <c r="R309" s="76">
        <f t="shared" si="10"/>
        <v>807.52</v>
      </c>
      <c r="S309" s="76">
        <f t="shared" si="11"/>
        <v>108.42</v>
      </c>
      <c r="T309" s="76"/>
      <c r="U309" s="76"/>
      <c r="V309" s="76"/>
    </row>
    <row r="310">
      <c r="A310" s="76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76"/>
      <c r="M310" s="52"/>
      <c r="N310" s="52"/>
      <c r="O310" s="52" t="str">
        <f t="shared" si="1"/>
        <v>750MeV</v>
      </c>
      <c r="P310" s="76" t="str">
        <f t="shared" si="8"/>
        <v>650MeV</v>
      </c>
      <c r="Q310" s="76">
        <f t="shared" si="9"/>
        <v>548.03</v>
      </c>
      <c r="R310" s="76">
        <f t="shared" si="10"/>
        <v>807.52</v>
      </c>
      <c r="S310" s="76">
        <f t="shared" si="11"/>
        <v>108.42</v>
      </c>
      <c r="T310" s="76"/>
      <c r="U310" s="76"/>
      <c r="V310" s="76"/>
    </row>
    <row r="311">
      <c r="A311" s="76"/>
      <c r="B311" s="76"/>
      <c r="C311" s="52"/>
      <c r="D311" s="52"/>
      <c r="E311" s="52"/>
      <c r="F311" s="52"/>
      <c r="G311" s="52"/>
      <c r="H311" s="52"/>
      <c r="I311" s="52"/>
      <c r="J311" s="52"/>
      <c r="K311" s="52"/>
      <c r="L311" s="76"/>
      <c r="M311" s="52"/>
      <c r="N311" s="52"/>
      <c r="O311" s="52" t="str">
        <f t="shared" si="1"/>
        <v>750MeV</v>
      </c>
      <c r="P311" s="76" t="str">
        <f t="shared" si="8"/>
        <v>650MeV</v>
      </c>
      <c r="Q311" s="76">
        <f t="shared" si="9"/>
        <v>548.03</v>
      </c>
      <c r="R311" s="76">
        <f t="shared" si="10"/>
        <v>807.52</v>
      </c>
      <c r="S311" s="76">
        <f t="shared" si="11"/>
        <v>108.42</v>
      </c>
      <c r="T311" s="76"/>
      <c r="U311" s="76"/>
      <c r="V311" s="76"/>
    </row>
    <row r="312">
      <c r="A312" s="76"/>
      <c r="B312" s="76"/>
      <c r="C312" s="52"/>
      <c r="D312" s="52"/>
      <c r="E312" s="52"/>
      <c r="F312" s="52"/>
      <c r="G312" s="52"/>
      <c r="H312" s="52"/>
      <c r="I312" s="52"/>
      <c r="J312" s="52"/>
      <c r="K312" s="52"/>
      <c r="L312" s="76"/>
      <c r="M312" s="52"/>
      <c r="N312" s="52"/>
      <c r="O312" s="52" t="str">
        <f t="shared" si="1"/>
        <v>750MeV</v>
      </c>
      <c r="P312" s="76" t="str">
        <f t="shared" si="8"/>
        <v>650MeV</v>
      </c>
      <c r="Q312" s="76">
        <f t="shared" si="9"/>
        <v>548.03</v>
      </c>
      <c r="R312" s="76">
        <f t="shared" si="10"/>
        <v>807.52</v>
      </c>
      <c r="S312" s="76">
        <f t="shared" si="11"/>
        <v>108.42</v>
      </c>
      <c r="T312" s="76"/>
      <c r="U312" s="76"/>
      <c r="V312" s="76"/>
    </row>
    <row r="313">
      <c r="A313" s="76"/>
      <c r="B313" s="76"/>
      <c r="C313" s="52"/>
      <c r="D313" s="52"/>
      <c r="E313" s="52"/>
      <c r="F313" s="52"/>
      <c r="G313" s="52"/>
      <c r="H313" s="52"/>
      <c r="I313" s="52"/>
      <c r="J313" s="52"/>
      <c r="K313" s="52"/>
      <c r="L313" s="76"/>
      <c r="M313" s="52"/>
      <c r="N313" s="52"/>
      <c r="O313" s="52" t="str">
        <f t="shared" si="1"/>
        <v>750MeV</v>
      </c>
      <c r="P313" s="76" t="str">
        <f t="shared" si="8"/>
        <v>650MeV</v>
      </c>
      <c r="Q313" s="76">
        <f t="shared" si="9"/>
        <v>548.03</v>
      </c>
      <c r="R313" s="76">
        <f t="shared" si="10"/>
        <v>807.52</v>
      </c>
      <c r="S313" s="76">
        <f t="shared" si="11"/>
        <v>108.42</v>
      </c>
      <c r="T313" s="76"/>
      <c r="U313" s="76"/>
      <c r="V313" s="76"/>
    </row>
    <row r="314">
      <c r="A314" s="76"/>
      <c r="B314" s="76"/>
      <c r="C314" s="52"/>
      <c r="D314" s="52"/>
      <c r="E314" s="52"/>
      <c r="F314" s="52"/>
      <c r="G314" s="52"/>
      <c r="H314" s="52"/>
      <c r="I314" s="52"/>
      <c r="J314" s="52"/>
      <c r="K314" s="52"/>
      <c r="L314" s="76"/>
      <c r="M314" s="52"/>
      <c r="N314" s="52"/>
      <c r="O314" s="52" t="str">
        <f t="shared" si="1"/>
        <v>750MeV</v>
      </c>
      <c r="P314" s="76" t="str">
        <f t="shared" si="8"/>
        <v>650MeV</v>
      </c>
      <c r="Q314" s="76">
        <f t="shared" si="9"/>
        <v>548.03</v>
      </c>
      <c r="R314" s="76">
        <f t="shared" si="10"/>
        <v>807.52</v>
      </c>
      <c r="S314" s="76">
        <f t="shared" si="11"/>
        <v>108.42</v>
      </c>
      <c r="T314" s="76"/>
      <c r="U314" s="76"/>
      <c r="V314" s="76"/>
    </row>
    <row r="315">
      <c r="A315" s="76"/>
      <c r="B315" s="76"/>
      <c r="C315" s="52"/>
      <c r="D315" s="52"/>
      <c r="E315" s="52"/>
      <c r="F315" s="52"/>
      <c r="G315" s="52"/>
      <c r="H315" s="52"/>
      <c r="I315" s="52"/>
      <c r="J315" s="52"/>
      <c r="K315" s="52"/>
      <c r="L315" s="76"/>
      <c r="M315" s="52"/>
      <c r="N315" s="52"/>
      <c r="O315" s="52" t="str">
        <f t="shared" si="1"/>
        <v>750MeV</v>
      </c>
      <c r="P315" s="76" t="str">
        <f t="shared" si="8"/>
        <v>650MeV</v>
      </c>
      <c r="Q315" s="76">
        <f t="shared" si="9"/>
        <v>548.03</v>
      </c>
      <c r="R315" s="76">
        <f t="shared" si="10"/>
        <v>807.52</v>
      </c>
      <c r="S315" s="76">
        <f t="shared" si="11"/>
        <v>108.42</v>
      </c>
      <c r="T315" s="76"/>
      <c r="U315" s="76"/>
      <c r="V315" s="76"/>
    </row>
    <row r="316">
      <c r="A316" s="76"/>
      <c r="B316" s="76"/>
      <c r="C316" s="52"/>
      <c r="D316" s="52"/>
      <c r="E316" s="52"/>
      <c r="F316" s="52"/>
      <c r="G316" s="52"/>
      <c r="H316" s="52"/>
      <c r="I316" s="52"/>
      <c r="J316" s="52"/>
      <c r="K316" s="52"/>
      <c r="L316" s="76"/>
      <c r="M316" s="52"/>
      <c r="N316" s="52"/>
      <c r="O316" s="52" t="str">
        <f t="shared" si="1"/>
        <v>750MeV</v>
      </c>
      <c r="P316" s="76" t="str">
        <f t="shared" si="8"/>
        <v>650MeV</v>
      </c>
      <c r="Q316" s="76">
        <f t="shared" si="9"/>
        <v>548.03</v>
      </c>
      <c r="R316" s="76">
        <f t="shared" si="10"/>
        <v>807.52</v>
      </c>
      <c r="S316" s="76">
        <f t="shared" si="11"/>
        <v>108.42</v>
      </c>
      <c r="T316" s="76"/>
      <c r="U316" s="76"/>
      <c r="V316" s="76"/>
    </row>
    <row r="317">
      <c r="A317" s="76"/>
      <c r="B317" s="76"/>
      <c r="C317" s="52"/>
      <c r="D317" s="52"/>
      <c r="E317" s="52"/>
      <c r="F317" s="52"/>
      <c r="G317" s="52"/>
      <c r="H317" s="52"/>
      <c r="I317" s="52"/>
      <c r="J317" s="52"/>
      <c r="K317" s="52"/>
      <c r="L317" s="76"/>
      <c r="M317" s="52"/>
      <c r="N317" s="52"/>
      <c r="O317" s="52" t="str">
        <f t="shared" si="1"/>
        <v>750MeV</v>
      </c>
      <c r="P317" s="76" t="str">
        <f t="shared" si="8"/>
        <v>650MeV</v>
      </c>
      <c r="Q317" s="76">
        <f t="shared" si="9"/>
        <v>548.03</v>
      </c>
      <c r="R317" s="76">
        <f t="shared" si="10"/>
        <v>807.52</v>
      </c>
      <c r="S317" s="76">
        <f t="shared" si="11"/>
        <v>108.42</v>
      </c>
      <c r="T317" s="76"/>
      <c r="U317" s="76"/>
      <c r="V317" s="76"/>
    </row>
    <row r="318">
      <c r="A318" s="76"/>
      <c r="B318" s="76"/>
      <c r="C318" s="52"/>
      <c r="D318" s="52"/>
      <c r="E318" s="52"/>
      <c r="F318" s="52"/>
      <c r="G318" s="52"/>
      <c r="H318" s="52"/>
      <c r="I318" s="52"/>
      <c r="J318" s="52"/>
      <c r="K318" s="52"/>
      <c r="L318" s="76"/>
      <c r="M318" s="52"/>
      <c r="N318" s="52"/>
      <c r="O318" s="52" t="str">
        <f t="shared" si="1"/>
        <v>750MeV</v>
      </c>
      <c r="P318" s="76" t="str">
        <f t="shared" si="8"/>
        <v>650MeV</v>
      </c>
      <c r="Q318" s="76">
        <f t="shared" si="9"/>
        <v>548.03</v>
      </c>
      <c r="R318" s="76">
        <f t="shared" si="10"/>
        <v>807.52</v>
      </c>
      <c r="S318" s="76">
        <f t="shared" si="11"/>
        <v>108.42</v>
      </c>
      <c r="T318" s="76"/>
      <c r="U318" s="76"/>
      <c r="V318" s="76"/>
    </row>
    <row r="319">
      <c r="A319" s="76"/>
      <c r="B319" s="76"/>
      <c r="C319" s="52"/>
      <c r="D319" s="52"/>
      <c r="E319" s="52"/>
      <c r="F319" s="52"/>
      <c r="G319" s="52"/>
      <c r="H319" s="52"/>
      <c r="I319" s="52"/>
      <c r="J319" s="52"/>
      <c r="K319" s="52"/>
      <c r="L319" s="76"/>
      <c r="M319" s="52"/>
      <c r="N319" s="52"/>
      <c r="O319" s="52" t="str">
        <f t="shared" si="1"/>
        <v>750MeV</v>
      </c>
      <c r="P319" s="76" t="str">
        <f t="shared" si="8"/>
        <v>650MeV</v>
      </c>
      <c r="Q319" s="76">
        <f t="shared" si="9"/>
        <v>548.03</v>
      </c>
      <c r="R319" s="76">
        <f t="shared" si="10"/>
        <v>807.52</v>
      </c>
      <c r="S319" s="76">
        <f t="shared" si="11"/>
        <v>108.42</v>
      </c>
      <c r="T319" s="76"/>
      <c r="U319" s="76"/>
      <c r="V319" s="76"/>
    </row>
    <row r="320">
      <c r="A320" s="76"/>
      <c r="B320" s="76"/>
      <c r="C320" s="52"/>
      <c r="D320" s="52"/>
      <c r="E320" s="52"/>
      <c r="F320" s="52"/>
      <c r="G320" s="52"/>
      <c r="H320" s="52"/>
      <c r="I320" s="52"/>
      <c r="J320" s="52"/>
      <c r="K320" s="52"/>
      <c r="L320" s="76"/>
      <c r="M320" s="52"/>
      <c r="N320" s="52"/>
      <c r="O320" s="52" t="str">
        <f t="shared" si="1"/>
        <v>750MeV</v>
      </c>
      <c r="P320" s="76" t="str">
        <f t="shared" si="8"/>
        <v>650MeV</v>
      </c>
      <c r="Q320" s="76">
        <f t="shared" si="9"/>
        <v>548.03</v>
      </c>
      <c r="R320" s="76">
        <f t="shared" si="10"/>
        <v>807.52</v>
      </c>
      <c r="S320" s="76">
        <f t="shared" si="11"/>
        <v>108.42</v>
      </c>
      <c r="T320" s="76"/>
      <c r="U320" s="76"/>
      <c r="V320" s="76"/>
    </row>
    <row r="321">
      <c r="A321" s="76"/>
      <c r="B321" s="76"/>
      <c r="C321" s="52"/>
      <c r="D321" s="52"/>
      <c r="E321" s="52"/>
      <c r="F321" s="52"/>
      <c r="G321" s="52"/>
      <c r="H321" s="52"/>
      <c r="I321" s="52"/>
      <c r="J321" s="52"/>
      <c r="K321" s="52"/>
      <c r="L321" s="76"/>
      <c r="M321" s="52"/>
      <c r="N321" s="52"/>
      <c r="O321" s="52" t="str">
        <f t="shared" si="1"/>
        <v>750MeV</v>
      </c>
      <c r="P321" s="76" t="str">
        <f t="shared" si="8"/>
        <v>650MeV</v>
      </c>
      <c r="Q321" s="76">
        <f t="shared" si="9"/>
        <v>548.03</v>
      </c>
      <c r="R321" s="76">
        <f t="shared" si="10"/>
        <v>807.52</v>
      </c>
      <c r="S321" s="76">
        <f t="shared" si="11"/>
        <v>108.42</v>
      </c>
      <c r="T321" s="76"/>
      <c r="U321" s="76"/>
      <c r="V321" s="76"/>
    </row>
    <row r="322">
      <c r="A322" s="76"/>
      <c r="B322" s="76"/>
      <c r="C322" s="52"/>
      <c r="D322" s="52"/>
      <c r="E322" s="52"/>
      <c r="F322" s="52"/>
      <c r="G322" s="52"/>
      <c r="H322" s="52"/>
      <c r="I322" s="52"/>
      <c r="J322" s="52"/>
      <c r="K322" s="52"/>
      <c r="L322" s="76"/>
      <c r="M322" s="52"/>
      <c r="N322" s="52"/>
      <c r="O322" s="52" t="str">
        <f t="shared" si="1"/>
        <v>750MeV</v>
      </c>
      <c r="P322" s="76" t="str">
        <f t="shared" si="8"/>
        <v>650MeV</v>
      </c>
      <c r="Q322" s="76">
        <f t="shared" si="9"/>
        <v>548.03</v>
      </c>
      <c r="R322" s="76">
        <f t="shared" si="10"/>
        <v>807.52</v>
      </c>
      <c r="S322" s="76">
        <f t="shared" si="11"/>
        <v>108.42</v>
      </c>
      <c r="T322" s="76"/>
      <c r="U322" s="76"/>
      <c r="V322" s="76"/>
    </row>
    <row r="323">
      <c r="A323" s="76"/>
      <c r="B323" s="76"/>
      <c r="C323" s="52"/>
      <c r="D323" s="52"/>
      <c r="E323" s="52"/>
      <c r="F323" s="52"/>
      <c r="G323" s="52"/>
      <c r="H323" s="52"/>
      <c r="I323" s="52"/>
      <c r="J323" s="52"/>
      <c r="K323" s="52"/>
      <c r="L323" s="76"/>
      <c r="M323" s="52"/>
      <c r="N323" s="52"/>
      <c r="O323" s="52" t="str">
        <f t="shared" si="1"/>
        <v>750MeV</v>
      </c>
      <c r="P323" s="76" t="str">
        <f t="shared" si="8"/>
        <v>650MeV</v>
      </c>
      <c r="Q323" s="76">
        <f t="shared" si="9"/>
        <v>548.03</v>
      </c>
      <c r="R323" s="76">
        <f t="shared" si="10"/>
        <v>807.52</v>
      </c>
      <c r="S323" s="76">
        <f t="shared" si="11"/>
        <v>108.42</v>
      </c>
      <c r="T323" s="76"/>
      <c r="U323" s="76"/>
      <c r="V323" s="76"/>
    </row>
    <row r="324">
      <c r="A324" s="104"/>
      <c r="B324" s="76"/>
      <c r="C324" s="52"/>
      <c r="D324" s="52"/>
      <c r="E324" s="52"/>
      <c r="F324" s="52"/>
      <c r="G324" s="52"/>
      <c r="H324" s="52"/>
      <c r="I324" s="52"/>
      <c r="J324" s="52"/>
      <c r="K324" s="52"/>
      <c r="L324" s="76"/>
      <c r="M324" s="52"/>
      <c r="N324" s="52"/>
      <c r="O324" s="52" t="str">
        <f t="shared" si="1"/>
        <v>750MeV</v>
      </c>
      <c r="P324" s="76" t="str">
        <f t="shared" si="8"/>
        <v>650MeV</v>
      </c>
      <c r="Q324" s="76">
        <f t="shared" si="9"/>
        <v>548.03</v>
      </c>
      <c r="R324" s="76">
        <f t="shared" si="10"/>
        <v>807.52</v>
      </c>
      <c r="S324" s="76">
        <f t="shared" si="11"/>
        <v>108.42</v>
      </c>
      <c r="T324" s="76"/>
      <c r="U324" s="76"/>
      <c r="V324" s="76"/>
    </row>
    <row r="325">
      <c r="A325" s="76"/>
      <c r="B325" s="76"/>
      <c r="C325" s="52"/>
      <c r="D325" s="52"/>
      <c r="E325" s="52"/>
      <c r="F325" s="52"/>
      <c r="G325" s="52"/>
      <c r="H325" s="52"/>
      <c r="I325" s="52"/>
      <c r="J325" s="52"/>
      <c r="K325" s="52"/>
      <c r="L325" s="76"/>
      <c r="M325" s="52"/>
      <c r="N325" s="52"/>
      <c r="O325" s="52" t="str">
        <f t="shared" si="1"/>
        <v>750MeV</v>
      </c>
      <c r="P325" s="76" t="str">
        <f t="shared" si="8"/>
        <v>650MeV</v>
      </c>
      <c r="Q325" s="76">
        <f t="shared" si="9"/>
        <v>548.03</v>
      </c>
      <c r="R325" s="76">
        <f t="shared" si="10"/>
        <v>807.52</v>
      </c>
      <c r="S325" s="76">
        <f t="shared" si="11"/>
        <v>108.42</v>
      </c>
      <c r="T325" s="76"/>
      <c r="U325" s="76"/>
      <c r="V325" s="76"/>
    </row>
    <row r="326">
      <c r="A326" s="76"/>
      <c r="B326" s="76"/>
      <c r="C326" s="52"/>
      <c r="D326" s="52"/>
      <c r="E326" s="52"/>
      <c r="F326" s="52"/>
      <c r="G326" s="52"/>
      <c r="H326" s="52"/>
      <c r="I326" s="52"/>
      <c r="J326" s="52"/>
      <c r="K326" s="52"/>
      <c r="L326" s="76"/>
      <c r="M326" s="52"/>
      <c r="N326" s="52"/>
      <c r="O326" s="52" t="str">
        <f t="shared" si="1"/>
        <v>750MeV</v>
      </c>
      <c r="P326" s="76" t="str">
        <f t="shared" si="8"/>
        <v>650MeV</v>
      </c>
      <c r="Q326" s="76">
        <f t="shared" si="9"/>
        <v>548.03</v>
      </c>
      <c r="R326" s="76">
        <f t="shared" si="10"/>
        <v>807.52</v>
      </c>
      <c r="S326" s="76">
        <f t="shared" si="11"/>
        <v>108.42</v>
      </c>
      <c r="T326" s="76"/>
      <c r="U326" s="76"/>
      <c r="V326" s="76"/>
    </row>
    <row r="327">
      <c r="A327" s="76"/>
      <c r="B327" s="76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 t="str">
        <f t="shared" si="1"/>
        <v>750MeV</v>
      </c>
      <c r="P327" s="76" t="str">
        <f t="shared" si="8"/>
        <v>650MeV</v>
      </c>
      <c r="Q327" s="76">
        <f t="shared" si="9"/>
        <v>548.03</v>
      </c>
      <c r="R327" s="76">
        <f t="shared" si="10"/>
        <v>807.52</v>
      </c>
      <c r="S327" s="76">
        <f t="shared" si="11"/>
        <v>108.42</v>
      </c>
      <c r="T327" s="76"/>
      <c r="U327" s="76"/>
      <c r="V327" s="76"/>
    </row>
    <row r="328">
      <c r="A328" s="76"/>
      <c r="B328" s="76"/>
      <c r="C328" s="52"/>
      <c r="D328" s="52"/>
      <c r="E328" s="52"/>
      <c r="F328" s="52"/>
      <c r="G328" s="52"/>
      <c r="H328" s="52"/>
      <c r="I328" s="52"/>
      <c r="J328" s="52"/>
      <c r="K328" s="52"/>
      <c r="L328" s="76"/>
      <c r="M328" s="52"/>
      <c r="N328" s="52"/>
      <c r="O328" s="52" t="str">
        <f t="shared" si="1"/>
        <v>750MeV</v>
      </c>
      <c r="P328" s="76" t="str">
        <f t="shared" si="8"/>
        <v>650MeV</v>
      </c>
      <c r="Q328" s="76">
        <f t="shared" si="9"/>
        <v>548.03</v>
      </c>
      <c r="R328" s="76">
        <f t="shared" si="10"/>
        <v>807.52</v>
      </c>
      <c r="S328" s="76">
        <f t="shared" si="11"/>
        <v>108.42</v>
      </c>
      <c r="T328" s="76"/>
      <c r="U328" s="76"/>
      <c r="V328" s="76"/>
    </row>
    <row r="329">
      <c r="A329" s="76"/>
      <c r="B329" s="76"/>
      <c r="C329" s="52"/>
      <c r="D329" s="52"/>
      <c r="E329" s="52"/>
      <c r="F329" s="52"/>
      <c r="G329" s="52"/>
      <c r="H329" s="52"/>
      <c r="I329" s="52"/>
      <c r="J329" s="52"/>
      <c r="K329" s="52"/>
      <c r="L329" s="76"/>
      <c r="M329" s="52"/>
      <c r="N329" s="52"/>
      <c r="O329" s="52" t="str">
        <f t="shared" si="1"/>
        <v>750MeV</v>
      </c>
      <c r="P329" s="76" t="str">
        <f t="shared" si="8"/>
        <v>650MeV</v>
      </c>
      <c r="Q329" s="76">
        <f t="shared" si="9"/>
        <v>548.03</v>
      </c>
      <c r="R329" s="76">
        <f t="shared" si="10"/>
        <v>807.52</v>
      </c>
      <c r="S329" s="76">
        <f t="shared" si="11"/>
        <v>108.42</v>
      </c>
      <c r="T329" s="76"/>
      <c r="U329" s="76"/>
      <c r="V329" s="76"/>
    </row>
    <row r="330">
      <c r="A330" s="76"/>
      <c r="B330" s="76"/>
      <c r="C330" s="52"/>
      <c r="D330" s="52"/>
      <c r="E330" s="52"/>
      <c r="F330" s="52"/>
      <c r="G330" s="52"/>
      <c r="H330" s="52"/>
      <c r="I330" s="52"/>
      <c r="J330" s="52"/>
      <c r="K330" s="52"/>
      <c r="L330" s="76"/>
      <c r="M330" s="52"/>
      <c r="N330" s="52"/>
      <c r="O330" s="52" t="str">
        <f t="shared" si="1"/>
        <v>750MeV</v>
      </c>
      <c r="P330" s="76" t="str">
        <f t="shared" si="8"/>
        <v>650MeV</v>
      </c>
      <c r="Q330" s="76">
        <f t="shared" si="9"/>
        <v>548.03</v>
      </c>
      <c r="R330" s="76">
        <f t="shared" si="10"/>
        <v>807.52</v>
      </c>
      <c r="S330" s="76">
        <f t="shared" si="11"/>
        <v>108.42</v>
      </c>
      <c r="T330" s="76"/>
      <c r="U330" s="76"/>
      <c r="V330" s="76"/>
    </row>
    <row r="331">
      <c r="A331" s="76"/>
      <c r="B331" s="76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 t="str">
        <f t="shared" si="1"/>
        <v>750MeV</v>
      </c>
      <c r="P331" s="76" t="str">
        <f t="shared" si="8"/>
        <v>650MeV</v>
      </c>
      <c r="Q331" s="76">
        <f t="shared" si="9"/>
        <v>548.03</v>
      </c>
      <c r="R331" s="76">
        <f t="shared" si="10"/>
        <v>807.52</v>
      </c>
      <c r="S331" s="76">
        <f t="shared" si="11"/>
        <v>108.42</v>
      </c>
      <c r="T331" s="76"/>
      <c r="U331" s="76"/>
      <c r="V331" s="76"/>
    </row>
    <row r="332">
      <c r="A332" s="76"/>
      <c r="B332" s="76"/>
      <c r="C332" s="52"/>
      <c r="D332" s="52"/>
      <c r="E332" s="52"/>
      <c r="F332" s="52"/>
      <c r="G332" s="52"/>
      <c r="H332" s="52"/>
      <c r="I332" s="52"/>
      <c r="J332" s="52"/>
      <c r="K332" s="52"/>
      <c r="L332" s="76"/>
      <c r="M332" s="52"/>
      <c r="N332" s="52"/>
      <c r="O332" s="52" t="str">
        <f t="shared" si="1"/>
        <v>750MeV</v>
      </c>
      <c r="P332" s="76" t="str">
        <f t="shared" si="8"/>
        <v>650MeV</v>
      </c>
      <c r="Q332" s="76">
        <f t="shared" si="9"/>
        <v>548.03</v>
      </c>
      <c r="R332" s="76">
        <f t="shared" si="10"/>
        <v>807.52</v>
      </c>
      <c r="S332" s="76">
        <f t="shared" si="11"/>
        <v>108.42</v>
      </c>
      <c r="T332" s="76"/>
      <c r="U332" s="76"/>
      <c r="V332" s="76"/>
    </row>
    <row r="333">
      <c r="A333" s="76"/>
      <c r="B333" s="76"/>
      <c r="C333" s="52"/>
      <c r="D333" s="52"/>
      <c r="E333" s="52"/>
      <c r="F333" s="52"/>
      <c r="G333" s="52"/>
      <c r="H333" s="52"/>
      <c r="I333" s="52"/>
      <c r="J333" s="52"/>
      <c r="K333" s="52"/>
      <c r="L333" s="76"/>
      <c r="M333" s="52"/>
      <c r="N333" s="52"/>
      <c r="O333" s="52" t="str">
        <f t="shared" si="1"/>
        <v>750MeV</v>
      </c>
      <c r="P333" s="76" t="str">
        <f t="shared" si="8"/>
        <v>650MeV</v>
      </c>
      <c r="Q333" s="76">
        <f t="shared" si="9"/>
        <v>548.03</v>
      </c>
      <c r="R333" s="76">
        <f t="shared" si="10"/>
        <v>807.52</v>
      </c>
      <c r="S333" s="76">
        <f t="shared" si="11"/>
        <v>108.42</v>
      </c>
      <c r="T333" s="76"/>
      <c r="U333" s="76"/>
      <c r="V333" s="76"/>
    </row>
    <row r="334">
      <c r="A334" s="76"/>
      <c r="B334" s="76"/>
      <c r="C334" s="52"/>
      <c r="D334" s="52"/>
      <c r="E334" s="52"/>
      <c r="F334" s="52"/>
      <c r="G334" s="52"/>
      <c r="H334" s="52"/>
      <c r="I334" s="52"/>
      <c r="J334" s="52"/>
      <c r="K334" s="52"/>
      <c r="L334" s="76"/>
      <c r="M334" s="52"/>
      <c r="N334" s="52"/>
      <c r="O334" s="52" t="str">
        <f t="shared" si="1"/>
        <v>750MeV</v>
      </c>
      <c r="P334" s="76" t="str">
        <f t="shared" si="8"/>
        <v>650MeV</v>
      </c>
      <c r="Q334" s="76">
        <f t="shared" si="9"/>
        <v>548.03</v>
      </c>
      <c r="R334" s="76">
        <f t="shared" si="10"/>
        <v>807.52</v>
      </c>
      <c r="S334" s="76">
        <f t="shared" si="11"/>
        <v>108.42</v>
      </c>
      <c r="T334" s="76"/>
      <c r="U334" s="76"/>
      <c r="V334" s="76"/>
    </row>
    <row r="335">
      <c r="A335" s="76"/>
      <c r="B335" s="76"/>
      <c r="C335" s="52"/>
      <c r="D335" s="52"/>
      <c r="E335" s="52"/>
      <c r="F335" s="52"/>
      <c r="G335" s="52"/>
      <c r="H335" s="52"/>
      <c r="I335" s="52"/>
      <c r="J335" s="52"/>
      <c r="K335" s="52"/>
      <c r="L335" s="76"/>
      <c r="M335" s="52"/>
      <c r="N335" s="52"/>
      <c r="O335" s="52" t="str">
        <f t="shared" si="1"/>
        <v>750MeV</v>
      </c>
      <c r="P335" s="76" t="str">
        <f t="shared" si="8"/>
        <v>650MeV</v>
      </c>
      <c r="Q335" s="76">
        <f t="shared" si="9"/>
        <v>548.03</v>
      </c>
      <c r="R335" s="76">
        <f t="shared" si="10"/>
        <v>807.52</v>
      </c>
      <c r="S335" s="76">
        <f t="shared" si="11"/>
        <v>108.42</v>
      </c>
      <c r="T335" s="76"/>
      <c r="U335" s="76"/>
      <c r="V335" s="76"/>
    </row>
    <row r="336">
      <c r="A336" s="76"/>
      <c r="B336" s="76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 t="str">
        <f t="shared" si="1"/>
        <v>750MeV</v>
      </c>
      <c r="P336" s="76" t="str">
        <f t="shared" si="8"/>
        <v>650MeV</v>
      </c>
      <c r="Q336" s="76">
        <f t="shared" si="9"/>
        <v>548.03</v>
      </c>
      <c r="R336" s="76">
        <f t="shared" si="10"/>
        <v>807.52</v>
      </c>
      <c r="S336" s="76">
        <f t="shared" si="11"/>
        <v>108.42</v>
      </c>
      <c r="T336" s="76"/>
      <c r="U336" s="76"/>
      <c r="V336" s="76"/>
    </row>
    <row r="337">
      <c r="A337" s="76"/>
      <c r="B337" s="76"/>
      <c r="C337" s="52"/>
      <c r="D337" s="52"/>
      <c r="E337" s="52"/>
      <c r="F337" s="52"/>
      <c r="G337" s="52"/>
      <c r="H337" s="52"/>
      <c r="I337" s="52"/>
      <c r="J337" s="52"/>
      <c r="K337" s="52"/>
      <c r="L337" s="76"/>
      <c r="M337" s="52"/>
      <c r="N337" s="52"/>
      <c r="O337" s="52" t="str">
        <f t="shared" si="1"/>
        <v>750MeV</v>
      </c>
      <c r="P337" s="76" t="str">
        <f t="shared" si="8"/>
        <v>650MeV</v>
      </c>
      <c r="Q337" s="76">
        <f t="shared" si="9"/>
        <v>548.03</v>
      </c>
      <c r="R337" s="76">
        <f t="shared" si="10"/>
        <v>807.52</v>
      </c>
      <c r="S337" s="76">
        <f t="shared" si="11"/>
        <v>108.42</v>
      </c>
      <c r="T337" s="76"/>
      <c r="U337" s="76"/>
      <c r="V337" s="76"/>
    </row>
    <row r="338">
      <c r="A338" s="76"/>
      <c r="B338" s="76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 t="str">
        <f t="shared" si="1"/>
        <v>750MeV</v>
      </c>
      <c r="P338" s="76" t="str">
        <f t="shared" si="8"/>
        <v>650MeV</v>
      </c>
      <c r="Q338" s="76">
        <f t="shared" si="9"/>
        <v>548.03</v>
      </c>
      <c r="R338" s="76">
        <f t="shared" si="10"/>
        <v>807.52</v>
      </c>
      <c r="S338" s="76">
        <f t="shared" si="11"/>
        <v>108.42</v>
      </c>
      <c r="T338" s="76"/>
      <c r="U338" s="76"/>
      <c r="V338" s="76"/>
    </row>
    <row r="339">
      <c r="A339" s="76"/>
      <c r="B339" s="76"/>
      <c r="C339" s="52"/>
      <c r="D339" s="52"/>
      <c r="E339" s="52"/>
      <c r="F339" s="52"/>
      <c r="G339" s="52"/>
      <c r="H339" s="52"/>
      <c r="I339" s="52"/>
      <c r="J339" s="52"/>
      <c r="K339" s="52"/>
      <c r="L339" s="76"/>
      <c r="M339" s="52"/>
      <c r="N339" s="52"/>
      <c r="O339" s="52" t="str">
        <f t="shared" si="1"/>
        <v>750MeV</v>
      </c>
      <c r="P339" s="76" t="str">
        <f t="shared" si="8"/>
        <v>650MeV</v>
      </c>
      <c r="Q339" s="76">
        <f t="shared" si="9"/>
        <v>548.03</v>
      </c>
      <c r="R339" s="76">
        <f t="shared" si="10"/>
        <v>807.52</v>
      </c>
      <c r="S339" s="76">
        <f t="shared" si="11"/>
        <v>108.42</v>
      </c>
      <c r="T339" s="76"/>
      <c r="U339" s="76"/>
      <c r="V339" s="76"/>
    </row>
    <row r="340">
      <c r="A340" s="76"/>
      <c r="B340" s="76"/>
      <c r="C340" s="52"/>
      <c r="D340" s="52"/>
      <c r="E340" s="52"/>
      <c r="F340" s="52"/>
      <c r="G340" s="52"/>
      <c r="H340" s="52"/>
      <c r="I340" s="52"/>
      <c r="J340" s="52"/>
      <c r="K340" s="52"/>
      <c r="L340" s="76"/>
      <c r="M340" s="52"/>
      <c r="N340" s="52"/>
      <c r="O340" s="52" t="str">
        <f t="shared" si="1"/>
        <v>750MeV</v>
      </c>
      <c r="P340" s="76" t="str">
        <f t="shared" si="8"/>
        <v>650MeV</v>
      </c>
      <c r="Q340" s="76">
        <f t="shared" si="9"/>
        <v>548.03</v>
      </c>
      <c r="R340" s="76">
        <f t="shared" si="10"/>
        <v>807.52</v>
      </c>
      <c r="S340" s="76">
        <f t="shared" si="11"/>
        <v>108.42</v>
      </c>
      <c r="T340" s="76"/>
      <c r="U340" s="76"/>
      <c r="V340" s="76"/>
    </row>
    <row r="341">
      <c r="A341" s="76"/>
      <c r="B341" s="76"/>
      <c r="C341" s="52"/>
      <c r="D341" s="52"/>
      <c r="E341" s="52"/>
      <c r="F341" s="52"/>
      <c r="G341" s="52"/>
      <c r="H341" s="52"/>
      <c r="I341" s="52"/>
      <c r="J341" s="52"/>
      <c r="K341" s="52"/>
      <c r="L341" s="76"/>
      <c r="M341" s="52"/>
      <c r="N341" s="52"/>
      <c r="O341" s="52" t="str">
        <f t="shared" si="1"/>
        <v>750MeV</v>
      </c>
      <c r="P341" s="76" t="str">
        <f t="shared" si="8"/>
        <v>650MeV</v>
      </c>
      <c r="Q341" s="76">
        <f t="shared" si="9"/>
        <v>548.03</v>
      </c>
      <c r="R341" s="76">
        <f t="shared" si="10"/>
        <v>807.52</v>
      </c>
      <c r="S341" s="76">
        <f t="shared" si="11"/>
        <v>108.42</v>
      </c>
      <c r="T341" s="76"/>
      <c r="U341" s="76"/>
      <c r="V341" s="76"/>
    </row>
    <row r="342">
      <c r="A342" s="76"/>
      <c r="B342" s="76"/>
      <c r="C342" s="52"/>
      <c r="D342" s="52"/>
      <c r="E342" s="52"/>
      <c r="F342" s="52"/>
      <c r="G342" s="52"/>
      <c r="H342" s="52"/>
      <c r="I342" s="52"/>
      <c r="J342" s="52"/>
      <c r="K342" s="52"/>
      <c r="L342" s="76"/>
      <c r="M342" s="52"/>
      <c r="N342" s="52"/>
      <c r="O342" s="52" t="str">
        <f t="shared" si="1"/>
        <v>750MeV</v>
      </c>
      <c r="P342" s="76" t="str">
        <f t="shared" si="8"/>
        <v>650MeV</v>
      </c>
      <c r="Q342" s="76">
        <f t="shared" si="9"/>
        <v>548.03</v>
      </c>
      <c r="R342" s="76">
        <f t="shared" si="10"/>
        <v>807.52</v>
      </c>
      <c r="S342" s="76">
        <f t="shared" si="11"/>
        <v>108.42</v>
      </c>
      <c r="T342" s="76"/>
      <c r="U342" s="76"/>
      <c r="V342" s="76"/>
    </row>
    <row r="343">
      <c r="A343" s="76"/>
      <c r="B343" s="76"/>
      <c r="C343" s="52"/>
      <c r="D343" s="52"/>
      <c r="E343" s="52"/>
      <c r="F343" s="52"/>
      <c r="G343" s="52"/>
      <c r="H343" s="52"/>
      <c r="I343" s="52"/>
      <c r="J343" s="52"/>
      <c r="K343" s="52"/>
      <c r="L343" s="76"/>
      <c r="M343" s="52"/>
      <c r="N343" s="52"/>
      <c r="O343" s="52" t="str">
        <f t="shared" si="1"/>
        <v>750MeV</v>
      </c>
      <c r="P343" s="76" t="str">
        <f t="shared" si="8"/>
        <v>650MeV</v>
      </c>
      <c r="Q343" s="76">
        <f t="shared" si="9"/>
        <v>548.03</v>
      </c>
      <c r="R343" s="76">
        <f t="shared" si="10"/>
        <v>807.52</v>
      </c>
      <c r="S343" s="76">
        <f t="shared" si="11"/>
        <v>108.42</v>
      </c>
      <c r="T343" s="76"/>
      <c r="U343" s="76"/>
      <c r="V343" s="76"/>
    </row>
    <row r="344">
      <c r="A344" s="76"/>
      <c r="B344" s="76"/>
      <c r="C344" s="52"/>
      <c r="D344" s="52"/>
      <c r="E344" s="52"/>
      <c r="F344" s="52"/>
      <c r="G344" s="52"/>
      <c r="H344" s="52"/>
      <c r="I344" s="52"/>
      <c r="J344" s="52"/>
      <c r="K344" s="52"/>
      <c r="L344" s="76"/>
      <c r="M344" s="52"/>
      <c r="N344" s="52"/>
      <c r="O344" s="52" t="str">
        <f t="shared" si="1"/>
        <v>750MeV</v>
      </c>
      <c r="P344" s="76" t="str">
        <f t="shared" si="8"/>
        <v>650MeV</v>
      </c>
      <c r="Q344" s="76">
        <f t="shared" si="9"/>
        <v>548.03</v>
      </c>
      <c r="R344" s="76">
        <f t="shared" si="10"/>
        <v>807.52</v>
      </c>
      <c r="S344" s="76">
        <f t="shared" si="11"/>
        <v>108.42</v>
      </c>
      <c r="T344" s="76"/>
      <c r="U344" s="76"/>
      <c r="V344" s="76"/>
    </row>
    <row r="345">
      <c r="A345" s="76"/>
      <c r="B345" s="76"/>
      <c r="C345" s="52"/>
      <c r="D345" s="52"/>
      <c r="E345" s="52"/>
      <c r="F345" s="52"/>
      <c r="G345" s="52"/>
      <c r="H345" s="52"/>
      <c r="I345" s="52"/>
      <c r="J345" s="52"/>
      <c r="K345" s="52"/>
      <c r="L345" s="76"/>
      <c r="M345" s="52"/>
      <c r="N345" s="52"/>
      <c r="O345" s="52" t="str">
        <f t="shared" si="1"/>
        <v>750MeV</v>
      </c>
      <c r="P345" s="76" t="str">
        <f t="shared" si="8"/>
        <v>650MeV</v>
      </c>
      <c r="Q345" s="76">
        <f t="shared" si="9"/>
        <v>548.03</v>
      </c>
      <c r="R345" s="76">
        <f t="shared" si="10"/>
        <v>807.52</v>
      </c>
      <c r="S345" s="76">
        <f t="shared" si="11"/>
        <v>108.42</v>
      </c>
      <c r="T345" s="76"/>
      <c r="U345" s="76"/>
      <c r="V345" s="76"/>
    </row>
    <row r="346">
      <c r="A346" s="76"/>
      <c r="B346" s="76"/>
      <c r="C346" s="52"/>
      <c r="D346" s="52"/>
      <c r="E346" s="52"/>
      <c r="F346" s="52"/>
      <c r="G346" s="52"/>
      <c r="H346" s="52"/>
      <c r="I346" s="52"/>
      <c r="J346" s="52"/>
      <c r="K346" s="52"/>
      <c r="L346" s="76"/>
      <c r="M346" s="52"/>
      <c r="N346" s="52"/>
      <c r="O346" s="52" t="str">
        <f t="shared" si="1"/>
        <v>750MeV</v>
      </c>
      <c r="P346" s="76" t="str">
        <f t="shared" si="8"/>
        <v>650MeV</v>
      </c>
      <c r="Q346" s="76">
        <f t="shared" si="9"/>
        <v>548.03</v>
      </c>
      <c r="R346" s="76">
        <f t="shared" si="10"/>
        <v>807.52</v>
      </c>
      <c r="S346" s="76">
        <f t="shared" si="11"/>
        <v>108.42</v>
      </c>
      <c r="T346" s="76"/>
      <c r="U346" s="76"/>
      <c r="V346" s="76"/>
    </row>
    <row r="347">
      <c r="A347" s="76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76"/>
      <c r="M347" s="52"/>
      <c r="N347" s="52"/>
      <c r="O347" s="52" t="str">
        <f t="shared" si="1"/>
        <v>750MeV</v>
      </c>
      <c r="P347" s="76" t="str">
        <f t="shared" si="8"/>
        <v>650MeV</v>
      </c>
      <c r="Q347" s="76">
        <f t="shared" si="9"/>
        <v>548.03</v>
      </c>
      <c r="R347" s="76">
        <f t="shared" si="10"/>
        <v>807.52</v>
      </c>
      <c r="S347" s="76">
        <f t="shared" si="11"/>
        <v>108.42</v>
      </c>
      <c r="T347" s="76"/>
      <c r="U347" s="76"/>
      <c r="V347" s="76"/>
    </row>
    <row r="348">
      <c r="A348" s="76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76"/>
      <c r="M348" s="52"/>
      <c r="N348" s="52"/>
      <c r="O348" s="52" t="str">
        <f t="shared" si="1"/>
        <v>750MeV</v>
      </c>
      <c r="P348" s="76" t="str">
        <f t="shared" si="8"/>
        <v>650MeV</v>
      </c>
      <c r="Q348" s="76">
        <f t="shared" si="9"/>
        <v>548.03</v>
      </c>
      <c r="R348" s="76">
        <f t="shared" si="10"/>
        <v>807.52</v>
      </c>
      <c r="S348" s="76">
        <f t="shared" si="11"/>
        <v>108.42</v>
      </c>
      <c r="T348" s="76"/>
      <c r="U348" s="76"/>
      <c r="V348" s="76"/>
    </row>
    <row r="349">
      <c r="A349" s="104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76"/>
      <c r="M349" s="52"/>
      <c r="N349" s="52"/>
      <c r="O349" s="52" t="str">
        <f t="shared" si="1"/>
        <v>750MeV</v>
      </c>
      <c r="P349" s="76" t="str">
        <f t="shared" si="8"/>
        <v>650MeV</v>
      </c>
      <c r="Q349" s="76">
        <f t="shared" si="9"/>
        <v>548.03</v>
      </c>
      <c r="R349" s="76">
        <f t="shared" si="10"/>
        <v>807.52</v>
      </c>
      <c r="S349" s="76">
        <f t="shared" si="11"/>
        <v>108.42</v>
      </c>
      <c r="T349" s="76"/>
      <c r="U349" s="76"/>
      <c r="V349" s="76"/>
    </row>
    <row r="350">
      <c r="A350" s="76"/>
      <c r="B350" s="52"/>
      <c r="C350" s="52"/>
      <c r="D350" s="358"/>
      <c r="E350" s="358"/>
      <c r="F350" s="52"/>
      <c r="G350" s="52"/>
      <c r="H350" s="52"/>
      <c r="I350" s="52"/>
      <c r="J350" s="52"/>
      <c r="K350" s="52"/>
      <c r="L350" s="76"/>
      <c r="M350" s="52"/>
      <c r="N350" s="52"/>
      <c r="O350" s="52" t="str">
        <f t="shared" si="1"/>
        <v>750MeV</v>
      </c>
      <c r="P350" s="76" t="str">
        <f t="shared" si="8"/>
        <v>650MeV</v>
      </c>
      <c r="Q350" s="76">
        <f t="shared" si="9"/>
        <v>548.03</v>
      </c>
      <c r="R350" s="76">
        <f t="shared" si="10"/>
        <v>807.52</v>
      </c>
      <c r="S350" s="76">
        <f t="shared" si="11"/>
        <v>108.42</v>
      </c>
      <c r="T350" s="76"/>
      <c r="U350" s="76"/>
      <c r="V350" s="76"/>
    </row>
    <row r="351">
      <c r="A351" s="76"/>
      <c r="B351" s="52"/>
      <c r="C351" s="52"/>
      <c r="D351" s="358"/>
      <c r="E351" s="358"/>
      <c r="F351" s="52"/>
      <c r="G351" s="52"/>
      <c r="H351" s="52"/>
      <c r="I351" s="52"/>
      <c r="J351" s="52"/>
      <c r="K351" s="52"/>
      <c r="L351" s="76"/>
      <c r="M351" s="52"/>
      <c r="N351" s="52"/>
      <c r="O351" s="52" t="str">
        <f t="shared" si="1"/>
        <v>750MeV</v>
      </c>
      <c r="P351" s="76" t="str">
        <f t="shared" si="8"/>
        <v>650MeV</v>
      </c>
      <c r="Q351" s="76">
        <f t="shared" si="9"/>
        <v>548.03</v>
      </c>
      <c r="R351" s="76">
        <f t="shared" si="10"/>
        <v>807.52</v>
      </c>
      <c r="S351" s="76">
        <f t="shared" si="11"/>
        <v>108.42</v>
      </c>
      <c r="T351" s="76"/>
      <c r="U351" s="76"/>
      <c r="V351" s="76"/>
    </row>
    <row r="352">
      <c r="A352" s="76"/>
      <c r="B352" s="52"/>
      <c r="C352" s="52"/>
      <c r="D352" s="358"/>
      <c r="E352" s="100"/>
      <c r="F352" s="52"/>
      <c r="G352" s="52"/>
      <c r="H352" s="52"/>
      <c r="I352" s="52"/>
      <c r="J352" s="52"/>
      <c r="K352" s="52"/>
      <c r="L352" s="76"/>
      <c r="M352" s="52"/>
      <c r="N352" s="52"/>
      <c r="O352" s="52" t="str">
        <f t="shared" si="1"/>
        <v>750MeV</v>
      </c>
      <c r="P352" s="76" t="str">
        <f t="shared" si="8"/>
        <v>650MeV</v>
      </c>
      <c r="Q352" s="76">
        <f t="shared" si="9"/>
        <v>548.03</v>
      </c>
      <c r="R352" s="76">
        <f t="shared" si="10"/>
        <v>807.52</v>
      </c>
      <c r="S352" s="76">
        <f t="shared" si="11"/>
        <v>108.42</v>
      </c>
      <c r="T352" s="76"/>
      <c r="U352" s="76"/>
      <c r="V352" s="76"/>
    </row>
    <row r="353">
      <c r="A353" s="76"/>
      <c r="B353" s="52"/>
      <c r="C353" s="52"/>
      <c r="D353" s="358"/>
      <c r="E353" s="52"/>
      <c r="F353" s="52"/>
      <c r="G353" s="52"/>
      <c r="H353" s="52"/>
      <c r="I353" s="52"/>
      <c r="J353" s="52"/>
      <c r="K353" s="52"/>
      <c r="L353" s="76"/>
      <c r="M353" s="52"/>
      <c r="N353" s="52"/>
      <c r="O353" s="52" t="str">
        <f t="shared" si="1"/>
        <v>750MeV</v>
      </c>
      <c r="P353" s="76" t="str">
        <f t="shared" si="8"/>
        <v>650MeV</v>
      </c>
      <c r="Q353" s="76">
        <f t="shared" si="9"/>
        <v>548.03</v>
      </c>
      <c r="R353" s="76">
        <f t="shared" si="10"/>
        <v>807.52</v>
      </c>
      <c r="S353" s="76">
        <f t="shared" si="11"/>
        <v>108.42</v>
      </c>
      <c r="T353" s="76"/>
      <c r="U353" s="76"/>
      <c r="V353" s="76"/>
    </row>
    <row r="354">
      <c r="A354" s="76"/>
      <c r="B354" s="52"/>
      <c r="C354" s="52"/>
      <c r="D354" s="358"/>
      <c r="E354" s="52"/>
      <c r="F354" s="52"/>
      <c r="G354" s="52"/>
      <c r="H354" s="52"/>
      <c r="I354" s="52"/>
      <c r="J354" s="52"/>
      <c r="K354" s="52"/>
      <c r="L354" s="76"/>
      <c r="M354" s="52"/>
      <c r="N354" s="52"/>
      <c r="O354" s="52" t="str">
        <f t="shared" si="1"/>
        <v>750MeV</v>
      </c>
      <c r="P354" s="76" t="str">
        <f t="shared" si="8"/>
        <v>650MeV</v>
      </c>
      <c r="Q354" s="76">
        <f t="shared" si="9"/>
        <v>548.03</v>
      </c>
      <c r="R354" s="76">
        <f t="shared" si="10"/>
        <v>807.52</v>
      </c>
      <c r="S354" s="76">
        <f t="shared" si="11"/>
        <v>108.42</v>
      </c>
      <c r="T354" s="76"/>
      <c r="U354" s="76"/>
      <c r="V354" s="76"/>
    </row>
    <row r="355">
      <c r="A355" s="76"/>
      <c r="B355" s="52"/>
      <c r="C355" s="52"/>
      <c r="D355" s="358"/>
      <c r="E355" s="52"/>
      <c r="F355" s="52"/>
      <c r="G355" s="52"/>
      <c r="H355" s="52"/>
      <c r="I355" s="52"/>
      <c r="J355" s="52"/>
      <c r="K355" s="52"/>
      <c r="L355" s="76"/>
      <c r="M355" s="52"/>
      <c r="N355" s="52"/>
      <c r="O355" s="52" t="str">
        <f t="shared" si="1"/>
        <v>750MeV</v>
      </c>
      <c r="P355" s="76" t="str">
        <f t="shared" si="8"/>
        <v>650MeV</v>
      </c>
      <c r="Q355" s="76">
        <f t="shared" si="9"/>
        <v>548.03</v>
      </c>
      <c r="R355" s="76">
        <f t="shared" si="10"/>
        <v>807.52</v>
      </c>
      <c r="S355" s="76">
        <f t="shared" si="11"/>
        <v>108.42</v>
      </c>
      <c r="T355" s="76"/>
      <c r="U355" s="76"/>
      <c r="V355" s="76"/>
    </row>
    <row r="356">
      <c r="A356" s="76"/>
      <c r="B356" s="52"/>
      <c r="C356" s="52"/>
      <c r="D356" s="358"/>
      <c r="E356" s="52"/>
      <c r="F356" s="52"/>
      <c r="G356" s="52"/>
      <c r="H356" s="52"/>
      <c r="I356" s="52"/>
      <c r="J356" s="52"/>
      <c r="K356" s="52"/>
      <c r="L356" s="76"/>
      <c r="M356" s="52"/>
      <c r="N356" s="52"/>
      <c r="O356" s="52" t="str">
        <f t="shared" si="1"/>
        <v>750MeV</v>
      </c>
      <c r="P356" s="76" t="str">
        <f t="shared" si="8"/>
        <v>650MeV</v>
      </c>
      <c r="Q356" s="76">
        <f t="shared" si="9"/>
        <v>548.03</v>
      </c>
      <c r="R356" s="76">
        <f t="shared" si="10"/>
        <v>807.52</v>
      </c>
      <c r="S356" s="76">
        <f t="shared" si="11"/>
        <v>108.42</v>
      </c>
      <c r="T356" s="76"/>
      <c r="U356" s="76"/>
      <c r="V356" s="76"/>
    </row>
    <row r="357">
      <c r="A357" s="76"/>
      <c r="B357" s="52"/>
      <c r="C357" s="52"/>
      <c r="D357" s="358"/>
      <c r="E357" s="52"/>
      <c r="F357" s="52"/>
      <c r="G357" s="52"/>
      <c r="H357" s="52"/>
      <c r="I357" s="52"/>
      <c r="J357" s="52"/>
      <c r="K357" s="52"/>
      <c r="L357" s="76"/>
      <c r="M357" s="52"/>
      <c r="N357" s="52"/>
      <c r="O357" s="52" t="str">
        <f t="shared" si="1"/>
        <v>750MeV</v>
      </c>
      <c r="P357" s="76" t="str">
        <f t="shared" si="8"/>
        <v>650MeV</v>
      </c>
      <c r="Q357" s="76">
        <f t="shared" si="9"/>
        <v>548.03</v>
      </c>
      <c r="R357" s="76">
        <f t="shared" si="10"/>
        <v>807.52</v>
      </c>
      <c r="S357" s="76">
        <f t="shared" si="11"/>
        <v>108.42</v>
      </c>
      <c r="T357" s="76"/>
      <c r="U357" s="76"/>
      <c r="V357" s="76"/>
    </row>
    <row r="358">
      <c r="A358" s="76"/>
      <c r="B358" s="52"/>
      <c r="C358" s="52"/>
      <c r="D358" s="358"/>
      <c r="E358" s="52"/>
      <c r="F358" s="52"/>
      <c r="G358" s="52"/>
      <c r="H358" s="52"/>
      <c r="I358" s="52"/>
      <c r="J358" s="52"/>
      <c r="K358" s="52"/>
      <c r="L358" s="76"/>
      <c r="M358" s="52"/>
      <c r="N358" s="52"/>
      <c r="O358" s="52" t="str">
        <f t="shared" si="1"/>
        <v>750MeV</v>
      </c>
      <c r="P358" s="76" t="str">
        <f t="shared" si="8"/>
        <v>650MeV</v>
      </c>
      <c r="Q358" s="76">
        <f t="shared" si="9"/>
        <v>548.03</v>
      </c>
      <c r="R358" s="76">
        <f t="shared" si="10"/>
        <v>807.52</v>
      </c>
      <c r="S358" s="76">
        <f t="shared" si="11"/>
        <v>108.42</v>
      </c>
      <c r="T358" s="76"/>
      <c r="U358" s="76"/>
      <c r="V358" s="76"/>
    </row>
    <row r="359">
      <c r="A359" s="76"/>
      <c r="B359" s="52"/>
      <c r="C359" s="52"/>
      <c r="D359" s="358"/>
      <c r="E359" s="52"/>
      <c r="F359" s="52"/>
      <c r="G359" s="52"/>
      <c r="H359" s="52"/>
      <c r="I359" s="52"/>
      <c r="J359" s="52"/>
      <c r="K359" s="52"/>
      <c r="L359" s="76"/>
      <c r="M359" s="52"/>
      <c r="N359" s="52"/>
      <c r="O359" s="52" t="str">
        <f t="shared" si="1"/>
        <v>750MeV</v>
      </c>
      <c r="P359" s="76" t="str">
        <f t="shared" si="8"/>
        <v>650MeV</v>
      </c>
      <c r="Q359" s="76">
        <f t="shared" si="9"/>
        <v>548.03</v>
      </c>
      <c r="R359" s="76">
        <f t="shared" si="10"/>
        <v>807.52</v>
      </c>
      <c r="S359" s="76">
        <f t="shared" si="11"/>
        <v>108.42</v>
      </c>
      <c r="T359" s="76"/>
      <c r="U359" s="76"/>
      <c r="V359" s="76"/>
    </row>
    <row r="360">
      <c r="A360" s="76"/>
      <c r="B360" s="52"/>
      <c r="C360" s="52"/>
      <c r="D360" s="358"/>
      <c r="E360" s="52"/>
      <c r="F360" s="52"/>
      <c r="G360" s="52"/>
      <c r="H360" s="52"/>
      <c r="I360" s="52"/>
      <c r="J360" s="52"/>
      <c r="K360" s="52"/>
      <c r="L360" s="76"/>
      <c r="M360" s="52"/>
      <c r="N360" s="52"/>
      <c r="O360" s="52" t="str">
        <f t="shared" si="1"/>
        <v>750MeV</v>
      </c>
      <c r="P360" s="76" t="str">
        <f t="shared" si="8"/>
        <v>650MeV</v>
      </c>
      <c r="Q360" s="76">
        <f t="shared" si="9"/>
        <v>548.03</v>
      </c>
      <c r="R360" s="76">
        <f t="shared" si="10"/>
        <v>807.52</v>
      </c>
      <c r="S360" s="76">
        <f t="shared" si="11"/>
        <v>108.42</v>
      </c>
      <c r="T360" s="76"/>
      <c r="U360" s="76"/>
      <c r="V360" s="76"/>
    </row>
    <row r="361">
      <c r="A361" s="76"/>
      <c r="B361" s="52"/>
      <c r="C361" s="52"/>
      <c r="D361" s="358"/>
      <c r="E361" s="52"/>
      <c r="F361" s="52"/>
      <c r="G361" s="52"/>
      <c r="H361" s="52"/>
      <c r="I361" s="52"/>
      <c r="J361" s="52"/>
      <c r="K361" s="52"/>
      <c r="L361" s="76"/>
      <c r="M361" s="52"/>
      <c r="N361" s="52"/>
      <c r="O361" s="52" t="str">
        <f t="shared" si="1"/>
        <v>750MeV</v>
      </c>
      <c r="P361" s="76" t="str">
        <f t="shared" si="8"/>
        <v>650MeV</v>
      </c>
      <c r="Q361" s="76">
        <f t="shared" si="9"/>
        <v>548.03</v>
      </c>
      <c r="R361" s="76">
        <f t="shared" si="10"/>
        <v>807.52</v>
      </c>
      <c r="S361" s="76">
        <f t="shared" si="11"/>
        <v>108.42</v>
      </c>
      <c r="T361" s="76"/>
      <c r="U361" s="76"/>
      <c r="V361" s="76"/>
    </row>
    <row r="362">
      <c r="A362" s="76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76"/>
      <c r="M362" s="52"/>
      <c r="N362" s="52"/>
      <c r="O362" s="52" t="str">
        <f t="shared" si="1"/>
        <v>750MeV</v>
      </c>
      <c r="P362" s="76" t="str">
        <f t="shared" si="8"/>
        <v>650MeV</v>
      </c>
      <c r="Q362" s="76">
        <f t="shared" si="9"/>
        <v>548.03</v>
      </c>
      <c r="R362" s="76">
        <f t="shared" si="10"/>
        <v>807.52</v>
      </c>
      <c r="S362" s="76">
        <f t="shared" si="11"/>
        <v>108.42</v>
      </c>
      <c r="T362" s="76"/>
      <c r="U362" s="76"/>
      <c r="V362" s="76"/>
    </row>
    <row r="363">
      <c r="A363" s="76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 t="str">
        <f t="shared" si="1"/>
        <v>750MeV</v>
      </c>
      <c r="P363" s="76" t="str">
        <f t="shared" si="8"/>
        <v>650MeV</v>
      </c>
      <c r="Q363" s="76">
        <f t="shared" si="9"/>
        <v>548.03</v>
      </c>
      <c r="R363" s="76">
        <f t="shared" si="10"/>
        <v>807.52</v>
      </c>
      <c r="S363" s="76">
        <f t="shared" si="11"/>
        <v>108.42</v>
      </c>
      <c r="T363" s="76"/>
      <c r="U363" s="76"/>
      <c r="V363" s="76"/>
    </row>
    <row r="364">
      <c r="A364" s="76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 t="str">
        <f t="shared" si="1"/>
        <v>750MeV</v>
      </c>
      <c r="P364" s="76" t="str">
        <f t="shared" si="8"/>
        <v>650MeV</v>
      </c>
      <c r="Q364" s="76">
        <f t="shared" si="9"/>
        <v>548.03</v>
      </c>
      <c r="R364" s="76">
        <f t="shared" si="10"/>
        <v>807.52</v>
      </c>
      <c r="S364" s="76">
        <f t="shared" si="11"/>
        <v>108.42</v>
      </c>
      <c r="T364" s="76"/>
      <c r="U364" s="76"/>
      <c r="V364" s="76"/>
    </row>
    <row r="365">
      <c r="A365" s="76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76"/>
      <c r="M365" s="52"/>
      <c r="N365" s="52"/>
      <c r="O365" s="52" t="str">
        <f t="shared" si="1"/>
        <v>750MeV</v>
      </c>
      <c r="P365" s="76" t="str">
        <f t="shared" si="8"/>
        <v>650MeV</v>
      </c>
      <c r="Q365" s="76">
        <f t="shared" si="9"/>
        <v>548.03</v>
      </c>
      <c r="R365" s="76">
        <f t="shared" si="10"/>
        <v>807.52</v>
      </c>
      <c r="S365" s="76">
        <f t="shared" si="11"/>
        <v>108.42</v>
      </c>
      <c r="T365" s="76"/>
      <c r="U365" s="76"/>
      <c r="V365" s="76"/>
    </row>
    <row r="366">
      <c r="A366" s="76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76"/>
      <c r="M366" s="52"/>
      <c r="N366" s="52"/>
      <c r="O366" s="52" t="str">
        <f t="shared" si="1"/>
        <v>750MeV</v>
      </c>
      <c r="P366" s="76" t="str">
        <f t="shared" si="8"/>
        <v>650MeV</v>
      </c>
      <c r="Q366" s="76">
        <f t="shared" si="9"/>
        <v>548.03</v>
      </c>
      <c r="R366" s="76">
        <f t="shared" si="10"/>
        <v>807.52</v>
      </c>
      <c r="S366" s="76">
        <f t="shared" si="11"/>
        <v>108.42</v>
      </c>
      <c r="T366" s="76"/>
      <c r="U366" s="76"/>
      <c r="V366" s="76"/>
    </row>
    <row r="367">
      <c r="A367" s="76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76"/>
      <c r="M367" s="52"/>
      <c r="N367" s="52"/>
      <c r="O367" s="52" t="str">
        <f t="shared" si="1"/>
        <v>750MeV</v>
      </c>
      <c r="P367" s="76" t="str">
        <f t="shared" si="8"/>
        <v>650MeV</v>
      </c>
      <c r="Q367" s="76">
        <f t="shared" si="9"/>
        <v>548.03</v>
      </c>
      <c r="R367" s="76">
        <f t="shared" si="10"/>
        <v>807.52</v>
      </c>
      <c r="S367" s="76">
        <f t="shared" si="11"/>
        <v>108.42</v>
      </c>
      <c r="T367" s="76"/>
      <c r="U367" s="76"/>
      <c r="V367" s="76"/>
    </row>
    <row r="368">
      <c r="A368" s="76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 t="str">
        <f t="shared" si="1"/>
        <v>750MeV</v>
      </c>
      <c r="P368" s="76" t="str">
        <f t="shared" si="8"/>
        <v>650MeV</v>
      </c>
      <c r="Q368" s="76">
        <f t="shared" si="9"/>
        <v>548.03</v>
      </c>
      <c r="R368" s="76">
        <f t="shared" si="10"/>
        <v>807.52</v>
      </c>
      <c r="S368" s="76">
        <f t="shared" si="11"/>
        <v>108.42</v>
      </c>
      <c r="T368" s="76"/>
      <c r="U368" s="76"/>
      <c r="V368" s="76"/>
    </row>
    <row r="369">
      <c r="A369" s="76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76"/>
      <c r="M369" s="52"/>
      <c r="N369" s="52"/>
      <c r="O369" s="52" t="str">
        <f t="shared" si="1"/>
        <v>750MeV</v>
      </c>
      <c r="P369" s="76" t="str">
        <f t="shared" si="8"/>
        <v>650MeV</v>
      </c>
      <c r="Q369" s="76">
        <f t="shared" si="9"/>
        <v>548.03</v>
      </c>
      <c r="R369" s="76">
        <f t="shared" si="10"/>
        <v>807.52</v>
      </c>
      <c r="S369" s="76">
        <f t="shared" si="11"/>
        <v>108.42</v>
      </c>
      <c r="T369" s="76"/>
      <c r="U369" s="76"/>
      <c r="V369" s="76"/>
    </row>
    <row r="370">
      <c r="A370" s="76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76"/>
      <c r="M370" s="52"/>
      <c r="N370" s="52"/>
      <c r="O370" s="52" t="str">
        <f t="shared" si="1"/>
        <v>750MeV</v>
      </c>
      <c r="P370" s="76" t="str">
        <f t="shared" si="8"/>
        <v>650MeV</v>
      </c>
      <c r="Q370" s="76">
        <f t="shared" si="9"/>
        <v>548.03</v>
      </c>
      <c r="R370" s="76">
        <f t="shared" si="10"/>
        <v>807.52</v>
      </c>
      <c r="S370" s="76">
        <f t="shared" si="11"/>
        <v>108.42</v>
      </c>
      <c r="T370" s="76"/>
      <c r="U370" s="76"/>
      <c r="V370" s="76"/>
    </row>
    <row r="371">
      <c r="A371" s="76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76"/>
      <c r="M371" s="52"/>
      <c r="N371" s="52"/>
      <c r="O371" s="52" t="str">
        <f t="shared" si="1"/>
        <v>750MeV</v>
      </c>
      <c r="P371" s="76" t="str">
        <f t="shared" si="8"/>
        <v>650MeV</v>
      </c>
      <c r="Q371" s="76">
        <f t="shared" si="9"/>
        <v>548.03</v>
      </c>
      <c r="R371" s="76">
        <f t="shared" si="10"/>
        <v>807.52</v>
      </c>
      <c r="S371" s="76">
        <f t="shared" si="11"/>
        <v>108.42</v>
      </c>
      <c r="T371" s="76"/>
      <c r="U371" s="76"/>
      <c r="V371" s="76"/>
    </row>
    <row r="372">
      <c r="A372" s="76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 t="str">
        <f t="shared" si="1"/>
        <v>750MeV</v>
      </c>
      <c r="P372" s="76" t="str">
        <f t="shared" si="8"/>
        <v>650MeV</v>
      </c>
      <c r="Q372" s="76">
        <f t="shared" si="9"/>
        <v>548.03</v>
      </c>
      <c r="R372" s="76">
        <f t="shared" si="10"/>
        <v>807.52</v>
      </c>
      <c r="S372" s="76">
        <f t="shared" si="11"/>
        <v>108.42</v>
      </c>
      <c r="T372" s="76"/>
      <c r="U372" s="76"/>
      <c r="V372" s="76"/>
    </row>
    <row r="373">
      <c r="A373" s="76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76"/>
      <c r="M373" s="52"/>
      <c r="N373" s="52"/>
      <c r="O373" s="52" t="str">
        <f t="shared" si="1"/>
        <v>750MeV</v>
      </c>
      <c r="P373" s="76" t="str">
        <f t="shared" si="8"/>
        <v>650MeV</v>
      </c>
      <c r="Q373" s="76">
        <f t="shared" si="9"/>
        <v>548.03</v>
      </c>
      <c r="R373" s="76">
        <f t="shared" si="10"/>
        <v>807.52</v>
      </c>
      <c r="S373" s="76">
        <f t="shared" si="11"/>
        <v>108.42</v>
      </c>
      <c r="T373" s="76"/>
      <c r="U373" s="76"/>
      <c r="V373" s="76"/>
    </row>
    <row r="374">
      <c r="A374" s="76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76"/>
      <c r="M374" s="52"/>
      <c r="N374" s="52"/>
      <c r="O374" s="52" t="str">
        <f t="shared" si="1"/>
        <v>750MeV</v>
      </c>
      <c r="P374" s="76" t="str">
        <f t="shared" si="8"/>
        <v>650MeV</v>
      </c>
      <c r="Q374" s="76">
        <f t="shared" si="9"/>
        <v>548.03</v>
      </c>
      <c r="R374" s="76">
        <f t="shared" si="10"/>
        <v>807.52</v>
      </c>
      <c r="S374" s="76">
        <f t="shared" si="11"/>
        <v>108.42</v>
      </c>
      <c r="T374" s="76"/>
      <c r="U374" s="76"/>
      <c r="V374" s="76"/>
    </row>
    <row r="375">
      <c r="A375" s="76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76"/>
      <c r="M375" s="52"/>
      <c r="N375" s="52"/>
      <c r="O375" s="52" t="str">
        <f t="shared" si="1"/>
        <v>750MeV</v>
      </c>
      <c r="P375" s="76" t="str">
        <f t="shared" si="8"/>
        <v>650MeV</v>
      </c>
      <c r="Q375" s="76">
        <f t="shared" si="9"/>
        <v>548.03</v>
      </c>
      <c r="R375" s="76">
        <f t="shared" si="10"/>
        <v>807.52</v>
      </c>
      <c r="S375" s="76">
        <f t="shared" si="11"/>
        <v>108.42</v>
      </c>
      <c r="T375" s="76"/>
      <c r="U375" s="76"/>
      <c r="V375" s="76"/>
    </row>
    <row r="376">
      <c r="A376" s="76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 t="str">
        <f t="shared" si="1"/>
        <v>750MeV</v>
      </c>
      <c r="P376" s="76" t="str">
        <f t="shared" si="8"/>
        <v>650MeV</v>
      </c>
      <c r="Q376" s="76">
        <f t="shared" si="9"/>
        <v>548.03</v>
      </c>
      <c r="R376" s="76">
        <f t="shared" si="10"/>
        <v>807.52</v>
      </c>
      <c r="S376" s="76">
        <f t="shared" si="11"/>
        <v>108.42</v>
      </c>
      <c r="T376" s="76"/>
      <c r="U376" s="76"/>
      <c r="V376" s="76"/>
    </row>
    <row r="377">
      <c r="A377" s="76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 t="str">
        <f t="shared" si="1"/>
        <v>750MeV</v>
      </c>
      <c r="P377" s="76" t="str">
        <f t="shared" si="8"/>
        <v>650MeV</v>
      </c>
      <c r="Q377" s="76">
        <f t="shared" si="9"/>
        <v>548.03</v>
      </c>
      <c r="R377" s="76">
        <f t="shared" si="10"/>
        <v>807.52</v>
      </c>
      <c r="S377" s="76">
        <f t="shared" si="11"/>
        <v>108.42</v>
      </c>
      <c r="T377" s="76"/>
      <c r="U377" s="76"/>
      <c r="V377" s="76"/>
    </row>
    <row r="378">
      <c r="A378" s="76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76"/>
      <c r="M378" s="52"/>
      <c r="N378" s="52"/>
      <c r="O378" s="52" t="str">
        <f t="shared" si="1"/>
        <v>750MeV</v>
      </c>
      <c r="P378" s="76" t="str">
        <f t="shared" si="8"/>
        <v>650MeV</v>
      </c>
      <c r="Q378" s="76">
        <f t="shared" si="9"/>
        <v>548.03</v>
      </c>
      <c r="R378" s="76">
        <f t="shared" si="10"/>
        <v>807.52</v>
      </c>
      <c r="S378" s="76">
        <f t="shared" si="11"/>
        <v>108.42</v>
      </c>
      <c r="T378" s="76"/>
      <c r="U378" s="76"/>
      <c r="V378" s="76"/>
    </row>
    <row r="379">
      <c r="A379" s="76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76"/>
      <c r="M379" s="52"/>
      <c r="N379" s="52"/>
      <c r="O379" s="52" t="str">
        <f t="shared" si="1"/>
        <v>750MeV</v>
      </c>
      <c r="P379" s="76" t="str">
        <f t="shared" si="8"/>
        <v>650MeV</v>
      </c>
      <c r="Q379" s="76">
        <f t="shared" si="9"/>
        <v>548.03</v>
      </c>
      <c r="R379" s="76">
        <f t="shared" si="10"/>
        <v>807.52</v>
      </c>
      <c r="S379" s="76">
        <f t="shared" si="11"/>
        <v>108.42</v>
      </c>
      <c r="T379" s="76"/>
      <c r="U379" s="76"/>
      <c r="V379" s="76"/>
    </row>
    <row r="380">
      <c r="A380" s="76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76"/>
      <c r="M380" s="52"/>
      <c r="N380" s="52"/>
      <c r="O380" s="52" t="str">
        <f t="shared" si="1"/>
        <v>750MeV</v>
      </c>
      <c r="P380" s="76" t="str">
        <f t="shared" si="8"/>
        <v>650MeV</v>
      </c>
      <c r="Q380" s="76">
        <f t="shared" si="9"/>
        <v>548.03</v>
      </c>
      <c r="R380" s="76">
        <f t="shared" si="10"/>
        <v>807.52</v>
      </c>
      <c r="S380" s="76">
        <f t="shared" si="11"/>
        <v>108.42</v>
      </c>
      <c r="T380" s="76"/>
      <c r="U380" s="76"/>
      <c r="V380" s="76"/>
    </row>
    <row r="381">
      <c r="A381" s="76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76"/>
      <c r="M381" s="52"/>
      <c r="N381" s="52"/>
      <c r="O381" s="52" t="str">
        <f t="shared" si="1"/>
        <v>750MeV</v>
      </c>
      <c r="P381" s="76" t="str">
        <f t="shared" si="8"/>
        <v>650MeV</v>
      </c>
      <c r="Q381" s="76">
        <f t="shared" si="9"/>
        <v>548.03</v>
      </c>
      <c r="R381" s="76">
        <f t="shared" si="10"/>
        <v>807.52</v>
      </c>
      <c r="S381" s="76">
        <f t="shared" si="11"/>
        <v>108.42</v>
      </c>
      <c r="T381" s="76"/>
      <c r="U381" s="76"/>
      <c r="V381" s="76"/>
    </row>
    <row r="382">
      <c r="A382" s="76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76"/>
      <c r="M382" s="52"/>
      <c r="N382" s="52"/>
      <c r="O382" s="52" t="str">
        <f t="shared" si="1"/>
        <v>750MeV</v>
      </c>
      <c r="P382" s="76" t="str">
        <f t="shared" si="8"/>
        <v>650MeV</v>
      </c>
      <c r="Q382" s="76">
        <f t="shared" si="9"/>
        <v>548.03</v>
      </c>
      <c r="R382" s="76">
        <f t="shared" si="10"/>
        <v>807.52</v>
      </c>
      <c r="S382" s="76">
        <f t="shared" si="11"/>
        <v>108.42</v>
      </c>
      <c r="T382" s="76"/>
      <c r="U382" s="76"/>
      <c r="V382" s="76"/>
    </row>
    <row r="383">
      <c r="A383" s="76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76"/>
      <c r="M383" s="52"/>
      <c r="N383" s="52"/>
      <c r="O383" s="52" t="str">
        <f t="shared" si="1"/>
        <v>750MeV</v>
      </c>
      <c r="P383" s="76" t="str">
        <f t="shared" si="8"/>
        <v>650MeV</v>
      </c>
      <c r="Q383" s="76">
        <f t="shared" si="9"/>
        <v>548.03</v>
      </c>
      <c r="R383" s="76">
        <f t="shared" si="10"/>
        <v>807.52</v>
      </c>
      <c r="S383" s="76">
        <f t="shared" si="11"/>
        <v>108.42</v>
      </c>
      <c r="T383" s="76"/>
      <c r="U383" s="76"/>
      <c r="V383" s="76"/>
    </row>
    <row r="384">
      <c r="A384" s="104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76"/>
      <c r="M384" s="52"/>
      <c r="N384" s="52"/>
      <c r="O384" s="52" t="str">
        <f t="shared" si="1"/>
        <v>750MeV</v>
      </c>
      <c r="P384" s="76" t="str">
        <f t="shared" si="8"/>
        <v>650MeV</v>
      </c>
      <c r="Q384" s="76">
        <f t="shared" si="9"/>
        <v>548.03</v>
      </c>
      <c r="R384" s="76">
        <f t="shared" si="10"/>
        <v>807.52</v>
      </c>
      <c r="S384" s="76">
        <f t="shared" si="11"/>
        <v>108.42</v>
      </c>
      <c r="T384" s="76"/>
      <c r="U384" s="76"/>
      <c r="V384" s="76"/>
    </row>
    <row r="385">
      <c r="A385" s="76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76"/>
      <c r="M385" s="52"/>
      <c r="N385" s="52"/>
      <c r="O385" s="52" t="str">
        <f t="shared" si="1"/>
        <v>750MeV</v>
      </c>
      <c r="P385" s="76" t="str">
        <f t="shared" si="8"/>
        <v>650MeV</v>
      </c>
      <c r="Q385" s="76">
        <f t="shared" si="9"/>
        <v>548.03</v>
      </c>
      <c r="R385" s="76">
        <f t="shared" si="10"/>
        <v>807.52</v>
      </c>
      <c r="S385" s="76">
        <f t="shared" si="11"/>
        <v>108.42</v>
      </c>
      <c r="T385" s="76"/>
      <c r="U385" s="76"/>
      <c r="V385" s="76"/>
    </row>
    <row r="386">
      <c r="A386" s="76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76"/>
      <c r="M386" s="52"/>
      <c r="N386" s="52"/>
      <c r="O386" s="52" t="str">
        <f t="shared" si="1"/>
        <v>750MeV</v>
      </c>
      <c r="P386" s="76" t="str">
        <f t="shared" si="8"/>
        <v>650MeV</v>
      </c>
      <c r="Q386" s="76">
        <f t="shared" si="9"/>
        <v>548.03</v>
      </c>
      <c r="R386" s="76">
        <f t="shared" si="10"/>
        <v>807.52</v>
      </c>
      <c r="S386" s="76">
        <f t="shared" si="11"/>
        <v>108.42</v>
      </c>
      <c r="T386" s="76"/>
      <c r="U386" s="76"/>
      <c r="V386" s="76"/>
    </row>
    <row r="387">
      <c r="A387" s="76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76"/>
      <c r="M387" s="52"/>
      <c r="N387" s="52"/>
      <c r="O387" s="52" t="str">
        <f t="shared" si="1"/>
        <v>750MeV</v>
      </c>
      <c r="P387" s="76" t="str">
        <f t="shared" si="8"/>
        <v>650MeV</v>
      </c>
      <c r="Q387" s="76">
        <f t="shared" si="9"/>
        <v>548.03</v>
      </c>
      <c r="R387" s="76">
        <f t="shared" si="10"/>
        <v>807.52</v>
      </c>
      <c r="S387" s="76">
        <f t="shared" si="11"/>
        <v>108.42</v>
      </c>
      <c r="T387" s="76"/>
      <c r="U387" s="76"/>
      <c r="V387" s="76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76"/>
      <c r="M388" s="52"/>
      <c r="N388" s="52"/>
      <c r="O388" s="52" t="str">
        <f t="shared" si="1"/>
        <v>750MeV</v>
      </c>
      <c r="P388" s="76" t="str">
        <f t="shared" si="8"/>
        <v>650MeV</v>
      </c>
      <c r="Q388" s="76">
        <f t="shared" si="9"/>
        <v>548.03</v>
      </c>
      <c r="R388" s="76">
        <f t="shared" si="10"/>
        <v>807.52</v>
      </c>
      <c r="S388" s="76">
        <f t="shared" si="11"/>
        <v>108.42</v>
      </c>
      <c r="T388" s="76"/>
      <c r="U388" s="76"/>
      <c r="V388" s="76"/>
    </row>
    <row r="389">
      <c r="A389" s="76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76"/>
      <c r="M389" s="52"/>
      <c r="N389" s="52"/>
      <c r="O389" s="52" t="str">
        <f t="shared" si="1"/>
        <v>750MeV</v>
      </c>
      <c r="P389" s="76" t="str">
        <f t="shared" si="8"/>
        <v>650MeV</v>
      </c>
      <c r="Q389" s="76">
        <f t="shared" si="9"/>
        <v>548.03</v>
      </c>
      <c r="R389" s="76">
        <f t="shared" si="10"/>
        <v>807.52</v>
      </c>
      <c r="S389" s="76">
        <f t="shared" si="11"/>
        <v>108.42</v>
      </c>
      <c r="T389" s="76"/>
      <c r="U389" s="76"/>
      <c r="V389" s="76"/>
    </row>
    <row r="390">
      <c r="A390" s="76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76"/>
      <c r="M390" s="52"/>
      <c r="N390" s="52"/>
      <c r="O390" s="52" t="str">
        <f t="shared" si="1"/>
        <v>750MeV</v>
      </c>
      <c r="P390" s="76" t="str">
        <f t="shared" si="8"/>
        <v>650MeV</v>
      </c>
      <c r="Q390" s="76">
        <f t="shared" si="9"/>
        <v>548.03</v>
      </c>
      <c r="R390" s="76">
        <f t="shared" si="10"/>
        <v>807.52</v>
      </c>
      <c r="S390" s="76">
        <f t="shared" si="11"/>
        <v>108.42</v>
      </c>
      <c r="T390" s="76"/>
      <c r="U390" s="76"/>
      <c r="V390" s="76"/>
    </row>
    <row r="391">
      <c r="A391" s="76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76"/>
      <c r="M391" s="52"/>
      <c r="N391" s="52"/>
      <c r="O391" s="52" t="str">
        <f t="shared" si="1"/>
        <v>750MeV</v>
      </c>
      <c r="P391" s="76" t="str">
        <f t="shared" si="8"/>
        <v>650MeV</v>
      </c>
      <c r="Q391" s="76">
        <f t="shared" si="9"/>
        <v>548.03</v>
      </c>
      <c r="R391" s="76">
        <f t="shared" si="10"/>
        <v>807.52</v>
      </c>
      <c r="S391" s="76">
        <f t="shared" si="11"/>
        <v>108.42</v>
      </c>
      <c r="T391" s="76"/>
      <c r="U391" s="76"/>
      <c r="V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52"/>
      <c r="N392" s="52"/>
      <c r="O392" s="52" t="str">
        <f t="shared" si="1"/>
        <v>750MeV</v>
      </c>
      <c r="P392" s="76" t="str">
        <f t="shared" si="8"/>
        <v>650MeV</v>
      </c>
      <c r="Q392" s="76">
        <f t="shared" si="9"/>
        <v>548.03</v>
      </c>
      <c r="R392" s="76">
        <f t="shared" si="10"/>
        <v>807.52</v>
      </c>
      <c r="S392" s="76">
        <f t="shared" si="11"/>
        <v>108.42</v>
      </c>
      <c r="T392" s="76"/>
      <c r="U392" s="76"/>
      <c r="V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52"/>
      <c r="N393" s="52"/>
      <c r="O393" s="52" t="str">
        <f t="shared" si="1"/>
        <v>750MeV</v>
      </c>
      <c r="P393" s="76" t="str">
        <f t="shared" si="8"/>
        <v>650MeV</v>
      </c>
      <c r="Q393" s="76">
        <f t="shared" si="9"/>
        <v>548.03</v>
      </c>
      <c r="R393" s="76">
        <f t="shared" si="10"/>
        <v>807.52</v>
      </c>
      <c r="S393" s="76">
        <f t="shared" si="11"/>
        <v>108.42</v>
      </c>
      <c r="T393" s="76"/>
      <c r="U393" s="76"/>
      <c r="V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52"/>
      <c r="N394" s="52"/>
      <c r="O394" s="52" t="str">
        <f t="shared" si="1"/>
        <v>750MeV</v>
      </c>
      <c r="P394" s="76" t="str">
        <f t="shared" si="8"/>
        <v>650MeV</v>
      </c>
      <c r="Q394" s="76">
        <f t="shared" si="9"/>
        <v>548.03</v>
      </c>
      <c r="R394" s="76">
        <f t="shared" si="10"/>
        <v>807.52</v>
      </c>
      <c r="S394" s="76">
        <f t="shared" si="11"/>
        <v>108.42</v>
      </c>
      <c r="T394" s="76"/>
      <c r="U394" s="76"/>
      <c r="V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52"/>
      <c r="N395" s="52"/>
      <c r="O395" s="52" t="str">
        <f t="shared" si="1"/>
        <v>750MeV</v>
      </c>
      <c r="P395" s="76" t="str">
        <f t="shared" si="8"/>
        <v>650MeV</v>
      </c>
      <c r="Q395" s="76">
        <f t="shared" si="9"/>
        <v>548.03</v>
      </c>
      <c r="R395" s="76">
        <f t="shared" si="10"/>
        <v>807.52</v>
      </c>
      <c r="S395" s="76">
        <f t="shared" si="11"/>
        <v>108.42</v>
      </c>
      <c r="T395" s="76"/>
      <c r="U395" s="76"/>
      <c r="V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52"/>
      <c r="N396" s="52"/>
      <c r="O396" s="52" t="str">
        <f t="shared" si="1"/>
        <v>750MeV</v>
      </c>
      <c r="P396" s="76" t="str">
        <f t="shared" si="8"/>
        <v>650MeV</v>
      </c>
      <c r="Q396" s="76">
        <f t="shared" si="9"/>
        <v>548.03</v>
      </c>
      <c r="R396" s="76">
        <f t="shared" si="10"/>
        <v>807.52</v>
      </c>
      <c r="S396" s="76">
        <f t="shared" si="11"/>
        <v>108.42</v>
      </c>
      <c r="T396" s="76"/>
      <c r="U396" s="76"/>
      <c r="V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52"/>
      <c r="N397" s="52"/>
      <c r="O397" s="52" t="str">
        <f t="shared" si="1"/>
        <v>750MeV</v>
      </c>
      <c r="P397" s="76" t="str">
        <f t="shared" si="8"/>
        <v>650MeV</v>
      </c>
      <c r="Q397" s="76">
        <f t="shared" si="9"/>
        <v>548.03</v>
      </c>
      <c r="R397" s="76">
        <f t="shared" si="10"/>
        <v>807.52</v>
      </c>
      <c r="S397" s="76">
        <f t="shared" si="11"/>
        <v>108.42</v>
      </c>
      <c r="T397" s="76"/>
      <c r="U397" s="76"/>
      <c r="V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52"/>
      <c r="N398" s="52"/>
      <c r="O398" s="52" t="str">
        <f t="shared" si="1"/>
        <v>750MeV</v>
      </c>
      <c r="P398" s="76" t="str">
        <f t="shared" si="8"/>
        <v>650MeV</v>
      </c>
      <c r="Q398" s="76">
        <f t="shared" si="9"/>
        <v>548.03</v>
      </c>
      <c r="R398" s="76">
        <f t="shared" si="10"/>
        <v>807.52</v>
      </c>
      <c r="S398" s="76">
        <f t="shared" si="11"/>
        <v>108.42</v>
      </c>
      <c r="T398" s="76"/>
      <c r="U398" s="76"/>
      <c r="V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52"/>
      <c r="N399" s="52"/>
      <c r="O399" s="52" t="str">
        <f t="shared" si="1"/>
        <v>750MeV</v>
      </c>
      <c r="P399" s="76" t="str">
        <f t="shared" si="8"/>
        <v>650MeV</v>
      </c>
      <c r="Q399" s="76">
        <f t="shared" si="9"/>
        <v>548.03</v>
      </c>
      <c r="R399" s="76">
        <f t="shared" si="10"/>
        <v>807.52</v>
      </c>
      <c r="S399" s="76">
        <f t="shared" si="11"/>
        <v>108.42</v>
      </c>
      <c r="T399" s="76"/>
      <c r="U399" s="76"/>
      <c r="V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52"/>
      <c r="N400" s="52"/>
      <c r="O400" s="52" t="str">
        <f t="shared" si="1"/>
        <v>750MeV</v>
      </c>
      <c r="P400" s="76" t="str">
        <f t="shared" si="8"/>
        <v>650MeV</v>
      </c>
      <c r="Q400" s="76">
        <f t="shared" si="9"/>
        <v>548.03</v>
      </c>
      <c r="R400" s="76">
        <f t="shared" si="10"/>
        <v>807.52</v>
      </c>
      <c r="S400" s="76">
        <f t="shared" si="11"/>
        <v>108.42</v>
      </c>
      <c r="T400" s="76"/>
      <c r="U400" s="76"/>
      <c r="V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52"/>
      <c r="N401" s="52"/>
      <c r="O401" s="52" t="str">
        <f t="shared" si="1"/>
        <v>750MeV</v>
      </c>
      <c r="P401" s="76" t="str">
        <f t="shared" si="8"/>
        <v>650MeV</v>
      </c>
      <c r="Q401" s="76">
        <f t="shared" si="9"/>
        <v>548.03</v>
      </c>
      <c r="R401" s="76">
        <f t="shared" si="10"/>
        <v>807.52</v>
      </c>
      <c r="S401" s="76">
        <f t="shared" si="11"/>
        <v>108.42</v>
      </c>
      <c r="T401" s="76"/>
      <c r="U401" s="76"/>
      <c r="V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52"/>
      <c r="N402" s="52"/>
      <c r="O402" s="52" t="str">
        <f t="shared" si="1"/>
        <v>750MeV</v>
      </c>
      <c r="P402" s="76" t="str">
        <f t="shared" si="8"/>
        <v>650MeV</v>
      </c>
      <c r="Q402" s="76">
        <f t="shared" si="9"/>
        <v>548.03</v>
      </c>
      <c r="R402" s="76">
        <f t="shared" si="10"/>
        <v>807.52</v>
      </c>
      <c r="S402" s="76">
        <f t="shared" si="11"/>
        <v>108.42</v>
      </c>
      <c r="T402" s="76"/>
      <c r="U402" s="76"/>
      <c r="V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52"/>
      <c r="N403" s="52"/>
      <c r="O403" s="52" t="str">
        <f t="shared" si="1"/>
        <v>750MeV</v>
      </c>
      <c r="P403" s="76" t="str">
        <f t="shared" si="8"/>
        <v>650MeV</v>
      </c>
      <c r="Q403" s="76">
        <f t="shared" si="9"/>
        <v>548.03</v>
      </c>
      <c r="R403" s="76">
        <f t="shared" si="10"/>
        <v>807.52</v>
      </c>
      <c r="S403" s="76">
        <f t="shared" si="11"/>
        <v>108.42</v>
      </c>
      <c r="T403" s="76"/>
      <c r="U403" s="76"/>
      <c r="V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52"/>
      <c r="N404" s="52"/>
      <c r="O404" s="52" t="str">
        <f t="shared" si="1"/>
        <v>750MeV</v>
      </c>
      <c r="P404" s="76" t="str">
        <f t="shared" si="8"/>
        <v>650MeV</v>
      </c>
      <c r="Q404" s="76">
        <f t="shared" si="9"/>
        <v>548.03</v>
      </c>
      <c r="R404" s="76">
        <f t="shared" si="10"/>
        <v>807.52</v>
      </c>
      <c r="S404" s="76">
        <f t="shared" si="11"/>
        <v>108.42</v>
      </c>
      <c r="T404" s="76"/>
      <c r="U404" s="76"/>
      <c r="V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52"/>
      <c r="N405" s="52"/>
      <c r="O405" s="52" t="str">
        <f t="shared" si="1"/>
        <v>750MeV</v>
      </c>
      <c r="P405" s="76" t="str">
        <f t="shared" si="8"/>
        <v>650MeV</v>
      </c>
      <c r="Q405" s="76">
        <f t="shared" si="9"/>
        <v>548.03</v>
      </c>
      <c r="R405" s="76">
        <f t="shared" si="10"/>
        <v>807.52</v>
      </c>
      <c r="S405" s="76">
        <f t="shared" si="11"/>
        <v>108.42</v>
      </c>
      <c r="T405" s="76"/>
      <c r="U405" s="76"/>
      <c r="V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52"/>
      <c r="N406" s="52"/>
      <c r="O406" s="52" t="str">
        <f t="shared" si="1"/>
        <v>750MeV</v>
      </c>
      <c r="P406" s="76" t="str">
        <f t="shared" si="8"/>
        <v>650MeV</v>
      </c>
      <c r="Q406" s="76">
        <f t="shared" si="9"/>
        <v>548.03</v>
      </c>
      <c r="R406" s="76">
        <f t="shared" si="10"/>
        <v>807.52</v>
      </c>
      <c r="S406" s="76">
        <f t="shared" si="11"/>
        <v>108.42</v>
      </c>
      <c r="T406" s="76"/>
      <c r="U406" s="76"/>
      <c r="V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52"/>
      <c r="N407" s="52"/>
      <c r="O407" s="52" t="str">
        <f t="shared" si="1"/>
        <v>750MeV</v>
      </c>
      <c r="P407" s="76" t="str">
        <f t="shared" si="8"/>
        <v>650MeV</v>
      </c>
      <c r="Q407" s="76">
        <f t="shared" si="9"/>
        <v>548.03</v>
      </c>
      <c r="R407" s="76">
        <f t="shared" si="10"/>
        <v>807.52</v>
      </c>
      <c r="S407" s="76">
        <f t="shared" si="11"/>
        <v>108.42</v>
      </c>
      <c r="T407" s="76"/>
      <c r="U407" s="76"/>
      <c r="V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52"/>
      <c r="N408" s="52"/>
      <c r="O408" s="52" t="str">
        <f t="shared" si="1"/>
        <v>750MeV</v>
      </c>
      <c r="P408" s="76" t="str">
        <f t="shared" si="8"/>
        <v>650MeV</v>
      </c>
      <c r="Q408" s="76">
        <f t="shared" si="9"/>
        <v>548.03</v>
      </c>
      <c r="R408" s="76">
        <f t="shared" si="10"/>
        <v>807.52</v>
      </c>
      <c r="S408" s="76">
        <f t="shared" si="11"/>
        <v>108.42</v>
      </c>
      <c r="T408" s="76"/>
      <c r="U408" s="76"/>
      <c r="V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52"/>
      <c r="N409" s="52"/>
      <c r="O409" s="52" t="str">
        <f t="shared" si="1"/>
        <v>750MeV</v>
      </c>
      <c r="P409" s="76" t="str">
        <f t="shared" si="8"/>
        <v>650MeV</v>
      </c>
      <c r="Q409" s="76">
        <f t="shared" si="9"/>
        <v>548.03</v>
      </c>
      <c r="R409" s="76">
        <f t="shared" si="10"/>
        <v>807.52</v>
      </c>
      <c r="S409" s="76">
        <f t="shared" si="11"/>
        <v>108.42</v>
      </c>
      <c r="T409" s="76"/>
      <c r="U409" s="76"/>
      <c r="V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52"/>
      <c r="N410" s="52"/>
      <c r="O410" s="52" t="str">
        <f t="shared" si="1"/>
        <v>750MeV</v>
      </c>
      <c r="P410" s="76" t="str">
        <f t="shared" si="8"/>
        <v>650MeV</v>
      </c>
      <c r="Q410" s="76">
        <f t="shared" si="9"/>
        <v>548.03</v>
      </c>
      <c r="R410" s="76">
        <f t="shared" si="10"/>
        <v>807.52</v>
      </c>
      <c r="S410" s="76">
        <f t="shared" si="11"/>
        <v>108.42</v>
      </c>
      <c r="T410" s="76"/>
      <c r="U410" s="76"/>
      <c r="V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52"/>
      <c r="N411" s="52"/>
      <c r="O411" s="52" t="str">
        <f t="shared" si="1"/>
        <v>750MeV</v>
      </c>
      <c r="P411" s="76" t="str">
        <f t="shared" si="8"/>
        <v>650MeV</v>
      </c>
      <c r="Q411" s="76">
        <f t="shared" si="9"/>
        <v>548.03</v>
      </c>
      <c r="R411" s="76">
        <f t="shared" si="10"/>
        <v>807.52</v>
      </c>
      <c r="S411" s="76">
        <f t="shared" si="11"/>
        <v>108.42</v>
      </c>
      <c r="T411" s="76"/>
      <c r="U411" s="76"/>
      <c r="V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52"/>
      <c r="N412" s="52"/>
      <c r="O412" s="52" t="str">
        <f t="shared" si="1"/>
        <v>750MeV</v>
      </c>
      <c r="P412" s="76" t="str">
        <f t="shared" si="8"/>
        <v>650MeV</v>
      </c>
      <c r="Q412" s="76">
        <f t="shared" si="9"/>
        <v>548.03</v>
      </c>
      <c r="R412" s="76">
        <f t="shared" si="10"/>
        <v>807.52</v>
      </c>
      <c r="S412" s="76">
        <f t="shared" si="11"/>
        <v>108.42</v>
      </c>
      <c r="T412" s="76"/>
      <c r="U412" s="76"/>
      <c r="V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52"/>
      <c r="N413" s="52"/>
      <c r="O413" s="52" t="str">
        <f t="shared" si="1"/>
        <v>750MeV</v>
      </c>
      <c r="P413" s="76" t="str">
        <f t="shared" si="8"/>
        <v>650MeV</v>
      </c>
      <c r="Q413" s="76">
        <f t="shared" si="9"/>
        <v>548.03</v>
      </c>
      <c r="R413" s="76">
        <f t="shared" si="10"/>
        <v>807.52</v>
      </c>
      <c r="S413" s="76">
        <f t="shared" si="11"/>
        <v>108.42</v>
      </c>
      <c r="T413" s="76"/>
      <c r="U413" s="76"/>
      <c r="V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52"/>
      <c r="N414" s="52"/>
      <c r="O414" s="52" t="str">
        <f t="shared" si="1"/>
        <v>750MeV</v>
      </c>
      <c r="P414" s="76" t="str">
        <f t="shared" si="8"/>
        <v>650MeV</v>
      </c>
      <c r="Q414" s="76">
        <f t="shared" si="9"/>
        <v>548.03</v>
      </c>
      <c r="R414" s="76">
        <f t="shared" si="10"/>
        <v>807.52</v>
      </c>
      <c r="S414" s="76">
        <f t="shared" si="11"/>
        <v>108.42</v>
      </c>
      <c r="T414" s="76"/>
      <c r="U414" s="76"/>
      <c r="V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52"/>
      <c r="N415" s="52"/>
      <c r="O415" s="52" t="str">
        <f t="shared" si="1"/>
        <v>750MeV</v>
      </c>
      <c r="P415" s="76" t="str">
        <f t="shared" si="8"/>
        <v>650MeV</v>
      </c>
      <c r="Q415" s="76">
        <f t="shared" si="9"/>
        <v>548.03</v>
      </c>
      <c r="R415" s="76">
        <f t="shared" si="10"/>
        <v>807.52</v>
      </c>
      <c r="S415" s="76">
        <f t="shared" si="11"/>
        <v>108.42</v>
      </c>
      <c r="T415" s="76"/>
      <c r="U415" s="76"/>
      <c r="V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52"/>
      <c r="N416" s="52"/>
      <c r="O416" s="52" t="str">
        <f t="shared" si="1"/>
        <v>750MeV</v>
      </c>
      <c r="P416" s="76" t="str">
        <f t="shared" si="8"/>
        <v>650MeV</v>
      </c>
      <c r="Q416" s="76">
        <f t="shared" si="9"/>
        <v>548.03</v>
      </c>
      <c r="R416" s="76">
        <f t="shared" si="10"/>
        <v>807.52</v>
      </c>
      <c r="S416" s="76">
        <f t="shared" si="11"/>
        <v>108.42</v>
      </c>
      <c r="T416" s="76"/>
      <c r="U416" s="76"/>
      <c r="V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52"/>
      <c r="N417" s="52"/>
      <c r="O417" s="52" t="str">
        <f t="shared" si="1"/>
        <v>750MeV</v>
      </c>
      <c r="P417" s="76" t="str">
        <f t="shared" si="8"/>
        <v>650MeV</v>
      </c>
      <c r="Q417" s="76">
        <f t="shared" si="9"/>
        <v>548.03</v>
      </c>
      <c r="R417" s="76">
        <f t="shared" si="10"/>
        <v>807.52</v>
      </c>
      <c r="S417" s="76">
        <f t="shared" si="11"/>
        <v>108.42</v>
      </c>
      <c r="T417" s="76"/>
      <c r="U417" s="76"/>
      <c r="V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52"/>
      <c r="N418" s="52"/>
      <c r="O418" s="52" t="str">
        <f t="shared" si="1"/>
        <v>750MeV</v>
      </c>
      <c r="P418" s="76" t="str">
        <f t="shared" si="8"/>
        <v>650MeV</v>
      </c>
      <c r="Q418" s="76">
        <f t="shared" si="9"/>
        <v>548.03</v>
      </c>
      <c r="R418" s="76">
        <f t="shared" si="10"/>
        <v>807.52</v>
      </c>
      <c r="S418" s="76">
        <f t="shared" si="11"/>
        <v>108.42</v>
      </c>
      <c r="T418" s="76"/>
      <c r="U418" s="76"/>
      <c r="V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52"/>
      <c r="N419" s="52"/>
      <c r="O419" s="52" t="str">
        <f t="shared" si="1"/>
        <v>750MeV</v>
      </c>
      <c r="P419" s="76" t="str">
        <f t="shared" si="8"/>
        <v>650MeV</v>
      </c>
      <c r="Q419" s="76">
        <f t="shared" si="9"/>
        <v>548.03</v>
      </c>
      <c r="R419" s="76">
        <f t="shared" si="10"/>
        <v>807.52</v>
      </c>
      <c r="S419" s="76">
        <f t="shared" si="11"/>
        <v>108.42</v>
      </c>
      <c r="T419" s="76"/>
      <c r="U419" s="76"/>
      <c r="V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52"/>
      <c r="N420" s="52"/>
      <c r="O420" s="52" t="str">
        <f t="shared" si="1"/>
        <v>750MeV</v>
      </c>
      <c r="P420" s="76" t="str">
        <f t="shared" si="8"/>
        <v>650MeV</v>
      </c>
      <c r="Q420" s="76">
        <f t="shared" si="9"/>
        <v>548.03</v>
      </c>
      <c r="R420" s="76">
        <f t="shared" si="10"/>
        <v>807.52</v>
      </c>
      <c r="S420" s="76">
        <f t="shared" si="11"/>
        <v>108.42</v>
      </c>
      <c r="T420" s="76"/>
      <c r="U420" s="76"/>
      <c r="V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52"/>
      <c r="N421" s="52"/>
      <c r="O421" s="52" t="str">
        <f t="shared" si="1"/>
        <v>750MeV</v>
      </c>
      <c r="P421" s="76" t="str">
        <f t="shared" si="8"/>
        <v>650MeV</v>
      </c>
      <c r="Q421" s="76">
        <f t="shared" si="9"/>
        <v>548.03</v>
      </c>
      <c r="R421" s="76">
        <f t="shared" si="10"/>
        <v>807.52</v>
      </c>
      <c r="S421" s="76">
        <f t="shared" si="11"/>
        <v>108.42</v>
      </c>
      <c r="T421" s="76"/>
      <c r="U421" s="76"/>
      <c r="V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52"/>
      <c r="N422" s="52"/>
      <c r="O422" s="52" t="str">
        <f t="shared" si="1"/>
        <v>750MeV</v>
      </c>
      <c r="P422" s="76" t="str">
        <f t="shared" si="8"/>
        <v>650MeV</v>
      </c>
      <c r="Q422" s="76">
        <f t="shared" si="9"/>
        <v>548.03</v>
      </c>
      <c r="R422" s="76">
        <f t="shared" si="10"/>
        <v>807.52</v>
      </c>
      <c r="S422" s="76">
        <f t="shared" si="11"/>
        <v>108.42</v>
      </c>
      <c r="T422" s="76"/>
      <c r="U422" s="76"/>
      <c r="V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52"/>
      <c r="N423" s="52"/>
      <c r="O423" s="52" t="str">
        <f t="shared" si="1"/>
        <v>750MeV</v>
      </c>
      <c r="P423" s="76" t="str">
        <f t="shared" si="8"/>
        <v>650MeV</v>
      </c>
      <c r="Q423" s="76">
        <f t="shared" si="9"/>
        <v>548.03</v>
      </c>
      <c r="R423" s="76">
        <f t="shared" si="10"/>
        <v>807.52</v>
      </c>
      <c r="S423" s="76">
        <f t="shared" si="11"/>
        <v>108.42</v>
      </c>
      <c r="T423" s="76"/>
      <c r="U423" s="76"/>
      <c r="V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52"/>
      <c r="N424" s="52"/>
      <c r="O424" s="52" t="str">
        <f t="shared" si="1"/>
        <v>750MeV</v>
      </c>
      <c r="P424" s="76" t="str">
        <f t="shared" si="8"/>
        <v>650MeV</v>
      </c>
      <c r="Q424" s="76">
        <f t="shared" si="9"/>
        <v>548.03</v>
      </c>
      <c r="R424" s="76">
        <f t="shared" si="10"/>
        <v>807.52</v>
      </c>
      <c r="S424" s="76">
        <f t="shared" si="11"/>
        <v>108.42</v>
      </c>
      <c r="T424" s="76"/>
      <c r="U424" s="76"/>
      <c r="V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52"/>
      <c r="N425" s="52"/>
      <c r="O425" s="52" t="str">
        <f t="shared" si="1"/>
        <v>750MeV</v>
      </c>
      <c r="P425" s="76" t="str">
        <f t="shared" si="8"/>
        <v>650MeV</v>
      </c>
      <c r="Q425" s="76">
        <f t="shared" si="9"/>
        <v>548.03</v>
      </c>
      <c r="R425" s="76">
        <f t="shared" si="10"/>
        <v>807.52</v>
      </c>
      <c r="S425" s="76">
        <f t="shared" si="11"/>
        <v>108.42</v>
      </c>
      <c r="T425" s="76"/>
      <c r="U425" s="76"/>
      <c r="V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52"/>
      <c r="N426" s="52"/>
      <c r="O426" s="52" t="str">
        <f t="shared" si="1"/>
        <v>750MeV</v>
      </c>
      <c r="P426" s="76" t="str">
        <f t="shared" si="8"/>
        <v>650MeV</v>
      </c>
      <c r="Q426" s="76">
        <f t="shared" si="9"/>
        <v>548.03</v>
      </c>
      <c r="R426" s="76">
        <f t="shared" si="10"/>
        <v>807.52</v>
      </c>
      <c r="S426" s="76">
        <f t="shared" si="11"/>
        <v>108.42</v>
      </c>
      <c r="T426" s="76"/>
      <c r="U426" s="76"/>
      <c r="V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52"/>
      <c r="N427" s="52"/>
      <c r="O427" s="52" t="str">
        <f t="shared" si="1"/>
        <v>750MeV</v>
      </c>
      <c r="P427" s="76" t="str">
        <f t="shared" si="8"/>
        <v>650MeV</v>
      </c>
      <c r="Q427" s="76">
        <f t="shared" si="9"/>
        <v>548.03</v>
      </c>
      <c r="R427" s="76">
        <f t="shared" si="10"/>
        <v>807.52</v>
      </c>
      <c r="S427" s="76">
        <f t="shared" si="11"/>
        <v>108.42</v>
      </c>
      <c r="T427" s="76"/>
      <c r="U427" s="76"/>
      <c r="V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52"/>
      <c r="N428" s="52"/>
      <c r="O428" s="52" t="str">
        <f t="shared" si="1"/>
        <v>750MeV</v>
      </c>
      <c r="P428" s="76" t="str">
        <f t="shared" si="8"/>
        <v>650MeV</v>
      </c>
      <c r="Q428" s="76">
        <f t="shared" si="9"/>
        <v>548.03</v>
      </c>
      <c r="R428" s="76">
        <f t="shared" si="10"/>
        <v>807.52</v>
      </c>
      <c r="S428" s="76">
        <f t="shared" si="11"/>
        <v>108.42</v>
      </c>
      <c r="T428" s="76"/>
      <c r="U428" s="76"/>
      <c r="V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52"/>
      <c r="N429" s="52"/>
      <c r="O429" s="52" t="str">
        <f t="shared" si="1"/>
        <v>750MeV</v>
      </c>
      <c r="P429" s="76" t="str">
        <f t="shared" si="8"/>
        <v>650MeV</v>
      </c>
      <c r="Q429" s="76">
        <f t="shared" si="9"/>
        <v>548.03</v>
      </c>
      <c r="R429" s="76">
        <f t="shared" si="10"/>
        <v>807.52</v>
      </c>
      <c r="S429" s="76">
        <f t="shared" si="11"/>
        <v>108.42</v>
      </c>
      <c r="T429" s="76"/>
      <c r="U429" s="76"/>
      <c r="V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52"/>
      <c r="N430" s="52"/>
      <c r="O430" s="52" t="str">
        <f t="shared" si="1"/>
        <v>750MeV</v>
      </c>
      <c r="P430" s="76" t="str">
        <f t="shared" si="8"/>
        <v>650MeV</v>
      </c>
      <c r="Q430" s="76">
        <f t="shared" si="9"/>
        <v>548.03</v>
      </c>
      <c r="R430" s="76">
        <f t="shared" si="10"/>
        <v>807.52</v>
      </c>
      <c r="S430" s="76">
        <f t="shared" si="11"/>
        <v>108.42</v>
      </c>
      <c r="T430" s="76"/>
      <c r="U430" s="76"/>
      <c r="V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52"/>
      <c r="N431" s="52"/>
      <c r="O431" s="52" t="str">
        <f t="shared" si="1"/>
        <v>750MeV</v>
      </c>
      <c r="P431" s="76" t="str">
        <f t="shared" si="8"/>
        <v>650MeV</v>
      </c>
      <c r="Q431" s="76">
        <f t="shared" si="9"/>
        <v>548.03</v>
      </c>
      <c r="R431" s="76">
        <f t="shared" si="10"/>
        <v>807.52</v>
      </c>
      <c r="S431" s="76">
        <f t="shared" si="11"/>
        <v>108.42</v>
      </c>
      <c r="T431" s="76"/>
      <c r="U431" s="76"/>
      <c r="V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52"/>
      <c r="N432" s="52"/>
      <c r="O432" s="52" t="str">
        <f t="shared" si="1"/>
        <v>750MeV</v>
      </c>
      <c r="P432" s="76" t="str">
        <f t="shared" si="8"/>
        <v>650MeV</v>
      </c>
      <c r="Q432" s="76">
        <f t="shared" si="9"/>
        <v>548.03</v>
      </c>
      <c r="R432" s="76">
        <f t="shared" si="10"/>
        <v>807.52</v>
      </c>
      <c r="S432" s="76">
        <f t="shared" si="11"/>
        <v>108.42</v>
      </c>
      <c r="T432" s="76"/>
      <c r="U432" s="76"/>
      <c r="V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52"/>
      <c r="N433" s="52"/>
      <c r="O433" s="52" t="str">
        <f t="shared" si="1"/>
        <v>750MeV</v>
      </c>
      <c r="P433" s="76" t="str">
        <f t="shared" si="8"/>
        <v>650MeV</v>
      </c>
      <c r="Q433" s="76">
        <f t="shared" si="9"/>
        <v>548.03</v>
      </c>
      <c r="R433" s="76">
        <f t="shared" si="10"/>
        <v>807.52</v>
      </c>
      <c r="S433" s="76">
        <f t="shared" si="11"/>
        <v>108.42</v>
      </c>
      <c r="T433" s="76"/>
      <c r="U433" s="76"/>
      <c r="V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52"/>
      <c r="N434" s="52"/>
      <c r="O434" s="52" t="str">
        <f t="shared" si="1"/>
        <v>750MeV</v>
      </c>
      <c r="P434" s="76" t="str">
        <f t="shared" si="8"/>
        <v>650MeV</v>
      </c>
      <c r="Q434" s="76">
        <f t="shared" si="9"/>
        <v>548.03</v>
      </c>
      <c r="R434" s="76">
        <f t="shared" si="10"/>
        <v>807.52</v>
      </c>
      <c r="S434" s="76">
        <f t="shared" si="11"/>
        <v>108.42</v>
      </c>
      <c r="T434" s="76"/>
      <c r="U434" s="76"/>
      <c r="V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52"/>
      <c r="N435" s="52"/>
      <c r="O435" s="52" t="str">
        <f t="shared" si="1"/>
        <v>750MeV</v>
      </c>
      <c r="P435" s="76" t="str">
        <f t="shared" si="8"/>
        <v>650MeV</v>
      </c>
      <c r="Q435" s="76">
        <f t="shared" si="9"/>
        <v>548.03</v>
      </c>
      <c r="R435" s="76">
        <f t="shared" si="10"/>
        <v>807.52</v>
      </c>
      <c r="S435" s="76">
        <f t="shared" si="11"/>
        <v>108.42</v>
      </c>
      <c r="T435" s="76"/>
      <c r="U435" s="76"/>
      <c r="V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52"/>
      <c r="N436" s="52"/>
      <c r="O436" s="52" t="str">
        <f t="shared" si="1"/>
        <v>750MeV</v>
      </c>
      <c r="P436" s="76" t="str">
        <f t="shared" si="8"/>
        <v>650MeV</v>
      </c>
      <c r="Q436" s="76">
        <f t="shared" si="9"/>
        <v>548.03</v>
      </c>
      <c r="R436" s="76">
        <f t="shared" si="10"/>
        <v>807.52</v>
      </c>
      <c r="S436" s="76">
        <f t="shared" si="11"/>
        <v>108.42</v>
      </c>
      <c r="T436" s="76"/>
      <c r="U436" s="76"/>
      <c r="V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52"/>
      <c r="N437" s="52"/>
      <c r="O437" s="52" t="str">
        <f t="shared" si="1"/>
        <v>750MeV</v>
      </c>
      <c r="P437" s="76" t="str">
        <f t="shared" si="8"/>
        <v>650MeV</v>
      </c>
      <c r="Q437" s="76">
        <f t="shared" si="9"/>
        <v>548.03</v>
      </c>
      <c r="R437" s="76">
        <f t="shared" si="10"/>
        <v>807.52</v>
      </c>
      <c r="S437" s="76">
        <f t="shared" si="11"/>
        <v>108.42</v>
      </c>
      <c r="T437" s="76"/>
      <c r="U437" s="76"/>
      <c r="V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52"/>
      <c r="N438" s="52"/>
      <c r="O438" s="52" t="str">
        <f t="shared" si="1"/>
        <v>750MeV</v>
      </c>
      <c r="P438" s="76" t="str">
        <f t="shared" si="8"/>
        <v>650MeV</v>
      </c>
      <c r="Q438" s="76">
        <f t="shared" si="9"/>
        <v>548.03</v>
      </c>
      <c r="R438" s="76">
        <f t="shared" si="10"/>
        <v>807.52</v>
      </c>
      <c r="S438" s="76">
        <f t="shared" si="11"/>
        <v>108.42</v>
      </c>
      <c r="T438" s="76"/>
      <c r="U438" s="76"/>
      <c r="V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52"/>
      <c r="N439" s="52"/>
      <c r="O439" s="52" t="str">
        <f t="shared" si="1"/>
        <v>750MeV</v>
      </c>
      <c r="P439" s="76" t="str">
        <f t="shared" si="8"/>
        <v>650MeV</v>
      </c>
      <c r="Q439" s="76">
        <f t="shared" si="9"/>
        <v>548.03</v>
      </c>
      <c r="R439" s="76">
        <f t="shared" si="10"/>
        <v>807.52</v>
      </c>
      <c r="S439" s="76">
        <f t="shared" si="11"/>
        <v>108.42</v>
      </c>
      <c r="T439" s="76"/>
      <c r="U439" s="76"/>
      <c r="V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52"/>
      <c r="N440" s="52"/>
      <c r="O440" s="52" t="str">
        <f t="shared" si="1"/>
        <v>750MeV</v>
      </c>
      <c r="P440" s="76" t="str">
        <f t="shared" si="8"/>
        <v>650MeV</v>
      </c>
      <c r="Q440" s="76">
        <f t="shared" si="9"/>
        <v>548.03</v>
      </c>
      <c r="R440" s="76">
        <f t="shared" si="10"/>
        <v>807.52</v>
      </c>
      <c r="S440" s="76">
        <f t="shared" si="11"/>
        <v>108.42</v>
      </c>
      <c r="T440" s="76"/>
      <c r="U440" s="76"/>
      <c r="V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52"/>
      <c r="N441" s="52"/>
      <c r="O441" s="52" t="str">
        <f t="shared" si="1"/>
        <v>750MeV</v>
      </c>
      <c r="P441" s="76" t="str">
        <f t="shared" si="8"/>
        <v>650MeV</v>
      </c>
      <c r="Q441" s="76">
        <f t="shared" si="9"/>
        <v>548.03</v>
      </c>
      <c r="R441" s="76">
        <f t="shared" si="10"/>
        <v>807.52</v>
      </c>
      <c r="S441" s="76">
        <f t="shared" si="11"/>
        <v>108.42</v>
      </c>
      <c r="T441" s="76"/>
      <c r="U441" s="76"/>
      <c r="V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52"/>
      <c r="N442" s="52"/>
      <c r="O442" s="52" t="str">
        <f t="shared" si="1"/>
        <v>750MeV</v>
      </c>
      <c r="P442" s="76" t="str">
        <f t="shared" si="8"/>
        <v>650MeV</v>
      </c>
      <c r="Q442" s="76">
        <f t="shared" si="9"/>
        <v>548.03</v>
      </c>
      <c r="R442" s="76">
        <f t="shared" si="10"/>
        <v>807.52</v>
      </c>
      <c r="S442" s="76">
        <f t="shared" si="11"/>
        <v>108.42</v>
      </c>
      <c r="T442" s="76"/>
      <c r="U442" s="76"/>
      <c r="V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52"/>
      <c r="N443" s="52"/>
      <c r="O443" s="52" t="str">
        <f t="shared" si="1"/>
        <v>750MeV</v>
      </c>
      <c r="P443" s="76" t="str">
        <f t="shared" si="8"/>
        <v>650MeV</v>
      </c>
      <c r="Q443" s="76">
        <f t="shared" si="9"/>
        <v>548.03</v>
      </c>
      <c r="R443" s="76">
        <f t="shared" si="10"/>
        <v>807.52</v>
      </c>
      <c r="S443" s="76">
        <f t="shared" si="11"/>
        <v>108.42</v>
      </c>
      <c r="T443" s="76"/>
      <c r="U443" s="76"/>
      <c r="V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52"/>
      <c r="N444" s="52"/>
      <c r="O444" s="52" t="str">
        <f t="shared" si="1"/>
        <v>750MeV</v>
      </c>
      <c r="P444" s="76" t="str">
        <f t="shared" si="8"/>
        <v>650MeV</v>
      </c>
      <c r="Q444" s="76">
        <f t="shared" si="9"/>
        <v>548.03</v>
      </c>
      <c r="R444" s="76">
        <f t="shared" si="10"/>
        <v>807.52</v>
      </c>
      <c r="S444" s="76">
        <f t="shared" si="11"/>
        <v>108.42</v>
      </c>
      <c r="T444" s="76"/>
      <c r="U444" s="76"/>
      <c r="V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52"/>
      <c r="N445" s="52"/>
      <c r="O445" s="52" t="str">
        <f t="shared" si="1"/>
        <v>750MeV</v>
      </c>
      <c r="P445" s="76" t="str">
        <f t="shared" si="8"/>
        <v>650MeV</v>
      </c>
      <c r="Q445" s="76">
        <f t="shared" si="9"/>
        <v>548.03</v>
      </c>
      <c r="R445" s="76">
        <f t="shared" si="10"/>
        <v>807.52</v>
      </c>
      <c r="S445" s="76">
        <f t="shared" si="11"/>
        <v>108.42</v>
      </c>
      <c r="T445" s="76"/>
      <c r="U445" s="76"/>
      <c r="V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52"/>
      <c r="N446" s="52"/>
      <c r="O446" s="52" t="str">
        <f t="shared" si="1"/>
        <v>750MeV</v>
      </c>
      <c r="P446" s="76" t="str">
        <f t="shared" si="8"/>
        <v>650MeV</v>
      </c>
      <c r="Q446" s="76">
        <f t="shared" si="9"/>
        <v>548.03</v>
      </c>
      <c r="R446" s="76">
        <f t="shared" si="10"/>
        <v>807.52</v>
      </c>
      <c r="S446" s="76">
        <f t="shared" si="11"/>
        <v>108.42</v>
      </c>
      <c r="T446" s="76"/>
      <c r="U446" s="76"/>
      <c r="V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52"/>
      <c r="N447" s="52"/>
      <c r="O447" s="52" t="str">
        <f t="shared" si="1"/>
        <v>750MeV</v>
      </c>
      <c r="P447" s="76" t="str">
        <f t="shared" si="8"/>
        <v>650MeV</v>
      </c>
      <c r="Q447" s="76">
        <f t="shared" si="9"/>
        <v>548.03</v>
      </c>
      <c r="R447" s="76">
        <f t="shared" si="10"/>
        <v>807.52</v>
      </c>
      <c r="S447" s="76">
        <f t="shared" si="11"/>
        <v>108.42</v>
      </c>
      <c r="T447" s="76"/>
      <c r="U447" s="76"/>
      <c r="V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52"/>
      <c r="N448" s="52"/>
      <c r="O448" s="52" t="str">
        <f t="shared" si="1"/>
        <v>750MeV</v>
      </c>
      <c r="P448" s="76" t="str">
        <f t="shared" si="8"/>
        <v>650MeV</v>
      </c>
      <c r="Q448" s="76">
        <f t="shared" si="9"/>
        <v>548.03</v>
      </c>
      <c r="R448" s="76">
        <f t="shared" si="10"/>
        <v>807.52</v>
      </c>
      <c r="S448" s="76">
        <f t="shared" si="11"/>
        <v>108.42</v>
      </c>
      <c r="T448" s="76"/>
      <c r="U448" s="76"/>
      <c r="V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52"/>
      <c r="N449" s="52"/>
      <c r="O449" s="52" t="str">
        <f t="shared" si="1"/>
        <v>750MeV</v>
      </c>
      <c r="P449" s="76" t="str">
        <f t="shared" si="8"/>
        <v>650MeV</v>
      </c>
      <c r="Q449" s="76">
        <f t="shared" si="9"/>
        <v>548.03</v>
      </c>
      <c r="R449" s="76">
        <f t="shared" si="10"/>
        <v>807.52</v>
      </c>
      <c r="S449" s="76">
        <f t="shared" si="11"/>
        <v>108.42</v>
      </c>
      <c r="T449" s="76"/>
      <c r="U449" s="76"/>
      <c r="V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52"/>
      <c r="N450" s="52"/>
      <c r="O450" s="52" t="str">
        <f t="shared" si="1"/>
        <v>750MeV</v>
      </c>
      <c r="P450" s="76" t="str">
        <f t="shared" si="8"/>
        <v>650MeV</v>
      </c>
      <c r="Q450" s="76">
        <f t="shared" si="9"/>
        <v>548.03</v>
      </c>
      <c r="R450" s="76">
        <f t="shared" si="10"/>
        <v>807.52</v>
      </c>
      <c r="S450" s="76">
        <f t="shared" si="11"/>
        <v>108.42</v>
      </c>
      <c r="T450" s="76"/>
      <c r="U450" s="76"/>
      <c r="V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52"/>
      <c r="N451" s="52"/>
      <c r="O451" s="52" t="str">
        <f t="shared" si="1"/>
        <v>750MeV</v>
      </c>
      <c r="P451" s="76" t="str">
        <f t="shared" si="8"/>
        <v>650MeV</v>
      </c>
      <c r="Q451" s="76">
        <f t="shared" si="9"/>
        <v>548.03</v>
      </c>
      <c r="R451" s="76">
        <f t="shared" si="10"/>
        <v>807.52</v>
      </c>
      <c r="S451" s="76">
        <f t="shared" si="11"/>
        <v>108.42</v>
      </c>
      <c r="T451" s="76"/>
      <c r="U451" s="76"/>
      <c r="V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52"/>
      <c r="N452" s="52"/>
      <c r="O452" s="52" t="str">
        <f t="shared" si="1"/>
        <v>750MeV</v>
      </c>
      <c r="P452" s="76" t="str">
        <f t="shared" si="8"/>
        <v>650MeV</v>
      </c>
      <c r="Q452" s="76">
        <f t="shared" si="9"/>
        <v>548.03</v>
      </c>
      <c r="R452" s="76">
        <f t="shared" si="10"/>
        <v>807.52</v>
      </c>
      <c r="S452" s="76">
        <f t="shared" si="11"/>
        <v>108.42</v>
      </c>
      <c r="T452" s="76"/>
      <c r="U452" s="76"/>
      <c r="V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52"/>
      <c r="N453" s="52"/>
      <c r="O453" s="52" t="str">
        <f t="shared" si="1"/>
        <v>750MeV</v>
      </c>
      <c r="P453" s="76" t="str">
        <f t="shared" si="8"/>
        <v>650MeV</v>
      </c>
      <c r="Q453" s="76">
        <f t="shared" si="9"/>
        <v>548.03</v>
      </c>
      <c r="R453" s="76">
        <f t="shared" si="10"/>
        <v>807.52</v>
      </c>
      <c r="S453" s="76">
        <f t="shared" si="11"/>
        <v>108.42</v>
      </c>
      <c r="T453" s="76"/>
      <c r="U453" s="76"/>
      <c r="V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52"/>
      <c r="N454" s="52"/>
      <c r="O454" s="52" t="str">
        <f t="shared" si="1"/>
        <v>750MeV</v>
      </c>
      <c r="P454" s="76" t="str">
        <f t="shared" si="8"/>
        <v>650MeV</v>
      </c>
      <c r="Q454" s="76">
        <f t="shared" si="9"/>
        <v>548.03</v>
      </c>
      <c r="R454" s="76">
        <f t="shared" si="10"/>
        <v>807.52</v>
      </c>
      <c r="S454" s="76">
        <f t="shared" si="11"/>
        <v>108.42</v>
      </c>
      <c r="T454" s="76"/>
      <c r="U454" s="76"/>
      <c r="V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52"/>
      <c r="N455" s="52"/>
      <c r="O455" s="52" t="str">
        <f t="shared" si="1"/>
        <v>750MeV</v>
      </c>
      <c r="P455" s="76" t="str">
        <f t="shared" si="8"/>
        <v>650MeV</v>
      </c>
      <c r="Q455" s="76">
        <f t="shared" si="9"/>
        <v>548.03</v>
      </c>
      <c r="R455" s="76">
        <f t="shared" si="10"/>
        <v>807.52</v>
      </c>
      <c r="S455" s="76">
        <f t="shared" si="11"/>
        <v>108.42</v>
      </c>
      <c r="T455" s="76"/>
      <c r="U455" s="76"/>
      <c r="V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52"/>
      <c r="N456" s="52"/>
      <c r="O456" s="52" t="str">
        <f t="shared" si="1"/>
        <v>750MeV</v>
      </c>
      <c r="P456" s="76" t="str">
        <f t="shared" si="8"/>
        <v>650MeV</v>
      </c>
      <c r="Q456" s="76">
        <f t="shared" si="9"/>
        <v>548.03</v>
      </c>
      <c r="R456" s="76">
        <f t="shared" si="10"/>
        <v>807.52</v>
      </c>
      <c r="S456" s="76">
        <f t="shared" si="11"/>
        <v>108.42</v>
      </c>
      <c r="T456" s="76"/>
      <c r="U456" s="76"/>
      <c r="V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52"/>
      <c r="N457" s="52"/>
      <c r="O457" s="52" t="str">
        <f t="shared" si="1"/>
        <v>750MeV</v>
      </c>
      <c r="P457" s="76" t="str">
        <f t="shared" si="8"/>
        <v>650MeV</v>
      </c>
      <c r="Q457" s="76">
        <f t="shared" si="9"/>
        <v>548.03</v>
      </c>
      <c r="R457" s="76">
        <f t="shared" si="10"/>
        <v>807.52</v>
      </c>
      <c r="S457" s="76">
        <f t="shared" si="11"/>
        <v>108.42</v>
      </c>
      <c r="T457" s="76"/>
      <c r="U457" s="76"/>
      <c r="V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52"/>
      <c r="N458" s="52"/>
      <c r="O458" s="52" t="str">
        <f t="shared" si="1"/>
        <v>750MeV</v>
      </c>
      <c r="P458" s="76" t="str">
        <f t="shared" si="8"/>
        <v>650MeV</v>
      </c>
      <c r="Q458" s="76">
        <f t="shared" si="9"/>
        <v>548.03</v>
      </c>
      <c r="R458" s="76">
        <f t="shared" si="10"/>
        <v>807.52</v>
      </c>
      <c r="S458" s="76">
        <f t="shared" si="11"/>
        <v>108.42</v>
      </c>
      <c r="T458" s="76"/>
      <c r="U458" s="76"/>
      <c r="V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52"/>
      <c r="N459" s="52"/>
      <c r="O459" s="52" t="str">
        <f t="shared" si="1"/>
        <v>750MeV</v>
      </c>
      <c r="P459" s="76" t="str">
        <f t="shared" si="8"/>
        <v>650MeV</v>
      </c>
      <c r="Q459" s="76">
        <f t="shared" si="9"/>
        <v>548.03</v>
      </c>
      <c r="R459" s="76">
        <f t="shared" si="10"/>
        <v>807.52</v>
      </c>
      <c r="S459" s="76">
        <f t="shared" si="11"/>
        <v>108.42</v>
      </c>
      <c r="T459" s="76"/>
      <c r="U459" s="76"/>
      <c r="V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52"/>
      <c r="N460" s="52"/>
      <c r="O460" s="52" t="str">
        <f t="shared" si="1"/>
        <v>750MeV</v>
      </c>
      <c r="P460" s="76" t="str">
        <f t="shared" si="8"/>
        <v>650MeV</v>
      </c>
      <c r="Q460" s="76">
        <f t="shared" si="9"/>
        <v>548.03</v>
      </c>
      <c r="R460" s="76">
        <f t="shared" si="10"/>
        <v>807.52</v>
      </c>
      <c r="S460" s="76">
        <f t="shared" si="11"/>
        <v>108.42</v>
      </c>
      <c r="T460" s="76"/>
      <c r="U460" s="76"/>
      <c r="V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52"/>
      <c r="N461" s="52"/>
      <c r="O461" s="52" t="str">
        <f t="shared" si="1"/>
        <v>750MeV</v>
      </c>
      <c r="P461" s="76" t="str">
        <f t="shared" si="8"/>
        <v>650MeV</v>
      </c>
      <c r="Q461" s="76">
        <f t="shared" si="9"/>
        <v>548.03</v>
      </c>
      <c r="R461" s="76">
        <f t="shared" si="10"/>
        <v>807.52</v>
      </c>
      <c r="S461" s="76">
        <f t="shared" si="11"/>
        <v>108.42</v>
      </c>
      <c r="T461" s="76"/>
      <c r="U461" s="76"/>
      <c r="V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52"/>
      <c r="N462" s="52"/>
      <c r="O462" s="52" t="str">
        <f t="shared" si="1"/>
        <v>750MeV</v>
      </c>
      <c r="P462" s="76" t="str">
        <f t="shared" si="8"/>
        <v>650MeV</v>
      </c>
      <c r="Q462" s="76">
        <f t="shared" si="9"/>
        <v>548.03</v>
      </c>
      <c r="R462" s="76">
        <f t="shared" si="10"/>
        <v>807.52</v>
      </c>
      <c r="S462" s="76">
        <f t="shared" si="11"/>
        <v>108.42</v>
      </c>
      <c r="T462" s="76"/>
      <c r="U462" s="76"/>
      <c r="V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184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</row>
  </sheetData>
  <autoFilter ref="$A$4:$L$49"/>
  <mergeCells count="1">
    <mergeCell ref="Q3:S3"/>
  </mergeCells>
  <conditionalFormatting sqref="C1:C1000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" ref="B3"/>
  </hyperlinks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0" max="10" width="16.63"/>
    <col customWidth="1" min="12" max="12" width="18.88"/>
    <col customWidth="1" min="13" max="13" width="15.75"/>
    <col customWidth="1" min="14" max="14" width="27.0"/>
    <col customWidth="1" hidden="1" min="15" max="15" width="15.75"/>
    <col customWidth="1" hidden="1" min="16" max="16" width="15.13"/>
  </cols>
  <sheetData>
    <row r="1">
      <c r="A1" s="52" t="s">
        <v>978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52" t="s">
        <v>231</v>
      </c>
      <c r="Q1" s="52" t="s">
        <v>383</v>
      </c>
      <c r="R1" s="52" t="s">
        <v>383</v>
      </c>
      <c r="S1" s="52" t="s">
        <v>383</v>
      </c>
    </row>
    <row r="2">
      <c r="A2" s="52" t="s">
        <v>953</v>
      </c>
      <c r="B2" s="52"/>
      <c r="C2" s="52"/>
      <c r="D2" s="52"/>
      <c r="E2" s="52"/>
      <c r="F2" s="52" t="s">
        <v>881</v>
      </c>
      <c r="G2" s="52">
        <v>16.917</v>
      </c>
      <c r="H2" s="52">
        <v>33.179</v>
      </c>
      <c r="I2" s="52">
        <f>H2-16.3</f>
        <v>16.879</v>
      </c>
      <c r="J2" s="52"/>
      <c r="K2" s="52"/>
      <c r="L2" s="52">
        <v>4.0</v>
      </c>
      <c r="M2" s="52"/>
      <c r="N2" s="52">
        <v>1.0</v>
      </c>
      <c r="O2" s="52"/>
      <c r="P2" s="52">
        <v>6.4</v>
      </c>
      <c r="Q2" s="198">
        <f>MAX(Q5:Q1000)/(N2*1000)</f>
        <v>0.68464</v>
      </c>
      <c r="R2" s="198">
        <f>MAX(R5:R1000)/(N2*1000)</f>
        <v>0.8659</v>
      </c>
      <c r="S2" s="198">
        <f>MAX(S5:S1000)/MAX(Q5:Q1000)</f>
        <v>0.1602740126</v>
      </c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 t="s">
        <v>249</v>
      </c>
    </row>
    <row r="4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/>
      <c r="N4" s="7"/>
      <c r="O4" s="7" t="s">
        <v>387</v>
      </c>
      <c r="P4" s="7" t="s">
        <v>388</v>
      </c>
      <c r="Q4" s="7" t="s">
        <v>65</v>
      </c>
      <c r="R4" s="7" t="s">
        <v>101</v>
      </c>
      <c r="S4" s="7" t="s">
        <v>253</v>
      </c>
      <c r="T4" s="13"/>
      <c r="U4" s="13"/>
      <c r="V4" s="13"/>
      <c r="W4" s="13"/>
      <c r="X4" s="13"/>
      <c r="Y4" s="13"/>
      <c r="Z4" s="13"/>
      <c r="AA4" s="13"/>
      <c r="AB4" s="13"/>
    </row>
    <row r="5">
      <c r="A5" s="156">
        <v>45318.0</v>
      </c>
      <c r="B5" s="52">
        <v>3944.0</v>
      </c>
      <c r="C5" s="52" t="s">
        <v>391</v>
      </c>
      <c r="D5" s="94">
        <v>33.175</v>
      </c>
      <c r="E5" s="52">
        <v>35.0</v>
      </c>
      <c r="F5" s="52">
        <v>127.02</v>
      </c>
      <c r="G5" s="52">
        <v>3055336.0</v>
      </c>
      <c r="H5" s="52">
        <v>68.26</v>
      </c>
      <c r="I5" s="52" t="s">
        <v>65</v>
      </c>
      <c r="J5" s="52" t="s">
        <v>164</v>
      </c>
      <c r="K5" s="52" t="s">
        <v>203</v>
      </c>
      <c r="L5" s="93"/>
      <c r="M5" s="52"/>
      <c r="N5" s="52"/>
      <c r="O5" s="52" t="str">
        <f t="shared" ref="O5:O462" si="1">if(K5="low","140MeV","750MeV")</f>
        <v>750MeV</v>
      </c>
      <c r="P5" s="76" t="str">
        <f t="shared" ref="P5:P62" si="2">if(K5="low","140MeV","500MeV")</f>
        <v>500MeV</v>
      </c>
      <c r="Q5" s="76">
        <f>if($I5="LH2",0+$F5,0)</f>
        <v>127.02</v>
      </c>
      <c r="R5" s="76">
        <f>if($I5="LD2",0+$F5,0)</f>
        <v>0</v>
      </c>
      <c r="S5" s="76">
        <f>if($I5="dummy",0+$F5,0)</f>
        <v>0</v>
      </c>
    </row>
    <row r="6">
      <c r="A6" s="156">
        <v>45319.0</v>
      </c>
      <c r="B6" s="52">
        <v>3945.0</v>
      </c>
      <c r="C6" s="52" t="s">
        <v>391</v>
      </c>
      <c r="D6" s="52">
        <v>33.175</v>
      </c>
      <c r="E6" s="52">
        <v>35.0</v>
      </c>
      <c r="F6" s="52">
        <v>107.31</v>
      </c>
      <c r="G6" s="52">
        <v>2600236.0</v>
      </c>
      <c r="H6" s="52">
        <v>58.86</v>
      </c>
      <c r="I6" s="52" t="s">
        <v>65</v>
      </c>
      <c r="J6" s="52" t="s">
        <v>164</v>
      </c>
      <c r="K6" s="52" t="s">
        <v>203</v>
      </c>
      <c r="L6" s="93"/>
      <c r="M6" s="52"/>
      <c r="N6" s="52"/>
      <c r="O6" s="52" t="str">
        <f t="shared" si="1"/>
        <v>750MeV</v>
      </c>
      <c r="P6" s="76" t="str">
        <f t="shared" si="2"/>
        <v>500MeV</v>
      </c>
      <c r="Q6" s="76">
        <f t="shared" ref="Q6:Q37" si="3">if($I6="LH2",$Q5+$F6,$Q5+0)</f>
        <v>234.33</v>
      </c>
      <c r="R6" s="76">
        <f t="shared" ref="R6:R24" si="4">if($I6="LD2",$R5+$F6,$R5+0)</f>
        <v>0</v>
      </c>
      <c r="S6" s="76">
        <f t="shared" ref="S6:S24" si="5">if($I6="dummy",$S5+$F6,$S5+0)</f>
        <v>0</v>
      </c>
    </row>
    <row r="7">
      <c r="A7" s="76"/>
      <c r="B7" s="52">
        <v>3946.0</v>
      </c>
      <c r="C7" s="52" t="s">
        <v>391</v>
      </c>
      <c r="D7" s="52">
        <v>33.175</v>
      </c>
      <c r="E7" s="52">
        <v>20.0</v>
      </c>
      <c r="F7" s="52">
        <v>22.63</v>
      </c>
      <c r="G7" s="52">
        <v>345379.0</v>
      </c>
      <c r="H7" s="52">
        <v>20.07</v>
      </c>
      <c r="I7" s="52" t="s">
        <v>65</v>
      </c>
      <c r="J7" s="52" t="s">
        <v>164</v>
      </c>
      <c r="K7" s="52" t="s">
        <v>203</v>
      </c>
      <c r="L7" s="93"/>
      <c r="M7" s="52"/>
      <c r="N7" s="52"/>
      <c r="O7" s="52" t="str">
        <f t="shared" si="1"/>
        <v>750MeV</v>
      </c>
      <c r="P7" s="76" t="str">
        <f t="shared" si="2"/>
        <v>500MeV</v>
      </c>
      <c r="Q7" s="76">
        <f t="shared" si="3"/>
        <v>256.96</v>
      </c>
      <c r="R7" s="76">
        <f t="shared" si="4"/>
        <v>0</v>
      </c>
      <c r="S7" s="76">
        <f t="shared" si="5"/>
        <v>0</v>
      </c>
    </row>
    <row r="8">
      <c r="A8" s="76"/>
      <c r="B8" s="52">
        <v>3947.0</v>
      </c>
      <c r="C8" s="52" t="s">
        <v>391</v>
      </c>
      <c r="D8" s="52">
        <v>33.175</v>
      </c>
      <c r="E8" s="52">
        <v>10.0</v>
      </c>
      <c r="F8" s="52">
        <v>22.22</v>
      </c>
      <c r="G8" s="52">
        <v>261194.0</v>
      </c>
      <c r="H8" s="52">
        <v>39.24</v>
      </c>
      <c r="I8" s="52" t="s">
        <v>65</v>
      </c>
      <c r="J8" s="52" t="s">
        <v>164</v>
      </c>
      <c r="K8" s="52" t="s">
        <v>203</v>
      </c>
      <c r="L8" s="93"/>
      <c r="M8" s="52"/>
      <c r="N8" s="52"/>
      <c r="O8" s="52" t="str">
        <f t="shared" si="1"/>
        <v>750MeV</v>
      </c>
      <c r="P8" s="76" t="str">
        <f t="shared" si="2"/>
        <v>500MeV</v>
      </c>
      <c r="Q8" s="76">
        <f t="shared" si="3"/>
        <v>279.18</v>
      </c>
      <c r="R8" s="76">
        <f t="shared" si="4"/>
        <v>0</v>
      </c>
      <c r="S8" s="76">
        <f t="shared" si="5"/>
        <v>0</v>
      </c>
    </row>
    <row r="9">
      <c r="A9" s="76"/>
      <c r="B9" s="52">
        <v>3948.0</v>
      </c>
      <c r="C9" s="52" t="s">
        <v>314</v>
      </c>
      <c r="D9" s="52">
        <v>33.175</v>
      </c>
      <c r="E9" s="52">
        <v>20.0</v>
      </c>
      <c r="F9" s="52">
        <v>21.04</v>
      </c>
      <c r="G9" s="52">
        <v>330045.0</v>
      </c>
      <c r="H9" s="52">
        <v>19.57</v>
      </c>
      <c r="I9" s="52" t="s">
        <v>65</v>
      </c>
      <c r="J9" s="52" t="s">
        <v>53</v>
      </c>
      <c r="K9" s="52" t="s">
        <v>203</v>
      </c>
      <c r="L9" s="93"/>
      <c r="M9" s="52"/>
      <c r="N9" s="52"/>
      <c r="O9" s="52" t="str">
        <f t="shared" si="1"/>
        <v>750MeV</v>
      </c>
      <c r="P9" s="76" t="str">
        <f t="shared" si="2"/>
        <v>500MeV</v>
      </c>
      <c r="Q9" s="76">
        <f t="shared" si="3"/>
        <v>300.22</v>
      </c>
      <c r="R9" s="76">
        <f t="shared" si="4"/>
        <v>0</v>
      </c>
      <c r="S9" s="76">
        <f t="shared" si="5"/>
        <v>0</v>
      </c>
    </row>
    <row r="10">
      <c r="A10" s="76"/>
      <c r="B10" s="52">
        <v>3949.0</v>
      </c>
      <c r="C10" s="52" t="s">
        <v>391</v>
      </c>
      <c r="D10" s="52">
        <v>33.175</v>
      </c>
      <c r="E10" s="52">
        <v>35.0</v>
      </c>
      <c r="F10" s="52">
        <v>20.1</v>
      </c>
      <c r="G10" s="52">
        <v>437019.0</v>
      </c>
      <c r="H10" s="52">
        <v>14.76</v>
      </c>
      <c r="I10" s="52" t="s">
        <v>65</v>
      </c>
      <c r="J10" s="52" t="s">
        <v>400</v>
      </c>
      <c r="K10" s="52" t="s">
        <v>223</v>
      </c>
      <c r="L10" s="93"/>
      <c r="M10" s="52"/>
      <c r="N10" s="52"/>
      <c r="O10" s="52" t="str">
        <f t="shared" si="1"/>
        <v>750MeV</v>
      </c>
      <c r="P10" s="76" t="str">
        <f t="shared" si="2"/>
        <v>500MeV</v>
      </c>
      <c r="Q10" s="76">
        <f t="shared" si="3"/>
        <v>320.32</v>
      </c>
      <c r="R10" s="76">
        <f t="shared" si="4"/>
        <v>0</v>
      </c>
      <c r="S10" s="76">
        <f t="shared" si="5"/>
        <v>0</v>
      </c>
    </row>
    <row r="11">
      <c r="A11" s="76"/>
      <c r="B11" s="52">
        <v>3950.0</v>
      </c>
      <c r="C11" s="52" t="s">
        <v>391</v>
      </c>
      <c r="D11" s="52">
        <v>33.175</v>
      </c>
      <c r="E11" s="52">
        <v>35.0</v>
      </c>
      <c r="F11" s="52">
        <v>35.05</v>
      </c>
      <c r="G11" s="52">
        <v>825925.0</v>
      </c>
      <c r="H11" s="52">
        <v>14.98</v>
      </c>
      <c r="I11" s="52" t="s">
        <v>65</v>
      </c>
      <c r="J11" s="52" t="s">
        <v>400</v>
      </c>
      <c r="K11" s="52" t="s">
        <v>203</v>
      </c>
      <c r="L11" s="93"/>
      <c r="M11" s="52"/>
      <c r="N11" s="52"/>
      <c r="O11" s="52" t="str">
        <f t="shared" si="1"/>
        <v>750MeV</v>
      </c>
      <c r="P11" s="76" t="str">
        <f t="shared" si="2"/>
        <v>500MeV</v>
      </c>
      <c r="Q11" s="76">
        <f t="shared" si="3"/>
        <v>355.37</v>
      </c>
      <c r="R11" s="76">
        <f t="shared" si="4"/>
        <v>0</v>
      </c>
      <c r="S11" s="76">
        <f t="shared" si="5"/>
        <v>0</v>
      </c>
    </row>
    <row r="12">
      <c r="A12" s="139"/>
      <c r="B12" s="43">
        <v>3951.0</v>
      </c>
      <c r="C12" s="43" t="s">
        <v>391</v>
      </c>
      <c r="D12" s="43">
        <v>33.175</v>
      </c>
      <c r="E12" s="43">
        <v>30.0</v>
      </c>
      <c r="F12" s="43">
        <v>33.09</v>
      </c>
      <c r="G12" s="43">
        <v>729784.0</v>
      </c>
      <c r="H12" s="43">
        <v>26.93</v>
      </c>
      <c r="I12" s="43" t="s">
        <v>229</v>
      </c>
      <c r="J12" s="43" t="s">
        <v>164</v>
      </c>
      <c r="K12" s="43" t="s">
        <v>203</v>
      </c>
      <c r="L12" s="429"/>
      <c r="M12" s="43"/>
      <c r="N12" s="43"/>
      <c r="O12" s="43" t="str">
        <f t="shared" si="1"/>
        <v>750MeV</v>
      </c>
      <c r="P12" s="139" t="str">
        <f t="shared" si="2"/>
        <v>500MeV</v>
      </c>
      <c r="Q12" s="139">
        <f t="shared" si="3"/>
        <v>355.37</v>
      </c>
      <c r="R12" s="139">
        <f t="shared" si="4"/>
        <v>0</v>
      </c>
      <c r="S12" s="139">
        <f t="shared" si="5"/>
        <v>33.09</v>
      </c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139"/>
      <c r="B13" s="43">
        <v>3952.0</v>
      </c>
      <c r="C13" s="43" t="s">
        <v>391</v>
      </c>
      <c r="D13" s="43">
        <v>33.175</v>
      </c>
      <c r="E13" s="43">
        <v>20.0</v>
      </c>
      <c r="F13" s="43">
        <v>23.02</v>
      </c>
      <c r="G13" s="43">
        <v>343539.0</v>
      </c>
      <c r="H13" s="43">
        <v>20.37</v>
      </c>
      <c r="I13" s="43" t="s">
        <v>229</v>
      </c>
      <c r="J13" s="43" t="s">
        <v>164</v>
      </c>
      <c r="K13" s="43" t="s">
        <v>203</v>
      </c>
      <c r="L13" s="429"/>
      <c r="M13" s="43"/>
      <c r="N13" s="43"/>
      <c r="O13" s="43" t="str">
        <f t="shared" si="1"/>
        <v>750MeV</v>
      </c>
      <c r="P13" s="139" t="str">
        <f t="shared" si="2"/>
        <v>500MeV</v>
      </c>
      <c r="Q13" s="139">
        <f t="shared" si="3"/>
        <v>355.37</v>
      </c>
      <c r="R13" s="139">
        <f t="shared" si="4"/>
        <v>0</v>
      </c>
      <c r="S13" s="139">
        <f t="shared" si="5"/>
        <v>56.11</v>
      </c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86"/>
      <c r="B14" s="83">
        <v>3953.0</v>
      </c>
      <c r="C14" s="83" t="s">
        <v>391</v>
      </c>
      <c r="D14" s="83">
        <v>33.175</v>
      </c>
      <c r="E14" s="83">
        <v>15.0</v>
      </c>
      <c r="F14" s="83">
        <v>46.9</v>
      </c>
      <c r="G14" s="83">
        <v>3690052.0</v>
      </c>
      <c r="H14" s="83">
        <v>58.48</v>
      </c>
      <c r="I14" s="83" t="s">
        <v>101</v>
      </c>
      <c r="J14" s="83" t="s">
        <v>164</v>
      </c>
      <c r="K14" s="83" t="s">
        <v>203</v>
      </c>
      <c r="L14" s="424"/>
      <c r="M14" s="83"/>
      <c r="N14" s="83"/>
      <c r="O14" s="83" t="str">
        <f t="shared" si="1"/>
        <v>750MeV</v>
      </c>
      <c r="P14" s="86" t="str">
        <f t="shared" si="2"/>
        <v>500MeV</v>
      </c>
      <c r="Q14" s="86">
        <f t="shared" si="3"/>
        <v>355.37</v>
      </c>
      <c r="R14" s="86">
        <f t="shared" si="4"/>
        <v>46.9</v>
      </c>
      <c r="S14" s="86">
        <f t="shared" si="5"/>
        <v>56.11</v>
      </c>
      <c r="T14" s="23"/>
      <c r="U14" s="23"/>
      <c r="V14" s="23"/>
      <c r="W14" s="23"/>
      <c r="X14" s="23"/>
      <c r="Y14" s="23"/>
      <c r="Z14" s="23"/>
      <c r="AA14" s="23"/>
      <c r="AB14" s="23"/>
    </row>
    <row r="15">
      <c r="A15" s="86"/>
      <c r="B15" s="83">
        <v>3954.0</v>
      </c>
      <c r="C15" s="83" t="s">
        <v>391</v>
      </c>
      <c r="D15" s="83">
        <v>33.175</v>
      </c>
      <c r="E15" s="83">
        <v>15.0</v>
      </c>
      <c r="F15" s="83">
        <v>52.47</v>
      </c>
      <c r="G15" s="83">
        <v>4117094.0</v>
      </c>
      <c r="H15" s="83">
        <v>71.31</v>
      </c>
      <c r="I15" s="83" t="s">
        <v>101</v>
      </c>
      <c r="J15" s="83" t="s">
        <v>164</v>
      </c>
      <c r="K15" s="83" t="s">
        <v>203</v>
      </c>
      <c r="L15" s="424"/>
      <c r="M15" s="83"/>
      <c r="N15" s="83"/>
      <c r="O15" s="83" t="str">
        <f t="shared" si="1"/>
        <v>750MeV</v>
      </c>
      <c r="P15" s="86" t="str">
        <f t="shared" si="2"/>
        <v>500MeV</v>
      </c>
      <c r="Q15" s="86">
        <f t="shared" si="3"/>
        <v>355.37</v>
      </c>
      <c r="R15" s="86">
        <f t="shared" si="4"/>
        <v>99.37</v>
      </c>
      <c r="S15" s="86">
        <f t="shared" si="5"/>
        <v>56.11</v>
      </c>
      <c r="T15" s="23"/>
      <c r="U15" s="23"/>
      <c r="V15" s="23"/>
      <c r="W15" s="23"/>
      <c r="X15" s="23"/>
      <c r="Y15" s="23"/>
      <c r="Z15" s="23"/>
      <c r="AA15" s="23"/>
      <c r="AB15" s="23"/>
    </row>
    <row r="16">
      <c r="A16" s="86"/>
      <c r="B16" s="83">
        <v>3955.0</v>
      </c>
      <c r="C16" s="83" t="s">
        <v>391</v>
      </c>
      <c r="D16" s="83">
        <v>33.175</v>
      </c>
      <c r="E16" s="83">
        <v>15.0</v>
      </c>
      <c r="F16" s="83">
        <v>47.0</v>
      </c>
      <c r="G16" s="83">
        <v>3652289.0</v>
      </c>
      <c r="H16" s="83">
        <v>57.92</v>
      </c>
      <c r="I16" s="83" t="s">
        <v>101</v>
      </c>
      <c r="J16" s="83" t="s">
        <v>164</v>
      </c>
      <c r="K16" s="83" t="s">
        <v>203</v>
      </c>
      <c r="L16" s="424"/>
      <c r="M16" s="83"/>
      <c r="N16" s="83"/>
      <c r="O16" s="83" t="str">
        <f t="shared" si="1"/>
        <v>750MeV</v>
      </c>
      <c r="P16" s="86" t="str">
        <f t="shared" si="2"/>
        <v>500MeV</v>
      </c>
      <c r="Q16" s="86">
        <f t="shared" si="3"/>
        <v>355.37</v>
      </c>
      <c r="R16" s="86">
        <f t="shared" si="4"/>
        <v>146.37</v>
      </c>
      <c r="S16" s="86">
        <f t="shared" si="5"/>
        <v>56.11</v>
      </c>
      <c r="T16" s="23"/>
      <c r="U16" s="23"/>
      <c r="V16" s="23"/>
      <c r="W16" s="23"/>
      <c r="X16" s="23"/>
      <c r="Y16" s="23"/>
      <c r="Z16" s="23"/>
      <c r="AA16" s="23"/>
      <c r="AB16" s="23"/>
    </row>
    <row r="17">
      <c r="A17" s="86"/>
      <c r="B17" s="83">
        <v>3956.0</v>
      </c>
      <c r="C17" s="83" t="s">
        <v>391</v>
      </c>
      <c r="D17" s="83">
        <v>33.175</v>
      </c>
      <c r="E17" s="83">
        <v>15.0</v>
      </c>
      <c r="F17" s="83">
        <v>53.93</v>
      </c>
      <c r="G17" s="83">
        <v>4175215.0</v>
      </c>
      <c r="H17" s="83">
        <v>64.83</v>
      </c>
      <c r="I17" s="83" t="s">
        <v>101</v>
      </c>
      <c r="J17" s="83" t="s">
        <v>164</v>
      </c>
      <c r="K17" s="83" t="s">
        <v>203</v>
      </c>
      <c r="L17" s="424"/>
      <c r="M17" s="83"/>
      <c r="N17" s="83"/>
      <c r="O17" s="83" t="str">
        <f t="shared" si="1"/>
        <v>750MeV</v>
      </c>
      <c r="P17" s="86" t="str">
        <f t="shared" si="2"/>
        <v>500MeV</v>
      </c>
      <c r="Q17" s="86">
        <f t="shared" si="3"/>
        <v>355.37</v>
      </c>
      <c r="R17" s="86">
        <f t="shared" si="4"/>
        <v>200.3</v>
      </c>
      <c r="S17" s="86">
        <f t="shared" si="5"/>
        <v>56.11</v>
      </c>
      <c r="T17" s="23"/>
      <c r="U17" s="23"/>
      <c r="V17" s="23"/>
      <c r="W17" s="23"/>
      <c r="X17" s="23"/>
      <c r="Y17" s="23"/>
      <c r="Z17" s="23"/>
      <c r="AA17" s="23"/>
      <c r="AB17" s="23"/>
    </row>
    <row r="18">
      <c r="A18" s="86"/>
      <c r="B18" s="83">
        <v>3957.0</v>
      </c>
      <c r="C18" s="83" t="s">
        <v>391</v>
      </c>
      <c r="D18" s="83">
        <v>33.175</v>
      </c>
      <c r="E18" s="83">
        <v>15.0</v>
      </c>
      <c r="F18" s="83">
        <v>11.65</v>
      </c>
      <c r="G18" s="83">
        <v>937246.0</v>
      </c>
      <c r="H18" s="83">
        <v>35.01</v>
      </c>
      <c r="I18" s="83" t="s">
        <v>101</v>
      </c>
      <c r="J18" s="83" t="s">
        <v>164</v>
      </c>
      <c r="K18" s="83" t="s">
        <v>203</v>
      </c>
      <c r="L18" s="424"/>
      <c r="M18" s="83"/>
      <c r="N18" s="83"/>
      <c r="O18" s="83" t="str">
        <f t="shared" si="1"/>
        <v>750MeV</v>
      </c>
      <c r="P18" s="86" t="str">
        <f t="shared" si="2"/>
        <v>500MeV</v>
      </c>
      <c r="Q18" s="86">
        <f t="shared" si="3"/>
        <v>355.37</v>
      </c>
      <c r="R18" s="86">
        <f t="shared" si="4"/>
        <v>211.95</v>
      </c>
      <c r="S18" s="86">
        <f t="shared" si="5"/>
        <v>56.11</v>
      </c>
      <c r="T18" s="23"/>
      <c r="U18" s="23"/>
      <c r="V18" s="23"/>
      <c r="W18" s="23"/>
      <c r="X18" s="23"/>
      <c r="Y18" s="23"/>
      <c r="Z18" s="23"/>
      <c r="AA18" s="23"/>
      <c r="AB18" s="23"/>
    </row>
    <row r="19">
      <c r="A19" s="86"/>
      <c r="B19" s="83">
        <v>3958.0</v>
      </c>
      <c r="C19" s="83" t="s">
        <v>391</v>
      </c>
      <c r="D19" s="83">
        <v>33.175</v>
      </c>
      <c r="E19" s="83">
        <v>15.0</v>
      </c>
      <c r="F19" s="83">
        <v>30.5</v>
      </c>
      <c r="G19" s="83">
        <v>2388475.0</v>
      </c>
      <c r="H19" s="83">
        <v>41.85</v>
      </c>
      <c r="I19" s="83" t="s">
        <v>101</v>
      </c>
      <c r="J19" s="83" t="s">
        <v>164</v>
      </c>
      <c r="K19" s="83" t="s">
        <v>203</v>
      </c>
      <c r="L19" s="424"/>
      <c r="M19" s="83"/>
      <c r="N19" s="83"/>
      <c r="O19" s="83" t="str">
        <f t="shared" si="1"/>
        <v>750MeV</v>
      </c>
      <c r="P19" s="86" t="str">
        <f t="shared" si="2"/>
        <v>500MeV</v>
      </c>
      <c r="Q19" s="86">
        <f t="shared" si="3"/>
        <v>355.37</v>
      </c>
      <c r="R19" s="86">
        <f t="shared" si="4"/>
        <v>242.45</v>
      </c>
      <c r="S19" s="86">
        <f t="shared" si="5"/>
        <v>56.11</v>
      </c>
      <c r="T19" s="23"/>
      <c r="U19" s="23"/>
      <c r="V19" s="23"/>
      <c r="W19" s="23"/>
      <c r="X19" s="23"/>
      <c r="Y19" s="23"/>
      <c r="Z19" s="23"/>
      <c r="AA19" s="23"/>
      <c r="AB19" s="23"/>
    </row>
    <row r="20">
      <c r="A20" s="86"/>
      <c r="B20" s="83">
        <v>3959.0</v>
      </c>
      <c r="C20" s="83" t="s">
        <v>391</v>
      </c>
      <c r="D20" s="83">
        <v>33.175</v>
      </c>
      <c r="E20" s="83">
        <v>15.0</v>
      </c>
      <c r="F20" s="83">
        <v>69.18</v>
      </c>
      <c r="G20" s="83">
        <v>5393412.0</v>
      </c>
      <c r="H20" s="83">
        <v>83.84</v>
      </c>
      <c r="I20" s="83" t="s">
        <v>101</v>
      </c>
      <c r="J20" s="83" t="s">
        <v>164</v>
      </c>
      <c r="K20" s="83" t="s">
        <v>203</v>
      </c>
      <c r="L20" s="424"/>
      <c r="M20" s="83"/>
      <c r="N20" s="83"/>
      <c r="O20" s="83" t="str">
        <f t="shared" si="1"/>
        <v>750MeV</v>
      </c>
      <c r="P20" s="86" t="str">
        <f t="shared" si="2"/>
        <v>500MeV</v>
      </c>
      <c r="Q20" s="86">
        <f t="shared" si="3"/>
        <v>355.37</v>
      </c>
      <c r="R20" s="86">
        <f t="shared" si="4"/>
        <v>311.63</v>
      </c>
      <c r="S20" s="86">
        <f t="shared" si="5"/>
        <v>56.11</v>
      </c>
      <c r="T20" s="23"/>
      <c r="U20" s="23"/>
      <c r="V20" s="23"/>
      <c r="W20" s="23"/>
      <c r="X20" s="23"/>
      <c r="Y20" s="23"/>
      <c r="Z20" s="23"/>
      <c r="AA20" s="23"/>
      <c r="AB20" s="23"/>
    </row>
    <row r="21">
      <c r="A21" s="86"/>
      <c r="B21" s="83">
        <v>3960.0</v>
      </c>
      <c r="C21" s="83" t="s">
        <v>391</v>
      </c>
      <c r="D21" s="83">
        <v>33.175</v>
      </c>
      <c r="E21" s="83">
        <v>10.0</v>
      </c>
      <c r="F21" s="83">
        <v>26.08</v>
      </c>
      <c r="G21" s="83">
        <v>1428412.0</v>
      </c>
      <c r="H21" s="83">
        <v>46.4</v>
      </c>
      <c r="I21" s="83" t="s">
        <v>101</v>
      </c>
      <c r="J21" s="83" t="s">
        <v>164</v>
      </c>
      <c r="K21" s="83" t="s">
        <v>203</v>
      </c>
      <c r="L21" s="424"/>
      <c r="M21" s="83"/>
      <c r="N21" s="83"/>
      <c r="O21" s="83" t="str">
        <f t="shared" si="1"/>
        <v>750MeV</v>
      </c>
      <c r="P21" s="86" t="str">
        <f t="shared" si="2"/>
        <v>500MeV</v>
      </c>
      <c r="Q21" s="86">
        <f t="shared" si="3"/>
        <v>355.37</v>
      </c>
      <c r="R21" s="86">
        <f t="shared" si="4"/>
        <v>337.71</v>
      </c>
      <c r="S21" s="86">
        <f t="shared" si="5"/>
        <v>56.11</v>
      </c>
      <c r="T21" s="23"/>
      <c r="U21" s="23"/>
      <c r="V21" s="23"/>
      <c r="W21" s="23"/>
      <c r="X21" s="23"/>
      <c r="Y21" s="23"/>
      <c r="Z21" s="23"/>
      <c r="AA21" s="23"/>
      <c r="AB21" s="23"/>
    </row>
    <row r="22">
      <c r="A22" s="86"/>
      <c r="B22" s="83">
        <v>3961.0</v>
      </c>
      <c r="C22" s="83" t="s">
        <v>391</v>
      </c>
      <c r="D22" s="83">
        <v>33.175</v>
      </c>
      <c r="E22" s="83">
        <v>5.0</v>
      </c>
      <c r="F22" s="83">
        <v>10.28</v>
      </c>
      <c r="G22" s="83">
        <v>362314.0</v>
      </c>
      <c r="H22" s="83">
        <v>41.33</v>
      </c>
      <c r="I22" s="83" t="s">
        <v>101</v>
      </c>
      <c r="J22" s="83" t="s">
        <v>164</v>
      </c>
      <c r="K22" s="83" t="s">
        <v>203</v>
      </c>
      <c r="L22" s="424"/>
      <c r="M22" s="83"/>
      <c r="N22" s="83"/>
      <c r="O22" s="83" t="str">
        <f t="shared" si="1"/>
        <v>750MeV</v>
      </c>
      <c r="P22" s="86" t="str">
        <f t="shared" si="2"/>
        <v>500MeV</v>
      </c>
      <c r="Q22" s="86">
        <f t="shared" si="3"/>
        <v>355.37</v>
      </c>
      <c r="R22" s="86">
        <f t="shared" si="4"/>
        <v>347.99</v>
      </c>
      <c r="S22" s="86">
        <f t="shared" si="5"/>
        <v>56.11</v>
      </c>
      <c r="T22" s="23"/>
      <c r="U22" s="23"/>
      <c r="V22" s="23"/>
      <c r="W22" s="23"/>
      <c r="X22" s="23"/>
      <c r="Y22" s="23"/>
      <c r="Z22" s="23"/>
      <c r="AA22" s="23"/>
      <c r="AB22" s="23"/>
    </row>
    <row r="23">
      <c r="A23" s="86"/>
      <c r="B23" s="83">
        <v>3962.0</v>
      </c>
      <c r="C23" s="83" t="s">
        <v>314</v>
      </c>
      <c r="D23" s="83">
        <v>33.175</v>
      </c>
      <c r="E23" s="83">
        <v>10.0</v>
      </c>
      <c r="F23" s="83">
        <v>11.83</v>
      </c>
      <c r="G23" s="83">
        <v>676600.0</v>
      </c>
      <c r="H23" s="83">
        <v>21.96</v>
      </c>
      <c r="I23" s="83" t="s">
        <v>101</v>
      </c>
      <c r="J23" s="83" t="s">
        <v>53</v>
      </c>
      <c r="K23" s="83" t="s">
        <v>203</v>
      </c>
      <c r="L23" s="424"/>
      <c r="M23" s="83"/>
      <c r="N23" s="83"/>
      <c r="O23" s="83" t="str">
        <f t="shared" si="1"/>
        <v>750MeV</v>
      </c>
      <c r="P23" s="86" t="str">
        <f t="shared" si="2"/>
        <v>500MeV</v>
      </c>
      <c r="Q23" s="86">
        <f t="shared" si="3"/>
        <v>355.37</v>
      </c>
      <c r="R23" s="86">
        <f t="shared" si="4"/>
        <v>359.82</v>
      </c>
      <c r="S23" s="86">
        <f t="shared" si="5"/>
        <v>56.11</v>
      </c>
      <c r="T23" s="23"/>
      <c r="U23" s="23"/>
      <c r="V23" s="23"/>
      <c r="W23" s="23"/>
      <c r="X23" s="23"/>
      <c r="Y23" s="23"/>
      <c r="Z23" s="23"/>
      <c r="AA23" s="23"/>
      <c r="AB23" s="23"/>
    </row>
    <row r="24">
      <c r="A24" s="86"/>
      <c r="B24" s="83">
        <v>3963.0</v>
      </c>
      <c r="C24" s="83" t="s">
        <v>391</v>
      </c>
      <c r="D24" s="83">
        <v>33.175</v>
      </c>
      <c r="E24" s="83">
        <v>15.0</v>
      </c>
      <c r="F24" s="83">
        <v>16.22</v>
      </c>
      <c r="G24" s="83">
        <v>1093043.0</v>
      </c>
      <c r="H24" s="83">
        <v>22.39</v>
      </c>
      <c r="I24" s="83" t="s">
        <v>101</v>
      </c>
      <c r="J24" s="83" t="s">
        <v>400</v>
      </c>
      <c r="K24" s="83" t="s">
        <v>223</v>
      </c>
      <c r="L24" s="424"/>
      <c r="M24" s="83"/>
      <c r="N24" s="83"/>
      <c r="O24" s="83" t="str">
        <f t="shared" si="1"/>
        <v>750MeV</v>
      </c>
      <c r="P24" s="86" t="str">
        <f t="shared" si="2"/>
        <v>500MeV</v>
      </c>
      <c r="Q24" s="86">
        <f t="shared" si="3"/>
        <v>355.37</v>
      </c>
      <c r="R24" s="86">
        <f t="shared" si="4"/>
        <v>376.04</v>
      </c>
      <c r="S24" s="86">
        <f t="shared" si="5"/>
        <v>56.11</v>
      </c>
      <c r="T24" s="23"/>
      <c r="U24" s="23"/>
      <c r="V24" s="23"/>
      <c r="W24" s="23"/>
      <c r="X24" s="23"/>
      <c r="Y24" s="23"/>
      <c r="Z24" s="23"/>
      <c r="AA24" s="23"/>
      <c r="AB24" s="23"/>
    </row>
    <row r="25">
      <c r="A25" s="76"/>
      <c r="B25" s="52">
        <v>3964.0</v>
      </c>
      <c r="C25" s="52" t="s">
        <v>391</v>
      </c>
      <c r="D25" s="52">
        <v>33.175</v>
      </c>
      <c r="E25" s="52">
        <v>35.0</v>
      </c>
      <c r="F25" s="52">
        <v>101.63</v>
      </c>
      <c r="G25" s="52">
        <v>2487863.0</v>
      </c>
      <c r="H25" s="52">
        <v>63.85</v>
      </c>
      <c r="I25" s="52" t="s">
        <v>65</v>
      </c>
      <c r="J25" s="52" t="s">
        <v>164</v>
      </c>
      <c r="K25" s="52" t="s">
        <v>203</v>
      </c>
      <c r="L25" s="93"/>
      <c r="M25" s="52"/>
      <c r="N25" s="52"/>
      <c r="O25" s="52" t="str">
        <f t="shared" si="1"/>
        <v>750MeV</v>
      </c>
      <c r="P25" s="76" t="str">
        <f t="shared" si="2"/>
        <v>500MeV</v>
      </c>
      <c r="Q25" s="76">
        <f t="shared" si="3"/>
        <v>457</v>
      </c>
      <c r="R25" s="76">
        <f>if($I25="LD2",$R24+#REF!,$R24+0)</f>
        <v>376.04</v>
      </c>
      <c r="S25" s="76">
        <f>if($I25="dummy",$S24+#REF!,$S24+0)</f>
        <v>56.11</v>
      </c>
    </row>
    <row r="26">
      <c r="A26" s="76"/>
      <c r="B26" s="52">
        <v>3965.0</v>
      </c>
      <c r="C26" s="52" t="s">
        <v>391</v>
      </c>
      <c r="D26" s="52">
        <v>33.175</v>
      </c>
      <c r="E26" s="52">
        <v>35.0</v>
      </c>
      <c r="F26" s="52">
        <v>124.28</v>
      </c>
      <c r="G26" s="52">
        <v>3004930.0</v>
      </c>
      <c r="H26" s="52">
        <v>72.45</v>
      </c>
      <c r="I26" s="52" t="s">
        <v>65</v>
      </c>
      <c r="J26" s="52" t="s">
        <v>164</v>
      </c>
      <c r="K26" s="52" t="s">
        <v>203</v>
      </c>
      <c r="L26" s="93"/>
      <c r="M26" s="52"/>
      <c r="N26" s="52"/>
      <c r="O26" s="52" t="str">
        <f t="shared" si="1"/>
        <v>750MeV</v>
      </c>
      <c r="P26" s="76" t="str">
        <f t="shared" si="2"/>
        <v>500MeV</v>
      </c>
      <c r="Q26" s="76">
        <f t="shared" si="3"/>
        <v>581.28</v>
      </c>
      <c r="R26" s="76">
        <f t="shared" ref="R26:R264" si="6">if($I26="LD2",$R25+$F26,$R25+0)</f>
        <v>376.04</v>
      </c>
      <c r="S26" s="76">
        <f t="shared" ref="S26:S37" si="7">if($I26="dummy",$S25+$F26,$S25+0)</f>
        <v>56.11</v>
      </c>
    </row>
    <row r="27">
      <c r="A27" s="76"/>
      <c r="B27" s="52">
        <v>3966.0</v>
      </c>
      <c r="C27" s="52" t="s">
        <v>391</v>
      </c>
      <c r="D27" s="52">
        <v>33.175</v>
      </c>
      <c r="E27" s="52">
        <v>20.0</v>
      </c>
      <c r="F27" s="52">
        <v>22.65</v>
      </c>
      <c r="G27" s="52">
        <v>356932.0</v>
      </c>
      <c r="H27" s="52">
        <v>21.1</v>
      </c>
      <c r="I27" s="52" t="s">
        <v>65</v>
      </c>
      <c r="J27" s="52" t="s">
        <v>164</v>
      </c>
      <c r="K27" s="52" t="s">
        <v>203</v>
      </c>
      <c r="L27" s="93"/>
      <c r="M27" s="52"/>
      <c r="N27" s="52"/>
      <c r="O27" s="52" t="str">
        <f t="shared" si="1"/>
        <v>750MeV</v>
      </c>
      <c r="P27" s="76" t="str">
        <f t="shared" si="2"/>
        <v>500MeV</v>
      </c>
      <c r="Q27" s="76">
        <f t="shared" si="3"/>
        <v>603.93</v>
      </c>
      <c r="R27" s="76">
        <f t="shared" si="6"/>
        <v>376.04</v>
      </c>
      <c r="S27" s="76">
        <f t="shared" si="7"/>
        <v>56.11</v>
      </c>
    </row>
    <row r="28">
      <c r="A28" s="76"/>
      <c r="B28" s="52">
        <v>3967.0</v>
      </c>
      <c r="C28" s="52" t="s">
        <v>391</v>
      </c>
      <c r="D28" s="52">
        <v>33.175</v>
      </c>
      <c r="E28" s="52">
        <v>10.0</v>
      </c>
      <c r="F28" s="52">
        <v>24.89</v>
      </c>
      <c r="G28" s="52">
        <v>302931.0</v>
      </c>
      <c r="H28" s="52">
        <v>46.81</v>
      </c>
      <c r="I28" s="52" t="s">
        <v>65</v>
      </c>
      <c r="J28" s="52" t="s">
        <v>164</v>
      </c>
      <c r="K28" s="52" t="s">
        <v>203</v>
      </c>
      <c r="L28" s="93"/>
      <c r="M28" s="52"/>
      <c r="N28" s="52"/>
      <c r="O28" s="52" t="str">
        <f t="shared" si="1"/>
        <v>750MeV</v>
      </c>
      <c r="P28" s="76" t="str">
        <f t="shared" si="2"/>
        <v>500MeV</v>
      </c>
      <c r="Q28" s="76">
        <f t="shared" si="3"/>
        <v>628.82</v>
      </c>
      <c r="R28" s="76">
        <f t="shared" si="6"/>
        <v>376.04</v>
      </c>
      <c r="S28" s="76">
        <f t="shared" si="7"/>
        <v>56.11</v>
      </c>
    </row>
    <row r="29">
      <c r="A29" s="76"/>
      <c r="B29" s="52">
        <v>3968.0</v>
      </c>
      <c r="C29" s="52" t="s">
        <v>314</v>
      </c>
      <c r="D29" s="52">
        <v>33.175</v>
      </c>
      <c r="E29" s="52">
        <v>20.0</v>
      </c>
      <c r="F29" s="52">
        <v>23.76</v>
      </c>
      <c r="G29" s="52">
        <v>384510.0</v>
      </c>
      <c r="H29" s="52">
        <v>22.19</v>
      </c>
      <c r="I29" s="52" t="s">
        <v>65</v>
      </c>
      <c r="J29" s="52" t="s">
        <v>53</v>
      </c>
      <c r="K29" s="52" t="s">
        <v>203</v>
      </c>
      <c r="L29" s="93"/>
      <c r="M29" s="52"/>
      <c r="N29" s="52"/>
      <c r="O29" s="52" t="str">
        <f t="shared" si="1"/>
        <v>750MeV</v>
      </c>
      <c r="P29" s="76" t="str">
        <f t="shared" si="2"/>
        <v>500MeV</v>
      </c>
      <c r="Q29" s="76">
        <f t="shared" si="3"/>
        <v>652.58</v>
      </c>
      <c r="R29" s="76">
        <f t="shared" si="6"/>
        <v>376.04</v>
      </c>
      <c r="S29" s="76">
        <f t="shared" si="7"/>
        <v>56.11</v>
      </c>
    </row>
    <row r="30">
      <c r="A30" s="76"/>
      <c r="B30" s="52">
        <v>3969.0</v>
      </c>
      <c r="C30" s="52" t="s">
        <v>391</v>
      </c>
      <c r="D30" s="52">
        <v>33.175</v>
      </c>
      <c r="E30" s="52">
        <v>40.0</v>
      </c>
      <c r="F30" s="52">
        <v>32.06</v>
      </c>
      <c r="G30" s="52">
        <v>769640.0</v>
      </c>
      <c r="H30" s="52">
        <v>14.43</v>
      </c>
      <c r="I30" s="52" t="s">
        <v>65</v>
      </c>
      <c r="J30" s="52" t="s">
        <v>400</v>
      </c>
      <c r="K30" s="52" t="s">
        <v>223</v>
      </c>
      <c r="L30" s="93"/>
      <c r="M30" s="52"/>
      <c r="N30" s="52"/>
      <c r="O30" s="52" t="str">
        <f t="shared" si="1"/>
        <v>750MeV</v>
      </c>
      <c r="P30" s="76" t="str">
        <f t="shared" si="2"/>
        <v>500MeV</v>
      </c>
      <c r="Q30" s="76">
        <f t="shared" si="3"/>
        <v>684.64</v>
      </c>
      <c r="R30" s="76">
        <f t="shared" si="6"/>
        <v>376.04</v>
      </c>
      <c r="S30" s="76">
        <f t="shared" si="7"/>
        <v>56.11</v>
      </c>
    </row>
    <row r="31">
      <c r="A31" s="139"/>
      <c r="B31" s="43">
        <v>3970.0</v>
      </c>
      <c r="C31" s="43" t="s">
        <v>391</v>
      </c>
      <c r="D31" s="43">
        <v>33.175</v>
      </c>
      <c r="E31" s="43">
        <v>30.0</v>
      </c>
      <c r="F31" s="43">
        <v>29.32</v>
      </c>
      <c r="G31" s="43">
        <v>644196.0</v>
      </c>
      <c r="H31" s="43">
        <v>18.48</v>
      </c>
      <c r="I31" s="43" t="s">
        <v>229</v>
      </c>
      <c r="J31" s="43" t="s">
        <v>164</v>
      </c>
      <c r="K31" s="43" t="s">
        <v>203</v>
      </c>
      <c r="L31" s="429"/>
      <c r="M31" s="43"/>
      <c r="N31" s="43"/>
      <c r="O31" s="43" t="str">
        <f t="shared" si="1"/>
        <v>750MeV</v>
      </c>
      <c r="P31" s="139" t="str">
        <f t="shared" si="2"/>
        <v>500MeV</v>
      </c>
      <c r="Q31" s="139">
        <f t="shared" si="3"/>
        <v>684.64</v>
      </c>
      <c r="R31" s="139">
        <f t="shared" si="6"/>
        <v>376.04</v>
      </c>
      <c r="S31" s="139">
        <f t="shared" si="7"/>
        <v>85.43</v>
      </c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139"/>
      <c r="B32" s="43">
        <v>3971.0</v>
      </c>
      <c r="C32" s="43" t="s">
        <v>391</v>
      </c>
      <c r="D32" s="43">
        <v>33.175</v>
      </c>
      <c r="E32" s="43">
        <v>20.0</v>
      </c>
      <c r="F32" s="43">
        <v>24.3</v>
      </c>
      <c r="G32" s="43">
        <v>370115.0</v>
      </c>
      <c r="H32" s="43">
        <v>24.3</v>
      </c>
      <c r="I32" s="43" t="s">
        <v>229</v>
      </c>
      <c r="J32" s="43" t="s">
        <v>164</v>
      </c>
      <c r="K32" s="43" t="s">
        <v>203</v>
      </c>
      <c r="L32" s="42"/>
      <c r="M32" s="43"/>
      <c r="N32" s="43"/>
      <c r="O32" s="43" t="str">
        <f t="shared" si="1"/>
        <v>750MeV</v>
      </c>
      <c r="P32" s="139" t="str">
        <f t="shared" si="2"/>
        <v>500MeV</v>
      </c>
      <c r="Q32" s="139">
        <f t="shared" si="3"/>
        <v>684.64</v>
      </c>
      <c r="R32" s="139">
        <f t="shared" si="6"/>
        <v>376.04</v>
      </c>
      <c r="S32" s="139">
        <f t="shared" si="7"/>
        <v>109.73</v>
      </c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86"/>
      <c r="B33" s="83">
        <v>3972.0</v>
      </c>
      <c r="C33" s="83" t="s">
        <v>391</v>
      </c>
      <c r="D33" s="83">
        <v>33.175</v>
      </c>
      <c r="E33" s="83">
        <v>15.0</v>
      </c>
      <c r="F33" s="83">
        <v>53.3</v>
      </c>
      <c r="G33" s="83">
        <v>4124575.0</v>
      </c>
      <c r="H33" s="83">
        <v>64.42</v>
      </c>
      <c r="I33" s="83" t="s">
        <v>101</v>
      </c>
      <c r="J33" s="83" t="s">
        <v>164</v>
      </c>
      <c r="K33" s="83" t="s">
        <v>203</v>
      </c>
      <c r="L33" s="45"/>
      <c r="M33" s="83"/>
      <c r="N33" s="83"/>
      <c r="O33" s="83" t="str">
        <f t="shared" si="1"/>
        <v>750MeV</v>
      </c>
      <c r="P33" s="86" t="str">
        <f t="shared" si="2"/>
        <v>500MeV</v>
      </c>
      <c r="Q33" s="86">
        <f t="shared" si="3"/>
        <v>684.64</v>
      </c>
      <c r="R33" s="86">
        <f t="shared" si="6"/>
        <v>429.34</v>
      </c>
      <c r="S33" s="86">
        <f t="shared" si="7"/>
        <v>109.73</v>
      </c>
      <c r="T33" s="23"/>
      <c r="U33" s="23"/>
      <c r="V33" s="23"/>
      <c r="W33" s="23"/>
      <c r="X33" s="23"/>
      <c r="Y33" s="23"/>
      <c r="Z33" s="23"/>
      <c r="AA33" s="23"/>
      <c r="AB33" s="23"/>
    </row>
    <row r="34">
      <c r="A34" s="86"/>
      <c r="B34" s="83">
        <v>3973.0</v>
      </c>
      <c r="C34" s="83" t="s">
        <v>391</v>
      </c>
      <c r="D34" s="83">
        <v>33.175</v>
      </c>
      <c r="E34" s="83">
        <v>15.0</v>
      </c>
      <c r="F34" s="83">
        <v>47.97</v>
      </c>
      <c r="G34" s="83">
        <v>3778929.0</v>
      </c>
      <c r="H34" s="83">
        <v>68.75</v>
      </c>
      <c r="I34" s="83" t="s">
        <v>101</v>
      </c>
      <c r="J34" s="83" t="s">
        <v>164</v>
      </c>
      <c r="K34" s="83" t="s">
        <v>203</v>
      </c>
      <c r="L34" s="45"/>
      <c r="M34" s="83"/>
      <c r="N34" s="83"/>
      <c r="O34" s="83" t="str">
        <f t="shared" si="1"/>
        <v>750MeV</v>
      </c>
      <c r="P34" s="86" t="str">
        <f t="shared" si="2"/>
        <v>500MeV</v>
      </c>
      <c r="Q34" s="86">
        <f t="shared" si="3"/>
        <v>684.64</v>
      </c>
      <c r="R34" s="86">
        <f t="shared" si="6"/>
        <v>477.31</v>
      </c>
      <c r="S34" s="86">
        <f t="shared" si="7"/>
        <v>109.73</v>
      </c>
      <c r="T34" s="23"/>
      <c r="U34" s="23"/>
      <c r="V34" s="23"/>
      <c r="W34" s="23"/>
      <c r="X34" s="23"/>
      <c r="Y34" s="23"/>
      <c r="Z34" s="23"/>
      <c r="AA34" s="23"/>
      <c r="AB34" s="23"/>
    </row>
    <row r="35">
      <c r="A35" s="157"/>
      <c r="B35" s="83">
        <v>3974.0</v>
      </c>
      <c r="C35" s="83" t="s">
        <v>154</v>
      </c>
      <c r="D35" s="83">
        <v>33.175</v>
      </c>
      <c r="E35" s="83">
        <v>15.0</v>
      </c>
      <c r="F35" s="83">
        <v>0.0</v>
      </c>
      <c r="G35" s="83">
        <v>807697.0</v>
      </c>
      <c r="H35" s="83">
        <v>11.65</v>
      </c>
      <c r="I35" s="83" t="s">
        <v>101</v>
      </c>
      <c r="J35" s="83" t="s">
        <v>164</v>
      </c>
      <c r="K35" s="83" t="s">
        <v>203</v>
      </c>
      <c r="L35" s="45" t="s">
        <v>979</v>
      </c>
      <c r="M35" s="83"/>
      <c r="N35" s="83"/>
      <c r="O35" s="83" t="str">
        <f t="shared" si="1"/>
        <v>750MeV</v>
      </c>
      <c r="P35" s="86" t="str">
        <f t="shared" si="2"/>
        <v>500MeV</v>
      </c>
      <c r="Q35" s="86">
        <f t="shared" si="3"/>
        <v>684.64</v>
      </c>
      <c r="R35" s="86">
        <f t="shared" si="6"/>
        <v>477.31</v>
      </c>
      <c r="S35" s="86">
        <f t="shared" si="7"/>
        <v>109.73</v>
      </c>
      <c r="T35" s="23"/>
      <c r="U35" s="23"/>
      <c r="V35" s="23"/>
      <c r="W35" s="23"/>
      <c r="X35" s="23"/>
      <c r="Y35" s="23"/>
      <c r="Z35" s="23"/>
      <c r="AA35" s="23"/>
      <c r="AB35" s="23"/>
    </row>
    <row r="36">
      <c r="A36" s="86"/>
      <c r="B36" s="83">
        <v>3975.0</v>
      </c>
      <c r="C36" s="83" t="s">
        <v>154</v>
      </c>
      <c r="D36" s="83">
        <v>33.175</v>
      </c>
      <c r="E36" s="83">
        <v>15.0</v>
      </c>
      <c r="F36" s="83">
        <v>0.0</v>
      </c>
      <c r="G36" s="83">
        <v>0.0</v>
      </c>
      <c r="H36" s="83">
        <v>0.0</v>
      </c>
      <c r="I36" s="83" t="s">
        <v>101</v>
      </c>
      <c r="J36" s="83" t="s">
        <v>164</v>
      </c>
      <c r="K36" s="83" t="s">
        <v>203</v>
      </c>
      <c r="L36" s="45" t="s">
        <v>640</v>
      </c>
      <c r="M36" s="83"/>
      <c r="N36" s="83"/>
      <c r="O36" s="83" t="str">
        <f t="shared" si="1"/>
        <v>750MeV</v>
      </c>
      <c r="P36" s="86" t="str">
        <f t="shared" si="2"/>
        <v>500MeV</v>
      </c>
      <c r="Q36" s="86">
        <f t="shared" si="3"/>
        <v>684.64</v>
      </c>
      <c r="R36" s="86">
        <f t="shared" si="6"/>
        <v>477.31</v>
      </c>
      <c r="S36" s="86">
        <f t="shared" si="7"/>
        <v>109.73</v>
      </c>
      <c r="T36" s="23"/>
      <c r="U36" s="23"/>
      <c r="V36" s="23"/>
      <c r="W36" s="23"/>
      <c r="X36" s="23"/>
      <c r="Y36" s="23"/>
      <c r="Z36" s="23"/>
      <c r="AA36" s="23"/>
      <c r="AB36" s="23"/>
    </row>
    <row r="37">
      <c r="A37" s="86"/>
      <c r="B37" s="83">
        <v>3976.0</v>
      </c>
      <c r="C37" s="83" t="s">
        <v>391</v>
      </c>
      <c r="D37" s="83">
        <v>33.175</v>
      </c>
      <c r="E37" s="83">
        <v>15.0</v>
      </c>
      <c r="F37" s="83">
        <v>49.48</v>
      </c>
      <c r="G37" s="83">
        <v>3857840.0</v>
      </c>
      <c r="H37" s="83">
        <v>62.61</v>
      </c>
      <c r="I37" s="83" t="s">
        <v>101</v>
      </c>
      <c r="J37" s="83" t="s">
        <v>164</v>
      </c>
      <c r="K37" s="83" t="s">
        <v>203</v>
      </c>
      <c r="L37" s="45"/>
      <c r="M37" s="83"/>
      <c r="N37" s="83"/>
      <c r="O37" s="83" t="str">
        <f t="shared" si="1"/>
        <v>750MeV</v>
      </c>
      <c r="P37" s="86" t="str">
        <f t="shared" si="2"/>
        <v>500MeV</v>
      </c>
      <c r="Q37" s="86">
        <f t="shared" si="3"/>
        <v>684.64</v>
      </c>
      <c r="R37" s="86">
        <f t="shared" si="6"/>
        <v>526.79</v>
      </c>
      <c r="S37" s="86">
        <f t="shared" si="7"/>
        <v>109.73</v>
      </c>
      <c r="T37" s="23"/>
      <c r="U37" s="23"/>
      <c r="V37" s="23"/>
      <c r="W37" s="23"/>
      <c r="X37" s="23"/>
      <c r="Y37" s="23"/>
      <c r="Z37" s="23"/>
      <c r="AA37" s="23"/>
      <c r="AB37" s="23"/>
    </row>
    <row r="38">
      <c r="A38" s="157">
        <v>45320.0</v>
      </c>
      <c r="B38" s="83">
        <v>3977.0</v>
      </c>
      <c r="C38" s="83" t="s">
        <v>391</v>
      </c>
      <c r="D38" s="83">
        <v>33.175</v>
      </c>
      <c r="E38" s="83">
        <v>15.0</v>
      </c>
      <c r="F38" s="83">
        <v>47.9</v>
      </c>
      <c r="G38" s="83">
        <v>3716630.0</v>
      </c>
      <c r="H38" s="83">
        <v>58.39</v>
      </c>
      <c r="I38" s="83" t="s">
        <v>101</v>
      </c>
      <c r="J38" s="83" t="s">
        <v>164</v>
      </c>
      <c r="K38" s="83" t="s">
        <v>203</v>
      </c>
      <c r="L38" s="45"/>
      <c r="M38" s="83"/>
      <c r="N38" s="83"/>
      <c r="O38" s="83" t="str">
        <f t="shared" si="1"/>
        <v>750MeV</v>
      </c>
      <c r="P38" s="86" t="str">
        <f t="shared" si="2"/>
        <v>500MeV</v>
      </c>
      <c r="Q38" s="86">
        <f>if($I38="LH2",$Q37+$G38,$Q37+0)</f>
        <v>684.64</v>
      </c>
      <c r="R38" s="86">
        <f t="shared" si="6"/>
        <v>574.69</v>
      </c>
      <c r="S38" s="86">
        <f>if($I38="dummy",$S37+$G38,$S37+0)</f>
        <v>109.73</v>
      </c>
      <c r="T38" s="23"/>
      <c r="U38" s="23"/>
      <c r="V38" s="23"/>
      <c r="W38" s="23"/>
      <c r="X38" s="23"/>
      <c r="Y38" s="23"/>
      <c r="Z38" s="23"/>
      <c r="AA38" s="23"/>
      <c r="AB38" s="23"/>
    </row>
    <row r="39">
      <c r="A39" s="86"/>
      <c r="B39" s="83">
        <v>3978.0</v>
      </c>
      <c r="C39" s="83" t="s">
        <v>391</v>
      </c>
      <c r="D39" s="83">
        <v>33.175</v>
      </c>
      <c r="E39" s="83">
        <v>15.0</v>
      </c>
      <c r="F39" s="83">
        <v>48.23</v>
      </c>
      <c r="G39" s="83">
        <v>3739509.0</v>
      </c>
      <c r="H39" s="83">
        <v>58.86</v>
      </c>
      <c r="I39" s="83" t="s">
        <v>101</v>
      </c>
      <c r="J39" s="83" t="s">
        <v>164</v>
      </c>
      <c r="K39" s="83" t="s">
        <v>203</v>
      </c>
      <c r="L39" s="45"/>
      <c r="M39" s="83"/>
      <c r="N39" s="83"/>
      <c r="O39" s="83" t="str">
        <f t="shared" si="1"/>
        <v>750MeV</v>
      </c>
      <c r="P39" s="86" t="str">
        <f t="shared" si="2"/>
        <v>500MeV</v>
      </c>
      <c r="Q39" s="86">
        <f t="shared" ref="Q39:Q264" si="8">if($I39="LH2",$Q38+$F39,$Q38+0)</f>
        <v>684.64</v>
      </c>
      <c r="R39" s="86">
        <f t="shared" si="6"/>
        <v>622.92</v>
      </c>
      <c r="S39" s="86">
        <f t="shared" ref="S39:S264" si="9">if($I39="dummy",$S38+$F39,$S38+0)</f>
        <v>109.73</v>
      </c>
      <c r="T39" s="23"/>
      <c r="U39" s="23"/>
      <c r="V39" s="23"/>
      <c r="W39" s="23"/>
      <c r="X39" s="23"/>
      <c r="Y39" s="23"/>
      <c r="Z39" s="23"/>
      <c r="AA39" s="23"/>
      <c r="AB39" s="23"/>
    </row>
    <row r="40">
      <c r="A40" s="86"/>
      <c r="B40" s="83">
        <v>3979.0</v>
      </c>
      <c r="C40" s="83" t="s">
        <v>391</v>
      </c>
      <c r="D40" s="83">
        <v>33.175</v>
      </c>
      <c r="E40" s="83">
        <v>15.0</v>
      </c>
      <c r="F40" s="83">
        <v>49.33</v>
      </c>
      <c r="G40" s="83">
        <v>3838830.0</v>
      </c>
      <c r="H40" s="83">
        <v>59.1</v>
      </c>
      <c r="I40" s="83" t="s">
        <v>101</v>
      </c>
      <c r="J40" s="83" t="s">
        <v>164</v>
      </c>
      <c r="K40" s="83" t="s">
        <v>203</v>
      </c>
      <c r="L40" s="45"/>
      <c r="M40" s="83"/>
      <c r="N40" s="83"/>
      <c r="O40" s="83" t="str">
        <f t="shared" si="1"/>
        <v>750MeV</v>
      </c>
      <c r="P40" s="86" t="str">
        <f t="shared" si="2"/>
        <v>500MeV</v>
      </c>
      <c r="Q40" s="86">
        <f t="shared" si="8"/>
        <v>684.64</v>
      </c>
      <c r="R40" s="86">
        <f t="shared" si="6"/>
        <v>672.25</v>
      </c>
      <c r="S40" s="86">
        <f t="shared" si="9"/>
        <v>109.73</v>
      </c>
      <c r="T40" s="23"/>
      <c r="U40" s="23"/>
      <c r="V40" s="23"/>
      <c r="W40" s="23"/>
      <c r="X40" s="23"/>
      <c r="Y40" s="23"/>
      <c r="Z40" s="23"/>
      <c r="AA40" s="23"/>
      <c r="AB40" s="23"/>
    </row>
    <row r="41">
      <c r="A41" s="86"/>
      <c r="B41" s="83">
        <v>3980.0</v>
      </c>
      <c r="C41" s="83" t="s">
        <v>154</v>
      </c>
      <c r="D41" s="83">
        <v>33.175</v>
      </c>
      <c r="E41" s="83">
        <v>10.0</v>
      </c>
      <c r="F41" s="83">
        <v>0.0</v>
      </c>
      <c r="G41" s="83">
        <v>5107.0</v>
      </c>
      <c r="H41" s="83">
        <v>0.16</v>
      </c>
      <c r="I41" s="83" t="s">
        <v>101</v>
      </c>
      <c r="J41" s="83" t="s">
        <v>164</v>
      </c>
      <c r="K41" s="83" t="s">
        <v>203</v>
      </c>
      <c r="L41" s="45"/>
      <c r="M41" s="83"/>
      <c r="N41" s="83"/>
      <c r="O41" s="83" t="str">
        <f t="shared" si="1"/>
        <v>750MeV</v>
      </c>
      <c r="P41" s="86" t="str">
        <f t="shared" si="2"/>
        <v>500MeV</v>
      </c>
      <c r="Q41" s="86">
        <f t="shared" si="8"/>
        <v>684.64</v>
      </c>
      <c r="R41" s="86">
        <f t="shared" si="6"/>
        <v>672.25</v>
      </c>
      <c r="S41" s="86">
        <f t="shared" si="9"/>
        <v>109.73</v>
      </c>
      <c r="T41" s="23"/>
      <c r="U41" s="23"/>
      <c r="V41" s="23"/>
      <c r="W41" s="23"/>
      <c r="X41" s="23"/>
      <c r="Y41" s="23"/>
      <c r="Z41" s="23"/>
      <c r="AA41" s="23"/>
      <c r="AB41" s="23"/>
    </row>
    <row r="42">
      <c r="A42" s="86"/>
      <c r="B42" s="83">
        <v>3981.0</v>
      </c>
      <c r="C42" s="83" t="s">
        <v>391</v>
      </c>
      <c r="D42" s="83">
        <v>33.175</v>
      </c>
      <c r="E42" s="83">
        <v>10.0</v>
      </c>
      <c r="F42" s="83">
        <v>23.26</v>
      </c>
      <c r="G42" s="83">
        <v>1265462.0</v>
      </c>
      <c r="H42" s="83">
        <v>42.7</v>
      </c>
      <c r="I42" s="83" t="s">
        <v>101</v>
      </c>
      <c r="J42" s="83" t="s">
        <v>164</v>
      </c>
      <c r="K42" s="83" t="s">
        <v>203</v>
      </c>
      <c r="L42" s="45"/>
      <c r="M42" s="83"/>
      <c r="N42" s="83"/>
      <c r="O42" s="83" t="str">
        <f t="shared" si="1"/>
        <v>750MeV</v>
      </c>
      <c r="P42" s="86" t="str">
        <f t="shared" si="2"/>
        <v>500MeV</v>
      </c>
      <c r="Q42" s="86">
        <f t="shared" si="8"/>
        <v>684.64</v>
      </c>
      <c r="R42" s="86">
        <f t="shared" si="6"/>
        <v>695.51</v>
      </c>
      <c r="S42" s="86">
        <f t="shared" si="9"/>
        <v>109.73</v>
      </c>
      <c r="T42" s="23"/>
      <c r="U42" s="23"/>
      <c r="V42" s="23"/>
      <c r="W42" s="23"/>
      <c r="X42" s="23"/>
      <c r="Y42" s="23"/>
      <c r="Z42" s="23"/>
      <c r="AA42" s="23"/>
      <c r="AB42" s="23"/>
    </row>
    <row r="43">
      <c r="A43" s="86"/>
      <c r="B43" s="83">
        <v>3982.0</v>
      </c>
      <c r="C43" s="83" t="s">
        <v>391</v>
      </c>
      <c r="D43" s="83">
        <v>33.175</v>
      </c>
      <c r="E43" s="83">
        <v>5.0</v>
      </c>
      <c r="F43" s="83">
        <v>11.89</v>
      </c>
      <c r="G43" s="83">
        <v>414917.0</v>
      </c>
      <c r="H43" s="83">
        <v>44.61</v>
      </c>
      <c r="I43" s="83" t="s">
        <v>101</v>
      </c>
      <c r="J43" s="83" t="s">
        <v>164</v>
      </c>
      <c r="K43" s="83" t="s">
        <v>203</v>
      </c>
      <c r="L43" s="45"/>
      <c r="M43" s="83"/>
      <c r="N43" s="83"/>
      <c r="O43" s="83" t="str">
        <f t="shared" si="1"/>
        <v>750MeV</v>
      </c>
      <c r="P43" s="86" t="str">
        <f t="shared" si="2"/>
        <v>500MeV</v>
      </c>
      <c r="Q43" s="86">
        <f t="shared" si="8"/>
        <v>684.64</v>
      </c>
      <c r="R43" s="86">
        <f t="shared" si="6"/>
        <v>707.4</v>
      </c>
      <c r="S43" s="86">
        <f t="shared" si="9"/>
        <v>109.73</v>
      </c>
      <c r="T43" s="23"/>
      <c r="U43" s="23"/>
      <c r="V43" s="23"/>
      <c r="W43" s="23"/>
      <c r="X43" s="23"/>
      <c r="Y43" s="23"/>
      <c r="Z43" s="23"/>
      <c r="AA43" s="23"/>
      <c r="AB43" s="23"/>
    </row>
    <row r="44">
      <c r="A44" s="86"/>
      <c r="B44" s="83">
        <v>3983.0</v>
      </c>
      <c r="C44" s="83" t="s">
        <v>314</v>
      </c>
      <c r="D44" s="83">
        <v>33.175</v>
      </c>
      <c r="E44" s="83">
        <v>10.0</v>
      </c>
      <c r="F44" s="83">
        <v>11.3</v>
      </c>
      <c r="G44" s="83">
        <v>642765.0</v>
      </c>
      <c r="H44" s="83">
        <v>19.9</v>
      </c>
      <c r="I44" s="83" t="s">
        <v>101</v>
      </c>
      <c r="J44" s="83" t="s">
        <v>53</v>
      </c>
      <c r="K44" s="83" t="s">
        <v>203</v>
      </c>
      <c r="L44" s="45"/>
      <c r="M44" s="83"/>
      <c r="N44" s="83"/>
      <c r="O44" s="83" t="str">
        <f t="shared" si="1"/>
        <v>750MeV</v>
      </c>
      <c r="P44" s="86" t="str">
        <f t="shared" si="2"/>
        <v>500MeV</v>
      </c>
      <c r="Q44" s="86">
        <f t="shared" si="8"/>
        <v>684.64</v>
      </c>
      <c r="R44" s="86">
        <f t="shared" si="6"/>
        <v>718.7</v>
      </c>
      <c r="S44" s="86">
        <f t="shared" si="9"/>
        <v>109.73</v>
      </c>
      <c r="T44" s="23"/>
      <c r="U44" s="23"/>
      <c r="V44" s="23"/>
      <c r="W44" s="23"/>
      <c r="X44" s="23"/>
      <c r="Y44" s="23"/>
      <c r="Z44" s="23"/>
      <c r="AA44" s="23"/>
      <c r="AB44" s="23"/>
    </row>
    <row r="45">
      <c r="A45" s="86"/>
      <c r="B45" s="83">
        <v>3984.0</v>
      </c>
      <c r="C45" s="83" t="s">
        <v>154</v>
      </c>
      <c r="D45" s="83">
        <v>33.175</v>
      </c>
      <c r="E45" s="83">
        <v>15.0</v>
      </c>
      <c r="F45" s="83">
        <v>0.0</v>
      </c>
      <c r="G45" s="83">
        <v>58264.0</v>
      </c>
      <c r="H45" s="83">
        <v>1.55</v>
      </c>
      <c r="I45" s="83" t="s">
        <v>101</v>
      </c>
      <c r="J45" s="83" t="s">
        <v>232</v>
      </c>
      <c r="K45" s="83" t="s">
        <v>232</v>
      </c>
      <c r="L45" s="45"/>
      <c r="M45" s="83"/>
      <c r="N45" s="83"/>
      <c r="O45" s="83" t="str">
        <f t="shared" si="1"/>
        <v>750MeV</v>
      </c>
      <c r="P45" s="86" t="str">
        <f t="shared" si="2"/>
        <v>500MeV</v>
      </c>
      <c r="Q45" s="86">
        <f t="shared" si="8"/>
        <v>684.64</v>
      </c>
      <c r="R45" s="86">
        <f t="shared" si="6"/>
        <v>718.7</v>
      </c>
      <c r="S45" s="86">
        <f t="shared" si="9"/>
        <v>109.73</v>
      </c>
      <c r="T45" s="23"/>
      <c r="U45" s="23"/>
      <c r="V45" s="23"/>
      <c r="W45" s="23"/>
      <c r="X45" s="23"/>
      <c r="Y45" s="23"/>
      <c r="Z45" s="23"/>
      <c r="AA45" s="23"/>
      <c r="AB45" s="23"/>
    </row>
    <row r="46">
      <c r="A46" s="86"/>
      <c r="B46" s="83">
        <v>3985.0</v>
      </c>
      <c r="C46" s="83" t="s">
        <v>391</v>
      </c>
      <c r="D46" s="83">
        <v>33.175</v>
      </c>
      <c r="E46" s="83">
        <v>15.0</v>
      </c>
      <c r="F46" s="83">
        <v>11.28</v>
      </c>
      <c r="G46" s="83">
        <v>772466.0</v>
      </c>
      <c r="H46" s="83">
        <v>15.78</v>
      </c>
      <c r="I46" s="83" t="s">
        <v>101</v>
      </c>
      <c r="J46" s="83" t="s">
        <v>400</v>
      </c>
      <c r="K46" s="83" t="s">
        <v>223</v>
      </c>
      <c r="L46" s="45"/>
      <c r="M46" s="83"/>
      <c r="N46" s="83"/>
      <c r="O46" s="83" t="str">
        <f t="shared" si="1"/>
        <v>750MeV</v>
      </c>
      <c r="P46" s="86" t="str">
        <f t="shared" si="2"/>
        <v>500MeV</v>
      </c>
      <c r="Q46" s="86">
        <f t="shared" si="8"/>
        <v>684.64</v>
      </c>
      <c r="R46" s="86">
        <f t="shared" si="6"/>
        <v>729.98</v>
      </c>
      <c r="S46" s="86">
        <f t="shared" si="9"/>
        <v>109.73</v>
      </c>
      <c r="T46" s="23"/>
      <c r="U46" s="23"/>
      <c r="V46" s="23"/>
      <c r="W46" s="23"/>
      <c r="X46" s="23"/>
      <c r="Y46" s="23"/>
      <c r="Z46" s="23"/>
      <c r="AA46" s="23"/>
      <c r="AB46" s="23"/>
    </row>
    <row r="47">
      <c r="A47" s="86"/>
      <c r="B47" s="83">
        <v>3986.0</v>
      </c>
      <c r="C47" s="83" t="s">
        <v>391</v>
      </c>
      <c r="D47" s="83">
        <v>33.175</v>
      </c>
      <c r="E47" s="83">
        <v>15.0</v>
      </c>
      <c r="F47" s="83">
        <v>49.02</v>
      </c>
      <c r="G47" s="45">
        <v>3849055.0</v>
      </c>
      <c r="H47" s="83">
        <v>58.71</v>
      </c>
      <c r="I47" s="83" t="s">
        <v>101</v>
      </c>
      <c r="J47" s="83" t="s">
        <v>164</v>
      </c>
      <c r="K47" s="83" t="s">
        <v>203</v>
      </c>
      <c r="L47" s="424"/>
      <c r="M47" s="83"/>
      <c r="N47" s="83"/>
      <c r="O47" s="83" t="str">
        <f t="shared" si="1"/>
        <v>750MeV</v>
      </c>
      <c r="P47" s="86" t="str">
        <f t="shared" si="2"/>
        <v>500MeV</v>
      </c>
      <c r="Q47" s="86">
        <f t="shared" si="8"/>
        <v>684.64</v>
      </c>
      <c r="R47" s="86">
        <f t="shared" si="6"/>
        <v>779</v>
      </c>
      <c r="S47" s="86">
        <f t="shared" si="9"/>
        <v>109.73</v>
      </c>
      <c r="T47" s="23"/>
      <c r="U47" s="23"/>
      <c r="V47" s="23"/>
      <c r="W47" s="23"/>
      <c r="X47" s="23"/>
      <c r="Y47" s="23"/>
      <c r="Z47" s="23"/>
      <c r="AA47" s="23"/>
      <c r="AB47" s="23"/>
    </row>
    <row r="48">
      <c r="A48" s="86"/>
      <c r="B48" s="83">
        <v>3987.0</v>
      </c>
      <c r="C48" s="83" t="s">
        <v>391</v>
      </c>
      <c r="D48" s="83">
        <v>33.175</v>
      </c>
      <c r="E48" s="83">
        <v>15.0</v>
      </c>
      <c r="F48" s="83">
        <v>47.71</v>
      </c>
      <c r="G48" s="45">
        <v>3726010.0</v>
      </c>
      <c r="H48" s="83">
        <v>55.79</v>
      </c>
      <c r="I48" s="83" t="s">
        <v>101</v>
      </c>
      <c r="J48" s="83" t="s">
        <v>164</v>
      </c>
      <c r="K48" s="83" t="s">
        <v>203</v>
      </c>
      <c r="L48" s="424"/>
      <c r="M48" s="83"/>
      <c r="N48" s="83"/>
      <c r="O48" s="83" t="str">
        <f t="shared" si="1"/>
        <v>750MeV</v>
      </c>
      <c r="P48" s="86" t="str">
        <f t="shared" si="2"/>
        <v>500MeV</v>
      </c>
      <c r="Q48" s="86">
        <f t="shared" si="8"/>
        <v>684.64</v>
      </c>
      <c r="R48" s="86">
        <f t="shared" si="6"/>
        <v>826.71</v>
      </c>
      <c r="S48" s="86">
        <f t="shared" si="9"/>
        <v>109.73</v>
      </c>
      <c r="T48" s="23"/>
      <c r="U48" s="23"/>
      <c r="V48" s="23"/>
      <c r="W48" s="23"/>
      <c r="X48" s="23"/>
      <c r="Y48" s="23"/>
      <c r="Z48" s="23"/>
      <c r="AA48" s="23"/>
      <c r="AB48" s="23"/>
    </row>
    <row r="49">
      <c r="A49" s="86"/>
      <c r="B49" s="83">
        <v>3988.0</v>
      </c>
      <c r="C49" s="83" t="s">
        <v>391</v>
      </c>
      <c r="D49" s="83">
        <v>33.175</v>
      </c>
      <c r="E49" s="83">
        <v>10.0</v>
      </c>
      <c r="F49" s="83">
        <v>39.19</v>
      </c>
      <c r="G49" s="45">
        <v>1155883.0</v>
      </c>
      <c r="H49" s="83">
        <v>20.71</v>
      </c>
      <c r="I49" s="83" t="s">
        <v>101</v>
      </c>
      <c r="J49" s="83" t="s">
        <v>164</v>
      </c>
      <c r="K49" s="83" t="s">
        <v>203</v>
      </c>
      <c r="L49" s="45"/>
      <c r="M49" s="83"/>
      <c r="N49" s="83"/>
      <c r="O49" s="83" t="str">
        <f t="shared" si="1"/>
        <v>750MeV</v>
      </c>
      <c r="P49" s="86" t="str">
        <f t="shared" si="2"/>
        <v>500MeV</v>
      </c>
      <c r="Q49" s="86">
        <f t="shared" si="8"/>
        <v>684.64</v>
      </c>
      <c r="R49" s="86">
        <f t="shared" si="6"/>
        <v>865.9</v>
      </c>
      <c r="S49" s="86">
        <f t="shared" si="9"/>
        <v>109.73</v>
      </c>
      <c r="T49" s="23"/>
      <c r="U49" s="23"/>
      <c r="V49" s="23"/>
      <c r="W49" s="23"/>
      <c r="X49" s="23"/>
      <c r="Y49" s="23"/>
      <c r="Z49" s="23"/>
      <c r="AA49" s="23"/>
      <c r="AB49" s="23"/>
    </row>
    <row r="50">
      <c r="A50" s="76"/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4"/>
      <c r="M50" s="52"/>
      <c r="N50" s="52"/>
      <c r="O50" s="52" t="str">
        <f t="shared" si="1"/>
        <v>750MeV</v>
      </c>
      <c r="P50" s="76" t="str">
        <f t="shared" si="2"/>
        <v>500MeV</v>
      </c>
      <c r="Q50" s="76">
        <f t="shared" si="8"/>
        <v>684.64</v>
      </c>
      <c r="R50" s="76">
        <f t="shared" si="6"/>
        <v>865.9</v>
      </c>
      <c r="S50" s="76">
        <f t="shared" si="9"/>
        <v>109.73</v>
      </c>
    </row>
    <row r="51">
      <c r="A51" s="76"/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4"/>
      <c r="M51" s="52"/>
      <c r="N51" s="52"/>
      <c r="O51" s="52" t="str">
        <f t="shared" si="1"/>
        <v>750MeV</v>
      </c>
      <c r="P51" s="76" t="str">
        <f t="shared" si="2"/>
        <v>500MeV</v>
      </c>
      <c r="Q51" s="76">
        <f t="shared" si="8"/>
        <v>684.64</v>
      </c>
      <c r="R51" s="76">
        <f t="shared" si="6"/>
        <v>865.9</v>
      </c>
      <c r="S51" s="76">
        <f t="shared" si="9"/>
        <v>109.73</v>
      </c>
    </row>
    <row r="52">
      <c r="A52" s="76"/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4"/>
      <c r="M52" s="52"/>
      <c r="N52" s="52"/>
      <c r="O52" s="52" t="str">
        <f t="shared" si="1"/>
        <v>750MeV</v>
      </c>
      <c r="P52" s="76" t="str">
        <f t="shared" si="2"/>
        <v>500MeV</v>
      </c>
      <c r="Q52" s="76">
        <f t="shared" si="8"/>
        <v>684.64</v>
      </c>
      <c r="R52" s="76">
        <f t="shared" si="6"/>
        <v>865.9</v>
      </c>
      <c r="S52" s="76">
        <f t="shared" si="9"/>
        <v>109.73</v>
      </c>
    </row>
    <row r="53">
      <c r="A53" s="76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93"/>
      <c r="M53" s="52"/>
      <c r="N53" s="52"/>
      <c r="O53" s="52" t="str">
        <f t="shared" si="1"/>
        <v>750MeV</v>
      </c>
      <c r="P53" s="76" t="str">
        <f t="shared" si="2"/>
        <v>500MeV</v>
      </c>
      <c r="Q53" s="76">
        <f t="shared" si="8"/>
        <v>684.64</v>
      </c>
      <c r="R53" s="76">
        <f t="shared" si="6"/>
        <v>865.9</v>
      </c>
      <c r="S53" s="76">
        <f t="shared" si="9"/>
        <v>109.73</v>
      </c>
    </row>
    <row r="54">
      <c r="A54" s="76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93"/>
      <c r="M54" s="52"/>
      <c r="N54" s="52"/>
      <c r="O54" s="52" t="str">
        <f t="shared" si="1"/>
        <v>750MeV</v>
      </c>
      <c r="P54" s="76" t="str">
        <f t="shared" si="2"/>
        <v>500MeV</v>
      </c>
      <c r="Q54" s="76">
        <f t="shared" si="8"/>
        <v>684.64</v>
      </c>
      <c r="R54" s="76">
        <f t="shared" si="6"/>
        <v>865.9</v>
      </c>
      <c r="S54" s="76">
        <f t="shared" si="9"/>
        <v>109.73</v>
      </c>
    </row>
    <row r="55">
      <c r="A55" s="76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93"/>
      <c r="M55" s="52"/>
      <c r="N55" s="52"/>
      <c r="O55" s="52" t="str">
        <f t="shared" si="1"/>
        <v>750MeV</v>
      </c>
      <c r="P55" s="76" t="str">
        <f t="shared" si="2"/>
        <v>500MeV</v>
      </c>
      <c r="Q55" s="76">
        <f t="shared" si="8"/>
        <v>684.64</v>
      </c>
      <c r="R55" s="76">
        <f t="shared" si="6"/>
        <v>865.9</v>
      </c>
      <c r="S55" s="76">
        <f t="shared" si="9"/>
        <v>109.73</v>
      </c>
    </row>
    <row r="56">
      <c r="A56" s="76"/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93"/>
      <c r="M56" s="52"/>
      <c r="N56" s="52"/>
      <c r="O56" s="52" t="str">
        <f t="shared" si="1"/>
        <v>750MeV</v>
      </c>
      <c r="P56" s="76" t="str">
        <f t="shared" si="2"/>
        <v>500MeV</v>
      </c>
      <c r="Q56" s="76">
        <f t="shared" si="8"/>
        <v>684.64</v>
      </c>
      <c r="R56" s="76">
        <f t="shared" si="6"/>
        <v>865.9</v>
      </c>
      <c r="S56" s="76">
        <f t="shared" si="9"/>
        <v>109.73</v>
      </c>
    </row>
    <row r="57">
      <c r="A57" s="76"/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93"/>
      <c r="M57" s="52"/>
      <c r="N57" s="52"/>
      <c r="O57" s="52" t="str">
        <f t="shared" si="1"/>
        <v>750MeV</v>
      </c>
      <c r="P57" s="76" t="str">
        <f t="shared" si="2"/>
        <v>500MeV</v>
      </c>
      <c r="Q57" s="76">
        <f t="shared" si="8"/>
        <v>684.64</v>
      </c>
      <c r="R57" s="76">
        <f t="shared" si="6"/>
        <v>865.9</v>
      </c>
      <c r="S57" s="76">
        <f t="shared" si="9"/>
        <v>109.73</v>
      </c>
    </row>
    <row r="58">
      <c r="A58" s="76"/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93"/>
      <c r="M58" s="52"/>
      <c r="N58" s="52"/>
      <c r="O58" s="52" t="str">
        <f t="shared" si="1"/>
        <v>750MeV</v>
      </c>
      <c r="P58" s="76" t="str">
        <f t="shared" si="2"/>
        <v>500MeV</v>
      </c>
      <c r="Q58" s="76">
        <f t="shared" si="8"/>
        <v>684.64</v>
      </c>
      <c r="R58" s="76">
        <f t="shared" si="6"/>
        <v>865.9</v>
      </c>
      <c r="S58" s="76">
        <f t="shared" si="9"/>
        <v>109.73</v>
      </c>
    </row>
    <row r="59">
      <c r="A59" s="76"/>
      <c r="B59" s="52"/>
      <c r="C59" s="52"/>
      <c r="D59" s="52"/>
      <c r="E59" s="52"/>
      <c r="F59" s="52"/>
      <c r="G59" s="52"/>
      <c r="H59" s="52"/>
      <c r="I59" s="52"/>
      <c r="J59" s="52"/>
      <c r="K59" s="52"/>
      <c r="L59" s="93"/>
      <c r="M59" s="52"/>
      <c r="N59" s="52"/>
      <c r="O59" s="52" t="str">
        <f t="shared" si="1"/>
        <v>750MeV</v>
      </c>
      <c r="P59" s="76" t="str">
        <f t="shared" si="2"/>
        <v>500MeV</v>
      </c>
      <c r="Q59" s="76">
        <f t="shared" si="8"/>
        <v>684.64</v>
      </c>
      <c r="R59" s="76">
        <f t="shared" si="6"/>
        <v>865.9</v>
      </c>
      <c r="S59" s="76">
        <f t="shared" si="9"/>
        <v>109.73</v>
      </c>
    </row>
    <row r="60">
      <c r="A60" s="76"/>
      <c r="B60" s="52"/>
      <c r="C60" s="52"/>
      <c r="D60" s="52"/>
      <c r="E60" s="52"/>
      <c r="F60" s="52"/>
      <c r="G60" s="52"/>
      <c r="H60" s="52"/>
      <c r="I60" s="52"/>
      <c r="J60" s="52"/>
      <c r="K60" s="52"/>
      <c r="L60" s="93"/>
      <c r="M60" s="52"/>
      <c r="N60" s="52"/>
      <c r="O60" s="52" t="str">
        <f t="shared" si="1"/>
        <v>750MeV</v>
      </c>
      <c r="P60" s="76" t="str">
        <f t="shared" si="2"/>
        <v>500MeV</v>
      </c>
      <c r="Q60" s="76">
        <f t="shared" si="8"/>
        <v>684.64</v>
      </c>
      <c r="R60" s="76">
        <f t="shared" si="6"/>
        <v>865.9</v>
      </c>
      <c r="S60" s="76">
        <f t="shared" si="9"/>
        <v>109.73</v>
      </c>
    </row>
    <row r="61">
      <c r="A61" s="76"/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93"/>
      <c r="M61" s="52"/>
      <c r="N61" s="52"/>
      <c r="O61" s="52" t="str">
        <f t="shared" si="1"/>
        <v>750MeV</v>
      </c>
      <c r="P61" s="76" t="str">
        <f t="shared" si="2"/>
        <v>500MeV</v>
      </c>
      <c r="Q61" s="76">
        <f t="shared" si="8"/>
        <v>684.64</v>
      </c>
      <c r="R61" s="76">
        <f t="shared" si="6"/>
        <v>865.9</v>
      </c>
      <c r="S61" s="76">
        <f t="shared" si="9"/>
        <v>109.73</v>
      </c>
    </row>
    <row r="62">
      <c r="A62" s="76"/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93"/>
      <c r="M62" s="52"/>
      <c r="N62" s="52"/>
      <c r="O62" s="52" t="str">
        <f t="shared" si="1"/>
        <v>750MeV</v>
      </c>
      <c r="P62" s="76" t="str">
        <f t="shared" si="2"/>
        <v>500MeV</v>
      </c>
      <c r="Q62" s="76">
        <f t="shared" si="8"/>
        <v>684.64</v>
      </c>
      <c r="R62" s="76">
        <f t="shared" si="6"/>
        <v>865.9</v>
      </c>
      <c r="S62" s="76">
        <f t="shared" si="9"/>
        <v>109.73</v>
      </c>
    </row>
    <row r="63">
      <c r="A63" s="76"/>
      <c r="B63" s="52"/>
      <c r="C63" s="52"/>
      <c r="D63" s="52"/>
      <c r="E63" s="52"/>
      <c r="F63" s="52"/>
      <c r="G63" s="52"/>
      <c r="H63" s="52"/>
      <c r="I63" s="52"/>
      <c r="J63" s="52"/>
      <c r="K63" s="52"/>
      <c r="L63" s="93"/>
      <c r="M63" s="52"/>
      <c r="N63" s="52"/>
      <c r="O63" s="52" t="str">
        <f t="shared" si="1"/>
        <v>750MeV</v>
      </c>
      <c r="P63" s="76" t="str">
        <f t="shared" ref="P63:P462" si="10">if(K63="low","140MeV","650MeV")</f>
        <v>650MeV</v>
      </c>
      <c r="Q63" s="76">
        <f t="shared" si="8"/>
        <v>684.64</v>
      </c>
      <c r="R63" s="76">
        <f t="shared" si="6"/>
        <v>865.9</v>
      </c>
      <c r="S63" s="76">
        <f t="shared" si="9"/>
        <v>109.73</v>
      </c>
    </row>
    <row r="64">
      <c r="A64" s="76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93"/>
      <c r="M64" s="52"/>
      <c r="N64" s="52"/>
      <c r="O64" s="52" t="str">
        <f t="shared" si="1"/>
        <v>750MeV</v>
      </c>
      <c r="P64" s="76" t="str">
        <f t="shared" si="10"/>
        <v>650MeV</v>
      </c>
      <c r="Q64" s="76">
        <f t="shared" si="8"/>
        <v>684.64</v>
      </c>
      <c r="R64" s="76">
        <f t="shared" si="6"/>
        <v>865.9</v>
      </c>
      <c r="S64" s="76">
        <f t="shared" si="9"/>
        <v>109.73</v>
      </c>
    </row>
    <row r="65">
      <c r="A65" s="76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93"/>
      <c r="M65" s="52"/>
      <c r="N65" s="52"/>
      <c r="O65" s="52" t="str">
        <f t="shared" si="1"/>
        <v>750MeV</v>
      </c>
      <c r="P65" s="76" t="str">
        <f t="shared" si="10"/>
        <v>650MeV</v>
      </c>
      <c r="Q65" s="76">
        <f t="shared" si="8"/>
        <v>684.64</v>
      </c>
      <c r="R65" s="76">
        <f t="shared" si="6"/>
        <v>865.9</v>
      </c>
      <c r="S65" s="76">
        <f t="shared" si="9"/>
        <v>109.73</v>
      </c>
    </row>
    <row r="66">
      <c r="A66" s="76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93"/>
      <c r="M66" s="52"/>
      <c r="N66" s="52"/>
      <c r="O66" s="52" t="str">
        <f t="shared" si="1"/>
        <v>750MeV</v>
      </c>
      <c r="P66" s="76" t="str">
        <f t="shared" si="10"/>
        <v>650MeV</v>
      </c>
      <c r="Q66" s="76">
        <f t="shared" si="8"/>
        <v>684.64</v>
      </c>
      <c r="R66" s="76">
        <f t="shared" si="6"/>
        <v>865.9</v>
      </c>
      <c r="S66" s="76">
        <f t="shared" si="9"/>
        <v>109.73</v>
      </c>
    </row>
    <row r="67">
      <c r="A67" s="76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93"/>
      <c r="M67" s="52"/>
      <c r="N67" s="52"/>
      <c r="O67" s="52" t="str">
        <f t="shared" si="1"/>
        <v>750MeV</v>
      </c>
      <c r="P67" s="76" t="str">
        <f t="shared" si="10"/>
        <v>650MeV</v>
      </c>
      <c r="Q67" s="76">
        <f t="shared" si="8"/>
        <v>684.64</v>
      </c>
      <c r="R67" s="76">
        <f t="shared" si="6"/>
        <v>865.9</v>
      </c>
      <c r="S67" s="76">
        <f t="shared" si="9"/>
        <v>109.73</v>
      </c>
    </row>
    <row r="68">
      <c r="A68" s="76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93"/>
      <c r="M68" s="52"/>
      <c r="N68" s="52"/>
      <c r="O68" s="52" t="str">
        <f t="shared" si="1"/>
        <v>750MeV</v>
      </c>
      <c r="P68" s="76" t="str">
        <f t="shared" si="10"/>
        <v>650MeV</v>
      </c>
      <c r="Q68" s="76">
        <f t="shared" si="8"/>
        <v>684.64</v>
      </c>
      <c r="R68" s="76">
        <f t="shared" si="6"/>
        <v>865.9</v>
      </c>
      <c r="S68" s="76">
        <f t="shared" si="9"/>
        <v>109.73</v>
      </c>
    </row>
    <row r="69">
      <c r="A69" s="76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93"/>
      <c r="M69" s="52"/>
      <c r="N69" s="52"/>
      <c r="O69" s="52" t="str">
        <f t="shared" si="1"/>
        <v>750MeV</v>
      </c>
      <c r="P69" s="76" t="str">
        <f t="shared" si="10"/>
        <v>650MeV</v>
      </c>
      <c r="Q69" s="76">
        <f t="shared" si="8"/>
        <v>684.64</v>
      </c>
      <c r="R69" s="76">
        <f t="shared" si="6"/>
        <v>865.9</v>
      </c>
      <c r="S69" s="76">
        <f t="shared" si="9"/>
        <v>109.73</v>
      </c>
    </row>
    <row r="70">
      <c r="A70" s="76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93"/>
      <c r="M70" s="52"/>
      <c r="N70" s="52"/>
      <c r="O70" s="52" t="str">
        <f t="shared" si="1"/>
        <v>750MeV</v>
      </c>
      <c r="P70" s="76" t="str">
        <f t="shared" si="10"/>
        <v>650MeV</v>
      </c>
      <c r="Q70" s="76">
        <f t="shared" si="8"/>
        <v>684.64</v>
      </c>
      <c r="R70" s="76">
        <f t="shared" si="6"/>
        <v>865.9</v>
      </c>
      <c r="S70" s="76">
        <f t="shared" si="9"/>
        <v>109.73</v>
      </c>
    </row>
    <row r="71">
      <c r="A71" s="76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4"/>
      <c r="M71" s="52"/>
      <c r="N71" s="52"/>
      <c r="O71" s="52" t="str">
        <f t="shared" si="1"/>
        <v>750MeV</v>
      </c>
      <c r="P71" s="76" t="str">
        <f t="shared" si="10"/>
        <v>650MeV</v>
      </c>
      <c r="Q71" s="76">
        <f t="shared" si="8"/>
        <v>684.64</v>
      </c>
      <c r="R71" s="76">
        <f t="shared" si="6"/>
        <v>865.9</v>
      </c>
      <c r="S71" s="76">
        <f t="shared" si="9"/>
        <v>109.73</v>
      </c>
    </row>
    <row r="72">
      <c r="A72" s="76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93"/>
      <c r="M72" s="52"/>
      <c r="N72" s="52"/>
      <c r="O72" s="52" t="str">
        <f t="shared" si="1"/>
        <v>750MeV</v>
      </c>
      <c r="P72" s="76" t="str">
        <f t="shared" si="10"/>
        <v>650MeV</v>
      </c>
      <c r="Q72" s="76">
        <f t="shared" si="8"/>
        <v>684.64</v>
      </c>
      <c r="R72" s="76">
        <f t="shared" si="6"/>
        <v>865.9</v>
      </c>
      <c r="S72" s="76">
        <f t="shared" si="9"/>
        <v>109.73</v>
      </c>
    </row>
    <row r="73">
      <c r="A73" s="76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93"/>
      <c r="M73" s="52"/>
      <c r="N73" s="52"/>
      <c r="O73" s="52" t="str">
        <f t="shared" si="1"/>
        <v>750MeV</v>
      </c>
      <c r="P73" s="76" t="str">
        <f t="shared" si="10"/>
        <v>650MeV</v>
      </c>
      <c r="Q73" s="76">
        <f t="shared" si="8"/>
        <v>684.64</v>
      </c>
      <c r="R73" s="76">
        <f t="shared" si="6"/>
        <v>865.9</v>
      </c>
      <c r="S73" s="76">
        <f t="shared" si="9"/>
        <v>109.73</v>
      </c>
    </row>
    <row r="74">
      <c r="A74" s="76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93"/>
      <c r="M74" s="52"/>
      <c r="N74" s="52"/>
      <c r="O74" s="52" t="str">
        <f t="shared" si="1"/>
        <v>750MeV</v>
      </c>
      <c r="P74" s="76" t="str">
        <f t="shared" si="10"/>
        <v>650MeV</v>
      </c>
      <c r="Q74" s="76">
        <f t="shared" si="8"/>
        <v>684.64</v>
      </c>
      <c r="R74" s="76">
        <f t="shared" si="6"/>
        <v>865.9</v>
      </c>
      <c r="S74" s="76">
        <f t="shared" si="9"/>
        <v>109.73</v>
      </c>
    </row>
    <row r="75">
      <c r="A75" s="76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4"/>
      <c r="M75" s="52"/>
      <c r="N75" s="52"/>
      <c r="O75" s="52" t="str">
        <f t="shared" si="1"/>
        <v>750MeV</v>
      </c>
      <c r="P75" s="76" t="str">
        <f t="shared" si="10"/>
        <v>650MeV</v>
      </c>
      <c r="Q75" s="76">
        <f t="shared" si="8"/>
        <v>684.64</v>
      </c>
      <c r="R75" s="76">
        <f t="shared" si="6"/>
        <v>865.9</v>
      </c>
      <c r="S75" s="76">
        <f t="shared" si="9"/>
        <v>109.73</v>
      </c>
    </row>
    <row r="76">
      <c r="A76" s="76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93"/>
      <c r="M76" s="52"/>
      <c r="N76" s="52"/>
      <c r="O76" s="52" t="str">
        <f t="shared" si="1"/>
        <v>750MeV</v>
      </c>
      <c r="P76" s="76" t="str">
        <f t="shared" si="10"/>
        <v>650MeV</v>
      </c>
      <c r="Q76" s="76">
        <f t="shared" si="8"/>
        <v>684.64</v>
      </c>
      <c r="R76" s="76">
        <f t="shared" si="6"/>
        <v>865.9</v>
      </c>
      <c r="S76" s="76">
        <f t="shared" si="9"/>
        <v>109.73</v>
      </c>
    </row>
    <row r="77">
      <c r="A77" s="76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93"/>
      <c r="M77" s="52"/>
      <c r="N77" s="52"/>
      <c r="O77" s="52" t="str">
        <f t="shared" si="1"/>
        <v>750MeV</v>
      </c>
      <c r="P77" s="76" t="str">
        <f t="shared" si="10"/>
        <v>650MeV</v>
      </c>
      <c r="Q77" s="76">
        <f t="shared" si="8"/>
        <v>684.64</v>
      </c>
      <c r="R77" s="76">
        <f t="shared" si="6"/>
        <v>865.9</v>
      </c>
      <c r="S77" s="76">
        <f t="shared" si="9"/>
        <v>109.73</v>
      </c>
    </row>
    <row r="78"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93"/>
      <c r="M78" s="52"/>
      <c r="N78" s="52"/>
      <c r="O78" s="52" t="str">
        <f t="shared" si="1"/>
        <v>750MeV</v>
      </c>
      <c r="P78" s="76" t="str">
        <f t="shared" si="10"/>
        <v>650MeV</v>
      </c>
      <c r="Q78" s="76">
        <f t="shared" si="8"/>
        <v>684.64</v>
      </c>
      <c r="R78" s="76">
        <f t="shared" si="6"/>
        <v>865.9</v>
      </c>
      <c r="S78" s="76">
        <f t="shared" si="9"/>
        <v>109.73</v>
      </c>
    </row>
    <row r="79">
      <c r="A79" s="156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93"/>
      <c r="M79" s="52"/>
      <c r="N79" s="52"/>
      <c r="O79" s="52" t="str">
        <f t="shared" si="1"/>
        <v>750MeV</v>
      </c>
      <c r="P79" s="76" t="str">
        <f t="shared" si="10"/>
        <v>650MeV</v>
      </c>
      <c r="Q79" s="76">
        <f t="shared" si="8"/>
        <v>684.64</v>
      </c>
      <c r="R79" s="76">
        <f t="shared" si="6"/>
        <v>865.9</v>
      </c>
      <c r="S79" s="76">
        <f t="shared" si="9"/>
        <v>109.73</v>
      </c>
    </row>
    <row r="80">
      <c r="A80" s="76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93"/>
      <c r="M80" s="52"/>
      <c r="N80" s="52"/>
      <c r="O80" s="52" t="str">
        <f t="shared" si="1"/>
        <v>750MeV</v>
      </c>
      <c r="P80" s="76" t="str">
        <f t="shared" si="10"/>
        <v>650MeV</v>
      </c>
      <c r="Q80" s="76">
        <f t="shared" si="8"/>
        <v>684.64</v>
      </c>
      <c r="R80" s="76">
        <f t="shared" si="6"/>
        <v>865.9</v>
      </c>
      <c r="S80" s="76">
        <f t="shared" si="9"/>
        <v>109.73</v>
      </c>
    </row>
    <row r="81">
      <c r="A81" s="76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93"/>
      <c r="M81" s="52"/>
      <c r="N81" s="52"/>
      <c r="O81" s="52" t="str">
        <f t="shared" si="1"/>
        <v>750MeV</v>
      </c>
      <c r="P81" s="76" t="str">
        <f t="shared" si="10"/>
        <v>650MeV</v>
      </c>
      <c r="Q81" s="76">
        <f t="shared" si="8"/>
        <v>684.64</v>
      </c>
      <c r="R81" s="76">
        <f t="shared" si="6"/>
        <v>865.9</v>
      </c>
      <c r="S81" s="76">
        <f t="shared" si="9"/>
        <v>109.73</v>
      </c>
    </row>
    <row r="82">
      <c r="A82" s="76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93"/>
      <c r="M82" s="52"/>
      <c r="N82" s="52"/>
      <c r="O82" s="52" t="str">
        <f t="shared" si="1"/>
        <v>750MeV</v>
      </c>
      <c r="P82" s="76" t="str">
        <f t="shared" si="10"/>
        <v>650MeV</v>
      </c>
      <c r="Q82" s="76">
        <f t="shared" si="8"/>
        <v>684.64</v>
      </c>
      <c r="R82" s="76">
        <f t="shared" si="6"/>
        <v>865.9</v>
      </c>
      <c r="S82" s="76">
        <f t="shared" si="9"/>
        <v>109.73</v>
      </c>
    </row>
    <row r="83">
      <c r="A83" s="76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4"/>
      <c r="M83" s="52"/>
      <c r="N83" s="52"/>
      <c r="O83" s="52" t="str">
        <f t="shared" si="1"/>
        <v>750MeV</v>
      </c>
      <c r="P83" s="76" t="str">
        <f t="shared" si="10"/>
        <v>650MeV</v>
      </c>
      <c r="Q83" s="76">
        <f t="shared" si="8"/>
        <v>684.64</v>
      </c>
      <c r="R83" s="76">
        <f t="shared" si="6"/>
        <v>865.9</v>
      </c>
      <c r="S83" s="76">
        <f t="shared" si="9"/>
        <v>109.73</v>
      </c>
    </row>
    <row r="84">
      <c r="A84" s="76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93"/>
      <c r="M84" s="52"/>
      <c r="N84" s="52"/>
      <c r="O84" s="52" t="str">
        <f t="shared" si="1"/>
        <v>750MeV</v>
      </c>
      <c r="P84" s="76" t="str">
        <f t="shared" si="10"/>
        <v>650MeV</v>
      </c>
      <c r="Q84" s="76">
        <f t="shared" si="8"/>
        <v>684.64</v>
      </c>
      <c r="R84" s="76">
        <f t="shared" si="6"/>
        <v>865.9</v>
      </c>
      <c r="S84" s="76">
        <f t="shared" si="9"/>
        <v>109.73</v>
      </c>
    </row>
    <row r="85">
      <c r="A85" s="76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93"/>
      <c r="M85" s="52"/>
      <c r="N85" s="52"/>
      <c r="O85" s="52" t="str">
        <f t="shared" si="1"/>
        <v>750MeV</v>
      </c>
      <c r="P85" s="76" t="str">
        <f t="shared" si="10"/>
        <v>650MeV</v>
      </c>
      <c r="Q85" s="76">
        <f t="shared" si="8"/>
        <v>684.64</v>
      </c>
      <c r="R85" s="76">
        <f t="shared" si="6"/>
        <v>865.9</v>
      </c>
      <c r="S85" s="76">
        <f t="shared" si="9"/>
        <v>109.73</v>
      </c>
    </row>
    <row r="86">
      <c r="A86" s="76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93"/>
      <c r="M86" s="52"/>
      <c r="N86" s="52"/>
      <c r="O86" s="52" t="str">
        <f t="shared" si="1"/>
        <v>750MeV</v>
      </c>
      <c r="P86" s="76" t="str">
        <f t="shared" si="10"/>
        <v>650MeV</v>
      </c>
      <c r="Q86" s="76">
        <f t="shared" si="8"/>
        <v>684.64</v>
      </c>
      <c r="R86" s="76">
        <f t="shared" si="6"/>
        <v>865.9</v>
      </c>
      <c r="S86" s="76">
        <f t="shared" si="9"/>
        <v>109.73</v>
      </c>
    </row>
    <row r="87">
      <c r="A87" s="76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93"/>
      <c r="M87" s="52"/>
      <c r="N87" s="52"/>
      <c r="O87" s="52" t="str">
        <f t="shared" si="1"/>
        <v>750MeV</v>
      </c>
      <c r="P87" s="76" t="str">
        <f t="shared" si="10"/>
        <v>650MeV</v>
      </c>
      <c r="Q87" s="76">
        <f t="shared" si="8"/>
        <v>684.64</v>
      </c>
      <c r="R87" s="76">
        <f t="shared" si="6"/>
        <v>865.9</v>
      </c>
      <c r="S87" s="76">
        <f t="shared" si="9"/>
        <v>109.73</v>
      </c>
    </row>
    <row r="88">
      <c r="A88" s="76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4"/>
      <c r="M88" s="52"/>
      <c r="N88" s="52"/>
      <c r="O88" s="52" t="str">
        <f t="shared" si="1"/>
        <v>750MeV</v>
      </c>
      <c r="P88" s="76" t="str">
        <f t="shared" si="10"/>
        <v>650MeV</v>
      </c>
      <c r="Q88" s="76">
        <f t="shared" si="8"/>
        <v>684.64</v>
      </c>
      <c r="R88" s="76">
        <f t="shared" si="6"/>
        <v>865.9</v>
      </c>
      <c r="S88" s="76">
        <f t="shared" si="9"/>
        <v>109.73</v>
      </c>
    </row>
    <row r="89">
      <c r="A89" s="76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93"/>
      <c r="M89" s="52"/>
      <c r="N89" s="52"/>
      <c r="O89" s="52" t="str">
        <f t="shared" si="1"/>
        <v>750MeV</v>
      </c>
      <c r="P89" s="76" t="str">
        <f t="shared" si="10"/>
        <v>650MeV</v>
      </c>
      <c r="Q89" s="76">
        <f t="shared" si="8"/>
        <v>684.64</v>
      </c>
      <c r="R89" s="76">
        <f t="shared" si="6"/>
        <v>865.9</v>
      </c>
      <c r="S89" s="76">
        <f t="shared" si="9"/>
        <v>109.73</v>
      </c>
    </row>
    <row r="90">
      <c r="A90" s="76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93"/>
      <c r="M90" s="52"/>
      <c r="N90" s="52"/>
      <c r="O90" s="52" t="str">
        <f t="shared" si="1"/>
        <v>750MeV</v>
      </c>
      <c r="P90" s="76" t="str">
        <f t="shared" si="10"/>
        <v>650MeV</v>
      </c>
      <c r="Q90" s="76">
        <f t="shared" si="8"/>
        <v>684.64</v>
      </c>
      <c r="R90" s="76">
        <f t="shared" si="6"/>
        <v>865.9</v>
      </c>
      <c r="S90" s="76">
        <f t="shared" si="9"/>
        <v>109.73</v>
      </c>
    </row>
    <row r="91">
      <c r="A91" s="76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93"/>
      <c r="M91" s="52"/>
      <c r="N91" s="52"/>
      <c r="O91" s="52" t="str">
        <f t="shared" si="1"/>
        <v>750MeV</v>
      </c>
      <c r="P91" s="76" t="str">
        <f t="shared" si="10"/>
        <v>650MeV</v>
      </c>
      <c r="Q91" s="76">
        <f t="shared" si="8"/>
        <v>684.64</v>
      </c>
      <c r="R91" s="76">
        <f t="shared" si="6"/>
        <v>865.9</v>
      </c>
      <c r="S91" s="76">
        <f t="shared" si="9"/>
        <v>109.73</v>
      </c>
    </row>
    <row r="92">
      <c r="A92" s="76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93"/>
      <c r="M92" s="52"/>
      <c r="N92" s="52"/>
      <c r="O92" s="52" t="str">
        <f t="shared" si="1"/>
        <v>750MeV</v>
      </c>
      <c r="P92" s="76" t="str">
        <f t="shared" si="10"/>
        <v>650MeV</v>
      </c>
      <c r="Q92" s="76">
        <f t="shared" si="8"/>
        <v>684.64</v>
      </c>
      <c r="R92" s="76">
        <f t="shared" si="6"/>
        <v>865.9</v>
      </c>
      <c r="S92" s="76">
        <f t="shared" si="9"/>
        <v>109.73</v>
      </c>
    </row>
    <row r="93">
      <c r="A93" s="76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93"/>
      <c r="M93" s="52"/>
      <c r="N93" s="52"/>
      <c r="O93" s="52" t="str">
        <f t="shared" si="1"/>
        <v>750MeV</v>
      </c>
      <c r="P93" s="76" t="str">
        <f t="shared" si="10"/>
        <v>650MeV</v>
      </c>
      <c r="Q93" s="76">
        <f t="shared" si="8"/>
        <v>684.64</v>
      </c>
      <c r="R93" s="76">
        <f t="shared" si="6"/>
        <v>865.9</v>
      </c>
      <c r="S93" s="76">
        <f t="shared" si="9"/>
        <v>109.73</v>
      </c>
    </row>
    <row r="94">
      <c r="A94" s="76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93"/>
      <c r="M94" s="52"/>
      <c r="N94" s="52"/>
      <c r="O94" s="52" t="str">
        <f t="shared" si="1"/>
        <v>750MeV</v>
      </c>
      <c r="P94" s="76" t="str">
        <f t="shared" si="10"/>
        <v>650MeV</v>
      </c>
      <c r="Q94" s="76">
        <f t="shared" si="8"/>
        <v>684.64</v>
      </c>
      <c r="R94" s="76">
        <f t="shared" si="6"/>
        <v>865.9</v>
      </c>
      <c r="S94" s="76">
        <f t="shared" si="9"/>
        <v>109.73</v>
      </c>
    </row>
    <row r="95">
      <c r="A95" s="76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93"/>
      <c r="M95" s="52"/>
      <c r="N95" s="52"/>
      <c r="O95" s="52" t="str">
        <f t="shared" si="1"/>
        <v>750MeV</v>
      </c>
      <c r="P95" s="76" t="str">
        <f t="shared" si="10"/>
        <v>650MeV</v>
      </c>
      <c r="Q95" s="76">
        <f t="shared" si="8"/>
        <v>684.64</v>
      </c>
      <c r="R95" s="76">
        <f t="shared" si="6"/>
        <v>865.9</v>
      </c>
      <c r="S95" s="76">
        <f t="shared" si="9"/>
        <v>109.73</v>
      </c>
    </row>
    <row r="96">
      <c r="A96" s="76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93"/>
      <c r="M96" s="52"/>
      <c r="N96" s="52"/>
      <c r="O96" s="52" t="str">
        <f t="shared" si="1"/>
        <v>750MeV</v>
      </c>
      <c r="P96" s="76" t="str">
        <f t="shared" si="10"/>
        <v>650MeV</v>
      </c>
      <c r="Q96" s="76">
        <f t="shared" si="8"/>
        <v>684.64</v>
      </c>
      <c r="R96" s="76">
        <f t="shared" si="6"/>
        <v>865.9</v>
      </c>
      <c r="S96" s="76">
        <f t="shared" si="9"/>
        <v>109.73</v>
      </c>
    </row>
    <row r="97">
      <c r="A97" s="76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93"/>
      <c r="M97" s="52"/>
      <c r="N97" s="52"/>
      <c r="O97" s="52" t="str">
        <f t="shared" si="1"/>
        <v>750MeV</v>
      </c>
      <c r="P97" s="76" t="str">
        <f t="shared" si="10"/>
        <v>650MeV</v>
      </c>
      <c r="Q97" s="76">
        <f t="shared" si="8"/>
        <v>684.64</v>
      </c>
      <c r="R97" s="76">
        <f t="shared" si="6"/>
        <v>865.9</v>
      </c>
      <c r="S97" s="76">
        <f t="shared" si="9"/>
        <v>109.73</v>
      </c>
    </row>
    <row r="98">
      <c r="A98" s="76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93"/>
      <c r="M98" s="52"/>
      <c r="N98" s="52"/>
      <c r="O98" s="52" t="str">
        <f t="shared" si="1"/>
        <v>750MeV</v>
      </c>
      <c r="P98" s="76" t="str">
        <f t="shared" si="10"/>
        <v>650MeV</v>
      </c>
      <c r="Q98" s="76">
        <f t="shared" si="8"/>
        <v>684.64</v>
      </c>
      <c r="R98" s="76">
        <f t="shared" si="6"/>
        <v>865.9</v>
      </c>
      <c r="S98" s="76">
        <f t="shared" si="9"/>
        <v>109.73</v>
      </c>
    </row>
    <row r="99">
      <c r="A99" s="76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93"/>
      <c r="M99" s="52"/>
      <c r="N99" s="52"/>
      <c r="O99" s="52" t="str">
        <f t="shared" si="1"/>
        <v>750MeV</v>
      </c>
      <c r="P99" s="76" t="str">
        <f t="shared" si="10"/>
        <v>650MeV</v>
      </c>
      <c r="Q99" s="76">
        <f t="shared" si="8"/>
        <v>684.64</v>
      </c>
      <c r="R99" s="76">
        <f t="shared" si="6"/>
        <v>865.9</v>
      </c>
      <c r="S99" s="76">
        <f t="shared" si="9"/>
        <v>109.73</v>
      </c>
    </row>
    <row r="100">
      <c r="A100" s="76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93"/>
      <c r="M100" s="52"/>
      <c r="N100" s="52"/>
      <c r="O100" s="52" t="str">
        <f t="shared" si="1"/>
        <v>750MeV</v>
      </c>
      <c r="P100" s="76" t="str">
        <f t="shared" si="10"/>
        <v>650MeV</v>
      </c>
      <c r="Q100" s="76">
        <f t="shared" si="8"/>
        <v>684.64</v>
      </c>
      <c r="R100" s="76">
        <f t="shared" si="6"/>
        <v>865.9</v>
      </c>
      <c r="S100" s="76">
        <f t="shared" si="9"/>
        <v>109.73</v>
      </c>
    </row>
    <row r="101">
      <c r="A101" s="76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93"/>
      <c r="M101" s="52"/>
      <c r="N101" s="52"/>
      <c r="O101" s="52" t="str">
        <f t="shared" si="1"/>
        <v>750MeV</v>
      </c>
      <c r="P101" s="76" t="str">
        <f t="shared" si="10"/>
        <v>650MeV</v>
      </c>
      <c r="Q101" s="76">
        <f t="shared" si="8"/>
        <v>684.64</v>
      </c>
      <c r="R101" s="76">
        <f t="shared" si="6"/>
        <v>865.9</v>
      </c>
      <c r="S101" s="76">
        <f t="shared" si="9"/>
        <v>109.73</v>
      </c>
    </row>
    <row r="102">
      <c r="A102" s="76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93"/>
      <c r="M102" s="52"/>
      <c r="N102" s="52"/>
      <c r="O102" s="52" t="str">
        <f t="shared" si="1"/>
        <v>750MeV</v>
      </c>
      <c r="P102" s="76" t="str">
        <f t="shared" si="10"/>
        <v>650MeV</v>
      </c>
      <c r="Q102" s="76">
        <f t="shared" si="8"/>
        <v>684.64</v>
      </c>
      <c r="R102" s="76">
        <f t="shared" si="6"/>
        <v>865.9</v>
      </c>
      <c r="S102" s="76">
        <f t="shared" si="9"/>
        <v>109.73</v>
      </c>
    </row>
    <row r="103">
      <c r="A103" s="76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93"/>
      <c r="M103" s="52"/>
      <c r="N103" s="52"/>
      <c r="O103" s="52" t="str">
        <f t="shared" si="1"/>
        <v>750MeV</v>
      </c>
      <c r="P103" s="76" t="str">
        <f t="shared" si="10"/>
        <v>650MeV</v>
      </c>
      <c r="Q103" s="76">
        <f t="shared" si="8"/>
        <v>684.64</v>
      </c>
      <c r="R103" s="76">
        <f t="shared" si="6"/>
        <v>865.9</v>
      </c>
      <c r="S103" s="76">
        <f t="shared" si="9"/>
        <v>109.73</v>
      </c>
    </row>
    <row r="104">
      <c r="A104" s="76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93"/>
      <c r="M104" s="52"/>
      <c r="N104" s="52"/>
      <c r="O104" s="52" t="str">
        <f t="shared" si="1"/>
        <v>750MeV</v>
      </c>
      <c r="P104" s="76" t="str">
        <f t="shared" si="10"/>
        <v>650MeV</v>
      </c>
      <c r="Q104" s="76">
        <f t="shared" si="8"/>
        <v>684.64</v>
      </c>
      <c r="R104" s="76">
        <f t="shared" si="6"/>
        <v>865.9</v>
      </c>
      <c r="S104" s="76">
        <f t="shared" si="9"/>
        <v>109.73</v>
      </c>
    </row>
    <row r="105">
      <c r="A105" s="76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93"/>
      <c r="M105" s="52"/>
      <c r="N105" s="52"/>
      <c r="O105" s="52" t="str">
        <f t="shared" si="1"/>
        <v>750MeV</v>
      </c>
      <c r="P105" s="76" t="str">
        <f t="shared" si="10"/>
        <v>650MeV</v>
      </c>
      <c r="Q105" s="76">
        <f t="shared" si="8"/>
        <v>684.64</v>
      </c>
      <c r="R105" s="76">
        <f t="shared" si="6"/>
        <v>865.9</v>
      </c>
      <c r="S105" s="76">
        <f t="shared" si="9"/>
        <v>109.73</v>
      </c>
    </row>
    <row r="106">
      <c r="A106" s="76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93"/>
      <c r="M106" s="52"/>
      <c r="N106" s="52"/>
      <c r="O106" s="52" t="str">
        <f t="shared" si="1"/>
        <v>750MeV</v>
      </c>
      <c r="P106" s="76" t="str">
        <f t="shared" si="10"/>
        <v>650MeV</v>
      </c>
      <c r="Q106" s="76">
        <f t="shared" si="8"/>
        <v>684.64</v>
      </c>
      <c r="R106" s="76">
        <f t="shared" si="6"/>
        <v>865.9</v>
      </c>
      <c r="S106" s="76">
        <f t="shared" si="9"/>
        <v>109.73</v>
      </c>
    </row>
    <row r="107">
      <c r="A107" s="76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93"/>
      <c r="M107" s="52"/>
      <c r="N107" s="52"/>
      <c r="O107" s="52" t="str">
        <f t="shared" si="1"/>
        <v>750MeV</v>
      </c>
      <c r="P107" s="76" t="str">
        <f t="shared" si="10"/>
        <v>650MeV</v>
      </c>
      <c r="Q107" s="76">
        <f t="shared" si="8"/>
        <v>684.64</v>
      </c>
      <c r="R107" s="76">
        <f t="shared" si="6"/>
        <v>865.9</v>
      </c>
      <c r="S107" s="76">
        <f t="shared" si="9"/>
        <v>109.73</v>
      </c>
    </row>
    <row r="108">
      <c r="A108" s="76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93"/>
      <c r="M108" s="52"/>
      <c r="N108" s="52"/>
      <c r="O108" s="52" t="str">
        <f t="shared" si="1"/>
        <v>750MeV</v>
      </c>
      <c r="P108" s="76" t="str">
        <f t="shared" si="10"/>
        <v>650MeV</v>
      </c>
      <c r="Q108" s="76">
        <f t="shared" si="8"/>
        <v>684.64</v>
      </c>
      <c r="R108" s="76">
        <f t="shared" si="6"/>
        <v>865.9</v>
      </c>
      <c r="S108" s="76">
        <f t="shared" si="9"/>
        <v>109.73</v>
      </c>
    </row>
    <row r="109">
      <c r="A109" s="76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93"/>
      <c r="M109" s="52"/>
      <c r="N109" s="52"/>
      <c r="O109" s="52" t="str">
        <f t="shared" si="1"/>
        <v>750MeV</v>
      </c>
      <c r="P109" s="76" t="str">
        <f t="shared" si="10"/>
        <v>650MeV</v>
      </c>
      <c r="Q109" s="76">
        <f t="shared" si="8"/>
        <v>684.64</v>
      </c>
      <c r="R109" s="76">
        <f t="shared" si="6"/>
        <v>865.9</v>
      </c>
      <c r="S109" s="76">
        <f t="shared" si="9"/>
        <v>109.73</v>
      </c>
    </row>
    <row r="110">
      <c r="A110" s="76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93"/>
      <c r="M110" s="52"/>
      <c r="N110" s="52"/>
      <c r="O110" s="52" t="str">
        <f t="shared" si="1"/>
        <v>750MeV</v>
      </c>
      <c r="P110" s="76" t="str">
        <f t="shared" si="10"/>
        <v>650MeV</v>
      </c>
      <c r="Q110" s="76">
        <f t="shared" si="8"/>
        <v>684.64</v>
      </c>
      <c r="R110" s="76">
        <f t="shared" si="6"/>
        <v>865.9</v>
      </c>
      <c r="S110" s="76">
        <f t="shared" si="9"/>
        <v>109.73</v>
      </c>
    </row>
    <row r="111">
      <c r="A111" s="76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93"/>
      <c r="M111" s="52"/>
      <c r="N111" s="52"/>
      <c r="O111" s="52" t="str">
        <f t="shared" si="1"/>
        <v>750MeV</v>
      </c>
      <c r="P111" s="76" t="str">
        <f t="shared" si="10"/>
        <v>650MeV</v>
      </c>
      <c r="Q111" s="76">
        <f t="shared" si="8"/>
        <v>684.64</v>
      </c>
      <c r="R111" s="76">
        <f t="shared" si="6"/>
        <v>865.9</v>
      </c>
      <c r="S111" s="76">
        <f t="shared" si="9"/>
        <v>109.73</v>
      </c>
    </row>
    <row r="112">
      <c r="A112" s="76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93"/>
      <c r="M112" s="52"/>
      <c r="N112" s="52"/>
      <c r="O112" s="52" t="str">
        <f t="shared" si="1"/>
        <v>750MeV</v>
      </c>
      <c r="P112" s="76" t="str">
        <f t="shared" si="10"/>
        <v>650MeV</v>
      </c>
      <c r="Q112" s="76">
        <f t="shared" si="8"/>
        <v>684.64</v>
      </c>
      <c r="R112" s="76">
        <f t="shared" si="6"/>
        <v>865.9</v>
      </c>
      <c r="S112" s="76">
        <f t="shared" si="9"/>
        <v>109.73</v>
      </c>
    </row>
    <row r="113">
      <c r="A113" s="76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93"/>
      <c r="M113" s="52"/>
      <c r="N113" s="52"/>
      <c r="O113" s="52" t="str">
        <f t="shared" si="1"/>
        <v>750MeV</v>
      </c>
      <c r="P113" s="76" t="str">
        <f t="shared" si="10"/>
        <v>650MeV</v>
      </c>
      <c r="Q113" s="76">
        <f t="shared" si="8"/>
        <v>684.64</v>
      </c>
      <c r="R113" s="76">
        <f t="shared" si="6"/>
        <v>865.9</v>
      </c>
      <c r="S113" s="76">
        <f t="shared" si="9"/>
        <v>109.73</v>
      </c>
    </row>
    <row r="114">
      <c r="A114" s="76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93"/>
      <c r="M114" s="52"/>
      <c r="N114" s="52"/>
      <c r="O114" s="52" t="str">
        <f t="shared" si="1"/>
        <v>750MeV</v>
      </c>
      <c r="P114" s="76" t="str">
        <f t="shared" si="10"/>
        <v>650MeV</v>
      </c>
      <c r="Q114" s="76">
        <f t="shared" si="8"/>
        <v>684.64</v>
      </c>
      <c r="R114" s="76">
        <f t="shared" si="6"/>
        <v>865.9</v>
      </c>
      <c r="S114" s="76">
        <f t="shared" si="9"/>
        <v>109.73</v>
      </c>
    </row>
    <row r="115">
      <c r="A115" s="76"/>
      <c r="B115" s="52"/>
      <c r="C115" s="52"/>
      <c r="D115" s="76"/>
      <c r="E115" s="52"/>
      <c r="F115" s="52"/>
      <c r="G115" s="52"/>
      <c r="H115" s="52"/>
      <c r="I115" s="52"/>
      <c r="J115" s="52"/>
      <c r="K115" s="52"/>
      <c r="L115" s="93"/>
      <c r="M115" s="52"/>
      <c r="N115" s="52"/>
      <c r="O115" s="52" t="str">
        <f t="shared" si="1"/>
        <v>750MeV</v>
      </c>
      <c r="P115" s="76" t="str">
        <f t="shared" si="10"/>
        <v>650MeV</v>
      </c>
      <c r="Q115" s="76">
        <f t="shared" si="8"/>
        <v>684.64</v>
      </c>
      <c r="R115" s="76">
        <f t="shared" si="6"/>
        <v>865.9</v>
      </c>
      <c r="S115" s="76">
        <f t="shared" si="9"/>
        <v>109.73</v>
      </c>
    </row>
    <row r="116">
      <c r="A116" s="76"/>
      <c r="B116" s="52"/>
      <c r="C116" s="52"/>
      <c r="D116" s="76"/>
      <c r="E116" s="52"/>
      <c r="F116" s="52"/>
      <c r="G116" s="52"/>
      <c r="H116" s="52"/>
      <c r="I116" s="52"/>
      <c r="J116" s="52"/>
      <c r="K116" s="52"/>
      <c r="L116" s="93"/>
      <c r="M116" s="52"/>
      <c r="N116" s="52"/>
      <c r="O116" s="52" t="str">
        <f t="shared" si="1"/>
        <v>750MeV</v>
      </c>
      <c r="P116" s="76" t="str">
        <f t="shared" si="10"/>
        <v>650MeV</v>
      </c>
      <c r="Q116" s="76">
        <f t="shared" si="8"/>
        <v>684.64</v>
      </c>
      <c r="R116" s="76">
        <f t="shared" si="6"/>
        <v>865.9</v>
      </c>
      <c r="S116" s="76">
        <f t="shared" si="9"/>
        <v>109.73</v>
      </c>
    </row>
    <row r="117">
      <c r="A117" s="76"/>
      <c r="B117" s="52"/>
      <c r="C117" s="52"/>
      <c r="D117" s="76"/>
      <c r="E117" s="52"/>
      <c r="F117" s="52"/>
      <c r="G117" s="52"/>
      <c r="H117" s="52"/>
      <c r="I117" s="52"/>
      <c r="J117" s="52"/>
      <c r="K117" s="52"/>
      <c r="L117" s="93"/>
      <c r="M117" s="52"/>
      <c r="N117" s="52"/>
      <c r="O117" s="52" t="str">
        <f t="shared" si="1"/>
        <v>750MeV</v>
      </c>
      <c r="P117" s="76" t="str">
        <f t="shared" si="10"/>
        <v>650MeV</v>
      </c>
      <c r="Q117" s="76">
        <f t="shared" si="8"/>
        <v>684.64</v>
      </c>
      <c r="R117" s="76">
        <f t="shared" si="6"/>
        <v>865.9</v>
      </c>
      <c r="S117" s="76">
        <f t="shared" si="9"/>
        <v>109.73</v>
      </c>
    </row>
    <row r="118">
      <c r="A118" s="76"/>
      <c r="B118" s="52"/>
      <c r="C118" s="52"/>
      <c r="D118" s="76"/>
      <c r="E118" s="52"/>
      <c r="F118" s="52"/>
      <c r="G118" s="52"/>
      <c r="H118" s="52"/>
      <c r="I118" s="52"/>
      <c r="J118" s="52"/>
      <c r="K118" s="52"/>
      <c r="L118" s="93"/>
      <c r="M118" s="52"/>
      <c r="N118" s="52"/>
      <c r="O118" s="52" t="str">
        <f t="shared" si="1"/>
        <v>750MeV</v>
      </c>
      <c r="P118" s="76" t="str">
        <f t="shared" si="10"/>
        <v>650MeV</v>
      </c>
      <c r="Q118" s="76">
        <f t="shared" si="8"/>
        <v>684.64</v>
      </c>
      <c r="R118" s="76">
        <f t="shared" si="6"/>
        <v>865.9</v>
      </c>
      <c r="S118" s="76">
        <f t="shared" si="9"/>
        <v>109.73</v>
      </c>
    </row>
    <row r="119">
      <c r="A119" s="76"/>
      <c r="B119" s="52"/>
      <c r="C119" s="52"/>
      <c r="D119" s="76"/>
      <c r="E119" s="52"/>
      <c r="F119" s="52"/>
      <c r="G119" s="52"/>
      <c r="H119" s="52"/>
      <c r="I119" s="52"/>
      <c r="J119" s="52"/>
      <c r="K119" s="52"/>
      <c r="L119" s="93"/>
      <c r="M119" s="52"/>
      <c r="N119" s="52"/>
      <c r="O119" s="52" t="str">
        <f t="shared" si="1"/>
        <v>750MeV</v>
      </c>
      <c r="P119" s="76" t="str">
        <f t="shared" si="10"/>
        <v>650MeV</v>
      </c>
      <c r="Q119" s="76">
        <f t="shared" si="8"/>
        <v>684.64</v>
      </c>
      <c r="R119" s="76">
        <f t="shared" si="6"/>
        <v>865.9</v>
      </c>
      <c r="S119" s="76">
        <f t="shared" si="9"/>
        <v>109.73</v>
      </c>
    </row>
    <row r="120">
      <c r="A120" s="76"/>
      <c r="B120" s="52"/>
      <c r="C120" s="52"/>
      <c r="D120" s="76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 t="str">
        <f t="shared" si="1"/>
        <v>750MeV</v>
      </c>
      <c r="P120" s="76" t="str">
        <f t="shared" si="10"/>
        <v>650MeV</v>
      </c>
      <c r="Q120" s="76">
        <f t="shared" si="8"/>
        <v>684.64</v>
      </c>
      <c r="R120" s="76">
        <f t="shared" si="6"/>
        <v>865.9</v>
      </c>
      <c r="S120" s="76">
        <f t="shared" si="9"/>
        <v>109.73</v>
      </c>
    </row>
    <row r="121">
      <c r="A121" s="76"/>
      <c r="B121" s="52"/>
      <c r="C121" s="52"/>
      <c r="D121" s="76"/>
      <c r="E121" s="52"/>
      <c r="F121" s="52"/>
      <c r="G121" s="52"/>
      <c r="H121" s="52"/>
      <c r="I121" s="52"/>
      <c r="J121" s="52"/>
      <c r="K121" s="52"/>
      <c r="L121" s="93"/>
      <c r="M121" s="52"/>
      <c r="N121" s="52"/>
      <c r="O121" s="52" t="str">
        <f t="shared" si="1"/>
        <v>750MeV</v>
      </c>
      <c r="P121" s="76" t="str">
        <f t="shared" si="10"/>
        <v>650MeV</v>
      </c>
      <c r="Q121" s="76">
        <f t="shared" si="8"/>
        <v>684.64</v>
      </c>
      <c r="R121" s="76">
        <f t="shared" si="6"/>
        <v>865.9</v>
      </c>
      <c r="S121" s="76">
        <f t="shared" si="9"/>
        <v>109.73</v>
      </c>
    </row>
    <row r="122">
      <c r="A122" s="76"/>
      <c r="B122" s="52"/>
      <c r="C122" s="52"/>
      <c r="D122" s="76"/>
      <c r="E122" s="52"/>
      <c r="F122" s="52"/>
      <c r="G122" s="52"/>
      <c r="H122" s="52"/>
      <c r="I122" s="52"/>
      <c r="J122" s="52"/>
      <c r="K122" s="52"/>
      <c r="L122" s="93"/>
      <c r="M122" s="52"/>
      <c r="N122" s="52"/>
      <c r="O122" s="52" t="str">
        <f t="shared" si="1"/>
        <v>750MeV</v>
      </c>
      <c r="P122" s="76" t="str">
        <f t="shared" si="10"/>
        <v>650MeV</v>
      </c>
      <c r="Q122" s="76">
        <f t="shared" si="8"/>
        <v>684.64</v>
      </c>
      <c r="R122" s="76">
        <f t="shared" si="6"/>
        <v>865.9</v>
      </c>
      <c r="S122" s="76">
        <f t="shared" si="9"/>
        <v>109.73</v>
      </c>
    </row>
    <row r="123">
      <c r="A123" s="76"/>
      <c r="B123" s="52"/>
      <c r="C123" s="52"/>
      <c r="D123" s="76"/>
      <c r="E123" s="52"/>
      <c r="F123" s="52"/>
      <c r="G123" s="52"/>
      <c r="H123" s="52"/>
      <c r="I123" s="52"/>
      <c r="J123" s="52"/>
      <c r="K123" s="52"/>
      <c r="L123" s="93"/>
      <c r="M123" s="52"/>
      <c r="N123" s="52"/>
      <c r="O123" s="52" t="str">
        <f t="shared" si="1"/>
        <v>750MeV</v>
      </c>
      <c r="P123" s="76" t="str">
        <f t="shared" si="10"/>
        <v>650MeV</v>
      </c>
      <c r="Q123" s="76">
        <f t="shared" si="8"/>
        <v>684.64</v>
      </c>
      <c r="R123" s="76">
        <f t="shared" si="6"/>
        <v>865.9</v>
      </c>
      <c r="S123" s="76">
        <f t="shared" si="9"/>
        <v>109.73</v>
      </c>
    </row>
    <row r="124">
      <c r="A124" s="156"/>
      <c r="B124" s="52"/>
      <c r="C124" s="52"/>
      <c r="D124" s="76"/>
      <c r="E124" s="52"/>
      <c r="F124" s="52"/>
      <c r="G124" s="52"/>
      <c r="H124" s="52"/>
      <c r="I124" s="52"/>
      <c r="J124" s="52"/>
      <c r="K124" s="52"/>
      <c r="L124" s="93"/>
      <c r="M124" s="52"/>
      <c r="N124" s="52"/>
      <c r="O124" s="52" t="str">
        <f t="shared" si="1"/>
        <v>750MeV</v>
      </c>
      <c r="P124" s="76" t="str">
        <f t="shared" si="10"/>
        <v>650MeV</v>
      </c>
      <c r="Q124" s="76">
        <f t="shared" si="8"/>
        <v>684.64</v>
      </c>
      <c r="R124" s="76">
        <f t="shared" si="6"/>
        <v>865.9</v>
      </c>
      <c r="S124" s="76">
        <f t="shared" si="9"/>
        <v>109.73</v>
      </c>
    </row>
    <row r="125">
      <c r="A125" s="76"/>
      <c r="B125" s="52"/>
      <c r="C125" s="52"/>
      <c r="D125" s="76"/>
      <c r="E125" s="52"/>
      <c r="F125" s="52"/>
      <c r="G125" s="52"/>
      <c r="H125" s="52"/>
      <c r="I125" s="52"/>
      <c r="J125" s="52"/>
      <c r="K125" s="52"/>
      <c r="L125" s="93"/>
      <c r="M125" s="52"/>
      <c r="N125" s="52"/>
      <c r="O125" s="52" t="str">
        <f t="shared" si="1"/>
        <v>750MeV</v>
      </c>
      <c r="P125" s="76" t="str">
        <f t="shared" si="10"/>
        <v>650MeV</v>
      </c>
      <c r="Q125" s="76">
        <f t="shared" si="8"/>
        <v>684.64</v>
      </c>
      <c r="R125" s="76">
        <f t="shared" si="6"/>
        <v>865.9</v>
      </c>
      <c r="S125" s="76">
        <f t="shared" si="9"/>
        <v>109.73</v>
      </c>
    </row>
    <row r="126">
      <c r="A126" s="76"/>
      <c r="B126" s="52"/>
      <c r="C126" s="52"/>
      <c r="D126" s="76"/>
      <c r="E126" s="52"/>
      <c r="F126" s="52"/>
      <c r="G126" s="52"/>
      <c r="H126" s="52"/>
      <c r="I126" s="52"/>
      <c r="J126" s="52"/>
      <c r="K126" s="52"/>
      <c r="L126" s="93"/>
      <c r="M126" s="52"/>
      <c r="N126" s="52"/>
      <c r="O126" s="52" t="str">
        <f t="shared" si="1"/>
        <v>750MeV</v>
      </c>
      <c r="P126" s="76" t="str">
        <f t="shared" si="10"/>
        <v>650MeV</v>
      </c>
      <c r="Q126" s="76">
        <f t="shared" si="8"/>
        <v>684.64</v>
      </c>
      <c r="R126" s="76">
        <f t="shared" si="6"/>
        <v>865.9</v>
      </c>
      <c r="S126" s="76">
        <f t="shared" si="9"/>
        <v>109.73</v>
      </c>
    </row>
    <row r="127">
      <c r="A127" s="76"/>
      <c r="B127" s="52"/>
      <c r="C127" s="52"/>
      <c r="D127" s="76"/>
      <c r="E127" s="52"/>
      <c r="F127" s="52"/>
      <c r="G127" s="52"/>
      <c r="H127" s="52"/>
      <c r="I127" s="52"/>
      <c r="J127" s="52"/>
      <c r="K127" s="52"/>
      <c r="L127" s="93"/>
      <c r="M127" s="52"/>
      <c r="N127" s="52"/>
      <c r="O127" s="52" t="str">
        <f t="shared" si="1"/>
        <v>750MeV</v>
      </c>
      <c r="P127" s="76" t="str">
        <f t="shared" si="10"/>
        <v>650MeV</v>
      </c>
      <c r="Q127" s="76">
        <f t="shared" si="8"/>
        <v>684.64</v>
      </c>
      <c r="R127" s="76">
        <f t="shared" si="6"/>
        <v>865.9</v>
      </c>
      <c r="S127" s="76">
        <f t="shared" si="9"/>
        <v>109.73</v>
      </c>
    </row>
    <row r="128">
      <c r="A128" s="76"/>
      <c r="B128" s="52"/>
      <c r="C128" s="52"/>
      <c r="D128" s="76"/>
      <c r="E128" s="52"/>
      <c r="F128" s="52"/>
      <c r="G128" s="52"/>
      <c r="H128" s="52"/>
      <c r="I128" s="52"/>
      <c r="J128" s="52"/>
      <c r="K128" s="52"/>
      <c r="L128" s="93"/>
      <c r="M128" s="52"/>
      <c r="N128" s="52"/>
      <c r="O128" s="52" t="str">
        <f t="shared" si="1"/>
        <v>750MeV</v>
      </c>
      <c r="P128" s="76" t="str">
        <f t="shared" si="10"/>
        <v>650MeV</v>
      </c>
      <c r="Q128" s="76">
        <f t="shared" si="8"/>
        <v>684.64</v>
      </c>
      <c r="R128" s="76">
        <f t="shared" si="6"/>
        <v>865.9</v>
      </c>
      <c r="S128" s="76">
        <f t="shared" si="9"/>
        <v>109.73</v>
      </c>
    </row>
    <row r="129">
      <c r="A129" s="76"/>
      <c r="B129" s="52"/>
      <c r="C129" s="52"/>
      <c r="D129" s="76"/>
      <c r="E129" s="52"/>
      <c r="F129" s="52"/>
      <c r="G129" s="52"/>
      <c r="H129" s="52"/>
      <c r="I129" s="52"/>
      <c r="J129" s="52"/>
      <c r="K129" s="52"/>
      <c r="L129" s="93"/>
      <c r="M129" s="52"/>
      <c r="N129" s="52"/>
      <c r="O129" s="52" t="str">
        <f t="shared" si="1"/>
        <v>750MeV</v>
      </c>
      <c r="P129" s="76" t="str">
        <f t="shared" si="10"/>
        <v>650MeV</v>
      </c>
      <c r="Q129" s="76">
        <f t="shared" si="8"/>
        <v>684.64</v>
      </c>
      <c r="R129" s="76">
        <f t="shared" si="6"/>
        <v>865.9</v>
      </c>
      <c r="S129" s="76">
        <f t="shared" si="9"/>
        <v>109.73</v>
      </c>
    </row>
    <row r="130">
      <c r="A130" s="76"/>
      <c r="B130" s="52"/>
      <c r="C130" s="52"/>
      <c r="D130" s="76"/>
      <c r="E130" s="52"/>
      <c r="F130" s="52"/>
      <c r="G130" s="52"/>
      <c r="H130" s="52"/>
      <c r="I130" s="52"/>
      <c r="J130" s="52"/>
      <c r="K130" s="52"/>
      <c r="L130" s="93"/>
      <c r="M130" s="52"/>
      <c r="N130" s="52"/>
      <c r="O130" s="52" t="str">
        <f t="shared" si="1"/>
        <v>750MeV</v>
      </c>
      <c r="P130" s="76" t="str">
        <f t="shared" si="10"/>
        <v>650MeV</v>
      </c>
      <c r="Q130" s="76">
        <f t="shared" si="8"/>
        <v>684.64</v>
      </c>
      <c r="R130" s="76">
        <f t="shared" si="6"/>
        <v>865.9</v>
      </c>
      <c r="S130" s="76">
        <f t="shared" si="9"/>
        <v>109.73</v>
      </c>
    </row>
    <row r="131">
      <c r="A131" s="76"/>
      <c r="B131" s="52"/>
      <c r="C131" s="52"/>
      <c r="D131" s="76"/>
      <c r="E131" s="52"/>
      <c r="F131" s="52"/>
      <c r="G131" s="52"/>
      <c r="H131" s="52"/>
      <c r="I131" s="52"/>
      <c r="J131" s="52"/>
      <c r="K131" s="52"/>
      <c r="L131" s="93"/>
      <c r="M131" s="52"/>
      <c r="N131" s="52"/>
      <c r="O131" s="52" t="str">
        <f t="shared" si="1"/>
        <v>750MeV</v>
      </c>
      <c r="P131" s="76" t="str">
        <f t="shared" si="10"/>
        <v>650MeV</v>
      </c>
      <c r="Q131" s="76">
        <f t="shared" si="8"/>
        <v>684.64</v>
      </c>
      <c r="R131" s="76">
        <f t="shared" si="6"/>
        <v>865.9</v>
      </c>
      <c r="S131" s="76">
        <f t="shared" si="9"/>
        <v>109.73</v>
      </c>
    </row>
    <row r="132">
      <c r="A132" s="76"/>
      <c r="B132" s="52"/>
      <c r="C132" s="52"/>
      <c r="D132" s="76"/>
      <c r="E132" s="52"/>
      <c r="F132" s="52"/>
      <c r="G132" s="52"/>
      <c r="H132" s="52"/>
      <c r="I132" s="52"/>
      <c r="J132" s="52"/>
      <c r="K132" s="52"/>
      <c r="L132" s="93"/>
      <c r="M132" s="52"/>
      <c r="N132" s="52"/>
      <c r="O132" s="52" t="str">
        <f t="shared" si="1"/>
        <v>750MeV</v>
      </c>
      <c r="P132" s="76" t="str">
        <f t="shared" si="10"/>
        <v>650MeV</v>
      </c>
      <c r="Q132" s="76">
        <f t="shared" si="8"/>
        <v>684.64</v>
      </c>
      <c r="R132" s="76">
        <f t="shared" si="6"/>
        <v>865.9</v>
      </c>
      <c r="S132" s="76">
        <f t="shared" si="9"/>
        <v>109.73</v>
      </c>
    </row>
    <row r="133">
      <c r="A133" s="76"/>
      <c r="B133" s="52"/>
      <c r="C133" s="52"/>
      <c r="D133" s="76"/>
      <c r="E133" s="52"/>
      <c r="F133" s="52"/>
      <c r="G133" s="52"/>
      <c r="H133" s="52"/>
      <c r="I133" s="52"/>
      <c r="J133" s="52"/>
      <c r="K133" s="52"/>
      <c r="L133" s="93"/>
      <c r="M133" s="52"/>
      <c r="N133" s="52"/>
      <c r="O133" s="52" t="str">
        <f t="shared" si="1"/>
        <v>750MeV</v>
      </c>
      <c r="P133" s="76" t="str">
        <f t="shared" si="10"/>
        <v>650MeV</v>
      </c>
      <c r="Q133" s="76">
        <f t="shared" si="8"/>
        <v>684.64</v>
      </c>
      <c r="R133" s="76">
        <f t="shared" si="6"/>
        <v>865.9</v>
      </c>
      <c r="S133" s="76">
        <f t="shared" si="9"/>
        <v>109.73</v>
      </c>
    </row>
    <row r="134">
      <c r="A134" s="76"/>
      <c r="B134" s="52"/>
      <c r="C134" s="52"/>
      <c r="D134" s="76"/>
      <c r="E134" s="52"/>
      <c r="F134" s="52"/>
      <c r="G134" s="52"/>
      <c r="H134" s="52"/>
      <c r="I134" s="52"/>
      <c r="J134" s="52"/>
      <c r="K134" s="52"/>
      <c r="L134" s="93"/>
      <c r="M134" s="52"/>
      <c r="N134" s="52"/>
      <c r="O134" s="52" t="str">
        <f t="shared" si="1"/>
        <v>750MeV</v>
      </c>
      <c r="P134" s="76" t="str">
        <f t="shared" si="10"/>
        <v>650MeV</v>
      </c>
      <c r="Q134" s="76">
        <f t="shared" si="8"/>
        <v>684.64</v>
      </c>
      <c r="R134" s="76">
        <f t="shared" si="6"/>
        <v>865.9</v>
      </c>
      <c r="S134" s="76">
        <f t="shared" si="9"/>
        <v>109.73</v>
      </c>
    </row>
    <row r="135">
      <c r="A135" s="76"/>
      <c r="B135" s="52"/>
      <c r="C135" s="52"/>
      <c r="D135" s="76"/>
      <c r="E135" s="52"/>
      <c r="F135" s="52"/>
      <c r="G135" s="52"/>
      <c r="H135" s="52"/>
      <c r="I135" s="52"/>
      <c r="J135" s="52"/>
      <c r="K135" s="52"/>
      <c r="L135" s="93"/>
      <c r="M135" s="52"/>
      <c r="N135" s="52"/>
      <c r="O135" s="52" t="str">
        <f t="shared" si="1"/>
        <v>750MeV</v>
      </c>
      <c r="P135" s="76" t="str">
        <f t="shared" si="10"/>
        <v>650MeV</v>
      </c>
      <c r="Q135" s="76">
        <f t="shared" si="8"/>
        <v>684.64</v>
      </c>
      <c r="R135" s="76">
        <f t="shared" si="6"/>
        <v>865.9</v>
      </c>
      <c r="S135" s="76">
        <f t="shared" si="9"/>
        <v>109.73</v>
      </c>
    </row>
    <row r="136">
      <c r="A136" s="76"/>
      <c r="B136" s="52"/>
      <c r="C136" s="52"/>
      <c r="D136" s="76"/>
      <c r="E136" s="52"/>
      <c r="F136" s="52"/>
      <c r="G136" s="52"/>
      <c r="H136" s="52"/>
      <c r="I136" s="52"/>
      <c r="J136" s="52"/>
      <c r="K136" s="52"/>
      <c r="L136" s="93"/>
      <c r="M136" s="52"/>
      <c r="N136" s="52"/>
      <c r="O136" s="52" t="str">
        <f t="shared" si="1"/>
        <v>750MeV</v>
      </c>
      <c r="P136" s="76" t="str">
        <f t="shared" si="10"/>
        <v>650MeV</v>
      </c>
      <c r="Q136" s="76">
        <f t="shared" si="8"/>
        <v>684.64</v>
      </c>
      <c r="R136" s="76">
        <f t="shared" si="6"/>
        <v>865.9</v>
      </c>
      <c r="S136" s="76">
        <f t="shared" si="9"/>
        <v>109.73</v>
      </c>
    </row>
    <row r="137">
      <c r="A137" s="76"/>
      <c r="B137" s="52"/>
      <c r="C137" s="52"/>
      <c r="D137" s="76"/>
      <c r="E137" s="52"/>
      <c r="F137" s="52"/>
      <c r="G137" s="52"/>
      <c r="H137" s="52"/>
      <c r="I137" s="52"/>
      <c r="J137" s="52"/>
      <c r="K137" s="52"/>
      <c r="L137" s="93"/>
      <c r="M137" s="52"/>
      <c r="N137" s="52"/>
      <c r="O137" s="52" t="str">
        <f t="shared" si="1"/>
        <v>750MeV</v>
      </c>
      <c r="P137" s="76" t="str">
        <f t="shared" si="10"/>
        <v>650MeV</v>
      </c>
      <c r="Q137" s="76">
        <f t="shared" si="8"/>
        <v>684.64</v>
      </c>
      <c r="R137" s="76">
        <f t="shared" si="6"/>
        <v>865.9</v>
      </c>
      <c r="S137" s="76">
        <f t="shared" si="9"/>
        <v>109.73</v>
      </c>
    </row>
    <row r="138">
      <c r="A138" s="76"/>
      <c r="B138" s="52"/>
      <c r="C138" s="52"/>
      <c r="D138" s="76"/>
      <c r="E138" s="52"/>
      <c r="F138" s="52"/>
      <c r="G138" s="52"/>
      <c r="H138" s="52"/>
      <c r="I138" s="52"/>
      <c r="J138" s="52"/>
      <c r="K138" s="52"/>
      <c r="L138" s="93"/>
      <c r="M138" s="52"/>
      <c r="N138" s="52"/>
      <c r="O138" s="52" t="str">
        <f t="shared" si="1"/>
        <v>750MeV</v>
      </c>
      <c r="P138" s="76" t="str">
        <f t="shared" si="10"/>
        <v>650MeV</v>
      </c>
      <c r="Q138" s="76">
        <f t="shared" si="8"/>
        <v>684.64</v>
      </c>
      <c r="R138" s="76">
        <f t="shared" si="6"/>
        <v>865.9</v>
      </c>
      <c r="S138" s="76">
        <f t="shared" si="9"/>
        <v>109.73</v>
      </c>
    </row>
    <row r="139">
      <c r="A139" s="76"/>
      <c r="B139" s="52"/>
      <c r="C139" s="52"/>
      <c r="D139" s="76"/>
      <c r="E139" s="52"/>
      <c r="F139" s="52"/>
      <c r="G139" s="52"/>
      <c r="H139" s="52"/>
      <c r="I139" s="52"/>
      <c r="J139" s="52"/>
      <c r="K139" s="52"/>
      <c r="L139" s="93"/>
      <c r="M139" s="52"/>
      <c r="N139" s="52"/>
      <c r="O139" s="52" t="str">
        <f t="shared" si="1"/>
        <v>750MeV</v>
      </c>
      <c r="P139" s="76" t="str">
        <f t="shared" si="10"/>
        <v>650MeV</v>
      </c>
      <c r="Q139" s="76">
        <f t="shared" si="8"/>
        <v>684.64</v>
      </c>
      <c r="R139" s="76">
        <f t="shared" si="6"/>
        <v>865.9</v>
      </c>
      <c r="S139" s="76">
        <f t="shared" si="9"/>
        <v>109.73</v>
      </c>
    </row>
    <row r="140">
      <c r="A140" s="76"/>
      <c r="B140" s="52"/>
      <c r="C140" s="52"/>
      <c r="D140" s="76"/>
      <c r="E140" s="52"/>
      <c r="F140" s="52"/>
      <c r="G140" s="52"/>
      <c r="H140" s="52"/>
      <c r="I140" s="52"/>
      <c r="J140" s="52"/>
      <c r="K140" s="52"/>
      <c r="L140" s="93"/>
      <c r="M140" s="52"/>
      <c r="N140" s="52"/>
      <c r="O140" s="52" t="str">
        <f t="shared" si="1"/>
        <v>750MeV</v>
      </c>
      <c r="P140" s="76" t="str">
        <f t="shared" si="10"/>
        <v>650MeV</v>
      </c>
      <c r="Q140" s="76">
        <f t="shared" si="8"/>
        <v>684.64</v>
      </c>
      <c r="R140" s="76">
        <f t="shared" si="6"/>
        <v>865.9</v>
      </c>
      <c r="S140" s="76">
        <f t="shared" si="9"/>
        <v>109.73</v>
      </c>
    </row>
    <row r="141">
      <c r="A141" s="76"/>
      <c r="B141" s="52"/>
      <c r="C141" s="52"/>
      <c r="D141" s="76"/>
      <c r="E141" s="52"/>
      <c r="F141" s="52"/>
      <c r="G141" s="52"/>
      <c r="H141" s="52"/>
      <c r="I141" s="52"/>
      <c r="J141" s="52"/>
      <c r="K141" s="52"/>
      <c r="L141" s="93"/>
      <c r="M141" s="52"/>
      <c r="N141" s="52"/>
      <c r="O141" s="52" t="str">
        <f t="shared" si="1"/>
        <v>750MeV</v>
      </c>
      <c r="P141" s="76" t="str">
        <f t="shared" si="10"/>
        <v>650MeV</v>
      </c>
      <c r="Q141" s="76">
        <f t="shared" si="8"/>
        <v>684.64</v>
      </c>
      <c r="R141" s="76">
        <f t="shared" si="6"/>
        <v>865.9</v>
      </c>
      <c r="S141" s="76">
        <f t="shared" si="9"/>
        <v>109.73</v>
      </c>
    </row>
    <row r="142">
      <c r="A142" s="76"/>
      <c r="B142" s="52"/>
      <c r="C142" s="52"/>
      <c r="D142" s="76"/>
      <c r="E142" s="52"/>
      <c r="F142" s="52"/>
      <c r="G142" s="52"/>
      <c r="H142" s="52"/>
      <c r="I142" s="52"/>
      <c r="J142" s="52"/>
      <c r="K142" s="52"/>
      <c r="L142" s="93"/>
      <c r="M142" s="52"/>
      <c r="N142" s="52"/>
      <c r="O142" s="52" t="str">
        <f t="shared" si="1"/>
        <v>750MeV</v>
      </c>
      <c r="P142" s="76" t="str">
        <f t="shared" si="10"/>
        <v>650MeV</v>
      </c>
      <c r="Q142" s="76">
        <f t="shared" si="8"/>
        <v>684.64</v>
      </c>
      <c r="R142" s="76">
        <f t="shared" si="6"/>
        <v>865.9</v>
      </c>
      <c r="S142" s="76">
        <f t="shared" si="9"/>
        <v>109.73</v>
      </c>
    </row>
    <row r="143">
      <c r="A143" s="76"/>
      <c r="B143" s="52"/>
      <c r="C143" s="52"/>
      <c r="D143" s="76"/>
      <c r="E143" s="52"/>
      <c r="F143" s="52"/>
      <c r="G143" s="52"/>
      <c r="H143" s="52"/>
      <c r="I143" s="52"/>
      <c r="J143" s="52"/>
      <c r="K143" s="52"/>
      <c r="L143" s="93"/>
      <c r="M143" s="52"/>
      <c r="N143" s="52"/>
      <c r="O143" s="52" t="str">
        <f t="shared" si="1"/>
        <v>750MeV</v>
      </c>
      <c r="P143" s="76" t="str">
        <f t="shared" si="10"/>
        <v>650MeV</v>
      </c>
      <c r="Q143" s="76">
        <f t="shared" si="8"/>
        <v>684.64</v>
      </c>
      <c r="R143" s="76">
        <f t="shared" si="6"/>
        <v>865.9</v>
      </c>
      <c r="S143" s="76">
        <f t="shared" si="9"/>
        <v>109.73</v>
      </c>
    </row>
    <row r="144">
      <c r="A144" s="76"/>
      <c r="B144" s="52"/>
      <c r="C144" s="52"/>
      <c r="D144" s="76"/>
      <c r="E144" s="52"/>
      <c r="F144" s="52"/>
      <c r="G144" s="52"/>
      <c r="H144" s="52"/>
      <c r="I144" s="52"/>
      <c r="J144" s="52"/>
      <c r="K144" s="52"/>
      <c r="L144" s="93"/>
      <c r="M144" s="52"/>
      <c r="N144" s="52"/>
      <c r="O144" s="52" t="str">
        <f t="shared" si="1"/>
        <v>750MeV</v>
      </c>
      <c r="P144" s="76" t="str">
        <f t="shared" si="10"/>
        <v>650MeV</v>
      </c>
      <c r="Q144" s="76">
        <f t="shared" si="8"/>
        <v>684.64</v>
      </c>
      <c r="R144" s="76">
        <f t="shared" si="6"/>
        <v>865.9</v>
      </c>
      <c r="S144" s="76">
        <f t="shared" si="9"/>
        <v>109.73</v>
      </c>
    </row>
    <row r="145">
      <c r="A145" s="76"/>
      <c r="B145" s="52"/>
      <c r="C145" s="52"/>
      <c r="D145" s="76"/>
      <c r="E145" s="52"/>
      <c r="F145" s="52"/>
      <c r="G145" s="52"/>
      <c r="H145" s="52"/>
      <c r="I145" s="52"/>
      <c r="J145" s="52"/>
      <c r="K145" s="52"/>
      <c r="L145" s="93"/>
      <c r="M145" s="52"/>
      <c r="N145" s="52"/>
      <c r="O145" s="52" t="str">
        <f t="shared" si="1"/>
        <v>750MeV</v>
      </c>
      <c r="P145" s="76" t="str">
        <f t="shared" si="10"/>
        <v>650MeV</v>
      </c>
      <c r="Q145" s="76">
        <f t="shared" si="8"/>
        <v>684.64</v>
      </c>
      <c r="R145" s="76">
        <f t="shared" si="6"/>
        <v>865.9</v>
      </c>
      <c r="S145" s="76">
        <f t="shared" si="9"/>
        <v>109.73</v>
      </c>
    </row>
    <row r="146">
      <c r="A146" s="76"/>
      <c r="B146" s="52"/>
      <c r="C146" s="52"/>
      <c r="D146" s="76"/>
      <c r="E146" s="52"/>
      <c r="F146" s="52"/>
      <c r="G146" s="52"/>
      <c r="H146" s="52"/>
      <c r="I146" s="52"/>
      <c r="J146" s="52"/>
      <c r="K146" s="52"/>
      <c r="L146" s="93"/>
      <c r="M146" s="52"/>
      <c r="N146" s="52"/>
      <c r="O146" s="52" t="str">
        <f t="shared" si="1"/>
        <v>750MeV</v>
      </c>
      <c r="P146" s="76" t="str">
        <f t="shared" si="10"/>
        <v>650MeV</v>
      </c>
      <c r="Q146" s="76">
        <f t="shared" si="8"/>
        <v>684.64</v>
      </c>
      <c r="R146" s="76">
        <f t="shared" si="6"/>
        <v>865.9</v>
      </c>
      <c r="S146" s="76">
        <f t="shared" si="9"/>
        <v>109.73</v>
      </c>
    </row>
    <row r="147">
      <c r="A147" s="76"/>
      <c r="B147" s="52"/>
      <c r="C147" s="52"/>
      <c r="D147" s="76"/>
      <c r="E147" s="52"/>
      <c r="F147" s="52"/>
      <c r="G147" s="52"/>
      <c r="H147" s="52"/>
      <c r="I147" s="52"/>
      <c r="J147" s="52"/>
      <c r="K147" s="52"/>
      <c r="L147" s="93"/>
      <c r="M147" s="52"/>
      <c r="N147" s="52"/>
      <c r="O147" s="52" t="str">
        <f t="shared" si="1"/>
        <v>750MeV</v>
      </c>
      <c r="P147" s="76" t="str">
        <f t="shared" si="10"/>
        <v>650MeV</v>
      </c>
      <c r="Q147" s="76">
        <f t="shared" si="8"/>
        <v>684.64</v>
      </c>
      <c r="R147" s="76">
        <f t="shared" si="6"/>
        <v>865.9</v>
      </c>
      <c r="S147" s="76">
        <f t="shared" si="9"/>
        <v>109.73</v>
      </c>
    </row>
    <row r="148">
      <c r="A148" s="76"/>
      <c r="B148" s="52"/>
      <c r="C148" s="52"/>
      <c r="D148" s="76"/>
      <c r="E148" s="52"/>
      <c r="F148" s="52"/>
      <c r="G148" s="52"/>
      <c r="H148" s="52"/>
      <c r="I148" s="52"/>
      <c r="J148" s="52"/>
      <c r="K148" s="52"/>
      <c r="L148" s="93"/>
      <c r="M148" s="52"/>
      <c r="N148" s="52"/>
      <c r="O148" s="52" t="str">
        <f t="shared" si="1"/>
        <v>750MeV</v>
      </c>
      <c r="P148" s="76" t="str">
        <f t="shared" si="10"/>
        <v>650MeV</v>
      </c>
      <c r="Q148" s="76">
        <f t="shared" si="8"/>
        <v>684.64</v>
      </c>
      <c r="R148" s="76">
        <f t="shared" si="6"/>
        <v>865.9</v>
      </c>
      <c r="S148" s="76">
        <f t="shared" si="9"/>
        <v>109.73</v>
      </c>
    </row>
    <row r="149">
      <c r="A149" s="76"/>
      <c r="B149" s="52"/>
      <c r="C149" s="52"/>
      <c r="D149" s="76"/>
      <c r="E149" s="52"/>
      <c r="F149" s="52"/>
      <c r="G149" s="52"/>
      <c r="H149" s="52"/>
      <c r="I149" s="52"/>
      <c r="J149" s="52"/>
      <c r="K149" s="52"/>
      <c r="L149" s="93"/>
      <c r="M149" s="52"/>
      <c r="N149" s="52"/>
      <c r="O149" s="52" t="str">
        <f t="shared" si="1"/>
        <v>750MeV</v>
      </c>
      <c r="P149" s="76" t="str">
        <f t="shared" si="10"/>
        <v>650MeV</v>
      </c>
      <c r="Q149" s="76">
        <f t="shared" si="8"/>
        <v>684.64</v>
      </c>
      <c r="R149" s="76">
        <f t="shared" si="6"/>
        <v>865.9</v>
      </c>
      <c r="S149" s="76">
        <f t="shared" si="9"/>
        <v>109.73</v>
      </c>
    </row>
    <row r="150">
      <c r="A150" s="76"/>
      <c r="B150" s="52"/>
      <c r="C150" s="52"/>
      <c r="D150" s="76"/>
      <c r="E150" s="52"/>
      <c r="F150" s="52"/>
      <c r="G150" s="52"/>
      <c r="H150" s="52"/>
      <c r="I150" s="52"/>
      <c r="J150" s="52"/>
      <c r="K150" s="52"/>
      <c r="L150" s="93"/>
      <c r="M150" s="52"/>
      <c r="N150" s="52"/>
      <c r="O150" s="52" t="str">
        <f t="shared" si="1"/>
        <v>750MeV</v>
      </c>
      <c r="P150" s="76" t="str">
        <f t="shared" si="10"/>
        <v>650MeV</v>
      </c>
      <c r="Q150" s="76">
        <f t="shared" si="8"/>
        <v>684.64</v>
      </c>
      <c r="R150" s="76">
        <f t="shared" si="6"/>
        <v>865.9</v>
      </c>
      <c r="S150" s="76">
        <f t="shared" si="9"/>
        <v>109.73</v>
      </c>
    </row>
    <row r="151">
      <c r="A151" s="76"/>
      <c r="B151" s="52"/>
      <c r="C151" s="52"/>
      <c r="D151" s="76"/>
      <c r="E151" s="52"/>
      <c r="F151" s="52"/>
      <c r="G151" s="52"/>
      <c r="H151" s="52"/>
      <c r="I151" s="52"/>
      <c r="J151" s="52"/>
      <c r="K151" s="52"/>
      <c r="L151" s="93"/>
      <c r="M151" s="52"/>
      <c r="N151" s="52"/>
      <c r="O151" s="52" t="str">
        <f t="shared" si="1"/>
        <v>750MeV</v>
      </c>
      <c r="P151" s="76" t="str">
        <f t="shared" si="10"/>
        <v>650MeV</v>
      </c>
      <c r="Q151" s="76">
        <f t="shared" si="8"/>
        <v>684.64</v>
      </c>
      <c r="R151" s="76">
        <f t="shared" si="6"/>
        <v>865.9</v>
      </c>
      <c r="S151" s="76">
        <f t="shared" si="9"/>
        <v>109.73</v>
      </c>
    </row>
    <row r="152">
      <c r="A152" s="76"/>
      <c r="B152" s="52"/>
      <c r="C152" s="52"/>
      <c r="D152" s="76"/>
      <c r="E152" s="52"/>
      <c r="F152" s="52"/>
      <c r="G152" s="52"/>
      <c r="H152" s="52"/>
      <c r="I152" s="52"/>
      <c r="J152" s="52"/>
      <c r="K152" s="52"/>
      <c r="L152" s="93"/>
      <c r="M152" s="52"/>
      <c r="N152" s="52"/>
      <c r="O152" s="52" t="str">
        <f t="shared" si="1"/>
        <v>750MeV</v>
      </c>
      <c r="P152" s="76" t="str">
        <f t="shared" si="10"/>
        <v>650MeV</v>
      </c>
      <c r="Q152" s="76">
        <f t="shared" si="8"/>
        <v>684.64</v>
      </c>
      <c r="R152" s="76">
        <f t="shared" si="6"/>
        <v>865.9</v>
      </c>
      <c r="S152" s="76">
        <f t="shared" si="9"/>
        <v>109.73</v>
      </c>
    </row>
    <row r="153">
      <c r="A153" s="76"/>
      <c r="B153" s="52"/>
      <c r="C153" s="52"/>
      <c r="D153" s="76"/>
      <c r="E153" s="52"/>
      <c r="F153" s="52"/>
      <c r="G153" s="52"/>
      <c r="H153" s="52"/>
      <c r="I153" s="52"/>
      <c r="J153" s="52"/>
      <c r="K153" s="52"/>
      <c r="L153" s="93"/>
      <c r="M153" s="52"/>
      <c r="N153" s="52"/>
      <c r="O153" s="52" t="str">
        <f t="shared" si="1"/>
        <v>750MeV</v>
      </c>
      <c r="P153" s="76" t="str">
        <f t="shared" si="10"/>
        <v>650MeV</v>
      </c>
      <c r="Q153" s="76">
        <f t="shared" si="8"/>
        <v>684.64</v>
      </c>
      <c r="R153" s="76">
        <f t="shared" si="6"/>
        <v>865.9</v>
      </c>
      <c r="S153" s="76">
        <f t="shared" si="9"/>
        <v>109.73</v>
      </c>
    </row>
    <row r="154">
      <c r="A154" s="76"/>
      <c r="B154" s="52"/>
      <c r="C154" s="52"/>
      <c r="D154" s="76"/>
      <c r="E154" s="52"/>
      <c r="F154" s="52"/>
      <c r="G154" s="52"/>
      <c r="H154" s="52"/>
      <c r="I154" s="52"/>
      <c r="J154" s="52"/>
      <c r="K154" s="52"/>
      <c r="L154" s="93"/>
      <c r="M154" s="52"/>
      <c r="N154" s="52"/>
      <c r="O154" s="52" t="str">
        <f t="shared" si="1"/>
        <v>750MeV</v>
      </c>
      <c r="P154" s="76" t="str">
        <f t="shared" si="10"/>
        <v>650MeV</v>
      </c>
      <c r="Q154" s="76">
        <f t="shared" si="8"/>
        <v>684.64</v>
      </c>
      <c r="R154" s="76">
        <f t="shared" si="6"/>
        <v>865.9</v>
      </c>
      <c r="S154" s="76">
        <f t="shared" si="9"/>
        <v>109.73</v>
      </c>
    </row>
    <row r="155">
      <c r="A155" s="76"/>
      <c r="B155" s="52"/>
      <c r="C155" s="52"/>
      <c r="D155" s="76"/>
      <c r="E155" s="52"/>
      <c r="F155" s="52"/>
      <c r="G155" s="52"/>
      <c r="H155" s="52"/>
      <c r="I155" s="52"/>
      <c r="J155" s="52"/>
      <c r="K155" s="52"/>
      <c r="L155" s="93"/>
      <c r="M155" s="52"/>
      <c r="N155" s="52"/>
      <c r="O155" s="52" t="str">
        <f t="shared" si="1"/>
        <v>750MeV</v>
      </c>
      <c r="P155" s="76" t="str">
        <f t="shared" si="10"/>
        <v>650MeV</v>
      </c>
      <c r="Q155" s="76">
        <f t="shared" si="8"/>
        <v>684.64</v>
      </c>
      <c r="R155" s="76">
        <f t="shared" si="6"/>
        <v>865.9</v>
      </c>
      <c r="S155" s="76">
        <f t="shared" si="9"/>
        <v>109.73</v>
      </c>
    </row>
    <row r="156">
      <c r="A156" s="76"/>
      <c r="B156" s="52"/>
      <c r="C156" s="52"/>
      <c r="D156" s="76"/>
      <c r="E156" s="52"/>
      <c r="F156" s="52"/>
      <c r="G156" s="52"/>
      <c r="H156" s="52"/>
      <c r="I156" s="52"/>
      <c r="J156" s="52"/>
      <c r="K156" s="52"/>
      <c r="L156" s="93"/>
      <c r="M156" s="52"/>
      <c r="N156" s="52"/>
      <c r="O156" s="52" t="str">
        <f t="shared" si="1"/>
        <v>750MeV</v>
      </c>
      <c r="P156" s="76" t="str">
        <f t="shared" si="10"/>
        <v>650MeV</v>
      </c>
      <c r="Q156" s="76">
        <f t="shared" si="8"/>
        <v>684.64</v>
      </c>
      <c r="R156" s="76">
        <f t="shared" si="6"/>
        <v>865.9</v>
      </c>
      <c r="S156" s="76">
        <f t="shared" si="9"/>
        <v>109.73</v>
      </c>
    </row>
    <row r="157">
      <c r="A157" s="76"/>
      <c r="B157" s="52"/>
      <c r="C157" s="52"/>
      <c r="D157" s="76"/>
      <c r="E157" s="52"/>
      <c r="F157" s="52"/>
      <c r="G157" s="52"/>
      <c r="H157" s="52"/>
      <c r="I157" s="52"/>
      <c r="J157" s="52"/>
      <c r="K157" s="52"/>
      <c r="L157" s="93"/>
      <c r="M157" s="52"/>
      <c r="N157" s="52"/>
      <c r="O157" s="52" t="str">
        <f t="shared" si="1"/>
        <v>750MeV</v>
      </c>
      <c r="P157" s="76" t="str">
        <f t="shared" si="10"/>
        <v>650MeV</v>
      </c>
      <c r="Q157" s="76">
        <f t="shared" si="8"/>
        <v>684.64</v>
      </c>
      <c r="R157" s="76">
        <f t="shared" si="6"/>
        <v>865.9</v>
      </c>
      <c r="S157" s="76">
        <f t="shared" si="9"/>
        <v>109.73</v>
      </c>
    </row>
    <row r="158">
      <c r="A158" s="76"/>
      <c r="B158" s="52"/>
      <c r="C158" s="52"/>
      <c r="D158" s="76"/>
      <c r="E158" s="52"/>
      <c r="F158" s="52"/>
      <c r="G158" s="52"/>
      <c r="H158" s="52"/>
      <c r="I158" s="52"/>
      <c r="J158" s="52"/>
      <c r="K158" s="52"/>
      <c r="L158" s="93"/>
      <c r="M158" s="52"/>
      <c r="N158" s="52"/>
      <c r="O158" s="52" t="str">
        <f t="shared" si="1"/>
        <v>750MeV</v>
      </c>
      <c r="P158" s="76" t="str">
        <f t="shared" si="10"/>
        <v>650MeV</v>
      </c>
      <c r="Q158" s="76">
        <f t="shared" si="8"/>
        <v>684.64</v>
      </c>
      <c r="R158" s="76">
        <f t="shared" si="6"/>
        <v>865.9</v>
      </c>
      <c r="S158" s="76">
        <f t="shared" si="9"/>
        <v>109.73</v>
      </c>
    </row>
    <row r="159">
      <c r="A159" s="76"/>
      <c r="B159" s="52"/>
      <c r="C159" s="52"/>
      <c r="D159" s="76"/>
      <c r="E159" s="52"/>
      <c r="F159" s="52"/>
      <c r="G159" s="52"/>
      <c r="H159" s="52"/>
      <c r="I159" s="52"/>
      <c r="J159" s="52"/>
      <c r="K159" s="52"/>
      <c r="L159" s="93"/>
      <c r="M159" s="52"/>
      <c r="N159" s="52"/>
      <c r="O159" s="52" t="str">
        <f t="shared" si="1"/>
        <v>750MeV</v>
      </c>
      <c r="P159" s="76" t="str">
        <f t="shared" si="10"/>
        <v>650MeV</v>
      </c>
      <c r="Q159" s="76">
        <f t="shared" si="8"/>
        <v>684.64</v>
      </c>
      <c r="R159" s="76">
        <f t="shared" si="6"/>
        <v>865.9</v>
      </c>
      <c r="S159" s="76">
        <f t="shared" si="9"/>
        <v>109.73</v>
      </c>
    </row>
    <row r="160">
      <c r="A160" s="76"/>
      <c r="B160" s="52"/>
      <c r="C160" s="52"/>
      <c r="D160" s="76"/>
      <c r="E160" s="52"/>
      <c r="F160" s="52"/>
      <c r="G160" s="52"/>
      <c r="H160" s="52"/>
      <c r="I160" s="52"/>
      <c r="J160" s="52"/>
      <c r="K160" s="52"/>
      <c r="L160" s="93"/>
      <c r="M160" s="52"/>
      <c r="N160" s="52"/>
      <c r="O160" s="52" t="str">
        <f t="shared" si="1"/>
        <v>750MeV</v>
      </c>
      <c r="P160" s="76" t="str">
        <f t="shared" si="10"/>
        <v>650MeV</v>
      </c>
      <c r="Q160" s="76">
        <f t="shared" si="8"/>
        <v>684.64</v>
      </c>
      <c r="R160" s="76">
        <f t="shared" si="6"/>
        <v>865.9</v>
      </c>
      <c r="S160" s="76">
        <f t="shared" si="9"/>
        <v>109.73</v>
      </c>
    </row>
    <row r="161">
      <c r="A161" s="76"/>
      <c r="B161" s="52"/>
      <c r="C161" s="52"/>
      <c r="D161" s="76"/>
      <c r="E161" s="52"/>
      <c r="F161" s="52"/>
      <c r="G161" s="52"/>
      <c r="H161" s="52"/>
      <c r="I161" s="52"/>
      <c r="J161" s="52"/>
      <c r="K161" s="52"/>
      <c r="L161" s="93"/>
      <c r="M161" s="52"/>
      <c r="N161" s="52"/>
      <c r="O161" s="52" t="str">
        <f t="shared" si="1"/>
        <v>750MeV</v>
      </c>
      <c r="P161" s="76" t="str">
        <f t="shared" si="10"/>
        <v>650MeV</v>
      </c>
      <c r="Q161" s="76">
        <f t="shared" si="8"/>
        <v>684.64</v>
      </c>
      <c r="R161" s="76">
        <f t="shared" si="6"/>
        <v>865.9</v>
      </c>
      <c r="S161" s="76">
        <f t="shared" si="9"/>
        <v>109.73</v>
      </c>
    </row>
    <row r="162">
      <c r="A162" s="76"/>
      <c r="B162" s="52"/>
      <c r="C162" s="52"/>
      <c r="D162" s="76"/>
      <c r="E162" s="52"/>
      <c r="F162" s="52"/>
      <c r="G162" s="52"/>
      <c r="H162" s="52"/>
      <c r="I162" s="52"/>
      <c r="J162" s="52"/>
      <c r="K162" s="52"/>
      <c r="L162" s="93"/>
      <c r="M162" s="52"/>
      <c r="N162" s="52"/>
      <c r="O162" s="52" t="str">
        <f t="shared" si="1"/>
        <v>750MeV</v>
      </c>
      <c r="P162" s="76" t="str">
        <f t="shared" si="10"/>
        <v>650MeV</v>
      </c>
      <c r="Q162" s="76">
        <f t="shared" si="8"/>
        <v>684.64</v>
      </c>
      <c r="R162" s="76">
        <f t="shared" si="6"/>
        <v>865.9</v>
      </c>
      <c r="S162" s="76">
        <f t="shared" si="9"/>
        <v>109.73</v>
      </c>
    </row>
    <row r="163">
      <c r="A163" s="104"/>
      <c r="B163" s="52"/>
      <c r="C163" s="52"/>
      <c r="D163" s="76"/>
      <c r="E163" s="52"/>
      <c r="F163" s="52"/>
      <c r="G163" s="52"/>
      <c r="H163" s="52"/>
      <c r="I163" s="52"/>
      <c r="J163" s="52"/>
      <c r="K163" s="52"/>
      <c r="L163" s="93"/>
      <c r="M163" s="52"/>
      <c r="N163" s="52"/>
      <c r="O163" s="52" t="str">
        <f t="shared" si="1"/>
        <v>750MeV</v>
      </c>
      <c r="P163" s="76" t="str">
        <f t="shared" si="10"/>
        <v>650MeV</v>
      </c>
      <c r="Q163" s="76">
        <f t="shared" si="8"/>
        <v>684.64</v>
      </c>
      <c r="R163" s="76">
        <f t="shared" si="6"/>
        <v>865.9</v>
      </c>
      <c r="S163" s="76">
        <f t="shared" si="9"/>
        <v>109.73</v>
      </c>
    </row>
    <row r="164">
      <c r="A164" s="76"/>
      <c r="B164" s="52"/>
      <c r="C164" s="52"/>
      <c r="D164" s="76"/>
      <c r="E164" s="52"/>
      <c r="F164" s="52"/>
      <c r="G164" s="52"/>
      <c r="H164" s="52"/>
      <c r="I164" s="52"/>
      <c r="J164" s="52"/>
      <c r="K164" s="52"/>
      <c r="L164" s="93"/>
      <c r="M164" s="52"/>
      <c r="N164" s="52"/>
      <c r="O164" s="52" t="str">
        <f t="shared" si="1"/>
        <v>750MeV</v>
      </c>
      <c r="P164" s="76" t="str">
        <f t="shared" si="10"/>
        <v>650MeV</v>
      </c>
      <c r="Q164" s="76">
        <f t="shared" si="8"/>
        <v>684.64</v>
      </c>
      <c r="R164" s="76">
        <f t="shared" si="6"/>
        <v>865.9</v>
      </c>
      <c r="S164" s="76">
        <f t="shared" si="9"/>
        <v>109.73</v>
      </c>
    </row>
    <row r="165">
      <c r="A165" s="76"/>
      <c r="B165" s="52"/>
      <c r="C165" s="52"/>
      <c r="D165" s="76"/>
      <c r="E165" s="52"/>
      <c r="F165" s="52"/>
      <c r="G165" s="52"/>
      <c r="H165" s="52"/>
      <c r="I165" s="52"/>
      <c r="J165" s="52"/>
      <c r="K165" s="52"/>
      <c r="L165" s="93"/>
      <c r="M165" s="52"/>
      <c r="N165" s="52"/>
      <c r="O165" s="52" t="str">
        <f t="shared" si="1"/>
        <v>750MeV</v>
      </c>
      <c r="P165" s="76" t="str">
        <f t="shared" si="10"/>
        <v>650MeV</v>
      </c>
      <c r="Q165" s="76">
        <f t="shared" si="8"/>
        <v>684.64</v>
      </c>
      <c r="R165" s="76">
        <f t="shared" si="6"/>
        <v>865.9</v>
      </c>
      <c r="S165" s="76">
        <f t="shared" si="9"/>
        <v>109.73</v>
      </c>
    </row>
    <row r="166">
      <c r="A166" s="76"/>
      <c r="B166" s="52"/>
      <c r="C166" s="52"/>
      <c r="D166" s="76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 t="str">
        <f t="shared" si="1"/>
        <v>750MeV</v>
      </c>
      <c r="P166" s="76" t="str">
        <f t="shared" si="10"/>
        <v>650MeV</v>
      </c>
      <c r="Q166" s="76">
        <f t="shared" si="8"/>
        <v>684.64</v>
      </c>
      <c r="R166" s="76">
        <f t="shared" si="6"/>
        <v>865.9</v>
      </c>
      <c r="S166" s="76">
        <f t="shared" si="9"/>
        <v>109.73</v>
      </c>
    </row>
    <row r="167">
      <c r="A167" s="76"/>
      <c r="B167" s="52"/>
      <c r="C167" s="52"/>
      <c r="D167" s="76"/>
      <c r="E167" s="52"/>
      <c r="F167" s="52"/>
      <c r="G167" s="52"/>
      <c r="H167" s="52"/>
      <c r="I167" s="52"/>
      <c r="J167" s="52"/>
      <c r="K167" s="52"/>
      <c r="L167" s="93"/>
      <c r="M167" s="52"/>
      <c r="N167" s="52"/>
      <c r="O167" s="52" t="str">
        <f t="shared" si="1"/>
        <v>750MeV</v>
      </c>
      <c r="P167" s="76" t="str">
        <f t="shared" si="10"/>
        <v>650MeV</v>
      </c>
      <c r="Q167" s="76">
        <f t="shared" si="8"/>
        <v>684.64</v>
      </c>
      <c r="R167" s="76">
        <f t="shared" si="6"/>
        <v>865.9</v>
      </c>
      <c r="S167" s="76">
        <f t="shared" si="9"/>
        <v>109.73</v>
      </c>
    </row>
    <row r="168">
      <c r="A168" s="76"/>
      <c r="B168" s="52"/>
      <c r="C168" s="52"/>
      <c r="D168" s="76"/>
      <c r="E168" s="52"/>
      <c r="F168" s="52"/>
      <c r="G168" s="52"/>
      <c r="H168" s="52"/>
      <c r="I168" s="52"/>
      <c r="J168" s="52"/>
      <c r="K168" s="52"/>
      <c r="L168" s="93"/>
      <c r="M168" s="52"/>
      <c r="N168" s="52"/>
      <c r="O168" s="52" t="str">
        <f t="shared" si="1"/>
        <v>750MeV</v>
      </c>
      <c r="P168" s="76" t="str">
        <f t="shared" si="10"/>
        <v>650MeV</v>
      </c>
      <c r="Q168" s="76">
        <f t="shared" si="8"/>
        <v>684.64</v>
      </c>
      <c r="R168" s="76">
        <f t="shared" si="6"/>
        <v>865.9</v>
      </c>
      <c r="S168" s="76">
        <f t="shared" si="9"/>
        <v>109.73</v>
      </c>
    </row>
    <row r="169">
      <c r="A169" s="76"/>
      <c r="B169" s="52"/>
      <c r="C169" s="52"/>
      <c r="D169" s="76"/>
      <c r="E169" s="52"/>
      <c r="F169" s="52"/>
      <c r="G169" s="52"/>
      <c r="H169" s="52"/>
      <c r="I169" s="52"/>
      <c r="J169" s="52"/>
      <c r="K169" s="52"/>
      <c r="L169" s="93"/>
      <c r="M169" s="52"/>
      <c r="N169" s="52"/>
      <c r="O169" s="52" t="str">
        <f t="shared" si="1"/>
        <v>750MeV</v>
      </c>
      <c r="P169" s="76" t="str">
        <f t="shared" si="10"/>
        <v>650MeV</v>
      </c>
      <c r="Q169" s="76">
        <f t="shared" si="8"/>
        <v>684.64</v>
      </c>
      <c r="R169" s="76">
        <f t="shared" si="6"/>
        <v>865.9</v>
      </c>
      <c r="S169" s="76">
        <f t="shared" si="9"/>
        <v>109.73</v>
      </c>
    </row>
    <row r="170">
      <c r="A170" s="76"/>
      <c r="B170" s="52"/>
      <c r="C170" s="52"/>
      <c r="D170" s="76"/>
      <c r="E170" s="52"/>
      <c r="F170" s="52"/>
      <c r="G170" s="52"/>
      <c r="H170" s="52"/>
      <c r="I170" s="52"/>
      <c r="J170" s="52"/>
      <c r="K170" s="52"/>
      <c r="L170" s="93"/>
      <c r="M170" s="52"/>
      <c r="N170" s="52"/>
      <c r="O170" s="52" t="str">
        <f t="shared" si="1"/>
        <v>750MeV</v>
      </c>
      <c r="P170" s="76" t="str">
        <f t="shared" si="10"/>
        <v>650MeV</v>
      </c>
      <c r="Q170" s="76">
        <f t="shared" si="8"/>
        <v>684.64</v>
      </c>
      <c r="R170" s="76">
        <f t="shared" si="6"/>
        <v>865.9</v>
      </c>
      <c r="S170" s="76">
        <f t="shared" si="9"/>
        <v>109.73</v>
      </c>
    </row>
    <row r="171">
      <c r="A171" s="76"/>
      <c r="B171" s="52"/>
      <c r="C171" s="52"/>
      <c r="D171" s="76"/>
      <c r="E171" s="52"/>
      <c r="F171" s="52"/>
      <c r="G171" s="52"/>
      <c r="H171" s="52"/>
      <c r="I171" s="52"/>
      <c r="J171" s="52"/>
      <c r="K171" s="52"/>
      <c r="L171" s="93"/>
      <c r="M171" s="52"/>
      <c r="N171" s="52"/>
      <c r="O171" s="52" t="str">
        <f t="shared" si="1"/>
        <v>750MeV</v>
      </c>
      <c r="P171" s="76" t="str">
        <f t="shared" si="10"/>
        <v>650MeV</v>
      </c>
      <c r="Q171" s="76">
        <f t="shared" si="8"/>
        <v>684.64</v>
      </c>
      <c r="R171" s="76">
        <f t="shared" si="6"/>
        <v>865.9</v>
      </c>
      <c r="S171" s="76">
        <f t="shared" si="9"/>
        <v>109.73</v>
      </c>
    </row>
    <row r="172">
      <c r="A172" s="76"/>
      <c r="B172" s="52"/>
      <c r="C172" s="52"/>
      <c r="D172" s="76"/>
      <c r="E172" s="52"/>
      <c r="F172" s="52"/>
      <c r="G172" s="52"/>
      <c r="H172" s="52"/>
      <c r="I172" s="52"/>
      <c r="J172" s="52"/>
      <c r="K172" s="52"/>
      <c r="L172" s="93"/>
      <c r="M172" s="52"/>
      <c r="N172" s="52"/>
      <c r="O172" s="52" t="str">
        <f t="shared" si="1"/>
        <v>750MeV</v>
      </c>
      <c r="P172" s="76" t="str">
        <f t="shared" si="10"/>
        <v>650MeV</v>
      </c>
      <c r="Q172" s="76">
        <f t="shared" si="8"/>
        <v>684.64</v>
      </c>
      <c r="R172" s="76">
        <f t="shared" si="6"/>
        <v>865.9</v>
      </c>
      <c r="S172" s="76">
        <f t="shared" si="9"/>
        <v>109.73</v>
      </c>
    </row>
    <row r="173">
      <c r="A173" s="76"/>
      <c r="B173" s="52"/>
      <c r="C173" s="52"/>
      <c r="D173" s="76"/>
      <c r="E173" s="52"/>
      <c r="F173" s="52"/>
      <c r="G173" s="52"/>
      <c r="H173" s="52"/>
      <c r="I173" s="52"/>
      <c r="J173" s="52"/>
      <c r="K173" s="52"/>
      <c r="L173" s="93"/>
      <c r="M173" s="52"/>
      <c r="N173" s="52"/>
      <c r="O173" s="52" t="str">
        <f t="shared" si="1"/>
        <v>750MeV</v>
      </c>
      <c r="P173" s="76" t="str">
        <f t="shared" si="10"/>
        <v>650MeV</v>
      </c>
      <c r="Q173" s="76">
        <f t="shared" si="8"/>
        <v>684.64</v>
      </c>
      <c r="R173" s="76">
        <f t="shared" si="6"/>
        <v>865.9</v>
      </c>
      <c r="S173" s="76">
        <f t="shared" si="9"/>
        <v>109.73</v>
      </c>
    </row>
    <row r="174">
      <c r="A174" s="76"/>
      <c r="B174" s="52"/>
      <c r="C174" s="52"/>
      <c r="D174" s="76"/>
      <c r="E174" s="52"/>
      <c r="F174" s="52"/>
      <c r="G174" s="52"/>
      <c r="H174" s="52"/>
      <c r="I174" s="52"/>
      <c r="J174" s="52"/>
      <c r="K174" s="52"/>
      <c r="L174" s="93"/>
      <c r="M174" s="52"/>
      <c r="N174" s="52"/>
      <c r="O174" s="52" t="str">
        <f t="shared" si="1"/>
        <v>750MeV</v>
      </c>
      <c r="P174" s="76" t="str">
        <f t="shared" si="10"/>
        <v>650MeV</v>
      </c>
      <c r="Q174" s="76">
        <f t="shared" si="8"/>
        <v>684.64</v>
      </c>
      <c r="R174" s="76">
        <f t="shared" si="6"/>
        <v>865.9</v>
      </c>
      <c r="S174" s="76">
        <f t="shared" si="9"/>
        <v>109.73</v>
      </c>
    </row>
    <row r="175">
      <c r="A175" s="76"/>
      <c r="B175" s="52"/>
      <c r="C175" s="52"/>
      <c r="D175" s="76"/>
      <c r="E175" s="52"/>
      <c r="F175" s="52"/>
      <c r="G175" s="52"/>
      <c r="H175" s="52"/>
      <c r="I175" s="52"/>
      <c r="J175" s="52"/>
      <c r="K175" s="52"/>
      <c r="L175" s="93"/>
      <c r="M175" s="52"/>
      <c r="N175" s="52"/>
      <c r="O175" s="52" t="str">
        <f t="shared" si="1"/>
        <v>750MeV</v>
      </c>
      <c r="P175" s="76" t="str">
        <f t="shared" si="10"/>
        <v>650MeV</v>
      </c>
      <c r="Q175" s="76">
        <f t="shared" si="8"/>
        <v>684.64</v>
      </c>
      <c r="R175" s="76">
        <f t="shared" si="6"/>
        <v>865.9</v>
      </c>
      <c r="S175" s="76">
        <f t="shared" si="9"/>
        <v>109.73</v>
      </c>
    </row>
    <row r="176">
      <c r="A176" s="76"/>
      <c r="B176" s="52"/>
      <c r="C176" s="52"/>
      <c r="D176" s="76"/>
      <c r="E176" s="52"/>
      <c r="F176" s="52"/>
      <c r="G176" s="52"/>
      <c r="H176" s="52"/>
      <c r="I176" s="52"/>
      <c r="J176" s="52"/>
      <c r="K176" s="52"/>
      <c r="L176" s="93"/>
      <c r="M176" s="52"/>
      <c r="N176" s="52"/>
      <c r="O176" s="52" t="str">
        <f t="shared" si="1"/>
        <v>750MeV</v>
      </c>
      <c r="P176" s="76" t="str">
        <f t="shared" si="10"/>
        <v>650MeV</v>
      </c>
      <c r="Q176" s="76">
        <f t="shared" si="8"/>
        <v>684.64</v>
      </c>
      <c r="R176" s="76">
        <f t="shared" si="6"/>
        <v>865.9</v>
      </c>
      <c r="S176" s="76">
        <f t="shared" si="9"/>
        <v>109.73</v>
      </c>
    </row>
    <row r="177">
      <c r="A177" s="76"/>
      <c r="B177" s="52"/>
      <c r="C177" s="52"/>
      <c r="D177" s="76"/>
      <c r="E177" s="52"/>
      <c r="F177" s="52"/>
      <c r="G177" s="52"/>
      <c r="H177" s="52"/>
      <c r="I177" s="52"/>
      <c r="J177" s="52"/>
      <c r="K177" s="52"/>
      <c r="L177" s="93"/>
      <c r="M177" s="52"/>
      <c r="N177" s="52"/>
      <c r="O177" s="52" t="str">
        <f t="shared" si="1"/>
        <v>750MeV</v>
      </c>
      <c r="P177" s="76" t="str">
        <f t="shared" si="10"/>
        <v>650MeV</v>
      </c>
      <c r="Q177" s="76">
        <f t="shared" si="8"/>
        <v>684.64</v>
      </c>
      <c r="R177" s="76">
        <f t="shared" si="6"/>
        <v>865.9</v>
      </c>
      <c r="S177" s="76">
        <f t="shared" si="9"/>
        <v>109.73</v>
      </c>
    </row>
    <row r="178">
      <c r="A178" s="76"/>
      <c r="B178" s="52"/>
      <c r="C178" s="52"/>
      <c r="D178" s="76"/>
      <c r="E178" s="52"/>
      <c r="F178" s="52"/>
      <c r="G178" s="52"/>
      <c r="H178" s="52"/>
      <c r="I178" s="52"/>
      <c r="J178" s="52"/>
      <c r="K178" s="52"/>
      <c r="L178" s="93"/>
      <c r="M178" s="52"/>
      <c r="N178" s="52"/>
      <c r="O178" s="52" t="str">
        <f t="shared" si="1"/>
        <v>750MeV</v>
      </c>
      <c r="P178" s="76" t="str">
        <f t="shared" si="10"/>
        <v>650MeV</v>
      </c>
      <c r="Q178" s="76">
        <f t="shared" si="8"/>
        <v>684.64</v>
      </c>
      <c r="R178" s="76">
        <f t="shared" si="6"/>
        <v>865.9</v>
      </c>
      <c r="S178" s="76">
        <f t="shared" si="9"/>
        <v>109.73</v>
      </c>
    </row>
    <row r="179">
      <c r="A179" s="76"/>
      <c r="B179" s="52"/>
      <c r="C179" s="52"/>
      <c r="D179" s="76"/>
      <c r="E179" s="52"/>
      <c r="F179" s="52"/>
      <c r="G179" s="52"/>
      <c r="H179" s="52"/>
      <c r="I179" s="52"/>
      <c r="J179" s="52"/>
      <c r="K179" s="76"/>
      <c r="L179" s="76"/>
      <c r="M179" s="52"/>
      <c r="N179" s="52"/>
      <c r="O179" s="52" t="str">
        <f t="shared" si="1"/>
        <v>750MeV</v>
      </c>
      <c r="P179" s="76" t="str">
        <f t="shared" si="10"/>
        <v>650MeV</v>
      </c>
      <c r="Q179" s="76">
        <f t="shared" si="8"/>
        <v>684.64</v>
      </c>
      <c r="R179" s="76">
        <f t="shared" si="6"/>
        <v>865.9</v>
      </c>
      <c r="S179" s="76">
        <f t="shared" si="9"/>
        <v>109.73</v>
      </c>
    </row>
    <row r="180">
      <c r="A180" s="76"/>
      <c r="B180" s="52"/>
      <c r="C180" s="52"/>
      <c r="D180" s="76"/>
      <c r="E180" s="52"/>
      <c r="F180" s="52"/>
      <c r="G180" s="52"/>
      <c r="H180" s="52"/>
      <c r="I180" s="52"/>
      <c r="J180" s="52"/>
      <c r="K180" s="76"/>
      <c r="L180" s="76"/>
      <c r="M180" s="52"/>
      <c r="N180" s="52"/>
      <c r="O180" s="52" t="str">
        <f t="shared" si="1"/>
        <v>750MeV</v>
      </c>
      <c r="P180" s="76" t="str">
        <f t="shared" si="10"/>
        <v>650MeV</v>
      </c>
      <c r="Q180" s="76">
        <f t="shared" si="8"/>
        <v>684.64</v>
      </c>
      <c r="R180" s="76">
        <f t="shared" si="6"/>
        <v>865.9</v>
      </c>
      <c r="S180" s="76">
        <f t="shared" si="9"/>
        <v>109.73</v>
      </c>
    </row>
    <row r="181">
      <c r="A181" s="76"/>
      <c r="B181" s="52"/>
      <c r="C181" s="52"/>
      <c r="D181" s="76"/>
      <c r="E181" s="52"/>
      <c r="F181" s="52"/>
      <c r="G181" s="52"/>
      <c r="H181" s="52"/>
      <c r="I181" s="52"/>
      <c r="J181" s="52"/>
      <c r="K181" s="76"/>
      <c r="L181" s="76"/>
      <c r="M181" s="52"/>
      <c r="N181" s="52"/>
      <c r="O181" s="52" t="str">
        <f t="shared" si="1"/>
        <v>750MeV</v>
      </c>
      <c r="P181" s="76" t="str">
        <f t="shared" si="10"/>
        <v>650MeV</v>
      </c>
      <c r="Q181" s="76">
        <f t="shared" si="8"/>
        <v>684.64</v>
      </c>
      <c r="R181" s="76">
        <f t="shared" si="6"/>
        <v>865.9</v>
      </c>
      <c r="S181" s="76">
        <f t="shared" si="9"/>
        <v>109.73</v>
      </c>
    </row>
    <row r="182">
      <c r="A182" s="76"/>
      <c r="B182" s="52"/>
      <c r="C182" s="52"/>
      <c r="D182" s="76"/>
      <c r="E182" s="52"/>
      <c r="F182" s="52"/>
      <c r="G182" s="52"/>
      <c r="H182" s="52"/>
      <c r="I182" s="52"/>
      <c r="J182" s="52"/>
      <c r="K182" s="76"/>
      <c r="L182" s="76"/>
      <c r="M182" s="52"/>
      <c r="N182" s="52"/>
      <c r="O182" s="52" t="str">
        <f t="shared" si="1"/>
        <v>750MeV</v>
      </c>
      <c r="P182" s="76" t="str">
        <f t="shared" si="10"/>
        <v>650MeV</v>
      </c>
      <c r="Q182" s="76">
        <f t="shared" si="8"/>
        <v>684.64</v>
      </c>
      <c r="R182" s="76">
        <f t="shared" si="6"/>
        <v>865.9</v>
      </c>
      <c r="S182" s="76">
        <f t="shared" si="9"/>
        <v>109.73</v>
      </c>
      <c r="T182" s="7"/>
      <c r="U182" s="7"/>
      <c r="V182" s="7"/>
    </row>
    <row r="183">
      <c r="A183" s="104"/>
      <c r="B183" s="52"/>
      <c r="C183" s="52"/>
      <c r="D183" s="76"/>
      <c r="E183" s="52"/>
      <c r="F183" s="52"/>
      <c r="G183" s="52"/>
      <c r="H183" s="52"/>
      <c r="I183" s="52"/>
      <c r="J183" s="52"/>
      <c r="K183" s="76"/>
      <c r="L183" s="76"/>
      <c r="M183" s="52"/>
      <c r="N183" s="52"/>
      <c r="O183" s="52" t="str">
        <f t="shared" si="1"/>
        <v>750MeV</v>
      </c>
      <c r="P183" s="76" t="str">
        <f t="shared" si="10"/>
        <v>650MeV</v>
      </c>
      <c r="Q183" s="76">
        <f t="shared" si="8"/>
        <v>684.64</v>
      </c>
      <c r="R183" s="76">
        <f t="shared" si="6"/>
        <v>865.9</v>
      </c>
      <c r="S183" s="76">
        <f t="shared" si="9"/>
        <v>109.73</v>
      </c>
      <c r="T183" s="440"/>
      <c r="U183" s="440"/>
      <c r="V183" s="441"/>
    </row>
    <row r="184">
      <c r="A184" s="76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93"/>
      <c r="M184" s="52"/>
      <c r="N184" s="52"/>
      <c r="O184" s="52" t="str">
        <f t="shared" si="1"/>
        <v>750MeV</v>
      </c>
      <c r="P184" s="76" t="str">
        <f t="shared" si="10"/>
        <v>650MeV</v>
      </c>
      <c r="Q184" s="76">
        <f t="shared" si="8"/>
        <v>684.64</v>
      </c>
      <c r="R184" s="76">
        <f t="shared" si="6"/>
        <v>865.9</v>
      </c>
      <c r="S184" s="76">
        <f t="shared" si="9"/>
        <v>109.73</v>
      </c>
      <c r="T184" s="76"/>
      <c r="U184" s="76"/>
      <c r="V184" s="76"/>
    </row>
    <row r="185">
      <c r="A185" s="76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93"/>
      <c r="M185" s="52"/>
      <c r="N185" s="52"/>
      <c r="O185" s="52" t="str">
        <f t="shared" si="1"/>
        <v>750MeV</v>
      </c>
      <c r="P185" s="76" t="str">
        <f t="shared" si="10"/>
        <v>650MeV</v>
      </c>
      <c r="Q185" s="76">
        <f t="shared" si="8"/>
        <v>684.64</v>
      </c>
      <c r="R185" s="76">
        <f t="shared" si="6"/>
        <v>865.9</v>
      </c>
      <c r="S185" s="76">
        <f t="shared" si="9"/>
        <v>109.73</v>
      </c>
      <c r="T185" s="76"/>
      <c r="U185" s="76"/>
      <c r="V185" s="76"/>
    </row>
    <row r="186">
      <c r="A186" s="76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93"/>
      <c r="M186" s="52"/>
      <c r="N186" s="52"/>
      <c r="O186" s="52" t="str">
        <f t="shared" si="1"/>
        <v>750MeV</v>
      </c>
      <c r="P186" s="76" t="str">
        <f t="shared" si="10"/>
        <v>650MeV</v>
      </c>
      <c r="Q186" s="76">
        <f t="shared" si="8"/>
        <v>684.64</v>
      </c>
      <c r="R186" s="76">
        <f t="shared" si="6"/>
        <v>865.9</v>
      </c>
      <c r="S186" s="76">
        <f t="shared" si="9"/>
        <v>109.73</v>
      </c>
      <c r="T186" s="76"/>
      <c r="U186" s="76"/>
      <c r="V186" s="76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93"/>
      <c r="M187" s="52"/>
      <c r="N187" s="52"/>
      <c r="O187" s="52" t="str">
        <f t="shared" si="1"/>
        <v>750MeV</v>
      </c>
      <c r="P187" s="76" t="str">
        <f t="shared" si="10"/>
        <v>650MeV</v>
      </c>
      <c r="Q187" s="76">
        <f t="shared" si="8"/>
        <v>684.64</v>
      </c>
      <c r="R187" s="76">
        <f t="shared" si="6"/>
        <v>865.9</v>
      </c>
      <c r="S187" s="76">
        <f t="shared" si="9"/>
        <v>109.73</v>
      </c>
      <c r="T187" s="76"/>
      <c r="U187" s="76"/>
      <c r="V187" s="76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93"/>
      <c r="M188" s="52"/>
      <c r="N188" s="52"/>
      <c r="O188" s="52" t="str">
        <f t="shared" si="1"/>
        <v>750MeV</v>
      </c>
      <c r="P188" s="76" t="str">
        <f t="shared" si="10"/>
        <v>650MeV</v>
      </c>
      <c r="Q188" s="76">
        <f t="shared" si="8"/>
        <v>684.64</v>
      </c>
      <c r="R188" s="76">
        <f t="shared" si="6"/>
        <v>865.9</v>
      </c>
      <c r="S188" s="76">
        <f t="shared" si="9"/>
        <v>109.73</v>
      </c>
      <c r="T188" s="76"/>
      <c r="U188" s="76"/>
      <c r="V188" s="76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93"/>
      <c r="M189" s="52"/>
      <c r="N189" s="52"/>
      <c r="O189" s="52" t="str">
        <f t="shared" si="1"/>
        <v>750MeV</v>
      </c>
      <c r="P189" s="76" t="str">
        <f t="shared" si="10"/>
        <v>650MeV</v>
      </c>
      <c r="Q189" s="76">
        <f t="shared" si="8"/>
        <v>684.64</v>
      </c>
      <c r="R189" s="76">
        <f t="shared" si="6"/>
        <v>865.9</v>
      </c>
      <c r="S189" s="76">
        <f t="shared" si="9"/>
        <v>109.73</v>
      </c>
      <c r="T189" s="76"/>
      <c r="U189" s="76"/>
      <c r="V189" s="76"/>
    </row>
    <row r="190">
      <c r="A190" s="76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93"/>
      <c r="M190" s="52"/>
      <c r="N190" s="52"/>
      <c r="O190" s="52" t="str">
        <f t="shared" si="1"/>
        <v>750MeV</v>
      </c>
      <c r="P190" s="76" t="str">
        <f t="shared" si="10"/>
        <v>650MeV</v>
      </c>
      <c r="Q190" s="76">
        <f t="shared" si="8"/>
        <v>684.64</v>
      </c>
      <c r="R190" s="76">
        <f t="shared" si="6"/>
        <v>865.9</v>
      </c>
      <c r="S190" s="76">
        <f t="shared" si="9"/>
        <v>109.73</v>
      </c>
      <c r="T190" s="76"/>
      <c r="U190" s="76"/>
      <c r="V190" s="76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93"/>
      <c r="M191" s="52"/>
      <c r="N191" s="52"/>
      <c r="O191" s="52" t="str">
        <f t="shared" si="1"/>
        <v>750MeV</v>
      </c>
      <c r="P191" s="76" t="str">
        <f t="shared" si="10"/>
        <v>650MeV</v>
      </c>
      <c r="Q191" s="76">
        <f t="shared" si="8"/>
        <v>684.64</v>
      </c>
      <c r="R191" s="76">
        <f t="shared" si="6"/>
        <v>865.9</v>
      </c>
      <c r="S191" s="76">
        <f t="shared" si="9"/>
        <v>109.73</v>
      </c>
      <c r="T191" s="76"/>
      <c r="U191" s="76"/>
      <c r="V191" s="76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93"/>
      <c r="M192" s="52"/>
      <c r="N192" s="52"/>
      <c r="O192" s="52" t="str">
        <f t="shared" si="1"/>
        <v>750MeV</v>
      </c>
      <c r="P192" s="76" t="str">
        <f t="shared" si="10"/>
        <v>650MeV</v>
      </c>
      <c r="Q192" s="76">
        <f t="shared" si="8"/>
        <v>684.64</v>
      </c>
      <c r="R192" s="76">
        <f t="shared" si="6"/>
        <v>865.9</v>
      </c>
      <c r="S192" s="76">
        <f t="shared" si="9"/>
        <v>109.73</v>
      </c>
      <c r="T192" s="76"/>
      <c r="U192" s="76"/>
      <c r="V192" s="76"/>
    </row>
    <row r="193">
      <c r="A193" s="76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93"/>
      <c r="M193" s="52"/>
      <c r="N193" s="52"/>
      <c r="O193" s="52" t="str">
        <f t="shared" si="1"/>
        <v>750MeV</v>
      </c>
      <c r="P193" s="76" t="str">
        <f t="shared" si="10"/>
        <v>650MeV</v>
      </c>
      <c r="Q193" s="76">
        <f t="shared" si="8"/>
        <v>684.64</v>
      </c>
      <c r="R193" s="76">
        <f t="shared" si="6"/>
        <v>865.9</v>
      </c>
      <c r="S193" s="76">
        <f t="shared" si="9"/>
        <v>109.73</v>
      </c>
      <c r="T193" s="76"/>
      <c r="U193" s="76"/>
      <c r="V193" s="76"/>
    </row>
    <row r="194">
      <c r="A194" s="76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93"/>
      <c r="M194" s="52"/>
      <c r="N194" s="52"/>
      <c r="O194" s="52" t="str">
        <f t="shared" si="1"/>
        <v>750MeV</v>
      </c>
      <c r="P194" s="76" t="str">
        <f t="shared" si="10"/>
        <v>650MeV</v>
      </c>
      <c r="Q194" s="76">
        <f t="shared" si="8"/>
        <v>684.64</v>
      </c>
      <c r="R194" s="76">
        <f t="shared" si="6"/>
        <v>865.9</v>
      </c>
      <c r="S194" s="76">
        <f t="shared" si="9"/>
        <v>109.73</v>
      </c>
      <c r="T194" s="76"/>
      <c r="U194" s="76"/>
      <c r="V194" s="76"/>
    </row>
    <row r="195">
      <c r="A195" s="76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93"/>
      <c r="M195" s="52"/>
      <c r="N195" s="52"/>
      <c r="O195" s="52" t="str">
        <f t="shared" si="1"/>
        <v>750MeV</v>
      </c>
      <c r="P195" s="76" t="str">
        <f t="shared" si="10"/>
        <v>650MeV</v>
      </c>
      <c r="Q195" s="76">
        <f t="shared" si="8"/>
        <v>684.64</v>
      </c>
      <c r="R195" s="76">
        <f t="shared" si="6"/>
        <v>865.9</v>
      </c>
      <c r="S195" s="76">
        <f t="shared" si="9"/>
        <v>109.73</v>
      </c>
      <c r="T195" s="76"/>
      <c r="U195" s="76"/>
      <c r="V195" s="76"/>
    </row>
    <row r="196">
      <c r="A196" s="76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93"/>
      <c r="M196" s="52"/>
      <c r="N196" s="52"/>
      <c r="O196" s="52" t="str">
        <f t="shared" si="1"/>
        <v>750MeV</v>
      </c>
      <c r="P196" s="76" t="str">
        <f t="shared" si="10"/>
        <v>650MeV</v>
      </c>
      <c r="Q196" s="76">
        <f t="shared" si="8"/>
        <v>684.64</v>
      </c>
      <c r="R196" s="76">
        <f t="shared" si="6"/>
        <v>865.9</v>
      </c>
      <c r="S196" s="76">
        <f t="shared" si="9"/>
        <v>109.73</v>
      </c>
      <c r="T196" s="76"/>
      <c r="U196" s="76"/>
      <c r="V196" s="76"/>
    </row>
    <row r="197">
      <c r="A197" s="76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93"/>
      <c r="M197" s="52"/>
      <c r="N197" s="52"/>
      <c r="O197" s="52" t="str">
        <f t="shared" si="1"/>
        <v>750MeV</v>
      </c>
      <c r="P197" s="76" t="str">
        <f t="shared" si="10"/>
        <v>650MeV</v>
      </c>
      <c r="Q197" s="76">
        <f t="shared" si="8"/>
        <v>684.64</v>
      </c>
      <c r="R197" s="76">
        <f t="shared" si="6"/>
        <v>865.9</v>
      </c>
      <c r="S197" s="76">
        <f t="shared" si="9"/>
        <v>109.73</v>
      </c>
      <c r="T197" s="76"/>
      <c r="U197" s="76"/>
      <c r="V197" s="76"/>
    </row>
    <row r="198">
      <c r="A198" s="76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93"/>
      <c r="M198" s="52"/>
      <c r="N198" s="52"/>
      <c r="O198" s="52" t="str">
        <f t="shared" si="1"/>
        <v>750MeV</v>
      </c>
      <c r="P198" s="76" t="str">
        <f t="shared" si="10"/>
        <v>650MeV</v>
      </c>
      <c r="Q198" s="76">
        <f t="shared" si="8"/>
        <v>684.64</v>
      </c>
      <c r="R198" s="76">
        <f t="shared" si="6"/>
        <v>865.9</v>
      </c>
      <c r="S198" s="76">
        <f t="shared" si="9"/>
        <v>109.73</v>
      </c>
      <c r="T198" s="76"/>
      <c r="U198" s="76"/>
      <c r="V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93"/>
      <c r="M199" s="52"/>
      <c r="N199" s="52"/>
      <c r="O199" s="52" t="str">
        <f t="shared" si="1"/>
        <v>750MeV</v>
      </c>
      <c r="P199" s="76" t="str">
        <f t="shared" si="10"/>
        <v>650MeV</v>
      </c>
      <c r="Q199" s="76">
        <f t="shared" si="8"/>
        <v>684.64</v>
      </c>
      <c r="R199" s="76">
        <f t="shared" si="6"/>
        <v>865.9</v>
      </c>
      <c r="S199" s="76">
        <f t="shared" si="9"/>
        <v>109.73</v>
      </c>
      <c r="T199" s="76"/>
      <c r="U199" s="76"/>
      <c r="V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 t="str">
        <f t="shared" si="1"/>
        <v>750MeV</v>
      </c>
      <c r="P200" s="76" t="str">
        <f t="shared" si="10"/>
        <v>650MeV</v>
      </c>
      <c r="Q200" s="76">
        <f t="shared" si="8"/>
        <v>684.64</v>
      </c>
      <c r="R200" s="76">
        <f t="shared" si="6"/>
        <v>865.9</v>
      </c>
      <c r="S200" s="76">
        <f t="shared" si="9"/>
        <v>109.73</v>
      </c>
      <c r="T200" s="76"/>
      <c r="U200" s="76"/>
      <c r="V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93"/>
      <c r="M201" s="52"/>
      <c r="N201" s="52"/>
      <c r="O201" s="52" t="str">
        <f t="shared" si="1"/>
        <v>750MeV</v>
      </c>
      <c r="P201" s="76" t="str">
        <f t="shared" si="10"/>
        <v>650MeV</v>
      </c>
      <c r="Q201" s="76">
        <f t="shared" si="8"/>
        <v>684.64</v>
      </c>
      <c r="R201" s="76">
        <f t="shared" si="6"/>
        <v>865.9</v>
      </c>
      <c r="S201" s="76">
        <f t="shared" si="9"/>
        <v>109.73</v>
      </c>
      <c r="T201" s="76"/>
      <c r="U201" s="76"/>
      <c r="V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93"/>
      <c r="M202" s="52"/>
      <c r="N202" s="52"/>
      <c r="O202" s="52" t="str">
        <f t="shared" si="1"/>
        <v>750MeV</v>
      </c>
      <c r="P202" s="76" t="str">
        <f t="shared" si="10"/>
        <v>650MeV</v>
      </c>
      <c r="Q202" s="76">
        <f t="shared" si="8"/>
        <v>684.64</v>
      </c>
      <c r="R202" s="76">
        <f t="shared" si="6"/>
        <v>865.9</v>
      </c>
      <c r="S202" s="76">
        <f t="shared" si="9"/>
        <v>109.73</v>
      </c>
      <c r="T202" s="76"/>
      <c r="U202" s="76"/>
      <c r="V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93"/>
      <c r="M203" s="52"/>
      <c r="N203" s="52"/>
      <c r="O203" s="52" t="str">
        <f t="shared" si="1"/>
        <v>750MeV</v>
      </c>
      <c r="P203" s="76" t="str">
        <f t="shared" si="10"/>
        <v>650MeV</v>
      </c>
      <c r="Q203" s="76">
        <f t="shared" si="8"/>
        <v>684.64</v>
      </c>
      <c r="R203" s="76">
        <f t="shared" si="6"/>
        <v>865.9</v>
      </c>
      <c r="S203" s="76">
        <f t="shared" si="9"/>
        <v>109.73</v>
      </c>
      <c r="T203" s="76"/>
      <c r="U203" s="76"/>
      <c r="V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93"/>
      <c r="M204" s="52"/>
      <c r="N204" s="52"/>
      <c r="O204" s="52" t="str">
        <f t="shared" si="1"/>
        <v>750MeV</v>
      </c>
      <c r="P204" s="76" t="str">
        <f t="shared" si="10"/>
        <v>650MeV</v>
      </c>
      <c r="Q204" s="76">
        <f t="shared" si="8"/>
        <v>684.64</v>
      </c>
      <c r="R204" s="76">
        <f t="shared" si="6"/>
        <v>865.9</v>
      </c>
      <c r="S204" s="76">
        <f t="shared" si="9"/>
        <v>109.73</v>
      </c>
      <c r="T204" s="76"/>
      <c r="U204" s="76"/>
      <c r="V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93"/>
      <c r="M205" s="52"/>
      <c r="N205" s="52"/>
      <c r="O205" s="52" t="str">
        <f t="shared" si="1"/>
        <v>750MeV</v>
      </c>
      <c r="P205" s="76" t="str">
        <f t="shared" si="10"/>
        <v>650MeV</v>
      </c>
      <c r="Q205" s="76">
        <f t="shared" si="8"/>
        <v>684.64</v>
      </c>
      <c r="R205" s="76">
        <f t="shared" si="6"/>
        <v>865.9</v>
      </c>
      <c r="S205" s="76">
        <f t="shared" si="9"/>
        <v>109.73</v>
      </c>
      <c r="T205" s="76"/>
      <c r="U205" s="76"/>
      <c r="V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93"/>
      <c r="M206" s="52"/>
      <c r="N206" s="52"/>
      <c r="O206" s="52" t="str">
        <f t="shared" si="1"/>
        <v>750MeV</v>
      </c>
      <c r="P206" s="76" t="str">
        <f t="shared" si="10"/>
        <v>650MeV</v>
      </c>
      <c r="Q206" s="76">
        <f t="shared" si="8"/>
        <v>684.64</v>
      </c>
      <c r="R206" s="76">
        <f t="shared" si="6"/>
        <v>865.9</v>
      </c>
      <c r="S206" s="76">
        <f t="shared" si="9"/>
        <v>109.73</v>
      </c>
      <c r="T206" s="76"/>
      <c r="U206" s="76"/>
      <c r="V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93"/>
      <c r="M207" s="52"/>
      <c r="N207" s="52"/>
      <c r="O207" s="52" t="str">
        <f t="shared" si="1"/>
        <v>750MeV</v>
      </c>
      <c r="P207" s="76" t="str">
        <f t="shared" si="10"/>
        <v>650MeV</v>
      </c>
      <c r="Q207" s="76">
        <f t="shared" si="8"/>
        <v>684.64</v>
      </c>
      <c r="R207" s="76">
        <f t="shared" si="6"/>
        <v>865.9</v>
      </c>
      <c r="S207" s="76">
        <f t="shared" si="9"/>
        <v>109.73</v>
      </c>
      <c r="T207" s="76"/>
      <c r="U207" s="76"/>
      <c r="V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93"/>
      <c r="M208" s="52"/>
      <c r="N208" s="52"/>
      <c r="O208" s="52" t="str">
        <f t="shared" si="1"/>
        <v>750MeV</v>
      </c>
      <c r="P208" s="76" t="str">
        <f t="shared" si="10"/>
        <v>650MeV</v>
      </c>
      <c r="Q208" s="76">
        <f t="shared" si="8"/>
        <v>684.64</v>
      </c>
      <c r="R208" s="76">
        <f t="shared" si="6"/>
        <v>865.9</v>
      </c>
      <c r="S208" s="76">
        <f t="shared" si="9"/>
        <v>109.73</v>
      </c>
      <c r="T208" s="76"/>
      <c r="U208" s="76"/>
      <c r="V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93"/>
      <c r="M209" s="52"/>
      <c r="N209" s="52"/>
      <c r="O209" s="52" t="str">
        <f t="shared" si="1"/>
        <v>750MeV</v>
      </c>
      <c r="P209" s="76" t="str">
        <f t="shared" si="10"/>
        <v>650MeV</v>
      </c>
      <c r="Q209" s="76">
        <f t="shared" si="8"/>
        <v>684.64</v>
      </c>
      <c r="R209" s="76">
        <f t="shared" si="6"/>
        <v>865.9</v>
      </c>
      <c r="S209" s="76">
        <f t="shared" si="9"/>
        <v>109.73</v>
      </c>
      <c r="T209" s="76"/>
      <c r="U209" s="76"/>
      <c r="V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93"/>
      <c r="M210" s="52"/>
      <c r="N210" s="52"/>
      <c r="O210" s="52" t="str">
        <f t="shared" si="1"/>
        <v>750MeV</v>
      </c>
      <c r="P210" s="76" t="str">
        <f t="shared" si="10"/>
        <v>650MeV</v>
      </c>
      <c r="Q210" s="76">
        <f t="shared" si="8"/>
        <v>684.64</v>
      </c>
      <c r="R210" s="76">
        <f t="shared" si="6"/>
        <v>865.9</v>
      </c>
      <c r="S210" s="76">
        <f t="shared" si="9"/>
        <v>109.73</v>
      </c>
      <c r="T210" s="76"/>
      <c r="U210" s="76"/>
      <c r="V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93"/>
      <c r="M211" s="52"/>
      <c r="N211" s="52"/>
      <c r="O211" s="52" t="str">
        <f t="shared" si="1"/>
        <v>750MeV</v>
      </c>
      <c r="P211" s="76" t="str">
        <f t="shared" si="10"/>
        <v>650MeV</v>
      </c>
      <c r="Q211" s="76">
        <f t="shared" si="8"/>
        <v>684.64</v>
      </c>
      <c r="R211" s="76">
        <f t="shared" si="6"/>
        <v>865.9</v>
      </c>
      <c r="S211" s="76">
        <f t="shared" si="9"/>
        <v>109.73</v>
      </c>
      <c r="T211" s="76"/>
      <c r="U211" s="76"/>
      <c r="V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93"/>
      <c r="M212" s="52"/>
      <c r="N212" s="52"/>
      <c r="O212" s="52" t="str">
        <f t="shared" si="1"/>
        <v>750MeV</v>
      </c>
      <c r="P212" s="76" t="str">
        <f t="shared" si="10"/>
        <v>650MeV</v>
      </c>
      <c r="Q212" s="76">
        <f t="shared" si="8"/>
        <v>684.64</v>
      </c>
      <c r="R212" s="76">
        <f t="shared" si="6"/>
        <v>865.9</v>
      </c>
      <c r="S212" s="76">
        <f t="shared" si="9"/>
        <v>109.73</v>
      </c>
      <c r="T212" s="76"/>
      <c r="U212" s="76"/>
      <c r="V212" s="76"/>
    </row>
    <row r="213">
      <c r="A213" s="76"/>
      <c r="B213" s="52"/>
      <c r="C213" s="52"/>
      <c r="D213" s="52"/>
      <c r="E213" s="52"/>
      <c r="F213" s="52"/>
      <c r="G213" s="52"/>
      <c r="H213" s="52"/>
      <c r="I213" s="358"/>
      <c r="J213" s="358"/>
      <c r="K213" s="358"/>
      <c r="L213" s="56"/>
      <c r="M213" s="52"/>
      <c r="N213" s="52"/>
      <c r="O213" s="52" t="str">
        <f t="shared" si="1"/>
        <v>750MeV</v>
      </c>
      <c r="P213" s="76" t="str">
        <f t="shared" si="10"/>
        <v>650MeV</v>
      </c>
      <c r="Q213" s="76">
        <f t="shared" si="8"/>
        <v>684.64</v>
      </c>
      <c r="R213" s="76">
        <f t="shared" si="6"/>
        <v>865.9</v>
      </c>
      <c r="S213" s="76">
        <f t="shared" si="9"/>
        <v>109.73</v>
      </c>
      <c r="T213" s="76"/>
      <c r="U213" s="76"/>
      <c r="V213" s="76"/>
    </row>
    <row r="214">
      <c r="A214" s="76"/>
      <c r="B214" s="52"/>
      <c r="C214" s="52"/>
      <c r="D214" s="52"/>
      <c r="E214" s="52"/>
      <c r="F214" s="52"/>
      <c r="G214" s="52"/>
      <c r="H214" s="52"/>
      <c r="I214" s="358"/>
      <c r="J214" s="358"/>
      <c r="K214" s="358"/>
      <c r="L214" s="56"/>
      <c r="M214" s="52"/>
      <c r="N214" s="52"/>
      <c r="O214" s="52" t="str">
        <f t="shared" si="1"/>
        <v>750MeV</v>
      </c>
      <c r="P214" s="76" t="str">
        <f t="shared" si="10"/>
        <v>650MeV</v>
      </c>
      <c r="Q214" s="76">
        <f t="shared" si="8"/>
        <v>684.64</v>
      </c>
      <c r="R214" s="76">
        <f t="shared" si="6"/>
        <v>865.9</v>
      </c>
      <c r="S214" s="76">
        <f t="shared" si="9"/>
        <v>109.73</v>
      </c>
      <c r="T214" s="76"/>
      <c r="U214" s="76"/>
      <c r="V214" s="76"/>
    </row>
    <row r="215">
      <c r="A215" s="76"/>
      <c r="B215" s="52"/>
      <c r="C215" s="52"/>
      <c r="D215" s="52"/>
      <c r="E215" s="52"/>
      <c r="F215" s="52"/>
      <c r="G215" s="52"/>
      <c r="H215" s="52"/>
      <c r="I215" s="358"/>
      <c r="J215" s="358"/>
      <c r="K215" s="358"/>
      <c r="L215" s="56"/>
      <c r="M215" s="52"/>
      <c r="N215" s="52"/>
      <c r="O215" s="52" t="str">
        <f t="shared" si="1"/>
        <v>750MeV</v>
      </c>
      <c r="P215" s="76" t="str">
        <f t="shared" si="10"/>
        <v>650MeV</v>
      </c>
      <c r="Q215" s="76">
        <f t="shared" si="8"/>
        <v>684.64</v>
      </c>
      <c r="R215" s="76">
        <f t="shared" si="6"/>
        <v>865.9</v>
      </c>
      <c r="S215" s="76">
        <f t="shared" si="9"/>
        <v>109.73</v>
      </c>
      <c r="T215" s="76"/>
      <c r="U215" s="76"/>
      <c r="V215" s="76"/>
    </row>
    <row r="216">
      <c r="A216" s="76"/>
      <c r="B216" s="52"/>
      <c r="C216" s="52"/>
      <c r="D216" s="52"/>
      <c r="E216" s="52"/>
      <c r="F216" s="52"/>
      <c r="G216" s="52"/>
      <c r="H216" s="52"/>
      <c r="I216" s="358"/>
      <c r="J216" s="358"/>
      <c r="K216" s="358"/>
      <c r="L216" s="56"/>
      <c r="M216" s="52"/>
      <c r="N216" s="52"/>
      <c r="O216" s="52" t="str">
        <f t="shared" si="1"/>
        <v>750MeV</v>
      </c>
      <c r="P216" s="76" t="str">
        <f t="shared" si="10"/>
        <v>650MeV</v>
      </c>
      <c r="Q216" s="76">
        <f t="shared" si="8"/>
        <v>684.64</v>
      </c>
      <c r="R216" s="76">
        <f t="shared" si="6"/>
        <v>865.9</v>
      </c>
      <c r="S216" s="76">
        <f t="shared" si="9"/>
        <v>109.73</v>
      </c>
      <c r="T216" s="76"/>
      <c r="U216" s="76"/>
      <c r="V216" s="76"/>
    </row>
    <row r="217">
      <c r="A217" s="76"/>
      <c r="B217" s="52"/>
      <c r="C217" s="52"/>
      <c r="D217" s="52"/>
      <c r="E217" s="52"/>
      <c r="F217" s="52"/>
      <c r="G217" s="52"/>
      <c r="H217" s="52"/>
      <c r="I217" s="358"/>
      <c r="J217" s="358"/>
      <c r="K217" s="358"/>
      <c r="L217" s="56"/>
      <c r="M217" s="52"/>
      <c r="N217" s="52"/>
      <c r="O217" s="52" t="str">
        <f t="shared" si="1"/>
        <v>750MeV</v>
      </c>
      <c r="P217" s="76" t="str">
        <f t="shared" si="10"/>
        <v>650MeV</v>
      </c>
      <c r="Q217" s="76">
        <f t="shared" si="8"/>
        <v>684.64</v>
      </c>
      <c r="R217" s="76">
        <f t="shared" si="6"/>
        <v>865.9</v>
      </c>
      <c r="S217" s="76">
        <f t="shared" si="9"/>
        <v>109.73</v>
      </c>
      <c r="T217" s="76"/>
      <c r="U217" s="76"/>
      <c r="V217" s="76"/>
    </row>
    <row r="218">
      <c r="A218" s="104"/>
      <c r="B218" s="52"/>
      <c r="C218" s="52"/>
      <c r="D218" s="52"/>
      <c r="E218" s="52"/>
      <c r="F218" s="52"/>
      <c r="G218" s="52"/>
      <c r="H218" s="52"/>
      <c r="I218" s="358"/>
      <c r="J218" s="358"/>
      <c r="K218" s="358"/>
      <c r="L218" s="56"/>
      <c r="M218" s="52"/>
      <c r="N218" s="52"/>
      <c r="O218" s="52" t="str">
        <f t="shared" si="1"/>
        <v>750MeV</v>
      </c>
      <c r="P218" s="76" t="str">
        <f t="shared" si="10"/>
        <v>650MeV</v>
      </c>
      <c r="Q218" s="76">
        <f t="shared" si="8"/>
        <v>684.64</v>
      </c>
      <c r="R218" s="76">
        <f t="shared" si="6"/>
        <v>865.9</v>
      </c>
      <c r="S218" s="76">
        <f t="shared" si="9"/>
        <v>109.73</v>
      </c>
      <c r="T218" s="76"/>
      <c r="U218" s="76"/>
      <c r="V218" s="76"/>
    </row>
    <row r="219">
      <c r="A219" s="76"/>
      <c r="B219" s="52"/>
      <c r="C219" s="52"/>
      <c r="D219" s="52"/>
      <c r="E219" s="52"/>
      <c r="F219" s="52"/>
      <c r="G219" s="52"/>
      <c r="H219" s="52"/>
      <c r="I219" s="358"/>
      <c r="J219" s="52"/>
      <c r="K219" s="358"/>
      <c r="L219" s="56"/>
      <c r="M219" s="52"/>
      <c r="N219" s="52"/>
      <c r="O219" s="52" t="str">
        <f t="shared" si="1"/>
        <v>750MeV</v>
      </c>
      <c r="P219" s="76" t="str">
        <f t="shared" si="10"/>
        <v>650MeV</v>
      </c>
      <c r="Q219" s="76">
        <f t="shared" si="8"/>
        <v>684.64</v>
      </c>
      <c r="R219" s="76">
        <f t="shared" si="6"/>
        <v>865.9</v>
      </c>
      <c r="S219" s="76">
        <f t="shared" si="9"/>
        <v>109.73</v>
      </c>
      <c r="T219" s="76"/>
      <c r="U219" s="76"/>
      <c r="V219" s="76"/>
    </row>
    <row r="220">
      <c r="A220" s="76"/>
      <c r="B220" s="52"/>
      <c r="C220" s="52"/>
      <c r="D220" s="52"/>
      <c r="E220" s="52"/>
      <c r="F220" s="52"/>
      <c r="G220" s="52"/>
      <c r="H220" s="52"/>
      <c r="I220" s="358"/>
      <c r="J220" s="358"/>
      <c r="K220" s="52"/>
      <c r="L220" s="93"/>
      <c r="M220" s="52"/>
      <c r="N220" s="52"/>
      <c r="O220" s="52" t="str">
        <f t="shared" si="1"/>
        <v>750MeV</v>
      </c>
      <c r="P220" s="76" t="str">
        <f t="shared" si="10"/>
        <v>650MeV</v>
      </c>
      <c r="Q220" s="76">
        <f t="shared" si="8"/>
        <v>684.64</v>
      </c>
      <c r="R220" s="76">
        <f t="shared" si="6"/>
        <v>865.9</v>
      </c>
      <c r="S220" s="76">
        <f t="shared" si="9"/>
        <v>109.73</v>
      </c>
      <c r="T220" s="76"/>
      <c r="U220" s="76"/>
      <c r="V220" s="76"/>
    </row>
    <row r="221">
      <c r="A221" s="76"/>
      <c r="B221" s="52"/>
      <c r="C221" s="52"/>
      <c r="D221" s="52"/>
      <c r="E221" s="52"/>
      <c r="F221" s="52"/>
      <c r="G221" s="52"/>
      <c r="H221" s="52"/>
      <c r="I221" s="358"/>
      <c r="J221" s="52"/>
      <c r="K221" s="52"/>
      <c r="L221" s="56"/>
      <c r="M221" s="52"/>
      <c r="N221" s="52"/>
      <c r="O221" s="52" t="str">
        <f t="shared" si="1"/>
        <v>750MeV</v>
      </c>
      <c r="P221" s="76" t="str">
        <f t="shared" si="10"/>
        <v>650MeV</v>
      </c>
      <c r="Q221" s="76">
        <f t="shared" si="8"/>
        <v>684.64</v>
      </c>
      <c r="R221" s="76">
        <f t="shared" si="6"/>
        <v>865.9</v>
      </c>
      <c r="S221" s="76">
        <f t="shared" si="9"/>
        <v>109.73</v>
      </c>
      <c r="T221" s="76"/>
      <c r="U221" s="76"/>
      <c r="V221" s="76"/>
    </row>
    <row r="222">
      <c r="A222" s="76"/>
      <c r="B222" s="52"/>
      <c r="C222" s="52"/>
      <c r="D222" s="52"/>
      <c r="E222" s="52"/>
      <c r="F222" s="52"/>
      <c r="G222" s="52"/>
      <c r="H222" s="52"/>
      <c r="I222" s="52"/>
      <c r="J222" s="52"/>
      <c r="K222" s="358"/>
      <c r="L222" s="56"/>
      <c r="M222" s="52"/>
      <c r="N222" s="52"/>
      <c r="O222" s="52" t="str">
        <f t="shared" si="1"/>
        <v>750MeV</v>
      </c>
      <c r="P222" s="76" t="str">
        <f t="shared" si="10"/>
        <v>650MeV</v>
      </c>
      <c r="Q222" s="76">
        <f t="shared" si="8"/>
        <v>684.64</v>
      </c>
      <c r="R222" s="76">
        <f t="shared" si="6"/>
        <v>865.9</v>
      </c>
      <c r="S222" s="76">
        <f t="shared" si="9"/>
        <v>109.73</v>
      </c>
      <c r="T222" s="76"/>
      <c r="U222" s="76"/>
      <c r="V222" s="76"/>
    </row>
    <row r="223">
      <c r="A223" s="76"/>
      <c r="B223" s="52"/>
      <c r="C223" s="52"/>
      <c r="D223" s="52"/>
      <c r="E223" s="52"/>
      <c r="F223" s="52"/>
      <c r="G223" s="52"/>
      <c r="H223" s="52"/>
      <c r="I223" s="52"/>
      <c r="J223" s="52"/>
      <c r="K223" s="358"/>
      <c r="L223" s="56"/>
      <c r="M223" s="52"/>
      <c r="N223" s="52"/>
      <c r="O223" s="52" t="str">
        <f t="shared" si="1"/>
        <v>750MeV</v>
      </c>
      <c r="P223" s="76" t="str">
        <f t="shared" si="10"/>
        <v>650MeV</v>
      </c>
      <c r="Q223" s="76">
        <f t="shared" si="8"/>
        <v>684.64</v>
      </c>
      <c r="R223" s="76">
        <f t="shared" si="6"/>
        <v>865.9</v>
      </c>
      <c r="S223" s="76">
        <f t="shared" si="9"/>
        <v>109.73</v>
      </c>
      <c r="T223" s="76"/>
      <c r="U223" s="76"/>
      <c r="V223" s="76"/>
    </row>
    <row r="224">
      <c r="A224" s="76"/>
      <c r="B224" s="52"/>
      <c r="C224" s="52"/>
      <c r="D224" s="52"/>
      <c r="E224" s="52"/>
      <c r="F224" s="52"/>
      <c r="G224" s="52"/>
      <c r="H224" s="52"/>
      <c r="I224" s="52"/>
      <c r="J224" s="52"/>
      <c r="K224" s="358"/>
      <c r="L224" s="56"/>
      <c r="M224" s="52"/>
      <c r="N224" s="52"/>
      <c r="O224" s="52" t="str">
        <f t="shared" si="1"/>
        <v>750MeV</v>
      </c>
      <c r="P224" s="76" t="str">
        <f t="shared" si="10"/>
        <v>650MeV</v>
      </c>
      <c r="Q224" s="76">
        <f t="shared" si="8"/>
        <v>684.64</v>
      </c>
      <c r="R224" s="76">
        <f t="shared" si="6"/>
        <v>865.9</v>
      </c>
      <c r="S224" s="76">
        <f t="shared" si="9"/>
        <v>109.73</v>
      </c>
      <c r="T224" s="76"/>
      <c r="U224" s="76"/>
      <c r="V224" s="76"/>
    </row>
    <row r="225">
      <c r="A225" s="76"/>
      <c r="B225" s="52"/>
      <c r="C225" s="52"/>
      <c r="D225" s="52"/>
      <c r="E225" s="52"/>
      <c r="F225" s="52"/>
      <c r="G225" s="52"/>
      <c r="H225" s="52"/>
      <c r="I225" s="52"/>
      <c r="J225" s="52"/>
      <c r="K225" s="358"/>
      <c r="L225" s="56"/>
      <c r="M225" s="52"/>
      <c r="N225" s="52"/>
      <c r="O225" s="52" t="str">
        <f t="shared" si="1"/>
        <v>750MeV</v>
      </c>
      <c r="P225" s="76" t="str">
        <f t="shared" si="10"/>
        <v>650MeV</v>
      </c>
      <c r="Q225" s="76">
        <f t="shared" si="8"/>
        <v>684.64</v>
      </c>
      <c r="R225" s="76">
        <f t="shared" si="6"/>
        <v>865.9</v>
      </c>
      <c r="S225" s="76">
        <f t="shared" si="9"/>
        <v>109.73</v>
      </c>
      <c r="T225" s="76"/>
      <c r="U225" s="76"/>
      <c r="V225" s="76"/>
    </row>
    <row r="226">
      <c r="A226" s="76"/>
      <c r="B226" s="52"/>
      <c r="C226" s="52"/>
      <c r="D226" s="52"/>
      <c r="E226" s="52"/>
      <c r="F226" s="52"/>
      <c r="G226" s="52"/>
      <c r="H226" s="52"/>
      <c r="I226" s="52"/>
      <c r="J226" s="52"/>
      <c r="K226" s="358"/>
      <c r="L226" s="56"/>
      <c r="M226" s="52"/>
      <c r="N226" s="52"/>
      <c r="O226" s="52" t="str">
        <f t="shared" si="1"/>
        <v>750MeV</v>
      </c>
      <c r="P226" s="76" t="str">
        <f t="shared" si="10"/>
        <v>650MeV</v>
      </c>
      <c r="Q226" s="76">
        <f t="shared" si="8"/>
        <v>684.64</v>
      </c>
      <c r="R226" s="76">
        <f t="shared" si="6"/>
        <v>865.9</v>
      </c>
      <c r="S226" s="76">
        <f t="shared" si="9"/>
        <v>109.73</v>
      </c>
      <c r="T226" s="76"/>
      <c r="U226" s="76"/>
      <c r="V226" s="76"/>
    </row>
    <row r="227">
      <c r="A227" s="76"/>
      <c r="B227" s="52"/>
      <c r="C227" s="52"/>
      <c r="D227" s="52"/>
      <c r="E227" s="52"/>
      <c r="F227" s="52"/>
      <c r="G227" s="52"/>
      <c r="H227" s="52"/>
      <c r="I227" s="52"/>
      <c r="J227" s="52"/>
      <c r="K227" s="358"/>
      <c r="L227" s="56"/>
      <c r="M227" s="52"/>
      <c r="N227" s="52"/>
      <c r="O227" s="52" t="str">
        <f t="shared" si="1"/>
        <v>750MeV</v>
      </c>
      <c r="P227" s="76" t="str">
        <f t="shared" si="10"/>
        <v>650MeV</v>
      </c>
      <c r="Q227" s="76">
        <f t="shared" si="8"/>
        <v>684.64</v>
      </c>
      <c r="R227" s="76">
        <f t="shared" si="6"/>
        <v>865.9</v>
      </c>
      <c r="S227" s="76">
        <f t="shared" si="9"/>
        <v>109.73</v>
      </c>
      <c r="T227" s="76"/>
      <c r="U227" s="76"/>
      <c r="V227" s="76"/>
    </row>
    <row r="228">
      <c r="A228" s="76"/>
      <c r="B228" s="52"/>
      <c r="C228" s="52"/>
      <c r="D228" s="52"/>
      <c r="E228" s="52"/>
      <c r="F228" s="52"/>
      <c r="G228" s="52"/>
      <c r="H228" s="52"/>
      <c r="I228" s="52"/>
      <c r="J228" s="52"/>
      <c r="K228" s="358"/>
      <c r="L228" s="56"/>
      <c r="M228" s="52"/>
      <c r="N228" s="52"/>
      <c r="O228" s="52" t="str">
        <f t="shared" si="1"/>
        <v>750MeV</v>
      </c>
      <c r="P228" s="76" t="str">
        <f t="shared" si="10"/>
        <v>650MeV</v>
      </c>
      <c r="Q228" s="76">
        <f t="shared" si="8"/>
        <v>684.64</v>
      </c>
      <c r="R228" s="76">
        <f t="shared" si="6"/>
        <v>865.9</v>
      </c>
      <c r="S228" s="76">
        <f t="shared" si="9"/>
        <v>109.73</v>
      </c>
      <c r="T228" s="76"/>
      <c r="U228" s="76"/>
      <c r="V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358"/>
      <c r="L229" s="56"/>
      <c r="M229" s="52"/>
      <c r="N229" s="52"/>
      <c r="O229" s="52" t="str">
        <f t="shared" si="1"/>
        <v>750MeV</v>
      </c>
      <c r="P229" s="76" t="str">
        <f t="shared" si="10"/>
        <v>650MeV</v>
      </c>
      <c r="Q229" s="76">
        <f t="shared" si="8"/>
        <v>684.64</v>
      </c>
      <c r="R229" s="76">
        <f t="shared" si="6"/>
        <v>865.9</v>
      </c>
      <c r="S229" s="76">
        <f t="shared" si="9"/>
        <v>109.73</v>
      </c>
      <c r="T229" s="76"/>
      <c r="U229" s="76"/>
      <c r="V229" s="76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76"/>
      <c r="M230" s="52"/>
      <c r="N230" s="52"/>
      <c r="O230" s="52" t="str">
        <f t="shared" si="1"/>
        <v>750MeV</v>
      </c>
      <c r="P230" s="76" t="str">
        <f t="shared" si="10"/>
        <v>650MeV</v>
      </c>
      <c r="Q230" s="76">
        <f t="shared" si="8"/>
        <v>684.64</v>
      </c>
      <c r="R230" s="76">
        <f t="shared" si="6"/>
        <v>865.9</v>
      </c>
      <c r="S230" s="76">
        <f t="shared" si="9"/>
        <v>109.73</v>
      </c>
      <c r="T230" s="76"/>
      <c r="U230" s="76"/>
      <c r="V230" s="76"/>
    </row>
    <row r="231">
      <c r="A231" s="76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76"/>
      <c r="M231" s="52"/>
      <c r="N231" s="52"/>
      <c r="O231" s="52" t="str">
        <f t="shared" si="1"/>
        <v>750MeV</v>
      </c>
      <c r="P231" s="76" t="str">
        <f t="shared" si="10"/>
        <v>650MeV</v>
      </c>
      <c r="Q231" s="76">
        <f t="shared" si="8"/>
        <v>684.64</v>
      </c>
      <c r="R231" s="76">
        <f t="shared" si="6"/>
        <v>865.9</v>
      </c>
      <c r="S231" s="76">
        <f t="shared" si="9"/>
        <v>109.73</v>
      </c>
      <c r="T231" s="76"/>
      <c r="U231" s="76"/>
      <c r="V231" s="76"/>
    </row>
    <row r="232">
      <c r="A232" s="76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76"/>
      <c r="M232" s="52"/>
      <c r="N232" s="52"/>
      <c r="O232" s="52" t="str">
        <f t="shared" si="1"/>
        <v>750MeV</v>
      </c>
      <c r="P232" s="76" t="str">
        <f t="shared" si="10"/>
        <v>650MeV</v>
      </c>
      <c r="Q232" s="76">
        <f t="shared" si="8"/>
        <v>684.64</v>
      </c>
      <c r="R232" s="76">
        <f t="shared" si="6"/>
        <v>865.9</v>
      </c>
      <c r="S232" s="76">
        <f t="shared" si="9"/>
        <v>109.73</v>
      </c>
      <c r="T232" s="76"/>
      <c r="U232" s="76"/>
      <c r="V232" s="76"/>
    </row>
    <row r="233">
      <c r="A233" s="76"/>
      <c r="B233" s="52"/>
      <c r="C233" s="52"/>
      <c r="D233" s="52"/>
      <c r="E233" s="52"/>
      <c r="F233" s="52"/>
      <c r="G233" s="52"/>
      <c r="H233" s="52"/>
      <c r="I233" s="358"/>
      <c r="J233" s="52"/>
      <c r="K233" s="52"/>
      <c r="L233" s="76"/>
      <c r="M233" s="52"/>
      <c r="N233" s="52"/>
      <c r="O233" s="52" t="str">
        <f t="shared" si="1"/>
        <v>750MeV</v>
      </c>
      <c r="P233" s="76" t="str">
        <f t="shared" si="10"/>
        <v>650MeV</v>
      </c>
      <c r="Q233" s="76">
        <f t="shared" si="8"/>
        <v>684.64</v>
      </c>
      <c r="R233" s="76">
        <f t="shared" si="6"/>
        <v>865.9</v>
      </c>
      <c r="S233" s="76">
        <f t="shared" si="9"/>
        <v>109.73</v>
      </c>
      <c r="T233" s="76"/>
      <c r="U233" s="76"/>
      <c r="V233" s="76"/>
    </row>
    <row r="234">
      <c r="A234" s="76"/>
      <c r="B234" s="52"/>
      <c r="C234" s="52"/>
      <c r="D234" s="52"/>
      <c r="E234" s="52"/>
      <c r="F234" s="52"/>
      <c r="G234" s="52"/>
      <c r="H234" s="52"/>
      <c r="I234" s="358"/>
      <c r="J234" s="52"/>
      <c r="K234" s="52"/>
      <c r="L234" s="52"/>
      <c r="M234" s="52"/>
      <c r="N234" s="52"/>
      <c r="O234" s="52" t="str">
        <f t="shared" si="1"/>
        <v>750MeV</v>
      </c>
      <c r="P234" s="76" t="str">
        <f t="shared" si="10"/>
        <v>650MeV</v>
      </c>
      <c r="Q234" s="76">
        <f t="shared" si="8"/>
        <v>684.64</v>
      </c>
      <c r="R234" s="76">
        <f t="shared" si="6"/>
        <v>865.9</v>
      </c>
      <c r="S234" s="76">
        <f t="shared" si="9"/>
        <v>109.73</v>
      </c>
      <c r="T234" s="76"/>
      <c r="U234" s="76"/>
      <c r="V234" s="76"/>
    </row>
    <row r="235">
      <c r="A235" s="76"/>
      <c r="B235" s="52"/>
      <c r="C235" s="52"/>
      <c r="D235" s="52"/>
      <c r="E235" s="52"/>
      <c r="F235" s="52"/>
      <c r="G235" s="52"/>
      <c r="H235" s="52"/>
      <c r="I235" s="358"/>
      <c r="J235" s="52"/>
      <c r="K235" s="52"/>
      <c r="L235" s="76"/>
      <c r="M235" s="52"/>
      <c r="N235" s="52"/>
      <c r="O235" s="52" t="str">
        <f t="shared" si="1"/>
        <v>750MeV</v>
      </c>
      <c r="P235" s="76" t="str">
        <f t="shared" si="10"/>
        <v>650MeV</v>
      </c>
      <c r="Q235" s="76">
        <f t="shared" si="8"/>
        <v>684.64</v>
      </c>
      <c r="R235" s="76">
        <f t="shared" si="6"/>
        <v>865.9</v>
      </c>
      <c r="S235" s="76">
        <f t="shared" si="9"/>
        <v>109.73</v>
      </c>
      <c r="T235" s="76"/>
      <c r="U235" s="76"/>
      <c r="V235" s="76"/>
    </row>
    <row r="236">
      <c r="A236" s="76"/>
      <c r="B236" s="52"/>
      <c r="C236" s="52"/>
      <c r="D236" s="52"/>
      <c r="E236" s="52"/>
      <c r="F236" s="52"/>
      <c r="G236" s="52"/>
      <c r="H236" s="52"/>
      <c r="I236" s="358"/>
      <c r="J236" s="52"/>
      <c r="K236" s="52"/>
      <c r="L236" s="76"/>
      <c r="M236" s="52"/>
      <c r="N236" s="52"/>
      <c r="O236" s="52" t="str">
        <f t="shared" si="1"/>
        <v>750MeV</v>
      </c>
      <c r="P236" s="76" t="str">
        <f t="shared" si="10"/>
        <v>650MeV</v>
      </c>
      <c r="Q236" s="76">
        <f t="shared" si="8"/>
        <v>684.64</v>
      </c>
      <c r="R236" s="76">
        <f t="shared" si="6"/>
        <v>865.9</v>
      </c>
      <c r="S236" s="76">
        <f t="shared" si="9"/>
        <v>109.73</v>
      </c>
      <c r="T236" s="76"/>
      <c r="U236" s="76"/>
      <c r="V236" s="76"/>
    </row>
    <row r="237">
      <c r="A237" s="76"/>
      <c r="B237" s="52"/>
      <c r="C237" s="52"/>
      <c r="D237" s="52"/>
      <c r="E237" s="52"/>
      <c r="F237" s="52"/>
      <c r="G237" s="52"/>
      <c r="H237" s="52"/>
      <c r="I237" s="358"/>
      <c r="J237" s="52"/>
      <c r="K237" s="52"/>
      <c r="L237" s="76"/>
      <c r="M237" s="52"/>
      <c r="N237" s="52"/>
      <c r="O237" s="52" t="str">
        <f t="shared" si="1"/>
        <v>750MeV</v>
      </c>
      <c r="P237" s="76" t="str">
        <f t="shared" si="10"/>
        <v>650MeV</v>
      </c>
      <c r="Q237" s="76">
        <f t="shared" si="8"/>
        <v>684.64</v>
      </c>
      <c r="R237" s="76">
        <f t="shared" si="6"/>
        <v>865.9</v>
      </c>
      <c r="S237" s="76">
        <f t="shared" si="9"/>
        <v>109.73</v>
      </c>
      <c r="T237" s="76"/>
      <c r="U237" s="76"/>
      <c r="V237" s="76"/>
    </row>
    <row r="238">
      <c r="A238" s="76"/>
      <c r="B238" s="52"/>
      <c r="C238" s="52"/>
      <c r="D238" s="52"/>
      <c r="E238" s="52"/>
      <c r="F238" s="52"/>
      <c r="G238" s="52"/>
      <c r="H238" s="52"/>
      <c r="I238" s="358"/>
      <c r="J238" s="52"/>
      <c r="K238" s="52"/>
      <c r="L238" s="76"/>
      <c r="M238" s="52"/>
      <c r="N238" s="52"/>
      <c r="O238" s="52" t="str">
        <f t="shared" si="1"/>
        <v>750MeV</v>
      </c>
      <c r="P238" s="76" t="str">
        <f t="shared" si="10"/>
        <v>650MeV</v>
      </c>
      <c r="Q238" s="76">
        <f t="shared" si="8"/>
        <v>684.64</v>
      </c>
      <c r="R238" s="76">
        <f t="shared" si="6"/>
        <v>865.9</v>
      </c>
      <c r="S238" s="76">
        <f t="shared" si="9"/>
        <v>109.73</v>
      </c>
      <c r="T238" s="76"/>
      <c r="U238" s="76"/>
      <c r="V238" s="76"/>
    </row>
    <row r="239">
      <c r="A239" s="76"/>
      <c r="B239" s="52"/>
      <c r="C239" s="52"/>
      <c r="D239" s="52"/>
      <c r="E239" s="52"/>
      <c r="F239" s="52"/>
      <c r="G239" s="52"/>
      <c r="H239" s="52"/>
      <c r="I239" s="358"/>
      <c r="J239" s="52"/>
      <c r="K239" s="52"/>
      <c r="L239" s="76"/>
      <c r="M239" s="52"/>
      <c r="N239" s="52"/>
      <c r="O239" s="52" t="str">
        <f t="shared" si="1"/>
        <v>750MeV</v>
      </c>
      <c r="P239" s="76" t="str">
        <f t="shared" si="10"/>
        <v>650MeV</v>
      </c>
      <c r="Q239" s="76">
        <f t="shared" si="8"/>
        <v>684.64</v>
      </c>
      <c r="R239" s="76">
        <f t="shared" si="6"/>
        <v>865.9</v>
      </c>
      <c r="S239" s="76">
        <f t="shared" si="9"/>
        <v>109.73</v>
      </c>
      <c r="T239" s="76"/>
      <c r="U239" s="76"/>
      <c r="V239" s="76"/>
    </row>
    <row r="240">
      <c r="A240" s="76"/>
      <c r="B240" s="52"/>
      <c r="C240" s="52"/>
      <c r="D240" s="52"/>
      <c r="E240" s="52"/>
      <c r="F240" s="52"/>
      <c r="G240" s="52"/>
      <c r="H240" s="52"/>
      <c r="I240" s="358"/>
      <c r="J240" s="52"/>
      <c r="K240" s="52"/>
      <c r="L240" s="76"/>
      <c r="M240" s="52"/>
      <c r="N240" s="52"/>
      <c r="O240" s="52" t="str">
        <f t="shared" si="1"/>
        <v>750MeV</v>
      </c>
      <c r="P240" s="76" t="str">
        <f t="shared" si="10"/>
        <v>650MeV</v>
      </c>
      <c r="Q240" s="76">
        <f t="shared" si="8"/>
        <v>684.64</v>
      </c>
      <c r="R240" s="76">
        <f t="shared" si="6"/>
        <v>865.9</v>
      </c>
      <c r="S240" s="76">
        <f t="shared" si="9"/>
        <v>109.73</v>
      </c>
      <c r="T240" s="76"/>
      <c r="U240" s="76"/>
      <c r="V240" s="76"/>
    </row>
    <row r="241">
      <c r="A241" s="52"/>
      <c r="B241" s="52"/>
      <c r="C241" s="52"/>
      <c r="D241" s="52"/>
      <c r="E241" s="52"/>
      <c r="F241" s="52"/>
      <c r="G241" s="52"/>
      <c r="H241" s="52"/>
      <c r="I241" s="358"/>
      <c r="J241" s="52"/>
      <c r="K241" s="52"/>
      <c r="L241" s="76"/>
      <c r="M241" s="52"/>
      <c r="N241" s="52"/>
      <c r="O241" s="52" t="str">
        <f t="shared" si="1"/>
        <v>750MeV</v>
      </c>
      <c r="P241" s="76" t="str">
        <f t="shared" si="10"/>
        <v>650MeV</v>
      </c>
      <c r="Q241" s="76">
        <f t="shared" si="8"/>
        <v>684.64</v>
      </c>
      <c r="R241" s="76">
        <f t="shared" si="6"/>
        <v>865.9</v>
      </c>
      <c r="S241" s="76">
        <f t="shared" si="9"/>
        <v>109.73</v>
      </c>
      <c r="T241" s="76"/>
      <c r="U241" s="76"/>
      <c r="V241" s="76"/>
    </row>
    <row r="242">
      <c r="A242" s="76"/>
      <c r="B242" s="52"/>
      <c r="C242" s="52"/>
      <c r="D242" s="52"/>
      <c r="E242" s="52"/>
      <c r="F242" s="52"/>
      <c r="G242" s="52"/>
      <c r="H242" s="52"/>
      <c r="I242" s="358"/>
      <c r="J242" s="52"/>
      <c r="K242" s="52"/>
      <c r="L242" s="76"/>
      <c r="M242" s="52"/>
      <c r="N242" s="52"/>
      <c r="O242" s="52" t="str">
        <f t="shared" si="1"/>
        <v>750MeV</v>
      </c>
      <c r="P242" s="76" t="str">
        <f t="shared" si="10"/>
        <v>650MeV</v>
      </c>
      <c r="Q242" s="76">
        <f t="shared" si="8"/>
        <v>684.64</v>
      </c>
      <c r="R242" s="76">
        <f t="shared" si="6"/>
        <v>865.9</v>
      </c>
      <c r="S242" s="76">
        <f t="shared" si="9"/>
        <v>109.73</v>
      </c>
      <c r="T242" s="76"/>
      <c r="U242" s="76"/>
      <c r="V242" s="76"/>
    </row>
    <row r="243">
      <c r="A243" s="76"/>
      <c r="B243" s="52"/>
      <c r="C243" s="52"/>
      <c r="D243" s="52"/>
      <c r="E243" s="52"/>
      <c r="F243" s="52"/>
      <c r="G243" s="52"/>
      <c r="H243" s="52"/>
      <c r="I243" s="358"/>
      <c r="J243" s="52"/>
      <c r="K243" s="52"/>
      <c r="L243" s="76"/>
      <c r="M243" s="52"/>
      <c r="N243" s="52"/>
      <c r="O243" s="52" t="str">
        <f t="shared" si="1"/>
        <v>750MeV</v>
      </c>
      <c r="P243" s="76" t="str">
        <f t="shared" si="10"/>
        <v>650MeV</v>
      </c>
      <c r="Q243" s="76">
        <f t="shared" si="8"/>
        <v>684.64</v>
      </c>
      <c r="R243" s="76">
        <f t="shared" si="6"/>
        <v>865.9</v>
      </c>
      <c r="S243" s="76">
        <f t="shared" si="9"/>
        <v>109.73</v>
      </c>
      <c r="T243" s="76"/>
      <c r="U243" s="76"/>
      <c r="V243" s="76"/>
    </row>
    <row r="244">
      <c r="A244" s="76"/>
      <c r="B244" s="52"/>
      <c r="C244" s="52"/>
      <c r="D244" s="52"/>
      <c r="E244" s="52"/>
      <c r="F244" s="52"/>
      <c r="G244" s="52"/>
      <c r="H244" s="52"/>
      <c r="I244" s="358"/>
      <c r="J244" s="52"/>
      <c r="K244" s="52"/>
      <c r="L244" s="76"/>
      <c r="M244" s="52"/>
      <c r="N244" s="52"/>
      <c r="O244" s="52" t="str">
        <f t="shared" si="1"/>
        <v>750MeV</v>
      </c>
      <c r="P244" s="76" t="str">
        <f t="shared" si="10"/>
        <v>650MeV</v>
      </c>
      <c r="Q244" s="76">
        <f t="shared" si="8"/>
        <v>684.64</v>
      </c>
      <c r="R244" s="76">
        <f t="shared" si="6"/>
        <v>865.9</v>
      </c>
      <c r="S244" s="76">
        <f t="shared" si="9"/>
        <v>109.73</v>
      </c>
      <c r="T244" s="76"/>
      <c r="U244" s="76"/>
      <c r="V244" s="76"/>
    </row>
    <row r="245">
      <c r="A245" s="76"/>
      <c r="B245" s="52"/>
      <c r="C245" s="52"/>
      <c r="D245" s="52"/>
      <c r="E245" s="52"/>
      <c r="F245" s="52"/>
      <c r="G245" s="52"/>
      <c r="H245" s="52"/>
      <c r="I245" s="358"/>
      <c r="J245" s="52"/>
      <c r="K245" s="52"/>
      <c r="L245" s="76"/>
      <c r="M245" s="52"/>
      <c r="N245" s="52"/>
      <c r="O245" s="52" t="str">
        <f t="shared" si="1"/>
        <v>750MeV</v>
      </c>
      <c r="P245" s="76" t="str">
        <f t="shared" si="10"/>
        <v>650MeV</v>
      </c>
      <c r="Q245" s="76">
        <f t="shared" si="8"/>
        <v>684.64</v>
      </c>
      <c r="R245" s="76">
        <f t="shared" si="6"/>
        <v>865.9</v>
      </c>
      <c r="S245" s="76">
        <f t="shared" si="9"/>
        <v>109.73</v>
      </c>
      <c r="T245" s="76"/>
      <c r="U245" s="76"/>
      <c r="V245" s="76"/>
    </row>
    <row r="246">
      <c r="A246" s="76"/>
      <c r="B246" s="52"/>
      <c r="C246" s="52"/>
      <c r="D246" s="52"/>
      <c r="E246" s="52"/>
      <c r="F246" s="52"/>
      <c r="G246" s="52"/>
      <c r="H246" s="52"/>
      <c r="I246" s="358"/>
      <c r="J246" s="52"/>
      <c r="K246" s="52"/>
      <c r="L246" s="76"/>
      <c r="M246" s="52"/>
      <c r="N246" s="52"/>
      <c r="O246" s="52" t="str">
        <f t="shared" si="1"/>
        <v>750MeV</v>
      </c>
      <c r="P246" s="76" t="str">
        <f t="shared" si="10"/>
        <v>650MeV</v>
      </c>
      <c r="Q246" s="76">
        <f t="shared" si="8"/>
        <v>684.64</v>
      </c>
      <c r="R246" s="76">
        <f t="shared" si="6"/>
        <v>865.9</v>
      </c>
      <c r="S246" s="76">
        <f t="shared" si="9"/>
        <v>109.73</v>
      </c>
      <c r="T246" s="76"/>
      <c r="U246" s="76"/>
      <c r="V246" s="76"/>
    </row>
    <row r="247">
      <c r="A247" s="76"/>
      <c r="B247" s="52"/>
      <c r="C247" s="52"/>
      <c r="D247" s="52"/>
      <c r="E247" s="52"/>
      <c r="F247" s="52"/>
      <c r="G247" s="52"/>
      <c r="H247" s="52"/>
      <c r="I247" s="358"/>
      <c r="J247" s="52"/>
      <c r="K247" s="52"/>
      <c r="L247" s="76"/>
      <c r="M247" s="52"/>
      <c r="N247" s="52"/>
      <c r="O247" s="52" t="str">
        <f t="shared" si="1"/>
        <v>750MeV</v>
      </c>
      <c r="P247" s="76" t="str">
        <f t="shared" si="10"/>
        <v>650MeV</v>
      </c>
      <c r="Q247" s="76">
        <f t="shared" si="8"/>
        <v>684.64</v>
      </c>
      <c r="R247" s="76">
        <f t="shared" si="6"/>
        <v>865.9</v>
      </c>
      <c r="S247" s="76">
        <f t="shared" si="9"/>
        <v>109.73</v>
      </c>
      <c r="T247" s="76"/>
      <c r="U247" s="76"/>
      <c r="V247" s="76"/>
    </row>
    <row r="248">
      <c r="A248" s="76"/>
      <c r="B248" s="52"/>
      <c r="C248" s="52"/>
      <c r="D248" s="52"/>
      <c r="E248" s="52"/>
      <c r="F248" s="52"/>
      <c r="G248" s="52"/>
      <c r="H248" s="52"/>
      <c r="I248" s="358"/>
      <c r="J248" s="52"/>
      <c r="K248" s="52"/>
      <c r="L248" s="76"/>
      <c r="M248" s="52"/>
      <c r="N248" s="52"/>
      <c r="O248" s="52" t="str">
        <f t="shared" si="1"/>
        <v>750MeV</v>
      </c>
      <c r="P248" s="76" t="str">
        <f t="shared" si="10"/>
        <v>650MeV</v>
      </c>
      <c r="Q248" s="76">
        <f t="shared" si="8"/>
        <v>684.64</v>
      </c>
      <c r="R248" s="76">
        <f t="shared" si="6"/>
        <v>865.9</v>
      </c>
      <c r="S248" s="76">
        <f t="shared" si="9"/>
        <v>109.73</v>
      </c>
      <c r="T248" s="76"/>
      <c r="U248" s="76"/>
      <c r="V248" s="76"/>
    </row>
    <row r="249"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76"/>
      <c r="M249" s="52"/>
      <c r="N249" s="52"/>
      <c r="O249" s="52" t="str">
        <f t="shared" si="1"/>
        <v>750MeV</v>
      </c>
      <c r="P249" s="76" t="str">
        <f t="shared" si="10"/>
        <v>650MeV</v>
      </c>
      <c r="Q249" s="76">
        <f t="shared" si="8"/>
        <v>684.64</v>
      </c>
      <c r="R249" s="76">
        <f t="shared" si="6"/>
        <v>865.9</v>
      </c>
      <c r="S249" s="76">
        <f t="shared" si="9"/>
        <v>109.73</v>
      </c>
      <c r="T249" s="76"/>
      <c r="U249" s="76"/>
      <c r="V249" s="76"/>
    </row>
    <row r="250">
      <c r="A250" s="76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76"/>
      <c r="M250" s="52"/>
      <c r="N250" s="52"/>
      <c r="O250" s="52" t="str">
        <f t="shared" si="1"/>
        <v>750MeV</v>
      </c>
      <c r="P250" s="76" t="str">
        <f t="shared" si="10"/>
        <v>650MeV</v>
      </c>
      <c r="Q250" s="76">
        <f t="shared" si="8"/>
        <v>684.64</v>
      </c>
      <c r="R250" s="76">
        <f t="shared" si="6"/>
        <v>865.9</v>
      </c>
      <c r="S250" s="76">
        <f t="shared" si="9"/>
        <v>109.73</v>
      </c>
      <c r="T250" s="76"/>
      <c r="U250" s="76"/>
      <c r="V250" s="76"/>
    </row>
    <row r="251">
      <c r="A251" s="76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76"/>
      <c r="M251" s="52"/>
      <c r="N251" s="52"/>
      <c r="O251" s="52" t="str">
        <f t="shared" si="1"/>
        <v>750MeV</v>
      </c>
      <c r="P251" s="76" t="str">
        <f t="shared" si="10"/>
        <v>650MeV</v>
      </c>
      <c r="Q251" s="76">
        <f t="shared" si="8"/>
        <v>684.64</v>
      </c>
      <c r="R251" s="76">
        <f t="shared" si="6"/>
        <v>865.9</v>
      </c>
      <c r="S251" s="76">
        <f t="shared" si="9"/>
        <v>109.73</v>
      </c>
      <c r="T251" s="76"/>
      <c r="U251" s="76"/>
      <c r="V251" s="76"/>
    </row>
    <row r="252">
      <c r="A252" s="76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76"/>
      <c r="M252" s="52"/>
      <c r="N252" s="52"/>
      <c r="O252" s="52" t="str">
        <f t="shared" si="1"/>
        <v>750MeV</v>
      </c>
      <c r="P252" s="76" t="str">
        <f t="shared" si="10"/>
        <v>650MeV</v>
      </c>
      <c r="Q252" s="76">
        <f t="shared" si="8"/>
        <v>684.64</v>
      </c>
      <c r="R252" s="76">
        <f t="shared" si="6"/>
        <v>865.9</v>
      </c>
      <c r="S252" s="76">
        <f t="shared" si="9"/>
        <v>109.73</v>
      </c>
      <c r="T252" s="76"/>
      <c r="U252" s="76"/>
      <c r="V252" s="76"/>
    </row>
    <row r="253">
      <c r="A253" s="76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76"/>
      <c r="M253" s="52"/>
      <c r="N253" s="52"/>
      <c r="O253" s="52" t="str">
        <f t="shared" si="1"/>
        <v>750MeV</v>
      </c>
      <c r="P253" s="76" t="str">
        <f t="shared" si="10"/>
        <v>650MeV</v>
      </c>
      <c r="Q253" s="76">
        <f t="shared" si="8"/>
        <v>684.64</v>
      </c>
      <c r="R253" s="76">
        <f t="shared" si="6"/>
        <v>865.9</v>
      </c>
      <c r="S253" s="76">
        <f t="shared" si="9"/>
        <v>109.73</v>
      </c>
      <c r="T253" s="76"/>
      <c r="U253" s="76"/>
      <c r="V253" s="76"/>
    </row>
    <row r="254">
      <c r="A254" s="76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76"/>
      <c r="M254" s="52"/>
      <c r="N254" s="52"/>
      <c r="O254" s="52" t="str">
        <f t="shared" si="1"/>
        <v>750MeV</v>
      </c>
      <c r="P254" s="76" t="str">
        <f t="shared" si="10"/>
        <v>650MeV</v>
      </c>
      <c r="Q254" s="76">
        <f t="shared" si="8"/>
        <v>684.64</v>
      </c>
      <c r="R254" s="76">
        <f t="shared" si="6"/>
        <v>865.9</v>
      </c>
      <c r="S254" s="76">
        <f t="shared" si="9"/>
        <v>109.73</v>
      </c>
      <c r="T254" s="76"/>
      <c r="U254" s="76"/>
      <c r="V254" s="76"/>
    </row>
    <row r="255">
      <c r="A255" s="76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 t="str">
        <f t="shared" si="1"/>
        <v>750MeV</v>
      </c>
      <c r="P255" s="76" t="str">
        <f t="shared" si="10"/>
        <v>650MeV</v>
      </c>
      <c r="Q255" s="76">
        <f t="shared" si="8"/>
        <v>684.64</v>
      </c>
      <c r="R255" s="76">
        <f t="shared" si="6"/>
        <v>865.9</v>
      </c>
      <c r="S255" s="76">
        <f t="shared" si="9"/>
        <v>109.73</v>
      </c>
      <c r="T255" s="76"/>
      <c r="U255" s="76"/>
      <c r="V255" s="76"/>
    </row>
    <row r="256">
      <c r="A256" s="76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 t="str">
        <f t="shared" si="1"/>
        <v>750MeV</v>
      </c>
      <c r="P256" s="76" t="str">
        <f t="shared" si="10"/>
        <v>650MeV</v>
      </c>
      <c r="Q256" s="76">
        <f t="shared" si="8"/>
        <v>684.64</v>
      </c>
      <c r="R256" s="76">
        <f t="shared" si="6"/>
        <v>865.9</v>
      </c>
      <c r="S256" s="76">
        <f t="shared" si="9"/>
        <v>109.73</v>
      </c>
      <c r="T256" s="76"/>
      <c r="U256" s="76"/>
      <c r="V256" s="76"/>
    </row>
    <row r="257">
      <c r="A257" s="76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 t="str">
        <f t="shared" si="1"/>
        <v>750MeV</v>
      </c>
      <c r="P257" s="76" t="str">
        <f t="shared" si="10"/>
        <v>650MeV</v>
      </c>
      <c r="Q257" s="76">
        <f t="shared" si="8"/>
        <v>684.64</v>
      </c>
      <c r="R257" s="76">
        <f t="shared" si="6"/>
        <v>865.9</v>
      </c>
      <c r="S257" s="76">
        <f t="shared" si="9"/>
        <v>109.73</v>
      </c>
      <c r="T257" s="76"/>
      <c r="U257" s="76"/>
      <c r="V257" s="76"/>
    </row>
    <row r="258">
      <c r="A258" s="104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76"/>
      <c r="M258" s="52"/>
      <c r="N258" s="52"/>
      <c r="O258" s="52" t="str">
        <f t="shared" si="1"/>
        <v>750MeV</v>
      </c>
      <c r="P258" s="76" t="str">
        <f t="shared" si="10"/>
        <v>650MeV</v>
      </c>
      <c r="Q258" s="76">
        <f t="shared" si="8"/>
        <v>684.64</v>
      </c>
      <c r="R258" s="76">
        <f t="shared" si="6"/>
        <v>865.9</v>
      </c>
      <c r="S258" s="76">
        <f t="shared" si="9"/>
        <v>109.73</v>
      </c>
      <c r="T258" s="76"/>
      <c r="U258" s="76"/>
      <c r="V258" s="76"/>
    </row>
    <row r="259">
      <c r="A259" s="76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76"/>
      <c r="M259" s="52"/>
      <c r="N259" s="52"/>
      <c r="O259" s="52" t="str">
        <f t="shared" si="1"/>
        <v>750MeV</v>
      </c>
      <c r="P259" s="76" t="str">
        <f t="shared" si="10"/>
        <v>650MeV</v>
      </c>
      <c r="Q259" s="76">
        <f t="shared" si="8"/>
        <v>684.64</v>
      </c>
      <c r="R259" s="76">
        <f t="shared" si="6"/>
        <v>865.9</v>
      </c>
      <c r="S259" s="76">
        <f t="shared" si="9"/>
        <v>109.73</v>
      </c>
      <c r="T259" s="76"/>
      <c r="U259" s="76"/>
      <c r="V259" s="76"/>
    </row>
    <row r="260">
      <c r="A260" s="76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76"/>
      <c r="M260" s="52"/>
      <c r="N260" s="52"/>
      <c r="O260" s="52" t="str">
        <f t="shared" si="1"/>
        <v>750MeV</v>
      </c>
      <c r="P260" s="76" t="str">
        <f t="shared" si="10"/>
        <v>650MeV</v>
      </c>
      <c r="Q260" s="76">
        <f t="shared" si="8"/>
        <v>684.64</v>
      </c>
      <c r="R260" s="76">
        <f t="shared" si="6"/>
        <v>865.9</v>
      </c>
      <c r="S260" s="76">
        <f t="shared" si="9"/>
        <v>109.73</v>
      </c>
      <c r="T260" s="76"/>
      <c r="U260" s="76"/>
      <c r="V260" s="76"/>
    </row>
    <row r="261">
      <c r="A261" s="76"/>
      <c r="B261" s="52"/>
      <c r="C261" s="52"/>
      <c r="D261" s="52"/>
      <c r="E261" s="52"/>
      <c r="F261" s="52"/>
      <c r="G261" s="52"/>
      <c r="H261" s="52"/>
      <c r="I261" s="52"/>
      <c r="J261" s="52"/>
      <c r="K261" s="52"/>
      <c r="L261" s="76"/>
      <c r="M261" s="52"/>
      <c r="N261" s="52"/>
      <c r="O261" s="52" t="str">
        <f t="shared" si="1"/>
        <v>750MeV</v>
      </c>
      <c r="P261" s="76" t="str">
        <f t="shared" si="10"/>
        <v>650MeV</v>
      </c>
      <c r="Q261" s="76">
        <f t="shared" si="8"/>
        <v>684.64</v>
      </c>
      <c r="R261" s="76">
        <f t="shared" si="6"/>
        <v>865.9</v>
      </c>
      <c r="S261" s="76">
        <f t="shared" si="9"/>
        <v>109.73</v>
      </c>
      <c r="T261" s="76"/>
      <c r="U261" s="76"/>
      <c r="V261" s="76"/>
    </row>
    <row r="262">
      <c r="A262" s="76"/>
      <c r="B262" s="52"/>
      <c r="C262" s="52"/>
      <c r="D262" s="52"/>
      <c r="E262" s="52"/>
      <c r="F262" s="52"/>
      <c r="G262" s="52"/>
      <c r="H262" s="52"/>
      <c r="I262" s="52"/>
      <c r="J262" s="52"/>
      <c r="K262" s="52"/>
      <c r="L262" s="76"/>
      <c r="M262" s="52"/>
      <c r="N262" s="52"/>
      <c r="O262" s="52" t="str">
        <f t="shared" si="1"/>
        <v>750MeV</v>
      </c>
      <c r="P262" s="76" t="str">
        <f t="shared" si="10"/>
        <v>650MeV</v>
      </c>
      <c r="Q262" s="76">
        <f t="shared" si="8"/>
        <v>684.64</v>
      </c>
      <c r="R262" s="76">
        <f t="shared" si="6"/>
        <v>865.9</v>
      </c>
      <c r="S262" s="76">
        <f t="shared" si="9"/>
        <v>109.73</v>
      </c>
      <c r="T262" s="76"/>
      <c r="U262" s="76"/>
      <c r="V262" s="76"/>
    </row>
    <row r="263">
      <c r="A263" s="76"/>
      <c r="B263" s="52"/>
      <c r="C263" s="52"/>
      <c r="D263" s="52"/>
      <c r="E263" s="52"/>
      <c r="F263" s="52"/>
      <c r="G263" s="52"/>
      <c r="H263" s="52"/>
      <c r="I263" s="52"/>
      <c r="J263" s="52"/>
      <c r="K263" s="52"/>
      <c r="L263" s="76"/>
      <c r="M263" s="52"/>
      <c r="N263" s="52"/>
      <c r="O263" s="52" t="str">
        <f t="shared" si="1"/>
        <v>750MeV</v>
      </c>
      <c r="P263" s="76" t="str">
        <f t="shared" si="10"/>
        <v>650MeV</v>
      </c>
      <c r="Q263" s="76">
        <f t="shared" si="8"/>
        <v>684.64</v>
      </c>
      <c r="R263" s="76">
        <f t="shared" si="6"/>
        <v>865.9</v>
      </c>
      <c r="S263" s="76">
        <f t="shared" si="9"/>
        <v>109.73</v>
      </c>
      <c r="T263" s="76"/>
      <c r="U263" s="76"/>
      <c r="V263" s="76"/>
    </row>
    <row r="264">
      <c r="A264" s="76"/>
      <c r="B264" s="52"/>
      <c r="C264" s="52"/>
      <c r="D264" s="52"/>
      <c r="E264" s="52"/>
      <c r="F264" s="52"/>
      <c r="G264" s="52"/>
      <c r="H264" s="52"/>
      <c r="I264" s="52"/>
      <c r="J264" s="52"/>
      <c r="K264" s="52"/>
      <c r="L264" s="52"/>
      <c r="M264" s="52"/>
      <c r="N264" s="52"/>
      <c r="O264" s="52" t="str">
        <f t="shared" si="1"/>
        <v>750MeV</v>
      </c>
      <c r="P264" s="76" t="str">
        <f t="shared" si="10"/>
        <v>650MeV</v>
      </c>
      <c r="Q264" s="76">
        <f t="shared" si="8"/>
        <v>684.64</v>
      </c>
      <c r="R264" s="76">
        <f t="shared" si="6"/>
        <v>865.9</v>
      </c>
      <c r="S264" s="76">
        <f t="shared" si="9"/>
        <v>109.73</v>
      </c>
      <c r="T264" s="76"/>
      <c r="U264" s="76"/>
      <c r="V264" s="76"/>
    </row>
    <row r="265">
      <c r="A265" s="76"/>
      <c r="B265" s="52"/>
      <c r="C265" s="52"/>
      <c r="D265" s="52"/>
      <c r="E265" s="52"/>
      <c r="F265" s="52"/>
      <c r="G265" s="52"/>
      <c r="H265" s="52"/>
      <c r="I265" s="52"/>
      <c r="J265" s="52"/>
      <c r="K265" s="52"/>
      <c r="L265" s="52"/>
      <c r="M265" s="52"/>
      <c r="N265" s="52"/>
      <c r="O265" s="52" t="str">
        <f t="shared" si="1"/>
        <v>750MeV</v>
      </c>
      <c r="P265" s="76" t="str">
        <f t="shared" si="10"/>
        <v>650MeV</v>
      </c>
      <c r="Q265" s="76">
        <f>if($H265="LH2",$Q264+$F265,$Q264+0)</f>
        <v>684.64</v>
      </c>
      <c r="R265" s="76">
        <f>if($H265="LD2",$R264+$F265,$R264+0)</f>
        <v>865.9</v>
      </c>
      <c r="S265" s="76">
        <f>if($H265="dummy",$S264+$F265,$S264+0)</f>
        <v>109.73</v>
      </c>
      <c r="T265" s="76"/>
      <c r="U265" s="76"/>
      <c r="V265" s="76"/>
    </row>
    <row r="266">
      <c r="A266" s="76"/>
      <c r="B266" s="52"/>
      <c r="C266" s="52"/>
      <c r="D266" s="52"/>
      <c r="E266" s="52"/>
      <c r="F266" s="52"/>
      <c r="G266" s="52"/>
      <c r="H266" s="52"/>
      <c r="I266" s="52"/>
      <c r="J266" s="52"/>
      <c r="K266" s="52"/>
      <c r="L266" s="76"/>
      <c r="M266" s="52"/>
      <c r="N266" s="52"/>
      <c r="O266" s="52" t="str">
        <f t="shared" si="1"/>
        <v>750MeV</v>
      </c>
      <c r="P266" s="76" t="str">
        <f t="shared" si="10"/>
        <v>650MeV</v>
      </c>
      <c r="Q266" s="76">
        <f t="shared" ref="Q266:Q462" si="11">if($I266="LH2",$Q265+$F266,$Q265+0)</f>
        <v>684.64</v>
      </c>
      <c r="R266" s="76">
        <f t="shared" ref="R266:R462" si="12">if($I266="LD2",$R265+$F266,$R265+0)</f>
        <v>865.9</v>
      </c>
      <c r="S266" s="76">
        <f t="shared" ref="S266:S462" si="13">if($I266="dummy",$S265+$F266,$S265+0)</f>
        <v>109.73</v>
      </c>
      <c r="T266" s="76"/>
      <c r="U266" s="76"/>
      <c r="V266" s="76"/>
    </row>
    <row r="267">
      <c r="A267" s="76"/>
      <c r="B267" s="52"/>
      <c r="C267" s="52"/>
      <c r="D267" s="52"/>
      <c r="E267" s="52"/>
      <c r="F267" s="52"/>
      <c r="G267" s="52"/>
      <c r="H267" s="52"/>
      <c r="I267" s="52"/>
      <c r="J267" s="52"/>
      <c r="K267" s="52"/>
      <c r="L267" s="76"/>
      <c r="M267" s="52"/>
      <c r="N267" s="52"/>
      <c r="O267" s="52" t="str">
        <f t="shared" si="1"/>
        <v>750MeV</v>
      </c>
      <c r="P267" s="76" t="str">
        <f t="shared" si="10"/>
        <v>650MeV</v>
      </c>
      <c r="Q267" s="76">
        <f t="shared" si="11"/>
        <v>684.64</v>
      </c>
      <c r="R267" s="76">
        <f t="shared" si="12"/>
        <v>865.9</v>
      </c>
      <c r="S267" s="76">
        <f t="shared" si="13"/>
        <v>109.73</v>
      </c>
      <c r="T267" s="76"/>
      <c r="U267" s="76"/>
      <c r="V267" s="76"/>
    </row>
    <row r="268">
      <c r="A268" s="76"/>
      <c r="B268" s="52"/>
      <c r="C268" s="52"/>
      <c r="D268" s="52"/>
      <c r="E268" s="52"/>
      <c r="F268" s="52"/>
      <c r="G268" s="52"/>
      <c r="H268" s="52"/>
      <c r="I268" s="52"/>
      <c r="J268" s="52"/>
      <c r="K268" s="52"/>
      <c r="L268" s="76"/>
      <c r="M268" s="52"/>
      <c r="N268" s="52"/>
      <c r="O268" s="52" t="str">
        <f t="shared" si="1"/>
        <v>750MeV</v>
      </c>
      <c r="P268" s="76" t="str">
        <f t="shared" si="10"/>
        <v>650MeV</v>
      </c>
      <c r="Q268" s="76">
        <f t="shared" si="11"/>
        <v>684.64</v>
      </c>
      <c r="R268" s="76">
        <f t="shared" si="12"/>
        <v>865.9</v>
      </c>
      <c r="S268" s="76">
        <f t="shared" si="13"/>
        <v>109.73</v>
      </c>
      <c r="T268" s="76"/>
      <c r="U268" s="76"/>
      <c r="V268" s="76"/>
    </row>
    <row r="269">
      <c r="A269" s="76"/>
      <c r="B269" s="52"/>
      <c r="C269" s="52"/>
      <c r="D269" s="52"/>
      <c r="E269" s="52"/>
      <c r="F269" s="52"/>
      <c r="G269" s="52"/>
      <c r="H269" s="52"/>
      <c r="I269" s="52"/>
      <c r="J269" s="52"/>
      <c r="K269" s="52"/>
      <c r="L269" s="52"/>
      <c r="M269" s="52"/>
      <c r="N269" s="52"/>
      <c r="O269" s="52" t="str">
        <f t="shared" si="1"/>
        <v>750MeV</v>
      </c>
      <c r="P269" s="76" t="str">
        <f t="shared" si="10"/>
        <v>650MeV</v>
      </c>
      <c r="Q269" s="76">
        <f t="shared" si="11"/>
        <v>684.64</v>
      </c>
      <c r="R269" s="76">
        <f t="shared" si="12"/>
        <v>865.9</v>
      </c>
      <c r="S269" s="76">
        <f t="shared" si="13"/>
        <v>109.73</v>
      </c>
      <c r="T269" s="76"/>
      <c r="U269" s="76"/>
      <c r="V269" s="76"/>
    </row>
    <row r="270">
      <c r="A270" s="76"/>
      <c r="B270" s="52"/>
      <c r="C270" s="52"/>
      <c r="D270" s="52"/>
      <c r="E270" s="52"/>
      <c r="F270" s="52"/>
      <c r="G270" s="52"/>
      <c r="H270" s="52"/>
      <c r="I270" s="52"/>
      <c r="J270" s="52"/>
      <c r="K270" s="52"/>
      <c r="L270" s="76"/>
      <c r="M270" s="52"/>
      <c r="N270" s="52"/>
      <c r="O270" s="52" t="str">
        <f t="shared" si="1"/>
        <v>750MeV</v>
      </c>
      <c r="P270" s="76" t="str">
        <f t="shared" si="10"/>
        <v>650MeV</v>
      </c>
      <c r="Q270" s="76">
        <f t="shared" si="11"/>
        <v>684.64</v>
      </c>
      <c r="R270" s="76">
        <f t="shared" si="12"/>
        <v>865.9</v>
      </c>
      <c r="S270" s="76">
        <f t="shared" si="13"/>
        <v>109.73</v>
      </c>
      <c r="T270" s="76"/>
      <c r="U270" s="76"/>
      <c r="V270" s="76"/>
    </row>
    <row r="271">
      <c r="A271" s="76"/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76"/>
      <c r="M271" s="52"/>
      <c r="N271" s="52"/>
      <c r="O271" s="52" t="str">
        <f t="shared" si="1"/>
        <v>750MeV</v>
      </c>
      <c r="P271" s="76" t="str">
        <f t="shared" si="10"/>
        <v>650MeV</v>
      </c>
      <c r="Q271" s="76">
        <f t="shared" si="11"/>
        <v>684.64</v>
      </c>
      <c r="R271" s="76">
        <f t="shared" si="12"/>
        <v>865.9</v>
      </c>
      <c r="S271" s="76">
        <f t="shared" si="13"/>
        <v>109.73</v>
      </c>
      <c r="T271" s="76"/>
      <c r="U271" s="76"/>
      <c r="V271" s="76"/>
    </row>
    <row r="272">
      <c r="A272" s="76"/>
      <c r="B272" s="52"/>
      <c r="C272" s="52"/>
      <c r="D272" s="52"/>
      <c r="E272" s="52"/>
      <c r="F272" s="52"/>
      <c r="G272" s="52"/>
      <c r="H272" s="52"/>
      <c r="I272" s="52"/>
      <c r="J272" s="52"/>
      <c r="K272" s="52"/>
      <c r="L272" s="76"/>
      <c r="M272" s="52"/>
      <c r="N272" s="52"/>
      <c r="O272" s="52" t="str">
        <f t="shared" si="1"/>
        <v>750MeV</v>
      </c>
      <c r="P272" s="76" t="str">
        <f t="shared" si="10"/>
        <v>650MeV</v>
      </c>
      <c r="Q272" s="76">
        <f t="shared" si="11"/>
        <v>684.64</v>
      </c>
      <c r="R272" s="76">
        <f t="shared" si="12"/>
        <v>865.9</v>
      </c>
      <c r="S272" s="76">
        <f t="shared" si="13"/>
        <v>109.73</v>
      </c>
      <c r="T272" s="76"/>
      <c r="U272" s="76"/>
      <c r="V272" s="76"/>
    </row>
    <row r="273">
      <c r="A273" s="76"/>
      <c r="B273" s="52"/>
      <c r="C273" s="52"/>
      <c r="D273" s="52"/>
      <c r="E273" s="52"/>
      <c r="F273" s="52"/>
      <c r="G273" s="52"/>
      <c r="H273" s="52"/>
      <c r="I273" s="52"/>
      <c r="J273" s="52"/>
      <c r="K273" s="52"/>
      <c r="L273" s="76"/>
      <c r="M273" s="52"/>
      <c r="N273" s="52"/>
      <c r="O273" s="52" t="str">
        <f t="shared" si="1"/>
        <v>750MeV</v>
      </c>
      <c r="P273" s="76" t="str">
        <f t="shared" si="10"/>
        <v>650MeV</v>
      </c>
      <c r="Q273" s="76">
        <f t="shared" si="11"/>
        <v>684.64</v>
      </c>
      <c r="R273" s="76">
        <f t="shared" si="12"/>
        <v>865.9</v>
      </c>
      <c r="S273" s="76">
        <f t="shared" si="13"/>
        <v>109.73</v>
      </c>
      <c r="T273" s="76"/>
      <c r="U273" s="76"/>
      <c r="V273" s="76"/>
    </row>
    <row r="274">
      <c r="A274" s="76"/>
      <c r="B274" s="52"/>
      <c r="C274" s="52"/>
      <c r="D274" s="52"/>
      <c r="E274" s="52"/>
      <c r="F274" s="52"/>
      <c r="G274" s="52"/>
      <c r="H274" s="52"/>
      <c r="I274" s="52"/>
      <c r="J274" s="52"/>
      <c r="K274" s="52"/>
      <c r="L274" s="76"/>
      <c r="M274" s="52"/>
      <c r="N274" s="52"/>
      <c r="O274" s="52" t="str">
        <f t="shared" si="1"/>
        <v>750MeV</v>
      </c>
      <c r="P274" s="76" t="str">
        <f t="shared" si="10"/>
        <v>650MeV</v>
      </c>
      <c r="Q274" s="76">
        <f t="shared" si="11"/>
        <v>684.64</v>
      </c>
      <c r="R274" s="76">
        <f t="shared" si="12"/>
        <v>865.9</v>
      </c>
      <c r="S274" s="76">
        <f t="shared" si="13"/>
        <v>109.73</v>
      </c>
      <c r="T274" s="76"/>
      <c r="U274" s="76"/>
      <c r="V274" s="76"/>
    </row>
    <row r="275">
      <c r="A275" s="76"/>
      <c r="B275" s="52"/>
      <c r="C275" s="52"/>
      <c r="D275" s="52"/>
      <c r="E275" s="52"/>
      <c r="F275" s="52"/>
      <c r="G275" s="52"/>
      <c r="H275" s="52"/>
      <c r="I275" s="52"/>
      <c r="J275" s="52"/>
      <c r="K275" s="52"/>
      <c r="L275" s="76"/>
      <c r="M275" s="52"/>
      <c r="N275" s="52"/>
      <c r="O275" s="52" t="str">
        <f t="shared" si="1"/>
        <v>750MeV</v>
      </c>
      <c r="P275" s="76" t="str">
        <f t="shared" si="10"/>
        <v>650MeV</v>
      </c>
      <c r="Q275" s="76">
        <f t="shared" si="11"/>
        <v>684.64</v>
      </c>
      <c r="R275" s="76">
        <f t="shared" si="12"/>
        <v>865.9</v>
      </c>
      <c r="S275" s="76">
        <f t="shared" si="13"/>
        <v>109.73</v>
      </c>
      <c r="T275" s="76"/>
      <c r="U275" s="76"/>
      <c r="V275" s="76"/>
    </row>
    <row r="276">
      <c r="A276" s="76"/>
      <c r="B276" s="52"/>
      <c r="C276" s="52"/>
      <c r="D276" s="52"/>
      <c r="E276" s="52"/>
      <c r="F276" s="52"/>
      <c r="G276" s="52"/>
      <c r="H276" s="52"/>
      <c r="I276" s="52"/>
      <c r="J276" s="52"/>
      <c r="K276" s="52"/>
      <c r="L276" s="76"/>
      <c r="M276" s="52"/>
      <c r="N276" s="52"/>
      <c r="O276" s="52" t="str">
        <f t="shared" si="1"/>
        <v>750MeV</v>
      </c>
      <c r="P276" s="76" t="str">
        <f t="shared" si="10"/>
        <v>650MeV</v>
      </c>
      <c r="Q276" s="76">
        <f t="shared" si="11"/>
        <v>684.64</v>
      </c>
      <c r="R276" s="76">
        <f t="shared" si="12"/>
        <v>865.9</v>
      </c>
      <c r="S276" s="76">
        <f t="shared" si="13"/>
        <v>109.73</v>
      </c>
      <c r="T276" s="76"/>
      <c r="U276" s="76"/>
      <c r="V276" s="76"/>
    </row>
    <row r="277">
      <c r="A277" s="76"/>
      <c r="B277" s="52"/>
      <c r="C277" s="52"/>
      <c r="D277" s="52"/>
      <c r="E277" s="52"/>
      <c r="F277" s="52"/>
      <c r="G277" s="52"/>
      <c r="H277" s="52"/>
      <c r="I277" s="52"/>
      <c r="J277" s="52"/>
      <c r="K277" s="52"/>
      <c r="L277" s="76"/>
      <c r="M277" s="52"/>
      <c r="N277" s="52"/>
      <c r="O277" s="52" t="str">
        <f t="shared" si="1"/>
        <v>750MeV</v>
      </c>
      <c r="P277" s="76" t="str">
        <f t="shared" si="10"/>
        <v>650MeV</v>
      </c>
      <c r="Q277" s="76">
        <f t="shared" si="11"/>
        <v>684.64</v>
      </c>
      <c r="R277" s="76">
        <f t="shared" si="12"/>
        <v>865.9</v>
      </c>
      <c r="S277" s="76">
        <f t="shared" si="13"/>
        <v>109.73</v>
      </c>
      <c r="T277" s="76"/>
      <c r="U277" s="76"/>
      <c r="V277" s="76"/>
    </row>
    <row r="278">
      <c r="A278" s="76"/>
      <c r="B278" s="52"/>
      <c r="C278" s="52"/>
      <c r="D278" s="52"/>
      <c r="E278" s="52"/>
      <c r="F278" s="52"/>
      <c r="G278" s="52"/>
      <c r="H278" s="52"/>
      <c r="I278" s="52"/>
      <c r="J278" s="52"/>
      <c r="K278" s="52"/>
      <c r="L278" s="76"/>
      <c r="M278" s="52"/>
      <c r="N278" s="52"/>
      <c r="O278" s="52" t="str">
        <f t="shared" si="1"/>
        <v>750MeV</v>
      </c>
      <c r="P278" s="76" t="str">
        <f t="shared" si="10"/>
        <v>650MeV</v>
      </c>
      <c r="Q278" s="76">
        <f t="shared" si="11"/>
        <v>684.64</v>
      </c>
      <c r="R278" s="76">
        <f t="shared" si="12"/>
        <v>865.9</v>
      </c>
      <c r="S278" s="76">
        <f t="shared" si="13"/>
        <v>109.73</v>
      </c>
      <c r="T278" s="76"/>
      <c r="U278" s="76"/>
      <c r="V278" s="76"/>
    </row>
    <row r="279">
      <c r="A279" s="76"/>
      <c r="B279" s="52"/>
      <c r="C279" s="52"/>
      <c r="D279" s="52"/>
      <c r="E279" s="52"/>
      <c r="F279" s="52"/>
      <c r="G279" s="52"/>
      <c r="H279" s="52"/>
      <c r="I279" s="52"/>
      <c r="J279" s="52"/>
      <c r="K279" s="52"/>
      <c r="L279" s="76"/>
      <c r="M279" s="52"/>
      <c r="N279" s="52"/>
      <c r="O279" s="52" t="str">
        <f t="shared" si="1"/>
        <v>750MeV</v>
      </c>
      <c r="P279" s="76" t="str">
        <f t="shared" si="10"/>
        <v>650MeV</v>
      </c>
      <c r="Q279" s="76">
        <f t="shared" si="11"/>
        <v>684.64</v>
      </c>
      <c r="R279" s="76">
        <f t="shared" si="12"/>
        <v>865.9</v>
      </c>
      <c r="S279" s="76">
        <f t="shared" si="13"/>
        <v>109.73</v>
      </c>
      <c r="T279" s="76"/>
      <c r="U279" s="76"/>
      <c r="V279" s="76"/>
    </row>
    <row r="280">
      <c r="A280" s="76"/>
      <c r="B280" s="52"/>
      <c r="C280" s="52"/>
      <c r="D280" s="52"/>
      <c r="E280" s="52"/>
      <c r="F280" s="52"/>
      <c r="G280" s="52"/>
      <c r="H280" s="52"/>
      <c r="I280" s="52"/>
      <c r="J280" s="52"/>
      <c r="K280" s="52"/>
      <c r="L280" s="52"/>
      <c r="M280" s="52"/>
      <c r="N280" s="52"/>
      <c r="O280" s="52" t="str">
        <f t="shared" si="1"/>
        <v>750MeV</v>
      </c>
      <c r="P280" s="76" t="str">
        <f t="shared" si="10"/>
        <v>650MeV</v>
      </c>
      <c r="Q280" s="76">
        <f t="shared" si="11"/>
        <v>684.64</v>
      </c>
      <c r="R280" s="76">
        <f t="shared" si="12"/>
        <v>865.9</v>
      </c>
      <c r="S280" s="76">
        <f t="shared" si="13"/>
        <v>109.73</v>
      </c>
      <c r="T280" s="76"/>
      <c r="U280" s="76"/>
      <c r="V280" s="76"/>
    </row>
    <row r="281">
      <c r="A281" s="76"/>
      <c r="B281" s="52"/>
      <c r="C281" s="52"/>
      <c r="D281" s="52"/>
      <c r="E281" s="52"/>
      <c r="F281" s="52"/>
      <c r="G281" s="52"/>
      <c r="H281" s="52"/>
      <c r="I281" s="52"/>
      <c r="J281" s="52"/>
      <c r="K281" s="52"/>
      <c r="L281" s="76"/>
      <c r="M281" s="52"/>
      <c r="N281" s="52"/>
      <c r="O281" s="52" t="str">
        <f t="shared" si="1"/>
        <v>750MeV</v>
      </c>
      <c r="P281" s="76" t="str">
        <f t="shared" si="10"/>
        <v>650MeV</v>
      </c>
      <c r="Q281" s="76">
        <f t="shared" si="11"/>
        <v>684.64</v>
      </c>
      <c r="R281" s="76">
        <f t="shared" si="12"/>
        <v>865.9</v>
      </c>
      <c r="S281" s="76">
        <f t="shared" si="13"/>
        <v>109.73</v>
      </c>
      <c r="T281" s="76"/>
      <c r="U281" s="76"/>
      <c r="V281" s="76"/>
    </row>
    <row r="282">
      <c r="A282" s="76"/>
      <c r="B282" s="52"/>
      <c r="C282" s="52"/>
      <c r="D282" s="52"/>
      <c r="E282" s="52"/>
      <c r="F282" s="52"/>
      <c r="G282" s="52"/>
      <c r="H282" s="52"/>
      <c r="I282" s="52"/>
      <c r="J282" s="52"/>
      <c r="K282" s="52"/>
      <c r="L282" s="76"/>
      <c r="M282" s="52"/>
      <c r="N282" s="52"/>
      <c r="O282" s="52" t="str">
        <f t="shared" si="1"/>
        <v>750MeV</v>
      </c>
      <c r="P282" s="76" t="str">
        <f t="shared" si="10"/>
        <v>650MeV</v>
      </c>
      <c r="Q282" s="76">
        <f t="shared" si="11"/>
        <v>684.64</v>
      </c>
      <c r="R282" s="76">
        <f t="shared" si="12"/>
        <v>865.9</v>
      </c>
      <c r="S282" s="76">
        <f t="shared" si="13"/>
        <v>109.73</v>
      </c>
      <c r="T282" s="76"/>
      <c r="U282" s="76"/>
      <c r="V282" s="76"/>
    </row>
    <row r="283">
      <c r="A283" s="76"/>
      <c r="B283" s="52"/>
      <c r="C283" s="52"/>
      <c r="D283" s="52"/>
      <c r="E283" s="52"/>
      <c r="F283" s="52"/>
      <c r="G283" s="52"/>
      <c r="H283" s="52"/>
      <c r="I283" s="52"/>
      <c r="J283" s="52"/>
      <c r="K283" s="52"/>
      <c r="L283" s="76"/>
      <c r="M283" s="52"/>
      <c r="N283" s="52"/>
      <c r="O283" s="52" t="str">
        <f t="shared" si="1"/>
        <v>750MeV</v>
      </c>
      <c r="P283" s="76" t="str">
        <f t="shared" si="10"/>
        <v>650MeV</v>
      </c>
      <c r="Q283" s="76">
        <f t="shared" si="11"/>
        <v>684.64</v>
      </c>
      <c r="R283" s="76">
        <f t="shared" si="12"/>
        <v>865.9</v>
      </c>
      <c r="S283" s="76">
        <f t="shared" si="13"/>
        <v>109.73</v>
      </c>
      <c r="T283" s="76"/>
      <c r="U283" s="76"/>
      <c r="V283" s="76"/>
    </row>
    <row r="284">
      <c r="A284" s="76"/>
      <c r="B284" s="52"/>
      <c r="C284" s="52"/>
      <c r="D284" s="52"/>
      <c r="E284" s="52"/>
      <c r="F284" s="52"/>
      <c r="G284" s="52"/>
      <c r="H284" s="52"/>
      <c r="I284" s="52"/>
      <c r="J284" s="52"/>
      <c r="K284" s="52"/>
      <c r="L284" s="76"/>
      <c r="M284" s="52"/>
      <c r="N284" s="52"/>
      <c r="O284" s="52" t="str">
        <f t="shared" si="1"/>
        <v>750MeV</v>
      </c>
      <c r="P284" s="76" t="str">
        <f t="shared" si="10"/>
        <v>650MeV</v>
      </c>
      <c r="Q284" s="76">
        <f t="shared" si="11"/>
        <v>684.64</v>
      </c>
      <c r="R284" s="76">
        <f t="shared" si="12"/>
        <v>865.9</v>
      </c>
      <c r="S284" s="76">
        <f t="shared" si="13"/>
        <v>109.73</v>
      </c>
      <c r="T284" s="76"/>
      <c r="U284" s="76"/>
      <c r="V284" s="76"/>
    </row>
    <row r="285">
      <c r="A285" s="76"/>
      <c r="B285" s="52"/>
      <c r="C285" s="52"/>
      <c r="D285" s="52"/>
      <c r="E285" s="52"/>
      <c r="F285" s="52"/>
      <c r="G285" s="52"/>
      <c r="H285" s="52"/>
      <c r="I285" s="52"/>
      <c r="J285" s="52"/>
      <c r="K285" s="52"/>
      <c r="L285" s="76"/>
      <c r="M285" s="52"/>
      <c r="N285" s="52"/>
      <c r="O285" s="52" t="str">
        <f t="shared" si="1"/>
        <v>750MeV</v>
      </c>
      <c r="P285" s="76" t="str">
        <f t="shared" si="10"/>
        <v>650MeV</v>
      </c>
      <c r="Q285" s="76">
        <f t="shared" si="11"/>
        <v>684.64</v>
      </c>
      <c r="R285" s="76">
        <f t="shared" si="12"/>
        <v>865.9</v>
      </c>
      <c r="S285" s="76">
        <f t="shared" si="13"/>
        <v>109.73</v>
      </c>
      <c r="T285" s="76"/>
      <c r="U285" s="76"/>
      <c r="V285" s="76"/>
    </row>
    <row r="286">
      <c r="A286" s="76"/>
      <c r="B286" s="52"/>
      <c r="C286" s="52"/>
      <c r="D286" s="52"/>
      <c r="E286" s="52"/>
      <c r="F286" s="52"/>
      <c r="G286" s="52"/>
      <c r="H286" s="52"/>
      <c r="I286" s="52"/>
      <c r="J286" s="52"/>
      <c r="K286" s="52"/>
      <c r="L286" s="76"/>
      <c r="M286" s="52"/>
      <c r="N286" s="52"/>
      <c r="O286" s="52" t="str">
        <f t="shared" si="1"/>
        <v>750MeV</v>
      </c>
      <c r="P286" s="76" t="str">
        <f t="shared" si="10"/>
        <v>650MeV</v>
      </c>
      <c r="Q286" s="76">
        <f t="shared" si="11"/>
        <v>684.64</v>
      </c>
      <c r="R286" s="76">
        <f t="shared" si="12"/>
        <v>865.9</v>
      </c>
      <c r="S286" s="76">
        <f t="shared" si="13"/>
        <v>109.73</v>
      </c>
      <c r="T286" s="76"/>
      <c r="U286" s="76"/>
      <c r="V286" s="76"/>
    </row>
    <row r="287">
      <c r="A287" s="76"/>
      <c r="B287" s="52"/>
      <c r="C287" s="52"/>
      <c r="D287" s="52"/>
      <c r="E287" s="52"/>
      <c r="F287" s="52"/>
      <c r="G287" s="52"/>
      <c r="H287" s="52"/>
      <c r="I287" s="52"/>
      <c r="J287" s="52"/>
      <c r="K287" s="52"/>
      <c r="L287" s="52"/>
      <c r="M287" s="52"/>
      <c r="N287" s="52"/>
      <c r="O287" s="52" t="str">
        <f t="shared" si="1"/>
        <v>750MeV</v>
      </c>
      <c r="P287" s="76" t="str">
        <f t="shared" si="10"/>
        <v>650MeV</v>
      </c>
      <c r="Q287" s="76">
        <f t="shared" si="11"/>
        <v>684.64</v>
      </c>
      <c r="R287" s="76">
        <f t="shared" si="12"/>
        <v>865.9</v>
      </c>
      <c r="S287" s="76">
        <f t="shared" si="13"/>
        <v>109.73</v>
      </c>
      <c r="T287" s="76"/>
      <c r="U287" s="76"/>
      <c r="V287" s="76"/>
    </row>
    <row r="288">
      <c r="A288" s="76"/>
      <c r="B288" s="52"/>
      <c r="C288" s="52"/>
      <c r="D288" s="52"/>
      <c r="E288" s="52"/>
      <c r="F288" s="52"/>
      <c r="G288" s="52"/>
      <c r="H288" s="52"/>
      <c r="I288" s="52"/>
      <c r="J288" s="52"/>
      <c r="K288" s="52"/>
      <c r="L288" s="76"/>
      <c r="M288" s="52"/>
      <c r="N288" s="52"/>
      <c r="O288" s="52" t="str">
        <f t="shared" si="1"/>
        <v>750MeV</v>
      </c>
      <c r="P288" s="76" t="str">
        <f t="shared" si="10"/>
        <v>650MeV</v>
      </c>
      <c r="Q288" s="76">
        <f t="shared" si="11"/>
        <v>684.64</v>
      </c>
      <c r="R288" s="76">
        <f t="shared" si="12"/>
        <v>865.9</v>
      </c>
      <c r="S288" s="76">
        <f t="shared" si="13"/>
        <v>109.73</v>
      </c>
      <c r="T288" s="76"/>
      <c r="U288" s="76"/>
      <c r="V288" s="76"/>
    </row>
    <row r="289">
      <c r="A289" s="76"/>
      <c r="B289" s="52"/>
      <c r="C289" s="52"/>
      <c r="D289" s="52"/>
      <c r="E289" s="52"/>
      <c r="F289" s="52"/>
      <c r="G289" s="52"/>
      <c r="H289" s="52"/>
      <c r="I289" s="52"/>
      <c r="J289" s="52"/>
      <c r="K289" s="52"/>
      <c r="L289" s="76"/>
      <c r="M289" s="52"/>
      <c r="N289" s="52"/>
      <c r="O289" s="52" t="str">
        <f t="shared" si="1"/>
        <v>750MeV</v>
      </c>
      <c r="P289" s="76" t="str">
        <f t="shared" si="10"/>
        <v>650MeV</v>
      </c>
      <c r="Q289" s="76">
        <f t="shared" si="11"/>
        <v>684.64</v>
      </c>
      <c r="R289" s="76">
        <f t="shared" si="12"/>
        <v>865.9</v>
      </c>
      <c r="S289" s="76">
        <f t="shared" si="13"/>
        <v>109.73</v>
      </c>
      <c r="T289" s="76"/>
      <c r="U289" s="76"/>
      <c r="V289" s="76"/>
    </row>
    <row r="290">
      <c r="A290" s="76"/>
      <c r="B290" s="52"/>
      <c r="C290" s="52"/>
      <c r="D290" s="52"/>
      <c r="E290" s="52"/>
      <c r="F290" s="52"/>
      <c r="G290" s="52"/>
      <c r="H290" s="52"/>
      <c r="I290" s="52"/>
      <c r="J290" s="52"/>
      <c r="K290" s="52"/>
      <c r="L290" s="76"/>
      <c r="M290" s="52"/>
      <c r="N290" s="52"/>
      <c r="O290" s="52" t="str">
        <f t="shared" si="1"/>
        <v>750MeV</v>
      </c>
      <c r="P290" s="76" t="str">
        <f t="shared" si="10"/>
        <v>650MeV</v>
      </c>
      <c r="Q290" s="76">
        <f t="shared" si="11"/>
        <v>684.64</v>
      </c>
      <c r="R290" s="76">
        <f t="shared" si="12"/>
        <v>865.9</v>
      </c>
      <c r="S290" s="76">
        <f t="shared" si="13"/>
        <v>109.73</v>
      </c>
      <c r="T290" s="76"/>
      <c r="U290" s="76"/>
      <c r="V290" s="76"/>
    </row>
    <row r="291">
      <c r="A291" s="104"/>
      <c r="B291" s="52"/>
      <c r="C291" s="52"/>
      <c r="D291" s="52"/>
      <c r="E291" s="52"/>
      <c r="F291" s="52"/>
      <c r="G291" s="52"/>
      <c r="H291" s="52"/>
      <c r="I291" s="52"/>
      <c r="J291" s="52"/>
      <c r="K291" s="52"/>
      <c r="L291" s="76"/>
      <c r="M291" s="52"/>
      <c r="N291" s="52"/>
      <c r="O291" s="52" t="str">
        <f t="shared" si="1"/>
        <v>750MeV</v>
      </c>
      <c r="P291" s="76" t="str">
        <f t="shared" si="10"/>
        <v>650MeV</v>
      </c>
      <c r="Q291" s="76">
        <f t="shared" si="11"/>
        <v>684.64</v>
      </c>
      <c r="R291" s="76">
        <f t="shared" si="12"/>
        <v>865.9</v>
      </c>
      <c r="S291" s="76">
        <f t="shared" si="13"/>
        <v>109.73</v>
      </c>
      <c r="T291" s="76"/>
      <c r="U291" s="76"/>
      <c r="V291" s="76"/>
    </row>
    <row r="292">
      <c r="A292" s="76"/>
      <c r="B292" s="52"/>
      <c r="C292" s="52"/>
      <c r="D292" s="52"/>
      <c r="E292" s="52"/>
      <c r="F292" s="52"/>
      <c r="G292" s="52"/>
      <c r="H292" s="52"/>
      <c r="I292" s="52"/>
      <c r="J292" s="52"/>
      <c r="K292" s="52"/>
      <c r="L292" s="76"/>
      <c r="M292" s="52"/>
      <c r="N292" s="52"/>
      <c r="O292" s="52" t="str">
        <f t="shared" si="1"/>
        <v>750MeV</v>
      </c>
      <c r="P292" s="76" t="str">
        <f t="shared" si="10"/>
        <v>650MeV</v>
      </c>
      <c r="Q292" s="76">
        <f t="shared" si="11"/>
        <v>684.64</v>
      </c>
      <c r="R292" s="76">
        <f t="shared" si="12"/>
        <v>865.9</v>
      </c>
      <c r="S292" s="76">
        <f t="shared" si="13"/>
        <v>109.73</v>
      </c>
      <c r="T292" s="76"/>
      <c r="U292" s="76"/>
      <c r="V292" s="76"/>
    </row>
    <row r="293">
      <c r="A293" s="76"/>
      <c r="B293" s="52"/>
      <c r="C293" s="52"/>
      <c r="D293" s="52"/>
      <c r="E293" s="52"/>
      <c r="F293" s="52"/>
      <c r="G293" s="52"/>
      <c r="H293" s="52"/>
      <c r="I293" s="52"/>
      <c r="J293" s="52"/>
      <c r="K293" s="52"/>
      <c r="L293" s="76"/>
      <c r="M293" s="52"/>
      <c r="N293" s="52"/>
      <c r="O293" s="52" t="str">
        <f t="shared" si="1"/>
        <v>750MeV</v>
      </c>
      <c r="P293" s="76" t="str">
        <f t="shared" si="10"/>
        <v>650MeV</v>
      </c>
      <c r="Q293" s="76">
        <f t="shared" si="11"/>
        <v>684.64</v>
      </c>
      <c r="R293" s="76">
        <f t="shared" si="12"/>
        <v>865.9</v>
      </c>
      <c r="S293" s="76">
        <f t="shared" si="13"/>
        <v>109.73</v>
      </c>
      <c r="T293" s="76"/>
      <c r="U293" s="76"/>
      <c r="V293" s="76"/>
    </row>
    <row r="294">
      <c r="A294" s="76"/>
      <c r="B294" s="52"/>
      <c r="C294" s="52"/>
      <c r="D294" s="52"/>
      <c r="E294" s="52"/>
      <c r="F294" s="52"/>
      <c r="G294" s="52"/>
      <c r="H294" s="52"/>
      <c r="I294" s="52"/>
      <c r="J294" s="52"/>
      <c r="K294" s="52"/>
      <c r="L294" s="76"/>
      <c r="M294" s="52"/>
      <c r="N294" s="52"/>
      <c r="O294" s="52" t="str">
        <f t="shared" si="1"/>
        <v>750MeV</v>
      </c>
      <c r="P294" s="76" t="str">
        <f t="shared" si="10"/>
        <v>650MeV</v>
      </c>
      <c r="Q294" s="76">
        <f t="shared" si="11"/>
        <v>684.64</v>
      </c>
      <c r="R294" s="76">
        <f t="shared" si="12"/>
        <v>865.9</v>
      </c>
      <c r="S294" s="76">
        <f t="shared" si="13"/>
        <v>109.73</v>
      </c>
      <c r="T294" s="76"/>
      <c r="U294" s="76"/>
      <c r="V294" s="76"/>
    </row>
    <row r="295">
      <c r="A295" s="76"/>
      <c r="B295" s="52"/>
      <c r="C295" s="52"/>
      <c r="D295" s="52"/>
      <c r="E295" s="52"/>
      <c r="F295" s="52"/>
      <c r="G295" s="52"/>
      <c r="H295" s="52"/>
      <c r="I295" s="52"/>
      <c r="J295" s="52"/>
      <c r="K295" s="52"/>
      <c r="L295" s="76"/>
      <c r="M295" s="52"/>
      <c r="N295" s="52"/>
      <c r="O295" s="52" t="str">
        <f t="shared" si="1"/>
        <v>750MeV</v>
      </c>
      <c r="P295" s="76" t="str">
        <f t="shared" si="10"/>
        <v>650MeV</v>
      </c>
      <c r="Q295" s="76">
        <f t="shared" si="11"/>
        <v>684.64</v>
      </c>
      <c r="R295" s="76">
        <f t="shared" si="12"/>
        <v>865.9</v>
      </c>
      <c r="S295" s="76">
        <f t="shared" si="13"/>
        <v>109.73</v>
      </c>
      <c r="T295" s="76"/>
      <c r="U295" s="76"/>
      <c r="V295" s="76"/>
    </row>
    <row r="296">
      <c r="A296" s="76"/>
      <c r="B296" s="52"/>
      <c r="C296" s="52"/>
      <c r="D296" s="52"/>
      <c r="E296" s="52"/>
      <c r="F296" s="52"/>
      <c r="G296" s="52"/>
      <c r="H296" s="52"/>
      <c r="I296" s="52"/>
      <c r="J296" s="52"/>
      <c r="K296" s="52"/>
      <c r="L296" s="76"/>
      <c r="M296" s="52"/>
      <c r="N296" s="52"/>
      <c r="O296" s="52" t="str">
        <f t="shared" si="1"/>
        <v>750MeV</v>
      </c>
      <c r="P296" s="76" t="str">
        <f t="shared" si="10"/>
        <v>650MeV</v>
      </c>
      <c r="Q296" s="76">
        <f t="shared" si="11"/>
        <v>684.64</v>
      </c>
      <c r="R296" s="76">
        <f t="shared" si="12"/>
        <v>865.9</v>
      </c>
      <c r="S296" s="76">
        <f t="shared" si="13"/>
        <v>109.73</v>
      </c>
      <c r="T296" s="76"/>
      <c r="U296" s="76"/>
      <c r="V296" s="76"/>
    </row>
    <row r="297">
      <c r="A297" s="76"/>
      <c r="B297" s="52"/>
      <c r="C297" s="52"/>
      <c r="D297" s="52"/>
      <c r="E297" s="52"/>
      <c r="F297" s="52"/>
      <c r="G297" s="52"/>
      <c r="H297" s="52"/>
      <c r="I297" s="52"/>
      <c r="J297" s="52"/>
      <c r="K297" s="52"/>
      <c r="L297" s="76"/>
      <c r="M297" s="52"/>
      <c r="N297" s="52"/>
      <c r="O297" s="52" t="str">
        <f t="shared" si="1"/>
        <v>750MeV</v>
      </c>
      <c r="P297" s="76" t="str">
        <f t="shared" si="10"/>
        <v>650MeV</v>
      </c>
      <c r="Q297" s="76">
        <f t="shared" si="11"/>
        <v>684.64</v>
      </c>
      <c r="R297" s="76">
        <f t="shared" si="12"/>
        <v>865.9</v>
      </c>
      <c r="S297" s="76">
        <f t="shared" si="13"/>
        <v>109.73</v>
      </c>
      <c r="T297" s="76"/>
      <c r="U297" s="76"/>
      <c r="V297" s="76"/>
    </row>
    <row r="298">
      <c r="A298" s="76"/>
      <c r="B298" s="52"/>
      <c r="C298" s="52"/>
      <c r="D298" s="52"/>
      <c r="E298" s="52"/>
      <c r="F298" s="52"/>
      <c r="G298" s="52"/>
      <c r="H298" s="52"/>
      <c r="I298" s="52"/>
      <c r="J298" s="52"/>
      <c r="K298" s="52"/>
      <c r="L298" s="52"/>
      <c r="M298" s="52"/>
      <c r="N298" s="52"/>
      <c r="O298" s="52" t="str">
        <f t="shared" si="1"/>
        <v>750MeV</v>
      </c>
      <c r="P298" s="76" t="str">
        <f t="shared" si="10"/>
        <v>650MeV</v>
      </c>
      <c r="Q298" s="76">
        <f t="shared" si="11"/>
        <v>684.64</v>
      </c>
      <c r="R298" s="76">
        <f t="shared" si="12"/>
        <v>865.9</v>
      </c>
      <c r="S298" s="76">
        <f t="shared" si="13"/>
        <v>109.73</v>
      </c>
      <c r="T298" s="76"/>
      <c r="U298" s="76"/>
      <c r="V298" s="76"/>
    </row>
    <row r="299">
      <c r="A299" s="76"/>
      <c r="B299" s="52"/>
      <c r="C299" s="52"/>
      <c r="D299" s="52"/>
      <c r="E299" s="52"/>
      <c r="F299" s="52"/>
      <c r="G299" s="52"/>
      <c r="H299" s="52"/>
      <c r="I299" s="52"/>
      <c r="J299" s="52"/>
      <c r="K299" s="52"/>
      <c r="L299" s="76"/>
      <c r="M299" s="52"/>
      <c r="N299" s="52"/>
      <c r="O299" s="52" t="str">
        <f t="shared" si="1"/>
        <v>750MeV</v>
      </c>
      <c r="P299" s="76" t="str">
        <f t="shared" si="10"/>
        <v>650MeV</v>
      </c>
      <c r="Q299" s="76">
        <f t="shared" si="11"/>
        <v>684.64</v>
      </c>
      <c r="R299" s="76">
        <f t="shared" si="12"/>
        <v>865.9</v>
      </c>
      <c r="S299" s="76">
        <f t="shared" si="13"/>
        <v>109.73</v>
      </c>
      <c r="T299" s="76"/>
      <c r="U299" s="76"/>
      <c r="V299" s="76"/>
    </row>
    <row r="300">
      <c r="A300" s="76"/>
      <c r="B300" s="52"/>
      <c r="C300" s="52"/>
      <c r="D300" s="52"/>
      <c r="E300" s="52"/>
      <c r="F300" s="52"/>
      <c r="G300" s="52"/>
      <c r="H300" s="52"/>
      <c r="I300" s="52"/>
      <c r="J300" s="52"/>
      <c r="K300" s="52"/>
      <c r="L300" s="76"/>
      <c r="M300" s="52"/>
      <c r="N300" s="52"/>
      <c r="O300" s="52" t="str">
        <f t="shared" si="1"/>
        <v>750MeV</v>
      </c>
      <c r="P300" s="76" t="str">
        <f t="shared" si="10"/>
        <v>650MeV</v>
      </c>
      <c r="Q300" s="76">
        <f t="shared" si="11"/>
        <v>684.64</v>
      </c>
      <c r="R300" s="76">
        <f t="shared" si="12"/>
        <v>865.9</v>
      </c>
      <c r="S300" s="76">
        <f t="shared" si="13"/>
        <v>109.73</v>
      </c>
      <c r="T300" s="76"/>
      <c r="U300" s="76"/>
      <c r="V300" s="76"/>
    </row>
    <row r="301">
      <c r="A301" s="76"/>
      <c r="B301" s="52"/>
      <c r="C301" s="52"/>
      <c r="D301" s="52"/>
      <c r="E301" s="52"/>
      <c r="F301" s="52"/>
      <c r="G301" s="52"/>
      <c r="H301" s="52"/>
      <c r="I301" s="52"/>
      <c r="J301" s="52"/>
      <c r="K301" s="52"/>
      <c r="L301" s="76"/>
      <c r="M301" s="52"/>
      <c r="N301" s="52"/>
      <c r="O301" s="52" t="str">
        <f t="shared" si="1"/>
        <v>750MeV</v>
      </c>
      <c r="P301" s="76" t="str">
        <f t="shared" si="10"/>
        <v>650MeV</v>
      </c>
      <c r="Q301" s="76">
        <f t="shared" si="11"/>
        <v>684.64</v>
      </c>
      <c r="R301" s="76">
        <f t="shared" si="12"/>
        <v>865.9</v>
      </c>
      <c r="S301" s="76">
        <f t="shared" si="13"/>
        <v>109.73</v>
      </c>
      <c r="T301" s="76"/>
      <c r="U301" s="76"/>
      <c r="V301" s="76"/>
    </row>
    <row r="302">
      <c r="A302" s="76"/>
      <c r="B302" s="52"/>
      <c r="C302" s="52"/>
      <c r="D302" s="52"/>
      <c r="E302" s="52"/>
      <c r="F302" s="52"/>
      <c r="G302" s="52"/>
      <c r="H302" s="52"/>
      <c r="I302" s="52"/>
      <c r="J302" s="52"/>
      <c r="K302" s="52"/>
      <c r="L302" s="76"/>
      <c r="M302" s="52"/>
      <c r="N302" s="52"/>
      <c r="O302" s="52" t="str">
        <f t="shared" si="1"/>
        <v>750MeV</v>
      </c>
      <c r="P302" s="76" t="str">
        <f t="shared" si="10"/>
        <v>650MeV</v>
      </c>
      <c r="Q302" s="76">
        <f t="shared" si="11"/>
        <v>684.64</v>
      </c>
      <c r="R302" s="76">
        <f t="shared" si="12"/>
        <v>865.9</v>
      </c>
      <c r="S302" s="76">
        <f t="shared" si="13"/>
        <v>109.73</v>
      </c>
      <c r="T302" s="76"/>
      <c r="U302" s="76"/>
      <c r="V302" s="76"/>
    </row>
    <row r="303">
      <c r="A303" s="76"/>
      <c r="B303" s="52"/>
      <c r="C303" s="52"/>
      <c r="D303" s="52"/>
      <c r="E303" s="52"/>
      <c r="F303" s="52"/>
      <c r="G303" s="52"/>
      <c r="H303" s="52"/>
      <c r="I303" s="52"/>
      <c r="J303" s="52"/>
      <c r="K303" s="52"/>
      <c r="L303" s="76"/>
      <c r="M303" s="52"/>
      <c r="N303" s="52"/>
      <c r="O303" s="52" t="str">
        <f t="shared" si="1"/>
        <v>750MeV</v>
      </c>
      <c r="P303" s="76" t="str">
        <f t="shared" si="10"/>
        <v>650MeV</v>
      </c>
      <c r="Q303" s="76">
        <f t="shared" si="11"/>
        <v>684.64</v>
      </c>
      <c r="R303" s="76">
        <f t="shared" si="12"/>
        <v>865.9</v>
      </c>
      <c r="S303" s="76">
        <f t="shared" si="13"/>
        <v>109.73</v>
      </c>
      <c r="T303" s="76"/>
      <c r="U303" s="76"/>
      <c r="V303" s="76"/>
    </row>
    <row r="304">
      <c r="A304" s="76"/>
      <c r="B304" s="52"/>
      <c r="C304" s="52"/>
      <c r="D304" s="52"/>
      <c r="E304" s="52"/>
      <c r="F304" s="52"/>
      <c r="G304" s="52"/>
      <c r="H304" s="52"/>
      <c r="I304" s="52"/>
      <c r="J304" s="52"/>
      <c r="K304" s="52"/>
      <c r="L304" s="76"/>
      <c r="M304" s="52"/>
      <c r="N304" s="52"/>
      <c r="O304" s="52" t="str">
        <f t="shared" si="1"/>
        <v>750MeV</v>
      </c>
      <c r="P304" s="76" t="str">
        <f t="shared" si="10"/>
        <v>650MeV</v>
      </c>
      <c r="Q304" s="76">
        <f t="shared" si="11"/>
        <v>684.64</v>
      </c>
      <c r="R304" s="76">
        <f t="shared" si="12"/>
        <v>865.9</v>
      </c>
      <c r="S304" s="76">
        <f t="shared" si="13"/>
        <v>109.73</v>
      </c>
      <c r="T304" s="76"/>
      <c r="U304" s="76"/>
      <c r="V304" s="76"/>
    </row>
    <row r="305">
      <c r="A305" s="76"/>
      <c r="B305" s="52"/>
      <c r="C305" s="52"/>
      <c r="D305" s="52"/>
      <c r="E305" s="52"/>
      <c r="F305" s="52"/>
      <c r="G305" s="52"/>
      <c r="H305" s="52"/>
      <c r="I305" s="52"/>
      <c r="J305" s="52"/>
      <c r="K305" s="52"/>
      <c r="L305" s="76"/>
      <c r="M305" s="52"/>
      <c r="N305" s="52"/>
      <c r="O305" s="52" t="str">
        <f t="shared" si="1"/>
        <v>750MeV</v>
      </c>
      <c r="P305" s="76" t="str">
        <f t="shared" si="10"/>
        <v>650MeV</v>
      </c>
      <c r="Q305" s="76">
        <f t="shared" si="11"/>
        <v>684.64</v>
      </c>
      <c r="R305" s="76">
        <f t="shared" si="12"/>
        <v>865.9</v>
      </c>
      <c r="S305" s="76">
        <f t="shared" si="13"/>
        <v>109.73</v>
      </c>
      <c r="T305" s="76"/>
      <c r="U305" s="76"/>
      <c r="V305" s="76"/>
    </row>
    <row r="306">
      <c r="A306" s="76"/>
      <c r="B306" s="52"/>
      <c r="C306" s="52"/>
      <c r="D306" s="52"/>
      <c r="E306" s="52"/>
      <c r="F306" s="52"/>
      <c r="G306" s="52"/>
      <c r="H306" s="52"/>
      <c r="I306" s="52"/>
      <c r="J306" s="52"/>
      <c r="K306" s="52"/>
      <c r="L306" s="76"/>
      <c r="M306" s="52"/>
      <c r="N306" s="52"/>
      <c r="O306" s="52" t="str">
        <f t="shared" si="1"/>
        <v>750MeV</v>
      </c>
      <c r="P306" s="76" t="str">
        <f t="shared" si="10"/>
        <v>650MeV</v>
      </c>
      <c r="Q306" s="76">
        <f t="shared" si="11"/>
        <v>684.64</v>
      </c>
      <c r="R306" s="76">
        <f t="shared" si="12"/>
        <v>865.9</v>
      </c>
      <c r="S306" s="76">
        <f t="shared" si="13"/>
        <v>109.73</v>
      </c>
      <c r="T306" s="76"/>
      <c r="U306" s="76"/>
      <c r="V306" s="76"/>
    </row>
    <row r="307">
      <c r="A307" s="76"/>
      <c r="B307" s="52"/>
      <c r="C307" s="52"/>
      <c r="D307" s="52"/>
      <c r="E307" s="52"/>
      <c r="F307" s="52"/>
      <c r="G307" s="52"/>
      <c r="H307" s="52"/>
      <c r="I307" s="52"/>
      <c r="J307" s="52"/>
      <c r="K307" s="52"/>
      <c r="L307" s="76"/>
      <c r="M307" s="52"/>
      <c r="N307" s="52"/>
      <c r="O307" s="52" t="str">
        <f t="shared" si="1"/>
        <v>750MeV</v>
      </c>
      <c r="P307" s="76" t="str">
        <f t="shared" si="10"/>
        <v>650MeV</v>
      </c>
      <c r="Q307" s="76">
        <f t="shared" si="11"/>
        <v>684.64</v>
      </c>
      <c r="R307" s="76">
        <f t="shared" si="12"/>
        <v>865.9</v>
      </c>
      <c r="S307" s="76">
        <f t="shared" si="13"/>
        <v>109.73</v>
      </c>
      <c r="T307" s="76"/>
      <c r="U307" s="76"/>
      <c r="V307" s="76"/>
    </row>
    <row r="308">
      <c r="A308" s="76"/>
      <c r="B308" s="52"/>
      <c r="C308" s="52"/>
      <c r="D308" s="52"/>
      <c r="E308" s="52"/>
      <c r="F308" s="52"/>
      <c r="G308" s="52"/>
      <c r="H308" s="52"/>
      <c r="I308" s="52"/>
      <c r="J308" s="52"/>
      <c r="K308" s="52"/>
      <c r="L308" s="76"/>
      <c r="M308" s="52"/>
      <c r="N308" s="52"/>
      <c r="O308" s="52" t="str">
        <f t="shared" si="1"/>
        <v>750MeV</v>
      </c>
      <c r="P308" s="76" t="str">
        <f t="shared" si="10"/>
        <v>650MeV</v>
      </c>
      <c r="Q308" s="76">
        <f t="shared" si="11"/>
        <v>684.64</v>
      </c>
      <c r="R308" s="76">
        <f t="shared" si="12"/>
        <v>865.9</v>
      </c>
      <c r="S308" s="76">
        <f t="shared" si="13"/>
        <v>109.73</v>
      </c>
      <c r="T308" s="76"/>
      <c r="U308" s="76"/>
      <c r="V308" s="76"/>
    </row>
    <row r="309">
      <c r="A309" s="76"/>
      <c r="B309" s="52"/>
      <c r="C309" s="52"/>
      <c r="D309" s="52"/>
      <c r="E309" s="52"/>
      <c r="F309" s="52"/>
      <c r="G309" s="52"/>
      <c r="H309" s="52"/>
      <c r="I309" s="52"/>
      <c r="J309" s="52"/>
      <c r="K309" s="52"/>
      <c r="L309" s="76"/>
      <c r="M309" s="52"/>
      <c r="N309" s="52"/>
      <c r="O309" s="52" t="str">
        <f t="shared" si="1"/>
        <v>750MeV</v>
      </c>
      <c r="P309" s="76" t="str">
        <f t="shared" si="10"/>
        <v>650MeV</v>
      </c>
      <c r="Q309" s="76">
        <f t="shared" si="11"/>
        <v>684.64</v>
      </c>
      <c r="R309" s="76">
        <f t="shared" si="12"/>
        <v>865.9</v>
      </c>
      <c r="S309" s="76">
        <f t="shared" si="13"/>
        <v>109.73</v>
      </c>
      <c r="T309" s="76"/>
      <c r="U309" s="76"/>
      <c r="V309" s="76"/>
    </row>
    <row r="310">
      <c r="A310" s="76"/>
      <c r="B310" s="52"/>
      <c r="C310" s="52"/>
      <c r="D310" s="52"/>
      <c r="E310" s="52"/>
      <c r="F310" s="52"/>
      <c r="G310" s="52"/>
      <c r="H310" s="52"/>
      <c r="I310" s="52"/>
      <c r="J310" s="52"/>
      <c r="K310" s="52"/>
      <c r="L310" s="76"/>
      <c r="M310" s="52"/>
      <c r="N310" s="52"/>
      <c r="O310" s="52" t="str">
        <f t="shared" si="1"/>
        <v>750MeV</v>
      </c>
      <c r="P310" s="76" t="str">
        <f t="shared" si="10"/>
        <v>650MeV</v>
      </c>
      <c r="Q310" s="76">
        <f t="shared" si="11"/>
        <v>684.64</v>
      </c>
      <c r="R310" s="76">
        <f t="shared" si="12"/>
        <v>865.9</v>
      </c>
      <c r="S310" s="76">
        <f t="shared" si="13"/>
        <v>109.73</v>
      </c>
      <c r="T310" s="76"/>
      <c r="U310" s="76"/>
      <c r="V310" s="76"/>
    </row>
    <row r="311">
      <c r="A311" s="76"/>
      <c r="B311" s="76"/>
      <c r="C311" s="52"/>
      <c r="D311" s="52"/>
      <c r="E311" s="52"/>
      <c r="F311" s="52"/>
      <c r="G311" s="52"/>
      <c r="H311" s="52"/>
      <c r="I311" s="52"/>
      <c r="J311" s="52"/>
      <c r="K311" s="52"/>
      <c r="L311" s="76"/>
      <c r="M311" s="52"/>
      <c r="N311" s="52"/>
      <c r="O311" s="52" t="str">
        <f t="shared" si="1"/>
        <v>750MeV</v>
      </c>
      <c r="P311" s="76" t="str">
        <f t="shared" si="10"/>
        <v>650MeV</v>
      </c>
      <c r="Q311" s="76">
        <f t="shared" si="11"/>
        <v>684.64</v>
      </c>
      <c r="R311" s="76">
        <f t="shared" si="12"/>
        <v>865.9</v>
      </c>
      <c r="S311" s="76">
        <f t="shared" si="13"/>
        <v>109.73</v>
      </c>
      <c r="T311" s="76"/>
      <c r="U311" s="76"/>
      <c r="V311" s="76"/>
    </row>
    <row r="312">
      <c r="A312" s="76"/>
      <c r="B312" s="76"/>
      <c r="C312" s="52"/>
      <c r="D312" s="52"/>
      <c r="E312" s="52"/>
      <c r="F312" s="52"/>
      <c r="G312" s="52"/>
      <c r="H312" s="52"/>
      <c r="I312" s="52"/>
      <c r="J312" s="52"/>
      <c r="K312" s="52"/>
      <c r="L312" s="76"/>
      <c r="M312" s="52"/>
      <c r="N312" s="52"/>
      <c r="O312" s="52" t="str">
        <f t="shared" si="1"/>
        <v>750MeV</v>
      </c>
      <c r="P312" s="76" t="str">
        <f t="shared" si="10"/>
        <v>650MeV</v>
      </c>
      <c r="Q312" s="76">
        <f t="shared" si="11"/>
        <v>684.64</v>
      </c>
      <c r="R312" s="76">
        <f t="shared" si="12"/>
        <v>865.9</v>
      </c>
      <c r="S312" s="76">
        <f t="shared" si="13"/>
        <v>109.73</v>
      </c>
      <c r="T312" s="76"/>
      <c r="U312" s="76"/>
      <c r="V312" s="76"/>
    </row>
    <row r="313">
      <c r="A313" s="76"/>
      <c r="B313" s="76"/>
      <c r="C313" s="52"/>
      <c r="D313" s="52"/>
      <c r="E313" s="52"/>
      <c r="F313" s="52"/>
      <c r="G313" s="52"/>
      <c r="H313" s="52"/>
      <c r="I313" s="52"/>
      <c r="J313" s="52"/>
      <c r="K313" s="52"/>
      <c r="L313" s="76"/>
      <c r="M313" s="52"/>
      <c r="N313" s="52"/>
      <c r="O313" s="52" t="str">
        <f t="shared" si="1"/>
        <v>750MeV</v>
      </c>
      <c r="P313" s="76" t="str">
        <f t="shared" si="10"/>
        <v>650MeV</v>
      </c>
      <c r="Q313" s="76">
        <f t="shared" si="11"/>
        <v>684.64</v>
      </c>
      <c r="R313" s="76">
        <f t="shared" si="12"/>
        <v>865.9</v>
      </c>
      <c r="S313" s="76">
        <f t="shared" si="13"/>
        <v>109.73</v>
      </c>
      <c r="T313" s="76"/>
      <c r="U313" s="76"/>
      <c r="V313" s="76"/>
    </row>
    <row r="314">
      <c r="A314" s="76"/>
      <c r="B314" s="76"/>
      <c r="C314" s="52"/>
      <c r="D314" s="52"/>
      <c r="E314" s="52"/>
      <c r="F314" s="52"/>
      <c r="G314" s="52"/>
      <c r="H314" s="52"/>
      <c r="I314" s="52"/>
      <c r="J314" s="52"/>
      <c r="K314" s="52"/>
      <c r="L314" s="76"/>
      <c r="M314" s="52"/>
      <c r="N314" s="52"/>
      <c r="O314" s="52" t="str">
        <f t="shared" si="1"/>
        <v>750MeV</v>
      </c>
      <c r="P314" s="76" t="str">
        <f t="shared" si="10"/>
        <v>650MeV</v>
      </c>
      <c r="Q314" s="76">
        <f t="shared" si="11"/>
        <v>684.64</v>
      </c>
      <c r="R314" s="76">
        <f t="shared" si="12"/>
        <v>865.9</v>
      </c>
      <c r="S314" s="76">
        <f t="shared" si="13"/>
        <v>109.73</v>
      </c>
      <c r="T314" s="76"/>
      <c r="U314" s="76"/>
      <c r="V314" s="76"/>
    </row>
    <row r="315">
      <c r="A315" s="76"/>
      <c r="B315" s="76"/>
      <c r="C315" s="52"/>
      <c r="D315" s="52"/>
      <c r="E315" s="52"/>
      <c r="F315" s="52"/>
      <c r="G315" s="52"/>
      <c r="H315" s="52"/>
      <c r="I315" s="52"/>
      <c r="J315" s="52"/>
      <c r="K315" s="52"/>
      <c r="L315" s="76"/>
      <c r="M315" s="52"/>
      <c r="N315" s="52"/>
      <c r="O315" s="52" t="str">
        <f t="shared" si="1"/>
        <v>750MeV</v>
      </c>
      <c r="P315" s="76" t="str">
        <f t="shared" si="10"/>
        <v>650MeV</v>
      </c>
      <c r="Q315" s="76">
        <f t="shared" si="11"/>
        <v>684.64</v>
      </c>
      <c r="R315" s="76">
        <f t="shared" si="12"/>
        <v>865.9</v>
      </c>
      <c r="S315" s="76">
        <f t="shared" si="13"/>
        <v>109.73</v>
      </c>
      <c r="T315" s="76"/>
      <c r="U315" s="76"/>
      <c r="V315" s="76"/>
    </row>
    <row r="316">
      <c r="A316" s="76"/>
      <c r="B316" s="76"/>
      <c r="C316" s="52"/>
      <c r="D316" s="52"/>
      <c r="E316" s="52"/>
      <c r="F316" s="52"/>
      <c r="G316" s="52"/>
      <c r="H316" s="52"/>
      <c r="I316" s="52"/>
      <c r="J316" s="52"/>
      <c r="K316" s="52"/>
      <c r="L316" s="76"/>
      <c r="M316" s="52"/>
      <c r="N316" s="52"/>
      <c r="O316" s="52" t="str">
        <f t="shared" si="1"/>
        <v>750MeV</v>
      </c>
      <c r="P316" s="76" t="str">
        <f t="shared" si="10"/>
        <v>650MeV</v>
      </c>
      <c r="Q316" s="76">
        <f t="shared" si="11"/>
        <v>684.64</v>
      </c>
      <c r="R316" s="76">
        <f t="shared" si="12"/>
        <v>865.9</v>
      </c>
      <c r="S316" s="76">
        <f t="shared" si="13"/>
        <v>109.73</v>
      </c>
      <c r="T316" s="76"/>
      <c r="U316" s="76"/>
      <c r="V316" s="76"/>
    </row>
    <row r="317">
      <c r="A317" s="76"/>
      <c r="B317" s="76"/>
      <c r="C317" s="52"/>
      <c r="D317" s="52"/>
      <c r="E317" s="52"/>
      <c r="F317" s="52"/>
      <c r="G317" s="52"/>
      <c r="H317" s="52"/>
      <c r="I317" s="52"/>
      <c r="J317" s="52"/>
      <c r="K317" s="52"/>
      <c r="L317" s="76"/>
      <c r="M317" s="52"/>
      <c r="N317" s="52"/>
      <c r="O317" s="52" t="str">
        <f t="shared" si="1"/>
        <v>750MeV</v>
      </c>
      <c r="P317" s="76" t="str">
        <f t="shared" si="10"/>
        <v>650MeV</v>
      </c>
      <c r="Q317" s="76">
        <f t="shared" si="11"/>
        <v>684.64</v>
      </c>
      <c r="R317" s="76">
        <f t="shared" si="12"/>
        <v>865.9</v>
      </c>
      <c r="S317" s="76">
        <f t="shared" si="13"/>
        <v>109.73</v>
      </c>
      <c r="T317" s="76"/>
      <c r="U317" s="76"/>
      <c r="V317" s="76"/>
    </row>
    <row r="318">
      <c r="A318" s="76"/>
      <c r="B318" s="76"/>
      <c r="C318" s="52"/>
      <c r="D318" s="52"/>
      <c r="E318" s="52"/>
      <c r="F318" s="52"/>
      <c r="G318" s="52"/>
      <c r="H318" s="52"/>
      <c r="I318" s="52"/>
      <c r="J318" s="52"/>
      <c r="K318" s="52"/>
      <c r="L318" s="76"/>
      <c r="M318" s="52"/>
      <c r="N318" s="52"/>
      <c r="O318" s="52" t="str">
        <f t="shared" si="1"/>
        <v>750MeV</v>
      </c>
      <c r="P318" s="76" t="str">
        <f t="shared" si="10"/>
        <v>650MeV</v>
      </c>
      <c r="Q318" s="76">
        <f t="shared" si="11"/>
        <v>684.64</v>
      </c>
      <c r="R318" s="76">
        <f t="shared" si="12"/>
        <v>865.9</v>
      </c>
      <c r="S318" s="76">
        <f t="shared" si="13"/>
        <v>109.73</v>
      </c>
      <c r="T318" s="76"/>
      <c r="U318" s="76"/>
      <c r="V318" s="76"/>
    </row>
    <row r="319">
      <c r="A319" s="76"/>
      <c r="B319" s="76"/>
      <c r="C319" s="52"/>
      <c r="D319" s="52"/>
      <c r="E319" s="52"/>
      <c r="F319" s="52"/>
      <c r="G319" s="52"/>
      <c r="H319" s="52"/>
      <c r="I319" s="52"/>
      <c r="J319" s="52"/>
      <c r="K319" s="52"/>
      <c r="L319" s="76"/>
      <c r="M319" s="52"/>
      <c r="N319" s="52"/>
      <c r="O319" s="52" t="str">
        <f t="shared" si="1"/>
        <v>750MeV</v>
      </c>
      <c r="P319" s="76" t="str">
        <f t="shared" si="10"/>
        <v>650MeV</v>
      </c>
      <c r="Q319" s="76">
        <f t="shared" si="11"/>
        <v>684.64</v>
      </c>
      <c r="R319" s="76">
        <f t="shared" si="12"/>
        <v>865.9</v>
      </c>
      <c r="S319" s="76">
        <f t="shared" si="13"/>
        <v>109.73</v>
      </c>
      <c r="T319" s="76"/>
      <c r="U319" s="76"/>
      <c r="V319" s="76"/>
    </row>
    <row r="320">
      <c r="A320" s="76"/>
      <c r="B320" s="76"/>
      <c r="C320" s="52"/>
      <c r="D320" s="52"/>
      <c r="E320" s="52"/>
      <c r="F320" s="52"/>
      <c r="G320" s="52"/>
      <c r="H320" s="52"/>
      <c r="I320" s="52"/>
      <c r="J320" s="52"/>
      <c r="K320" s="52"/>
      <c r="L320" s="76"/>
      <c r="M320" s="52"/>
      <c r="N320" s="52"/>
      <c r="O320" s="52" t="str">
        <f t="shared" si="1"/>
        <v>750MeV</v>
      </c>
      <c r="P320" s="76" t="str">
        <f t="shared" si="10"/>
        <v>650MeV</v>
      </c>
      <c r="Q320" s="76">
        <f t="shared" si="11"/>
        <v>684.64</v>
      </c>
      <c r="R320" s="76">
        <f t="shared" si="12"/>
        <v>865.9</v>
      </c>
      <c r="S320" s="76">
        <f t="shared" si="13"/>
        <v>109.73</v>
      </c>
      <c r="T320" s="76"/>
      <c r="U320" s="76"/>
      <c r="V320" s="76"/>
    </row>
    <row r="321">
      <c r="A321" s="76"/>
      <c r="B321" s="76"/>
      <c r="C321" s="52"/>
      <c r="D321" s="52"/>
      <c r="E321" s="52"/>
      <c r="F321" s="52"/>
      <c r="G321" s="52"/>
      <c r="H321" s="52"/>
      <c r="I321" s="52"/>
      <c r="J321" s="52"/>
      <c r="K321" s="52"/>
      <c r="L321" s="76"/>
      <c r="M321" s="52"/>
      <c r="N321" s="52"/>
      <c r="O321" s="52" t="str">
        <f t="shared" si="1"/>
        <v>750MeV</v>
      </c>
      <c r="P321" s="76" t="str">
        <f t="shared" si="10"/>
        <v>650MeV</v>
      </c>
      <c r="Q321" s="76">
        <f t="shared" si="11"/>
        <v>684.64</v>
      </c>
      <c r="R321" s="76">
        <f t="shared" si="12"/>
        <v>865.9</v>
      </c>
      <c r="S321" s="76">
        <f t="shared" si="13"/>
        <v>109.73</v>
      </c>
      <c r="T321" s="76"/>
      <c r="U321" s="76"/>
      <c r="V321" s="76"/>
    </row>
    <row r="322">
      <c r="A322" s="76"/>
      <c r="B322" s="76"/>
      <c r="C322" s="52"/>
      <c r="D322" s="52"/>
      <c r="E322" s="52"/>
      <c r="F322" s="52"/>
      <c r="G322" s="52"/>
      <c r="H322" s="52"/>
      <c r="I322" s="52"/>
      <c r="J322" s="52"/>
      <c r="K322" s="52"/>
      <c r="L322" s="76"/>
      <c r="M322" s="52"/>
      <c r="N322" s="52"/>
      <c r="O322" s="52" t="str">
        <f t="shared" si="1"/>
        <v>750MeV</v>
      </c>
      <c r="P322" s="76" t="str">
        <f t="shared" si="10"/>
        <v>650MeV</v>
      </c>
      <c r="Q322" s="76">
        <f t="shared" si="11"/>
        <v>684.64</v>
      </c>
      <c r="R322" s="76">
        <f t="shared" si="12"/>
        <v>865.9</v>
      </c>
      <c r="S322" s="76">
        <f t="shared" si="13"/>
        <v>109.73</v>
      </c>
      <c r="T322" s="76"/>
      <c r="U322" s="76"/>
      <c r="V322" s="76"/>
    </row>
    <row r="323">
      <c r="A323" s="76"/>
      <c r="B323" s="76"/>
      <c r="C323" s="52"/>
      <c r="D323" s="52"/>
      <c r="E323" s="52"/>
      <c r="F323" s="52"/>
      <c r="G323" s="52"/>
      <c r="H323" s="52"/>
      <c r="I323" s="52"/>
      <c r="J323" s="52"/>
      <c r="K323" s="52"/>
      <c r="L323" s="76"/>
      <c r="M323" s="52"/>
      <c r="N323" s="52"/>
      <c r="O323" s="52" t="str">
        <f t="shared" si="1"/>
        <v>750MeV</v>
      </c>
      <c r="P323" s="76" t="str">
        <f t="shared" si="10"/>
        <v>650MeV</v>
      </c>
      <c r="Q323" s="76">
        <f t="shared" si="11"/>
        <v>684.64</v>
      </c>
      <c r="R323" s="76">
        <f t="shared" si="12"/>
        <v>865.9</v>
      </c>
      <c r="S323" s="76">
        <f t="shared" si="13"/>
        <v>109.73</v>
      </c>
      <c r="T323" s="76"/>
      <c r="U323" s="76"/>
      <c r="V323" s="76"/>
    </row>
    <row r="324">
      <c r="A324" s="104"/>
      <c r="B324" s="76"/>
      <c r="C324" s="52"/>
      <c r="D324" s="52"/>
      <c r="E324" s="52"/>
      <c r="F324" s="52"/>
      <c r="G324" s="52"/>
      <c r="H324" s="52"/>
      <c r="I324" s="52"/>
      <c r="J324" s="52"/>
      <c r="K324" s="52"/>
      <c r="L324" s="76"/>
      <c r="M324" s="52"/>
      <c r="N324" s="52"/>
      <c r="O324" s="52" t="str">
        <f t="shared" si="1"/>
        <v>750MeV</v>
      </c>
      <c r="P324" s="76" t="str">
        <f t="shared" si="10"/>
        <v>650MeV</v>
      </c>
      <c r="Q324" s="76">
        <f t="shared" si="11"/>
        <v>684.64</v>
      </c>
      <c r="R324" s="76">
        <f t="shared" si="12"/>
        <v>865.9</v>
      </c>
      <c r="S324" s="76">
        <f t="shared" si="13"/>
        <v>109.73</v>
      </c>
      <c r="T324" s="76"/>
      <c r="U324" s="76"/>
      <c r="V324" s="76"/>
    </row>
    <row r="325">
      <c r="A325" s="76"/>
      <c r="B325" s="76"/>
      <c r="C325" s="52"/>
      <c r="D325" s="52"/>
      <c r="E325" s="52"/>
      <c r="F325" s="52"/>
      <c r="G325" s="52"/>
      <c r="H325" s="52"/>
      <c r="I325" s="52"/>
      <c r="J325" s="52"/>
      <c r="K325" s="52"/>
      <c r="L325" s="76"/>
      <c r="M325" s="52"/>
      <c r="N325" s="52"/>
      <c r="O325" s="52" t="str">
        <f t="shared" si="1"/>
        <v>750MeV</v>
      </c>
      <c r="P325" s="76" t="str">
        <f t="shared" si="10"/>
        <v>650MeV</v>
      </c>
      <c r="Q325" s="76">
        <f t="shared" si="11"/>
        <v>684.64</v>
      </c>
      <c r="R325" s="76">
        <f t="shared" si="12"/>
        <v>865.9</v>
      </c>
      <c r="S325" s="76">
        <f t="shared" si="13"/>
        <v>109.73</v>
      </c>
      <c r="T325" s="76"/>
      <c r="U325" s="76"/>
      <c r="V325" s="76"/>
    </row>
    <row r="326">
      <c r="A326" s="76"/>
      <c r="B326" s="76"/>
      <c r="C326" s="52"/>
      <c r="D326" s="52"/>
      <c r="E326" s="52"/>
      <c r="F326" s="52"/>
      <c r="G326" s="52"/>
      <c r="H326" s="52"/>
      <c r="I326" s="52"/>
      <c r="J326" s="52"/>
      <c r="K326" s="52"/>
      <c r="L326" s="76"/>
      <c r="M326" s="52"/>
      <c r="N326" s="52"/>
      <c r="O326" s="52" t="str">
        <f t="shared" si="1"/>
        <v>750MeV</v>
      </c>
      <c r="P326" s="76" t="str">
        <f t="shared" si="10"/>
        <v>650MeV</v>
      </c>
      <c r="Q326" s="76">
        <f t="shared" si="11"/>
        <v>684.64</v>
      </c>
      <c r="R326" s="76">
        <f t="shared" si="12"/>
        <v>865.9</v>
      </c>
      <c r="S326" s="76">
        <f t="shared" si="13"/>
        <v>109.73</v>
      </c>
      <c r="T326" s="76"/>
      <c r="U326" s="76"/>
      <c r="V326" s="76"/>
    </row>
    <row r="327">
      <c r="A327" s="76"/>
      <c r="B327" s="76"/>
      <c r="C327" s="52"/>
      <c r="D327" s="52"/>
      <c r="E327" s="52"/>
      <c r="F327" s="52"/>
      <c r="G327" s="52"/>
      <c r="H327" s="52"/>
      <c r="I327" s="52"/>
      <c r="J327" s="52"/>
      <c r="K327" s="52"/>
      <c r="L327" s="52"/>
      <c r="M327" s="52"/>
      <c r="N327" s="52"/>
      <c r="O327" s="52" t="str">
        <f t="shared" si="1"/>
        <v>750MeV</v>
      </c>
      <c r="P327" s="76" t="str">
        <f t="shared" si="10"/>
        <v>650MeV</v>
      </c>
      <c r="Q327" s="76">
        <f t="shared" si="11"/>
        <v>684.64</v>
      </c>
      <c r="R327" s="76">
        <f t="shared" si="12"/>
        <v>865.9</v>
      </c>
      <c r="S327" s="76">
        <f t="shared" si="13"/>
        <v>109.73</v>
      </c>
      <c r="T327" s="76"/>
      <c r="U327" s="76"/>
      <c r="V327" s="76"/>
    </row>
    <row r="328">
      <c r="A328" s="76"/>
      <c r="B328" s="76"/>
      <c r="C328" s="52"/>
      <c r="D328" s="52"/>
      <c r="E328" s="52"/>
      <c r="F328" s="52"/>
      <c r="G328" s="52"/>
      <c r="H328" s="52"/>
      <c r="I328" s="52"/>
      <c r="J328" s="52"/>
      <c r="K328" s="52"/>
      <c r="L328" s="76"/>
      <c r="M328" s="52"/>
      <c r="N328" s="52"/>
      <c r="O328" s="52" t="str">
        <f t="shared" si="1"/>
        <v>750MeV</v>
      </c>
      <c r="P328" s="76" t="str">
        <f t="shared" si="10"/>
        <v>650MeV</v>
      </c>
      <c r="Q328" s="76">
        <f t="shared" si="11"/>
        <v>684.64</v>
      </c>
      <c r="R328" s="76">
        <f t="shared" si="12"/>
        <v>865.9</v>
      </c>
      <c r="S328" s="76">
        <f t="shared" si="13"/>
        <v>109.73</v>
      </c>
      <c r="T328" s="76"/>
      <c r="U328" s="76"/>
      <c r="V328" s="76"/>
    </row>
    <row r="329">
      <c r="A329" s="76"/>
      <c r="B329" s="76"/>
      <c r="C329" s="52"/>
      <c r="D329" s="52"/>
      <c r="E329" s="52"/>
      <c r="F329" s="52"/>
      <c r="G329" s="52"/>
      <c r="H329" s="52"/>
      <c r="I329" s="52"/>
      <c r="J329" s="52"/>
      <c r="K329" s="52"/>
      <c r="L329" s="76"/>
      <c r="M329" s="52"/>
      <c r="N329" s="52"/>
      <c r="O329" s="52" t="str">
        <f t="shared" si="1"/>
        <v>750MeV</v>
      </c>
      <c r="P329" s="76" t="str">
        <f t="shared" si="10"/>
        <v>650MeV</v>
      </c>
      <c r="Q329" s="76">
        <f t="shared" si="11"/>
        <v>684.64</v>
      </c>
      <c r="R329" s="76">
        <f t="shared" si="12"/>
        <v>865.9</v>
      </c>
      <c r="S329" s="76">
        <f t="shared" si="13"/>
        <v>109.73</v>
      </c>
      <c r="T329" s="76"/>
      <c r="U329" s="76"/>
      <c r="V329" s="76"/>
    </row>
    <row r="330">
      <c r="A330" s="76"/>
      <c r="B330" s="76"/>
      <c r="C330" s="52"/>
      <c r="D330" s="52"/>
      <c r="E330" s="52"/>
      <c r="F330" s="52"/>
      <c r="G330" s="52"/>
      <c r="H330" s="52"/>
      <c r="I330" s="52"/>
      <c r="J330" s="52"/>
      <c r="K330" s="52"/>
      <c r="L330" s="76"/>
      <c r="M330" s="52"/>
      <c r="N330" s="52"/>
      <c r="O330" s="52" t="str">
        <f t="shared" si="1"/>
        <v>750MeV</v>
      </c>
      <c r="P330" s="76" t="str">
        <f t="shared" si="10"/>
        <v>650MeV</v>
      </c>
      <c r="Q330" s="76">
        <f t="shared" si="11"/>
        <v>684.64</v>
      </c>
      <c r="R330" s="76">
        <f t="shared" si="12"/>
        <v>865.9</v>
      </c>
      <c r="S330" s="76">
        <f t="shared" si="13"/>
        <v>109.73</v>
      </c>
      <c r="T330" s="76"/>
      <c r="U330" s="76"/>
      <c r="V330" s="76"/>
    </row>
    <row r="331">
      <c r="A331" s="76"/>
      <c r="B331" s="76"/>
      <c r="C331" s="52"/>
      <c r="D331" s="52"/>
      <c r="E331" s="52"/>
      <c r="F331" s="52"/>
      <c r="G331" s="52"/>
      <c r="H331" s="52"/>
      <c r="I331" s="52"/>
      <c r="J331" s="52"/>
      <c r="K331" s="52"/>
      <c r="L331" s="52"/>
      <c r="M331" s="52"/>
      <c r="N331" s="52"/>
      <c r="O331" s="52" t="str">
        <f t="shared" si="1"/>
        <v>750MeV</v>
      </c>
      <c r="P331" s="76" t="str">
        <f t="shared" si="10"/>
        <v>650MeV</v>
      </c>
      <c r="Q331" s="76">
        <f t="shared" si="11"/>
        <v>684.64</v>
      </c>
      <c r="R331" s="76">
        <f t="shared" si="12"/>
        <v>865.9</v>
      </c>
      <c r="S331" s="76">
        <f t="shared" si="13"/>
        <v>109.73</v>
      </c>
      <c r="T331" s="76"/>
      <c r="U331" s="76"/>
      <c r="V331" s="76"/>
    </row>
    <row r="332">
      <c r="A332" s="76"/>
      <c r="B332" s="76"/>
      <c r="C332" s="52"/>
      <c r="D332" s="52"/>
      <c r="E332" s="52"/>
      <c r="F332" s="52"/>
      <c r="G332" s="52"/>
      <c r="H332" s="52"/>
      <c r="I332" s="52"/>
      <c r="J332" s="52"/>
      <c r="K332" s="52"/>
      <c r="L332" s="76"/>
      <c r="M332" s="52"/>
      <c r="N332" s="52"/>
      <c r="O332" s="52" t="str">
        <f t="shared" si="1"/>
        <v>750MeV</v>
      </c>
      <c r="P332" s="76" t="str">
        <f t="shared" si="10"/>
        <v>650MeV</v>
      </c>
      <c r="Q332" s="76">
        <f t="shared" si="11"/>
        <v>684.64</v>
      </c>
      <c r="R332" s="76">
        <f t="shared" si="12"/>
        <v>865.9</v>
      </c>
      <c r="S332" s="76">
        <f t="shared" si="13"/>
        <v>109.73</v>
      </c>
      <c r="T332" s="76"/>
      <c r="U332" s="76"/>
      <c r="V332" s="76"/>
    </row>
    <row r="333">
      <c r="A333" s="76"/>
      <c r="B333" s="76"/>
      <c r="C333" s="52"/>
      <c r="D333" s="52"/>
      <c r="E333" s="52"/>
      <c r="F333" s="52"/>
      <c r="G333" s="52"/>
      <c r="H333" s="52"/>
      <c r="I333" s="52"/>
      <c r="J333" s="52"/>
      <c r="K333" s="52"/>
      <c r="L333" s="76"/>
      <c r="M333" s="52"/>
      <c r="N333" s="52"/>
      <c r="O333" s="52" t="str">
        <f t="shared" si="1"/>
        <v>750MeV</v>
      </c>
      <c r="P333" s="76" t="str">
        <f t="shared" si="10"/>
        <v>650MeV</v>
      </c>
      <c r="Q333" s="76">
        <f t="shared" si="11"/>
        <v>684.64</v>
      </c>
      <c r="R333" s="76">
        <f t="shared" si="12"/>
        <v>865.9</v>
      </c>
      <c r="S333" s="76">
        <f t="shared" si="13"/>
        <v>109.73</v>
      </c>
      <c r="T333" s="76"/>
      <c r="U333" s="76"/>
      <c r="V333" s="76"/>
    </row>
    <row r="334">
      <c r="A334" s="76"/>
      <c r="B334" s="76"/>
      <c r="C334" s="52"/>
      <c r="D334" s="52"/>
      <c r="E334" s="52"/>
      <c r="F334" s="52"/>
      <c r="G334" s="52"/>
      <c r="H334" s="52"/>
      <c r="I334" s="52"/>
      <c r="J334" s="52"/>
      <c r="K334" s="52"/>
      <c r="L334" s="76"/>
      <c r="M334" s="52"/>
      <c r="N334" s="52"/>
      <c r="O334" s="52" t="str">
        <f t="shared" si="1"/>
        <v>750MeV</v>
      </c>
      <c r="P334" s="76" t="str">
        <f t="shared" si="10"/>
        <v>650MeV</v>
      </c>
      <c r="Q334" s="76">
        <f t="shared" si="11"/>
        <v>684.64</v>
      </c>
      <c r="R334" s="76">
        <f t="shared" si="12"/>
        <v>865.9</v>
      </c>
      <c r="S334" s="76">
        <f t="shared" si="13"/>
        <v>109.73</v>
      </c>
      <c r="T334" s="76"/>
      <c r="U334" s="76"/>
      <c r="V334" s="76"/>
    </row>
    <row r="335">
      <c r="A335" s="76"/>
      <c r="B335" s="76"/>
      <c r="C335" s="52"/>
      <c r="D335" s="52"/>
      <c r="E335" s="52"/>
      <c r="F335" s="52"/>
      <c r="G335" s="52"/>
      <c r="H335" s="52"/>
      <c r="I335" s="52"/>
      <c r="J335" s="52"/>
      <c r="K335" s="52"/>
      <c r="L335" s="76"/>
      <c r="M335" s="52"/>
      <c r="N335" s="52"/>
      <c r="O335" s="52" t="str">
        <f t="shared" si="1"/>
        <v>750MeV</v>
      </c>
      <c r="P335" s="76" t="str">
        <f t="shared" si="10"/>
        <v>650MeV</v>
      </c>
      <c r="Q335" s="76">
        <f t="shared" si="11"/>
        <v>684.64</v>
      </c>
      <c r="R335" s="76">
        <f t="shared" si="12"/>
        <v>865.9</v>
      </c>
      <c r="S335" s="76">
        <f t="shared" si="13"/>
        <v>109.73</v>
      </c>
      <c r="T335" s="76"/>
      <c r="U335" s="76"/>
      <c r="V335" s="76"/>
    </row>
    <row r="336">
      <c r="A336" s="76"/>
      <c r="B336" s="76"/>
      <c r="C336" s="52"/>
      <c r="D336" s="52"/>
      <c r="E336" s="52"/>
      <c r="F336" s="52"/>
      <c r="G336" s="52"/>
      <c r="H336" s="52"/>
      <c r="I336" s="52"/>
      <c r="J336" s="52"/>
      <c r="K336" s="52"/>
      <c r="L336" s="52"/>
      <c r="M336" s="52"/>
      <c r="N336" s="52"/>
      <c r="O336" s="52" t="str">
        <f t="shared" si="1"/>
        <v>750MeV</v>
      </c>
      <c r="P336" s="76" t="str">
        <f t="shared" si="10"/>
        <v>650MeV</v>
      </c>
      <c r="Q336" s="76">
        <f t="shared" si="11"/>
        <v>684.64</v>
      </c>
      <c r="R336" s="76">
        <f t="shared" si="12"/>
        <v>865.9</v>
      </c>
      <c r="S336" s="76">
        <f t="shared" si="13"/>
        <v>109.73</v>
      </c>
      <c r="T336" s="76"/>
      <c r="U336" s="76"/>
      <c r="V336" s="76"/>
    </row>
    <row r="337">
      <c r="A337" s="76"/>
      <c r="B337" s="76"/>
      <c r="C337" s="52"/>
      <c r="D337" s="52"/>
      <c r="E337" s="52"/>
      <c r="F337" s="52"/>
      <c r="G337" s="52"/>
      <c r="H337" s="52"/>
      <c r="I337" s="52"/>
      <c r="J337" s="52"/>
      <c r="K337" s="52"/>
      <c r="L337" s="76"/>
      <c r="M337" s="52"/>
      <c r="N337" s="52"/>
      <c r="O337" s="52" t="str">
        <f t="shared" si="1"/>
        <v>750MeV</v>
      </c>
      <c r="P337" s="76" t="str">
        <f t="shared" si="10"/>
        <v>650MeV</v>
      </c>
      <c r="Q337" s="76">
        <f t="shared" si="11"/>
        <v>684.64</v>
      </c>
      <c r="R337" s="76">
        <f t="shared" si="12"/>
        <v>865.9</v>
      </c>
      <c r="S337" s="76">
        <f t="shared" si="13"/>
        <v>109.73</v>
      </c>
      <c r="T337" s="76"/>
      <c r="U337" s="76"/>
      <c r="V337" s="76"/>
    </row>
    <row r="338">
      <c r="A338" s="76"/>
      <c r="B338" s="76"/>
      <c r="C338" s="52"/>
      <c r="D338" s="52"/>
      <c r="E338" s="52"/>
      <c r="F338" s="52"/>
      <c r="G338" s="52"/>
      <c r="H338" s="52"/>
      <c r="I338" s="52"/>
      <c r="J338" s="52"/>
      <c r="K338" s="52"/>
      <c r="L338" s="52"/>
      <c r="M338" s="52"/>
      <c r="N338" s="52"/>
      <c r="O338" s="52" t="str">
        <f t="shared" si="1"/>
        <v>750MeV</v>
      </c>
      <c r="P338" s="76" t="str">
        <f t="shared" si="10"/>
        <v>650MeV</v>
      </c>
      <c r="Q338" s="76">
        <f t="shared" si="11"/>
        <v>684.64</v>
      </c>
      <c r="R338" s="76">
        <f t="shared" si="12"/>
        <v>865.9</v>
      </c>
      <c r="S338" s="76">
        <f t="shared" si="13"/>
        <v>109.73</v>
      </c>
      <c r="T338" s="76"/>
      <c r="U338" s="76"/>
      <c r="V338" s="76"/>
    </row>
    <row r="339">
      <c r="A339" s="76"/>
      <c r="B339" s="76"/>
      <c r="C339" s="52"/>
      <c r="D339" s="52"/>
      <c r="E339" s="52"/>
      <c r="F339" s="52"/>
      <c r="G339" s="52"/>
      <c r="H339" s="52"/>
      <c r="I339" s="52"/>
      <c r="J339" s="52"/>
      <c r="K339" s="52"/>
      <c r="L339" s="76"/>
      <c r="M339" s="52"/>
      <c r="N339" s="52"/>
      <c r="O339" s="52" t="str">
        <f t="shared" si="1"/>
        <v>750MeV</v>
      </c>
      <c r="P339" s="76" t="str">
        <f t="shared" si="10"/>
        <v>650MeV</v>
      </c>
      <c r="Q339" s="76">
        <f t="shared" si="11"/>
        <v>684.64</v>
      </c>
      <c r="R339" s="76">
        <f t="shared" si="12"/>
        <v>865.9</v>
      </c>
      <c r="S339" s="76">
        <f t="shared" si="13"/>
        <v>109.73</v>
      </c>
      <c r="T339" s="76"/>
      <c r="U339" s="76"/>
      <c r="V339" s="76"/>
    </row>
    <row r="340">
      <c r="A340" s="76"/>
      <c r="B340" s="76"/>
      <c r="C340" s="52"/>
      <c r="D340" s="52"/>
      <c r="E340" s="52"/>
      <c r="F340" s="52"/>
      <c r="G340" s="52"/>
      <c r="H340" s="52"/>
      <c r="I340" s="52"/>
      <c r="J340" s="52"/>
      <c r="K340" s="52"/>
      <c r="L340" s="76"/>
      <c r="M340" s="52"/>
      <c r="N340" s="52"/>
      <c r="O340" s="52" t="str">
        <f t="shared" si="1"/>
        <v>750MeV</v>
      </c>
      <c r="P340" s="76" t="str">
        <f t="shared" si="10"/>
        <v>650MeV</v>
      </c>
      <c r="Q340" s="76">
        <f t="shared" si="11"/>
        <v>684.64</v>
      </c>
      <c r="R340" s="76">
        <f t="shared" si="12"/>
        <v>865.9</v>
      </c>
      <c r="S340" s="76">
        <f t="shared" si="13"/>
        <v>109.73</v>
      </c>
      <c r="T340" s="76"/>
      <c r="U340" s="76"/>
      <c r="V340" s="76"/>
    </row>
    <row r="341">
      <c r="A341" s="76"/>
      <c r="B341" s="76"/>
      <c r="C341" s="52"/>
      <c r="D341" s="52"/>
      <c r="E341" s="52"/>
      <c r="F341" s="52"/>
      <c r="G341" s="52"/>
      <c r="H341" s="52"/>
      <c r="I341" s="52"/>
      <c r="J341" s="52"/>
      <c r="K341" s="52"/>
      <c r="L341" s="76"/>
      <c r="M341" s="52"/>
      <c r="N341" s="52"/>
      <c r="O341" s="52" t="str">
        <f t="shared" si="1"/>
        <v>750MeV</v>
      </c>
      <c r="P341" s="76" t="str">
        <f t="shared" si="10"/>
        <v>650MeV</v>
      </c>
      <c r="Q341" s="76">
        <f t="shared" si="11"/>
        <v>684.64</v>
      </c>
      <c r="R341" s="76">
        <f t="shared" si="12"/>
        <v>865.9</v>
      </c>
      <c r="S341" s="76">
        <f t="shared" si="13"/>
        <v>109.73</v>
      </c>
      <c r="T341" s="76"/>
      <c r="U341" s="76"/>
      <c r="V341" s="76"/>
    </row>
    <row r="342">
      <c r="A342" s="76"/>
      <c r="B342" s="76"/>
      <c r="C342" s="52"/>
      <c r="D342" s="52"/>
      <c r="E342" s="52"/>
      <c r="F342" s="52"/>
      <c r="G342" s="52"/>
      <c r="H342" s="52"/>
      <c r="I342" s="52"/>
      <c r="J342" s="52"/>
      <c r="K342" s="52"/>
      <c r="L342" s="76"/>
      <c r="M342" s="52"/>
      <c r="N342" s="52"/>
      <c r="O342" s="52" t="str">
        <f t="shared" si="1"/>
        <v>750MeV</v>
      </c>
      <c r="P342" s="76" t="str">
        <f t="shared" si="10"/>
        <v>650MeV</v>
      </c>
      <c r="Q342" s="76">
        <f t="shared" si="11"/>
        <v>684.64</v>
      </c>
      <c r="R342" s="76">
        <f t="shared" si="12"/>
        <v>865.9</v>
      </c>
      <c r="S342" s="76">
        <f t="shared" si="13"/>
        <v>109.73</v>
      </c>
      <c r="T342" s="76"/>
      <c r="U342" s="76"/>
      <c r="V342" s="76"/>
    </row>
    <row r="343">
      <c r="A343" s="76"/>
      <c r="B343" s="76"/>
      <c r="C343" s="52"/>
      <c r="D343" s="52"/>
      <c r="E343" s="52"/>
      <c r="F343" s="52"/>
      <c r="G343" s="52"/>
      <c r="H343" s="52"/>
      <c r="I343" s="52"/>
      <c r="J343" s="52"/>
      <c r="K343" s="52"/>
      <c r="L343" s="76"/>
      <c r="M343" s="52"/>
      <c r="N343" s="52"/>
      <c r="O343" s="52" t="str">
        <f t="shared" si="1"/>
        <v>750MeV</v>
      </c>
      <c r="P343" s="76" t="str">
        <f t="shared" si="10"/>
        <v>650MeV</v>
      </c>
      <c r="Q343" s="76">
        <f t="shared" si="11"/>
        <v>684.64</v>
      </c>
      <c r="R343" s="76">
        <f t="shared" si="12"/>
        <v>865.9</v>
      </c>
      <c r="S343" s="76">
        <f t="shared" si="13"/>
        <v>109.73</v>
      </c>
      <c r="T343" s="76"/>
      <c r="U343" s="76"/>
      <c r="V343" s="76"/>
    </row>
    <row r="344">
      <c r="A344" s="76"/>
      <c r="B344" s="76"/>
      <c r="C344" s="52"/>
      <c r="D344" s="52"/>
      <c r="E344" s="52"/>
      <c r="F344" s="52"/>
      <c r="G344" s="52"/>
      <c r="H344" s="52"/>
      <c r="I344" s="52"/>
      <c r="J344" s="52"/>
      <c r="K344" s="52"/>
      <c r="L344" s="76"/>
      <c r="M344" s="52"/>
      <c r="N344" s="52"/>
      <c r="O344" s="52" t="str">
        <f t="shared" si="1"/>
        <v>750MeV</v>
      </c>
      <c r="P344" s="76" t="str">
        <f t="shared" si="10"/>
        <v>650MeV</v>
      </c>
      <c r="Q344" s="76">
        <f t="shared" si="11"/>
        <v>684.64</v>
      </c>
      <c r="R344" s="76">
        <f t="shared" si="12"/>
        <v>865.9</v>
      </c>
      <c r="S344" s="76">
        <f t="shared" si="13"/>
        <v>109.73</v>
      </c>
      <c r="T344" s="76"/>
      <c r="U344" s="76"/>
      <c r="V344" s="76"/>
    </row>
    <row r="345">
      <c r="A345" s="76"/>
      <c r="B345" s="76"/>
      <c r="C345" s="52"/>
      <c r="D345" s="52"/>
      <c r="E345" s="52"/>
      <c r="F345" s="52"/>
      <c r="G345" s="52"/>
      <c r="H345" s="52"/>
      <c r="I345" s="52"/>
      <c r="J345" s="52"/>
      <c r="K345" s="52"/>
      <c r="L345" s="76"/>
      <c r="M345" s="52"/>
      <c r="N345" s="52"/>
      <c r="O345" s="52" t="str">
        <f t="shared" si="1"/>
        <v>750MeV</v>
      </c>
      <c r="P345" s="76" t="str">
        <f t="shared" si="10"/>
        <v>650MeV</v>
      </c>
      <c r="Q345" s="76">
        <f t="shared" si="11"/>
        <v>684.64</v>
      </c>
      <c r="R345" s="76">
        <f t="shared" si="12"/>
        <v>865.9</v>
      </c>
      <c r="S345" s="76">
        <f t="shared" si="13"/>
        <v>109.73</v>
      </c>
      <c r="T345" s="76"/>
      <c r="U345" s="76"/>
      <c r="V345" s="76"/>
    </row>
    <row r="346">
      <c r="A346" s="76"/>
      <c r="B346" s="76"/>
      <c r="C346" s="52"/>
      <c r="D346" s="52"/>
      <c r="E346" s="52"/>
      <c r="F346" s="52"/>
      <c r="G346" s="52"/>
      <c r="H346" s="52"/>
      <c r="I346" s="52"/>
      <c r="J346" s="52"/>
      <c r="K346" s="52"/>
      <c r="L346" s="76"/>
      <c r="M346" s="52"/>
      <c r="N346" s="52"/>
      <c r="O346" s="52" t="str">
        <f t="shared" si="1"/>
        <v>750MeV</v>
      </c>
      <c r="P346" s="76" t="str">
        <f t="shared" si="10"/>
        <v>650MeV</v>
      </c>
      <c r="Q346" s="76">
        <f t="shared" si="11"/>
        <v>684.64</v>
      </c>
      <c r="R346" s="76">
        <f t="shared" si="12"/>
        <v>865.9</v>
      </c>
      <c r="S346" s="76">
        <f t="shared" si="13"/>
        <v>109.73</v>
      </c>
      <c r="T346" s="76"/>
      <c r="U346" s="76"/>
      <c r="V346" s="76"/>
    </row>
    <row r="347">
      <c r="A347" s="76"/>
      <c r="B347" s="52"/>
      <c r="C347" s="52"/>
      <c r="D347" s="52"/>
      <c r="E347" s="52"/>
      <c r="F347" s="52"/>
      <c r="G347" s="52"/>
      <c r="H347" s="52"/>
      <c r="I347" s="52"/>
      <c r="J347" s="52"/>
      <c r="K347" s="52"/>
      <c r="L347" s="76"/>
      <c r="M347" s="52"/>
      <c r="N347" s="52"/>
      <c r="O347" s="52" t="str">
        <f t="shared" si="1"/>
        <v>750MeV</v>
      </c>
      <c r="P347" s="76" t="str">
        <f t="shared" si="10"/>
        <v>650MeV</v>
      </c>
      <c r="Q347" s="76">
        <f t="shared" si="11"/>
        <v>684.64</v>
      </c>
      <c r="R347" s="76">
        <f t="shared" si="12"/>
        <v>865.9</v>
      </c>
      <c r="S347" s="76">
        <f t="shared" si="13"/>
        <v>109.73</v>
      </c>
      <c r="T347" s="76"/>
      <c r="U347" s="76"/>
      <c r="V347" s="76"/>
    </row>
    <row r="348">
      <c r="A348" s="76"/>
      <c r="B348" s="52"/>
      <c r="C348" s="52"/>
      <c r="D348" s="52"/>
      <c r="E348" s="52"/>
      <c r="F348" s="52"/>
      <c r="G348" s="52"/>
      <c r="H348" s="52"/>
      <c r="I348" s="52"/>
      <c r="J348" s="52"/>
      <c r="K348" s="52"/>
      <c r="L348" s="76"/>
      <c r="M348" s="52"/>
      <c r="N348" s="52"/>
      <c r="O348" s="52" t="str">
        <f t="shared" si="1"/>
        <v>750MeV</v>
      </c>
      <c r="P348" s="76" t="str">
        <f t="shared" si="10"/>
        <v>650MeV</v>
      </c>
      <c r="Q348" s="76">
        <f t="shared" si="11"/>
        <v>684.64</v>
      </c>
      <c r="R348" s="76">
        <f t="shared" si="12"/>
        <v>865.9</v>
      </c>
      <c r="S348" s="76">
        <f t="shared" si="13"/>
        <v>109.73</v>
      </c>
      <c r="T348" s="76"/>
      <c r="U348" s="76"/>
      <c r="V348" s="76"/>
    </row>
    <row r="349">
      <c r="A349" s="104"/>
      <c r="B349" s="52"/>
      <c r="C349" s="52"/>
      <c r="D349" s="52"/>
      <c r="E349" s="52"/>
      <c r="F349" s="52"/>
      <c r="G349" s="52"/>
      <c r="H349" s="52"/>
      <c r="I349" s="52"/>
      <c r="J349" s="52"/>
      <c r="K349" s="52"/>
      <c r="L349" s="76"/>
      <c r="M349" s="52"/>
      <c r="N349" s="52"/>
      <c r="O349" s="52" t="str">
        <f t="shared" si="1"/>
        <v>750MeV</v>
      </c>
      <c r="P349" s="76" t="str">
        <f t="shared" si="10"/>
        <v>650MeV</v>
      </c>
      <c r="Q349" s="76">
        <f t="shared" si="11"/>
        <v>684.64</v>
      </c>
      <c r="R349" s="76">
        <f t="shared" si="12"/>
        <v>865.9</v>
      </c>
      <c r="S349" s="76">
        <f t="shared" si="13"/>
        <v>109.73</v>
      </c>
      <c r="T349" s="76"/>
      <c r="U349" s="76"/>
      <c r="V349" s="76"/>
    </row>
    <row r="350">
      <c r="A350" s="76"/>
      <c r="B350" s="52"/>
      <c r="C350" s="52"/>
      <c r="D350" s="358"/>
      <c r="E350" s="358"/>
      <c r="F350" s="52"/>
      <c r="G350" s="52"/>
      <c r="H350" s="52"/>
      <c r="I350" s="52"/>
      <c r="J350" s="52"/>
      <c r="K350" s="52"/>
      <c r="L350" s="76"/>
      <c r="M350" s="52"/>
      <c r="N350" s="52"/>
      <c r="O350" s="52" t="str">
        <f t="shared" si="1"/>
        <v>750MeV</v>
      </c>
      <c r="P350" s="76" t="str">
        <f t="shared" si="10"/>
        <v>650MeV</v>
      </c>
      <c r="Q350" s="76">
        <f t="shared" si="11"/>
        <v>684.64</v>
      </c>
      <c r="R350" s="76">
        <f t="shared" si="12"/>
        <v>865.9</v>
      </c>
      <c r="S350" s="76">
        <f t="shared" si="13"/>
        <v>109.73</v>
      </c>
      <c r="T350" s="76"/>
      <c r="U350" s="76"/>
      <c r="V350" s="76"/>
    </row>
    <row r="351">
      <c r="A351" s="76"/>
      <c r="B351" s="52"/>
      <c r="C351" s="52"/>
      <c r="D351" s="358"/>
      <c r="E351" s="358"/>
      <c r="F351" s="52"/>
      <c r="G351" s="52"/>
      <c r="H351" s="52"/>
      <c r="I351" s="52"/>
      <c r="J351" s="52"/>
      <c r="K351" s="52"/>
      <c r="L351" s="76"/>
      <c r="M351" s="52"/>
      <c r="N351" s="52"/>
      <c r="O351" s="52" t="str">
        <f t="shared" si="1"/>
        <v>750MeV</v>
      </c>
      <c r="P351" s="76" t="str">
        <f t="shared" si="10"/>
        <v>650MeV</v>
      </c>
      <c r="Q351" s="76">
        <f t="shared" si="11"/>
        <v>684.64</v>
      </c>
      <c r="R351" s="76">
        <f t="shared" si="12"/>
        <v>865.9</v>
      </c>
      <c r="S351" s="76">
        <f t="shared" si="13"/>
        <v>109.73</v>
      </c>
      <c r="T351" s="76"/>
      <c r="U351" s="76"/>
      <c r="V351" s="76"/>
    </row>
    <row r="352">
      <c r="A352" s="76"/>
      <c r="B352" s="52"/>
      <c r="C352" s="52"/>
      <c r="D352" s="358"/>
      <c r="E352" s="100"/>
      <c r="F352" s="52"/>
      <c r="G352" s="52"/>
      <c r="H352" s="52"/>
      <c r="I352" s="52"/>
      <c r="J352" s="52"/>
      <c r="K352" s="52"/>
      <c r="L352" s="76"/>
      <c r="M352" s="52"/>
      <c r="N352" s="52"/>
      <c r="O352" s="52" t="str">
        <f t="shared" si="1"/>
        <v>750MeV</v>
      </c>
      <c r="P352" s="76" t="str">
        <f t="shared" si="10"/>
        <v>650MeV</v>
      </c>
      <c r="Q352" s="76">
        <f t="shared" si="11"/>
        <v>684.64</v>
      </c>
      <c r="R352" s="76">
        <f t="shared" si="12"/>
        <v>865.9</v>
      </c>
      <c r="S352" s="76">
        <f t="shared" si="13"/>
        <v>109.73</v>
      </c>
      <c r="T352" s="76"/>
      <c r="U352" s="76"/>
      <c r="V352" s="76"/>
    </row>
    <row r="353">
      <c r="A353" s="76"/>
      <c r="B353" s="52"/>
      <c r="C353" s="52"/>
      <c r="D353" s="358"/>
      <c r="E353" s="52"/>
      <c r="F353" s="52"/>
      <c r="G353" s="52"/>
      <c r="H353" s="52"/>
      <c r="I353" s="52"/>
      <c r="J353" s="52"/>
      <c r="K353" s="52"/>
      <c r="L353" s="76"/>
      <c r="M353" s="52"/>
      <c r="N353" s="52"/>
      <c r="O353" s="52" t="str">
        <f t="shared" si="1"/>
        <v>750MeV</v>
      </c>
      <c r="P353" s="76" t="str">
        <f t="shared" si="10"/>
        <v>650MeV</v>
      </c>
      <c r="Q353" s="76">
        <f t="shared" si="11"/>
        <v>684.64</v>
      </c>
      <c r="R353" s="76">
        <f t="shared" si="12"/>
        <v>865.9</v>
      </c>
      <c r="S353" s="76">
        <f t="shared" si="13"/>
        <v>109.73</v>
      </c>
      <c r="T353" s="76"/>
      <c r="U353" s="76"/>
      <c r="V353" s="76"/>
    </row>
    <row r="354">
      <c r="A354" s="76"/>
      <c r="B354" s="52"/>
      <c r="C354" s="52"/>
      <c r="D354" s="358"/>
      <c r="E354" s="52"/>
      <c r="F354" s="52"/>
      <c r="G354" s="52"/>
      <c r="H354" s="52"/>
      <c r="I354" s="52"/>
      <c r="J354" s="52"/>
      <c r="K354" s="52"/>
      <c r="L354" s="76"/>
      <c r="M354" s="52"/>
      <c r="N354" s="52"/>
      <c r="O354" s="52" t="str">
        <f t="shared" si="1"/>
        <v>750MeV</v>
      </c>
      <c r="P354" s="76" t="str">
        <f t="shared" si="10"/>
        <v>650MeV</v>
      </c>
      <c r="Q354" s="76">
        <f t="shared" si="11"/>
        <v>684.64</v>
      </c>
      <c r="R354" s="76">
        <f t="shared" si="12"/>
        <v>865.9</v>
      </c>
      <c r="S354" s="76">
        <f t="shared" si="13"/>
        <v>109.73</v>
      </c>
      <c r="T354" s="76"/>
      <c r="U354" s="76"/>
      <c r="V354" s="76"/>
    </row>
    <row r="355">
      <c r="A355" s="76"/>
      <c r="B355" s="52"/>
      <c r="C355" s="52"/>
      <c r="D355" s="358"/>
      <c r="E355" s="52"/>
      <c r="F355" s="52"/>
      <c r="G355" s="52"/>
      <c r="H355" s="52"/>
      <c r="I355" s="52"/>
      <c r="J355" s="52"/>
      <c r="K355" s="52"/>
      <c r="L355" s="76"/>
      <c r="M355" s="52"/>
      <c r="N355" s="52"/>
      <c r="O355" s="52" t="str">
        <f t="shared" si="1"/>
        <v>750MeV</v>
      </c>
      <c r="P355" s="76" t="str">
        <f t="shared" si="10"/>
        <v>650MeV</v>
      </c>
      <c r="Q355" s="76">
        <f t="shared" si="11"/>
        <v>684.64</v>
      </c>
      <c r="R355" s="76">
        <f t="shared" si="12"/>
        <v>865.9</v>
      </c>
      <c r="S355" s="76">
        <f t="shared" si="13"/>
        <v>109.73</v>
      </c>
      <c r="T355" s="76"/>
      <c r="U355" s="76"/>
      <c r="V355" s="76"/>
    </row>
    <row r="356">
      <c r="A356" s="76"/>
      <c r="B356" s="52"/>
      <c r="C356" s="52"/>
      <c r="D356" s="358"/>
      <c r="E356" s="52"/>
      <c r="F356" s="52"/>
      <c r="G356" s="52"/>
      <c r="H356" s="52"/>
      <c r="I356" s="52"/>
      <c r="J356" s="52"/>
      <c r="K356" s="52"/>
      <c r="L356" s="76"/>
      <c r="M356" s="52"/>
      <c r="N356" s="52"/>
      <c r="O356" s="52" t="str">
        <f t="shared" si="1"/>
        <v>750MeV</v>
      </c>
      <c r="P356" s="76" t="str">
        <f t="shared" si="10"/>
        <v>650MeV</v>
      </c>
      <c r="Q356" s="76">
        <f t="shared" si="11"/>
        <v>684.64</v>
      </c>
      <c r="R356" s="76">
        <f t="shared" si="12"/>
        <v>865.9</v>
      </c>
      <c r="S356" s="76">
        <f t="shared" si="13"/>
        <v>109.73</v>
      </c>
      <c r="T356" s="76"/>
      <c r="U356" s="76"/>
      <c r="V356" s="76"/>
    </row>
    <row r="357">
      <c r="A357" s="76"/>
      <c r="B357" s="52"/>
      <c r="C357" s="52"/>
      <c r="D357" s="358"/>
      <c r="E357" s="52"/>
      <c r="F357" s="52"/>
      <c r="G357" s="52"/>
      <c r="H357" s="52"/>
      <c r="I357" s="52"/>
      <c r="J357" s="52"/>
      <c r="K357" s="52"/>
      <c r="L357" s="76"/>
      <c r="M357" s="52"/>
      <c r="N357" s="52"/>
      <c r="O357" s="52" t="str">
        <f t="shared" si="1"/>
        <v>750MeV</v>
      </c>
      <c r="P357" s="76" t="str">
        <f t="shared" si="10"/>
        <v>650MeV</v>
      </c>
      <c r="Q357" s="76">
        <f t="shared" si="11"/>
        <v>684.64</v>
      </c>
      <c r="R357" s="76">
        <f t="shared" si="12"/>
        <v>865.9</v>
      </c>
      <c r="S357" s="76">
        <f t="shared" si="13"/>
        <v>109.73</v>
      </c>
      <c r="T357" s="76"/>
      <c r="U357" s="76"/>
      <c r="V357" s="76"/>
    </row>
    <row r="358">
      <c r="A358" s="76"/>
      <c r="B358" s="52"/>
      <c r="C358" s="52"/>
      <c r="D358" s="358"/>
      <c r="E358" s="52"/>
      <c r="F358" s="52"/>
      <c r="G358" s="52"/>
      <c r="H358" s="52"/>
      <c r="I358" s="52"/>
      <c r="J358" s="52"/>
      <c r="K358" s="52"/>
      <c r="L358" s="76"/>
      <c r="M358" s="52"/>
      <c r="N358" s="52"/>
      <c r="O358" s="52" t="str">
        <f t="shared" si="1"/>
        <v>750MeV</v>
      </c>
      <c r="P358" s="76" t="str">
        <f t="shared" si="10"/>
        <v>650MeV</v>
      </c>
      <c r="Q358" s="76">
        <f t="shared" si="11"/>
        <v>684.64</v>
      </c>
      <c r="R358" s="76">
        <f t="shared" si="12"/>
        <v>865.9</v>
      </c>
      <c r="S358" s="76">
        <f t="shared" si="13"/>
        <v>109.73</v>
      </c>
      <c r="T358" s="76"/>
      <c r="U358" s="76"/>
      <c r="V358" s="76"/>
    </row>
    <row r="359">
      <c r="A359" s="76"/>
      <c r="B359" s="52"/>
      <c r="C359" s="52"/>
      <c r="D359" s="358"/>
      <c r="E359" s="52"/>
      <c r="F359" s="52"/>
      <c r="G359" s="52"/>
      <c r="H359" s="52"/>
      <c r="I359" s="52"/>
      <c r="J359" s="52"/>
      <c r="K359" s="52"/>
      <c r="L359" s="76"/>
      <c r="M359" s="52"/>
      <c r="N359" s="52"/>
      <c r="O359" s="52" t="str">
        <f t="shared" si="1"/>
        <v>750MeV</v>
      </c>
      <c r="P359" s="76" t="str">
        <f t="shared" si="10"/>
        <v>650MeV</v>
      </c>
      <c r="Q359" s="76">
        <f t="shared" si="11"/>
        <v>684.64</v>
      </c>
      <c r="R359" s="76">
        <f t="shared" si="12"/>
        <v>865.9</v>
      </c>
      <c r="S359" s="76">
        <f t="shared" si="13"/>
        <v>109.73</v>
      </c>
      <c r="T359" s="76"/>
      <c r="U359" s="76"/>
      <c r="V359" s="76"/>
    </row>
    <row r="360">
      <c r="A360" s="76"/>
      <c r="B360" s="52"/>
      <c r="C360" s="52"/>
      <c r="D360" s="358"/>
      <c r="E360" s="52"/>
      <c r="F360" s="52"/>
      <c r="G360" s="52"/>
      <c r="H360" s="52"/>
      <c r="I360" s="52"/>
      <c r="J360" s="52"/>
      <c r="K360" s="52"/>
      <c r="L360" s="76"/>
      <c r="M360" s="52"/>
      <c r="N360" s="52"/>
      <c r="O360" s="52" t="str">
        <f t="shared" si="1"/>
        <v>750MeV</v>
      </c>
      <c r="P360" s="76" t="str">
        <f t="shared" si="10"/>
        <v>650MeV</v>
      </c>
      <c r="Q360" s="76">
        <f t="shared" si="11"/>
        <v>684.64</v>
      </c>
      <c r="R360" s="76">
        <f t="shared" si="12"/>
        <v>865.9</v>
      </c>
      <c r="S360" s="76">
        <f t="shared" si="13"/>
        <v>109.73</v>
      </c>
      <c r="T360" s="76"/>
      <c r="U360" s="76"/>
      <c r="V360" s="76"/>
    </row>
    <row r="361">
      <c r="A361" s="76"/>
      <c r="B361" s="52"/>
      <c r="C361" s="52"/>
      <c r="D361" s="358"/>
      <c r="E361" s="52"/>
      <c r="F361" s="52"/>
      <c r="G361" s="52"/>
      <c r="H361" s="52"/>
      <c r="I361" s="52"/>
      <c r="J361" s="52"/>
      <c r="K361" s="52"/>
      <c r="L361" s="76"/>
      <c r="M361" s="52"/>
      <c r="N361" s="52"/>
      <c r="O361" s="52" t="str">
        <f t="shared" si="1"/>
        <v>750MeV</v>
      </c>
      <c r="P361" s="76" t="str">
        <f t="shared" si="10"/>
        <v>650MeV</v>
      </c>
      <c r="Q361" s="76">
        <f t="shared" si="11"/>
        <v>684.64</v>
      </c>
      <c r="R361" s="76">
        <f t="shared" si="12"/>
        <v>865.9</v>
      </c>
      <c r="S361" s="76">
        <f t="shared" si="13"/>
        <v>109.73</v>
      </c>
      <c r="T361" s="76"/>
      <c r="U361" s="76"/>
      <c r="V361" s="76"/>
    </row>
    <row r="362">
      <c r="A362" s="76"/>
      <c r="B362" s="52"/>
      <c r="C362" s="52"/>
      <c r="D362" s="52"/>
      <c r="E362" s="52"/>
      <c r="F362" s="52"/>
      <c r="G362" s="52"/>
      <c r="H362" s="52"/>
      <c r="I362" s="52"/>
      <c r="J362" s="52"/>
      <c r="K362" s="52"/>
      <c r="L362" s="76"/>
      <c r="M362" s="52"/>
      <c r="N362" s="52"/>
      <c r="O362" s="52" t="str">
        <f t="shared" si="1"/>
        <v>750MeV</v>
      </c>
      <c r="P362" s="76" t="str">
        <f t="shared" si="10"/>
        <v>650MeV</v>
      </c>
      <c r="Q362" s="76">
        <f t="shared" si="11"/>
        <v>684.64</v>
      </c>
      <c r="R362" s="76">
        <f t="shared" si="12"/>
        <v>865.9</v>
      </c>
      <c r="S362" s="76">
        <f t="shared" si="13"/>
        <v>109.73</v>
      </c>
      <c r="T362" s="76"/>
      <c r="U362" s="76"/>
      <c r="V362" s="76"/>
    </row>
    <row r="363">
      <c r="A363" s="76"/>
      <c r="B363" s="52"/>
      <c r="C363" s="52"/>
      <c r="D363" s="52"/>
      <c r="E363" s="52"/>
      <c r="F363" s="52"/>
      <c r="G363" s="52"/>
      <c r="H363" s="52"/>
      <c r="I363" s="52"/>
      <c r="J363" s="52"/>
      <c r="K363" s="52"/>
      <c r="L363" s="52"/>
      <c r="M363" s="52"/>
      <c r="N363" s="52"/>
      <c r="O363" s="52" t="str">
        <f t="shared" si="1"/>
        <v>750MeV</v>
      </c>
      <c r="P363" s="76" t="str">
        <f t="shared" si="10"/>
        <v>650MeV</v>
      </c>
      <c r="Q363" s="76">
        <f t="shared" si="11"/>
        <v>684.64</v>
      </c>
      <c r="R363" s="76">
        <f t="shared" si="12"/>
        <v>865.9</v>
      </c>
      <c r="S363" s="76">
        <f t="shared" si="13"/>
        <v>109.73</v>
      </c>
      <c r="T363" s="76"/>
      <c r="U363" s="76"/>
      <c r="V363" s="76"/>
    </row>
    <row r="364">
      <c r="A364" s="76"/>
      <c r="B364" s="52"/>
      <c r="C364" s="52"/>
      <c r="D364" s="52"/>
      <c r="E364" s="52"/>
      <c r="F364" s="52"/>
      <c r="G364" s="52"/>
      <c r="H364" s="52"/>
      <c r="I364" s="52"/>
      <c r="J364" s="52"/>
      <c r="K364" s="52"/>
      <c r="L364" s="52"/>
      <c r="M364" s="52"/>
      <c r="N364" s="52"/>
      <c r="O364" s="52" t="str">
        <f t="shared" si="1"/>
        <v>750MeV</v>
      </c>
      <c r="P364" s="76" t="str">
        <f t="shared" si="10"/>
        <v>650MeV</v>
      </c>
      <c r="Q364" s="76">
        <f t="shared" si="11"/>
        <v>684.64</v>
      </c>
      <c r="R364" s="76">
        <f t="shared" si="12"/>
        <v>865.9</v>
      </c>
      <c r="S364" s="76">
        <f t="shared" si="13"/>
        <v>109.73</v>
      </c>
      <c r="T364" s="76"/>
      <c r="U364" s="76"/>
      <c r="V364" s="76"/>
    </row>
    <row r="365">
      <c r="A365" s="76"/>
      <c r="B365" s="52"/>
      <c r="C365" s="52"/>
      <c r="D365" s="52"/>
      <c r="E365" s="52"/>
      <c r="F365" s="52"/>
      <c r="G365" s="52"/>
      <c r="H365" s="52"/>
      <c r="I365" s="52"/>
      <c r="J365" s="52"/>
      <c r="K365" s="52"/>
      <c r="L365" s="76"/>
      <c r="M365" s="52"/>
      <c r="N365" s="52"/>
      <c r="O365" s="52" t="str">
        <f t="shared" si="1"/>
        <v>750MeV</v>
      </c>
      <c r="P365" s="76" t="str">
        <f t="shared" si="10"/>
        <v>650MeV</v>
      </c>
      <c r="Q365" s="76">
        <f t="shared" si="11"/>
        <v>684.64</v>
      </c>
      <c r="R365" s="76">
        <f t="shared" si="12"/>
        <v>865.9</v>
      </c>
      <c r="S365" s="76">
        <f t="shared" si="13"/>
        <v>109.73</v>
      </c>
      <c r="T365" s="76"/>
      <c r="U365" s="76"/>
      <c r="V365" s="76"/>
    </row>
    <row r="366">
      <c r="A366" s="76"/>
      <c r="B366" s="52"/>
      <c r="C366" s="52"/>
      <c r="D366" s="52"/>
      <c r="E366" s="52"/>
      <c r="F366" s="52"/>
      <c r="G366" s="52"/>
      <c r="H366" s="52"/>
      <c r="I366" s="52"/>
      <c r="J366" s="52"/>
      <c r="K366" s="52"/>
      <c r="L366" s="76"/>
      <c r="M366" s="52"/>
      <c r="N366" s="52"/>
      <c r="O366" s="52" t="str">
        <f t="shared" si="1"/>
        <v>750MeV</v>
      </c>
      <c r="P366" s="76" t="str">
        <f t="shared" si="10"/>
        <v>650MeV</v>
      </c>
      <c r="Q366" s="76">
        <f t="shared" si="11"/>
        <v>684.64</v>
      </c>
      <c r="R366" s="76">
        <f t="shared" si="12"/>
        <v>865.9</v>
      </c>
      <c r="S366" s="76">
        <f t="shared" si="13"/>
        <v>109.73</v>
      </c>
      <c r="T366" s="76"/>
      <c r="U366" s="76"/>
      <c r="V366" s="76"/>
    </row>
    <row r="367">
      <c r="A367" s="76"/>
      <c r="B367" s="52"/>
      <c r="C367" s="52"/>
      <c r="D367" s="52"/>
      <c r="E367" s="52"/>
      <c r="F367" s="52"/>
      <c r="G367" s="52"/>
      <c r="H367" s="52"/>
      <c r="I367" s="52"/>
      <c r="J367" s="52"/>
      <c r="K367" s="52"/>
      <c r="L367" s="76"/>
      <c r="M367" s="52"/>
      <c r="N367" s="52"/>
      <c r="O367" s="52" t="str">
        <f t="shared" si="1"/>
        <v>750MeV</v>
      </c>
      <c r="P367" s="76" t="str">
        <f t="shared" si="10"/>
        <v>650MeV</v>
      </c>
      <c r="Q367" s="76">
        <f t="shared" si="11"/>
        <v>684.64</v>
      </c>
      <c r="R367" s="76">
        <f t="shared" si="12"/>
        <v>865.9</v>
      </c>
      <c r="S367" s="76">
        <f t="shared" si="13"/>
        <v>109.73</v>
      </c>
      <c r="T367" s="76"/>
      <c r="U367" s="76"/>
      <c r="V367" s="76"/>
    </row>
    <row r="368">
      <c r="A368" s="76"/>
      <c r="B368" s="52"/>
      <c r="C368" s="52"/>
      <c r="D368" s="52"/>
      <c r="E368" s="52"/>
      <c r="F368" s="52"/>
      <c r="G368" s="52"/>
      <c r="H368" s="52"/>
      <c r="I368" s="52"/>
      <c r="J368" s="52"/>
      <c r="K368" s="52"/>
      <c r="L368" s="52"/>
      <c r="M368" s="52"/>
      <c r="N368" s="52"/>
      <c r="O368" s="52" t="str">
        <f t="shared" si="1"/>
        <v>750MeV</v>
      </c>
      <c r="P368" s="76" t="str">
        <f t="shared" si="10"/>
        <v>650MeV</v>
      </c>
      <c r="Q368" s="76">
        <f t="shared" si="11"/>
        <v>684.64</v>
      </c>
      <c r="R368" s="76">
        <f t="shared" si="12"/>
        <v>865.9</v>
      </c>
      <c r="S368" s="76">
        <f t="shared" si="13"/>
        <v>109.73</v>
      </c>
      <c r="T368" s="76"/>
      <c r="U368" s="76"/>
      <c r="V368" s="76"/>
    </row>
    <row r="369">
      <c r="A369" s="76"/>
      <c r="B369" s="52"/>
      <c r="C369" s="52"/>
      <c r="D369" s="52"/>
      <c r="E369" s="52"/>
      <c r="F369" s="52"/>
      <c r="G369" s="52"/>
      <c r="H369" s="52"/>
      <c r="I369" s="52"/>
      <c r="J369" s="52"/>
      <c r="K369" s="52"/>
      <c r="L369" s="76"/>
      <c r="M369" s="52"/>
      <c r="N369" s="52"/>
      <c r="O369" s="52" t="str">
        <f t="shared" si="1"/>
        <v>750MeV</v>
      </c>
      <c r="P369" s="76" t="str">
        <f t="shared" si="10"/>
        <v>650MeV</v>
      </c>
      <c r="Q369" s="76">
        <f t="shared" si="11"/>
        <v>684.64</v>
      </c>
      <c r="R369" s="76">
        <f t="shared" si="12"/>
        <v>865.9</v>
      </c>
      <c r="S369" s="76">
        <f t="shared" si="13"/>
        <v>109.73</v>
      </c>
      <c r="T369" s="76"/>
      <c r="U369" s="76"/>
      <c r="V369" s="76"/>
    </row>
    <row r="370">
      <c r="A370" s="76"/>
      <c r="B370" s="52"/>
      <c r="C370" s="52"/>
      <c r="D370" s="52"/>
      <c r="E370" s="52"/>
      <c r="F370" s="52"/>
      <c r="G370" s="52"/>
      <c r="H370" s="52"/>
      <c r="I370" s="52"/>
      <c r="J370" s="52"/>
      <c r="K370" s="52"/>
      <c r="L370" s="76"/>
      <c r="M370" s="52"/>
      <c r="N370" s="52"/>
      <c r="O370" s="52" t="str">
        <f t="shared" si="1"/>
        <v>750MeV</v>
      </c>
      <c r="P370" s="76" t="str">
        <f t="shared" si="10"/>
        <v>650MeV</v>
      </c>
      <c r="Q370" s="76">
        <f t="shared" si="11"/>
        <v>684.64</v>
      </c>
      <c r="R370" s="76">
        <f t="shared" si="12"/>
        <v>865.9</v>
      </c>
      <c r="S370" s="76">
        <f t="shared" si="13"/>
        <v>109.73</v>
      </c>
      <c r="T370" s="76"/>
      <c r="U370" s="76"/>
      <c r="V370" s="76"/>
    </row>
    <row r="371">
      <c r="A371" s="76"/>
      <c r="B371" s="52"/>
      <c r="C371" s="52"/>
      <c r="D371" s="52"/>
      <c r="E371" s="52"/>
      <c r="F371" s="52"/>
      <c r="G371" s="52"/>
      <c r="H371" s="52"/>
      <c r="I371" s="52"/>
      <c r="J371" s="52"/>
      <c r="K371" s="52"/>
      <c r="L371" s="76"/>
      <c r="M371" s="52"/>
      <c r="N371" s="52"/>
      <c r="O371" s="52" t="str">
        <f t="shared" si="1"/>
        <v>750MeV</v>
      </c>
      <c r="P371" s="76" t="str">
        <f t="shared" si="10"/>
        <v>650MeV</v>
      </c>
      <c r="Q371" s="76">
        <f t="shared" si="11"/>
        <v>684.64</v>
      </c>
      <c r="R371" s="76">
        <f t="shared" si="12"/>
        <v>865.9</v>
      </c>
      <c r="S371" s="76">
        <f t="shared" si="13"/>
        <v>109.73</v>
      </c>
      <c r="T371" s="76"/>
      <c r="U371" s="76"/>
      <c r="V371" s="76"/>
    </row>
    <row r="372">
      <c r="A372" s="76"/>
      <c r="B372" s="52"/>
      <c r="C372" s="52"/>
      <c r="D372" s="52"/>
      <c r="E372" s="52"/>
      <c r="F372" s="52"/>
      <c r="G372" s="52"/>
      <c r="H372" s="52"/>
      <c r="I372" s="52"/>
      <c r="J372" s="52"/>
      <c r="K372" s="52"/>
      <c r="L372" s="52"/>
      <c r="M372" s="52"/>
      <c r="N372" s="52"/>
      <c r="O372" s="52" t="str">
        <f t="shared" si="1"/>
        <v>750MeV</v>
      </c>
      <c r="P372" s="76" t="str">
        <f t="shared" si="10"/>
        <v>650MeV</v>
      </c>
      <c r="Q372" s="76">
        <f t="shared" si="11"/>
        <v>684.64</v>
      </c>
      <c r="R372" s="76">
        <f t="shared" si="12"/>
        <v>865.9</v>
      </c>
      <c r="S372" s="76">
        <f t="shared" si="13"/>
        <v>109.73</v>
      </c>
      <c r="T372" s="76"/>
      <c r="U372" s="76"/>
      <c r="V372" s="76"/>
    </row>
    <row r="373">
      <c r="A373" s="76"/>
      <c r="B373" s="52"/>
      <c r="C373" s="52"/>
      <c r="D373" s="52"/>
      <c r="E373" s="52"/>
      <c r="F373" s="52"/>
      <c r="G373" s="52"/>
      <c r="H373" s="52"/>
      <c r="I373" s="52"/>
      <c r="J373" s="52"/>
      <c r="K373" s="52"/>
      <c r="L373" s="76"/>
      <c r="M373" s="52"/>
      <c r="N373" s="52"/>
      <c r="O373" s="52" t="str">
        <f t="shared" si="1"/>
        <v>750MeV</v>
      </c>
      <c r="P373" s="76" t="str">
        <f t="shared" si="10"/>
        <v>650MeV</v>
      </c>
      <c r="Q373" s="76">
        <f t="shared" si="11"/>
        <v>684.64</v>
      </c>
      <c r="R373" s="76">
        <f t="shared" si="12"/>
        <v>865.9</v>
      </c>
      <c r="S373" s="76">
        <f t="shared" si="13"/>
        <v>109.73</v>
      </c>
      <c r="T373" s="76"/>
      <c r="U373" s="76"/>
      <c r="V373" s="76"/>
    </row>
    <row r="374">
      <c r="A374" s="76"/>
      <c r="B374" s="52"/>
      <c r="C374" s="52"/>
      <c r="D374" s="52"/>
      <c r="E374" s="52"/>
      <c r="F374" s="52"/>
      <c r="G374" s="52"/>
      <c r="H374" s="52"/>
      <c r="I374" s="52"/>
      <c r="J374" s="52"/>
      <c r="K374" s="52"/>
      <c r="L374" s="76"/>
      <c r="M374" s="52"/>
      <c r="N374" s="52"/>
      <c r="O374" s="52" t="str">
        <f t="shared" si="1"/>
        <v>750MeV</v>
      </c>
      <c r="P374" s="76" t="str">
        <f t="shared" si="10"/>
        <v>650MeV</v>
      </c>
      <c r="Q374" s="76">
        <f t="shared" si="11"/>
        <v>684.64</v>
      </c>
      <c r="R374" s="76">
        <f t="shared" si="12"/>
        <v>865.9</v>
      </c>
      <c r="S374" s="76">
        <f t="shared" si="13"/>
        <v>109.73</v>
      </c>
      <c r="T374" s="76"/>
      <c r="U374" s="76"/>
      <c r="V374" s="76"/>
    </row>
    <row r="375">
      <c r="A375" s="76"/>
      <c r="B375" s="52"/>
      <c r="C375" s="52"/>
      <c r="D375" s="52"/>
      <c r="E375" s="52"/>
      <c r="F375" s="52"/>
      <c r="G375" s="52"/>
      <c r="H375" s="52"/>
      <c r="I375" s="52"/>
      <c r="J375" s="52"/>
      <c r="K375" s="52"/>
      <c r="L375" s="76"/>
      <c r="M375" s="52"/>
      <c r="N375" s="52"/>
      <c r="O375" s="52" t="str">
        <f t="shared" si="1"/>
        <v>750MeV</v>
      </c>
      <c r="P375" s="76" t="str">
        <f t="shared" si="10"/>
        <v>650MeV</v>
      </c>
      <c r="Q375" s="76">
        <f t="shared" si="11"/>
        <v>684.64</v>
      </c>
      <c r="R375" s="76">
        <f t="shared" si="12"/>
        <v>865.9</v>
      </c>
      <c r="S375" s="76">
        <f t="shared" si="13"/>
        <v>109.73</v>
      </c>
      <c r="T375" s="76"/>
      <c r="U375" s="76"/>
      <c r="V375" s="76"/>
    </row>
    <row r="376">
      <c r="A376" s="76"/>
      <c r="B376" s="52"/>
      <c r="C376" s="52"/>
      <c r="D376" s="52"/>
      <c r="E376" s="52"/>
      <c r="F376" s="52"/>
      <c r="G376" s="52"/>
      <c r="H376" s="52"/>
      <c r="I376" s="52"/>
      <c r="J376" s="52"/>
      <c r="K376" s="52"/>
      <c r="L376" s="52"/>
      <c r="M376" s="52"/>
      <c r="N376" s="52"/>
      <c r="O376" s="52" t="str">
        <f t="shared" si="1"/>
        <v>750MeV</v>
      </c>
      <c r="P376" s="76" t="str">
        <f t="shared" si="10"/>
        <v>650MeV</v>
      </c>
      <c r="Q376" s="76">
        <f t="shared" si="11"/>
        <v>684.64</v>
      </c>
      <c r="R376" s="76">
        <f t="shared" si="12"/>
        <v>865.9</v>
      </c>
      <c r="S376" s="76">
        <f t="shared" si="13"/>
        <v>109.73</v>
      </c>
      <c r="T376" s="76"/>
      <c r="U376" s="76"/>
      <c r="V376" s="76"/>
    </row>
    <row r="377">
      <c r="A377" s="76"/>
      <c r="B377" s="52"/>
      <c r="C377" s="52"/>
      <c r="D377" s="52"/>
      <c r="E377" s="52"/>
      <c r="F377" s="52"/>
      <c r="G377" s="52"/>
      <c r="H377" s="52"/>
      <c r="I377" s="52"/>
      <c r="J377" s="52"/>
      <c r="K377" s="52"/>
      <c r="L377" s="52"/>
      <c r="M377" s="52"/>
      <c r="N377" s="52"/>
      <c r="O377" s="52" t="str">
        <f t="shared" si="1"/>
        <v>750MeV</v>
      </c>
      <c r="P377" s="76" t="str">
        <f t="shared" si="10"/>
        <v>650MeV</v>
      </c>
      <c r="Q377" s="76">
        <f t="shared" si="11"/>
        <v>684.64</v>
      </c>
      <c r="R377" s="76">
        <f t="shared" si="12"/>
        <v>865.9</v>
      </c>
      <c r="S377" s="76">
        <f t="shared" si="13"/>
        <v>109.73</v>
      </c>
      <c r="T377" s="76"/>
      <c r="U377" s="76"/>
      <c r="V377" s="76"/>
    </row>
    <row r="378">
      <c r="A378" s="76"/>
      <c r="B378" s="52"/>
      <c r="C378" s="52"/>
      <c r="D378" s="52"/>
      <c r="E378" s="52"/>
      <c r="F378" s="52"/>
      <c r="G378" s="52"/>
      <c r="H378" s="52"/>
      <c r="I378" s="52"/>
      <c r="J378" s="52"/>
      <c r="K378" s="52"/>
      <c r="L378" s="76"/>
      <c r="M378" s="52"/>
      <c r="N378" s="52"/>
      <c r="O378" s="52" t="str">
        <f t="shared" si="1"/>
        <v>750MeV</v>
      </c>
      <c r="P378" s="76" t="str">
        <f t="shared" si="10"/>
        <v>650MeV</v>
      </c>
      <c r="Q378" s="76">
        <f t="shared" si="11"/>
        <v>684.64</v>
      </c>
      <c r="R378" s="76">
        <f t="shared" si="12"/>
        <v>865.9</v>
      </c>
      <c r="S378" s="76">
        <f t="shared" si="13"/>
        <v>109.73</v>
      </c>
      <c r="T378" s="76"/>
      <c r="U378" s="76"/>
      <c r="V378" s="76"/>
    </row>
    <row r="379">
      <c r="A379" s="76"/>
      <c r="B379" s="52"/>
      <c r="C379" s="52"/>
      <c r="D379" s="52"/>
      <c r="E379" s="52"/>
      <c r="F379" s="52"/>
      <c r="G379" s="52"/>
      <c r="H379" s="52"/>
      <c r="I379" s="52"/>
      <c r="J379" s="52"/>
      <c r="K379" s="52"/>
      <c r="L379" s="76"/>
      <c r="M379" s="52"/>
      <c r="N379" s="52"/>
      <c r="O379" s="52" t="str">
        <f t="shared" si="1"/>
        <v>750MeV</v>
      </c>
      <c r="P379" s="76" t="str">
        <f t="shared" si="10"/>
        <v>650MeV</v>
      </c>
      <c r="Q379" s="76">
        <f t="shared" si="11"/>
        <v>684.64</v>
      </c>
      <c r="R379" s="76">
        <f t="shared" si="12"/>
        <v>865.9</v>
      </c>
      <c r="S379" s="76">
        <f t="shared" si="13"/>
        <v>109.73</v>
      </c>
      <c r="T379" s="76"/>
      <c r="U379" s="76"/>
      <c r="V379" s="76"/>
    </row>
    <row r="380">
      <c r="A380" s="76"/>
      <c r="B380" s="52"/>
      <c r="C380" s="52"/>
      <c r="D380" s="52"/>
      <c r="E380" s="52"/>
      <c r="F380" s="52"/>
      <c r="G380" s="52"/>
      <c r="H380" s="52"/>
      <c r="I380" s="52"/>
      <c r="J380" s="52"/>
      <c r="K380" s="52"/>
      <c r="L380" s="76"/>
      <c r="M380" s="52"/>
      <c r="N380" s="52"/>
      <c r="O380" s="52" t="str">
        <f t="shared" si="1"/>
        <v>750MeV</v>
      </c>
      <c r="P380" s="76" t="str">
        <f t="shared" si="10"/>
        <v>650MeV</v>
      </c>
      <c r="Q380" s="76">
        <f t="shared" si="11"/>
        <v>684.64</v>
      </c>
      <c r="R380" s="76">
        <f t="shared" si="12"/>
        <v>865.9</v>
      </c>
      <c r="S380" s="76">
        <f t="shared" si="13"/>
        <v>109.73</v>
      </c>
      <c r="T380" s="76"/>
      <c r="U380" s="76"/>
      <c r="V380" s="76"/>
    </row>
    <row r="381">
      <c r="A381" s="76"/>
      <c r="B381" s="52"/>
      <c r="C381" s="52"/>
      <c r="D381" s="52"/>
      <c r="E381" s="52"/>
      <c r="F381" s="52"/>
      <c r="G381" s="52"/>
      <c r="H381" s="52"/>
      <c r="I381" s="52"/>
      <c r="J381" s="52"/>
      <c r="K381" s="52"/>
      <c r="L381" s="76"/>
      <c r="M381" s="52"/>
      <c r="N381" s="52"/>
      <c r="O381" s="52" t="str">
        <f t="shared" si="1"/>
        <v>750MeV</v>
      </c>
      <c r="P381" s="76" t="str">
        <f t="shared" si="10"/>
        <v>650MeV</v>
      </c>
      <c r="Q381" s="76">
        <f t="shared" si="11"/>
        <v>684.64</v>
      </c>
      <c r="R381" s="76">
        <f t="shared" si="12"/>
        <v>865.9</v>
      </c>
      <c r="S381" s="76">
        <f t="shared" si="13"/>
        <v>109.73</v>
      </c>
      <c r="T381" s="76"/>
      <c r="U381" s="76"/>
      <c r="V381" s="76"/>
    </row>
    <row r="382">
      <c r="A382" s="76"/>
      <c r="B382" s="52"/>
      <c r="C382" s="52"/>
      <c r="D382" s="52"/>
      <c r="E382" s="52"/>
      <c r="F382" s="52"/>
      <c r="G382" s="52"/>
      <c r="H382" s="52"/>
      <c r="I382" s="52"/>
      <c r="J382" s="52"/>
      <c r="K382" s="52"/>
      <c r="L382" s="76"/>
      <c r="M382" s="52"/>
      <c r="N382" s="52"/>
      <c r="O382" s="52" t="str">
        <f t="shared" si="1"/>
        <v>750MeV</v>
      </c>
      <c r="P382" s="76" t="str">
        <f t="shared" si="10"/>
        <v>650MeV</v>
      </c>
      <c r="Q382" s="76">
        <f t="shared" si="11"/>
        <v>684.64</v>
      </c>
      <c r="R382" s="76">
        <f t="shared" si="12"/>
        <v>865.9</v>
      </c>
      <c r="S382" s="76">
        <f t="shared" si="13"/>
        <v>109.73</v>
      </c>
      <c r="T382" s="76"/>
      <c r="U382" s="76"/>
      <c r="V382" s="76"/>
    </row>
    <row r="383">
      <c r="A383" s="76"/>
      <c r="B383" s="52"/>
      <c r="C383" s="52"/>
      <c r="D383" s="52"/>
      <c r="E383" s="52"/>
      <c r="F383" s="52"/>
      <c r="G383" s="52"/>
      <c r="H383" s="52"/>
      <c r="I383" s="52"/>
      <c r="J383" s="52"/>
      <c r="K383" s="52"/>
      <c r="L383" s="76"/>
      <c r="M383" s="52"/>
      <c r="N383" s="52"/>
      <c r="O383" s="52" t="str">
        <f t="shared" si="1"/>
        <v>750MeV</v>
      </c>
      <c r="P383" s="76" t="str">
        <f t="shared" si="10"/>
        <v>650MeV</v>
      </c>
      <c r="Q383" s="76">
        <f t="shared" si="11"/>
        <v>684.64</v>
      </c>
      <c r="R383" s="76">
        <f t="shared" si="12"/>
        <v>865.9</v>
      </c>
      <c r="S383" s="76">
        <f t="shared" si="13"/>
        <v>109.73</v>
      </c>
      <c r="T383" s="76"/>
      <c r="U383" s="76"/>
      <c r="V383" s="76"/>
    </row>
    <row r="384">
      <c r="A384" s="104"/>
      <c r="B384" s="52"/>
      <c r="C384" s="52"/>
      <c r="D384" s="52"/>
      <c r="E384" s="52"/>
      <c r="F384" s="52"/>
      <c r="G384" s="52"/>
      <c r="H384" s="52"/>
      <c r="I384" s="52"/>
      <c r="J384" s="52"/>
      <c r="K384" s="52"/>
      <c r="L384" s="76"/>
      <c r="M384" s="52"/>
      <c r="N384" s="52"/>
      <c r="O384" s="52" t="str">
        <f t="shared" si="1"/>
        <v>750MeV</v>
      </c>
      <c r="P384" s="76" t="str">
        <f t="shared" si="10"/>
        <v>650MeV</v>
      </c>
      <c r="Q384" s="76">
        <f t="shared" si="11"/>
        <v>684.64</v>
      </c>
      <c r="R384" s="76">
        <f t="shared" si="12"/>
        <v>865.9</v>
      </c>
      <c r="S384" s="76">
        <f t="shared" si="13"/>
        <v>109.73</v>
      </c>
      <c r="T384" s="76"/>
      <c r="U384" s="76"/>
      <c r="V384" s="76"/>
    </row>
    <row r="385">
      <c r="A385" s="76"/>
      <c r="B385" s="52"/>
      <c r="C385" s="52"/>
      <c r="D385" s="52"/>
      <c r="E385" s="52"/>
      <c r="F385" s="52"/>
      <c r="G385" s="52"/>
      <c r="H385" s="52"/>
      <c r="I385" s="52"/>
      <c r="J385" s="52"/>
      <c r="K385" s="52"/>
      <c r="L385" s="76"/>
      <c r="M385" s="52"/>
      <c r="N385" s="52"/>
      <c r="O385" s="52" t="str">
        <f t="shared" si="1"/>
        <v>750MeV</v>
      </c>
      <c r="P385" s="76" t="str">
        <f t="shared" si="10"/>
        <v>650MeV</v>
      </c>
      <c r="Q385" s="76">
        <f t="shared" si="11"/>
        <v>684.64</v>
      </c>
      <c r="R385" s="76">
        <f t="shared" si="12"/>
        <v>865.9</v>
      </c>
      <c r="S385" s="76">
        <f t="shared" si="13"/>
        <v>109.73</v>
      </c>
      <c r="T385" s="76"/>
      <c r="U385" s="76"/>
      <c r="V385" s="76"/>
    </row>
    <row r="386">
      <c r="A386" s="76"/>
      <c r="B386" s="52"/>
      <c r="C386" s="52"/>
      <c r="D386" s="52"/>
      <c r="E386" s="52"/>
      <c r="F386" s="52"/>
      <c r="G386" s="52"/>
      <c r="H386" s="52"/>
      <c r="I386" s="52"/>
      <c r="J386" s="52"/>
      <c r="K386" s="52"/>
      <c r="L386" s="76"/>
      <c r="M386" s="52"/>
      <c r="N386" s="52"/>
      <c r="O386" s="52" t="str">
        <f t="shared" si="1"/>
        <v>750MeV</v>
      </c>
      <c r="P386" s="76" t="str">
        <f t="shared" si="10"/>
        <v>650MeV</v>
      </c>
      <c r="Q386" s="76">
        <f t="shared" si="11"/>
        <v>684.64</v>
      </c>
      <c r="R386" s="76">
        <f t="shared" si="12"/>
        <v>865.9</v>
      </c>
      <c r="S386" s="76">
        <f t="shared" si="13"/>
        <v>109.73</v>
      </c>
      <c r="T386" s="76"/>
      <c r="U386" s="76"/>
      <c r="V386" s="76"/>
    </row>
    <row r="387">
      <c r="A387" s="76"/>
      <c r="B387" s="52"/>
      <c r="C387" s="52"/>
      <c r="D387" s="52"/>
      <c r="E387" s="52"/>
      <c r="F387" s="52"/>
      <c r="G387" s="52"/>
      <c r="H387" s="52"/>
      <c r="I387" s="52"/>
      <c r="J387" s="52"/>
      <c r="K387" s="52"/>
      <c r="L387" s="76"/>
      <c r="M387" s="52"/>
      <c r="N387" s="52"/>
      <c r="O387" s="52" t="str">
        <f t="shared" si="1"/>
        <v>750MeV</v>
      </c>
      <c r="P387" s="76" t="str">
        <f t="shared" si="10"/>
        <v>650MeV</v>
      </c>
      <c r="Q387" s="76">
        <f t="shared" si="11"/>
        <v>684.64</v>
      </c>
      <c r="R387" s="76">
        <f t="shared" si="12"/>
        <v>865.9</v>
      </c>
      <c r="S387" s="76">
        <f t="shared" si="13"/>
        <v>109.73</v>
      </c>
      <c r="T387" s="76"/>
      <c r="U387" s="76"/>
      <c r="V387" s="76"/>
    </row>
    <row r="388">
      <c r="A388" s="52"/>
      <c r="B388" s="52"/>
      <c r="C388" s="52"/>
      <c r="D388" s="52"/>
      <c r="E388" s="52"/>
      <c r="F388" s="52"/>
      <c r="G388" s="52"/>
      <c r="H388" s="52"/>
      <c r="I388" s="52"/>
      <c r="J388" s="52"/>
      <c r="K388" s="52"/>
      <c r="L388" s="76"/>
      <c r="M388" s="52"/>
      <c r="N388" s="52"/>
      <c r="O388" s="52" t="str">
        <f t="shared" si="1"/>
        <v>750MeV</v>
      </c>
      <c r="P388" s="76" t="str">
        <f t="shared" si="10"/>
        <v>650MeV</v>
      </c>
      <c r="Q388" s="76">
        <f t="shared" si="11"/>
        <v>684.64</v>
      </c>
      <c r="R388" s="76">
        <f t="shared" si="12"/>
        <v>865.9</v>
      </c>
      <c r="S388" s="76">
        <f t="shared" si="13"/>
        <v>109.73</v>
      </c>
      <c r="T388" s="76"/>
      <c r="U388" s="76"/>
      <c r="V388" s="76"/>
    </row>
    <row r="389">
      <c r="A389" s="76"/>
      <c r="B389" s="52"/>
      <c r="C389" s="52"/>
      <c r="D389" s="52"/>
      <c r="E389" s="52"/>
      <c r="F389" s="52"/>
      <c r="G389" s="52"/>
      <c r="H389" s="52"/>
      <c r="I389" s="52"/>
      <c r="J389" s="52"/>
      <c r="K389" s="52"/>
      <c r="L389" s="76"/>
      <c r="M389" s="52"/>
      <c r="N389" s="52"/>
      <c r="O389" s="52" t="str">
        <f t="shared" si="1"/>
        <v>750MeV</v>
      </c>
      <c r="P389" s="76" t="str">
        <f t="shared" si="10"/>
        <v>650MeV</v>
      </c>
      <c r="Q389" s="76">
        <f t="shared" si="11"/>
        <v>684.64</v>
      </c>
      <c r="R389" s="76">
        <f t="shared" si="12"/>
        <v>865.9</v>
      </c>
      <c r="S389" s="76">
        <f t="shared" si="13"/>
        <v>109.73</v>
      </c>
      <c r="T389" s="76"/>
      <c r="U389" s="76"/>
      <c r="V389" s="76"/>
    </row>
    <row r="390">
      <c r="A390" s="76"/>
      <c r="B390" s="52"/>
      <c r="C390" s="52"/>
      <c r="D390" s="52"/>
      <c r="E390" s="52"/>
      <c r="F390" s="52"/>
      <c r="G390" s="52"/>
      <c r="H390" s="52"/>
      <c r="I390" s="52"/>
      <c r="J390" s="52"/>
      <c r="K390" s="52"/>
      <c r="L390" s="76"/>
      <c r="M390" s="52"/>
      <c r="N390" s="52"/>
      <c r="O390" s="52" t="str">
        <f t="shared" si="1"/>
        <v>750MeV</v>
      </c>
      <c r="P390" s="76" t="str">
        <f t="shared" si="10"/>
        <v>650MeV</v>
      </c>
      <c r="Q390" s="76">
        <f t="shared" si="11"/>
        <v>684.64</v>
      </c>
      <c r="R390" s="76">
        <f t="shared" si="12"/>
        <v>865.9</v>
      </c>
      <c r="S390" s="76">
        <f t="shared" si="13"/>
        <v>109.73</v>
      </c>
      <c r="T390" s="76"/>
      <c r="U390" s="76"/>
      <c r="V390" s="76"/>
    </row>
    <row r="391">
      <c r="A391" s="76"/>
      <c r="B391" s="52"/>
      <c r="C391" s="52"/>
      <c r="D391" s="52"/>
      <c r="E391" s="52"/>
      <c r="F391" s="52"/>
      <c r="G391" s="52"/>
      <c r="H391" s="52"/>
      <c r="I391" s="52"/>
      <c r="J391" s="52"/>
      <c r="K391" s="52"/>
      <c r="L391" s="76"/>
      <c r="M391" s="52"/>
      <c r="N391" s="52"/>
      <c r="O391" s="52" t="str">
        <f t="shared" si="1"/>
        <v>750MeV</v>
      </c>
      <c r="P391" s="76" t="str">
        <f t="shared" si="10"/>
        <v>650MeV</v>
      </c>
      <c r="Q391" s="76">
        <f t="shared" si="11"/>
        <v>684.64</v>
      </c>
      <c r="R391" s="76">
        <f t="shared" si="12"/>
        <v>865.9</v>
      </c>
      <c r="S391" s="76">
        <f t="shared" si="13"/>
        <v>109.73</v>
      </c>
      <c r="T391" s="76"/>
      <c r="U391" s="76"/>
      <c r="V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52"/>
      <c r="N392" s="52"/>
      <c r="O392" s="52" t="str">
        <f t="shared" si="1"/>
        <v>750MeV</v>
      </c>
      <c r="P392" s="76" t="str">
        <f t="shared" si="10"/>
        <v>650MeV</v>
      </c>
      <c r="Q392" s="76">
        <f t="shared" si="11"/>
        <v>684.64</v>
      </c>
      <c r="R392" s="76">
        <f t="shared" si="12"/>
        <v>865.9</v>
      </c>
      <c r="S392" s="76">
        <f t="shared" si="13"/>
        <v>109.73</v>
      </c>
      <c r="T392" s="76"/>
      <c r="U392" s="76"/>
      <c r="V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52"/>
      <c r="N393" s="52"/>
      <c r="O393" s="52" t="str">
        <f t="shared" si="1"/>
        <v>750MeV</v>
      </c>
      <c r="P393" s="76" t="str">
        <f t="shared" si="10"/>
        <v>650MeV</v>
      </c>
      <c r="Q393" s="76">
        <f t="shared" si="11"/>
        <v>684.64</v>
      </c>
      <c r="R393" s="76">
        <f t="shared" si="12"/>
        <v>865.9</v>
      </c>
      <c r="S393" s="76">
        <f t="shared" si="13"/>
        <v>109.73</v>
      </c>
      <c r="T393" s="76"/>
      <c r="U393" s="76"/>
      <c r="V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52"/>
      <c r="N394" s="52"/>
      <c r="O394" s="52" t="str">
        <f t="shared" si="1"/>
        <v>750MeV</v>
      </c>
      <c r="P394" s="76" t="str">
        <f t="shared" si="10"/>
        <v>650MeV</v>
      </c>
      <c r="Q394" s="76">
        <f t="shared" si="11"/>
        <v>684.64</v>
      </c>
      <c r="R394" s="76">
        <f t="shared" si="12"/>
        <v>865.9</v>
      </c>
      <c r="S394" s="76">
        <f t="shared" si="13"/>
        <v>109.73</v>
      </c>
      <c r="T394" s="76"/>
      <c r="U394" s="76"/>
      <c r="V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52"/>
      <c r="N395" s="52"/>
      <c r="O395" s="52" t="str">
        <f t="shared" si="1"/>
        <v>750MeV</v>
      </c>
      <c r="P395" s="76" t="str">
        <f t="shared" si="10"/>
        <v>650MeV</v>
      </c>
      <c r="Q395" s="76">
        <f t="shared" si="11"/>
        <v>684.64</v>
      </c>
      <c r="R395" s="76">
        <f t="shared" si="12"/>
        <v>865.9</v>
      </c>
      <c r="S395" s="76">
        <f t="shared" si="13"/>
        <v>109.73</v>
      </c>
      <c r="T395" s="76"/>
      <c r="U395" s="76"/>
      <c r="V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52"/>
      <c r="N396" s="52"/>
      <c r="O396" s="52" t="str">
        <f t="shared" si="1"/>
        <v>750MeV</v>
      </c>
      <c r="P396" s="76" t="str">
        <f t="shared" si="10"/>
        <v>650MeV</v>
      </c>
      <c r="Q396" s="76">
        <f t="shared" si="11"/>
        <v>684.64</v>
      </c>
      <c r="R396" s="76">
        <f t="shared" si="12"/>
        <v>865.9</v>
      </c>
      <c r="S396" s="76">
        <f t="shared" si="13"/>
        <v>109.73</v>
      </c>
      <c r="T396" s="76"/>
      <c r="U396" s="76"/>
      <c r="V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52"/>
      <c r="N397" s="52"/>
      <c r="O397" s="52" t="str">
        <f t="shared" si="1"/>
        <v>750MeV</v>
      </c>
      <c r="P397" s="76" t="str">
        <f t="shared" si="10"/>
        <v>650MeV</v>
      </c>
      <c r="Q397" s="76">
        <f t="shared" si="11"/>
        <v>684.64</v>
      </c>
      <c r="R397" s="76">
        <f t="shared" si="12"/>
        <v>865.9</v>
      </c>
      <c r="S397" s="76">
        <f t="shared" si="13"/>
        <v>109.73</v>
      </c>
      <c r="T397" s="76"/>
      <c r="U397" s="76"/>
      <c r="V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52"/>
      <c r="N398" s="52"/>
      <c r="O398" s="52" t="str">
        <f t="shared" si="1"/>
        <v>750MeV</v>
      </c>
      <c r="P398" s="76" t="str">
        <f t="shared" si="10"/>
        <v>650MeV</v>
      </c>
      <c r="Q398" s="76">
        <f t="shared" si="11"/>
        <v>684.64</v>
      </c>
      <c r="R398" s="76">
        <f t="shared" si="12"/>
        <v>865.9</v>
      </c>
      <c r="S398" s="76">
        <f t="shared" si="13"/>
        <v>109.73</v>
      </c>
      <c r="T398" s="76"/>
      <c r="U398" s="76"/>
      <c r="V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52"/>
      <c r="N399" s="52"/>
      <c r="O399" s="52" t="str">
        <f t="shared" si="1"/>
        <v>750MeV</v>
      </c>
      <c r="P399" s="76" t="str">
        <f t="shared" si="10"/>
        <v>650MeV</v>
      </c>
      <c r="Q399" s="76">
        <f t="shared" si="11"/>
        <v>684.64</v>
      </c>
      <c r="R399" s="76">
        <f t="shared" si="12"/>
        <v>865.9</v>
      </c>
      <c r="S399" s="76">
        <f t="shared" si="13"/>
        <v>109.73</v>
      </c>
      <c r="T399" s="76"/>
      <c r="U399" s="76"/>
      <c r="V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52"/>
      <c r="N400" s="52"/>
      <c r="O400" s="52" t="str">
        <f t="shared" si="1"/>
        <v>750MeV</v>
      </c>
      <c r="P400" s="76" t="str">
        <f t="shared" si="10"/>
        <v>650MeV</v>
      </c>
      <c r="Q400" s="76">
        <f t="shared" si="11"/>
        <v>684.64</v>
      </c>
      <c r="R400" s="76">
        <f t="shared" si="12"/>
        <v>865.9</v>
      </c>
      <c r="S400" s="76">
        <f t="shared" si="13"/>
        <v>109.73</v>
      </c>
      <c r="T400" s="76"/>
      <c r="U400" s="76"/>
      <c r="V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52"/>
      <c r="N401" s="52"/>
      <c r="O401" s="52" t="str">
        <f t="shared" si="1"/>
        <v>750MeV</v>
      </c>
      <c r="P401" s="76" t="str">
        <f t="shared" si="10"/>
        <v>650MeV</v>
      </c>
      <c r="Q401" s="76">
        <f t="shared" si="11"/>
        <v>684.64</v>
      </c>
      <c r="R401" s="76">
        <f t="shared" si="12"/>
        <v>865.9</v>
      </c>
      <c r="S401" s="76">
        <f t="shared" si="13"/>
        <v>109.73</v>
      </c>
      <c r="T401" s="76"/>
      <c r="U401" s="76"/>
      <c r="V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52"/>
      <c r="N402" s="52"/>
      <c r="O402" s="52" t="str">
        <f t="shared" si="1"/>
        <v>750MeV</v>
      </c>
      <c r="P402" s="76" t="str">
        <f t="shared" si="10"/>
        <v>650MeV</v>
      </c>
      <c r="Q402" s="76">
        <f t="shared" si="11"/>
        <v>684.64</v>
      </c>
      <c r="R402" s="76">
        <f t="shared" si="12"/>
        <v>865.9</v>
      </c>
      <c r="S402" s="76">
        <f t="shared" si="13"/>
        <v>109.73</v>
      </c>
      <c r="T402" s="76"/>
      <c r="U402" s="76"/>
      <c r="V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52"/>
      <c r="N403" s="52"/>
      <c r="O403" s="52" t="str">
        <f t="shared" si="1"/>
        <v>750MeV</v>
      </c>
      <c r="P403" s="76" t="str">
        <f t="shared" si="10"/>
        <v>650MeV</v>
      </c>
      <c r="Q403" s="76">
        <f t="shared" si="11"/>
        <v>684.64</v>
      </c>
      <c r="R403" s="76">
        <f t="shared" si="12"/>
        <v>865.9</v>
      </c>
      <c r="S403" s="76">
        <f t="shared" si="13"/>
        <v>109.73</v>
      </c>
      <c r="T403" s="76"/>
      <c r="U403" s="76"/>
      <c r="V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52"/>
      <c r="N404" s="52"/>
      <c r="O404" s="52" t="str">
        <f t="shared" si="1"/>
        <v>750MeV</v>
      </c>
      <c r="P404" s="76" t="str">
        <f t="shared" si="10"/>
        <v>650MeV</v>
      </c>
      <c r="Q404" s="76">
        <f t="shared" si="11"/>
        <v>684.64</v>
      </c>
      <c r="R404" s="76">
        <f t="shared" si="12"/>
        <v>865.9</v>
      </c>
      <c r="S404" s="76">
        <f t="shared" si="13"/>
        <v>109.73</v>
      </c>
      <c r="T404" s="76"/>
      <c r="U404" s="76"/>
      <c r="V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52"/>
      <c r="N405" s="52"/>
      <c r="O405" s="52" t="str">
        <f t="shared" si="1"/>
        <v>750MeV</v>
      </c>
      <c r="P405" s="76" t="str">
        <f t="shared" si="10"/>
        <v>650MeV</v>
      </c>
      <c r="Q405" s="76">
        <f t="shared" si="11"/>
        <v>684.64</v>
      </c>
      <c r="R405" s="76">
        <f t="shared" si="12"/>
        <v>865.9</v>
      </c>
      <c r="S405" s="76">
        <f t="shared" si="13"/>
        <v>109.73</v>
      </c>
      <c r="T405" s="76"/>
      <c r="U405" s="76"/>
      <c r="V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52"/>
      <c r="N406" s="52"/>
      <c r="O406" s="52" t="str">
        <f t="shared" si="1"/>
        <v>750MeV</v>
      </c>
      <c r="P406" s="76" t="str">
        <f t="shared" si="10"/>
        <v>650MeV</v>
      </c>
      <c r="Q406" s="76">
        <f t="shared" si="11"/>
        <v>684.64</v>
      </c>
      <c r="R406" s="76">
        <f t="shared" si="12"/>
        <v>865.9</v>
      </c>
      <c r="S406" s="76">
        <f t="shared" si="13"/>
        <v>109.73</v>
      </c>
      <c r="T406" s="76"/>
      <c r="U406" s="76"/>
      <c r="V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52"/>
      <c r="N407" s="52"/>
      <c r="O407" s="52" t="str">
        <f t="shared" si="1"/>
        <v>750MeV</v>
      </c>
      <c r="P407" s="76" t="str">
        <f t="shared" si="10"/>
        <v>650MeV</v>
      </c>
      <c r="Q407" s="76">
        <f t="shared" si="11"/>
        <v>684.64</v>
      </c>
      <c r="R407" s="76">
        <f t="shared" si="12"/>
        <v>865.9</v>
      </c>
      <c r="S407" s="76">
        <f t="shared" si="13"/>
        <v>109.73</v>
      </c>
      <c r="T407" s="76"/>
      <c r="U407" s="76"/>
      <c r="V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52"/>
      <c r="N408" s="52"/>
      <c r="O408" s="52" t="str">
        <f t="shared" si="1"/>
        <v>750MeV</v>
      </c>
      <c r="P408" s="76" t="str">
        <f t="shared" si="10"/>
        <v>650MeV</v>
      </c>
      <c r="Q408" s="76">
        <f t="shared" si="11"/>
        <v>684.64</v>
      </c>
      <c r="R408" s="76">
        <f t="shared" si="12"/>
        <v>865.9</v>
      </c>
      <c r="S408" s="76">
        <f t="shared" si="13"/>
        <v>109.73</v>
      </c>
      <c r="T408" s="76"/>
      <c r="U408" s="76"/>
      <c r="V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52"/>
      <c r="N409" s="52"/>
      <c r="O409" s="52" t="str">
        <f t="shared" si="1"/>
        <v>750MeV</v>
      </c>
      <c r="P409" s="76" t="str">
        <f t="shared" si="10"/>
        <v>650MeV</v>
      </c>
      <c r="Q409" s="76">
        <f t="shared" si="11"/>
        <v>684.64</v>
      </c>
      <c r="R409" s="76">
        <f t="shared" si="12"/>
        <v>865.9</v>
      </c>
      <c r="S409" s="76">
        <f t="shared" si="13"/>
        <v>109.73</v>
      </c>
      <c r="T409" s="76"/>
      <c r="U409" s="76"/>
      <c r="V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52"/>
      <c r="N410" s="52"/>
      <c r="O410" s="52" t="str">
        <f t="shared" si="1"/>
        <v>750MeV</v>
      </c>
      <c r="P410" s="76" t="str">
        <f t="shared" si="10"/>
        <v>650MeV</v>
      </c>
      <c r="Q410" s="76">
        <f t="shared" si="11"/>
        <v>684.64</v>
      </c>
      <c r="R410" s="76">
        <f t="shared" si="12"/>
        <v>865.9</v>
      </c>
      <c r="S410" s="76">
        <f t="shared" si="13"/>
        <v>109.73</v>
      </c>
      <c r="T410" s="76"/>
      <c r="U410" s="76"/>
      <c r="V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52"/>
      <c r="N411" s="52"/>
      <c r="O411" s="52" t="str">
        <f t="shared" si="1"/>
        <v>750MeV</v>
      </c>
      <c r="P411" s="76" t="str">
        <f t="shared" si="10"/>
        <v>650MeV</v>
      </c>
      <c r="Q411" s="76">
        <f t="shared" si="11"/>
        <v>684.64</v>
      </c>
      <c r="R411" s="76">
        <f t="shared" si="12"/>
        <v>865.9</v>
      </c>
      <c r="S411" s="76">
        <f t="shared" si="13"/>
        <v>109.73</v>
      </c>
      <c r="T411" s="76"/>
      <c r="U411" s="76"/>
      <c r="V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52"/>
      <c r="N412" s="52"/>
      <c r="O412" s="52" t="str">
        <f t="shared" si="1"/>
        <v>750MeV</v>
      </c>
      <c r="P412" s="76" t="str">
        <f t="shared" si="10"/>
        <v>650MeV</v>
      </c>
      <c r="Q412" s="76">
        <f t="shared" si="11"/>
        <v>684.64</v>
      </c>
      <c r="R412" s="76">
        <f t="shared" si="12"/>
        <v>865.9</v>
      </c>
      <c r="S412" s="76">
        <f t="shared" si="13"/>
        <v>109.73</v>
      </c>
      <c r="T412" s="76"/>
      <c r="U412" s="76"/>
      <c r="V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52"/>
      <c r="N413" s="52"/>
      <c r="O413" s="52" t="str">
        <f t="shared" si="1"/>
        <v>750MeV</v>
      </c>
      <c r="P413" s="76" t="str">
        <f t="shared" si="10"/>
        <v>650MeV</v>
      </c>
      <c r="Q413" s="76">
        <f t="shared" si="11"/>
        <v>684.64</v>
      </c>
      <c r="R413" s="76">
        <f t="shared" si="12"/>
        <v>865.9</v>
      </c>
      <c r="S413" s="76">
        <f t="shared" si="13"/>
        <v>109.73</v>
      </c>
      <c r="T413" s="76"/>
      <c r="U413" s="76"/>
      <c r="V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52"/>
      <c r="N414" s="52"/>
      <c r="O414" s="52" t="str">
        <f t="shared" si="1"/>
        <v>750MeV</v>
      </c>
      <c r="P414" s="76" t="str">
        <f t="shared" si="10"/>
        <v>650MeV</v>
      </c>
      <c r="Q414" s="76">
        <f t="shared" si="11"/>
        <v>684.64</v>
      </c>
      <c r="R414" s="76">
        <f t="shared" si="12"/>
        <v>865.9</v>
      </c>
      <c r="S414" s="76">
        <f t="shared" si="13"/>
        <v>109.73</v>
      </c>
      <c r="T414" s="76"/>
      <c r="U414" s="76"/>
      <c r="V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52"/>
      <c r="N415" s="52"/>
      <c r="O415" s="52" t="str">
        <f t="shared" si="1"/>
        <v>750MeV</v>
      </c>
      <c r="P415" s="76" t="str">
        <f t="shared" si="10"/>
        <v>650MeV</v>
      </c>
      <c r="Q415" s="76">
        <f t="shared" si="11"/>
        <v>684.64</v>
      </c>
      <c r="R415" s="76">
        <f t="shared" si="12"/>
        <v>865.9</v>
      </c>
      <c r="S415" s="76">
        <f t="shared" si="13"/>
        <v>109.73</v>
      </c>
      <c r="T415" s="76"/>
      <c r="U415" s="76"/>
      <c r="V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52"/>
      <c r="N416" s="52"/>
      <c r="O416" s="52" t="str">
        <f t="shared" si="1"/>
        <v>750MeV</v>
      </c>
      <c r="P416" s="76" t="str">
        <f t="shared" si="10"/>
        <v>650MeV</v>
      </c>
      <c r="Q416" s="76">
        <f t="shared" si="11"/>
        <v>684.64</v>
      </c>
      <c r="R416" s="76">
        <f t="shared" si="12"/>
        <v>865.9</v>
      </c>
      <c r="S416" s="76">
        <f t="shared" si="13"/>
        <v>109.73</v>
      </c>
      <c r="T416" s="76"/>
      <c r="U416" s="76"/>
      <c r="V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52"/>
      <c r="N417" s="52"/>
      <c r="O417" s="52" t="str">
        <f t="shared" si="1"/>
        <v>750MeV</v>
      </c>
      <c r="P417" s="76" t="str">
        <f t="shared" si="10"/>
        <v>650MeV</v>
      </c>
      <c r="Q417" s="76">
        <f t="shared" si="11"/>
        <v>684.64</v>
      </c>
      <c r="R417" s="76">
        <f t="shared" si="12"/>
        <v>865.9</v>
      </c>
      <c r="S417" s="76">
        <f t="shared" si="13"/>
        <v>109.73</v>
      </c>
      <c r="T417" s="76"/>
      <c r="U417" s="76"/>
      <c r="V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52"/>
      <c r="N418" s="52"/>
      <c r="O418" s="52" t="str">
        <f t="shared" si="1"/>
        <v>750MeV</v>
      </c>
      <c r="P418" s="76" t="str">
        <f t="shared" si="10"/>
        <v>650MeV</v>
      </c>
      <c r="Q418" s="76">
        <f t="shared" si="11"/>
        <v>684.64</v>
      </c>
      <c r="R418" s="76">
        <f t="shared" si="12"/>
        <v>865.9</v>
      </c>
      <c r="S418" s="76">
        <f t="shared" si="13"/>
        <v>109.73</v>
      </c>
      <c r="T418" s="76"/>
      <c r="U418" s="76"/>
      <c r="V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52"/>
      <c r="N419" s="52"/>
      <c r="O419" s="52" t="str">
        <f t="shared" si="1"/>
        <v>750MeV</v>
      </c>
      <c r="P419" s="76" t="str">
        <f t="shared" si="10"/>
        <v>650MeV</v>
      </c>
      <c r="Q419" s="76">
        <f t="shared" si="11"/>
        <v>684.64</v>
      </c>
      <c r="R419" s="76">
        <f t="shared" si="12"/>
        <v>865.9</v>
      </c>
      <c r="S419" s="76">
        <f t="shared" si="13"/>
        <v>109.73</v>
      </c>
      <c r="T419" s="76"/>
      <c r="U419" s="76"/>
      <c r="V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52"/>
      <c r="N420" s="52"/>
      <c r="O420" s="52" t="str">
        <f t="shared" si="1"/>
        <v>750MeV</v>
      </c>
      <c r="P420" s="76" t="str">
        <f t="shared" si="10"/>
        <v>650MeV</v>
      </c>
      <c r="Q420" s="76">
        <f t="shared" si="11"/>
        <v>684.64</v>
      </c>
      <c r="R420" s="76">
        <f t="shared" si="12"/>
        <v>865.9</v>
      </c>
      <c r="S420" s="76">
        <f t="shared" si="13"/>
        <v>109.73</v>
      </c>
      <c r="T420" s="76"/>
      <c r="U420" s="76"/>
      <c r="V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52"/>
      <c r="N421" s="52"/>
      <c r="O421" s="52" t="str">
        <f t="shared" si="1"/>
        <v>750MeV</v>
      </c>
      <c r="P421" s="76" t="str">
        <f t="shared" si="10"/>
        <v>650MeV</v>
      </c>
      <c r="Q421" s="76">
        <f t="shared" si="11"/>
        <v>684.64</v>
      </c>
      <c r="R421" s="76">
        <f t="shared" si="12"/>
        <v>865.9</v>
      </c>
      <c r="S421" s="76">
        <f t="shared" si="13"/>
        <v>109.73</v>
      </c>
      <c r="T421" s="76"/>
      <c r="U421" s="76"/>
      <c r="V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52"/>
      <c r="N422" s="52"/>
      <c r="O422" s="52" t="str">
        <f t="shared" si="1"/>
        <v>750MeV</v>
      </c>
      <c r="P422" s="76" t="str">
        <f t="shared" si="10"/>
        <v>650MeV</v>
      </c>
      <c r="Q422" s="76">
        <f t="shared" si="11"/>
        <v>684.64</v>
      </c>
      <c r="R422" s="76">
        <f t="shared" si="12"/>
        <v>865.9</v>
      </c>
      <c r="S422" s="76">
        <f t="shared" si="13"/>
        <v>109.73</v>
      </c>
      <c r="T422" s="76"/>
      <c r="U422" s="76"/>
      <c r="V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52"/>
      <c r="N423" s="52"/>
      <c r="O423" s="52" t="str">
        <f t="shared" si="1"/>
        <v>750MeV</v>
      </c>
      <c r="P423" s="76" t="str">
        <f t="shared" si="10"/>
        <v>650MeV</v>
      </c>
      <c r="Q423" s="76">
        <f t="shared" si="11"/>
        <v>684.64</v>
      </c>
      <c r="R423" s="76">
        <f t="shared" si="12"/>
        <v>865.9</v>
      </c>
      <c r="S423" s="76">
        <f t="shared" si="13"/>
        <v>109.73</v>
      </c>
      <c r="T423" s="76"/>
      <c r="U423" s="76"/>
      <c r="V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52"/>
      <c r="N424" s="52"/>
      <c r="O424" s="52" t="str">
        <f t="shared" si="1"/>
        <v>750MeV</v>
      </c>
      <c r="P424" s="76" t="str">
        <f t="shared" si="10"/>
        <v>650MeV</v>
      </c>
      <c r="Q424" s="76">
        <f t="shared" si="11"/>
        <v>684.64</v>
      </c>
      <c r="R424" s="76">
        <f t="shared" si="12"/>
        <v>865.9</v>
      </c>
      <c r="S424" s="76">
        <f t="shared" si="13"/>
        <v>109.73</v>
      </c>
      <c r="T424" s="76"/>
      <c r="U424" s="76"/>
      <c r="V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52"/>
      <c r="N425" s="52"/>
      <c r="O425" s="52" t="str">
        <f t="shared" si="1"/>
        <v>750MeV</v>
      </c>
      <c r="P425" s="76" t="str">
        <f t="shared" si="10"/>
        <v>650MeV</v>
      </c>
      <c r="Q425" s="76">
        <f t="shared" si="11"/>
        <v>684.64</v>
      </c>
      <c r="R425" s="76">
        <f t="shared" si="12"/>
        <v>865.9</v>
      </c>
      <c r="S425" s="76">
        <f t="shared" si="13"/>
        <v>109.73</v>
      </c>
      <c r="T425" s="76"/>
      <c r="U425" s="76"/>
      <c r="V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52"/>
      <c r="N426" s="52"/>
      <c r="O426" s="52" t="str">
        <f t="shared" si="1"/>
        <v>750MeV</v>
      </c>
      <c r="P426" s="76" t="str">
        <f t="shared" si="10"/>
        <v>650MeV</v>
      </c>
      <c r="Q426" s="76">
        <f t="shared" si="11"/>
        <v>684.64</v>
      </c>
      <c r="R426" s="76">
        <f t="shared" si="12"/>
        <v>865.9</v>
      </c>
      <c r="S426" s="76">
        <f t="shared" si="13"/>
        <v>109.73</v>
      </c>
      <c r="T426" s="76"/>
      <c r="U426" s="76"/>
      <c r="V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52"/>
      <c r="N427" s="52"/>
      <c r="O427" s="52" t="str">
        <f t="shared" si="1"/>
        <v>750MeV</v>
      </c>
      <c r="P427" s="76" t="str">
        <f t="shared" si="10"/>
        <v>650MeV</v>
      </c>
      <c r="Q427" s="76">
        <f t="shared" si="11"/>
        <v>684.64</v>
      </c>
      <c r="R427" s="76">
        <f t="shared" si="12"/>
        <v>865.9</v>
      </c>
      <c r="S427" s="76">
        <f t="shared" si="13"/>
        <v>109.73</v>
      </c>
      <c r="T427" s="76"/>
      <c r="U427" s="76"/>
      <c r="V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52"/>
      <c r="N428" s="52"/>
      <c r="O428" s="52" t="str">
        <f t="shared" si="1"/>
        <v>750MeV</v>
      </c>
      <c r="P428" s="76" t="str">
        <f t="shared" si="10"/>
        <v>650MeV</v>
      </c>
      <c r="Q428" s="76">
        <f t="shared" si="11"/>
        <v>684.64</v>
      </c>
      <c r="R428" s="76">
        <f t="shared" si="12"/>
        <v>865.9</v>
      </c>
      <c r="S428" s="76">
        <f t="shared" si="13"/>
        <v>109.73</v>
      </c>
      <c r="T428" s="76"/>
      <c r="U428" s="76"/>
      <c r="V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52"/>
      <c r="N429" s="52"/>
      <c r="O429" s="52" t="str">
        <f t="shared" si="1"/>
        <v>750MeV</v>
      </c>
      <c r="P429" s="76" t="str">
        <f t="shared" si="10"/>
        <v>650MeV</v>
      </c>
      <c r="Q429" s="76">
        <f t="shared" si="11"/>
        <v>684.64</v>
      </c>
      <c r="R429" s="76">
        <f t="shared" si="12"/>
        <v>865.9</v>
      </c>
      <c r="S429" s="76">
        <f t="shared" si="13"/>
        <v>109.73</v>
      </c>
      <c r="T429" s="76"/>
      <c r="U429" s="76"/>
      <c r="V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52"/>
      <c r="N430" s="52"/>
      <c r="O430" s="52" t="str">
        <f t="shared" si="1"/>
        <v>750MeV</v>
      </c>
      <c r="P430" s="76" t="str">
        <f t="shared" si="10"/>
        <v>650MeV</v>
      </c>
      <c r="Q430" s="76">
        <f t="shared" si="11"/>
        <v>684.64</v>
      </c>
      <c r="R430" s="76">
        <f t="shared" si="12"/>
        <v>865.9</v>
      </c>
      <c r="S430" s="76">
        <f t="shared" si="13"/>
        <v>109.73</v>
      </c>
      <c r="T430" s="76"/>
      <c r="U430" s="76"/>
      <c r="V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52"/>
      <c r="N431" s="52"/>
      <c r="O431" s="52" t="str">
        <f t="shared" si="1"/>
        <v>750MeV</v>
      </c>
      <c r="P431" s="76" t="str">
        <f t="shared" si="10"/>
        <v>650MeV</v>
      </c>
      <c r="Q431" s="76">
        <f t="shared" si="11"/>
        <v>684.64</v>
      </c>
      <c r="R431" s="76">
        <f t="shared" si="12"/>
        <v>865.9</v>
      </c>
      <c r="S431" s="76">
        <f t="shared" si="13"/>
        <v>109.73</v>
      </c>
      <c r="T431" s="76"/>
      <c r="U431" s="76"/>
      <c r="V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52"/>
      <c r="N432" s="52"/>
      <c r="O432" s="52" t="str">
        <f t="shared" si="1"/>
        <v>750MeV</v>
      </c>
      <c r="P432" s="76" t="str">
        <f t="shared" si="10"/>
        <v>650MeV</v>
      </c>
      <c r="Q432" s="76">
        <f t="shared" si="11"/>
        <v>684.64</v>
      </c>
      <c r="R432" s="76">
        <f t="shared" si="12"/>
        <v>865.9</v>
      </c>
      <c r="S432" s="76">
        <f t="shared" si="13"/>
        <v>109.73</v>
      </c>
      <c r="T432" s="76"/>
      <c r="U432" s="76"/>
      <c r="V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52"/>
      <c r="N433" s="52"/>
      <c r="O433" s="52" t="str">
        <f t="shared" si="1"/>
        <v>750MeV</v>
      </c>
      <c r="P433" s="76" t="str">
        <f t="shared" si="10"/>
        <v>650MeV</v>
      </c>
      <c r="Q433" s="76">
        <f t="shared" si="11"/>
        <v>684.64</v>
      </c>
      <c r="R433" s="76">
        <f t="shared" si="12"/>
        <v>865.9</v>
      </c>
      <c r="S433" s="76">
        <f t="shared" si="13"/>
        <v>109.73</v>
      </c>
      <c r="T433" s="76"/>
      <c r="U433" s="76"/>
      <c r="V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52"/>
      <c r="N434" s="52"/>
      <c r="O434" s="52" t="str">
        <f t="shared" si="1"/>
        <v>750MeV</v>
      </c>
      <c r="P434" s="76" t="str">
        <f t="shared" si="10"/>
        <v>650MeV</v>
      </c>
      <c r="Q434" s="76">
        <f t="shared" si="11"/>
        <v>684.64</v>
      </c>
      <c r="R434" s="76">
        <f t="shared" si="12"/>
        <v>865.9</v>
      </c>
      <c r="S434" s="76">
        <f t="shared" si="13"/>
        <v>109.73</v>
      </c>
      <c r="T434" s="76"/>
      <c r="U434" s="76"/>
      <c r="V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52"/>
      <c r="N435" s="52"/>
      <c r="O435" s="52" t="str">
        <f t="shared" si="1"/>
        <v>750MeV</v>
      </c>
      <c r="P435" s="76" t="str">
        <f t="shared" si="10"/>
        <v>650MeV</v>
      </c>
      <c r="Q435" s="76">
        <f t="shared" si="11"/>
        <v>684.64</v>
      </c>
      <c r="R435" s="76">
        <f t="shared" si="12"/>
        <v>865.9</v>
      </c>
      <c r="S435" s="76">
        <f t="shared" si="13"/>
        <v>109.73</v>
      </c>
      <c r="T435" s="76"/>
      <c r="U435" s="76"/>
      <c r="V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52"/>
      <c r="N436" s="52"/>
      <c r="O436" s="52" t="str">
        <f t="shared" si="1"/>
        <v>750MeV</v>
      </c>
      <c r="P436" s="76" t="str">
        <f t="shared" si="10"/>
        <v>650MeV</v>
      </c>
      <c r="Q436" s="76">
        <f t="shared" si="11"/>
        <v>684.64</v>
      </c>
      <c r="R436" s="76">
        <f t="shared" si="12"/>
        <v>865.9</v>
      </c>
      <c r="S436" s="76">
        <f t="shared" si="13"/>
        <v>109.73</v>
      </c>
      <c r="T436" s="76"/>
      <c r="U436" s="76"/>
      <c r="V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52"/>
      <c r="N437" s="52"/>
      <c r="O437" s="52" t="str">
        <f t="shared" si="1"/>
        <v>750MeV</v>
      </c>
      <c r="P437" s="76" t="str">
        <f t="shared" si="10"/>
        <v>650MeV</v>
      </c>
      <c r="Q437" s="76">
        <f t="shared" si="11"/>
        <v>684.64</v>
      </c>
      <c r="R437" s="76">
        <f t="shared" si="12"/>
        <v>865.9</v>
      </c>
      <c r="S437" s="76">
        <f t="shared" si="13"/>
        <v>109.73</v>
      </c>
      <c r="T437" s="76"/>
      <c r="U437" s="76"/>
      <c r="V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52"/>
      <c r="N438" s="52"/>
      <c r="O438" s="52" t="str">
        <f t="shared" si="1"/>
        <v>750MeV</v>
      </c>
      <c r="P438" s="76" t="str">
        <f t="shared" si="10"/>
        <v>650MeV</v>
      </c>
      <c r="Q438" s="76">
        <f t="shared" si="11"/>
        <v>684.64</v>
      </c>
      <c r="R438" s="76">
        <f t="shared" si="12"/>
        <v>865.9</v>
      </c>
      <c r="S438" s="76">
        <f t="shared" si="13"/>
        <v>109.73</v>
      </c>
      <c r="T438" s="76"/>
      <c r="U438" s="76"/>
      <c r="V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52"/>
      <c r="N439" s="52"/>
      <c r="O439" s="52" t="str">
        <f t="shared" si="1"/>
        <v>750MeV</v>
      </c>
      <c r="P439" s="76" t="str">
        <f t="shared" si="10"/>
        <v>650MeV</v>
      </c>
      <c r="Q439" s="76">
        <f t="shared" si="11"/>
        <v>684.64</v>
      </c>
      <c r="R439" s="76">
        <f t="shared" si="12"/>
        <v>865.9</v>
      </c>
      <c r="S439" s="76">
        <f t="shared" si="13"/>
        <v>109.73</v>
      </c>
      <c r="T439" s="76"/>
      <c r="U439" s="76"/>
      <c r="V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52"/>
      <c r="N440" s="52"/>
      <c r="O440" s="52" t="str">
        <f t="shared" si="1"/>
        <v>750MeV</v>
      </c>
      <c r="P440" s="76" t="str">
        <f t="shared" si="10"/>
        <v>650MeV</v>
      </c>
      <c r="Q440" s="76">
        <f t="shared" si="11"/>
        <v>684.64</v>
      </c>
      <c r="R440" s="76">
        <f t="shared" si="12"/>
        <v>865.9</v>
      </c>
      <c r="S440" s="76">
        <f t="shared" si="13"/>
        <v>109.73</v>
      </c>
      <c r="T440" s="76"/>
      <c r="U440" s="76"/>
      <c r="V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52"/>
      <c r="N441" s="52"/>
      <c r="O441" s="52" t="str">
        <f t="shared" si="1"/>
        <v>750MeV</v>
      </c>
      <c r="P441" s="76" t="str">
        <f t="shared" si="10"/>
        <v>650MeV</v>
      </c>
      <c r="Q441" s="76">
        <f t="shared" si="11"/>
        <v>684.64</v>
      </c>
      <c r="R441" s="76">
        <f t="shared" si="12"/>
        <v>865.9</v>
      </c>
      <c r="S441" s="76">
        <f t="shared" si="13"/>
        <v>109.73</v>
      </c>
      <c r="T441" s="76"/>
      <c r="U441" s="76"/>
      <c r="V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52"/>
      <c r="N442" s="52"/>
      <c r="O442" s="52" t="str">
        <f t="shared" si="1"/>
        <v>750MeV</v>
      </c>
      <c r="P442" s="76" t="str">
        <f t="shared" si="10"/>
        <v>650MeV</v>
      </c>
      <c r="Q442" s="76">
        <f t="shared" si="11"/>
        <v>684.64</v>
      </c>
      <c r="R442" s="76">
        <f t="shared" si="12"/>
        <v>865.9</v>
      </c>
      <c r="S442" s="76">
        <f t="shared" si="13"/>
        <v>109.73</v>
      </c>
      <c r="T442" s="76"/>
      <c r="U442" s="76"/>
      <c r="V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52"/>
      <c r="N443" s="52"/>
      <c r="O443" s="52" t="str">
        <f t="shared" si="1"/>
        <v>750MeV</v>
      </c>
      <c r="P443" s="76" t="str">
        <f t="shared" si="10"/>
        <v>650MeV</v>
      </c>
      <c r="Q443" s="76">
        <f t="shared" si="11"/>
        <v>684.64</v>
      </c>
      <c r="R443" s="76">
        <f t="shared" si="12"/>
        <v>865.9</v>
      </c>
      <c r="S443" s="76">
        <f t="shared" si="13"/>
        <v>109.73</v>
      </c>
      <c r="T443" s="76"/>
      <c r="U443" s="76"/>
      <c r="V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52"/>
      <c r="N444" s="52"/>
      <c r="O444" s="52" t="str">
        <f t="shared" si="1"/>
        <v>750MeV</v>
      </c>
      <c r="P444" s="76" t="str">
        <f t="shared" si="10"/>
        <v>650MeV</v>
      </c>
      <c r="Q444" s="76">
        <f t="shared" si="11"/>
        <v>684.64</v>
      </c>
      <c r="R444" s="76">
        <f t="shared" si="12"/>
        <v>865.9</v>
      </c>
      <c r="S444" s="76">
        <f t="shared" si="13"/>
        <v>109.73</v>
      </c>
      <c r="T444" s="76"/>
      <c r="U444" s="76"/>
      <c r="V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52"/>
      <c r="N445" s="52"/>
      <c r="O445" s="52" t="str">
        <f t="shared" si="1"/>
        <v>750MeV</v>
      </c>
      <c r="P445" s="76" t="str">
        <f t="shared" si="10"/>
        <v>650MeV</v>
      </c>
      <c r="Q445" s="76">
        <f t="shared" si="11"/>
        <v>684.64</v>
      </c>
      <c r="R445" s="76">
        <f t="shared" si="12"/>
        <v>865.9</v>
      </c>
      <c r="S445" s="76">
        <f t="shared" si="13"/>
        <v>109.73</v>
      </c>
      <c r="T445" s="76"/>
      <c r="U445" s="76"/>
      <c r="V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52"/>
      <c r="N446" s="52"/>
      <c r="O446" s="52" t="str">
        <f t="shared" si="1"/>
        <v>750MeV</v>
      </c>
      <c r="P446" s="76" t="str">
        <f t="shared" si="10"/>
        <v>650MeV</v>
      </c>
      <c r="Q446" s="76">
        <f t="shared" si="11"/>
        <v>684.64</v>
      </c>
      <c r="R446" s="76">
        <f t="shared" si="12"/>
        <v>865.9</v>
      </c>
      <c r="S446" s="76">
        <f t="shared" si="13"/>
        <v>109.73</v>
      </c>
      <c r="T446" s="76"/>
      <c r="U446" s="76"/>
      <c r="V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52"/>
      <c r="N447" s="52"/>
      <c r="O447" s="52" t="str">
        <f t="shared" si="1"/>
        <v>750MeV</v>
      </c>
      <c r="P447" s="76" t="str">
        <f t="shared" si="10"/>
        <v>650MeV</v>
      </c>
      <c r="Q447" s="76">
        <f t="shared" si="11"/>
        <v>684.64</v>
      </c>
      <c r="R447" s="76">
        <f t="shared" si="12"/>
        <v>865.9</v>
      </c>
      <c r="S447" s="76">
        <f t="shared" si="13"/>
        <v>109.73</v>
      </c>
      <c r="T447" s="76"/>
      <c r="U447" s="76"/>
      <c r="V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52"/>
      <c r="N448" s="52"/>
      <c r="O448" s="52" t="str">
        <f t="shared" si="1"/>
        <v>750MeV</v>
      </c>
      <c r="P448" s="76" t="str">
        <f t="shared" si="10"/>
        <v>650MeV</v>
      </c>
      <c r="Q448" s="76">
        <f t="shared" si="11"/>
        <v>684.64</v>
      </c>
      <c r="R448" s="76">
        <f t="shared" si="12"/>
        <v>865.9</v>
      </c>
      <c r="S448" s="76">
        <f t="shared" si="13"/>
        <v>109.73</v>
      </c>
      <c r="T448" s="76"/>
      <c r="U448" s="76"/>
      <c r="V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52"/>
      <c r="N449" s="52"/>
      <c r="O449" s="52" t="str">
        <f t="shared" si="1"/>
        <v>750MeV</v>
      </c>
      <c r="P449" s="76" t="str">
        <f t="shared" si="10"/>
        <v>650MeV</v>
      </c>
      <c r="Q449" s="76">
        <f t="shared" si="11"/>
        <v>684.64</v>
      </c>
      <c r="R449" s="76">
        <f t="shared" si="12"/>
        <v>865.9</v>
      </c>
      <c r="S449" s="76">
        <f t="shared" si="13"/>
        <v>109.73</v>
      </c>
      <c r="T449" s="76"/>
      <c r="U449" s="76"/>
      <c r="V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52"/>
      <c r="N450" s="52"/>
      <c r="O450" s="52" t="str">
        <f t="shared" si="1"/>
        <v>750MeV</v>
      </c>
      <c r="P450" s="76" t="str">
        <f t="shared" si="10"/>
        <v>650MeV</v>
      </c>
      <c r="Q450" s="76">
        <f t="shared" si="11"/>
        <v>684.64</v>
      </c>
      <c r="R450" s="76">
        <f t="shared" si="12"/>
        <v>865.9</v>
      </c>
      <c r="S450" s="76">
        <f t="shared" si="13"/>
        <v>109.73</v>
      </c>
      <c r="T450" s="76"/>
      <c r="U450" s="76"/>
      <c r="V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52"/>
      <c r="N451" s="52"/>
      <c r="O451" s="52" t="str">
        <f t="shared" si="1"/>
        <v>750MeV</v>
      </c>
      <c r="P451" s="76" t="str">
        <f t="shared" si="10"/>
        <v>650MeV</v>
      </c>
      <c r="Q451" s="76">
        <f t="shared" si="11"/>
        <v>684.64</v>
      </c>
      <c r="R451" s="76">
        <f t="shared" si="12"/>
        <v>865.9</v>
      </c>
      <c r="S451" s="76">
        <f t="shared" si="13"/>
        <v>109.73</v>
      </c>
      <c r="T451" s="76"/>
      <c r="U451" s="76"/>
      <c r="V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52"/>
      <c r="N452" s="52"/>
      <c r="O452" s="52" t="str">
        <f t="shared" si="1"/>
        <v>750MeV</v>
      </c>
      <c r="P452" s="76" t="str">
        <f t="shared" si="10"/>
        <v>650MeV</v>
      </c>
      <c r="Q452" s="76">
        <f t="shared" si="11"/>
        <v>684.64</v>
      </c>
      <c r="R452" s="76">
        <f t="shared" si="12"/>
        <v>865.9</v>
      </c>
      <c r="S452" s="76">
        <f t="shared" si="13"/>
        <v>109.73</v>
      </c>
      <c r="T452" s="76"/>
      <c r="U452" s="76"/>
      <c r="V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52"/>
      <c r="N453" s="52"/>
      <c r="O453" s="52" t="str">
        <f t="shared" si="1"/>
        <v>750MeV</v>
      </c>
      <c r="P453" s="76" t="str">
        <f t="shared" si="10"/>
        <v>650MeV</v>
      </c>
      <c r="Q453" s="76">
        <f t="shared" si="11"/>
        <v>684.64</v>
      </c>
      <c r="R453" s="76">
        <f t="shared" si="12"/>
        <v>865.9</v>
      </c>
      <c r="S453" s="76">
        <f t="shared" si="13"/>
        <v>109.73</v>
      </c>
      <c r="T453" s="76"/>
      <c r="U453" s="76"/>
      <c r="V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52"/>
      <c r="N454" s="52"/>
      <c r="O454" s="52" t="str">
        <f t="shared" si="1"/>
        <v>750MeV</v>
      </c>
      <c r="P454" s="76" t="str">
        <f t="shared" si="10"/>
        <v>650MeV</v>
      </c>
      <c r="Q454" s="76">
        <f t="shared" si="11"/>
        <v>684.64</v>
      </c>
      <c r="R454" s="76">
        <f t="shared" si="12"/>
        <v>865.9</v>
      </c>
      <c r="S454" s="76">
        <f t="shared" si="13"/>
        <v>109.73</v>
      </c>
      <c r="T454" s="76"/>
      <c r="U454" s="76"/>
      <c r="V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52"/>
      <c r="N455" s="52"/>
      <c r="O455" s="52" t="str">
        <f t="shared" si="1"/>
        <v>750MeV</v>
      </c>
      <c r="P455" s="76" t="str">
        <f t="shared" si="10"/>
        <v>650MeV</v>
      </c>
      <c r="Q455" s="76">
        <f t="shared" si="11"/>
        <v>684.64</v>
      </c>
      <c r="R455" s="76">
        <f t="shared" si="12"/>
        <v>865.9</v>
      </c>
      <c r="S455" s="76">
        <f t="shared" si="13"/>
        <v>109.73</v>
      </c>
      <c r="T455" s="76"/>
      <c r="U455" s="76"/>
      <c r="V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52"/>
      <c r="N456" s="52"/>
      <c r="O456" s="52" t="str">
        <f t="shared" si="1"/>
        <v>750MeV</v>
      </c>
      <c r="P456" s="76" t="str">
        <f t="shared" si="10"/>
        <v>650MeV</v>
      </c>
      <c r="Q456" s="76">
        <f t="shared" si="11"/>
        <v>684.64</v>
      </c>
      <c r="R456" s="76">
        <f t="shared" si="12"/>
        <v>865.9</v>
      </c>
      <c r="S456" s="76">
        <f t="shared" si="13"/>
        <v>109.73</v>
      </c>
      <c r="T456" s="76"/>
      <c r="U456" s="76"/>
      <c r="V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52"/>
      <c r="N457" s="52"/>
      <c r="O457" s="52" t="str">
        <f t="shared" si="1"/>
        <v>750MeV</v>
      </c>
      <c r="P457" s="76" t="str">
        <f t="shared" si="10"/>
        <v>650MeV</v>
      </c>
      <c r="Q457" s="76">
        <f t="shared" si="11"/>
        <v>684.64</v>
      </c>
      <c r="R457" s="76">
        <f t="shared" si="12"/>
        <v>865.9</v>
      </c>
      <c r="S457" s="76">
        <f t="shared" si="13"/>
        <v>109.73</v>
      </c>
      <c r="T457" s="76"/>
      <c r="U457" s="76"/>
      <c r="V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52"/>
      <c r="N458" s="52"/>
      <c r="O458" s="52" t="str">
        <f t="shared" si="1"/>
        <v>750MeV</v>
      </c>
      <c r="P458" s="76" t="str">
        <f t="shared" si="10"/>
        <v>650MeV</v>
      </c>
      <c r="Q458" s="76">
        <f t="shared" si="11"/>
        <v>684.64</v>
      </c>
      <c r="R458" s="76">
        <f t="shared" si="12"/>
        <v>865.9</v>
      </c>
      <c r="S458" s="76">
        <f t="shared" si="13"/>
        <v>109.73</v>
      </c>
      <c r="T458" s="76"/>
      <c r="U458" s="76"/>
      <c r="V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52"/>
      <c r="N459" s="52"/>
      <c r="O459" s="52" t="str">
        <f t="shared" si="1"/>
        <v>750MeV</v>
      </c>
      <c r="P459" s="76" t="str">
        <f t="shared" si="10"/>
        <v>650MeV</v>
      </c>
      <c r="Q459" s="76">
        <f t="shared" si="11"/>
        <v>684.64</v>
      </c>
      <c r="R459" s="76">
        <f t="shared" si="12"/>
        <v>865.9</v>
      </c>
      <c r="S459" s="76">
        <f t="shared" si="13"/>
        <v>109.73</v>
      </c>
      <c r="T459" s="76"/>
      <c r="U459" s="76"/>
      <c r="V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52"/>
      <c r="N460" s="52"/>
      <c r="O460" s="52" t="str">
        <f t="shared" si="1"/>
        <v>750MeV</v>
      </c>
      <c r="P460" s="76" t="str">
        <f t="shared" si="10"/>
        <v>650MeV</v>
      </c>
      <c r="Q460" s="76">
        <f t="shared" si="11"/>
        <v>684.64</v>
      </c>
      <c r="R460" s="76">
        <f t="shared" si="12"/>
        <v>865.9</v>
      </c>
      <c r="S460" s="76">
        <f t="shared" si="13"/>
        <v>109.73</v>
      </c>
      <c r="T460" s="76"/>
      <c r="U460" s="76"/>
      <c r="V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52"/>
      <c r="N461" s="52"/>
      <c r="O461" s="52" t="str">
        <f t="shared" si="1"/>
        <v>750MeV</v>
      </c>
      <c r="P461" s="76" t="str">
        <f t="shared" si="10"/>
        <v>650MeV</v>
      </c>
      <c r="Q461" s="76">
        <f t="shared" si="11"/>
        <v>684.64</v>
      </c>
      <c r="R461" s="76">
        <f t="shared" si="12"/>
        <v>865.9</v>
      </c>
      <c r="S461" s="76">
        <f t="shared" si="13"/>
        <v>109.73</v>
      </c>
      <c r="T461" s="76"/>
      <c r="U461" s="76"/>
      <c r="V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52"/>
      <c r="N462" s="52"/>
      <c r="O462" s="52" t="str">
        <f t="shared" si="1"/>
        <v>750MeV</v>
      </c>
      <c r="P462" s="76" t="str">
        <f t="shared" si="10"/>
        <v>650MeV</v>
      </c>
      <c r="Q462" s="76">
        <f t="shared" si="11"/>
        <v>684.64</v>
      </c>
      <c r="R462" s="76">
        <f t="shared" si="12"/>
        <v>865.9</v>
      </c>
      <c r="S462" s="76">
        <f t="shared" si="13"/>
        <v>109.73</v>
      </c>
      <c r="T462" s="76"/>
      <c r="U462" s="76"/>
      <c r="V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184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</row>
  </sheetData>
  <autoFilter ref="$A$4:$L$49"/>
  <mergeCells count="1">
    <mergeCell ref="Q3:S3"/>
  </mergeCells>
  <hyperlinks>
    <hyperlink r:id="rId1" ref="D5"/>
  </hyperlin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0.0"/>
    <col customWidth="1" min="13" max="13" width="20.5"/>
    <col customWidth="1" min="14" max="14" width="22.25"/>
  </cols>
  <sheetData>
    <row r="1">
      <c r="A1" s="52" t="s">
        <v>932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76"/>
    </row>
    <row r="2">
      <c r="A2" s="52" t="s">
        <v>466</v>
      </c>
      <c r="B2" s="72" t="s">
        <v>980</v>
      </c>
      <c r="C2" s="52"/>
      <c r="D2" s="52"/>
      <c r="E2" s="52"/>
      <c r="F2" s="52">
        <v>4.042</v>
      </c>
      <c r="G2" s="52">
        <v>17.01</v>
      </c>
      <c r="H2" s="52">
        <v>28.76</v>
      </c>
      <c r="I2" s="52">
        <f>H2-16.3</f>
        <v>12.46</v>
      </c>
      <c r="J2" s="52"/>
      <c r="K2" s="52"/>
      <c r="L2" s="52">
        <v>3.0</v>
      </c>
      <c r="M2" s="52"/>
      <c r="N2" s="52">
        <f>'Totals % Goal'!F4</f>
        <v>1.1</v>
      </c>
      <c r="O2" s="52"/>
      <c r="P2" s="52"/>
      <c r="Q2" s="52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 t="s">
        <v>387</v>
      </c>
      <c r="N4" s="7" t="s">
        <v>388</v>
      </c>
      <c r="O4" s="7" t="s">
        <v>65</v>
      </c>
      <c r="P4" s="7" t="s">
        <v>101</v>
      </c>
      <c r="Q4" s="7" t="s">
        <v>253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157">
        <v>45247.0</v>
      </c>
      <c r="B5" s="83">
        <v>2973.0</v>
      </c>
      <c r="C5" s="83" t="s">
        <v>517</v>
      </c>
      <c r="D5" s="83">
        <v>28.76</v>
      </c>
      <c r="E5" s="83">
        <v>8.0</v>
      </c>
      <c r="F5" s="83">
        <v>20.28</v>
      </c>
      <c r="G5" s="83">
        <v>5665551.0</v>
      </c>
      <c r="H5" s="83">
        <v>54.4</v>
      </c>
      <c r="I5" s="83" t="s">
        <v>101</v>
      </c>
      <c r="J5" s="83" t="s">
        <v>164</v>
      </c>
      <c r="K5" s="83" t="s">
        <v>981</v>
      </c>
      <c r="L5" s="86"/>
      <c r="M5" s="83" t="str">
        <f t="shared" ref="M5:M172" si="1">if(K5="low","140MeV","750MeV")</f>
        <v>750MeV</v>
      </c>
      <c r="N5" s="86" t="str">
        <f t="shared" ref="N5:N7" si="2">if(K5="low","140MeV","650MeV")</f>
        <v>650MeV</v>
      </c>
      <c r="O5" s="86">
        <f>if($I5="LH2",0+$F5,0)</f>
        <v>0</v>
      </c>
      <c r="P5" s="86">
        <f>if($I5="LD2",0+$F5,0)</f>
        <v>20.28</v>
      </c>
      <c r="Q5" s="86">
        <f>if($I5="dummy",0+$F5,0)</f>
        <v>0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>
      <c r="A6" s="86"/>
      <c r="B6" s="83">
        <v>2974.0</v>
      </c>
      <c r="C6" s="83" t="s">
        <v>517</v>
      </c>
      <c r="D6" s="83">
        <v>28.76</v>
      </c>
      <c r="E6" s="83">
        <v>8.0</v>
      </c>
      <c r="F6" s="83">
        <v>4.18</v>
      </c>
      <c r="G6" s="83">
        <v>1114883.0</v>
      </c>
      <c r="H6" s="83">
        <v>10.02</v>
      </c>
      <c r="I6" s="83" t="s">
        <v>101</v>
      </c>
      <c r="J6" s="83" t="s">
        <v>164</v>
      </c>
      <c r="K6" s="83" t="s">
        <v>981</v>
      </c>
      <c r="L6" s="86"/>
      <c r="M6" s="83" t="str">
        <f t="shared" si="1"/>
        <v>750MeV</v>
      </c>
      <c r="N6" s="86" t="str">
        <f t="shared" si="2"/>
        <v>650MeV</v>
      </c>
      <c r="O6" s="86">
        <f>if($I6="LH2",$O5+$H6,$O5+0)</f>
        <v>0</v>
      </c>
      <c r="P6" s="86">
        <f>if($I6="LD2",$P5+$H6,$P5+0)</f>
        <v>30.3</v>
      </c>
      <c r="Q6" s="86">
        <f>if($I6="dummy",$Q5+$H6,$Q5+0)</f>
        <v>0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>
      <c r="A7" s="104"/>
      <c r="B7" s="52">
        <v>2975.0</v>
      </c>
      <c r="C7" s="52" t="s">
        <v>517</v>
      </c>
      <c r="D7" s="52">
        <v>28.76</v>
      </c>
      <c r="E7" s="52">
        <v>20.0</v>
      </c>
      <c r="F7" s="52">
        <v>52.17</v>
      </c>
      <c r="G7" s="52">
        <v>5099011.0</v>
      </c>
      <c r="H7" s="52">
        <v>59.27</v>
      </c>
      <c r="I7" s="52" t="s">
        <v>65</v>
      </c>
      <c r="J7" s="52" t="s">
        <v>164</v>
      </c>
      <c r="K7" s="52" t="s">
        <v>981</v>
      </c>
      <c r="L7" s="76"/>
      <c r="M7" s="52" t="str">
        <f t="shared" si="1"/>
        <v>750MeV</v>
      </c>
      <c r="N7" s="76" t="str">
        <f t="shared" si="2"/>
        <v>650MeV</v>
      </c>
      <c r="O7" s="76">
        <f t="shared" ref="O7:O172" si="3">if($I7="LH2",$O6+$F7,$O6+0)</f>
        <v>52.17</v>
      </c>
      <c r="P7" s="76">
        <f t="shared" ref="P7:P172" si="4">if($I7="LD2",$P6+$F7,$P6+0)</f>
        <v>30.3</v>
      </c>
      <c r="Q7" s="76">
        <f t="shared" ref="Q7:Q172" si="5">if($I7="dummy",$Q6+$F7,$Q6+0)</f>
        <v>0</v>
      </c>
    </row>
    <row r="8">
      <c r="A8" s="76"/>
      <c r="B8" s="52">
        <v>2976.0</v>
      </c>
      <c r="C8" s="52" t="s">
        <v>471</v>
      </c>
      <c r="D8" s="52">
        <v>28.76</v>
      </c>
      <c r="E8" s="52">
        <v>20.0</v>
      </c>
      <c r="F8" s="52">
        <v>61.77</v>
      </c>
      <c r="G8" s="52">
        <v>6109883.0</v>
      </c>
      <c r="H8" s="52">
        <v>62.42</v>
      </c>
      <c r="I8" s="52" t="s">
        <v>65</v>
      </c>
      <c r="J8" s="52" t="s">
        <v>164</v>
      </c>
      <c r="K8" s="52" t="s">
        <v>981</v>
      </c>
      <c r="L8" s="76"/>
      <c r="M8" s="52" t="str">
        <f t="shared" si="1"/>
        <v>750MeV</v>
      </c>
      <c r="N8" s="76" t="str">
        <f t="shared" ref="N8:N57" si="6">if(K8="low","140MeV","500MeV")</f>
        <v>500MeV</v>
      </c>
      <c r="O8" s="76">
        <f t="shared" si="3"/>
        <v>113.94</v>
      </c>
      <c r="P8" s="76">
        <f t="shared" si="4"/>
        <v>30.3</v>
      </c>
      <c r="Q8" s="76">
        <f t="shared" si="5"/>
        <v>0</v>
      </c>
    </row>
    <row r="9">
      <c r="A9" s="76"/>
      <c r="B9" s="52">
        <v>2977.0</v>
      </c>
      <c r="C9" s="52" t="s">
        <v>471</v>
      </c>
      <c r="D9" s="52">
        <v>28.76</v>
      </c>
      <c r="E9" s="52">
        <v>15.0</v>
      </c>
      <c r="F9" s="52">
        <v>21.98</v>
      </c>
      <c r="G9" s="52">
        <v>1294634.0</v>
      </c>
      <c r="H9" s="52">
        <v>21.0</v>
      </c>
      <c r="I9" s="52" t="s">
        <v>65</v>
      </c>
      <c r="J9" s="52" t="s">
        <v>164</v>
      </c>
      <c r="K9" s="52" t="s">
        <v>981</v>
      </c>
      <c r="L9" s="76"/>
      <c r="M9" s="52" t="str">
        <f t="shared" si="1"/>
        <v>750MeV</v>
      </c>
      <c r="N9" s="76" t="str">
        <f t="shared" si="6"/>
        <v>500MeV</v>
      </c>
      <c r="O9" s="76">
        <f t="shared" si="3"/>
        <v>135.92</v>
      </c>
      <c r="P9" s="76">
        <f t="shared" si="4"/>
        <v>30.3</v>
      </c>
      <c r="Q9" s="76">
        <f t="shared" si="5"/>
        <v>0</v>
      </c>
    </row>
    <row r="10">
      <c r="A10" s="76"/>
      <c r="B10" s="52">
        <v>2978.0</v>
      </c>
      <c r="C10" s="52" t="s">
        <v>471</v>
      </c>
      <c r="D10" s="52">
        <v>28.76</v>
      </c>
      <c r="E10" s="52">
        <v>10.0</v>
      </c>
      <c r="F10" s="52">
        <v>12.49</v>
      </c>
      <c r="G10" s="52">
        <v>685672.0</v>
      </c>
      <c r="H10" s="52">
        <v>23.92</v>
      </c>
      <c r="I10" s="52" t="s">
        <v>65</v>
      </c>
      <c r="J10" s="52" t="s">
        <v>164</v>
      </c>
      <c r="K10" s="52" t="s">
        <v>981</v>
      </c>
      <c r="L10" s="76"/>
      <c r="M10" s="52" t="str">
        <f t="shared" si="1"/>
        <v>750MeV</v>
      </c>
      <c r="N10" s="76" t="str">
        <f t="shared" si="6"/>
        <v>500MeV</v>
      </c>
      <c r="O10" s="76">
        <f t="shared" si="3"/>
        <v>148.41</v>
      </c>
      <c r="P10" s="76">
        <f t="shared" si="4"/>
        <v>30.3</v>
      </c>
      <c r="Q10" s="76">
        <f t="shared" si="5"/>
        <v>0</v>
      </c>
    </row>
    <row r="11">
      <c r="A11" s="104"/>
      <c r="B11" s="52">
        <v>2979.0</v>
      </c>
      <c r="C11" s="52" t="s">
        <v>475</v>
      </c>
      <c r="D11" s="52">
        <v>28.76</v>
      </c>
      <c r="E11" s="52">
        <v>20.0</v>
      </c>
      <c r="F11" s="52">
        <v>22.6</v>
      </c>
      <c r="G11" s="52">
        <v>2147307.0</v>
      </c>
      <c r="H11" s="52">
        <v>21.83</v>
      </c>
      <c r="I11" s="52" t="s">
        <v>65</v>
      </c>
      <c r="J11" s="52" t="s">
        <v>102</v>
      </c>
      <c r="K11" s="52" t="s">
        <v>981</v>
      </c>
      <c r="L11" s="52"/>
      <c r="M11" s="52" t="str">
        <f t="shared" si="1"/>
        <v>750MeV</v>
      </c>
      <c r="N11" s="76" t="str">
        <f t="shared" si="6"/>
        <v>500MeV</v>
      </c>
      <c r="O11" s="76">
        <f t="shared" si="3"/>
        <v>171.01</v>
      </c>
      <c r="P11" s="76">
        <f t="shared" si="4"/>
        <v>30.3</v>
      </c>
      <c r="Q11" s="76">
        <f t="shared" si="5"/>
        <v>0</v>
      </c>
    </row>
    <row r="12">
      <c r="A12" s="76"/>
      <c r="B12" s="52">
        <v>2980.0</v>
      </c>
      <c r="C12" s="52" t="s">
        <v>475</v>
      </c>
      <c r="D12" s="52">
        <v>28.76</v>
      </c>
      <c r="E12" s="52">
        <v>15.0</v>
      </c>
      <c r="F12" s="52">
        <v>28.96</v>
      </c>
      <c r="G12" s="52">
        <v>2231157.0</v>
      </c>
      <c r="H12" s="52">
        <v>40.98</v>
      </c>
      <c r="I12" s="52" t="s">
        <v>65</v>
      </c>
      <c r="J12" s="52" t="s">
        <v>53</v>
      </c>
      <c r="K12" s="52" t="s">
        <v>981</v>
      </c>
      <c r="L12" s="52"/>
      <c r="M12" s="52" t="str">
        <f t="shared" si="1"/>
        <v>750MeV</v>
      </c>
      <c r="N12" s="76" t="str">
        <f t="shared" si="6"/>
        <v>500MeV</v>
      </c>
      <c r="O12" s="76">
        <f t="shared" si="3"/>
        <v>199.97</v>
      </c>
      <c r="P12" s="76">
        <f t="shared" si="4"/>
        <v>30.3</v>
      </c>
      <c r="Q12" s="76">
        <f t="shared" si="5"/>
        <v>0</v>
      </c>
    </row>
    <row r="13">
      <c r="A13" s="76"/>
      <c r="B13" s="52">
        <v>2981.0</v>
      </c>
      <c r="C13" s="52" t="s">
        <v>471</v>
      </c>
      <c r="D13" s="52">
        <v>28.76</v>
      </c>
      <c r="E13" s="52">
        <v>10.0</v>
      </c>
      <c r="F13" s="52">
        <v>12.32</v>
      </c>
      <c r="G13" s="52">
        <v>1145808.0</v>
      </c>
      <c r="H13" s="52">
        <v>27.57</v>
      </c>
      <c r="I13" s="52" t="s">
        <v>65</v>
      </c>
      <c r="J13" s="52" t="s">
        <v>164</v>
      </c>
      <c r="K13" s="52" t="s">
        <v>477</v>
      </c>
      <c r="L13" s="52"/>
      <c r="M13" s="52" t="str">
        <f t="shared" si="1"/>
        <v>140MeV</v>
      </c>
      <c r="N13" s="76" t="str">
        <f t="shared" si="6"/>
        <v>140MeV</v>
      </c>
      <c r="O13" s="76">
        <f t="shared" si="3"/>
        <v>212.29</v>
      </c>
      <c r="P13" s="76">
        <f t="shared" si="4"/>
        <v>30.3</v>
      </c>
      <c r="Q13" s="76">
        <f t="shared" si="5"/>
        <v>0</v>
      </c>
    </row>
    <row r="14">
      <c r="A14" s="76"/>
      <c r="B14" s="52">
        <v>2982.0</v>
      </c>
      <c r="C14" s="52" t="s">
        <v>471</v>
      </c>
      <c r="D14" s="52">
        <v>28.76</v>
      </c>
      <c r="E14" s="52">
        <v>20.0</v>
      </c>
      <c r="F14" s="52">
        <v>14.11</v>
      </c>
      <c r="G14" s="52">
        <v>1212126.0</v>
      </c>
      <c r="H14" s="52">
        <v>13.41</v>
      </c>
      <c r="I14" s="52" t="s">
        <v>65</v>
      </c>
      <c r="J14" s="52" t="s">
        <v>400</v>
      </c>
      <c r="K14" s="52" t="s">
        <v>223</v>
      </c>
      <c r="L14" s="52"/>
      <c r="M14" s="52" t="str">
        <f t="shared" si="1"/>
        <v>750MeV</v>
      </c>
      <c r="N14" s="76" t="str">
        <f t="shared" si="6"/>
        <v>500MeV</v>
      </c>
      <c r="O14" s="76">
        <f t="shared" si="3"/>
        <v>226.4</v>
      </c>
      <c r="P14" s="76">
        <f t="shared" si="4"/>
        <v>30.3</v>
      </c>
      <c r="Q14" s="76">
        <f t="shared" si="5"/>
        <v>0</v>
      </c>
    </row>
    <row r="15">
      <c r="A15" s="139"/>
      <c r="B15" s="43">
        <v>2983.0</v>
      </c>
      <c r="C15" s="43" t="s">
        <v>471</v>
      </c>
      <c r="D15" s="43">
        <v>28.76</v>
      </c>
      <c r="E15" s="43">
        <v>24.0</v>
      </c>
      <c r="F15" s="43">
        <v>28.84</v>
      </c>
      <c r="G15" s="43">
        <v>3022040.0</v>
      </c>
      <c r="H15" s="43">
        <v>23.73</v>
      </c>
      <c r="I15" s="43" t="s">
        <v>229</v>
      </c>
      <c r="J15" s="43" t="s">
        <v>164</v>
      </c>
      <c r="K15" s="43" t="s">
        <v>981</v>
      </c>
      <c r="L15" s="43" t="s">
        <v>982</v>
      </c>
      <c r="M15" s="43" t="str">
        <f t="shared" si="1"/>
        <v>750MeV</v>
      </c>
      <c r="N15" s="139" t="str">
        <f t="shared" si="6"/>
        <v>500MeV</v>
      </c>
      <c r="O15" s="139">
        <f t="shared" si="3"/>
        <v>226.4</v>
      </c>
      <c r="P15" s="139">
        <f t="shared" si="4"/>
        <v>30.3</v>
      </c>
      <c r="Q15" s="139">
        <f t="shared" si="5"/>
        <v>28.84</v>
      </c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</row>
    <row r="16">
      <c r="A16" s="243">
        <v>45248.0</v>
      </c>
      <c r="B16" s="43">
        <v>2984.0</v>
      </c>
      <c r="C16" s="43" t="s">
        <v>471</v>
      </c>
      <c r="D16" s="43">
        <v>28.76</v>
      </c>
      <c r="E16" s="43">
        <v>12.0</v>
      </c>
      <c r="F16" s="43">
        <v>9.86</v>
      </c>
      <c r="G16" s="43">
        <v>583033.0</v>
      </c>
      <c r="H16" s="43">
        <v>14.82</v>
      </c>
      <c r="I16" s="43" t="s">
        <v>229</v>
      </c>
      <c r="J16" s="43" t="s">
        <v>164</v>
      </c>
      <c r="K16" s="43" t="s">
        <v>981</v>
      </c>
      <c r="L16" s="43"/>
      <c r="M16" s="43" t="str">
        <f t="shared" si="1"/>
        <v>750MeV</v>
      </c>
      <c r="N16" s="139" t="str">
        <f t="shared" si="6"/>
        <v>500MeV</v>
      </c>
      <c r="O16" s="139">
        <f t="shared" si="3"/>
        <v>226.4</v>
      </c>
      <c r="P16" s="139">
        <f t="shared" si="4"/>
        <v>30.3</v>
      </c>
      <c r="Q16" s="139">
        <f t="shared" si="5"/>
        <v>38.7</v>
      </c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</row>
    <row r="17">
      <c r="A17" s="86"/>
      <c r="B17" s="83">
        <v>2985.0</v>
      </c>
      <c r="C17" s="83" t="s">
        <v>471</v>
      </c>
      <c r="D17" s="83">
        <v>28.76</v>
      </c>
      <c r="E17" s="83">
        <v>8.0</v>
      </c>
      <c r="F17" s="83">
        <v>5.11</v>
      </c>
      <c r="G17" s="83">
        <v>1416640.0</v>
      </c>
      <c r="H17" s="83">
        <v>11.89</v>
      </c>
      <c r="I17" s="83" t="s">
        <v>101</v>
      </c>
      <c r="J17" s="83" t="s">
        <v>164</v>
      </c>
      <c r="K17" s="83" t="s">
        <v>981</v>
      </c>
      <c r="L17" s="83"/>
      <c r="M17" s="83" t="str">
        <f t="shared" si="1"/>
        <v>750MeV</v>
      </c>
      <c r="N17" s="86" t="str">
        <f t="shared" si="6"/>
        <v>500MeV</v>
      </c>
      <c r="O17" s="86">
        <f t="shared" si="3"/>
        <v>226.4</v>
      </c>
      <c r="P17" s="86">
        <f t="shared" si="4"/>
        <v>35.41</v>
      </c>
      <c r="Q17" s="86">
        <f t="shared" si="5"/>
        <v>38.7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>
      <c r="A18" s="86"/>
      <c r="B18" s="83">
        <v>2986.0</v>
      </c>
      <c r="C18" s="83" t="s">
        <v>471</v>
      </c>
      <c r="D18" s="83">
        <v>28.76</v>
      </c>
      <c r="E18" s="83">
        <v>8.0</v>
      </c>
      <c r="F18" s="83">
        <v>24.74</v>
      </c>
      <c r="G18" s="83">
        <v>6802729.0</v>
      </c>
      <c r="H18" s="83">
        <v>58.33</v>
      </c>
      <c r="I18" s="83" t="s">
        <v>101</v>
      </c>
      <c r="J18" s="83" t="s">
        <v>164</v>
      </c>
      <c r="K18" s="83" t="s">
        <v>981</v>
      </c>
      <c r="L18" s="83"/>
      <c r="M18" s="83" t="str">
        <f t="shared" si="1"/>
        <v>750MeV</v>
      </c>
      <c r="N18" s="86" t="str">
        <f t="shared" si="6"/>
        <v>500MeV</v>
      </c>
      <c r="O18" s="86">
        <f t="shared" si="3"/>
        <v>226.4</v>
      </c>
      <c r="P18" s="86">
        <f t="shared" si="4"/>
        <v>60.15</v>
      </c>
      <c r="Q18" s="86">
        <f t="shared" si="5"/>
        <v>38.7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>
      <c r="A19" s="86"/>
      <c r="B19" s="83">
        <v>2987.0</v>
      </c>
      <c r="C19" s="83" t="s">
        <v>471</v>
      </c>
      <c r="D19" s="83">
        <v>28.76</v>
      </c>
      <c r="E19" s="83">
        <v>8.0</v>
      </c>
      <c r="F19" s="83">
        <v>23.54</v>
      </c>
      <c r="G19" s="83">
        <v>6554898.0</v>
      </c>
      <c r="H19" s="83">
        <v>57.45</v>
      </c>
      <c r="I19" s="83" t="s">
        <v>101</v>
      </c>
      <c r="J19" s="83" t="s">
        <v>164</v>
      </c>
      <c r="K19" s="83" t="s">
        <v>981</v>
      </c>
      <c r="L19" s="83"/>
      <c r="M19" s="83" t="str">
        <f t="shared" si="1"/>
        <v>750MeV</v>
      </c>
      <c r="N19" s="86" t="str">
        <f t="shared" si="6"/>
        <v>500MeV</v>
      </c>
      <c r="O19" s="86">
        <f t="shared" si="3"/>
        <v>226.4</v>
      </c>
      <c r="P19" s="86">
        <f t="shared" si="4"/>
        <v>83.69</v>
      </c>
      <c r="Q19" s="86">
        <f t="shared" si="5"/>
        <v>38.7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>
      <c r="A20" s="86"/>
      <c r="B20" s="83">
        <v>2988.0</v>
      </c>
      <c r="C20" s="83" t="s">
        <v>471</v>
      </c>
      <c r="D20" s="83">
        <v>28.76</v>
      </c>
      <c r="E20" s="83">
        <v>6.0</v>
      </c>
      <c r="F20" s="83">
        <v>5.9</v>
      </c>
      <c r="G20" s="83">
        <v>1559223.0</v>
      </c>
      <c r="H20" s="83">
        <v>19.67</v>
      </c>
      <c r="I20" s="83" t="s">
        <v>101</v>
      </c>
      <c r="J20" s="83" t="s">
        <v>164</v>
      </c>
      <c r="K20" s="83" t="s">
        <v>981</v>
      </c>
      <c r="L20" s="83"/>
      <c r="M20" s="83" t="str">
        <f t="shared" si="1"/>
        <v>750MeV</v>
      </c>
      <c r="N20" s="86" t="str">
        <f t="shared" si="6"/>
        <v>500MeV</v>
      </c>
      <c r="O20" s="86">
        <f t="shared" si="3"/>
        <v>226.4</v>
      </c>
      <c r="P20" s="86">
        <f t="shared" si="4"/>
        <v>89.59</v>
      </c>
      <c r="Q20" s="86">
        <f t="shared" si="5"/>
        <v>38.7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>
      <c r="A21" s="86"/>
      <c r="B21" s="83">
        <v>2989.0</v>
      </c>
      <c r="C21" s="83" t="s">
        <v>471</v>
      </c>
      <c r="D21" s="83">
        <v>28.76</v>
      </c>
      <c r="E21" s="83">
        <v>4.0</v>
      </c>
      <c r="F21" s="83">
        <v>4.3</v>
      </c>
      <c r="G21" s="83">
        <v>726719.0</v>
      </c>
      <c r="H21" s="83">
        <v>20.46</v>
      </c>
      <c r="I21" s="83" t="s">
        <v>101</v>
      </c>
      <c r="J21" s="83" t="s">
        <v>164</v>
      </c>
      <c r="K21" s="83" t="s">
        <v>981</v>
      </c>
      <c r="L21" s="83"/>
      <c r="M21" s="83" t="str">
        <f t="shared" si="1"/>
        <v>750MeV</v>
      </c>
      <c r="N21" s="86" t="str">
        <f t="shared" si="6"/>
        <v>500MeV</v>
      </c>
      <c r="O21" s="86">
        <f t="shared" si="3"/>
        <v>226.4</v>
      </c>
      <c r="P21" s="86">
        <f t="shared" si="4"/>
        <v>93.89</v>
      </c>
      <c r="Q21" s="86">
        <f t="shared" si="5"/>
        <v>38.7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>
      <c r="A22" s="86"/>
      <c r="B22" s="83">
        <v>2990.0</v>
      </c>
      <c r="C22" s="83" t="s">
        <v>475</v>
      </c>
      <c r="D22" s="83">
        <v>28.76</v>
      </c>
      <c r="E22" s="83">
        <v>8.0</v>
      </c>
      <c r="F22" s="83">
        <v>7.07</v>
      </c>
      <c r="G22" s="83">
        <v>2090854.0</v>
      </c>
      <c r="H22" s="83">
        <v>18.8</v>
      </c>
      <c r="I22" s="83" t="s">
        <v>101</v>
      </c>
      <c r="J22" s="83" t="s">
        <v>102</v>
      </c>
      <c r="K22" s="83" t="s">
        <v>981</v>
      </c>
      <c r="L22" s="83"/>
      <c r="M22" s="83" t="str">
        <f t="shared" si="1"/>
        <v>750MeV</v>
      </c>
      <c r="N22" s="86" t="str">
        <f t="shared" si="6"/>
        <v>500MeV</v>
      </c>
      <c r="O22" s="86">
        <f t="shared" si="3"/>
        <v>226.4</v>
      </c>
      <c r="P22" s="86">
        <f t="shared" si="4"/>
        <v>100.96</v>
      </c>
      <c r="Q22" s="86">
        <f t="shared" si="5"/>
        <v>38.7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>
      <c r="A23" s="157"/>
      <c r="B23" s="83">
        <v>2991.0</v>
      </c>
      <c r="C23" s="83" t="s">
        <v>475</v>
      </c>
      <c r="D23" s="83">
        <v>28.76</v>
      </c>
      <c r="E23" s="83">
        <v>6.0</v>
      </c>
      <c r="F23" s="83">
        <v>11.08</v>
      </c>
      <c r="G23" s="83">
        <v>2711444.0</v>
      </c>
      <c r="H23" s="83">
        <v>37.8</v>
      </c>
      <c r="I23" s="83" t="s">
        <v>101</v>
      </c>
      <c r="J23" s="83" t="s">
        <v>53</v>
      </c>
      <c r="K23" s="83" t="s">
        <v>981</v>
      </c>
      <c r="L23" s="86"/>
      <c r="M23" s="83" t="str">
        <f t="shared" si="1"/>
        <v>750MeV</v>
      </c>
      <c r="N23" s="86" t="str">
        <f t="shared" si="6"/>
        <v>500MeV</v>
      </c>
      <c r="O23" s="86">
        <f t="shared" si="3"/>
        <v>226.4</v>
      </c>
      <c r="P23" s="86">
        <f t="shared" si="4"/>
        <v>112.04</v>
      </c>
      <c r="Q23" s="86">
        <f t="shared" si="5"/>
        <v>38.7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>
      <c r="A24" s="86"/>
      <c r="B24" s="83">
        <v>2992.0</v>
      </c>
      <c r="C24" s="83" t="s">
        <v>471</v>
      </c>
      <c r="D24" s="83">
        <v>28.76</v>
      </c>
      <c r="E24" s="83">
        <v>4.0</v>
      </c>
      <c r="F24" s="83">
        <v>3.85</v>
      </c>
      <c r="G24" s="83">
        <v>979697.0</v>
      </c>
      <c r="H24" s="83">
        <v>18.54</v>
      </c>
      <c r="I24" s="83" t="s">
        <v>101</v>
      </c>
      <c r="J24" s="83" t="s">
        <v>164</v>
      </c>
      <c r="K24" s="83" t="s">
        <v>477</v>
      </c>
      <c r="L24" s="83"/>
      <c r="M24" s="83" t="str">
        <f t="shared" si="1"/>
        <v>140MeV</v>
      </c>
      <c r="N24" s="86" t="str">
        <f t="shared" si="6"/>
        <v>140MeV</v>
      </c>
      <c r="O24" s="86">
        <f t="shared" si="3"/>
        <v>226.4</v>
      </c>
      <c r="P24" s="86">
        <f t="shared" si="4"/>
        <v>115.89</v>
      </c>
      <c r="Q24" s="86">
        <f t="shared" si="5"/>
        <v>38.7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>
      <c r="A25" s="86"/>
      <c r="B25" s="83">
        <v>2993.0</v>
      </c>
      <c r="C25" s="83" t="s">
        <v>154</v>
      </c>
      <c r="D25" s="83">
        <v>28.76</v>
      </c>
      <c r="E25" s="83">
        <v>4.0</v>
      </c>
      <c r="F25" s="83">
        <v>0.0</v>
      </c>
      <c r="G25" s="83">
        <v>193214.0</v>
      </c>
      <c r="H25" s="83">
        <v>1.74</v>
      </c>
      <c r="I25" s="83" t="s">
        <v>101</v>
      </c>
      <c r="J25" s="83" t="s">
        <v>505</v>
      </c>
      <c r="K25" s="83" t="s">
        <v>223</v>
      </c>
      <c r="L25" s="86"/>
      <c r="M25" s="83" t="str">
        <f t="shared" si="1"/>
        <v>750MeV</v>
      </c>
      <c r="N25" s="86" t="str">
        <f t="shared" si="6"/>
        <v>500MeV</v>
      </c>
      <c r="O25" s="86">
        <f t="shared" si="3"/>
        <v>226.4</v>
      </c>
      <c r="P25" s="86">
        <f t="shared" si="4"/>
        <v>115.89</v>
      </c>
      <c r="Q25" s="86">
        <f t="shared" si="5"/>
        <v>38.7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>
      <c r="A26" s="86"/>
      <c r="B26" s="83">
        <v>2994.0</v>
      </c>
      <c r="C26" s="83" t="s">
        <v>154</v>
      </c>
      <c r="D26" s="83">
        <v>28.76</v>
      </c>
      <c r="E26" s="83">
        <v>4.0</v>
      </c>
      <c r="F26" s="83">
        <v>0.0</v>
      </c>
      <c r="G26" s="83">
        <v>990529.0</v>
      </c>
      <c r="H26" s="83">
        <v>8.82</v>
      </c>
      <c r="I26" s="83" t="s">
        <v>101</v>
      </c>
      <c r="J26" s="83" t="s">
        <v>505</v>
      </c>
      <c r="K26" s="83" t="s">
        <v>223</v>
      </c>
      <c r="L26" s="83"/>
      <c r="M26" s="83" t="str">
        <f t="shared" si="1"/>
        <v>750MeV</v>
      </c>
      <c r="N26" s="86" t="str">
        <f t="shared" si="6"/>
        <v>500MeV</v>
      </c>
      <c r="O26" s="86">
        <f t="shared" si="3"/>
        <v>226.4</v>
      </c>
      <c r="P26" s="86">
        <f t="shared" si="4"/>
        <v>115.89</v>
      </c>
      <c r="Q26" s="86">
        <f t="shared" si="5"/>
        <v>38.7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>
      <c r="A27" s="86"/>
      <c r="B27" s="83">
        <v>2995.0</v>
      </c>
      <c r="C27" s="83" t="s">
        <v>471</v>
      </c>
      <c r="D27" s="83">
        <v>28.76</v>
      </c>
      <c r="E27" s="83">
        <v>4.0</v>
      </c>
      <c r="F27" s="83">
        <v>0.0</v>
      </c>
      <c r="G27" s="83">
        <v>0.0</v>
      </c>
      <c r="H27" s="83">
        <v>21.0</v>
      </c>
      <c r="I27" s="83" t="s">
        <v>101</v>
      </c>
      <c r="J27" s="83" t="s">
        <v>400</v>
      </c>
      <c r="K27" s="83" t="s">
        <v>223</v>
      </c>
      <c r="L27" s="83" t="s">
        <v>983</v>
      </c>
      <c r="M27" s="83" t="str">
        <f t="shared" si="1"/>
        <v>750MeV</v>
      </c>
      <c r="N27" s="86" t="str">
        <f t="shared" si="6"/>
        <v>500MeV</v>
      </c>
      <c r="O27" s="86">
        <f t="shared" si="3"/>
        <v>226.4</v>
      </c>
      <c r="P27" s="86">
        <f t="shared" si="4"/>
        <v>115.89</v>
      </c>
      <c r="Q27" s="86">
        <f t="shared" si="5"/>
        <v>38.7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>
      <c r="A28" s="76"/>
      <c r="B28" s="52">
        <v>2996.0</v>
      </c>
      <c r="C28" s="52" t="s">
        <v>984</v>
      </c>
      <c r="D28" s="52">
        <v>28.76</v>
      </c>
      <c r="E28" s="52">
        <v>20.0</v>
      </c>
      <c r="F28" s="52">
        <v>45.71</v>
      </c>
      <c r="G28" s="52">
        <v>5089456.0</v>
      </c>
      <c r="H28" s="52">
        <v>58.89</v>
      </c>
      <c r="I28" s="52" t="s">
        <v>65</v>
      </c>
      <c r="J28" s="100" t="s">
        <v>164</v>
      </c>
      <c r="K28" s="52" t="s">
        <v>981</v>
      </c>
      <c r="L28" s="244"/>
      <c r="M28" s="52" t="str">
        <f t="shared" si="1"/>
        <v>750MeV</v>
      </c>
      <c r="N28" s="76" t="str">
        <f t="shared" si="6"/>
        <v>500MeV</v>
      </c>
      <c r="O28" s="76">
        <f t="shared" si="3"/>
        <v>272.11</v>
      </c>
      <c r="P28" s="76">
        <f t="shared" si="4"/>
        <v>115.89</v>
      </c>
      <c r="Q28" s="76">
        <f t="shared" si="5"/>
        <v>38.7</v>
      </c>
      <c r="R28" s="20">
        <f>O14-P28</f>
        <v>110.51</v>
      </c>
    </row>
    <row r="29">
      <c r="A29" s="76"/>
      <c r="B29" s="52">
        <v>2997.0</v>
      </c>
      <c r="C29" s="52" t="s">
        <v>471</v>
      </c>
      <c r="D29" s="52">
        <v>28.76</v>
      </c>
      <c r="E29" s="52">
        <v>20.0</v>
      </c>
      <c r="F29" s="52">
        <v>48.63</v>
      </c>
      <c r="G29" s="52">
        <v>5587614.0</v>
      </c>
      <c r="H29" s="52">
        <v>56.41</v>
      </c>
      <c r="I29" s="52" t="s">
        <v>65</v>
      </c>
      <c r="J29" s="100" t="s">
        <v>164</v>
      </c>
      <c r="K29" s="52" t="s">
        <v>981</v>
      </c>
      <c r="L29" s="52"/>
      <c r="M29" s="52" t="str">
        <f t="shared" si="1"/>
        <v>750MeV</v>
      </c>
      <c r="N29" s="76" t="str">
        <f t="shared" si="6"/>
        <v>500MeV</v>
      </c>
      <c r="O29" s="76">
        <f t="shared" si="3"/>
        <v>320.74</v>
      </c>
      <c r="P29" s="76">
        <f t="shared" si="4"/>
        <v>115.89</v>
      </c>
      <c r="Q29" s="76">
        <f t="shared" si="5"/>
        <v>38.7</v>
      </c>
      <c r="R29" s="20">
        <f>R28/25</f>
        <v>4.4204</v>
      </c>
    </row>
    <row r="30">
      <c r="A30" s="86"/>
      <c r="B30" s="83">
        <v>3002.0</v>
      </c>
      <c r="C30" s="83" t="s">
        <v>471</v>
      </c>
      <c r="D30" s="83">
        <v>28.763</v>
      </c>
      <c r="E30" s="83">
        <v>8.0</v>
      </c>
      <c r="F30" s="328">
        <v>20.0</v>
      </c>
      <c r="G30" s="83">
        <v>0.0</v>
      </c>
      <c r="H30" s="83">
        <v>55.0</v>
      </c>
      <c r="I30" s="83" t="s">
        <v>101</v>
      </c>
      <c r="J30" s="149" t="s">
        <v>164</v>
      </c>
      <c r="K30" s="83" t="s">
        <v>981</v>
      </c>
      <c r="L30" s="83" t="s">
        <v>983</v>
      </c>
      <c r="M30" s="83" t="str">
        <f t="shared" si="1"/>
        <v>750MeV</v>
      </c>
      <c r="N30" s="86" t="str">
        <f t="shared" si="6"/>
        <v>500MeV</v>
      </c>
      <c r="O30" s="86">
        <f t="shared" si="3"/>
        <v>320.74</v>
      </c>
      <c r="P30" s="86">
        <f t="shared" si="4"/>
        <v>135.89</v>
      </c>
      <c r="Q30" s="86">
        <f t="shared" si="5"/>
        <v>38.7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>
      <c r="A31" s="86"/>
      <c r="B31" s="83">
        <v>3003.0</v>
      </c>
      <c r="C31" s="83" t="s">
        <v>471</v>
      </c>
      <c r="D31" s="83">
        <v>28.763</v>
      </c>
      <c r="E31" s="83">
        <v>8.0</v>
      </c>
      <c r="F31" s="83">
        <v>26.86</v>
      </c>
      <c r="G31" s="83">
        <v>6985841.0</v>
      </c>
      <c r="H31" s="83">
        <v>62.75</v>
      </c>
      <c r="I31" s="83" t="s">
        <v>101</v>
      </c>
      <c r="J31" s="149" t="s">
        <v>164</v>
      </c>
      <c r="K31" s="83" t="s">
        <v>981</v>
      </c>
      <c r="L31" s="86"/>
      <c r="M31" s="83" t="str">
        <f t="shared" si="1"/>
        <v>750MeV</v>
      </c>
      <c r="N31" s="86" t="str">
        <f t="shared" si="6"/>
        <v>500MeV</v>
      </c>
      <c r="O31" s="86">
        <f t="shared" si="3"/>
        <v>320.74</v>
      </c>
      <c r="P31" s="86">
        <f t="shared" si="4"/>
        <v>162.75</v>
      </c>
      <c r="Q31" s="86">
        <f t="shared" si="5"/>
        <v>38.7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>
      <c r="A32" s="86"/>
      <c r="B32" s="83">
        <v>3004.0</v>
      </c>
      <c r="C32" s="83" t="s">
        <v>471</v>
      </c>
      <c r="D32" s="83">
        <v>28.763</v>
      </c>
      <c r="E32" s="83">
        <v>8.0</v>
      </c>
      <c r="F32" s="83">
        <v>26.46</v>
      </c>
      <c r="G32" s="83">
        <v>6911722.0</v>
      </c>
      <c r="H32" s="83">
        <v>58.79</v>
      </c>
      <c r="I32" s="83" t="s">
        <v>101</v>
      </c>
      <c r="J32" s="149" t="s">
        <v>164</v>
      </c>
      <c r="K32" s="83" t="s">
        <v>981</v>
      </c>
      <c r="L32" s="159"/>
      <c r="M32" s="83" t="str">
        <f t="shared" si="1"/>
        <v>750MeV</v>
      </c>
      <c r="N32" s="86" t="str">
        <f t="shared" si="6"/>
        <v>500MeV</v>
      </c>
      <c r="O32" s="86">
        <f t="shared" si="3"/>
        <v>320.74</v>
      </c>
      <c r="P32" s="86">
        <f t="shared" si="4"/>
        <v>189.21</v>
      </c>
      <c r="Q32" s="86">
        <f t="shared" si="5"/>
        <v>38.7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>
      <c r="A33" s="86"/>
      <c r="B33" s="83">
        <v>3005.0</v>
      </c>
      <c r="C33" s="83" t="s">
        <v>471</v>
      </c>
      <c r="D33" s="83">
        <v>28.763</v>
      </c>
      <c r="E33" s="83">
        <v>8.0</v>
      </c>
      <c r="F33" s="328">
        <v>20.0</v>
      </c>
      <c r="G33" s="83">
        <v>0.0</v>
      </c>
      <c r="H33" s="83">
        <v>55.0</v>
      </c>
      <c r="I33" s="83" t="s">
        <v>101</v>
      </c>
      <c r="J33" s="149" t="s">
        <v>164</v>
      </c>
      <c r="K33" s="83" t="s">
        <v>981</v>
      </c>
      <c r="L33" s="83" t="s">
        <v>983</v>
      </c>
      <c r="M33" s="83" t="str">
        <f t="shared" si="1"/>
        <v>750MeV</v>
      </c>
      <c r="N33" s="86" t="str">
        <f t="shared" si="6"/>
        <v>500MeV</v>
      </c>
      <c r="O33" s="86">
        <f t="shared" si="3"/>
        <v>320.74</v>
      </c>
      <c r="P33" s="86">
        <f t="shared" si="4"/>
        <v>209.21</v>
      </c>
      <c r="Q33" s="86">
        <f t="shared" si="5"/>
        <v>38.7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>
      <c r="A34" s="86"/>
      <c r="B34" s="83">
        <v>3006.0</v>
      </c>
      <c r="C34" s="83" t="s">
        <v>471</v>
      </c>
      <c r="D34" s="83">
        <v>28.763</v>
      </c>
      <c r="E34" s="83">
        <v>6.0</v>
      </c>
      <c r="F34" s="83">
        <v>6.98</v>
      </c>
      <c r="G34" s="83">
        <v>1444285.0</v>
      </c>
      <c r="H34" s="83">
        <v>21.5</v>
      </c>
      <c r="I34" s="83" t="s">
        <v>101</v>
      </c>
      <c r="J34" s="149" t="s">
        <v>164</v>
      </c>
      <c r="K34" s="83" t="s">
        <v>981</v>
      </c>
      <c r="L34" s="86"/>
      <c r="M34" s="83" t="str">
        <f t="shared" si="1"/>
        <v>750MeV</v>
      </c>
      <c r="N34" s="86" t="str">
        <f t="shared" si="6"/>
        <v>500MeV</v>
      </c>
      <c r="O34" s="86">
        <f t="shared" si="3"/>
        <v>320.74</v>
      </c>
      <c r="P34" s="86">
        <f t="shared" si="4"/>
        <v>216.19</v>
      </c>
      <c r="Q34" s="86">
        <f t="shared" si="5"/>
        <v>38.7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>
      <c r="A35" s="86"/>
      <c r="B35" s="83">
        <v>3007.0</v>
      </c>
      <c r="C35" s="83" t="s">
        <v>471</v>
      </c>
      <c r="D35" s="83">
        <v>28.763</v>
      </c>
      <c r="E35" s="83">
        <v>4.0</v>
      </c>
      <c r="F35" s="83">
        <v>4.67</v>
      </c>
      <c r="G35" s="83">
        <v>705854.0</v>
      </c>
      <c r="H35" s="83">
        <v>19.7</v>
      </c>
      <c r="I35" s="83" t="s">
        <v>101</v>
      </c>
      <c r="J35" s="149" t="s">
        <v>164</v>
      </c>
      <c r="K35" s="83" t="s">
        <v>981</v>
      </c>
      <c r="L35" s="86"/>
      <c r="M35" s="83" t="str">
        <f t="shared" si="1"/>
        <v>750MeV</v>
      </c>
      <c r="N35" s="86" t="str">
        <f t="shared" si="6"/>
        <v>500MeV</v>
      </c>
      <c r="O35" s="86">
        <f t="shared" si="3"/>
        <v>320.74</v>
      </c>
      <c r="P35" s="86">
        <f t="shared" si="4"/>
        <v>220.86</v>
      </c>
      <c r="Q35" s="86">
        <f t="shared" si="5"/>
        <v>38.7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>
      <c r="A36" s="86"/>
      <c r="B36" s="83">
        <v>3008.0</v>
      </c>
      <c r="C36" s="83" t="s">
        <v>475</v>
      </c>
      <c r="D36" s="83">
        <v>28.763</v>
      </c>
      <c r="E36" s="83">
        <v>8.0</v>
      </c>
      <c r="F36" s="83">
        <v>8.37</v>
      </c>
      <c r="G36" s="83">
        <v>2223182.0</v>
      </c>
      <c r="H36" s="83">
        <v>18.6</v>
      </c>
      <c r="I36" s="83" t="s">
        <v>101</v>
      </c>
      <c r="J36" s="159" t="s">
        <v>102</v>
      </c>
      <c r="K36" s="83" t="s">
        <v>981</v>
      </c>
      <c r="L36" s="86"/>
      <c r="M36" s="83" t="str">
        <f t="shared" si="1"/>
        <v>750MeV</v>
      </c>
      <c r="N36" s="86" t="str">
        <f t="shared" si="6"/>
        <v>500MeV</v>
      </c>
      <c r="O36" s="86">
        <f t="shared" si="3"/>
        <v>320.74</v>
      </c>
      <c r="P36" s="86">
        <f t="shared" si="4"/>
        <v>229.23</v>
      </c>
      <c r="Q36" s="86">
        <f t="shared" si="5"/>
        <v>38.7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</row>
    <row r="37">
      <c r="A37" s="86"/>
      <c r="B37" s="83">
        <v>3009.0</v>
      </c>
      <c r="C37" s="83" t="s">
        <v>154</v>
      </c>
      <c r="D37" s="83">
        <v>28.763</v>
      </c>
      <c r="E37" s="83">
        <v>6.0</v>
      </c>
      <c r="F37" s="83">
        <v>0.0</v>
      </c>
      <c r="G37" s="83">
        <v>0.0</v>
      </c>
      <c r="H37" s="83">
        <v>9.0</v>
      </c>
      <c r="I37" s="83" t="s">
        <v>101</v>
      </c>
      <c r="J37" s="159" t="s">
        <v>53</v>
      </c>
      <c r="K37" s="83" t="s">
        <v>981</v>
      </c>
      <c r="L37" s="83" t="s">
        <v>983</v>
      </c>
      <c r="M37" s="83" t="str">
        <f t="shared" si="1"/>
        <v>750MeV</v>
      </c>
      <c r="N37" s="86" t="str">
        <f t="shared" si="6"/>
        <v>500MeV</v>
      </c>
      <c r="O37" s="86">
        <f t="shared" si="3"/>
        <v>320.74</v>
      </c>
      <c r="P37" s="86">
        <f t="shared" si="4"/>
        <v>229.23</v>
      </c>
      <c r="Q37" s="86">
        <f t="shared" si="5"/>
        <v>38.7</v>
      </c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</row>
    <row r="38">
      <c r="A38" s="86"/>
      <c r="B38" s="83">
        <v>3010.0</v>
      </c>
      <c r="C38" s="83" t="s">
        <v>475</v>
      </c>
      <c r="D38" s="83">
        <v>28.763</v>
      </c>
      <c r="E38" s="83">
        <v>6.0</v>
      </c>
      <c r="F38" s="83">
        <v>12.68</v>
      </c>
      <c r="G38" s="83">
        <v>2714456.0</v>
      </c>
      <c r="H38" s="83">
        <v>36.93</v>
      </c>
      <c r="I38" s="83" t="s">
        <v>101</v>
      </c>
      <c r="J38" s="159" t="s">
        <v>53</v>
      </c>
      <c r="K38" s="83" t="s">
        <v>981</v>
      </c>
      <c r="L38" s="83"/>
      <c r="M38" s="83" t="str">
        <f t="shared" si="1"/>
        <v>750MeV</v>
      </c>
      <c r="N38" s="86" t="str">
        <f t="shared" si="6"/>
        <v>500MeV</v>
      </c>
      <c r="O38" s="86">
        <f t="shared" si="3"/>
        <v>320.74</v>
      </c>
      <c r="P38" s="86">
        <f t="shared" si="4"/>
        <v>241.91</v>
      </c>
      <c r="Q38" s="86">
        <f t="shared" si="5"/>
        <v>38.7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</row>
    <row r="39">
      <c r="A39" s="86"/>
      <c r="B39" s="83">
        <v>3011.0</v>
      </c>
      <c r="C39" s="83" t="s">
        <v>471</v>
      </c>
      <c r="D39" s="83">
        <v>28.763</v>
      </c>
      <c r="E39" s="83">
        <v>4.0</v>
      </c>
      <c r="F39" s="83">
        <v>4.49</v>
      </c>
      <c r="G39" s="83">
        <v>984447.0</v>
      </c>
      <c r="H39" s="83">
        <v>19.17</v>
      </c>
      <c r="I39" s="83" t="s">
        <v>101</v>
      </c>
      <c r="J39" s="149" t="s">
        <v>164</v>
      </c>
      <c r="K39" s="83" t="s">
        <v>477</v>
      </c>
      <c r="L39" s="83"/>
      <c r="M39" s="83" t="str">
        <f t="shared" si="1"/>
        <v>140MeV</v>
      </c>
      <c r="N39" s="86" t="str">
        <f t="shared" si="6"/>
        <v>140MeV</v>
      </c>
      <c r="O39" s="86">
        <f t="shared" si="3"/>
        <v>320.74</v>
      </c>
      <c r="P39" s="86">
        <f t="shared" si="4"/>
        <v>246.4</v>
      </c>
      <c r="Q39" s="86">
        <f t="shared" si="5"/>
        <v>38.7</v>
      </c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</row>
    <row r="40">
      <c r="A40" s="86"/>
      <c r="B40" s="83">
        <v>3012.0</v>
      </c>
      <c r="C40" s="83" t="s">
        <v>471</v>
      </c>
      <c r="D40" s="83">
        <v>28.763</v>
      </c>
      <c r="E40" s="83">
        <v>8.0</v>
      </c>
      <c r="F40" s="83">
        <v>4.46</v>
      </c>
      <c r="G40" s="83">
        <v>1091040.0</v>
      </c>
      <c r="H40" s="83">
        <v>9.49</v>
      </c>
      <c r="I40" s="83" t="s">
        <v>101</v>
      </c>
      <c r="J40" s="149" t="s">
        <v>164</v>
      </c>
      <c r="K40" s="83" t="s">
        <v>223</v>
      </c>
      <c r="L40" s="249"/>
      <c r="M40" s="83" t="str">
        <f t="shared" si="1"/>
        <v>750MeV</v>
      </c>
      <c r="N40" s="86" t="str">
        <f t="shared" si="6"/>
        <v>500MeV</v>
      </c>
      <c r="O40" s="86">
        <f t="shared" si="3"/>
        <v>320.74</v>
      </c>
      <c r="P40" s="86">
        <f t="shared" si="4"/>
        <v>250.86</v>
      </c>
      <c r="Q40" s="86">
        <f t="shared" si="5"/>
        <v>38.7</v>
      </c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</row>
    <row r="41">
      <c r="A41" s="157">
        <v>45251.0</v>
      </c>
      <c r="B41" s="83">
        <v>3095.0</v>
      </c>
      <c r="C41" s="83" t="s">
        <v>471</v>
      </c>
      <c r="D41" s="83">
        <v>28.76</v>
      </c>
      <c r="E41" s="83">
        <v>7.0</v>
      </c>
      <c r="F41" s="83">
        <v>4.49</v>
      </c>
      <c r="G41" s="83">
        <v>537386.0</v>
      </c>
      <c r="H41" s="83">
        <v>12.91</v>
      </c>
      <c r="I41" s="83" t="s">
        <v>101</v>
      </c>
      <c r="J41" s="149" t="s">
        <v>164</v>
      </c>
      <c r="K41" s="83" t="s">
        <v>981</v>
      </c>
      <c r="L41" s="83" t="s">
        <v>987</v>
      </c>
      <c r="M41" s="83" t="str">
        <f t="shared" si="1"/>
        <v>750MeV</v>
      </c>
      <c r="N41" s="86" t="str">
        <f t="shared" si="6"/>
        <v>500MeV</v>
      </c>
      <c r="O41" s="86">
        <f t="shared" si="3"/>
        <v>320.74</v>
      </c>
      <c r="P41" s="86">
        <f t="shared" si="4"/>
        <v>255.35</v>
      </c>
      <c r="Q41" s="86">
        <f t="shared" si="5"/>
        <v>38.7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</row>
    <row r="42">
      <c r="A42" s="76"/>
      <c r="B42" s="52">
        <v>3106.0</v>
      </c>
      <c r="C42" s="52" t="s">
        <v>471</v>
      </c>
      <c r="D42" s="52">
        <v>28.769</v>
      </c>
      <c r="E42" s="52">
        <v>24.0</v>
      </c>
      <c r="F42" s="52">
        <v>67.92</v>
      </c>
      <c r="G42" s="52">
        <v>7249409.0</v>
      </c>
      <c r="H42" s="52">
        <v>57.88</v>
      </c>
      <c r="I42" s="52" t="s">
        <v>65</v>
      </c>
      <c r="J42" s="100" t="s">
        <v>164</v>
      </c>
      <c r="K42" s="52" t="s">
        <v>981</v>
      </c>
      <c r="L42" s="52"/>
      <c r="M42" s="52" t="str">
        <f t="shared" si="1"/>
        <v>750MeV</v>
      </c>
      <c r="N42" s="76" t="str">
        <f t="shared" si="6"/>
        <v>500MeV</v>
      </c>
      <c r="O42" s="76">
        <f t="shared" si="3"/>
        <v>388.66</v>
      </c>
      <c r="P42" s="76">
        <f t="shared" si="4"/>
        <v>255.35</v>
      </c>
      <c r="Q42" s="76">
        <f t="shared" si="5"/>
        <v>38.7</v>
      </c>
    </row>
    <row r="43">
      <c r="A43" s="156"/>
      <c r="B43" s="52">
        <v>3107.0</v>
      </c>
      <c r="C43" s="52" t="s">
        <v>471</v>
      </c>
      <c r="D43" s="52">
        <v>28.769</v>
      </c>
      <c r="E43" s="52">
        <v>24.0</v>
      </c>
      <c r="F43" s="52">
        <v>8.91</v>
      </c>
      <c r="G43" s="52">
        <v>888009.0</v>
      </c>
      <c r="H43" s="52">
        <v>6.6</v>
      </c>
      <c r="I43" s="52" t="s">
        <v>65</v>
      </c>
      <c r="J43" s="100" t="s">
        <v>164</v>
      </c>
      <c r="K43" s="52" t="s">
        <v>981</v>
      </c>
      <c r="L43" s="52" t="s">
        <v>988</v>
      </c>
      <c r="M43" s="52" t="str">
        <f t="shared" si="1"/>
        <v>750MeV</v>
      </c>
      <c r="N43" s="76" t="str">
        <f t="shared" si="6"/>
        <v>500MeV</v>
      </c>
      <c r="O43" s="76">
        <f t="shared" si="3"/>
        <v>397.57</v>
      </c>
      <c r="P43" s="76">
        <f t="shared" si="4"/>
        <v>255.35</v>
      </c>
      <c r="Q43" s="76">
        <f t="shared" si="5"/>
        <v>38.7</v>
      </c>
    </row>
    <row r="44">
      <c r="A44" s="156"/>
      <c r="B44" s="52">
        <v>3108.0</v>
      </c>
      <c r="C44" s="52" t="s">
        <v>471</v>
      </c>
      <c r="D44" s="52">
        <v>28.769</v>
      </c>
      <c r="E44" s="52">
        <v>24.0</v>
      </c>
      <c r="F44" s="52">
        <v>68.95</v>
      </c>
      <c r="G44" s="52">
        <v>7176505.0</v>
      </c>
      <c r="H44" s="52">
        <v>57.83</v>
      </c>
      <c r="I44" s="52" t="s">
        <v>65</v>
      </c>
      <c r="J44" s="100" t="s">
        <v>164</v>
      </c>
      <c r="K44" s="52" t="s">
        <v>981</v>
      </c>
      <c r="L44" s="52"/>
      <c r="M44" s="52" t="str">
        <f t="shared" si="1"/>
        <v>750MeV</v>
      </c>
      <c r="N44" s="76" t="str">
        <f t="shared" si="6"/>
        <v>500MeV</v>
      </c>
      <c r="O44" s="76">
        <f t="shared" si="3"/>
        <v>466.52</v>
      </c>
      <c r="P44" s="76">
        <f t="shared" si="4"/>
        <v>255.35</v>
      </c>
      <c r="Q44" s="76">
        <f t="shared" si="5"/>
        <v>38.7</v>
      </c>
    </row>
    <row r="45">
      <c r="A45" s="76"/>
      <c r="B45" s="52">
        <v>3109.0</v>
      </c>
      <c r="C45" s="52" t="s">
        <v>471</v>
      </c>
      <c r="D45" s="52">
        <v>28.769</v>
      </c>
      <c r="E45" s="52">
        <v>16.0</v>
      </c>
      <c r="F45" s="52">
        <v>16.74</v>
      </c>
      <c r="G45" s="52">
        <v>1327195.0</v>
      </c>
      <c r="H45" s="52">
        <v>18.92</v>
      </c>
      <c r="I45" s="52" t="s">
        <v>65</v>
      </c>
      <c r="J45" s="100" t="s">
        <v>164</v>
      </c>
      <c r="K45" s="52" t="s">
        <v>981</v>
      </c>
      <c r="L45" s="52"/>
      <c r="M45" s="52" t="str">
        <f t="shared" si="1"/>
        <v>750MeV</v>
      </c>
      <c r="N45" s="76" t="str">
        <f t="shared" si="6"/>
        <v>500MeV</v>
      </c>
      <c r="O45" s="76">
        <f t="shared" si="3"/>
        <v>483.26</v>
      </c>
      <c r="P45" s="76">
        <f t="shared" si="4"/>
        <v>255.35</v>
      </c>
      <c r="Q45" s="76">
        <f t="shared" si="5"/>
        <v>38.7</v>
      </c>
    </row>
    <row r="46">
      <c r="A46" s="167"/>
      <c r="B46" s="168">
        <v>3110.0</v>
      </c>
      <c r="C46" s="168" t="s">
        <v>471</v>
      </c>
      <c r="D46" s="52">
        <v>28.769</v>
      </c>
      <c r="E46" s="168">
        <v>8.0</v>
      </c>
      <c r="F46" s="168">
        <v>9.35</v>
      </c>
      <c r="G46" s="168">
        <v>439828.0</v>
      </c>
      <c r="H46" s="168">
        <v>20.32</v>
      </c>
      <c r="I46" s="52" t="s">
        <v>65</v>
      </c>
      <c r="J46" s="100" t="s">
        <v>164</v>
      </c>
      <c r="K46" s="52" t="s">
        <v>981</v>
      </c>
      <c r="L46" s="52"/>
      <c r="M46" s="52" t="str">
        <f t="shared" si="1"/>
        <v>750MeV</v>
      </c>
      <c r="N46" s="76" t="str">
        <f t="shared" si="6"/>
        <v>500MeV</v>
      </c>
      <c r="O46" s="76">
        <f t="shared" si="3"/>
        <v>492.61</v>
      </c>
      <c r="P46" s="76">
        <f t="shared" si="4"/>
        <v>255.35</v>
      </c>
      <c r="Q46" s="76">
        <f t="shared" si="5"/>
        <v>38.7</v>
      </c>
    </row>
    <row r="47">
      <c r="A47" s="253"/>
      <c r="B47" s="254">
        <v>3111.0</v>
      </c>
      <c r="C47" s="254" t="s">
        <v>471</v>
      </c>
      <c r="D47" s="83">
        <v>28.769</v>
      </c>
      <c r="E47" s="254">
        <v>8.0</v>
      </c>
      <c r="F47" s="254">
        <v>5.39</v>
      </c>
      <c r="G47" s="254">
        <v>1361515.0</v>
      </c>
      <c r="H47" s="254">
        <v>12.54</v>
      </c>
      <c r="I47" s="254" t="s">
        <v>101</v>
      </c>
      <c r="J47" s="149" t="s">
        <v>164</v>
      </c>
      <c r="K47" s="83" t="s">
        <v>981</v>
      </c>
      <c r="L47" s="86"/>
      <c r="M47" s="83" t="str">
        <f t="shared" si="1"/>
        <v>750MeV</v>
      </c>
      <c r="N47" s="86" t="str">
        <f t="shared" si="6"/>
        <v>500MeV</v>
      </c>
      <c r="O47" s="86">
        <f t="shared" si="3"/>
        <v>492.61</v>
      </c>
      <c r="P47" s="86">
        <f t="shared" si="4"/>
        <v>260.74</v>
      </c>
      <c r="Q47" s="86">
        <f t="shared" si="5"/>
        <v>38.7</v>
      </c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>
      <c r="A48" s="253"/>
      <c r="B48" s="254">
        <v>3112.0</v>
      </c>
      <c r="C48" s="254" t="s">
        <v>471</v>
      </c>
      <c r="D48" s="83">
        <v>28.769</v>
      </c>
      <c r="E48" s="254">
        <v>10.0</v>
      </c>
      <c r="F48" s="254">
        <v>9.1</v>
      </c>
      <c r="G48" s="254">
        <v>2776886.0</v>
      </c>
      <c r="H48" s="254">
        <v>25.63</v>
      </c>
      <c r="I48" s="254" t="s">
        <v>101</v>
      </c>
      <c r="J48" s="149" t="s">
        <v>164</v>
      </c>
      <c r="K48" s="83" t="s">
        <v>981</v>
      </c>
      <c r="L48" s="86"/>
      <c r="M48" s="83" t="str">
        <f t="shared" si="1"/>
        <v>750MeV</v>
      </c>
      <c r="N48" s="86" t="str">
        <f t="shared" si="6"/>
        <v>500MeV</v>
      </c>
      <c r="O48" s="86">
        <f t="shared" si="3"/>
        <v>492.61</v>
      </c>
      <c r="P48" s="86">
        <f t="shared" si="4"/>
        <v>269.84</v>
      </c>
      <c r="Q48" s="86">
        <f t="shared" si="5"/>
        <v>38.7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>
      <c r="A49" s="253"/>
      <c r="B49" s="254">
        <v>3113.0</v>
      </c>
      <c r="C49" s="254" t="s">
        <v>471</v>
      </c>
      <c r="D49" s="83">
        <v>28.769</v>
      </c>
      <c r="E49" s="254">
        <v>10.0</v>
      </c>
      <c r="F49" s="254">
        <v>7.6</v>
      </c>
      <c r="G49" s="254">
        <v>8610831.0</v>
      </c>
      <c r="H49" s="254">
        <v>13.99</v>
      </c>
      <c r="I49" s="254" t="s">
        <v>101</v>
      </c>
      <c r="J49" s="149" t="s">
        <v>164</v>
      </c>
      <c r="K49" s="83" t="s">
        <v>981</v>
      </c>
      <c r="L49" s="86"/>
      <c r="M49" s="83" t="str">
        <f t="shared" si="1"/>
        <v>750MeV</v>
      </c>
      <c r="N49" s="86" t="str">
        <f t="shared" si="6"/>
        <v>500MeV</v>
      </c>
      <c r="O49" s="86">
        <f t="shared" si="3"/>
        <v>492.61</v>
      </c>
      <c r="P49" s="86">
        <f t="shared" si="4"/>
        <v>277.44</v>
      </c>
      <c r="Q49" s="86">
        <f t="shared" si="5"/>
        <v>38.7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>
      <c r="A50" s="167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76"/>
      <c r="M50" s="52" t="str">
        <f t="shared" si="1"/>
        <v>750MeV</v>
      </c>
      <c r="N50" s="76" t="str">
        <f t="shared" si="6"/>
        <v>500MeV</v>
      </c>
      <c r="O50" s="76">
        <f t="shared" si="3"/>
        <v>492.61</v>
      </c>
      <c r="P50" s="76">
        <f t="shared" si="4"/>
        <v>277.44</v>
      </c>
      <c r="Q50" s="76">
        <f t="shared" si="5"/>
        <v>38.7</v>
      </c>
    </row>
    <row r="51">
      <c r="A51" s="167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52"/>
      <c r="M51" s="52" t="str">
        <f t="shared" si="1"/>
        <v>750MeV</v>
      </c>
      <c r="N51" s="76" t="str">
        <f t="shared" si="6"/>
        <v>500MeV</v>
      </c>
      <c r="O51" s="76">
        <f t="shared" si="3"/>
        <v>492.61</v>
      </c>
      <c r="P51" s="76">
        <f t="shared" si="4"/>
        <v>277.44</v>
      </c>
      <c r="Q51" s="76">
        <f t="shared" si="5"/>
        <v>38.7</v>
      </c>
    </row>
    <row r="52">
      <c r="A52" s="167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52"/>
      <c r="M52" s="52" t="str">
        <f t="shared" si="1"/>
        <v>750MeV</v>
      </c>
      <c r="N52" s="76" t="str">
        <f t="shared" si="6"/>
        <v>500MeV</v>
      </c>
      <c r="O52" s="76">
        <f t="shared" si="3"/>
        <v>492.61</v>
      </c>
      <c r="P52" s="76">
        <f t="shared" si="4"/>
        <v>277.44</v>
      </c>
      <c r="Q52" s="76">
        <f t="shared" si="5"/>
        <v>38.7</v>
      </c>
    </row>
    <row r="53">
      <c r="A53" s="167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52"/>
      <c r="M53" s="52" t="str">
        <f t="shared" si="1"/>
        <v>750MeV</v>
      </c>
      <c r="N53" s="76" t="str">
        <f t="shared" si="6"/>
        <v>500MeV</v>
      </c>
      <c r="O53" s="76">
        <f t="shared" si="3"/>
        <v>492.61</v>
      </c>
      <c r="P53" s="76">
        <f t="shared" si="4"/>
        <v>277.44</v>
      </c>
      <c r="Q53" s="76">
        <f t="shared" si="5"/>
        <v>38.7</v>
      </c>
    </row>
    <row r="54">
      <c r="A54" s="167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52"/>
      <c r="M54" s="52" t="str">
        <f t="shared" si="1"/>
        <v>750MeV</v>
      </c>
      <c r="N54" s="76" t="str">
        <f t="shared" si="6"/>
        <v>500MeV</v>
      </c>
      <c r="O54" s="76">
        <f t="shared" si="3"/>
        <v>492.61</v>
      </c>
      <c r="P54" s="76">
        <f t="shared" si="4"/>
        <v>277.44</v>
      </c>
      <c r="Q54" s="76">
        <f t="shared" si="5"/>
        <v>38.7</v>
      </c>
    </row>
    <row r="55">
      <c r="A55" s="167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52"/>
      <c r="M55" s="52" t="str">
        <f t="shared" si="1"/>
        <v>750MeV</v>
      </c>
      <c r="N55" s="76" t="str">
        <f t="shared" si="6"/>
        <v>500MeV</v>
      </c>
      <c r="O55" s="76">
        <f t="shared" si="3"/>
        <v>492.61</v>
      </c>
      <c r="P55" s="76">
        <f t="shared" si="4"/>
        <v>277.44</v>
      </c>
      <c r="Q55" s="76">
        <f t="shared" si="5"/>
        <v>38.7</v>
      </c>
    </row>
    <row r="56">
      <c r="A56" s="167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52"/>
      <c r="M56" s="52" t="str">
        <f t="shared" si="1"/>
        <v>750MeV</v>
      </c>
      <c r="N56" s="76" t="str">
        <f t="shared" si="6"/>
        <v>500MeV</v>
      </c>
      <c r="O56" s="76">
        <f t="shared" si="3"/>
        <v>492.61</v>
      </c>
      <c r="P56" s="76">
        <f t="shared" si="4"/>
        <v>277.44</v>
      </c>
      <c r="Q56" s="76">
        <f t="shared" si="5"/>
        <v>38.7</v>
      </c>
    </row>
    <row r="57">
      <c r="A57" s="167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52"/>
      <c r="M57" s="52" t="str">
        <f t="shared" si="1"/>
        <v>750MeV</v>
      </c>
      <c r="N57" s="76" t="str">
        <f t="shared" si="6"/>
        <v>500MeV</v>
      </c>
      <c r="O57" s="76">
        <f t="shared" si="3"/>
        <v>492.61</v>
      </c>
      <c r="P57" s="76">
        <f t="shared" si="4"/>
        <v>277.44</v>
      </c>
      <c r="Q57" s="76">
        <f t="shared" si="5"/>
        <v>38.7</v>
      </c>
    </row>
    <row r="58">
      <c r="A58" s="167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52"/>
      <c r="M58" s="52" t="str">
        <f t="shared" si="1"/>
        <v>750MeV</v>
      </c>
      <c r="N58" s="76" t="str">
        <f t="shared" ref="N58:N172" si="7">if(K58="low","140MeV","650MeV")</f>
        <v>650MeV</v>
      </c>
      <c r="O58" s="76">
        <f t="shared" si="3"/>
        <v>492.61</v>
      </c>
      <c r="P58" s="76">
        <f t="shared" si="4"/>
        <v>277.44</v>
      </c>
      <c r="Q58" s="76">
        <f t="shared" si="5"/>
        <v>38.7</v>
      </c>
    </row>
    <row r="59">
      <c r="A59" s="167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52"/>
      <c r="M59" s="52" t="str">
        <f t="shared" si="1"/>
        <v>750MeV</v>
      </c>
      <c r="N59" s="76" t="str">
        <f t="shared" si="7"/>
        <v>650MeV</v>
      </c>
      <c r="O59" s="76">
        <f t="shared" si="3"/>
        <v>492.61</v>
      </c>
      <c r="P59" s="76">
        <f t="shared" si="4"/>
        <v>277.44</v>
      </c>
      <c r="Q59" s="76">
        <f t="shared" si="5"/>
        <v>38.7</v>
      </c>
    </row>
    <row r="60">
      <c r="A60" s="167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52"/>
      <c r="M60" s="52" t="str">
        <f t="shared" si="1"/>
        <v>750MeV</v>
      </c>
      <c r="N60" s="76" t="str">
        <f t="shared" si="7"/>
        <v>650MeV</v>
      </c>
      <c r="O60" s="76">
        <f t="shared" si="3"/>
        <v>492.61</v>
      </c>
      <c r="P60" s="76">
        <f t="shared" si="4"/>
        <v>277.44</v>
      </c>
      <c r="Q60" s="76">
        <f t="shared" si="5"/>
        <v>38.7</v>
      </c>
    </row>
    <row r="61">
      <c r="A61" s="167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52"/>
      <c r="M61" s="52" t="str">
        <f t="shared" si="1"/>
        <v>750MeV</v>
      </c>
      <c r="N61" s="76" t="str">
        <f t="shared" si="7"/>
        <v>650MeV</v>
      </c>
      <c r="O61" s="76">
        <f t="shared" si="3"/>
        <v>492.61</v>
      </c>
      <c r="P61" s="76">
        <f t="shared" si="4"/>
        <v>277.44</v>
      </c>
      <c r="Q61" s="76">
        <f t="shared" si="5"/>
        <v>38.7</v>
      </c>
    </row>
    <row r="62">
      <c r="A62" s="167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52"/>
      <c r="M62" s="52" t="str">
        <f t="shared" si="1"/>
        <v>750MeV</v>
      </c>
      <c r="N62" s="76" t="str">
        <f t="shared" si="7"/>
        <v>650MeV</v>
      </c>
      <c r="O62" s="76">
        <f t="shared" si="3"/>
        <v>492.61</v>
      </c>
      <c r="P62" s="76">
        <f t="shared" si="4"/>
        <v>277.44</v>
      </c>
      <c r="Q62" s="76">
        <f t="shared" si="5"/>
        <v>38.7</v>
      </c>
    </row>
    <row r="63">
      <c r="A63" s="167"/>
      <c r="B63" s="168"/>
      <c r="C63" s="168"/>
      <c r="D63" s="168"/>
      <c r="E63" s="168"/>
      <c r="F63" s="168"/>
      <c r="G63" s="169"/>
      <c r="H63" s="168"/>
      <c r="I63" s="168"/>
      <c r="J63" s="168"/>
      <c r="K63" s="168"/>
      <c r="L63" s="52"/>
      <c r="M63" s="52" t="str">
        <f t="shared" si="1"/>
        <v>750MeV</v>
      </c>
      <c r="N63" s="76" t="str">
        <f t="shared" si="7"/>
        <v>650MeV</v>
      </c>
      <c r="O63" s="76">
        <f t="shared" si="3"/>
        <v>492.61</v>
      </c>
      <c r="P63" s="76">
        <f t="shared" si="4"/>
        <v>277.44</v>
      </c>
      <c r="Q63" s="76">
        <f t="shared" si="5"/>
        <v>38.7</v>
      </c>
    </row>
    <row r="64">
      <c r="A64" s="167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52"/>
      <c r="M64" s="52" t="str">
        <f t="shared" si="1"/>
        <v>750MeV</v>
      </c>
      <c r="N64" s="76" t="str">
        <f t="shared" si="7"/>
        <v>650MeV</v>
      </c>
      <c r="O64" s="76">
        <f t="shared" si="3"/>
        <v>492.61</v>
      </c>
      <c r="P64" s="76">
        <f t="shared" si="4"/>
        <v>277.44</v>
      </c>
      <c r="Q64" s="76">
        <f t="shared" si="5"/>
        <v>38.7</v>
      </c>
    </row>
    <row r="65">
      <c r="A65" s="167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52"/>
      <c r="M65" s="52" t="str">
        <f t="shared" si="1"/>
        <v>750MeV</v>
      </c>
      <c r="N65" s="76" t="str">
        <f t="shared" si="7"/>
        <v>650MeV</v>
      </c>
      <c r="O65" s="76">
        <f t="shared" si="3"/>
        <v>492.61</v>
      </c>
      <c r="P65" s="76">
        <f t="shared" si="4"/>
        <v>277.44</v>
      </c>
      <c r="Q65" s="76">
        <f t="shared" si="5"/>
        <v>38.7</v>
      </c>
    </row>
    <row r="66">
      <c r="A66" s="167"/>
      <c r="B66" s="168"/>
      <c r="C66" s="168"/>
      <c r="D66" s="168"/>
      <c r="E66" s="170"/>
      <c r="F66" s="171"/>
      <c r="G66" s="168"/>
      <c r="H66" s="168"/>
      <c r="I66" s="168"/>
      <c r="J66" s="168"/>
      <c r="K66" s="168"/>
      <c r="L66" s="76"/>
      <c r="M66" s="52" t="str">
        <f t="shared" si="1"/>
        <v>750MeV</v>
      </c>
      <c r="N66" s="76" t="str">
        <f t="shared" si="7"/>
        <v>650MeV</v>
      </c>
      <c r="O66" s="76">
        <f t="shared" si="3"/>
        <v>492.61</v>
      </c>
      <c r="P66" s="76">
        <f t="shared" si="4"/>
        <v>277.44</v>
      </c>
      <c r="Q66" s="76">
        <f t="shared" si="5"/>
        <v>38.7</v>
      </c>
    </row>
    <row r="67">
      <c r="A67" s="167"/>
      <c r="B67" s="168"/>
      <c r="C67" s="168"/>
      <c r="D67" s="168"/>
      <c r="E67" s="170"/>
      <c r="F67" s="171"/>
      <c r="G67" s="168"/>
      <c r="H67" s="168"/>
      <c r="I67" s="168"/>
      <c r="J67" s="168"/>
      <c r="K67" s="168"/>
      <c r="L67" s="76"/>
      <c r="M67" s="52" t="str">
        <f t="shared" si="1"/>
        <v>750MeV</v>
      </c>
      <c r="N67" s="76" t="str">
        <f t="shared" si="7"/>
        <v>650MeV</v>
      </c>
      <c r="O67" s="76">
        <f t="shared" si="3"/>
        <v>492.61</v>
      </c>
      <c r="P67" s="76">
        <f t="shared" si="4"/>
        <v>277.44</v>
      </c>
      <c r="Q67" s="76">
        <f t="shared" si="5"/>
        <v>38.7</v>
      </c>
    </row>
    <row r="68">
      <c r="A68" s="167"/>
      <c r="B68" s="168"/>
      <c r="C68" s="168"/>
      <c r="D68" s="168"/>
      <c r="E68" s="170"/>
      <c r="F68" s="171"/>
      <c r="G68" s="168"/>
      <c r="H68" s="168"/>
      <c r="I68" s="168"/>
      <c r="J68" s="168"/>
      <c r="K68" s="168"/>
      <c r="L68" s="76"/>
      <c r="M68" s="52" t="str">
        <f t="shared" si="1"/>
        <v>750MeV</v>
      </c>
      <c r="N68" s="76" t="str">
        <f t="shared" si="7"/>
        <v>650MeV</v>
      </c>
      <c r="O68" s="76">
        <f t="shared" si="3"/>
        <v>492.61</v>
      </c>
      <c r="P68" s="76">
        <f t="shared" si="4"/>
        <v>277.44</v>
      </c>
      <c r="Q68" s="76">
        <f t="shared" si="5"/>
        <v>38.7</v>
      </c>
    </row>
    <row r="69">
      <c r="A69" s="167"/>
      <c r="B69" s="168"/>
      <c r="C69" s="168"/>
      <c r="D69" s="168"/>
      <c r="E69" s="170"/>
      <c r="F69" s="171"/>
      <c r="G69" s="168"/>
      <c r="H69" s="168"/>
      <c r="I69" s="168"/>
      <c r="J69" s="168"/>
      <c r="K69" s="168"/>
      <c r="L69" s="76"/>
      <c r="M69" s="52" t="str">
        <f t="shared" si="1"/>
        <v>750MeV</v>
      </c>
      <c r="N69" s="76" t="str">
        <f t="shared" si="7"/>
        <v>650MeV</v>
      </c>
      <c r="O69" s="76">
        <f t="shared" si="3"/>
        <v>492.61</v>
      </c>
      <c r="P69" s="76">
        <f t="shared" si="4"/>
        <v>277.44</v>
      </c>
      <c r="Q69" s="76">
        <f t="shared" si="5"/>
        <v>38.7</v>
      </c>
    </row>
    <row r="70">
      <c r="A70" s="167"/>
      <c r="B70" s="168"/>
      <c r="C70" s="168"/>
      <c r="D70" s="168"/>
      <c r="E70" s="170"/>
      <c r="F70" s="171"/>
      <c r="G70" s="168"/>
      <c r="H70" s="168"/>
      <c r="I70" s="168"/>
      <c r="J70" s="168"/>
      <c r="K70" s="168"/>
      <c r="L70" s="76"/>
      <c r="M70" s="52" t="str">
        <f t="shared" si="1"/>
        <v>750MeV</v>
      </c>
      <c r="N70" s="76" t="str">
        <f t="shared" si="7"/>
        <v>650MeV</v>
      </c>
      <c r="O70" s="76">
        <f t="shared" si="3"/>
        <v>492.61</v>
      </c>
      <c r="P70" s="76">
        <f t="shared" si="4"/>
        <v>277.44</v>
      </c>
      <c r="Q70" s="76">
        <f t="shared" si="5"/>
        <v>38.7</v>
      </c>
    </row>
    <row r="71">
      <c r="A71" s="167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76"/>
      <c r="M71" s="52" t="str">
        <f t="shared" si="1"/>
        <v>750MeV</v>
      </c>
      <c r="N71" s="76" t="str">
        <f t="shared" si="7"/>
        <v>650MeV</v>
      </c>
      <c r="O71" s="76">
        <f t="shared" si="3"/>
        <v>492.61</v>
      </c>
      <c r="P71" s="76">
        <f t="shared" si="4"/>
        <v>277.44</v>
      </c>
      <c r="Q71" s="76">
        <f t="shared" si="5"/>
        <v>38.7</v>
      </c>
    </row>
    <row r="72">
      <c r="A72" s="156"/>
      <c r="B72" s="52"/>
      <c r="C72" s="52"/>
      <c r="D72" s="52"/>
      <c r="E72" s="52"/>
      <c r="F72" s="52"/>
      <c r="G72" s="52"/>
      <c r="H72" s="52"/>
      <c r="I72" s="52"/>
      <c r="J72" s="168"/>
      <c r="K72" s="52"/>
      <c r="L72" s="52"/>
      <c r="M72" s="52" t="str">
        <f t="shared" si="1"/>
        <v>750MeV</v>
      </c>
      <c r="N72" s="76" t="str">
        <f t="shared" si="7"/>
        <v>650MeV</v>
      </c>
      <c r="O72" s="76">
        <f t="shared" si="3"/>
        <v>492.61</v>
      </c>
      <c r="P72" s="76">
        <f t="shared" si="4"/>
        <v>277.44</v>
      </c>
      <c r="Q72" s="76">
        <f t="shared" si="5"/>
        <v>38.7</v>
      </c>
    </row>
    <row r="73">
      <c r="A73" s="76"/>
      <c r="B73" s="52"/>
      <c r="C73" s="52"/>
      <c r="D73" s="52"/>
      <c r="E73" s="52"/>
      <c r="F73" s="52"/>
      <c r="G73" s="52"/>
      <c r="H73" s="52"/>
      <c r="I73" s="52"/>
      <c r="J73" s="168"/>
      <c r="K73" s="52"/>
      <c r="L73" s="52"/>
      <c r="M73" s="52" t="str">
        <f t="shared" si="1"/>
        <v>750MeV</v>
      </c>
      <c r="N73" s="76" t="str">
        <f t="shared" si="7"/>
        <v>650MeV</v>
      </c>
      <c r="O73" s="76">
        <f t="shared" si="3"/>
        <v>492.61</v>
      </c>
      <c r="P73" s="76">
        <f t="shared" si="4"/>
        <v>277.44</v>
      </c>
      <c r="Q73" s="76">
        <f t="shared" si="5"/>
        <v>38.7</v>
      </c>
    </row>
    <row r="74">
      <c r="A74" s="76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 t="str">
        <f t="shared" si="1"/>
        <v>750MeV</v>
      </c>
      <c r="N74" s="76" t="str">
        <f t="shared" si="7"/>
        <v>650MeV</v>
      </c>
      <c r="O74" s="76">
        <f t="shared" si="3"/>
        <v>492.61</v>
      </c>
      <c r="P74" s="76">
        <f t="shared" si="4"/>
        <v>277.44</v>
      </c>
      <c r="Q74" s="76">
        <f t="shared" si="5"/>
        <v>38.7</v>
      </c>
    </row>
    <row r="75">
      <c r="A75" s="76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 t="str">
        <f t="shared" si="1"/>
        <v>750MeV</v>
      </c>
      <c r="N75" s="76" t="str">
        <f t="shared" si="7"/>
        <v>650MeV</v>
      </c>
      <c r="O75" s="76">
        <f t="shared" si="3"/>
        <v>492.61</v>
      </c>
      <c r="P75" s="76">
        <f t="shared" si="4"/>
        <v>277.44</v>
      </c>
      <c r="Q75" s="76">
        <f t="shared" si="5"/>
        <v>38.7</v>
      </c>
    </row>
    <row r="76">
      <c r="A76" s="156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 t="str">
        <f t="shared" si="1"/>
        <v>750MeV</v>
      </c>
      <c r="N76" s="76" t="str">
        <f t="shared" si="7"/>
        <v>650MeV</v>
      </c>
      <c r="O76" s="76">
        <f t="shared" si="3"/>
        <v>492.61</v>
      </c>
      <c r="P76" s="76">
        <f t="shared" si="4"/>
        <v>277.44</v>
      </c>
      <c r="Q76" s="76">
        <f t="shared" si="5"/>
        <v>38.7</v>
      </c>
    </row>
    <row r="77">
      <c r="A77" s="76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 t="str">
        <f t="shared" si="1"/>
        <v>750MeV</v>
      </c>
      <c r="N77" s="76" t="str">
        <f t="shared" si="7"/>
        <v>650MeV</v>
      </c>
      <c r="O77" s="76">
        <f t="shared" si="3"/>
        <v>492.61</v>
      </c>
      <c r="P77" s="76">
        <f t="shared" si="4"/>
        <v>277.44</v>
      </c>
      <c r="Q77" s="76">
        <f t="shared" si="5"/>
        <v>38.7</v>
      </c>
    </row>
    <row r="78">
      <c r="A78" s="76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 t="str">
        <f t="shared" si="1"/>
        <v>750MeV</v>
      </c>
      <c r="N78" s="76" t="str">
        <f t="shared" si="7"/>
        <v>650MeV</v>
      </c>
      <c r="O78" s="76">
        <f t="shared" si="3"/>
        <v>492.61</v>
      </c>
      <c r="P78" s="76">
        <f t="shared" si="4"/>
        <v>277.44</v>
      </c>
      <c r="Q78" s="76">
        <f t="shared" si="5"/>
        <v>38.7</v>
      </c>
    </row>
    <row r="79">
      <c r="A79" s="76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 t="str">
        <f t="shared" si="1"/>
        <v>750MeV</v>
      </c>
      <c r="N79" s="76" t="str">
        <f t="shared" si="7"/>
        <v>650MeV</v>
      </c>
      <c r="O79" s="76">
        <f t="shared" si="3"/>
        <v>492.61</v>
      </c>
      <c r="P79" s="76">
        <f t="shared" si="4"/>
        <v>277.44</v>
      </c>
      <c r="Q79" s="76">
        <f t="shared" si="5"/>
        <v>38.7</v>
      </c>
    </row>
    <row r="80">
      <c r="A80" s="76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 t="str">
        <f t="shared" si="1"/>
        <v>750MeV</v>
      </c>
      <c r="N80" s="76" t="str">
        <f t="shared" si="7"/>
        <v>650MeV</v>
      </c>
      <c r="O80" s="76">
        <f t="shared" si="3"/>
        <v>492.61</v>
      </c>
      <c r="P80" s="76">
        <f t="shared" si="4"/>
        <v>277.44</v>
      </c>
      <c r="Q80" s="76">
        <f t="shared" si="5"/>
        <v>38.7</v>
      </c>
    </row>
    <row r="81">
      <c r="A81" s="76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 t="str">
        <f t="shared" si="1"/>
        <v>750MeV</v>
      </c>
      <c r="N81" s="76" t="str">
        <f t="shared" si="7"/>
        <v>650MeV</v>
      </c>
      <c r="O81" s="76">
        <f t="shared" si="3"/>
        <v>492.61</v>
      </c>
      <c r="P81" s="76">
        <f t="shared" si="4"/>
        <v>277.44</v>
      </c>
      <c r="Q81" s="76">
        <f t="shared" si="5"/>
        <v>38.7</v>
      </c>
    </row>
    <row r="82">
      <c r="A82" s="76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 t="str">
        <f t="shared" si="1"/>
        <v>750MeV</v>
      </c>
      <c r="N82" s="76" t="str">
        <f t="shared" si="7"/>
        <v>650MeV</v>
      </c>
      <c r="O82" s="76">
        <f t="shared" si="3"/>
        <v>492.61</v>
      </c>
      <c r="P82" s="76">
        <f t="shared" si="4"/>
        <v>277.44</v>
      </c>
      <c r="Q82" s="76">
        <f t="shared" si="5"/>
        <v>38.7</v>
      </c>
    </row>
    <row r="83">
      <c r="A83" s="76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 t="str">
        <f t="shared" si="1"/>
        <v>750MeV</v>
      </c>
      <c r="N83" s="76" t="str">
        <f t="shared" si="7"/>
        <v>650MeV</v>
      </c>
      <c r="O83" s="76">
        <f t="shared" si="3"/>
        <v>492.61</v>
      </c>
      <c r="P83" s="76">
        <f t="shared" si="4"/>
        <v>277.44</v>
      </c>
      <c r="Q83" s="76">
        <f t="shared" si="5"/>
        <v>38.7</v>
      </c>
    </row>
    <row r="84">
      <c r="A84" s="76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 t="str">
        <f t="shared" si="1"/>
        <v>750MeV</v>
      </c>
      <c r="N84" s="76" t="str">
        <f t="shared" si="7"/>
        <v>650MeV</v>
      </c>
      <c r="O84" s="76">
        <f t="shared" si="3"/>
        <v>492.61</v>
      </c>
      <c r="P84" s="76">
        <f t="shared" si="4"/>
        <v>277.44</v>
      </c>
      <c r="Q84" s="76">
        <f t="shared" si="5"/>
        <v>38.7</v>
      </c>
    </row>
    <row r="85">
      <c r="A85" s="76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 t="str">
        <f t="shared" si="1"/>
        <v>750MeV</v>
      </c>
      <c r="N85" s="76" t="str">
        <f t="shared" si="7"/>
        <v>650MeV</v>
      </c>
      <c r="O85" s="76">
        <f t="shared" si="3"/>
        <v>492.61</v>
      </c>
      <c r="P85" s="76">
        <f t="shared" si="4"/>
        <v>277.44</v>
      </c>
      <c r="Q85" s="76">
        <f t="shared" si="5"/>
        <v>38.7</v>
      </c>
    </row>
    <row r="86">
      <c r="A86" s="76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 t="str">
        <f t="shared" si="1"/>
        <v>750MeV</v>
      </c>
      <c r="N86" s="76" t="str">
        <f t="shared" si="7"/>
        <v>650MeV</v>
      </c>
      <c r="O86" s="76">
        <f t="shared" si="3"/>
        <v>492.61</v>
      </c>
      <c r="P86" s="76">
        <f t="shared" si="4"/>
        <v>277.44</v>
      </c>
      <c r="Q86" s="76">
        <f t="shared" si="5"/>
        <v>38.7</v>
      </c>
    </row>
    <row r="87">
      <c r="A87" s="76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 t="str">
        <f t="shared" si="1"/>
        <v>750MeV</v>
      </c>
      <c r="N87" s="76" t="str">
        <f t="shared" si="7"/>
        <v>650MeV</v>
      </c>
      <c r="O87" s="76">
        <f t="shared" si="3"/>
        <v>492.61</v>
      </c>
      <c r="P87" s="76">
        <f t="shared" si="4"/>
        <v>277.44</v>
      </c>
      <c r="Q87" s="76">
        <f t="shared" si="5"/>
        <v>38.7</v>
      </c>
    </row>
    <row r="88">
      <c r="A88" s="76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 t="str">
        <f t="shared" si="1"/>
        <v>750MeV</v>
      </c>
      <c r="N88" s="76" t="str">
        <f t="shared" si="7"/>
        <v>650MeV</v>
      </c>
      <c r="O88" s="76">
        <f t="shared" si="3"/>
        <v>492.61</v>
      </c>
      <c r="P88" s="76">
        <f t="shared" si="4"/>
        <v>277.44</v>
      </c>
      <c r="Q88" s="76">
        <f t="shared" si="5"/>
        <v>38.7</v>
      </c>
    </row>
    <row r="89">
      <c r="A89" s="76"/>
      <c r="B89" s="76"/>
      <c r="C89" s="76"/>
      <c r="D89" s="52"/>
      <c r="E89" s="76"/>
      <c r="F89" s="76"/>
      <c r="G89" s="76"/>
      <c r="H89" s="76"/>
      <c r="I89" s="52"/>
      <c r="J89" s="52"/>
      <c r="K89" s="76"/>
      <c r="L89" s="76"/>
      <c r="M89" s="52" t="str">
        <f t="shared" si="1"/>
        <v>750MeV</v>
      </c>
      <c r="N89" s="76" t="str">
        <f t="shared" si="7"/>
        <v>650MeV</v>
      </c>
      <c r="O89" s="76">
        <f t="shared" si="3"/>
        <v>492.61</v>
      </c>
      <c r="P89" s="76">
        <f t="shared" si="4"/>
        <v>277.44</v>
      </c>
      <c r="Q89" s="76">
        <f t="shared" si="5"/>
        <v>38.7</v>
      </c>
    </row>
    <row r="90">
      <c r="A90" s="76"/>
      <c r="B90" s="76"/>
      <c r="C90" s="76"/>
      <c r="D90" s="52"/>
      <c r="E90" s="76"/>
      <c r="F90" s="76"/>
      <c r="G90" s="76"/>
      <c r="H90" s="76"/>
      <c r="I90" s="52"/>
      <c r="J90" s="52"/>
      <c r="K90" s="76"/>
      <c r="L90" s="76"/>
      <c r="M90" s="52" t="str">
        <f t="shared" si="1"/>
        <v>750MeV</v>
      </c>
      <c r="N90" s="76" t="str">
        <f t="shared" si="7"/>
        <v>650MeV</v>
      </c>
      <c r="O90" s="76">
        <f t="shared" si="3"/>
        <v>492.61</v>
      </c>
      <c r="P90" s="76">
        <f t="shared" si="4"/>
        <v>277.44</v>
      </c>
      <c r="Q90" s="76">
        <f t="shared" si="5"/>
        <v>38.7</v>
      </c>
    </row>
    <row r="91">
      <c r="A91" s="76"/>
      <c r="B91" s="76"/>
      <c r="C91" s="76"/>
      <c r="D91" s="52"/>
      <c r="E91" s="76"/>
      <c r="F91" s="76"/>
      <c r="G91" s="76"/>
      <c r="H91" s="76"/>
      <c r="I91" s="52"/>
      <c r="J91" s="52"/>
      <c r="K91" s="76"/>
      <c r="L91" s="76"/>
      <c r="M91" s="52" t="str">
        <f t="shared" si="1"/>
        <v>750MeV</v>
      </c>
      <c r="N91" s="76" t="str">
        <f t="shared" si="7"/>
        <v>650MeV</v>
      </c>
      <c r="O91" s="76">
        <f t="shared" si="3"/>
        <v>492.61</v>
      </c>
      <c r="P91" s="76">
        <f t="shared" si="4"/>
        <v>277.44</v>
      </c>
      <c r="Q91" s="76">
        <f t="shared" si="5"/>
        <v>38.7</v>
      </c>
    </row>
    <row r="92">
      <c r="A92" s="76"/>
      <c r="B92" s="76"/>
      <c r="C92" s="76"/>
      <c r="D92" s="52"/>
      <c r="E92" s="76"/>
      <c r="F92" s="76"/>
      <c r="G92" s="76"/>
      <c r="H92" s="76"/>
      <c r="I92" s="52"/>
      <c r="J92" s="52"/>
      <c r="K92" s="76"/>
      <c r="L92" s="76"/>
      <c r="M92" s="52" t="str">
        <f t="shared" si="1"/>
        <v>750MeV</v>
      </c>
      <c r="N92" s="76" t="str">
        <f t="shared" si="7"/>
        <v>650MeV</v>
      </c>
      <c r="O92" s="76">
        <f t="shared" si="3"/>
        <v>492.61</v>
      </c>
      <c r="P92" s="76">
        <f t="shared" si="4"/>
        <v>277.44</v>
      </c>
      <c r="Q92" s="76">
        <f t="shared" si="5"/>
        <v>38.7</v>
      </c>
    </row>
    <row r="93">
      <c r="A93" s="76"/>
      <c r="B93" s="76"/>
      <c r="C93" s="76"/>
      <c r="D93" s="52"/>
      <c r="E93" s="76"/>
      <c r="F93" s="76"/>
      <c r="G93" s="76"/>
      <c r="H93" s="76"/>
      <c r="I93" s="52"/>
      <c r="J93" s="52"/>
      <c r="K93" s="76"/>
      <c r="L93" s="76"/>
      <c r="M93" s="52" t="str">
        <f t="shared" si="1"/>
        <v>750MeV</v>
      </c>
      <c r="N93" s="76" t="str">
        <f t="shared" si="7"/>
        <v>650MeV</v>
      </c>
      <c r="O93" s="76">
        <f t="shared" si="3"/>
        <v>492.61</v>
      </c>
      <c r="P93" s="76">
        <f t="shared" si="4"/>
        <v>277.44</v>
      </c>
      <c r="Q93" s="76">
        <f t="shared" si="5"/>
        <v>38.7</v>
      </c>
    </row>
    <row r="94">
      <c r="A94" s="76"/>
      <c r="B94" s="76"/>
      <c r="C94" s="76"/>
      <c r="D94" s="52"/>
      <c r="E94" s="76"/>
      <c r="F94" s="76"/>
      <c r="G94" s="76"/>
      <c r="H94" s="76"/>
      <c r="I94" s="52"/>
      <c r="J94" s="52"/>
      <c r="K94" s="76"/>
      <c r="L94" s="76"/>
      <c r="M94" s="52" t="str">
        <f t="shared" si="1"/>
        <v>750MeV</v>
      </c>
      <c r="N94" s="76" t="str">
        <f t="shared" si="7"/>
        <v>650MeV</v>
      </c>
      <c r="O94" s="76">
        <f t="shared" si="3"/>
        <v>492.61</v>
      </c>
      <c r="P94" s="76">
        <f t="shared" si="4"/>
        <v>277.44</v>
      </c>
      <c r="Q94" s="76">
        <f t="shared" si="5"/>
        <v>38.7</v>
      </c>
    </row>
    <row r="95">
      <c r="A95" s="76"/>
      <c r="B95" s="76"/>
      <c r="C95" s="76"/>
      <c r="D95" s="52"/>
      <c r="E95" s="76"/>
      <c r="F95" s="76"/>
      <c r="G95" s="76"/>
      <c r="H95" s="76"/>
      <c r="I95" s="52"/>
      <c r="J95" s="52"/>
      <c r="K95" s="76"/>
      <c r="L95" s="76"/>
      <c r="M95" s="52" t="str">
        <f t="shared" si="1"/>
        <v>750MeV</v>
      </c>
      <c r="N95" s="76" t="str">
        <f t="shared" si="7"/>
        <v>650MeV</v>
      </c>
      <c r="O95" s="76">
        <f t="shared" si="3"/>
        <v>492.61</v>
      </c>
      <c r="P95" s="76">
        <f t="shared" si="4"/>
        <v>277.44</v>
      </c>
      <c r="Q95" s="76">
        <f t="shared" si="5"/>
        <v>38.7</v>
      </c>
    </row>
    <row r="96">
      <c r="A96" s="76"/>
      <c r="B96" s="76"/>
      <c r="C96" s="76"/>
      <c r="D96" s="52"/>
      <c r="E96" s="76"/>
      <c r="F96" s="76"/>
      <c r="G96" s="76"/>
      <c r="H96" s="76"/>
      <c r="I96" s="52"/>
      <c r="J96" s="52"/>
      <c r="K96" s="76"/>
      <c r="L96" s="76"/>
      <c r="M96" s="52" t="str">
        <f t="shared" si="1"/>
        <v>750MeV</v>
      </c>
      <c r="N96" s="76" t="str">
        <f t="shared" si="7"/>
        <v>650MeV</v>
      </c>
      <c r="O96" s="76">
        <f t="shared" si="3"/>
        <v>492.61</v>
      </c>
      <c r="P96" s="76">
        <f t="shared" si="4"/>
        <v>277.44</v>
      </c>
      <c r="Q96" s="76">
        <f t="shared" si="5"/>
        <v>38.7</v>
      </c>
    </row>
    <row r="97">
      <c r="A97" s="76"/>
      <c r="B97" s="52"/>
      <c r="C97" s="52"/>
      <c r="D97" s="52"/>
      <c r="E97" s="52"/>
      <c r="F97" s="52"/>
      <c r="G97" s="52"/>
      <c r="H97" s="52"/>
      <c r="I97" s="52"/>
      <c r="J97" s="52"/>
      <c r="K97" s="76"/>
      <c r="L97" s="52"/>
      <c r="M97" s="52" t="str">
        <f t="shared" si="1"/>
        <v>750MeV</v>
      </c>
      <c r="N97" s="76" t="str">
        <f t="shared" si="7"/>
        <v>650MeV</v>
      </c>
      <c r="O97" s="76">
        <f t="shared" si="3"/>
        <v>492.61</v>
      </c>
      <c r="P97" s="76">
        <f t="shared" si="4"/>
        <v>277.44</v>
      </c>
      <c r="Q97" s="76">
        <f t="shared" si="5"/>
        <v>38.7</v>
      </c>
    </row>
    <row r="98">
      <c r="A98" s="76"/>
      <c r="B98" s="52"/>
      <c r="C98" s="52"/>
      <c r="D98" s="52"/>
      <c r="E98" s="52"/>
      <c r="F98" s="52"/>
      <c r="G98" s="52"/>
      <c r="H98" s="52"/>
      <c r="I98" s="52"/>
      <c r="J98" s="52"/>
      <c r="K98" s="76"/>
      <c r="L98" s="52"/>
      <c r="M98" s="52" t="str">
        <f t="shared" si="1"/>
        <v>750MeV</v>
      </c>
      <c r="N98" s="76" t="str">
        <f t="shared" si="7"/>
        <v>650MeV</v>
      </c>
      <c r="O98" s="76">
        <f t="shared" si="3"/>
        <v>492.61</v>
      </c>
      <c r="P98" s="76">
        <f t="shared" si="4"/>
        <v>277.44</v>
      </c>
      <c r="Q98" s="76">
        <f t="shared" si="5"/>
        <v>38.7</v>
      </c>
    </row>
    <row r="99">
      <c r="A99" s="76"/>
      <c r="B99" s="52"/>
      <c r="C99" s="52"/>
      <c r="D99" s="52"/>
      <c r="E99" s="52"/>
      <c r="F99" s="52"/>
      <c r="G99" s="52"/>
      <c r="H99" s="52"/>
      <c r="I99" s="52"/>
      <c r="J99" s="52"/>
      <c r="K99" s="76"/>
      <c r="L99" s="52"/>
      <c r="M99" s="52" t="str">
        <f t="shared" si="1"/>
        <v>750MeV</v>
      </c>
      <c r="N99" s="76" t="str">
        <f t="shared" si="7"/>
        <v>650MeV</v>
      </c>
      <c r="O99" s="76">
        <f t="shared" si="3"/>
        <v>492.61</v>
      </c>
      <c r="P99" s="76">
        <f t="shared" si="4"/>
        <v>277.44</v>
      </c>
      <c r="Q99" s="76">
        <f t="shared" si="5"/>
        <v>38.7</v>
      </c>
    </row>
    <row r="100">
      <c r="A100" s="76"/>
      <c r="B100" s="52"/>
      <c r="C100" s="52"/>
      <c r="D100" s="52"/>
      <c r="E100" s="52"/>
      <c r="F100" s="52"/>
      <c r="G100" s="52"/>
      <c r="H100" s="52"/>
      <c r="I100" s="52"/>
      <c r="J100" s="52"/>
      <c r="K100" s="76"/>
      <c r="L100" s="52"/>
      <c r="M100" s="52" t="str">
        <f t="shared" si="1"/>
        <v>750MeV</v>
      </c>
      <c r="N100" s="76" t="str">
        <f t="shared" si="7"/>
        <v>650MeV</v>
      </c>
      <c r="O100" s="76">
        <f t="shared" si="3"/>
        <v>492.61</v>
      </c>
      <c r="P100" s="76">
        <f t="shared" si="4"/>
        <v>277.44</v>
      </c>
      <c r="Q100" s="76">
        <f t="shared" si="5"/>
        <v>38.7</v>
      </c>
    </row>
    <row r="101">
      <c r="A101" s="76"/>
      <c r="B101" s="52"/>
      <c r="C101" s="52"/>
      <c r="E101" s="52"/>
      <c r="F101" s="52"/>
      <c r="G101" s="76"/>
      <c r="H101" s="52"/>
      <c r="I101" s="52"/>
      <c r="J101" s="52"/>
      <c r="K101" s="76"/>
      <c r="L101" s="52"/>
      <c r="M101" s="52" t="str">
        <f t="shared" si="1"/>
        <v>750MeV</v>
      </c>
      <c r="N101" s="76" t="str">
        <f t="shared" si="7"/>
        <v>650MeV</v>
      </c>
      <c r="O101" s="76">
        <f t="shared" si="3"/>
        <v>492.61</v>
      </c>
      <c r="P101" s="76">
        <f t="shared" si="4"/>
        <v>277.44</v>
      </c>
      <c r="Q101" s="76">
        <f t="shared" si="5"/>
        <v>38.7</v>
      </c>
    </row>
    <row r="102">
      <c r="A102" s="76"/>
      <c r="B102" s="52"/>
      <c r="C102" s="52"/>
      <c r="D102" s="52"/>
      <c r="E102" s="52"/>
      <c r="F102" s="52"/>
      <c r="G102" s="52"/>
      <c r="H102" s="52"/>
      <c r="I102" s="52"/>
      <c r="J102" s="52"/>
      <c r="K102" s="76"/>
      <c r="L102" s="52"/>
      <c r="M102" s="52" t="str">
        <f t="shared" si="1"/>
        <v>750MeV</v>
      </c>
      <c r="N102" s="76" t="str">
        <f t="shared" si="7"/>
        <v>650MeV</v>
      </c>
      <c r="O102" s="76">
        <f t="shared" si="3"/>
        <v>492.61</v>
      </c>
      <c r="P102" s="76">
        <f t="shared" si="4"/>
        <v>277.44</v>
      </c>
      <c r="Q102" s="76">
        <f t="shared" si="5"/>
        <v>38.7</v>
      </c>
    </row>
    <row r="103">
      <c r="A103" s="76"/>
      <c r="B103" s="52"/>
      <c r="C103" s="52"/>
      <c r="D103" s="52"/>
      <c r="E103" s="52"/>
      <c r="F103" s="52"/>
      <c r="G103" s="52"/>
      <c r="H103" s="52"/>
      <c r="I103" s="52"/>
      <c r="J103" s="52"/>
      <c r="K103" s="76"/>
      <c r="L103" s="52"/>
      <c r="M103" s="52" t="str">
        <f t="shared" si="1"/>
        <v>750MeV</v>
      </c>
      <c r="N103" s="76" t="str">
        <f t="shared" si="7"/>
        <v>650MeV</v>
      </c>
      <c r="O103" s="76">
        <f t="shared" si="3"/>
        <v>492.61</v>
      </c>
      <c r="P103" s="76">
        <f t="shared" si="4"/>
        <v>277.44</v>
      </c>
      <c r="Q103" s="76">
        <f t="shared" si="5"/>
        <v>38.7</v>
      </c>
    </row>
    <row r="104">
      <c r="A104" s="156"/>
      <c r="B104" s="52"/>
      <c r="C104" s="52"/>
      <c r="D104" s="52"/>
      <c r="E104" s="52"/>
      <c r="F104" s="52"/>
      <c r="G104" s="52"/>
      <c r="H104" s="52"/>
      <c r="I104" s="52"/>
      <c r="J104" s="52"/>
      <c r="K104" s="76"/>
      <c r="L104" s="52"/>
      <c r="M104" s="52" t="str">
        <f t="shared" si="1"/>
        <v>750MeV</v>
      </c>
      <c r="N104" s="76" t="str">
        <f t="shared" si="7"/>
        <v>650MeV</v>
      </c>
      <c r="O104" s="76">
        <f t="shared" si="3"/>
        <v>492.61</v>
      </c>
      <c r="P104" s="76">
        <f t="shared" si="4"/>
        <v>277.44</v>
      </c>
      <c r="Q104" s="76">
        <f t="shared" si="5"/>
        <v>38.7</v>
      </c>
    </row>
    <row r="105">
      <c r="A105" s="76"/>
      <c r="B105" s="52"/>
      <c r="C105" s="52"/>
      <c r="D105" s="52"/>
      <c r="E105" s="52"/>
      <c r="F105" s="52"/>
      <c r="G105" s="52"/>
      <c r="H105" s="52"/>
      <c r="I105" s="52"/>
      <c r="J105" s="52"/>
      <c r="K105" s="76"/>
      <c r="L105" s="52"/>
      <c r="M105" s="52" t="str">
        <f t="shared" si="1"/>
        <v>750MeV</v>
      </c>
      <c r="N105" s="76" t="str">
        <f t="shared" si="7"/>
        <v>650MeV</v>
      </c>
      <c r="O105" s="76">
        <f t="shared" si="3"/>
        <v>492.61</v>
      </c>
      <c r="P105" s="76">
        <f t="shared" si="4"/>
        <v>277.44</v>
      </c>
      <c r="Q105" s="76">
        <f t="shared" si="5"/>
        <v>38.7</v>
      </c>
    </row>
    <row r="106">
      <c r="A106" s="76"/>
      <c r="B106" s="52"/>
      <c r="C106" s="52"/>
      <c r="D106" s="52"/>
      <c r="E106" s="52"/>
      <c r="F106" s="52"/>
      <c r="G106" s="52"/>
      <c r="H106" s="52"/>
      <c r="I106" s="52"/>
      <c r="J106" s="52"/>
      <c r="K106" s="76"/>
      <c r="L106" s="52"/>
      <c r="M106" s="52" t="str">
        <f t="shared" si="1"/>
        <v>750MeV</v>
      </c>
      <c r="N106" s="76" t="str">
        <f t="shared" si="7"/>
        <v>650MeV</v>
      </c>
      <c r="O106" s="76">
        <f t="shared" si="3"/>
        <v>492.61</v>
      </c>
      <c r="P106" s="76">
        <f t="shared" si="4"/>
        <v>277.44</v>
      </c>
      <c r="Q106" s="76">
        <f t="shared" si="5"/>
        <v>38.7</v>
      </c>
    </row>
    <row r="107">
      <c r="A107" s="76"/>
      <c r="B107" s="52"/>
      <c r="C107" s="52"/>
      <c r="D107" s="52"/>
      <c r="E107" s="52"/>
      <c r="F107" s="52"/>
      <c r="G107" s="52"/>
      <c r="H107" s="52"/>
      <c r="I107" s="52"/>
      <c r="J107" s="52"/>
      <c r="K107" s="76"/>
      <c r="L107" s="52"/>
      <c r="M107" s="52" t="str">
        <f t="shared" si="1"/>
        <v>750MeV</v>
      </c>
      <c r="N107" s="76" t="str">
        <f t="shared" si="7"/>
        <v>650MeV</v>
      </c>
      <c r="O107" s="76">
        <f t="shared" si="3"/>
        <v>492.61</v>
      </c>
      <c r="P107" s="76">
        <f t="shared" si="4"/>
        <v>277.44</v>
      </c>
      <c r="Q107" s="76">
        <f t="shared" si="5"/>
        <v>38.7</v>
      </c>
    </row>
    <row r="108">
      <c r="A108" s="76"/>
      <c r="B108" s="52"/>
      <c r="C108" s="52"/>
      <c r="D108" s="52"/>
      <c r="E108" s="52"/>
      <c r="F108" s="52"/>
      <c r="G108" s="52"/>
      <c r="H108" s="52"/>
      <c r="I108" s="52"/>
      <c r="J108" s="52"/>
      <c r="K108" s="76"/>
      <c r="L108" s="52"/>
      <c r="M108" s="52" t="str">
        <f t="shared" si="1"/>
        <v>750MeV</v>
      </c>
      <c r="N108" s="76" t="str">
        <f t="shared" si="7"/>
        <v>650MeV</v>
      </c>
      <c r="O108" s="76">
        <f t="shared" si="3"/>
        <v>492.61</v>
      </c>
      <c r="P108" s="76">
        <f t="shared" si="4"/>
        <v>277.44</v>
      </c>
      <c r="Q108" s="76">
        <f t="shared" si="5"/>
        <v>38.7</v>
      </c>
    </row>
    <row r="109">
      <c r="A109" s="76"/>
      <c r="B109" s="52"/>
      <c r="C109" s="52"/>
      <c r="D109" s="52"/>
      <c r="E109" s="52"/>
      <c r="F109" s="52"/>
      <c r="G109" s="52"/>
      <c r="H109" s="52"/>
      <c r="I109" s="52"/>
      <c r="J109" s="52"/>
      <c r="K109" s="76"/>
      <c r="L109" s="52"/>
      <c r="M109" s="52" t="str">
        <f t="shared" si="1"/>
        <v>750MeV</v>
      </c>
      <c r="N109" s="76" t="str">
        <f t="shared" si="7"/>
        <v>650MeV</v>
      </c>
      <c r="O109" s="76">
        <f t="shared" si="3"/>
        <v>492.61</v>
      </c>
      <c r="P109" s="76">
        <f t="shared" si="4"/>
        <v>277.44</v>
      </c>
      <c r="Q109" s="76">
        <f t="shared" si="5"/>
        <v>38.7</v>
      </c>
    </row>
    <row r="110">
      <c r="A110" s="76"/>
      <c r="B110" s="52"/>
      <c r="C110" s="52"/>
      <c r="D110" s="52"/>
      <c r="E110" s="52"/>
      <c r="F110" s="52"/>
      <c r="G110" s="52"/>
      <c r="H110" s="52"/>
      <c r="I110" s="52"/>
      <c r="J110" s="52"/>
      <c r="K110" s="76"/>
      <c r="L110" s="52"/>
      <c r="M110" s="52" t="str">
        <f t="shared" si="1"/>
        <v>750MeV</v>
      </c>
      <c r="N110" s="76" t="str">
        <f t="shared" si="7"/>
        <v>650MeV</v>
      </c>
      <c r="O110" s="76">
        <f t="shared" si="3"/>
        <v>492.61</v>
      </c>
      <c r="P110" s="76">
        <f t="shared" si="4"/>
        <v>277.44</v>
      </c>
      <c r="Q110" s="76">
        <f t="shared" si="5"/>
        <v>38.7</v>
      </c>
    </row>
    <row r="111">
      <c r="A111" s="76"/>
      <c r="B111" s="52"/>
      <c r="C111" s="52"/>
      <c r="D111" s="52"/>
      <c r="E111" s="52"/>
      <c r="F111" s="52"/>
      <c r="G111" s="52"/>
      <c r="H111" s="52"/>
      <c r="I111" s="52"/>
      <c r="J111" s="52"/>
      <c r="K111" s="76"/>
      <c r="L111" s="52"/>
      <c r="M111" s="52" t="str">
        <f t="shared" si="1"/>
        <v>750MeV</v>
      </c>
      <c r="N111" s="76" t="str">
        <f t="shared" si="7"/>
        <v>650MeV</v>
      </c>
      <c r="O111" s="76">
        <f t="shared" si="3"/>
        <v>492.61</v>
      </c>
      <c r="P111" s="76">
        <f t="shared" si="4"/>
        <v>277.44</v>
      </c>
      <c r="Q111" s="76">
        <f t="shared" si="5"/>
        <v>38.7</v>
      </c>
    </row>
    <row r="112">
      <c r="A112" s="76"/>
      <c r="B112" s="52"/>
      <c r="C112" s="52"/>
      <c r="D112" s="52"/>
      <c r="E112" s="52"/>
      <c r="F112" s="52"/>
      <c r="G112" s="52"/>
      <c r="H112" s="52"/>
      <c r="I112" s="52"/>
      <c r="J112" s="52"/>
      <c r="K112" s="76"/>
      <c r="L112" s="52"/>
      <c r="M112" s="52" t="str">
        <f t="shared" si="1"/>
        <v>750MeV</v>
      </c>
      <c r="N112" s="76" t="str">
        <f t="shared" si="7"/>
        <v>650MeV</v>
      </c>
      <c r="O112" s="76">
        <f t="shared" si="3"/>
        <v>492.61</v>
      </c>
      <c r="P112" s="76">
        <f t="shared" si="4"/>
        <v>277.44</v>
      </c>
      <c r="Q112" s="76">
        <f t="shared" si="5"/>
        <v>38.7</v>
      </c>
    </row>
    <row r="113">
      <c r="A113" s="76"/>
      <c r="B113" s="52"/>
      <c r="C113" s="52"/>
      <c r="D113" s="52"/>
      <c r="E113" s="52"/>
      <c r="F113" s="52"/>
      <c r="G113" s="52"/>
      <c r="H113" s="52"/>
      <c r="I113" s="52"/>
      <c r="J113" s="52"/>
      <c r="K113" s="76"/>
      <c r="L113" s="52"/>
      <c r="M113" s="52" t="str">
        <f t="shared" si="1"/>
        <v>750MeV</v>
      </c>
      <c r="N113" s="76" t="str">
        <f t="shared" si="7"/>
        <v>650MeV</v>
      </c>
      <c r="O113" s="76">
        <f t="shared" si="3"/>
        <v>492.61</v>
      </c>
      <c r="P113" s="76">
        <f t="shared" si="4"/>
        <v>277.44</v>
      </c>
      <c r="Q113" s="76">
        <f t="shared" si="5"/>
        <v>38.7</v>
      </c>
    </row>
    <row r="114">
      <c r="A114" s="76"/>
      <c r="B114" s="52"/>
      <c r="C114" s="52"/>
      <c r="D114" s="52"/>
      <c r="E114" s="52"/>
      <c r="F114" s="52"/>
      <c r="G114" s="52"/>
      <c r="H114" s="52"/>
      <c r="I114" s="52"/>
      <c r="J114" s="52"/>
      <c r="K114" s="76"/>
      <c r="L114" s="52"/>
      <c r="M114" s="52" t="str">
        <f t="shared" si="1"/>
        <v>750MeV</v>
      </c>
      <c r="N114" s="76" t="str">
        <f t="shared" si="7"/>
        <v>650MeV</v>
      </c>
      <c r="O114" s="76">
        <f t="shared" si="3"/>
        <v>492.61</v>
      </c>
      <c r="P114" s="76">
        <f t="shared" si="4"/>
        <v>277.44</v>
      </c>
      <c r="Q114" s="76">
        <f t="shared" si="5"/>
        <v>38.7</v>
      </c>
    </row>
    <row r="115">
      <c r="A115" s="76"/>
      <c r="B115" s="52"/>
      <c r="C115" s="52"/>
      <c r="D115" s="52"/>
      <c r="E115" s="52"/>
      <c r="F115" s="52"/>
      <c r="G115" s="52"/>
      <c r="H115" s="52"/>
      <c r="I115" s="52"/>
      <c r="J115" s="52"/>
      <c r="K115" s="76"/>
      <c r="L115" s="52"/>
      <c r="M115" s="52" t="str">
        <f t="shared" si="1"/>
        <v>750MeV</v>
      </c>
      <c r="N115" s="76" t="str">
        <f t="shared" si="7"/>
        <v>650MeV</v>
      </c>
      <c r="O115" s="76">
        <f t="shared" si="3"/>
        <v>492.61</v>
      </c>
      <c r="P115" s="76">
        <f t="shared" si="4"/>
        <v>277.44</v>
      </c>
      <c r="Q115" s="76">
        <f t="shared" si="5"/>
        <v>38.7</v>
      </c>
    </row>
    <row r="116">
      <c r="A116" s="76"/>
      <c r="B116" s="52"/>
      <c r="C116" s="52"/>
      <c r="D116" s="52"/>
      <c r="E116" s="52"/>
      <c r="F116" s="52"/>
      <c r="G116" s="52"/>
      <c r="H116" s="52"/>
      <c r="I116" s="52"/>
      <c r="J116" s="52"/>
      <c r="K116" s="76"/>
      <c r="L116" s="52"/>
      <c r="M116" s="52" t="str">
        <f t="shared" si="1"/>
        <v>750MeV</v>
      </c>
      <c r="N116" s="76" t="str">
        <f t="shared" si="7"/>
        <v>650MeV</v>
      </c>
      <c r="O116" s="76">
        <f t="shared" si="3"/>
        <v>492.61</v>
      </c>
      <c r="P116" s="76">
        <f t="shared" si="4"/>
        <v>277.44</v>
      </c>
      <c r="Q116" s="76">
        <f t="shared" si="5"/>
        <v>38.7</v>
      </c>
    </row>
    <row r="117">
      <c r="A117" s="76"/>
      <c r="B117" s="76"/>
      <c r="C117" s="76"/>
      <c r="D117" s="52"/>
      <c r="E117" s="76"/>
      <c r="F117" s="76"/>
      <c r="G117" s="76"/>
      <c r="H117" s="76"/>
      <c r="I117" s="52"/>
      <c r="J117" s="52"/>
      <c r="K117" s="76"/>
      <c r="L117" s="76"/>
      <c r="M117" s="52" t="str">
        <f t="shared" si="1"/>
        <v>750MeV</v>
      </c>
      <c r="N117" s="76" t="str">
        <f t="shared" si="7"/>
        <v>650MeV</v>
      </c>
      <c r="O117" s="76">
        <f t="shared" si="3"/>
        <v>492.61</v>
      </c>
      <c r="P117" s="76">
        <f t="shared" si="4"/>
        <v>277.44</v>
      </c>
      <c r="Q117" s="76">
        <f t="shared" si="5"/>
        <v>38.7</v>
      </c>
    </row>
    <row r="118">
      <c r="A118" s="76"/>
      <c r="B118" s="76"/>
      <c r="C118" s="76"/>
      <c r="D118" s="52"/>
      <c r="E118" s="76"/>
      <c r="F118" s="76"/>
      <c r="G118" s="76"/>
      <c r="H118" s="76"/>
      <c r="I118" s="52"/>
      <c r="J118" s="52"/>
      <c r="K118" s="76"/>
      <c r="L118" s="76"/>
      <c r="M118" s="52" t="str">
        <f t="shared" si="1"/>
        <v>750MeV</v>
      </c>
      <c r="N118" s="76" t="str">
        <f t="shared" si="7"/>
        <v>650MeV</v>
      </c>
      <c r="O118" s="76">
        <f t="shared" si="3"/>
        <v>492.61</v>
      </c>
      <c r="P118" s="76">
        <f t="shared" si="4"/>
        <v>277.44</v>
      </c>
      <c r="Q118" s="76">
        <f t="shared" si="5"/>
        <v>38.7</v>
      </c>
    </row>
    <row r="119">
      <c r="A119" s="76"/>
      <c r="B119" s="76"/>
      <c r="C119" s="76"/>
      <c r="D119" s="52"/>
      <c r="E119" s="76"/>
      <c r="F119" s="76"/>
      <c r="G119" s="76"/>
      <c r="H119" s="76"/>
      <c r="I119" s="52"/>
      <c r="J119" s="52"/>
      <c r="K119" s="76"/>
      <c r="L119" s="76"/>
      <c r="M119" s="52" t="str">
        <f t="shared" si="1"/>
        <v>750MeV</v>
      </c>
      <c r="N119" s="76" t="str">
        <f t="shared" si="7"/>
        <v>650MeV</v>
      </c>
      <c r="O119" s="76">
        <f t="shared" si="3"/>
        <v>492.61</v>
      </c>
      <c r="P119" s="76">
        <f t="shared" si="4"/>
        <v>277.44</v>
      </c>
      <c r="Q119" s="76">
        <f t="shared" si="5"/>
        <v>38.7</v>
      </c>
    </row>
    <row r="120">
      <c r="A120" s="76"/>
      <c r="B120" s="76"/>
      <c r="C120" s="76"/>
      <c r="D120" s="52"/>
      <c r="E120" s="76"/>
      <c r="F120" s="76"/>
      <c r="G120" s="76"/>
      <c r="H120" s="76"/>
      <c r="I120" s="52"/>
      <c r="J120" s="52"/>
      <c r="K120" s="76"/>
      <c r="L120" s="76"/>
      <c r="M120" s="52" t="str">
        <f t="shared" si="1"/>
        <v>750MeV</v>
      </c>
      <c r="N120" s="76" t="str">
        <f t="shared" si="7"/>
        <v>650MeV</v>
      </c>
      <c r="O120" s="76">
        <f t="shared" si="3"/>
        <v>492.61</v>
      </c>
      <c r="P120" s="76">
        <f t="shared" si="4"/>
        <v>277.44</v>
      </c>
      <c r="Q120" s="76">
        <f t="shared" si="5"/>
        <v>38.7</v>
      </c>
    </row>
    <row r="121">
      <c r="A121" s="76"/>
      <c r="B121" s="76"/>
      <c r="C121" s="76"/>
      <c r="D121" s="52"/>
      <c r="E121" s="76"/>
      <c r="F121" s="76"/>
      <c r="G121" s="76"/>
      <c r="H121" s="76"/>
      <c r="I121" s="52"/>
      <c r="J121" s="52"/>
      <c r="K121" s="76"/>
      <c r="L121" s="76"/>
      <c r="M121" s="52" t="str">
        <f t="shared" si="1"/>
        <v>750MeV</v>
      </c>
      <c r="N121" s="76" t="str">
        <f t="shared" si="7"/>
        <v>650MeV</v>
      </c>
      <c r="O121" s="76">
        <f t="shared" si="3"/>
        <v>492.61</v>
      </c>
      <c r="P121" s="76">
        <f t="shared" si="4"/>
        <v>277.44</v>
      </c>
      <c r="Q121" s="76">
        <f t="shared" si="5"/>
        <v>38.7</v>
      </c>
    </row>
    <row r="122">
      <c r="A122" s="76"/>
      <c r="B122" s="76"/>
      <c r="C122" s="76"/>
      <c r="D122" s="52"/>
      <c r="E122" s="76"/>
      <c r="F122" s="76"/>
      <c r="G122" s="76"/>
      <c r="H122" s="76"/>
      <c r="I122" s="52"/>
      <c r="J122" s="52"/>
      <c r="K122" s="76"/>
      <c r="L122" s="76"/>
      <c r="M122" s="52" t="str">
        <f t="shared" si="1"/>
        <v>750MeV</v>
      </c>
      <c r="N122" s="76" t="str">
        <f t="shared" si="7"/>
        <v>650MeV</v>
      </c>
      <c r="O122" s="76">
        <f t="shared" si="3"/>
        <v>492.61</v>
      </c>
      <c r="P122" s="76">
        <f t="shared" si="4"/>
        <v>277.44</v>
      </c>
      <c r="Q122" s="76">
        <f t="shared" si="5"/>
        <v>38.7</v>
      </c>
    </row>
    <row r="123">
      <c r="A123" s="76"/>
      <c r="B123" s="76"/>
      <c r="C123" s="76"/>
      <c r="D123" s="52"/>
      <c r="E123" s="76"/>
      <c r="F123" s="76"/>
      <c r="G123" s="76"/>
      <c r="H123" s="76"/>
      <c r="I123" s="52"/>
      <c r="J123" s="52"/>
      <c r="K123" s="76"/>
      <c r="L123" s="76"/>
      <c r="M123" s="52" t="str">
        <f t="shared" si="1"/>
        <v>750MeV</v>
      </c>
      <c r="N123" s="76" t="str">
        <f t="shared" si="7"/>
        <v>650MeV</v>
      </c>
      <c r="O123" s="76">
        <f t="shared" si="3"/>
        <v>492.61</v>
      </c>
      <c r="P123" s="76">
        <f t="shared" si="4"/>
        <v>277.44</v>
      </c>
      <c r="Q123" s="76">
        <f t="shared" si="5"/>
        <v>38.7</v>
      </c>
    </row>
    <row r="124">
      <c r="A124" s="76"/>
      <c r="B124" s="76"/>
      <c r="C124" s="76"/>
      <c r="D124" s="52"/>
      <c r="E124" s="76"/>
      <c r="F124" s="76"/>
      <c r="G124" s="76"/>
      <c r="H124" s="76"/>
      <c r="I124" s="52"/>
      <c r="J124" s="52"/>
      <c r="K124" s="76"/>
      <c r="L124" s="76"/>
      <c r="M124" s="52" t="str">
        <f t="shared" si="1"/>
        <v>750MeV</v>
      </c>
      <c r="N124" s="76" t="str">
        <f t="shared" si="7"/>
        <v>650MeV</v>
      </c>
      <c r="O124" s="76">
        <f t="shared" si="3"/>
        <v>492.61</v>
      </c>
      <c r="P124" s="76">
        <f t="shared" si="4"/>
        <v>277.44</v>
      </c>
      <c r="Q124" s="76">
        <f t="shared" si="5"/>
        <v>38.7</v>
      </c>
    </row>
    <row r="125">
      <c r="A125" s="76"/>
      <c r="B125" s="76"/>
      <c r="C125" s="76"/>
      <c r="D125" s="52"/>
      <c r="E125" s="76"/>
      <c r="F125" s="76"/>
      <c r="G125" s="76"/>
      <c r="H125" s="76"/>
      <c r="I125" s="52"/>
      <c r="J125" s="52"/>
      <c r="K125" s="76"/>
      <c r="L125" s="76"/>
      <c r="M125" s="52" t="str">
        <f t="shared" si="1"/>
        <v>750MeV</v>
      </c>
      <c r="N125" s="76" t="str">
        <f t="shared" si="7"/>
        <v>650MeV</v>
      </c>
      <c r="O125" s="76">
        <f t="shared" si="3"/>
        <v>492.61</v>
      </c>
      <c r="P125" s="76">
        <f t="shared" si="4"/>
        <v>277.44</v>
      </c>
      <c r="Q125" s="76">
        <f t="shared" si="5"/>
        <v>38.7</v>
      </c>
    </row>
    <row r="126">
      <c r="A126" s="76"/>
      <c r="B126" s="76"/>
      <c r="C126" s="76"/>
      <c r="D126" s="52"/>
      <c r="E126" s="76"/>
      <c r="F126" s="76"/>
      <c r="G126" s="76"/>
      <c r="H126" s="76"/>
      <c r="I126" s="52"/>
      <c r="J126" s="52"/>
      <c r="K126" s="76"/>
      <c r="L126" s="76"/>
      <c r="M126" s="52" t="str">
        <f t="shared" si="1"/>
        <v>750MeV</v>
      </c>
      <c r="N126" s="76" t="str">
        <f t="shared" si="7"/>
        <v>650MeV</v>
      </c>
      <c r="O126" s="76">
        <f t="shared" si="3"/>
        <v>492.61</v>
      </c>
      <c r="P126" s="76">
        <f t="shared" si="4"/>
        <v>277.44</v>
      </c>
      <c r="Q126" s="76">
        <f t="shared" si="5"/>
        <v>38.7</v>
      </c>
    </row>
    <row r="127">
      <c r="A127" s="76"/>
      <c r="B127" s="76"/>
      <c r="C127" s="76"/>
      <c r="D127" s="52"/>
      <c r="E127" s="76"/>
      <c r="F127" s="76"/>
      <c r="G127" s="76"/>
      <c r="H127" s="76"/>
      <c r="I127" s="52"/>
      <c r="J127" s="52"/>
      <c r="K127" s="76"/>
      <c r="L127" s="76"/>
      <c r="M127" s="52" t="str">
        <f t="shared" si="1"/>
        <v>750MeV</v>
      </c>
      <c r="N127" s="76" t="str">
        <f t="shared" si="7"/>
        <v>650MeV</v>
      </c>
      <c r="O127" s="76">
        <f t="shared" si="3"/>
        <v>492.61</v>
      </c>
      <c r="P127" s="76">
        <f t="shared" si="4"/>
        <v>277.44</v>
      </c>
      <c r="Q127" s="76">
        <f t="shared" si="5"/>
        <v>38.7</v>
      </c>
    </row>
    <row r="128">
      <c r="A128" s="76"/>
      <c r="B128" s="52"/>
      <c r="C128" s="52"/>
      <c r="D128" s="52"/>
      <c r="E128" s="52"/>
      <c r="F128" s="52"/>
      <c r="G128" s="52"/>
      <c r="H128" s="52"/>
      <c r="I128" s="52"/>
      <c r="J128" s="52"/>
      <c r="K128" s="76"/>
      <c r="L128" s="52"/>
      <c r="M128" s="52" t="str">
        <f t="shared" si="1"/>
        <v>750MeV</v>
      </c>
      <c r="N128" s="76" t="str">
        <f t="shared" si="7"/>
        <v>650MeV</v>
      </c>
      <c r="O128" s="76">
        <f t="shared" si="3"/>
        <v>492.61</v>
      </c>
      <c r="P128" s="76">
        <f t="shared" si="4"/>
        <v>277.44</v>
      </c>
      <c r="Q128" s="76">
        <f t="shared" si="5"/>
        <v>38.7</v>
      </c>
    </row>
    <row r="129">
      <c r="A129" s="76"/>
      <c r="B129" s="52"/>
      <c r="C129" s="52"/>
      <c r="D129" s="52"/>
      <c r="E129" s="52"/>
      <c r="F129" s="52"/>
      <c r="G129" s="52"/>
      <c r="H129" s="52"/>
      <c r="I129" s="52"/>
      <c r="J129" s="52"/>
      <c r="K129" s="76"/>
      <c r="L129" s="52"/>
      <c r="M129" s="52" t="str">
        <f t="shared" si="1"/>
        <v>750MeV</v>
      </c>
      <c r="N129" s="76" t="str">
        <f t="shared" si="7"/>
        <v>650MeV</v>
      </c>
      <c r="O129" s="76">
        <f t="shared" si="3"/>
        <v>492.61</v>
      </c>
      <c r="P129" s="76">
        <f t="shared" si="4"/>
        <v>277.44</v>
      </c>
      <c r="Q129" s="76">
        <f t="shared" si="5"/>
        <v>38.7</v>
      </c>
    </row>
    <row r="130">
      <c r="A130" s="156"/>
      <c r="B130" s="52"/>
      <c r="C130" s="52"/>
      <c r="D130" s="52"/>
      <c r="E130" s="52"/>
      <c r="F130" s="52"/>
      <c r="G130" s="52"/>
      <c r="H130" s="52"/>
      <c r="I130" s="52"/>
      <c r="J130" s="52"/>
      <c r="K130" s="76"/>
      <c r="L130" s="52"/>
      <c r="M130" s="52" t="str">
        <f t="shared" si="1"/>
        <v>750MeV</v>
      </c>
      <c r="N130" s="76" t="str">
        <f t="shared" si="7"/>
        <v>650MeV</v>
      </c>
      <c r="O130" s="76">
        <f t="shared" si="3"/>
        <v>492.61</v>
      </c>
      <c r="P130" s="76">
        <f t="shared" si="4"/>
        <v>277.44</v>
      </c>
      <c r="Q130" s="76">
        <f t="shared" si="5"/>
        <v>38.7</v>
      </c>
    </row>
    <row r="131">
      <c r="A131" s="76"/>
      <c r="B131" s="52"/>
      <c r="C131" s="52"/>
      <c r="D131" s="52"/>
      <c r="E131" s="52"/>
      <c r="F131" s="52"/>
      <c r="G131" s="52"/>
      <c r="H131" s="52"/>
      <c r="I131" s="52"/>
      <c r="J131" s="52"/>
      <c r="K131" s="76"/>
      <c r="L131" s="52"/>
      <c r="M131" s="52" t="str">
        <f t="shared" si="1"/>
        <v>750MeV</v>
      </c>
      <c r="N131" s="76" t="str">
        <f t="shared" si="7"/>
        <v>650MeV</v>
      </c>
      <c r="O131" s="76">
        <f t="shared" si="3"/>
        <v>492.61</v>
      </c>
      <c r="P131" s="76">
        <f t="shared" si="4"/>
        <v>277.44</v>
      </c>
      <c r="Q131" s="76">
        <f t="shared" si="5"/>
        <v>38.7</v>
      </c>
    </row>
    <row r="132">
      <c r="A132" s="76"/>
      <c r="B132" s="52"/>
      <c r="C132" s="52"/>
      <c r="D132" s="52"/>
      <c r="E132" s="52"/>
      <c r="F132" s="52"/>
      <c r="G132" s="52"/>
      <c r="H132" s="52"/>
      <c r="I132" s="52"/>
      <c r="J132" s="52"/>
      <c r="K132" s="76"/>
      <c r="L132" s="52"/>
      <c r="M132" s="52" t="str">
        <f t="shared" si="1"/>
        <v>750MeV</v>
      </c>
      <c r="N132" s="76" t="str">
        <f t="shared" si="7"/>
        <v>650MeV</v>
      </c>
      <c r="O132" s="76">
        <f t="shared" si="3"/>
        <v>492.61</v>
      </c>
      <c r="P132" s="76">
        <f t="shared" si="4"/>
        <v>277.44</v>
      </c>
      <c r="Q132" s="76">
        <f t="shared" si="5"/>
        <v>38.7</v>
      </c>
    </row>
    <row r="133">
      <c r="A133" s="76"/>
      <c r="B133" s="52"/>
      <c r="C133" s="52"/>
      <c r="D133" s="52"/>
      <c r="E133" s="52"/>
      <c r="F133" s="52"/>
      <c r="G133" s="52"/>
      <c r="H133" s="52"/>
      <c r="I133" s="52"/>
      <c r="J133" s="52"/>
      <c r="K133" s="76"/>
      <c r="L133" s="52"/>
      <c r="M133" s="52" t="str">
        <f t="shared" si="1"/>
        <v>750MeV</v>
      </c>
      <c r="N133" s="76" t="str">
        <f t="shared" si="7"/>
        <v>650MeV</v>
      </c>
      <c r="O133" s="76">
        <f t="shared" si="3"/>
        <v>492.61</v>
      </c>
      <c r="P133" s="76">
        <f t="shared" si="4"/>
        <v>277.44</v>
      </c>
      <c r="Q133" s="76">
        <f t="shared" si="5"/>
        <v>38.7</v>
      </c>
    </row>
    <row r="134">
      <c r="A134" s="76"/>
      <c r="B134" s="52"/>
      <c r="C134" s="52"/>
      <c r="D134" s="52"/>
      <c r="E134" s="52"/>
      <c r="F134" s="52"/>
      <c r="G134" s="52"/>
      <c r="H134" s="52"/>
      <c r="I134" s="52"/>
      <c r="J134" s="52"/>
      <c r="K134" s="76"/>
      <c r="L134" s="52"/>
      <c r="M134" s="52" t="str">
        <f t="shared" si="1"/>
        <v>750MeV</v>
      </c>
      <c r="N134" s="76" t="str">
        <f t="shared" si="7"/>
        <v>650MeV</v>
      </c>
      <c r="O134" s="76">
        <f t="shared" si="3"/>
        <v>492.61</v>
      </c>
      <c r="P134" s="76">
        <f t="shared" si="4"/>
        <v>277.44</v>
      </c>
      <c r="Q134" s="76">
        <f t="shared" si="5"/>
        <v>38.7</v>
      </c>
    </row>
    <row r="135">
      <c r="A135" s="76"/>
      <c r="B135" s="52"/>
      <c r="C135" s="52"/>
      <c r="D135" s="52"/>
      <c r="E135" s="52"/>
      <c r="F135" s="52"/>
      <c r="G135" s="52"/>
      <c r="H135" s="52"/>
      <c r="I135" s="52"/>
      <c r="J135" s="52"/>
      <c r="K135" s="76"/>
      <c r="L135" s="52"/>
      <c r="M135" s="52" t="str">
        <f t="shared" si="1"/>
        <v>750MeV</v>
      </c>
      <c r="N135" s="76" t="str">
        <f t="shared" si="7"/>
        <v>650MeV</v>
      </c>
      <c r="O135" s="76">
        <f t="shared" si="3"/>
        <v>492.61</v>
      </c>
      <c r="P135" s="76">
        <f t="shared" si="4"/>
        <v>277.44</v>
      </c>
      <c r="Q135" s="76">
        <f t="shared" si="5"/>
        <v>38.7</v>
      </c>
    </row>
    <row r="136">
      <c r="A136" s="76"/>
      <c r="B136" s="76"/>
      <c r="C136" s="76"/>
      <c r="D136" s="52"/>
      <c r="E136" s="76"/>
      <c r="F136" s="76"/>
      <c r="G136" s="76"/>
      <c r="H136" s="76"/>
      <c r="I136" s="52"/>
      <c r="J136" s="52"/>
      <c r="K136" s="76"/>
      <c r="L136" s="76"/>
      <c r="M136" s="52" t="str">
        <f t="shared" si="1"/>
        <v>750MeV</v>
      </c>
      <c r="N136" s="76" t="str">
        <f t="shared" si="7"/>
        <v>650MeV</v>
      </c>
      <c r="O136" s="76">
        <f t="shared" si="3"/>
        <v>492.61</v>
      </c>
      <c r="P136" s="76">
        <f t="shared" si="4"/>
        <v>277.44</v>
      </c>
      <c r="Q136" s="76">
        <f t="shared" si="5"/>
        <v>38.7</v>
      </c>
    </row>
    <row r="137">
      <c r="A137" s="76"/>
      <c r="B137" s="76"/>
      <c r="C137" s="76"/>
      <c r="D137" s="52"/>
      <c r="E137" s="76"/>
      <c r="F137" s="76"/>
      <c r="G137" s="76"/>
      <c r="H137" s="76"/>
      <c r="I137" s="52"/>
      <c r="J137" s="52"/>
      <c r="K137" s="76"/>
      <c r="L137" s="76"/>
      <c r="M137" s="52" t="str">
        <f t="shared" si="1"/>
        <v>750MeV</v>
      </c>
      <c r="N137" s="76" t="str">
        <f t="shared" si="7"/>
        <v>650MeV</v>
      </c>
      <c r="O137" s="76">
        <f t="shared" si="3"/>
        <v>492.61</v>
      </c>
      <c r="P137" s="76">
        <f t="shared" si="4"/>
        <v>277.44</v>
      </c>
      <c r="Q137" s="76">
        <f t="shared" si="5"/>
        <v>38.7</v>
      </c>
    </row>
    <row r="138">
      <c r="A138" s="76"/>
      <c r="B138" s="76"/>
      <c r="C138" s="76"/>
      <c r="D138" s="52"/>
      <c r="E138" s="76"/>
      <c r="F138" s="76"/>
      <c r="G138" s="76"/>
      <c r="H138" s="76"/>
      <c r="I138" s="52"/>
      <c r="J138" s="52"/>
      <c r="K138" s="76"/>
      <c r="L138" s="76"/>
      <c r="M138" s="52" t="str">
        <f t="shared" si="1"/>
        <v>750MeV</v>
      </c>
      <c r="N138" s="76" t="str">
        <f t="shared" si="7"/>
        <v>650MeV</v>
      </c>
      <c r="O138" s="76">
        <f t="shared" si="3"/>
        <v>492.61</v>
      </c>
      <c r="P138" s="76">
        <f t="shared" si="4"/>
        <v>277.44</v>
      </c>
      <c r="Q138" s="76">
        <f t="shared" si="5"/>
        <v>38.7</v>
      </c>
    </row>
    <row r="139">
      <c r="A139" s="76"/>
      <c r="B139" s="76"/>
      <c r="C139" s="76"/>
      <c r="D139" s="52"/>
      <c r="E139" s="76"/>
      <c r="F139" s="76"/>
      <c r="G139" s="76"/>
      <c r="H139" s="76"/>
      <c r="I139" s="52"/>
      <c r="J139" s="52"/>
      <c r="K139" s="76"/>
      <c r="L139" s="76"/>
      <c r="M139" s="52" t="str">
        <f t="shared" si="1"/>
        <v>750MeV</v>
      </c>
      <c r="N139" s="76" t="str">
        <f t="shared" si="7"/>
        <v>650MeV</v>
      </c>
      <c r="O139" s="76">
        <f t="shared" si="3"/>
        <v>492.61</v>
      </c>
      <c r="P139" s="76">
        <f t="shared" si="4"/>
        <v>277.44</v>
      </c>
      <c r="Q139" s="76">
        <f t="shared" si="5"/>
        <v>38.7</v>
      </c>
    </row>
    <row r="140">
      <c r="A140" s="76"/>
      <c r="B140" s="76"/>
      <c r="C140" s="76"/>
      <c r="D140" s="52"/>
      <c r="E140" s="76"/>
      <c r="F140" s="76"/>
      <c r="G140" s="76"/>
      <c r="H140" s="76"/>
      <c r="I140" s="52"/>
      <c r="J140" s="52"/>
      <c r="K140" s="76"/>
      <c r="L140" s="76"/>
      <c r="M140" s="52" t="str">
        <f t="shared" si="1"/>
        <v>750MeV</v>
      </c>
      <c r="N140" s="76" t="str">
        <f t="shared" si="7"/>
        <v>650MeV</v>
      </c>
      <c r="O140" s="76">
        <f t="shared" si="3"/>
        <v>492.61</v>
      </c>
      <c r="P140" s="76">
        <f t="shared" si="4"/>
        <v>277.44</v>
      </c>
      <c r="Q140" s="76">
        <f t="shared" si="5"/>
        <v>38.7</v>
      </c>
    </row>
    <row r="141">
      <c r="A141" s="76"/>
      <c r="B141" s="76"/>
      <c r="C141" s="76"/>
      <c r="D141" s="52"/>
      <c r="E141" s="76"/>
      <c r="F141" s="76"/>
      <c r="G141" s="76"/>
      <c r="H141" s="76"/>
      <c r="I141" s="52"/>
      <c r="J141" s="52"/>
      <c r="K141" s="76"/>
      <c r="L141" s="76"/>
      <c r="M141" s="52" t="str">
        <f t="shared" si="1"/>
        <v>750MeV</v>
      </c>
      <c r="N141" s="76" t="str">
        <f t="shared" si="7"/>
        <v>650MeV</v>
      </c>
      <c r="O141" s="76">
        <f t="shared" si="3"/>
        <v>492.61</v>
      </c>
      <c r="P141" s="76">
        <f t="shared" si="4"/>
        <v>277.44</v>
      </c>
      <c r="Q141" s="76">
        <f t="shared" si="5"/>
        <v>38.7</v>
      </c>
    </row>
    <row r="142">
      <c r="A142" s="76"/>
      <c r="B142" s="52"/>
      <c r="C142" s="52"/>
      <c r="D142" s="52"/>
      <c r="E142" s="52"/>
      <c r="F142" s="52"/>
      <c r="G142" s="52"/>
      <c r="H142" s="52"/>
      <c r="I142" s="52"/>
      <c r="J142" s="52"/>
      <c r="K142" s="76"/>
      <c r="L142" s="52"/>
      <c r="M142" s="52" t="str">
        <f t="shared" si="1"/>
        <v>750MeV</v>
      </c>
      <c r="N142" s="76" t="str">
        <f t="shared" si="7"/>
        <v>650MeV</v>
      </c>
      <c r="O142" s="76">
        <f t="shared" si="3"/>
        <v>492.61</v>
      </c>
      <c r="P142" s="76">
        <f t="shared" si="4"/>
        <v>277.44</v>
      </c>
      <c r="Q142" s="76">
        <f t="shared" si="5"/>
        <v>38.7</v>
      </c>
    </row>
    <row r="143">
      <c r="A143" s="76"/>
      <c r="B143" s="52"/>
      <c r="C143" s="52"/>
      <c r="D143" s="52"/>
      <c r="E143" s="52"/>
      <c r="F143" s="52"/>
      <c r="G143" s="52"/>
      <c r="H143" s="52"/>
      <c r="I143" s="52"/>
      <c r="J143" s="52"/>
      <c r="K143" s="76"/>
      <c r="L143" s="52"/>
      <c r="M143" s="52" t="str">
        <f t="shared" si="1"/>
        <v>750MeV</v>
      </c>
      <c r="N143" s="76" t="str">
        <f t="shared" si="7"/>
        <v>650MeV</v>
      </c>
      <c r="O143" s="76">
        <f t="shared" si="3"/>
        <v>492.61</v>
      </c>
      <c r="P143" s="76">
        <f t="shared" si="4"/>
        <v>277.44</v>
      </c>
      <c r="Q143" s="76">
        <f t="shared" si="5"/>
        <v>38.7</v>
      </c>
    </row>
    <row r="144">
      <c r="A144" s="76"/>
      <c r="B144" s="52"/>
      <c r="C144" s="52"/>
      <c r="D144" s="52"/>
      <c r="E144" s="52"/>
      <c r="F144" s="52"/>
      <c r="G144" s="52"/>
      <c r="H144" s="52"/>
      <c r="I144" s="52"/>
      <c r="J144" s="52"/>
      <c r="K144" s="76"/>
      <c r="L144" s="52"/>
      <c r="M144" s="52" t="str">
        <f t="shared" si="1"/>
        <v>750MeV</v>
      </c>
      <c r="N144" s="76" t="str">
        <f t="shared" si="7"/>
        <v>650MeV</v>
      </c>
      <c r="O144" s="76">
        <f t="shared" si="3"/>
        <v>492.61</v>
      </c>
      <c r="P144" s="76">
        <f t="shared" si="4"/>
        <v>277.44</v>
      </c>
      <c r="Q144" s="76">
        <f t="shared" si="5"/>
        <v>38.7</v>
      </c>
    </row>
    <row r="145">
      <c r="A145" s="76"/>
      <c r="B145" s="52"/>
      <c r="C145" s="52"/>
      <c r="D145" s="52"/>
      <c r="E145" s="52"/>
      <c r="F145" s="52"/>
      <c r="G145" s="52"/>
      <c r="H145" s="52"/>
      <c r="I145" s="52"/>
      <c r="J145" s="52"/>
      <c r="K145" s="76"/>
      <c r="L145" s="52"/>
      <c r="M145" s="52" t="str">
        <f t="shared" si="1"/>
        <v>750MeV</v>
      </c>
      <c r="N145" s="76" t="str">
        <f t="shared" si="7"/>
        <v>650MeV</v>
      </c>
      <c r="O145" s="76">
        <f t="shared" si="3"/>
        <v>492.61</v>
      </c>
      <c r="P145" s="76">
        <f t="shared" si="4"/>
        <v>277.44</v>
      </c>
      <c r="Q145" s="76">
        <f t="shared" si="5"/>
        <v>38.7</v>
      </c>
    </row>
    <row r="146">
      <c r="A146" s="76"/>
      <c r="B146" s="52"/>
      <c r="C146" s="52"/>
      <c r="D146" s="52"/>
      <c r="E146" s="52"/>
      <c r="F146" s="52"/>
      <c r="G146" s="52"/>
      <c r="H146" s="52"/>
      <c r="I146" s="52"/>
      <c r="J146" s="52"/>
      <c r="K146" s="76"/>
      <c r="L146" s="52"/>
      <c r="M146" s="52" t="str">
        <f t="shared" si="1"/>
        <v>750MeV</v>
      </c>
      <c r="N146" s="76" t="str">
        <f t="shared" si="7"/>
        <v>650MeV</v>
      </c>
      <c r="O146" s="76">
        <f t="shared" si="3"/>
        <v>492.61</v>
      </c>
      <c r="P146" s="76">
        <f t="shared" si="4"/>
        <v>277.44</v>
      </c>
      <c r="Q146" s="76">
        <f t="shared" si="5"/>
        <v>38.7</v>
      </c>
    </row>
    <row r="147">
      <c r="A147" s="76"/>
      <c r="B147" s="52"/>
      <c r="C147" s="52"/>
      <c r="D147" s="52"/>
      <c r="E147" s="52"/>
      <c r="F147" s="52"/>
      <c r="G147" s="52"/>
      <c r="H147" s="52"/>
      <c r="I147" s="52"/>
      <c r="J147" s="52"/>
      <c r="K147" s="76"/>
      <c r="L147" s="52"/>
      <c r="M147" s="52" t="str">
        <f t="shared" si="1"/>
        <v>750MeV</v>
      </c>
      <c r="N147" s="76" t="str">
        <f t="shared" si="7"/>
        <v>650MeV</v>
      </c>
      <c r="O147" s="76">
        <f t="shared" si="3"/>
        <v>492.61</v>
      </c>
      <c r="P147" s="76">
        <f t="shared" si="4"/>
        <v>277.44</v>
      </c>
      <c r="Q147" s="76">
        <f t="shared" si="5"/>
        <v>38.7</v>
      </c>
    </row>
    <row r="148">
      <c r="A148" s="76"/>
      <c r="B148" s="52"/>
      <c r="C148" s="52"/>
      <c r="D148" s="52"/>
      <c r="E148" s="52"/>
      <c r="F148" s="52"/>
      <c r="G148" s="52"/>
      <c r="H148" s="52"/>
      <c r="I148" s="52"/>
      <c r="J148" s="52"/>
      <c r="K148" s="76"/>
      <c r="L148" s="52"/>
      <c r="M148" s="52" t="str">
        <f t="shared" si="1"/>
        <v>750MeV</v>
      </c>
      <c r="N148" s="76" t="str">
        <f t="shared" si="7"/>
        <v>650MeV</v>
      </c>
      <c r="O148" s="76">
        <f t="shared" si="3"/>
        <v>492.61</v>
      </c>
      <c r="P148" s="76">
        <f t="shared" si="4"/>
        <v>277.44</v>
      </c>
      <c r="Q148" s="76">
        <f t="shared" si="5"/>
        <v>38.7</v>
      </c>
    </row>
    <row r="149" ht="15.0" customHeight="1">
      <c r="A149" s="76"/>
      <c r="B149" s="76"/>
      <c r="C149" s="76"/>
      <c r="D149" s="52"/>
      <c r="E149" s="76"/>
      <c r="F149" s="76"/>
      <c r="G149" s="76"/>
      <c r="H149" s="76"/>
      <c r="I149" s="52"/>
      <c r="J149" s="52"/>
      <c r="K149" s="76"/>
      <c r="L149" s="76"/>
      <c r="M149" s="52" t="str">
        <f t="shared" si="1"/>
        <v>750MeV</v>
      </c>
      <c r="N149" s="76" t="str">
        <f t="shared" si="7"/>
        <v>650MeV</v>
      </c>
      <c r="O149" s="76">
        <f t="shared" si="3"/>
        <v>492.61</v>
      </c>
      <c r="P149" s="76">
        <f t="shared" si="4"/>
        <v>277.44</v>
      </c>
      <c r="Q149" s="76">
        <f t="shared" si="5"/>
        <v>38.7</v>
      </c>
    </row>
    <row r="150">
      <c r="A150" s="76"/>
      <c r="B150" s="52"/>
      <c r="C150" s="52"/>
      <c r="D150" s="52"/>
      <c r="E150" s="52"/>
      <c r="F150" s="52"/>
      <c r="G150" s="52"/>
      <c r="H150" s="52"/>
      <c r="I150" s="52"/>
      <c r="J150" s="52"/>
      <c r="K150" s="76"/>
      <c r="L150" s="52"/>
      <c r="M150" s="52" t="str">
        <f t="shared" si="1"/>
        <v>750MeV</v>
      </c>
      <c r="N150" s="76" t="str">
        <f t="shared" si="7"/>
        <v>650MeV</v>
      </c>
      <c r="O150" s="76">
        <f t="shared" si="3"/>
        <v>492.61</v>
      </c>
      <c r="P150" s="76">
        <f t="shared" si="4"/>
        <v>277.44</v>
      </c>
      <c r="Q150" s="76">
        <f t="shared" si="5"/>
        <v>38.7</v>
      </c>
    </row>
    <row r="151">
      <c r="A151" s="76"/>
      <c r="B151" s="52"/>
      <c r="C151" s="52"/>
      <c r="D151" s="52"/>
      <c r="E151" s="52"/>
      <c r="F151" s="52"/>
      <c r="G151" s="52"/>
      <c r="H151" s="52"/>
      <c r="I151" s="52"/>
      <c r="J151" s="52"/>
      <c r="K151" s="76"/>
      <c r="L151" s="52"/>
      <c r="M151" s="52" t="str">
        <f t="shared" si="1"/>
        <v>750MeV</v>
      </c>
      <c r="N151" s="76" t="str">
        <f t="shared" si="7"/>
        <v>650MeV</v>
      </c>
      <c r="O151" s="76">
        <f t="shared" si="3"/>
        <v>492.61</v>
      </c>
      <c r="P151" s="76">
        <f t="shared" si="4"/>
        <v>277.44</v>
      </c>
      <c r="Q151" s="76">
        <f t="shared" si="5"/>
        <v>38.7</v>
      </c>
    </row>
    <row r="152">
      <c r="A152" s="76"/>
      <c r="B152" s="52"/>
      <c r="C152" s="52"/>
      <c r="D152" s="52"/>
      <c r="E152" s="52"/>
      <c r="F152" s="52"/>
      <c r="G152" s="52"/>
      <c r="H152" s="52"/>
      <c r="I152" s="52"/>
      <c r="J152" s="52"/>
      <c r="K152" s="76"/>
      <c r="L152" s="52"/>
      <c r="M152" s="52" t="str">
        <f t="shared" si="1"/>
        <v>750MeV</v>
      </c>
      <c r="N152" s="76" t="str">
        <f t="shared" si="7"/>
        <v>650MeV</v>
      </c>
      <c r="O152" s="76">
        <f t="shared" si="3"/>
        <v>492.61</v>
      </c>
      <c r="P152" s="76">
        <f t="shared" si="4"/>
        <v>277.44</v>
      </c>
      <c r="Q152" s="76">
        <f t="shared" si="5"/>
        <v>38.7</v>
      </c>
    </row>
    <row r="153">
      <c r="A153" s="76"/>
      <c r="B153" s="52"/>
      <c r="C153" s="52"/>
      <c r="D153" s="52"/>
      <c r="E153" s="52"/>
      <c r="F153" s="52"/>
      <c r="G153" s="52"/>
      <c r="H153" s="52"/>
      <c r="I153" s="52"/>
      <c r="J153" s="52"/>
      <c r="K153" s="76"/>
      <c r="L153" s="52"/>
      <c r="M153" s="52" t="str">
        <f t="shared" si="1"/>
        <v>750MeV</v>
      </c>
      <c r="N153" s="76" t="str">
        <f t="shared" si="7"/>
        <v>650MeV</v>
      </c>
      <c r="O153" s="76">
        <f t="shared" si="3"/>
        <v>492.61</v>
      </c>
      <c r="P153" s="76">
        <f t="shared" si="4"/>
        <v>277.44</v>
      </c>
      <c r="Q153" s="76">
        <f t="shared" si="5"/>
        <v>38.7</v>
      </c>
    </row>
    <row r="154">
      <c r="A154" s="76"/>
      <c r="B154" s="52"/>
      <c r="C154" s="52"/>
      <c r="D154" s="52"/>
      <c r="E154" s="52"/>
      <c r="F154" s="52"/>
      <c r="G154" s="52"/>
      <c r="H154" s="52"/>
      <c r="I154" s="52"/>
      <c r="J154" s="52"/>
      <c r="K154" s="76"/>
      <c r="L154" s="52"/>
      <c r="M154" s="52" t="str">
        <f t="shared" si="1"/>
        <v>750MeV</v>
      </c>
      <c r="N154" s="76" t="str">
        <f t="shared" si="7"/>
        <v>650MeV</v>
      </c>
      <c r="O154" s="76">
        <f t="shared" si="3"/>
        <v>492.61</v>
      </c>
      <c r="P154" s="76">
        <f t="shared" si="4"/>
        <v>277.44</v>
      </c>
      <c r="Q154" s="76">
        <f t="shared" si="5"/>
        <v>38.7</v>
      </c>
    </row>
    <row r="155">
      <c r="A155" s="76"/>
      <c r="B155" s="76"/>
      <c r="C155" s="76"/>
      <c r="D155" s="52"/>
      <c r="E155" s="76"/>
      <c r="F155" s="76"/>
      <c r="G155" s="76"/>
      <c r="H155" s="76"/>
      <c r="I155" s="52"/>
      <c r="J155" s="52"/>
      <c r="K155" s="76"/>
      <c r="L155" s="76"/>
      <c r="M155" s="52" t="str">
        <f t="shared" si="1"/>
        <v>750MeV</v>
      </c>
      <c r="N155" s="76" t="str">
        <f t="shared" si="7"/>
        <v>650MeV</v>
      </c>
      <c r="O155" s="76">
        <f t="shared" si="3"/>
        <v>492.61</v>
      </c>
      <c r="P155" s="76">
        <f t="shared" si="4"/>
        <v>277.44</v>
      </c>
      <c r="Q155" s="76">
        <f t="shared" si="5"/>
        <v>38.7</v>
      </c>
    </row>
    <row r="156">
      <c r="A156" s="76"/>
      <c r="B156" s="76"/>
      <c r="C156" s="76"/>
      <c r="D156" s="52"/>
      <c r="E156" s="76"/>
      <c r="F156" s="76"/>
      <c r="G156" s="76"/>
      <c r="H156" s="76"/>
      <c r="I156" s="52"/>
      <c r="J156" s="52"/>
      <c r="K156" s="76"/>
      <c r="L156" s="76"/>
      <c r="M156" s="52" t="str">
        <f t="shared" si="1"/>
        <v>750MeV</v>
      </c>
      <c r="N156" s="76" t="str">
        <f t="shared" si="7"/>
        <v>650MeV</v>
      </c>
      <c r="O156" s="76">
        <f t="shared" si="3"/>
        <v>492.61</v>
      </c>
      <c r="P156" s="76">
        <f t="shared" si="4"/>
        <v>277.44</v>
      </c>
      <c r="Q156" s="76">
        <f t="shared" si="5"/>
        <v>38.7</v>
      </c>
    </row>
    <row r="157">
      <c r="A157" s="76"/>
      <c r="B157" s="76"/>
      <c r="C157" s="76"/>
      <c r="D157" s="52"/>
      <c r="E157" s="76"/>
      <c r="F157" s="76"/>
      <c r="G157" s="76"/>
      <c r="H157" s="76"/>
      <c r="I157" s="52"/>
      <c r="J157" s="52"/>
      <c r="K157" s="76"/>
      <c r="L157" s="76"/>
      <c r="M157" s="52" t="str">
        <f t="shared" si="1"/>
        <v>750MeV</v>
      </c>
      <c r="N157" s="76" t="str">
        <f t="shared" si="7"/>
        <v>650MeV</v>
      </c>
      <c r="O157" s="76">
        <f t="shared" si="3"/>
        <v>492.61</v>
      </c>
      <c r="P157" s="76">
        <f t="shared" si="4"/>
        <v>277.44</v>
      </c>
      <c r="Q157" s="76">
        <f t="shared" si="5"/>
        <v>38.7</v>
      </c>
    </row>
    <row r="158">
      <c r="A158" s="76"/>
      <c r="B158" s="76"/>
      <c r="C158" s="76"/>
      <c r="D158" s="52"/>
      <c r="E158" s="76"/>
      <c r="F158" s="76"/>
      <c r="G158" s="76"/>
      <c r="H158" s="76"/>
      <c r="I158" s="52"/>
      <c r="J158" s="52"/>
      <c r="K158" s="76"/>
      <c r="L158" s="76"/>
      <c r="M158" s="52" t="str">
        <f t="shared" si="1"/>
        <v>750MeV</v>
      </c>
      <c r="N158" s="76" t="str">
        <f t="shared" si="7"/>
        <v>650MeV</v>
      </c>
      <c r="O158" s="76">
        <f t="shared" si="3"/>
        <v>492.61</v>
      </c>
      <c r="P158" s="76">
        <f t="shared" si="4"/>
        <v>277.44</v>
      </c>
      <c r="Q158" s="76">
        <f t="shared" si="5"/>
        <v>38.7</v>
      </c>
    </row>
    <row r="159">
      <c r="A159" s="76"/>
      <c r="B159" s="76"/>
      <c r="C159" s="76"/>
      <c r="D159" s="52"/>
      <c r="E159" s="76"/>
      <c r="F159" s="76"/>
      <c r="G159" s="76"/>
      <c r="H159" s="76"/>
      <c r="I159" s="52"/>
      <c r="J159" s="52"/>
      <c r="K159" s="76"/>
      <c r="L159" s="76"/>
      <c r="M159" s="52" t="str">
        <f t="shared" si="1"/>
        <v>750MeV</v>
      </c>
      <c r="N159" s="76" t="str">
        <f t="shared" si="7"/>
        <v>650MeV</v>
      </c>
      <c r="O159" s="76">
        <f t="shared" si="3"/>
        <v>492.61</v>
      </c>
      <c r="P159" s="76">
        <f t="shared" si="4"/>
        <v>277.44</v>
      </c>
      <c r="Q159" s="76">
        <f t="shared" si="5"/>
        <v>38.7</v>
      </c>
    </row>
    <row r="160">
      <c r="A160" s="76"/>
      <c r="B160" s="76"/>
      <c r="C160" s="76"/>
      <c r="D160" s="52"/>
      <c r="E160" s="76"/>
      <c r="F160" s="76"/>
      <c r="G160" s="76"/>
      <c r="H160" s="76"/>
      <c r="I160" s="52"/>
      <c r="J160" s="52"/>
      <c r="K160" s="76"/>
      <c r="L160" s="76"/>
      <c r="M160" s="52" t="str">
        <f t="shared" si="1"/>
        <v>750MeV</v>
      </c>
      <c r="N160" s="76" t="str">
        <f t="shared" si="7"/>
        <v>650MeV</v>
      </c>
      <c r="O160" s="76">
        <f t="shared" si="3"/>
        <v>492.61</v>
      </c>
      <c r="P160" s="76">
        <f t="shared" si="4"/>
        <v>277.44</v>
      </c>
      <c r="Q160" s="76">
        <f t="shared" si="5"/>
        <v>38.7</v>
      </c>
    </row>
    <row r="161">
      <c r="A161" s="76"/>
      <c r="B161" s="76"/>
      <c r="C161" s="76"/>
      <c r="D161" s="52"/>
      <c r="E161" s="76"/>
      <c r="F161" s="76"/>
      <c r="G161" s="76"/>
      <c r="H161" s="76"/>
      <c r="I161" s="52"/>
      <c r="J161" s="52"/>
      <c r="K161" s="76"/>
      <c r="L161" s="76"/>
      <c r="M161" s="52" t="str">
        <f t="shared" si="1"/>
        <v>750MeV</v>
      </c>
      <c r="N161" s="76" t="str">
        <f t="shared" si="7"/>
        <v>650MeV</v>
      </c>
      <c r="O161" s="76">
        <f t="shared" si="3"/>
        <v>492.61</v>
      </c>
      <c r="P161" s="76">
        <f t="shared" si="4"/>
        <v>277.44</v>
      </c>
      <c r="Q161" s="76">
        <f t="shared" si="5"/>
        <v>38.7</v>
      </c>
    </row>
    <row r="162">
      <c r="A162" s="76"/>
      <c r="B162" s="76"/>
      <c r="C162" s="76"/>
      <c r="D162" s="52"/>
      <c r="E162" s="76"/>
      <c r="F162" s="76"/>
      <c r="G162" s="76"/>
      <c r="H162" s="76"/>
      <c r="I162" s="52"/>
      <c r="J162" s="52"/>
      <c r="K162" s="76"/>
      <c r="L162" s="76"/>
      <c r="M162" s="52" t="str">
        <f t="shared" si="1"/>
        <v>750MeV</v>
      </c>
      <c r="N162" s="76" t="str">
        <f t="shared" si="7"/>
        <v>650MeV</v>
      </c>
      <c r="O162" s="76">
        <f t="shared" si="3"/>
        <v>492.61</v>
      </c>
      <c r="P162" s="76">
        <f t="shared" si="4"/>
        <v>277.44</v>
      </c>
      <c r="Q162" s="76">
        <f t="shared" si="5"/>
        <v>38.7</v>
      </c>
    </row>
    <row r="163">
      <c r="A163" s="156"/>
      <c r="B163" s="52"/>
      <c r="C163" s="52"/>
      <c r="D163" s="52"/>
      <c r="E163" s="52"/>
      <c r="F163" s="52"/>
      <c r="G163" s="52"/>
      <c r="H163" s="52"/>
      <c r="I163" s="52"/>
      <c r="J163" s="52"/>
      <c r="K163" s="76"/>
      <c r="L163" s="52"/>
      <c r="M163" s="52" t="str">
        <f t="shared" si="1"/>
        <v>750MeV</v>
      </c>
      <c r="N163" s="76" t="str">
        <f t="shared" si="7"/>
        <v>650MeV</v>
      </c>
      <c r="O163" s="76">
        <f t="shared" si="3"/>
        <v>492.61</v>
      </c>
      <c r="P163" s="76">
        <f t="shared" si="4"/>
        <v>277.44</v>
      </c>
      <c r="Q163" s="76">
        <f t="shared" si="5"/>
        <v>38.7</v>
      </c>
    </row>
    <row r="164">
      <c r="A164" s="76"/>
      <c r="B164" s="52"/>
      <c r="C164" s="52"/>
      <c r="D164" s="52"/>
      <c r="E164" s="52"/>
      <c r="F164" s="52"/>
      <c r="G164" s="52"/>
      <c r="H164" s="52"/>
      <c r="I164" s="52"/>
      <c r="J164" s="52"/>
      <c r="K164" s="76"/>
      <c r="L164" s="52"/>
      <c r="M164" s="52" t="str">
        <f t="shared" si="1"/>
        <v>750MeV</v>
      </c>
      <c r="N164" s="76" t="str">
        <f t="shared" si="7"/>
        <v>650MeV</v>
      </c>
      <c r="O164" s="76">
        <f t="shared" si="3"/>
        <v>492.61</v>
      </c>
      <c r="P164" s="76">
        <f t="shared" si="4"/>
        <v>277.44</v>
      </c>
      <c r="Q164" s="76">
        <f t="shared" si="5"/>
        <v>38.7</v>
      </c>
    </row>
    <row r="165">
      <c r="A165" s="76"/>
      <c r="B165" s="52"/>
      <c r="C165" s="52"/>
      <c r="D165" s="52"/>
      <c r="E165" s="52"/>
      <c r="F165" s="52"/>
      <c r="G165" s="52"/>
      <c r="H165" s="52"/>
      <c r="I165" s="52"/>
      <c r="J165" s="52"/>
      <c r="K165" s="76"/>
      <c r="L165" s="52"/>
      <c r="M165" s="52" t="str">
        <f t="shared" si="1"/>
        <v>750MeV</v>
      </c>
      <c r="N165" s="76" t="str">
        <f t="shared" si="7"/>
        <v>650MeV</v>
      </c>
      <c r="O165" s="76">
        <f t="shared" si="3"/>
        <v>492.61</v>
      </c>
      <c r="P165" s="76">
        <f t="shared" si="4"/>
        <v>277.44</v>
      </c>
      <c r="Q165" s="76">
        <f t="shared" si="5"/>
        <v>38.7</v>
      </c>
    </row>
    <row r="166">
      <c r="A166" s="76"/>
      <c r="B166" s="52"/>
      <c r="C166" s="52"/>
      <c r="D166" s="52"/>
      <c r="E166" s="52"/>
      <c r="F166" s="52"/>
      <c r="G166" s="52"/>
      <c r="H166" s="52"/>
      <c r="I166" s="52"/>
      <c r="J166" s="52"/>
      <c r="K166" s="76"/>
      <c r="L166" s="52"/>
      <c r="M166" s="52" t="str">
        <f t="shared" si="1"/>
        <v>750MeV</v>
      </c>
      <c r="N166" s="76" t="str">
        <f t="shared" si="7"/>
        <v>650MeV</v>
      </c>
      <c r="O166" s="76">
        <f t="shared" si="3"/>
        <v>492.61</v>
      </c>
      <c r="P166" s="76">
        <f t="shared" si="4"/>
        <v>277.44</v>
      </c>
      <c r="Q166" s="76">
        <f t="shared" si="5"/>
        <v>38.7</v>
      </c>
    </row>
    <row r="167">
      <c r="A167" s="76"/>
      <c r="B167" s="52"/>
      <c r="C167" s="52"/>
      <c r="D167" s="52"/>
      <c r="E167" s="52"/>
      <c r="F167" s="52"/>
      <c r="G167" s="52"/>
      <c r="H167" s="52"/>
      <c r="I167" s="52"/>
      <c r="J167" s="52"/>
      <c r="K167" s="76"/>
      <c r="L167" s="52"/>
      <c r="M167" s="52" t="str">
        <f t="shared" si="1"/>
        <v>750MeV</v>
      </c>
      <c r="N167" s="76" t="str">
        <f t="shared" si="7"/>
        <v>650MeV</v>
      </c>
      <c r="O167" s="76">
        <f t="shared" si="3"/>
        <v>492.61</v>
      </c>
      <c r="P167" s="76">
        <f t="shared" si="4"/>
        <v>277.44</v>
      </c>
      <c r="Q167" s="76">
        <f t="shared" si="5"/>
        <v>38.7</v>
      </c>
    </row>
    <row r="168">
      <c r="A168" s="76"/>
      <c r="B168" s="52"/>
      <c r="C168" s="52"/>
      <c r="D168" s="52"/>
      <c r="E168" s="52"/>
      <c r="F168" s="52"/>
      <c r="G168" s="52"/>
      <c r="H168" s="52"/>
      <c r="I168" s="52"/>
      <c r="J168" s="52"/>
      <c r="K168" s="76"/>
      <c r="L168" s="52"/>
      <c r="M168" s="52" t="str">
        <f t="shared" si="1"/>
        <v>750MeV</v>
      </c>
      <c r="N168" s="76" t="str">
        <f t="shared" si="7"/>
        <v>650MeV</v>
      </c>
      <c r="O168" s="76">
        <f t="shared" si="3"/>
        <v>492.61</v>
      </c>
      <c r="P168" s="76">
        <f t="shared" si="4"/>
        <v>277.44</v>
      </c>
      <c r="Q168" s="76">
        <f t="shared" si="5"/>
        <v>38.7</v>
      </c>
    </row>
    <row r="169">
      <c r="A169" s="76"/>
      <c r="B169" s="52"/>
      <c r="C169" s="52"/>
      <c r="D169" s="52"/>
      <c r="E169" s="52"/>
      <c r="F169" s="52"/>
      <c r="G169" s="52"/>
      <c r="H169" s="52"/>
      <c r="I169" s="52"/>
      <c r="J169" s="52"/>
      <c r="K169" s="76"/>
      <c r="L169" s="52"/>
      <c r="M169" s="52" t="str">
        <f t="shared" si="1"/>
        <v>750MeV</v>
      </c>
      <c r="N169" s="76" t="str">
        <f t="shared" si="7"/>
        <v>650MeV</v>
      </c>
      <c r="O169" s="76">
        <f t="shared" si="3"/>
        <v>492.61</v>
      </c>
      <c r="P169" s="76">
        <f t="shared" si="4"/>
        <v>277.44</v>
      </c>
      <c r="Q169" s="76">
        <f t="shared" si="5"/>
        <v>38.7</v>
      </c>
    </row>
    <row r="170">
      <c r="A170" s="76"/>
      <c r="B170" s="52"/>
      <c r="C170" s="52"/>
      <c r="D170" s="52"/>
      <c r="E170" s="52"/>
      <c r="F170" s="52"/>
      <c r="G170" s="52"/>
      <c r="H170" s="52"/>
      <c r="I170" s="52"/>
      <c r="J170" s="52"/>
      <c r="K170" s="76"/>
      <c r="L170" s="52"/>
      <c r="M170" s="52" t="str">
        <f t="shared" si="1"/>
        <v>750MeV</v>
      </c>
      <c r="N170" s="76" t="str">
        <f t="shared" si="7"/>
        <v>650MeV</v>
      </c>
      <c r="O170" s="76">
        <f t="shared" si="3"/>
        <v>492.61</v>
      </c>
      <c r="P170" s="76">
        <f t="shared" si="4"/>
        <v>277.44</v>
      </c>
      <c r="Q170" s="76">
        <f t="shared" si="5"/>
        <v>38.7</v>
      </c>
    </row>
    <row r="171">
      <c r="A171" s="76"/>
      <c r="B171" s="52"/>
      <c r="C171" s="52"/>
      <c r="D171" s="52"/>
      <c r="E171" s="52"/>
      <c r="F171" s="52"/>
      <c r="G171" s="52"/>
      <c r="H171" s="52"/>
      <c r="I171" s="52"/>
      <c r="J171" s="52"/>
      <c r="K171" s="76"/>
      <c r="L171" s="52"/>
      <c r="M171" s="52" t="str">
        <f t="shared" si="1"/>
        <v>750MeV</v>
      </c>
      <c r="N171" s="76" t="str">
        <f t="shared" si="7"/>
        <v>650MeV</v>
      </c>
      <c r="O171" s="76">
        <f t="shared" si="3"/>
        <v>492.61</v>
      </c>
      <c r="P171" s="76">
        <f t="shared" si="4"/>
        <v>277.44</v>
      </c>
      <c r="Q171" s="76">
        <f t="shared" si="5"/>
        <v>38.7</v>
      </c>
    </row>
    <row r="172">
      <c r="A172" s="76"/>
      <c r="B172" s="52"/>
      <c r="C172" s="52"/>
      <c r="D172" s="52"/>
      <c r="E172" s="52"/>
      <c r="F172" s="52"/>
      <c r="G172" s="52"/>
      <c r="H172" s="52"/>
      <c r="I172" s="52"/>
      <c r="J172" s="52"/>
      <c r="K172" s="76"/>
      <c r="L172" s="52"/>
      <c r="M172" s="52" t="str">
        <f t="shared" si="1"/>
        <v>750MeV</v>
      </c>
      <c r="N172" s="76" t="str">
        <f t="shared" si="7"/>
        <v>650MeV</v>
      </c>
      <c r="O172" s="76">
        <f t="shared" si="3"/>
        <v>492.61</v>
      </c>
      <c r="P172" s="76">
        <f t="shared" si="4"/>
        <v>277.44</v>
      </c>
      <c r="Q172" s="76">
        <f t="shared" si="5"/>
        <v>38.7</v>
      </c>
    </row>
    <row r="173">
      <c r="A173" s="76"/>
      <c r="B173" s="52"/>
      <c r="C173" s="52"/>
      <c r="D173" s="52"/>
      <c r="E173" s="52"/>
      <c r="F173" s="52"/>
      <c r="G173" s="52"/>
      <c r="H173" s="52"/>
      <c r="I173" s="52"/>
      <c r="J173" s="52"/>
      <c r="K173" s="76"/>
      <c r="L173" s="52"/>
      <c r="M173" s="52"/>
      <c r="N173" s="76"/>
      <c r="O173" s="76"/>
      <c r="P173" s="76"/>
      <c r="Q173" s="76"/>
    </row>
    <row r="174">
      <c r="A174" s="76"/>
      <c r="B174" s="76"/>
      <c r="C174" s="76"/>
      <c r="D174" s="52"/>
      <c r="E174" s="76"/>
      <c r="F174" s="76"/>
      <c r="G174" s="76"/>
      <c r="H174" s="76"/>
      <c r="I174" s="52"/>
      <c r="J174" s="52"/>
      <c r="K174" s="76"/>
      <c r="L174" s="76"/>
      <c r="M174" s="52"/>
      <c r="N174" s="76"/>
      <c r="O174" s="76"/>
      <c r="P174" s="76"/>
      <c r="Q174" s="76"/>
    </row>
    <row r="175">
      <c r="A175" s="76"/>
      <c r="B175" s="76"/>
      <c r="C175" s="76"/>
      <c r="D175" s="52"/>
      <c r="E175" s="76"/>
      <c r="F175" s="76"/>
      <c r="G175" s="76"/>
      <c r="H175" s="76"/>
      <c r="I175" s="52"/>
      <c r="J175" s="52"/>
      <c r="K175" s="76"/>
      <c r="L175" s="76"/>
      <c r="M175" s="52"/>
      <c r="N175" s="76"/>
      <c r="O175" s="76"/>
      <c r="P175" s="76"/>
      <c r="Q175" s="76"/>
    </row>
    <row r="176">
      <c r="A176" s="76"/>
      <c r="B176" s="76"/>
      <c r="C176" s="76"/>
      <c r="D176" s="52"/>
      <c r="E176" s="76"/>
      <c r="F176" s="76"/>
      <c r="G176" s="76"/>
      <c r="H176" s="76"/>
      <c r="I176" s="52"/>
      <c r="J176" s="52"/>
      <c r="K176" s="76"/>
      <c r="L176" s="76"/>
      <c r="M176" s="52"/>
      <c r="N176" s="76"/>
      <c r="O176" s="76"/>
      <c r="P176" s="76"/>
      <c r="Q176" s="76"/>
    </row>
    <row r="177">
      <c r="A177" s="76"/>
      <c r="B177" s="76"/>
      <c r="C177" s="76"/>
      <c r="D177" s="52"/>
      <c r="E177" s="76"/>
      <c r="F177" s="76"/>
      <c r="G177" s="76"/>
      <c r="H177" s="76"/>
      <c r="I177" s="52"/>
      <c r="J177" s="52"/>
      <c r="K177" s="76"/>
      <c r="L177" s="76"/>
      <c r="M177" s="52"/>
      <c r="N177" s="76"/>
      <c r="O177" s="76"/>
      <c r="P177" s="76"/>
      <c r="Q177" s="76"/>
    </row>
    <row r="178">
      <c r="A178" s="76"/>
      <c r="B178" s="76"/>
      <c r="C178" s="76"/>
      <c r="D178" s="52"/>
      <c r="E178" s="76"/>
      <c r="F178" s="76"/>
      <c r="G178" s="76"/>
      <c r="H178" s="76"/>
      <c r="I178" s="52"/>
      <c r="J178" s="52"/>
      <c r="K178" s="76"/>
      <c r="L178" s="76"/>
      <c r="M178" s="52"/>
      <c r="N178" s="76"/>
      <c r="O178" s="76"/>
      <c r="P178" s="76"/>
      <c r="Q178" s="76"/>
    </row>
    <row r="179">
      <c r="A179" s="76"/>
      <c r="B179" s="76"/>
      <c r="C179" s="76"/>
      <c r="D179" s="52"/>
      <c r="E179" s="76"/>
      <c r="F179" s="76"/>
      <c r="G179" s="76"/>
      <c r="H179" s="76"/>
      <c r="I179" s="52"/>
      <c r="J179" s="52"/>
      <c r="K179" s="76"/>
      <c r="L179" s="178"/>
      <c r="M179" s="52"/>
      <c r="N179" s="76"/>
      <c r="O179" s="76"/>
      <c r="P179" s="76"/>
      <c r="Q179" s="76"/>
    </row>
    <row r="180">
      <c r="A180" s="76"/>
      <c r="B180" s="76"/>
      <c r="C180" s="76"/>
      <c r="D180" s="52"/>
      <c r="E180" s="76"/>
      <c r="F180" s="76"/>
      <c r="G180" s="76"/>
      <c r="H180" s="76"/>
      <c r="I180" s="52"/>
      <c r="J180" s="52"/>
      <c r="K180" s="76"/>
      <c r="L180" s="76"/>
      <c r="M180" s="52"/>
      <c r="N180" s="76"/>
      <c r="O180" s="76"/>
      <c r="P180" s="76"/>
      <c r="Q180" s="76"/>
    </row>
    <row r="181">
      <c r="A181" s="76"/>
      <c r="B181" s="76"/>
      <c r="C181" s="76"/>
      <c r="D181" s="52"/>
      <c r="E181" s="76"/>
      <c r="F181" s="76"/>
      <c r="G181" s="76"/>
      <c r="H181" s="76"/>
      <c r="I181" s="52"/>
      <c r="J181" s="52"/>
      <c r="K181" s="76"/>
      <c r="L181" s="76"/>
      <c r="M181" s="52"/>
      <c r="N181" s="76"/>
      <c r="O181" s="76"/>
      <c r="P181" s="76"/>
      <c r="Q181" s="76"/>
    </row>
    <row r="182">
      <c r="A182" s="76"/>
      <c r="B182" s="76"/>
      <c r="C182" s="76"/>
      <c r="D182" s="52"/>
      <c r="E182" s="76"/>
      <c r="F182" s="76"/>
      <c r="G182" s="76"/>
      <c r="H182" s="76"/>
      <c r="I182" s="52"/>
      <c r="J182" s="52"/>
      <c r="K182" s="76"/>
      <c r="L182" s="76"/>
      <c r="M182" s="52"/>
      <c r="N182" s="76"/>
      <c r="O182" s="76"/>
      <c r="P182" s="76"/>
      <c r="Q182" s="76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76"/>
      <c r="L183" s="52"/>
      <c r="M183" s="52"/>
      <c r="N183" s="76"/>
      <c r="O183" s="76"/>
      <c r="P183" s="76"/>
      <c r="Q183" s="76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76"/>
      <c r="L184" s="52"/>
      <c r="M184" s="52"/>
      <c r="N184" s="76"/>
      <c r="O184" s="76"/>
      <c r="P184" s="76"/>
      <c r="Q184" s="76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76"/>
      <c r="L185" s="52"/>
      <c r="M185" s="52"/>
      <c r="N185" s="76"/>
      <c r="O185" s="76"/>
      <c r="P185" s="76"/>
      <c r="Q185" s="76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76"/>
      <c r="L186" s="52"/>
      <c r="M186" s="52"/>
      <c r="N186" s="76"/>
      <c r="O186" s="76"/>
      <c r="P186" s="76"/>
      <c r="Q186" s="76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76"/>
      <c r="L187" s="52"/>
      <c r="M187" s="52"/>
      <c r="N187" s="76"/>
      <c r="O187" s="76"/>
      <c r="P187" s="76"/>
      <c r="Q187" s="76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76"/>
      <c r="L188" s="52"/>
      <c r="M188" s="52"/>
      <c r="N188" s="76"/>
      <c r="O188" s="76"/>
      <c r="P188" s="76"/>
      <c r="Q188" s="76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76"/>
      <c r="L189" s="52"/>
      <c r="M189" s="52"/>
      <c r="N189" s="76"/>
      <c r="O189" s="76"/>
      <c r="P189" s="76"/>
      <c r="Q189" s="76"/>
    </row>
    <row r="190">
      <c r="A190" s="156"/>
      <c r="B190" s="52"/>
      <c r="C190" s="52"/>
      <c r="D190" s="52"/>
      <c r="E190" s="52"/>
      <c r="F190" s="52"/>
      <c r="G190" s="52"/>
      <c r="H190" s="52"/>
      <c r="I190" s="52"/>
      <c r="J190" s="52"/>
      <c r="K190" s="76"/>
      <c r="L190" s="52"/>
      <c r="M190" s="52"/>
      <c r="N190" s="76"/>
      <c r="O190" s="76"/>
      <c r="P190" s="76"/>
      <c r="Q190" s="76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76"/>
      <c r="L191" s="52"/>
      <c r="M191" s="52"/>
      <c r="N191" s="76"/>
      <c r="O191" s="76"/>
      <c r="P191" s="76"/>
      <c r="Q191" s="76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76"/>
      <c r="L192" s="52"/>
      <c r="M192" s="52"/>
      <c r="N192" s="76"/>
      <c r="O192" s="76"/>
      <c r="P192" s="76"/>
      <c r="Q192" s="76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76"/>
      <c r="L193" s="52"/>
      <c r="M193" s="52"/>
      <c r="N193" s="76"/>
      <c r="O193" s="76"/>
      <c r="P193" s="76"/>
      <c r="Q193" s="76"/>
    </row>
    <row r="194">
      <c r="A194" s="76"/>
      <c r="B194" s="76"/>
      <c r="C194" s="76"/>
      <c r="D194" s="52"/>
      <c r="E194" s="76"/>
      <c r="F194" s="76"/>
      <c r="G194" s="76"/>
      <c r="H194" s="76"/>
      <c r="I194" s="52"/>
      <c r="J194" s="52"/>
      <c r="K194" s="76"/>
      <c r="L194" s="76"/>
      <c r="M194" s="52"/>
      <c r="N194" s="76"/>
      <c r="O194" s="76"/>
      <c r="P194" s="76"/>
      <c r="Q194" s="76"/>
    </row>
    <row r="195">
      <c r="A195" s="76"/>
      <c r="B195" s="76"/>
      <c r="C195" s="76"/>
      <c r="D195" s="52"/>
      <c r="E195" s="76"/>
      <c r="F195" s="76"/>
      <c r="G195" s="76"/>
      <c r="H195" s="76"/>
      <c r="I195" s="52"/>
      <c r="J195" s="52"/>
      <c r="K195" s="76"/>
      <c r="L195" s="76"/>
      <c r="M195" s="52"/>
      <c r="N195" s="76"/>
      <c r="O195" s="76"/>
      <c r="P195" s="76"/>
      <c r="Q195" s="76"/>
    </row>
    <row r="196">
      <c r="A196" s="76"/>
      <c r="B196" s="76"/>
      <c r="C196" s="76"/>
      <c r="D196" s="52"/>
      <c r="E196" s="76"/>
      <c r="F196" s="76"/>
      <c r="G196" s="76"/>
      <c r="H196" s="76"/>
      <c r="I196" s="52"/>
      <c r="J196" s="52"/>
      <c r="K196" s="76"/>
      <c r="L196" s="76"/>
      <c r="M196" s="52"/>
      <c r="N196" s="76"/>
      <c r="O196" s="76"/>
      <c r="P196" s="76"/>
      <c r="Q196" s="76"/>
    </row>
    <row r="197">
      <c r="A197" s="76"/>
      <c r="B197" s="76"/>
      <c r="C197" s="76"/>
      <c r="D197" s="52"/>
      <c r="E197" s="76"/>
      <c r="F197" s="76"/>
      <c r="G197" s="76"/>
      <c r="H197" s="76"/>
      <c r="I197" s="52"/>
      <c r="J197" s="52"/>
      <c r="K197" s="76"/>
      <c r="L197" s="76"/>
      <c r="M197" s="52"/>
      <c r="N197" s="76"/>
      <c r="O197" s="76"/>
      <c r="P197" s="76"/>
      <c r="Q197" s="76"/>
    </row>
    <row r="198">
      <c r="A198" s="156"/>
      <c r="B198" s="52"/>
      <c r="C198" s="52"/>
      <c r="D198" s="52"/>
      <c r="E198" s="52"/>
      <c r="F198" s="52"/>
      <c r="G198" s="52"/>
      <c r="H198" s="52"/>
      <c r="I198" s="52"/>
      <c r="J198" s="52"/>
      <c r="K198" s="76"/>
      <c r="L198" s="52"/>
      <c r="M198" s="52"/>
      <c r="N198" s="76"/>
      <c r="O198" s="76"/>
      <c r="P198" s="76"/>
      <c r="Q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76"/>
      <c r="L199" s="52"/>
      <c r="M199" s="52"/>
      <c r="N199" s="76"/>
      <c r="O199" s="76"/>
      <c r="P199" s="76"/>
      <c r="Q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76"/>
      <c r="L200" s="52"/>
      <c r="M200" s="52"/>
      <c r="N200" s="76"/>
      <c r="O200" s="76"/>
      <c r="P200" s="76"/>
      <c r="Q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76"/>
      <c r="L201" s="52"/>
      <c r="M201" s="52"/>
      <c r="N201" s="76"/>
      <c r="O201" s="76"/>
      <c r="P201" s="76"/>
      <c r="Q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76"/>
      <c r="L202" s="52"/>
      <c r="M202" s="52"/>
      <c r="N202" s="76"/>
      <c r="O202" s="76"/>
      <c r="P202" s="76"/>
      <c r="Q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76"/>
      <c r="L203" s="52"/>
      <c r="M203" s="52"/>
      <c r="N203" s="76"/>
      <c r="O203" s="76"/>
      <c r="P203" s="76"/>
      <c r="Q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76"/>
      <c r="L204" s="52"/>
      <c r="M204" s="52"/>
      <c r="N204" s="76"/>
      <c r="O204" s="76"/>
      <c r="P204" s="76"/>
      <c r="Q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76"/>
      <c r="L205" s="52"/>
      <c r="M205" s="52"/>
      <c r="N205" s="76"/>
      <c r="O205" s="76"/>
      <c r="P205" s="76"/>
      <c r="Q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76"/>
      <c r="L206" s="52"/>
      <c r="M206" s="52"/>
      <c r="N206" s="76"/>
      <c r="O206" s="76"/>
      <c r="P206" s="76"/>
      <c r="Q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76"/>
      <c r="L207" s="52"/>
      <c r="M207" s="52"/>
      <c r="N207" s="76"/>
      <c r="O207" s="76"/>
      <c r="P207" s="76"/>
      <c r="Q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76"/>
      <c r="O208" s="76"/>
      <c r="P208" s="76"/>
      <c r="Q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76"/>
      <c r="O209" s="76"/>
      <c r="P209" s="76"/>
      <c r="Q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76"/>
      <c r="O210" s="76"/>
      <c r="P210" s="76"/>
      <c r="Q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76"/>
      <c r="O211" s="76"/>
      <c r="P211" s="76"/>
      <c r="Q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76"/>
      <c r="O212" s="76"/>
      <c r="P212" s="76"/>
      <c r="Q212" s="76"/>
    </row>
    <row r="213">
      <c r="A213" s="76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76"/>
      <c r="O213" s="76"/>
      <c r="P213" s="76"/>
      <c r="Q213" s="76"/>
    </row>
    <row r="214">
      <c r="A214" s="76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76"/>
      <c r="O214" s="76"/>
      <c r="P214" s="76"/>
      <c r="Q214" s="76"/>
    </row>
    <row r="215">
      <c r="A215" s="76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76"/>
      <c r="O215" s="76"/>
      <c r="P215" s="76"/>
      <c r="Q215" s="76"/>
    </row>
    <row r="216">
      <c r="A216" s="76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76"/>
      <c r="O216" s="76"/>
      <c r="P216" s="76"/>
      <c r="Q216" s="76"/>
    </row>
    <row r="217">
      <c r="A217" s="156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76"/>
      <c r="O217" s="76"/>
      <c r="P217" s="76"/>
      <c r="Q217" s="76"/>
    </row>
    <row r="218">
      <c r="A218" s="156"/>
      <c r="B218" s="76"/>
      <c r="C218" s="76"/>
      <c r="D218" s="52"/>
      <c r="E218" s="76"/>
      <c r="F218" s="76"/>
      <c r="G218" s="76"/>
      <c r="H218" s="76"/>
      <c r="I218" s="52"/>
      <c r="J218" s="52"/>
      <c r="K218" s="76"/>
      <c r="L218" s="76"/>
      <c r="M218" s="52"/>
      <c r="N218" s="76"/>
      <c r="O218" s="76"/>
      <c r="P218" s="76"/>
      <c r="Q218" s="76"/>
    </row>
    <row r="219">
      <c r="A219" s="76"/>
      <c r="B219" s="76"/>
      <c r="C219" s="76"/>
      <c r="D219" s="52"/>
      <c r="E219" s="76"/>
      <c r="F219" s="76"/>
      <c r="G219" s="76"/>
      <c r="H219" s="76"/>
      <c r="I219" s="52"/>
      <c r="J219" s="52"/>
      <c r="K219" s="76"/>
      <c r="L219" s="76"/>
      <c r="M219" s="52"/>
      <c r="N219" s="76"/>
      <c r="O219" s="76"/>
      <c r="P219" s="76"/>
      <c r="Q219" s="76"/>
    </row>
    <row r="220">
      <c r="A220" s="76"/>
      <c r="B220" s="76"/>
      <c r="C220" s="76"/>
      <c r="D220" s="52"/>
      <c r="E220" s="76"/>
      <c r="F220" s="76"/>
      <c r="G220" s="76"/>
      <c r="H220" s="76"/>
      <c r="I220" s="52"/>
      <c r="J220" s="52"/>
      <c r="K220" s="76"/>
      <c r="L220" s="76"/>
      <c r="M220" s="52"/>
      <c r="N220" s="76"/>
      <c r="O220" s="76"/>
      <c r="P220" s="76"/>
      <c r="Q220" s="76"/>
    </row>
    <row r="221">
      <c r="A221" s="76"/>
      <c r="B221" s="76"/>
      <c r="C221" s="76"/>
      <c r="D221" s="52"/>
      <c r="E221" s="76"/>
      <c r="F221" s="76"/>
      <c r="G221" s="76"/>
      <c r="H221" s="76"/>
      <c r="I221" s="52"/>
      <c r="J221" s="52"/>
      <c r="K221" s="76"/>
      <c r="L221" s="76"/>
      <c r="M221" s="52"/>
      <c r="N221" s="76"/>
      <c r="O221" s="76"/>
      <c r="P221" s="76"/>
      <c r="Q221" s="76"/>
    </row>
    <row r="222">
      <c r="A222" s="76"/>
      <c r="B222" s="76"/>
      <c r="C222" s="76"/>
      <c r="D222" s="52"/>
      <c r="E222" s="76"/>
      <c r="F222" s="76"/>
      <c r="G222" s="76"/>
      <c r="H222" s="76"/>
      <c r="I222" s="52"/>
      <c r="J222" s="52"/>
      <c r="K222" s="76"/>
      <c r="L222" s="76"/>
      <c r="M222" s="52"/>
      <c r="N222" s="76"/>
      <c r="O222" s="76"/>
      <c r="P222" s="76"/>
      <c r="Q222" s="76"/>
    </row>
    <row r="223">
      <c r="A223" s="76"/>
      <c r="B223" s="76"/>
      <c r="C223" s="76"/>
      <c r="D223" s="52"/>
      <c r="E223" s="76"/>
      <c r="F223" s="76"/>
      <c r="G223" s="76"/>
      <c r="H223" s="76"/>
      <c r="I223" s="52"/>
      <c r="J223" s="52"/>
      <c r="K223" s="76"/>
      <c r="L223" s="76"/>
      <c r="M223" s="52"/>
      <c r="N223" s="76"/>
      <c r="O223" s="76"/>
      <c r="P223" s="76"/>
      <c r="Q223" s="76"/>
    </row>
    <row r="224">
      <c r="A224" s="76"/>
      <c r="B224" s="76"/>
      <c r="C224" s="76"/>
      <c r="D224" s="52"/>
      <c r="E224" s="76"/>
      <c r="F224" s="76"/>
      <c r="G224" s="76"/>
      <c r="H224" s="76"/>
      <c r="I224" s="52"/>
      <c r="J224" s="52"/>
      <c r="K224" s="76"/>
      <c r="L224" s="76"/>
      <c r="M224" s="52"/>
      <c r="N224" s="76"/>
      <c r="O224" s="76"/>
      <c r="P224" s="76"/>
      <c r="Q224" s="76"/>
    </row>
    <row r="225">
      <c r="A225" s="76"/>
      <c r="B225" s="76"/>
      <c r="C225" s="76"/>
      <c r="D225" s="52"/>
      <c r="E225" s="76"/>
      <c r="F225" s="76"/>
      <c r="G225" s="76"/>
      <c r="H225" s="76"/>
      <c r="I225" s="52"/>
      <c r="J225" s="52"/>
      <c r="K225" s="76"/>
      <c r="L225" s="76"/>
      <c r="M225" s="52"/>
      <c r="N225" s="76"/>
      <c r="O225" s="76"/>
      <c r="P225" s="76"/>
      <c r="Q225" s="76"/>
    </row>
    <row r="226">
      <c r="A226" s="76"/>
      <c r="B226" s="76"/>
      <c r="C226" s="76"/>
      <c r="D226" s="52"/>
      <c r="E226" s="76"/>
      <c r="F226" s="76"/>
      <c r="G226" s="76"/>
      <c r="H226" s="76"/>
      <c r="I226" s="52"/>
      <c r="J226" s="52"/>
      <c r="K226" s="76"/>
      <c r="L226" s="76"/>
      <c r="M226" s="52"/>
      <c r="N226" s="76"/>
      <c r="O226" s="76"/>
      <c r="P226" s="76"/>
      <c r="Q226" s="76"/>
    </row>
    <row r="227">
      <c r="A227" s="76"/>
      <c r="B227" s="76"/>
      <c r="C227" s="76"/>
      <c r="D227" s="52"/>
      <c r="E227" s="76"/>
      <c r="F227" s="76"/>
      <c r="G227" s="76"/>
      <c r="H227" s="76"/>
      <c r="I227" s="52"/>
      <c r="J227" s="52"/>
      <c r="K227" s="76"/>
      <c r="L227" s="76"/>
      <c r="M227" s="52"/>
      <c r="N227" s="76"/>
      <c r="O227" s="76"/>
      <c r="P227" s="76"/>
      <c r="Q227" s="76"/>
    </row>
    <row r="228">
      <c r="A228" s="76"/>
      <c r="B228" s="76"/>
      <c r="C228" s="76"/>
      <c r="D228" s="52"/>
      <c r="E228" s="76"/>
      <c r="F228" s="76"/>
      <c r="G228" s="76"/>
      <c r="H228" s="76"/>
      <c r="I228" s="52"/>
      <c r="J228" s="52"/>
      <c r="K228" s="76"/>
      <c r="L228" s="76"/>
      <c r="M228" s="52"/>
      <c r="N228" s="76"/>
      <c r="O228" s="76"/>
      <c r="P228" s="76"/>
      <c r="Q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76"/>
      <c r="O229" s="76"/>
      <c r="P229" s="76"/>
      <c r="Q229" s="76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76"/>
      <c r="O230" s="76"/>
      <c r="P230" s="76"/>
      <c r="Q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52"/>
      <c r="J231" s="52"/>
      <c r="K231" s="76"/>
      <c r="L231" s="76"/>
      <c r="M231" s="76"/>
      <c r="N231" s="76"/>
      <c r="O231" s="76"/>
      <c r="P231" s="76"/>
      <c r="Q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52"/>
      <c r="J232" s="52"/>
      <c r="K232" s="76"/>
      <c r="L232" s="76"/>
      <c r="M232" s="76"/>
      <c r="N232" s="76"/>
      <c r="O232" s="76"/>
      <c r="P232" s="76"/>
      <c r="Q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52"/>
      <c r="J233" s="52"/>
      <c r="K233" s="76"/>
      <c r="L233" s="76"/>
      <c r="M233" s="76"/>
      <c r="N233" s="76"/>
      <c r="O233" s="76"/>
      <c r="P233" s="76"/>
      <c r="Q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52"/>
      <c r="J234" s="52"/>
      <c r="K234" s="76"/>
      <c r="L234" s="76"/>
      <c r="M234" s="76"/>
      <c r="N234" s="76"/>
      <c r="O234" s="76"/>
      <c r="P234" s="76"/>
      <c r="Q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52"/>
      <c r="J235" s="52"/>
      <c r="K235" s="76"/>
      <c r="L235" s="76"/>
      <c r="M235" s="76"/>
      <c r="N235" s="76"/>
      <c r="O235" s="76"/>
      <c r="P235" s="76"/>
      <c r="Q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52"/>
      <c r="J236" s="52"/>
      <c r="K236" s="76"/>
      <c r="L236" s="76"/>
      <c r="M236" s="76"/>
      <c r="N236" s="76"/>
      <c r="O236" s="76"/>
      <c r="P236" s="76"/>
      <c r="Q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52"/>
      <c r="J237" s="52"/>
      <c r="K237" s="76"/>
      <c r="L237" s="76"/>
      <c r="M237" s="76"/>
      <c r="N237" s="76"/>
      <c r="O237" s="76"/>
      <c r="P237" s="76"/>
      <c r="Q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</row>
  </sheetData>
  <autoFilter ref="$A$4:$K$49"/>
  <mergeCells count="1">
    <mergeCell ref="O3:Q3"/>
  </mergeCells>
  <hyperlinks>
    <hyperlink r:id="rId1" ref="B2"/>
  </hyperlin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0.0"/>
    <col customWidth="1" min="13" max="13" width="20.5"/>
    <col customWidth="1" min="14" max="14" width="22.25"/>
  </cols>
  <sheetData>
    <row r="1">
      <c r="A1" s="52" t="s">
        <v>933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76"/>
    </row>
    <row r="2">
      <c r="A2" s="52" t="s">
        <v>466</v>
      </c>
      <c r="B2" s="155" t="s">
        <v>985</v>
      </c>
      <c r="C2" s="52"/>
      <c r="D2" s="52"/>
      <c r="E2" s="52"/>
      <c r="F2" s="52">
        <v>4.042</v>
      </c>
      <c r="G2" s="52">
        <v>17.01</v>
      </c>
      <c r="H2" s="52">
        <v>32.9</v>
      </c>
      <c r="I2" s="52">
        <f>H2-16.3</f>
        <v>16.6</v>
      </c>
      <c r="J2" s="52"/>
      <c r="K2" s="52"/>
      <c r="L2" s="52">
        <v>3.0</v>
      </c>
      <c r="M2" s="52"/>
      <c r="N2" s="52">
        <f>'Totals % Goal'!F5</f>
        <v>1.1</v>
      </c>
      <c r="O2" s="52"/>
      <c r="P2" s="52"/>
      <c r="Q2" s="52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 t="s">
        <v>387</v>
      </c>
      <c r="N4" s="7" t="s">
        <v>388</v>
      </c>
      <c r="O4" s="7" t="s">
        <v>65</v>
      </c>
      <c r="P4" s="7" t="s">
        <v>101</v>
      </c>
      <c r="Q4" s="7" t="s">
        <v>253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156">
        <v>45249.0</v>
      </c>
      <c r="B5" s="52">
        <v>3063.0</v>
      </c>
      <c r="C5" s="52" t="s">
        <v>471</v>
      </c>
      <c r="D5" s="52">
        <v>32.905</v>
      </c>
      <c r="E5" s="52">
        <v>36.0</v>
      </c>
      <c r="F5" s="52">
        <v>108.26</v>
      </c>
      <c r="G5" s="52">
        <v>7841662.0</v>
      </c>
      <c r="H5" s="52">
        <v>61.04</v>
      </c>
      <c r="I5" s="52" t="s">
        <v>65</v>
      </c>
      <c r="J5" s="52" t="s">
        <v>164</v>
      </c>
      <c r="K5" s="52" t="s">
        <v>203</v>
      </c>
      <c r="L5" s="76"/>
      <c r="M5" s="52" t="str">
        <f t="shared" ref="M5:M172" si="1">if(K5="low","140MeV","750MeV")</f>
        <v>750MeV</v>
      </c>
      <c r="N5" s="76" t="str">
        <f t="shared" ref="N5:N172" si="2">if(K5="low","140MeV","650MeV")</f>
        <v>650MeV</v>
      </c>
      <c r="O5" s="76">
        <f>if($I5="LH2",0+$F5,0)</f>
        <v>108.26</v>
      </c>
      <c r="P5" s="76">
        <f>if($I5="LD2",0+$F5,0)</f>
        <v>0</v>
      </c>
      <c r="Q5" s="76">
        <f>if($I5="dummy",0+$F5,0)</f>
        <v>0</v>
      </c>
    </row>
    <row r="6">
      <c r="A6" s="76"/>
      <c r="B6" s="52">
        <v>3064.0</v>
      </c>
      <c r="C6" s="52" t="s">
        <v>471</v>
      </c>
      <c r="D6" s="52">
        <v>32.905</v>
      </c>
      <c r="E6" s="52">
        <v>36.0</v>
      </c>
      <c r="F6" s="52">
        <v>107.36</v>
      </c>
      <c r="G6" s="52">
        <v>7833213.0</v>
      </c>
      <c r="H6" s="52" t="s">
        <v>986</v>
      </c>
      <c r="I6" s="52" t="s">
        <v>65</v>
      </c>
      <c r="J6" s="52" t="s">
        <v>164</v>
      </c>
      <c r="K6" s="52" t="s">
        <v>203</v>
      </c>
      <c r="L6" s="76"/>
      <c r="M6" s="52" t="str">
        <f t="shared" si="1"/>
        <v>750MeV</v>
      </c>
      <c r="N6" s="76" t="str">
        <f t="shared" si="2"/>
        <v>650MeV</v>
      </c>
      <c r="O6" s="76">
        <f t="shared" ref="O6:O172" si="3">if($I6="LH2",$O5+$F6,$O5+0)</f>
        <v>215.62</v>
      </c>
      <c r="P6" s="76">
        <f t="shared" ref="P6:P172" si="4">if($I6="LD2",$P5+$F6,$P5+0)</f>
        <v>0</v>
      </c>
      <c r="Q6" s="76">
        <f t="shared" ref="Q6:Q172" si="5">if($I6="dummy",$Q5+$F6,$Q5+0)</f>
        <v>0</v>
      </c>
    </row>
    <row r="7">
      <c r="A7" s="104"/>
      <c r="B7" s="52">
        <v>3065.0</v>
      </c>
      <c r="C7" s="52" t="s">
        <v>471</v>
      </c>
      <c r="D7" s="52">
        <v>32.905</v>
      </c>
      <c r="E7" s="52">
        <v>24.0</v>
      </c>
      <c r="F7" s="52">
        <v>26.82</v>
      </c>
      <c r="G7" s="52">
        <v>1333238.0</v>
      </c>
      <c r="H7" s="52">
        <v>20.86</v>
      </c>
      <c r="I7" s="52" t="s">
        <v>65</v>
      </c>
      <c r="J7" s="52" t="s">
        <v>164</v>
      </c>
      <c r="K7" s="52" t="s">
        <v>203</v>
      </c>
      <c r="L7" s="76"/>
      <c r="M7" s="52" t="str">
        <f t="shared" si="1"/>
        <v>750MeV</v>
      </c>
      <c r="N7" s="76" t="str">
        <f t="shared" si="2"/>
        <v>650MeV</v>
      </c>
      <c r="O7" s="76">
        <f t="shared" si="3"/>
        <v>242.44</v>
      </c>
      <c r="P7" s="76">
        <f t="shared" si="4"/>
        <v>0</v>
      </c>
      <c r="Q7" s="76">
        <f t="shared" si="5"/>
        <v>0</v>
      </c>
    </row>
    <row r="8">
      <c r="A8" s="76"/>
      <c r="B8" s="52">
        <v>3066.0</v>
      </c>
      <c r="C8" s="52" t="s">
        <v>471</v>
      </c>
      <c r="D8" s="52">
        <v>32.905</v>
      </c>
      <c r="E8" s="52">
        <v>12.0</v>
      </c>
      <c r="F8" s="52">
        <v>14.99</v>
      </c>
      <c r="G8" s="52">
        <v>437452.0</v>
      </c>
      <c r="H8" s="52">
        <v>22.12</v>
      </c>
      <c r="I8" s="52" t="s">
        <v>65</v>
      </c>
      <c r="J8" s="52" t="s">
        <v>164</v>
      </c>
      <c r="K8" s="52" t="s">
        <v>203</v>
      </c>
      <c r="L8" s="76"/>
      <c r="M8" s="52" t="str">
        <f t="shared" si="1"/>
        <v>750MeV</v>
      </c>
      <c r="N8" s="76" t="str">
        <f t="shared" si="2"/>
        <v>650MeV</v>
      </c>
      <c r="O8" s="76">
        <f t="shared" si="3"/>
        <v>257.43</v>
      </c>
      <c r="P8" s="76">
        <f t="shared" si="4"/>
        <v>0</v>
      </c>
      <c r="Q8" s="76">
        <f t="shared" si="5"/>
        <v>0</v>
      </c>
    </row>
    <row r="9">
      <c r="A9" s="76"/>
      <c r="B9" s="52">
        <v>3067.0</v>
      </c>
      <c r="C9" s="52" t="s">
        <v>475</v>
      </c>
      <c r="D9" s="52">
        <v>32.905</v>
      </c>
      <c r="E9" s="52">
        <v>36.0</v>
      </c>
      <c r="F9" s="52">
        <v>40.31</v>
      </c>
      <c r="G9" s="52">
        <v>3099514.0</v>
      </c>
      <c r="H9" s="52">
        <v>21.59</v>
      </c>
      <c r="I9" s="52" t="s">
        <v>65</v>
      </c>
      <c r="J9" s="52" t="s">
        <v>102</v>
      </c>
      <c r="K9" s="52" t="s">
        <v>203</v>
      </c>
      <c r="L9" s="76"/>
      <c r="M9" s="52" t="str">
        <f t="shared" si="1"/>
        <v>750MeV</v>
      </c>
      <c r="N9" s="76" t="str">
        <f t="shared" si="2"/>
        <v>650MeV</v>
      </c>
      <c r="O9" s="76">
        <f t="shared" si="3"/>
        <v>297.74</v>
      </c>
      <c r="P9" s="76">
        <f t="shared" si="4"/>
        <v>0</v>
      </c>
      <c r="Q9" s="76">
        <f t="shared" si="5"/>
        <v>0</v>
      </c>
    </row>
    <row r="10">
      <c r="A10" s="76"/>
      <c r="B10" s="52">
        <v>3068.0</v>
      </c>
      <c r="C10" s="52" t="s">
        <v>475</v>
      </c>
      <c r="D10" s="52">
        <v>32.905</v>
      </c>
      <c r="E10" s="52">
        <v>24.0</v>
      </c>
      <c r="F10" s="52">
        <v>48.16</v>
      </c>
      <c r="G10" s="52">
        <v>2561228.0</v>
      </c>
      <c r="H10" s="52">
        <v>39.38</v>
      </c>
      <c r="I10" s="52" t="s">
        <v>65</v>
      </c>
      <c r="J10" s="52" t="s">
        <v>53</v>
      </c>
      <c r="K10" s="52" t="s">
        <v>203</v>
      </c>
      <c r="L10" s="76"/>
      <c r="M10" s="52" t="str">
        <f t="shared" si="1"/>
        <v>750MeV</v>
      </c>
      <c r="N10" s="76" t="str">
        <f t="shared" si="2"/>
        <v>650MeV</v>
      </c>
      <c r="O10" s="76">
        <f t="shared" si="3"/>
        <v>345.9</v>
      </c>
      <c r="P10" s="76">
        <f t="shared" si="4"/>
        <v>0</v>
      </c>
      <c r="Q10" s="76">
        <f t="shared" si="5"/>
        <v>0</v>
      </c>
    </row>
    <row r="11">
      <c r="A11" s="104"/>
      <c r="B11" s="52">
        <v>3069.0</v>
      </c>
      <c r="C11" s="52" t="s">
        <v>471</v>
      </c>
      <c r="D11" s="52">
        <v>32.905</v>
      </c>
      <c r="E11" s="52">
        <v>12.0</v>
      </c>
      <c r="F11" s="52">
        <v>15.58</v>
      </c>
      <c r="G11" s="52">
        <v>1294347.0</v>
      </c>
      <c r="H11" s="52">
        <v>22.3</v>
      </c>
      <c r="I11" s="52" t="s">
        <v>65</v>
      </c>
      <c r="J11" s="52" t="s">
        <v>164</v>
      </c>
      <c r="K11" s="52" t="s">
        <v>477</v>
      </c>
      <c r="L11" s="52"/>
      <c r="M11" s="52" t="str">
        <f t="shared" si="1"/>
        <v>140MeV</v>
      </c>
      <c r="N11" s="76" t="str">
        <f t="shared" si="2"/>
        <v>140MeV</v>
      </c>
      <c r="O11" s="76">
        <f t="shared" si="3"/>
        <v>361.48</v>
      </c>
      <c r="P11" s="76">
        <f t="shared" si="4"/>
        <v>0</v>
      </c>
      <c r="Q11" s="76">
        <f t="shared" si="5"/>
        <v>0</v>
      </c>
    </row>
    <row r="12">
      <c r="A12" s="76"/>
      <c r="B12" s="52">
        <v>3070.0</v>
      </c>
      <c r="C12" s="52" t="s">
        <v>471</v>
      </c>
      <c r="D12" s="52">
        <v>32.905</v>
      </c>
      <c r="E12" s="52">
        <v>36.0</v>
      </c>
      <c r="F12" s="52">
        <v>20.96</v>
      </c>
      <c r="G12" s="52">
        <v>1334083.0</v>
      </c>
      <c r="H12" s="52">
        <v>9.98</v>
      </c>
      <c r="I12" s="52" t="s">
        <v>65</v>
      </c>
      <c r="J12" s="52" t="s">
        <v>400</v>
      </c>
      <c r="K12" s="52" t="s">
        <v>223</v>
      </c>
      <c r="L12" s="52"/>
      <c r="M12" s="52" t="str">
        <f t="shared" si="1"/>
        <v>750MeV</v>
      </c>
      <c r="N12" s="76" t="str">
        <f t="shared" si="2"/>
        <v>650MeV</v>
      </c>
      <c r="O12" s="76">
        <f t="shared" si="3"/>
        <v>382.44</v>
      </c>
      <c r="P12" s="76">
        <f t="shared" si="4"/>
        <v>0</v>
      </c>
      <c r="Q12" s="76">
        <f t="shared" si="5"/>
        <v>0</v>
      </c>
    </row>
    <row r="13">
      <c r="A13" s="139"/>
      <c r="B13" s="43">
        <v>3071.0</v>
      </c>
      <c r="C13" s="43" t="s">
        <v>471</v>
      </c>
      <c r="D13" s="43">
        <v>32.905</v>
      </c>
      <c r="E13" s="43">
        <v>36.0</v>
      </c>
      <c r="F13" s="43">
        <v>30.34</v>
      </c>
      <c r="G13" s="43">
        <v>2077168.0</v>
      </c>
      <c r="H13" s="43">
        <v>18.73</v>
      </c>
      <c r="I13" s="43" t="s">
        <v>229</v>
      </c>
      <c r="J13" s="43" t="s">
        <v>164</v>
      </c>
      <c r="K13" s="43" t="s">
        <v>203</v>
      </c>
      <c r="L13" s="43"/>
      <c r="M13" s="43" t="str">
        <f t="shared" si="1"/>
        <v>750MeV</v>
      </c>
      <c r="N13" s="139" t="str">
        <f t="shared" si="2"/>
        <v>650MeV</v>
      </c>
      <c r="O13" s="139">
        <f t="shared" si="3"/>
        <v>382.44</v>
      </c>
      <c r="P13" s="139">
        <f t="shared" si="4"/>
        <v>0</v>
      </c>
      <c r="Q13" s="139">
        <f t="shared" si="5"/>
        <v>30.34</v>
      </c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</row>
    <row r="14">
      <c r="A14" s="139"/>
      <c r="B14" s="43">
        <v>3072.0</v>
      </c>
      <c r="C14" s="43" t="s">
        <v>471</v>
      </c>
      <c r="D14" s="43">
        <v>32.905</v>
      </c>
      <c r="E14" s="43">
        <v>18.0</v>
      </c>
      <c r="F14" s="43">
        <v>27.38</v>
      </c>
      <c r="G14" s="43">
        <v>964437.0</v>
      </c>
      <c r="H14" s="43">
        <v>26.79</v>
      </c>
      <c r="I14" s="43" t="s">
        <v>229</v>
      </c>
      <c r="J14" s="43" t="s">
        <v>164</v>
      </c>
      <c r="K14" s="43" t="s">
        <v>203</v>
      </c>
      <c r="L14" s="43"/>
      <c r="M14" s="43" t="str">
        <f t="shared" si="1"/>
        <v>750MeV</v>
      </c>
      <c r="N14" s="139" t="str">
        <f t="shared" si="2"/>
        <v>650MeV</v>
      </c>
      <c r="O14" s="139">
        <f t="shared" si="3"/>
        <v>382.44</v>
      </c>
      <c r="P14" s="139">
        <f t="shared" si="4"/>
        <v>0</v>
      </c>
      <c r="Q14" s="139">
        <f t="shared" si="5"/>
        <v>57.72</v>
      </c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</row>
    <row r="15">
      <c r="A15" s="86"/>
      <c r="B15" s="83">
        <v>3073.0</v>
      </c>
      <c r="C15" s="83" t="s">
        <v>190</v>
      </c>
      <c r="D15" s="83">
        <v>32.905</v>
      </c>
      <c r="E15" s="83">
        <v>21.0</v>
      </c>
      <c r="F15" s="83">
        <v>0.0</v>
      </c>
      <c r="G15" s="83">
        <v>170330.0</v>
      </c>
      <c r="H15" s="83">
        <v>0.0</v>
      </c>
      <c r="I15" s="83" t="s">
        <v>101</v>
      </c>
      <c r="J15" s="83" t="s">
        <v>164</v>
      </c>
      <c r="K15" s="83" t="s">
        <v>203</v>
      </c>
      <c r="L15" s="83"/>
      <c r="M15" s="83" t="str">
        <f t="shared" si="1"/>
        <v>750MeV</v>
      </c>
      <c r="N15" s="86" t="str">
        <f t="shared" si="2"/>
        <v>650MeV</v>
      </c>
      <c r="O15" s="86">
        <f t="shared" si="3"/>
        <v>382.44</v>
      </c>
      <c r="P15" s="86">
        <f t="shared" si="4"/>
        <v>0</v>
      </c>
      <c r="Q15" s="86">
        <f t="shared" si="5"/>
        <v>57.72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>
      <c r="A16" s="86"/>
      <c r="B16" s="83">
        <v>3074.0</v>
      </c>
      <c r="C16" s="83" t="s">
        <v>190</v>
      </c>
      <c r="D16" s="83">
        <v>32.905</v>
      </c>
      <c r="E16" s="83">
        <v>18.0</v>
      </c>
      <c r="F16" s="83">
        <v>0.0</v>
      </c>
      <c r="G16" s="83">
        <v>300470.0</v>
      </c>
      <c r="H16" s="83">
        <v>1.24</v>
      </c>
      <c r="I16" s="83" t="s">
        <v>101</v>
      </c>
      <c r="J16" s="83" t="s">
        <v>164</v>
      </c>
      <c r="K16" s="83" t="s">
        <v>203</v>
      </c>
      <c r="L16" s="83"/>
      <c r="M16" s="83" t="str">
        <f t="shared" si="1"/>
        <v>750MeV</v>
      </c>
      <c r="N16" s="86" t="str">
        <f t="shared" si="2"/>
        <v>650MeV</v>
      </c>
      <c r="O16" s="86">
        <f t="shared" si="3"/>
        <v>382.44</v>
      </c>
      <c r="P16" s="86">
        <f t="shared" si="4"/>
        <v>0</v>
      </c>
      <c r="Q16" s="86">
        <f t="shared" si="5"/>
        <v>57.72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>
      <c r="A17" s="86"/>
      <c r="B17" s="83">
        <v>3075.0</v>
      </c>
      <c r="C17" s="83" t="s">
        <v>190</v>
      </c>
      <c r="D17" s="83">
        <v>32.905</v>
      </c>
      <c r="E17" s="83">
        <v>12.0</v>
      </c>
      <c r="F17" s="83">
        <v>0.0</v>
      </c>
      <c r="G17" s="83">
        <v>435558.0</v>
      </c>
      <c r="H17" s="83">
        <v>3.33</v>
      </c>
      <c r="I17" s="83" t="s">
        <v>101</v>
      </c>
      <c r="J17" s="83" t="s">
        <v>164</v>
      </c>
      <c r="K17" s="83" t="s">
        <v>203</v>
      </c>
      <c r="L17" s="83"/>
      <c r="M17" s="83" t="str">
        <f t="shared" si="1"/>
        <v>750MeV</v>
      </c>
      <c r="N17" s="86" t="str">
        <f t="shared" si="2"/>
        <v>650MeV</v>
      </c>
      <c r="O17" s="86">
        <f t="shared" si="3"/>
        <v>382.44</v>
      </c>
      <c r="P17" s="86">
        <f t="shared" si="4"/>
        <v>0</v>
      </c>
      <c r="Q17" s="86">
        <f t="shared" si="5"/>
        <v>57.72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>
      <c r="A18" s="157">
        <v>45250.0</v>
      </c>
      <c r="B18" s="83">
        <v>3076.0</v>
      </c>
      <c r="C18" s="83" t="s">
        <v>190</v>
      </c>
      <c r="D18" s="83">
        <v>32.905</v>
      </c>
      <c r="E18" s="83">
        <v>15.0</v>
      </c>
      <c r="F18" s="83">
        <v>0.0</v>
      </c>
      <c r="G18" s="83">
        <v>130192.0</v>
      </c>
      <c r="H18" s="83">
        <v>0.0</v>
      </c>
      <c r="I18" s="83" t="s">
        <v>101</v>
      </c>
      <c r="J18" s="83" t="s">
        <v>164</v>
      </c>
      <c r="K18" s="83" t="s">
        <v>203</v>
      </c>
      <c r="L18" s="83"/>
      <c r="M18" s="83" t="str">
        <f t="shared" si="1"/>
        <v>750MeV</v>
      </c>
      <c r="N18" s="86" t="str">
        <f t="shared" si="2"/>
        <v>650MeV</v>
      </c>
      <c r="O18" s="86">
        <f t="shared" si="3"/>
        <v>382.44</v>
      </c>
      <c r="P18" s="86">
        <f t="shared" si="4"/>
        <v>0</v>
      </c>
      <c r="Q18" s="86">
        <f t="shared" si="5"/>
        <v>57.72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>
      <c r="A19" s="86"/>
      <c r="B19" s="83">
        <v>3077.0</v>
      </c>
      <c r="C19" s="83" t="s">
        <v>471</v>
      </c>
      <c r="D19" s="83">
        <v>32.905</v>
      </c>
      <c r="E19" s="83">
        <v>13.0</v>
      </c>
      <c r="F19" s="83">
        <v>42.64</v>
      </c>
      <c r="G19" s="83">
        <v>8301125.0</v>
      </c>
      <c r="H19" s="83">
        <v>62.06</v>
      </c>
      <c r="I19" s="83" t="s">
        <v>101</v>
      </c>
      <c r="J19" s="83" t="s">
        <v>164</v>
      </c>
      <c r="K19" s="83" t="s">
        <v>203</v>
      </c>
      <c r="L19" s="83"/>
      <c r="M19" s="83" t="str">
        <f t="shared" si="1"/>
        <v>750MeV</v>
      </c>
      <c r="N19" s="86" t="str">
        <f t="shared" si="2"/>
        <v>650MeV</v>
      </c>
      <c r="O19" s="86">
        <f t="shared" si="3"/>
        <v>382.44</v>
      </c>
      <c r="P19" s="86">
        <f t="shared" si="4"/>
        <v>42.64</v>
      </c>
      <c r="Q19" s="86">
        <f t="shared" si="5"/>
        <v>57.72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>
      <c r="A20" s="86"/>
      <c r="B20" s="83">
        <v>3078.0</v>
      </c>
      <c r="C20" s="83" t="s">
        <v>471</v>
      </c>
      <c r="D20" s="83">
        <v>32.905</v>
      </c>
      <c r="E20" s="83">
        <v>13.0</v>
      </c>
      <c r="F20" s="83">
        <v>38.29</v>
      </c>
      <c r="G20" s="83">
        <v>7508941.0</v>
      </c>
      <c r="H20" s="83">
        <v>71.82</v>
      </c>
      <c r="I20" s="83" t="s">
        <v>101</v>
      </c>
      <c r="J20" s="83" t="s">
        <v>164</v>
      </c>
      <c r="K20" s="83" t="s">
        <v>203</v>
      </c>
      <c r="L20" s="83"/>
      <c r="M20" s="83" t="str">
        <f t="shared" si="1"/>
        <v>750MeV</v>
      </c>
      <c r="N20" s="86" t="str">
        <f t="shared" si="2"/>
        <v>650MeV</v>
      </c>
      <c r="O20" s="86">
        <f t="shared" si="3"/>
        <v>382.44</v>
      </c>
      <c r="P20" s="86">
        <f t="shared" si="4"/>
        <v>80.93</v>
      </c>
      <c r="Q20" s="86">
        <f t="shared" si="5"/>
        <v>57.72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>
      <c r="A21" s="86"/>
      <c r="B21" s="83">
        <v>3079.0</v>
      </c>
      <c r="C21" s="83" t="s">
        <v>471</v>
      </c>
      <c r="D21" s="83">
        <v>32.905</v>
      </c>
      <c r="E21" s="83">
        <v>13.0</v>
      </c>
      <c r="F21" s="83">
        <v>42.24</v>
      </c>
      <c r="G21" s="83">
        <v>8237094.0</v>
      </c>
      <c r="H21" s="83">
        <v>63.12</v>
      </c>
      <c r="I21" s="83" t="s">
        <v>101</v>
      </c>
      <c r="J21" s="83" t="s">
        <v>164</v>
      </c>
      <c r="K21" s="83" t="s">
        <v>203</v>
      </c>
      <c r="L21" s="83"/>
      <c r="M21" s="83" t="str">
        <f t="shared" si="1"/>
        <v>750MeV</v>
      </c>
      <c r="N21" s="86" t="str">
        <f t="shared" si="2"/>
        <v>650MeV</v>
      </c>
      <c r="O21" s="86">
        <f t="shared" si="3"/>
        <v>382.44</v>
      </c>
      <c r="P21" s="86">
        <f t="shared" si="4"/>
        <v>123.17</v>
      </c>
      <c r="Q21" s="86">
        <f t="shared" si="5"/>
        <v>57.72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>
      <c r="A22" s="86"/>
      <c r="B22" s="83">
        <v>3080.0</v>
      </c>
      <c r="C22" s="83" t="s">
        <v>471</v>
      </c>
      <c r="D22" s="83">
        <v>32.905</v>
      </c>
      <c r="E22" s="83">
        <v>13.0</v>
      </c>
      <c r="F22" s="83">
        <v>35.59</v>
      </c>
      <c r="G22" s="83">
        <v>6963960.0</v>
      </c>
      <c r="H22" s="83">
        <v>59.89</v>
      </c>
      <c r="I22" s="83" t="s">
        <v>101</v>
      </c>
      <c r="J22" s="83" t="s">
        <v>164</v>
      </c>
      <c r="K22" s="83" t="s">
        <v>203</v>
      </c>
      <c r="L22" s="83"/>
      <c r="M22" s="83" t="str">
        <f t="shared" si="1"/>
        <v>750MeV</v>
      </c>
      <c r="N22" s="86" t="str">
        <f t="shared" si="2"/>
        <v>650MeV</v>
      </c>
      <c r="O22" s="86">
        <f t="shared" si="3"/>
        <v>382.44</v>
      </c>
      <c r="P22" s="86">
        <f t="shared" si="4"/>
        <v>158.76</v>
      </c>
      <c r="Q22" s="86">
        <f t="shared" si="5"/>
        <v>57.72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>
      <c r="A23" s="157"/>
      <c r="B23" s="83">
        <v>3081.0</v>
      </c>
      <c r="C23" s="83" t="s">
        <v>471</v>
      </c>
      <c r="D23" s="83">
        <v>32.905</v>
      </c>
      <c r="E23" s="83">
        <v>10.0</v>
      </c>
      <c r="F23" s="83">
        <v>16.35</v>
      </c>
      <c r="G23" s="83">
        <v>2502045.0</v>
      </c>
      <c r="H23" s="83">
        <v>27.71</v>
      </c>
      <c r="I23" s="83" t="s">
        <v>101</v>
      </c>
      <c r="J23" s="83" t="s">
        <v>164</v>
      </c>
      <c r="K23" s="83" t="s">
        <v>203</v>
      </c>
      <c r="L23" s="86"/>
      <c r="M23" s="83" t="str">
        <f t="shared" si="1"/>
        <v>750MeV</v>
      </c>
      <c r="N23" s="86" t="str">
        <f t="shared" si="2"/>
        <v>650MeV</v>
      </c>
      <c r="O23" s="86">
        <f t="shared" si="3"/>
        <v>382.44</v>
      </c>
      <c r="P23" s="86">
        <f t="shared" si="4"/>
        <v>175.11</v>
      </c>
      <c r="Q23" s="86">
        <f t="shared" si="5"/>
        <v>57.72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>
      <c r="A24" s="157">
        <v>45251.0</v>
      </c>
      <c r="B24" s="83">
        <v>3096.0</v>
      </c>
      <c r="C24" s="83" t="s">
        <v>471</v>
      </c>
      <c r="D24" s="83">
        <v>32.905</v>
      </c>
      <c r="E24" s="83">
        <v>7.0</v>
      </c>
      <c r="F24" s="83">
        <v>8.72</v>
      </c>
      <c r="G24" s="83">
        <v>1079786.0</v>
      </c>
      <c r="H24" s="83">
        <v>23.83</v>
      </c>
      <c r="I24" s="83" t="s">
        <v>101</v>
      </c>
      <c r="J24" s="83" t="s">
        <v>164</v>
      </c>
      <c r="K24" s="83" t="s">
        <v>203</v>
      </c>
      <c r="L24" s="83"/>
      <c r="M24" s="83" t="str">
        <f t="shared" si="1"/>
        <v>750MeV</v>
      </c>
      <c r="N24" s="86" t="str">
        <f t="shared" si="2"/>
        <v>650MeV</v>
      </c>
      <c r="O24" s="86">
        <f t="shared" si="3"/>
        <v>382.44</v>
      </c>
      <c r="P24" s="86">
        <f t="shared" si="4"/>
        <v>183.83</v>
      </c>
      <c r="Q24" s="86">
        <f t="shared" si="5"/>
        <v>57.72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>
      <c r="A25" s="86"/>
      <c r="B25" s="83">
        <v>3097.0</v>
      </c>
      <c r="C25" s="83" t="s">
        <v>190</v>
      </c>
      <c r="D25" s="83">
        <v>32.905</v>
      </c>
      <c r="E25" s="83">
        <v>7.0</v>
      </c>
      <c r="F25" s="83">
        <v>0.0</v>
      </c>
      <c r="G25" s="83">
        <v>46134.0</v>
      </c>
      <c r="H25" s="83">
        <v>0.0</v>
      </c>
      <c r="I25" s="83" t="s">
        <v>101</v>
      </c>
      <c r="J25" s="83" t="s">
        <v>53</v>
      </c>
      <c r="K25" s="83" t="s">
        <v>203</v>
      </c>
      <c r="L25" s="86"/>
      <c r="M25" s="83" t="str">
        <f t="shared" si="1"/>
        <v>750MeV</v>
      </c>
      <c r="N25" s="86" t="str">
        <f t="shared" si="2"/>
        <v>650MeV</v>
      </c>
      <c r="O25" s="86">
        <f t="shared" si="3"/>
        <v>382.44</v>
      </c>
      <c r="P25" s="86">
        <f t="shared" si="4"/>
        <v>183.83</v>
      </c>
      <c r="Q25" s="86">
        <f t="shared" si="5"/>
        <v>57.72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>
      <c r="A26" s="86"/>
      <c r="B26" s="83">
        <v>3098.0</v>
      </c>
      <c r="C26" s="83" t="s">
        <v>475</v>
      </c>
      <c r="D26" s="83">
        <v>32.905</v>
      </c>
      <c r="E26" s="83">
        <v>13.0</v>
      </c>
      <c r="F26" s="83">
        <v>12.8</v>
      </c>
      <c r="G26" s="83">
        <v>2732339.0</v>
      </c>
      <c r="H26" s="83">
        <v>20.33</v>
      </c>
      <c r="I26" s="83" t="s">
        <v>101</v>
      </c>
      <c r="J26" s="83" t="s">
        <v>102</v>
      </c>
      <c r="K26" s="83" t="s">
        <v>203</v>
      </c>
      <c r="L26" s="83"/>
      <c r="M26" s="83" t="str">
        <f t="shared" si="1"/>
        <v>750MeV</v>
      </c>
      <c r="N26" s="86" t="str">
        <f t="shared" si="2"/>
        <v>650MeV</v>
      </c>
      <c r="O26" s="86">
        <f t="shared" si="3"/>
        <v>382.44</v>
      </c>
      <c r="P26" s="86">
        <f t="shared" si="4"/>
        <v>196.63</v>
      </c>
      <c r="Q26" s="86">
        <f t="shared" si="5"/>
        <v>57.72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>
      <c r="A27" s="86"/>
      <c r="B27" s="83">
        <v>3099.0</v>
      </c>
      <c r="C27" s="83" t="s">
        <v>154</v>
      </c>
      <c r="D27" s="83">
        <v>32.905</v>
      </c>
      <c r="E27" s="83">
        <v>10.0</v>
      </c>
      <c r="F27" s="83">
        <v>0.0</v>
      </c>
      <c r="G27" s="83">
        <v>0.0</v>
      </c>
      <c r="H27" s="83">
        <v>0.0</v>
      </c>
      <c r="I27" s="83" t="s">
        <v>101</v>
      </c>
      <c r="J27" s="83" t="s">
        <v>53</v>
      </c>
      <c r="K27" s="83" t="s">
        <v>203</v>
      </c>
      <c r="L27" s="83" t="s">
        <v>989</v>
      </c>
      <c r="M27" s="83" t="str">
        <f t="shared" si="1"/>
        <v>750MeV</v>
      </c>
      <c r="N27" s="86" t="str">
        <f t="shared" si="2"/>
        <v>650MeV</v>
      </c>
      <c r="O27" s="86">
        <f t="shared" si="3"/>
        <v>382.44</v>
      </c>
      <c r="P27" s="86">
        <f t="shared" si="4"/>
        <v>196.63</v>
      </c>
      <c r="Q27" s="86">
        <f t="shared" si="5"/>
        <v>57.72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>
      <c r="A28" s="86"/>
      <c r="B28" s="83">
        <v>3100.0</v>
      </c>
      <c r="C28" s="83" t="s">
        <v>475</v>
      </c>
      <c r="D28" s="83">
        <v>32.905</v>
      </c>
      <c r="E28" s="83">
        <v>10.0</v>
      </c>
      <c r="F28" s="83">
        <v>20.4</v>
      </c>
      <c r="G28" s="83">
        <v>3593886.0</v>
      </c>
      <c r="H28" s="83">
        <v>42.44</v>
      </c>
      <c r="I28" s="83" t="s">
        <v>101</v>
      </c>
      <c r="J28" s="83" t="s">
        <v>53</v>
      </c>
      <c r="K28" s="83" t="s">
        <v>203</v>
      </c>
      <c r="L28" s="158"/>
      <c r="M28" s="83" t="str">
        <f t="shared" si="1"/>
        <v>750MeV</v>
      </c>
      <c r="N28" s="86" t="str">
        <f t="shared" si="2"/>
        <v>650MeV</v>
      </c>
      <c r="O28" s="86">
        <f t="shared" si="3"/>
        <v>382.44</v>
      </c>
      <c r="P28" s="86">
        <f t="shared" si="4"/>
        <v>217.03</v>
      </c>
      <c r="Q28" s="86">
        <f t="shared" si="5"/>
        <v>57.72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>
      <c r="A29" s="86"/>
      <c r="B29" s="83">
        <v>3101.0</v>
      </c>
      <c r="C29" s="83" t="s">
        <v>471</v>
      </c>
      <c r="D29" s="83">
        <v>32.905</v>
      </c>
      <c r="E29" s="83">
        <v>7.0</v>
      </c>
      <c r="F29" s="83">
        <v>7.71</v>
      </c>
      <c r="G29" s="83">
        <v>1192346.0</v>
      </c>
      <c r="H29" s="83">
        <v>20.41</v>
      </c>
      <c r="I29" s="83" t="s">
        <v>101</v>
      </c>
      <c r="J29" s="83" t="s">
        <v>164</v>
      </c>
      <c r="K29" s="83" t="s">
        <v>477</v>
      </c>
      <c r="L29" s="83"/>
      <c r="M29" s="83" t="str">
        <f t="shared" si="1"/>
        <v>140MeV</v>
      </c>
      <c r="N29" s="86" t="str">
        <f t="shared" si="2"/>
        <v>140MeV</v>
      </c>
      <c r="O29" s="86">
        <f t="shared" si="3"/>
        <v>382.44</v>
      </c>
      <c r="P29" s="86">
        <f t="shared" si="4"/>
        <v>224.74</v>
      </c>
      <c r="Q29" s="86">
        <f t="shared" si="5"/>
        <v>57.72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86"/>
      <c r="B30" s="83">
        <v>3102.0</v>
      </c>
      <c r="C30" s="83" t="s">
        <v>190</v>
      </c>
      <c r="D30" s="83">
        <v>32.905</v>
      </c>
      <c r="E30" s="83">
        <v>13.0</v>
      </c>
      <c r="F30" s="83">
        <v>0.0</v>
      </c>
      <c r="G30" s="83">
        <v>84143.0</v>
      </c>
      <c r="H30" s="83">
        <v>0.0</v>
      </c>
      <c r="I30" s="83" t="s">
        <v>101</v>
      </c>
      <c r="J30" s="83" t="s">
        <v>399</v>
      </c>
      <c r="K30" s="83" t="s">
        <v>223</v>
      </c>
      <c r="L30" s="86"/>
      <c r="M30" s="83" t="str">
        <f t="shared" si="1"/>
        <v>750MeV</v>
      </c>
      <c r="N30" s="86" t="str">
        <f t="shared" si="2"/>
        <v>650MeV</v>
      </c>
      <c r="O30" s="86">
        <f t="shared" si="3"/>
        <v>382.44</v>
      </c>
      <c r="P30" s="86">
        <f t="shared" si="4"/>
        <v>224.74</v>
      </c>
      <c r="Q30" s="86">
        <f t="shared" si="5"/>
        <v>57.72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>
      <c r="A31" s="86"/>
      <c r="B31" s="83">
        <v>3103.0</v>
      </c>
      <c r="C31" s="83" t="s">
        <v>471</v>
      </c>
      <c r="D31" s="83">
        <v>32.905</v>
      </c>
      <c r="E31" s="83">
        <v>13.0</v>
      </c>
      <c r="F31" s="83">
        <v>5.21</v>
      </c>
      <c r="G31" s="83">
        <v>965571.0</v>
      </c>
      <c r="H31" s="83">
        <v>9.89</v>
      </c>
      <c r="I31" s="83" t="s">
        <v>101</v>
      </c>
      <c r="J31" s="83" t="s">
        <v>400</v>
      </c>
      <c r="K31" s="83" t="s">
        <v>223</v>
      </c>
      <c r="L31" s="86"/>
      <c r="M31" s="83" t="str">
        <f t="shared" si="1"/>
        <v>750MeV</v>
      </c>
      <c r="N31" s="86" t="str">
        <f t="shared" si="2"/>
        <v>650MeV</v>
      </c>
      <c r="O31" s="86">
        <f t="shared" si="3"/>
        <v>382.44</v>
      </c>
      <c r="P31" s="86">
        <f t="shared" si="4"/>
        <v>229.95</v>
      </c>
      <c r="Q31" s="86">
        <f t="shared" si="5"/>
        <v>57.72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>
      <c r="A32" s="164"/>
      <c r="B32" s="153">
        <v>3104.0</v>
      </c>
      <c r="C32" s="153" t="s">
        <v>990</v>
      </c>
      <c r="D32" s="153">
        <v>32.905</v>
      </c>
      <c r="E32" s="153">
        <v>13.0</v>
      </c>
      <c r="F32" s="153">
        <v>28.5</v>
      </c>
      <c r="G32" s="153">
        <v>3486773.0</v>
      </c>
      <c r="H32" s="153">
        <v>39.28</v>
      </c>
      <c r="I32" s="153" t="s">
        <v>101</v>
      </c>
      <c r="J32" s="153" t="s">
        <v>164</v>
      </c>
      <c r="K32" s="153" t="s">
        <v>990</v>
      </c>
      <c r="L32" s="162"/>
      <c r="M32" s="153" t="str">
        <f t="shared" si="1"/>
        <v>750MeV</v>
      </c>
      <c r="N32" s="164" t="str">
        <f t="shared" si="2"/>
        <v>650MeV</v>
      </c>
      <c r="O32" s="164">
        <f t="shared" si="3"/>
        <v>382.44</v>
      </c>
      <c r="P32" s="164">
        <f t="shared" si="4"/>
        <v>258.45</v>
      </c>
      <c r="Q32" s="164">
        <f t="shared" si="5"/>
        <v>57.72</v>
      </c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</row>
    <row r="33">
      <c r="A33" s="164"/>
      <c r="B33" s="153">
        <v>3105.0</v>
      </c>
      <c r="C33" s="153" t="s">
        <v>990</v>
      </c>
      <c r="D33" s="153">
        <v>32.905</v>
      </c>
      <c r="E33" s="153">
        <v>7.0</v>
      </c>
      <c r="F33" s="153">
        <v>18.44</v>
      </c>
      <c r="G33" s="153">
        <v>1390910.0</v>
      </c>
      <c r="H33" s="153">
        <v>48.24</v>
      </c>
      <c r="I33" s="153" t="s">
        <v>101</v>
      </c>
      <c r="J33" s="153" t="s">
        <v>164</v>
      </c>
      <c r="K33" s="153" t="s">
        <v>990</v>
      </c>
      <c r="L33" s="162"/>
      <c r="M33" s="153" t="str">
        <f t="shared" si="1"/>
        <v>750MeV</v>
      </c>
      <c r="N33" s="164" t="str">
        <f t="shared" si="2"/>
        <v>650MeV</v>
      </c>
      <c r="O33" s="164">
        <f t="shared" si="3"/>
        <v>382.44</v>
      </c>
      <c r="P33" s="164">
        <f t="shared" si="4"/>
        <v>276.89</v>
      </c>
      <c r="Q33" s="164">
        <f t="shared" si="5"/>
        <v>57.72</v>
      </c>
      <c r="R33" s="154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54"/>
      <c r="AD33" s="154"/>
      <c r="AE33" s="154"/>
      <c r="AF33" s="154"/>
    </row>
    <row r="34">
      <c r="A34" s="76"/>
      <c r="B34" s="52"/>
      <c r="C34" s="52"/>
      <c r="D34" s="52"/>
      <c r="E34" s="52"/>
      <c r="F34" s="52"/>
      <c r="G34" s="52"/>
      <c r="H34" s="52"/>
      <c r="I34" s="166"/>
      <c r="J34" s="166"/>
      <c r="K34" s="52"/>
      <c r="L34" s="76"/>
      <c r="M34" s="52" t="str">
        <f t="shared" si="1"/>
        <v>750MeV</v>
      </c>
      <c r="N34" s="76" t="str">
        <f t="shared" si="2"/>
        <v>650MeV</v>
      </c>
      <c r="O34" s="76">
        <f t="shared" si="3"/>
        <v>382.44</v>
      </c>
      <c r="P34" s="76">
        <f t="shared" si="4"/>
        <v>276.89</v>
      </c>
      <c r="Q34" s="76">
        <f t="shared" si="5"/>
        <v>57.72</v>
      </c>
    </row>
    <row r="35">
      <c r="A35" s="76"/>
      <c r="B35" s="52"/>
      <c r="C35" s="52"/>
      <c r="D35" s="52"/>
      <c r="E35" s="52"/>
      <c r="F35" s="52"/>
      <c r="G35" s="52"/>
      <c r="H35" s="52"/>
      <c r="I35" s="166"/>
      <c r="J35" s="166"/>
      <c r="K35" s="52"/>
      <c r="L35" s="76"/>
      <c r="M35" s="52" t="str">
        <f t="shared" si="1"/>
        <v>750MeV</v>
      </c>
      <c r="N35" s="76" t="str">
        <f t="shared" si="2"/>
        <v>650MeV</v>
      </c>
      <c r="O35" s="76">
        <f t="shared" si="3"/>
        <v>382.44</v>
      </c>
      <c r="P35" s="76">
        <f t="shared" si="4"/>
        <v>276.89</v>
      </c>
      <c r="Q35" s="76">
        <f t="shared" si="5"/>
        <v>57.72</v>
      </c>
    </row>
    <row r="36">
      <c r="A36" s="76"/>
      <c r="B36" s="52"/>
      <c r="C36" s="52"/>
      <c r="D36" s="52"/>
      <c r="E36" s="52"/>
      <c r="F36" s="52"/>
      <c r="G36" s="52"/>
      <c r="H36" s="52"/>
      <c r="I36" s="166"/>
      <c r="J36" s="166"/>
      <c r="K36" s="52"/>
      <c r="L36" s="76"/>
      <c r="M36" s="52" t="str">
        <f t="shared" si="1"/>
        <v>750MeV</v>
      </c>
      <c r="N36" s="76" t="str">
        <f t="shared" si="2"/>
        <v>650MeV</v>
      </c>
      <c r="O36" s="76">
        <f t="shared" si="3"/>
        <v>382.44</v>
      </c>
      <c r="P36" s="76">
        <f t="shared" si="4"/>
        <v>276.89</v>
      </c>
      <c r="Q36" s="76">
        <f t="shared" si="5"/>
        <v>57.72</v>
      </c>
    </row>
    <row r="37">
      <c r="A37" s="76"/>
      <c r="B37" s="52"/>
      <c r="C37" s="52"/>
      <c r="D37" s="52"/>
      <c r="E37" s="52"/>
      <c r="F37" s="52"/>
      <c r="G37" s="52"/>
      <c r="H37" s="52"/>
      <c r="I37" s="166"/>
      <c r="J37" s="166"/>
      <c r="K37" s="52"/>
      <c r="L37" s="52"/>
      <c r="M37" s="52" t="str">
        <f t="shared" si="1"/>
        <v>750MeV</v>
      </c>
      <c r="N37" s="76" t="str">
        <f t="shared" si="2"/>
        <v>650MeV</v>
      </c>
      <c r="O37" s="76">
        <f t="shared" si="3"/>
        <v>382.44</v>
      </c>
      <c r="P37" s="76">
        <f t="shared" si="4"/>
        <v>276.89</v>
      </c>
      <c r="Q37" s="76">
        <f t="shared" si="5"/>
        <v>57.72</v>
      </c>
    </row>
    <row r="38">
      <c r="A38" s="76"/>
      <c r="B38" s="52"/>
      <c r="C38" s="52"/>
      <c r="D38" s="52"/>
      <c r="E38" s="52"/>
      <c r="F38" s="52"/>
      <c r="G38" s="52"/>
      <c r="H38" s="52"/>
      <c r="I38" s="166"/>
      <c r="J38" s="166"/>
      <c r="K38" s="52"/>
      <c r="L38" s="52"/>
      <c r="M38" s="52" t="str">
        <f t="shared" si="1"/>
        <v>750MeV</v>
      </c>
      <c r="N38" s="76" t="str">
        <f t="shared" si="2"/>
        <v>650MeV</v>
      </c>
      <c r="O38" s="76">
        <f t="shared" si="3"/>
        <v>382.44</v>
      </c>
      <c r="P38" s="76">
        <f t="shared" si="4"/>
        <v>276.89</v>
      </c>
      <c r="Q38" s="76">
        <f t="shared" si="5"/>
        <v>57.72</v>
      </c>
    </row>
    <row r="39">
      <c r="A39" s="76"/>
      <c r="B39" s="52"/>
      <c r="C39" s="52"/>
      <c r="D39" s="52"/>
      <c r="E39" s="52"/>
      <c r="F39" s="52"/>
      <c r="G39" s="52"/>
      <c r="H39" s="52"/>
      <c r="I39" s="166"/>
      <c r="J39" s="166"/>
      <c r="K39" s="52"/>
      <c r="L39" s="52"/>
      <c r="M39" s="52" t="str">
        <f t="shared" si="1"/>
        <v>750MeV</v>
      </c>
      <c r="N39" s="76" t="str">
        <f t="shared" si="2"/>
        <v>650MeV</v>
      </c>
      <c r="O39" s="76">
        <f t="shared" si="3"/>
        <v>382.44</v>
      </c>
      <c r="P39" s="76">
        <f t="shared" si="4"/>
        <v>276.89</v>
      </c>
      <c r="Q39" s="76">
        <f t="shared" si="5"/>
        <v>57.72</v>
      </c>
    </row>
    <row r="40">
      <c r="A40" s="76"/>
      <c r="B40" s="52"/>
      <c r="C40" s="52"/>
      <c r="D40" s="52"/>
      <c r="E40" s="52"/>
      <c r="F40" s="52"/>
      <c r="G40" s="52"/>
      <c r="H40" s="52"/>
      <c r="I40" s="166"/>
      <c r="J40" s="52"/>
      <c r="K40" s="52"/>
      <c r="L40" s="7"/>
      <c r="M40" s="52" t="str">
        <f t="shared" si="1"/>
        <v>750MeV</v>
      </c>
      <c r="N40" s="76" t="str">
        <f t="shared" si="2"/>
        <v>650MeV</v>
      </c>
      <c r="O40" s="76">
        <f t="shared" si="3"/>
        <v>382.44</v>
      </c>
      <c r="P40" s="76">
        <f t="shared" si="4"/>
        <v>276.89</v>
      </c>
      <c r="Q40" s="76">
        <f t="shared" si="5"/>
        <v>57.72</v>
      </c>
    </row>
    <row r="41">
      <c r="A41" s="156"/>
      <c r="B41" s="52"/>
      <c r="C41" s="52"/>
      <c r="D41" s="52"/>
      <c r="E41" s="52"/>
      <c r="F41" s="52"/>
      <c r="G41" s="52"/>
      <c r="H41" s="52"/>
      <c r="I41" s="166"/>
      <c r="J41" s="52"/>
      <c r="K41" s="52"/>
      <c r="L41" s="52"/>
      <c r="M41" s="52" t="str">
        <f t="shared" si="1"/>
        <v>750MeV</v>
      </c>
      <c r="N41" s="76" t="str">
        <f t="shared" si="2"/>
        <v>650MeV</v>
      </c>
      <c r="O41" s="76">
        <f t="shared" si="3"/>
        <v>382.44</v>
      </c>
      <c r="P41" s="76">
        <f t="shared" si="4"/>
        <v>276.89</v>
      </c>
      <c r="Q41" s="76">
        <f t="shared" si="5"/>
        <v>57.72</v>
      </c>
    </row>
    <row r="42">
      <c r="A42" s="76"/>
      <c r="B42" s="52"/>
      <c r="C42" s="52"/>
      <c r="D42" s="52"/>
      <c r="E42" s="52"/>
      <c r="F42" s="52"/>
      <c r="G42" s="52"/>
      <c r="H42" s="52"/>
      <c r="I42" s="166"/>
      <c r="J42" s="52"/>
      <c r="K42" s="52"/>
      <c r="L42" s="52"/>
      <c r="M42" s="52" t="str">
        <f t="shared" si="1"/>
        <v>750MeV</v>
      </c>
      <c r="N42" s="76" t="str">
        <f t="shared" si="2"/>
        <v>650MeV</v>
      </c>
      <c r="O42" s="76">
        <f t="shared" si="3"/>
        <v>382.44</v>
      </c>
      <c r="P42" s="76">
        <f t="shared" si="4"/>
        <v>276.89</v>
      </c>
      <c r="Q42" s="76">
        <f t="shared" si="5"/>
        <v>57.72</v>
      </c>
    </row>
    <row r="43">
      <c r="A43" s="156"/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 t="str">
        <f t="shared" si="1"/>
        <v>750MeV</v>
      </c>
      <c r="N43" s="76" t="str">
        <f t="shared" si="2"/>
        <v>650MeV</v>
      </c>
      <c r="O43" s="76">
        <f t="shared" si="3"/>
        <v>382.44</v>
      </c>
      <c r="P43" s="76">
        <f t="shared" si="4"/>
        <v>276.89</v>
      </c>
      <c r="Q43" s="76">
        <f t="shared" si="5"/>
        <v>57.72</v>
      </c>
    </row>
    <row r="44">
      <c r="A44" s="156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 t="str">
        <f t="shared" si="1"/>
        <v>750MeV</v>
      </c>
      <c r="N44" s="76" t="str">
        <f t="shared" si="2"/>
        <v>650MeV</v>
      </c>
      <c r="O44" s="76">
        <f t="shared" si="3"/>
        <v>382.44</v>
      </c>
      <c r="P44" s="76">
        <f t="shared" si="4"/>
        <v>276.89</v>
      </c>
      <c r="Q44" s="76">
        <f t="shared" si="5"/>
        <v>57.72</v>
      </c>
    </row>
    <row r="45">
      <c r="A45" s="76"/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 t="str">
        <f t="shared" si="1"/>
        <v>750MeV</v>
      </c>
      <c r="N45" s="76" t="str">
        <f t="shared" si="2"/>
        <v>650MeV</v>
      </c>
      <c r="O45" s="76">
        <f t="shared" si="3"/>
        <v>382.44</v>
      </c>
      <c r="P45" s="76">
        <f t="shared" si="4"/>
        <v>276.89</v>
      </c>
      <c r="Q45" s="76">
        <f t="shared" si="5"/>
        <v>57.72</v>
      </c>
    </row>
    <row r="46">
      <c r="A46" s="167"/>
      <c r="B46" s="168"/>
      <c r="C46" s="168"/>
      <c r="D46" s="168"/>
      <c r="E46" s="168"/>
      <c r="F46" s="168"/>
      <c r="G46" s="168"/>
      <c r="H46" s="168"/>
      <c r="I46" s="168"/>
      <c r="J46" s="168"/>
      <c r="K46" s="168"/>
      <c r="L46" s="52"/>
      <c r="M46" s="52" t="str">
        <f t="shared" si="1"/>
        <v>750MeV</v>
      </c>
      <c r="N46" s="76" t="str">
        <f t="shared" si="2"/>
        <v>650MeV</v>
      </c>
      <c r="O46" s="76">
        <f t="shared" si="3"/>
        <v>382.44</v>
      </c>
      <c r="P46" s="76">
        <f t="shared" si="4"/>
        <v>276.89</v>
      </c>
      <c r="Q46" s="76">
        <f t="shared" si="5"/>
        <v>57.72</v>
      </c>
    </row>
    <row r="47">
      <c r="A47" s="167"/>
      <c r="B47" s="168"/>
      <c r="C47" s="168"/>
      <c r="D47" s="168"/>
      <c r="E47" s="168"/>
      <c r="F47" s="168"/>
      <c r="G47" s="168"/>
      <c r="H47" s="168"/>
      <c r="I47" s="168"/>
      <c r="J47" s="168"/>
      <c r="K47" s="168"/>
      <c r="L47" s="76"/>
      <c r="M47" s="52" t="str">
        <f t="shared" si="1"/>
        <v>750MeV</v>
      </c>
      <c r="N47" s="76" t="str">
        <f t="shared" si="2"/>
        <v>650MeV</v>
      </c>
      <c r="O47" s="76">
        <f t="shared" si="3"/>
        <v>382.44</v>
      </c>
      <c r="P47" s="76">
        <f t="shared" si="4"/>
        <v>276.89</v>
      </c>
      <c r="Q47" s="76">
        <f t="shared" si="5"/>
        <v>57.72</v>
      </c>
    </row>
    <row r="48">
      <c r="A48" s="167"/>
      <c r="B48" s="168"/>
      <c r="C48" s="168"/>
      <c r="D48" s="168"/>
      <c r="E48" s="168"/>
      <c r="F48" s="168"/>
      <c r="G48" s="168"/>
      <c r="H48" s="168"/>
      <c r="I48" s="168"/>
      <c r="J48" s="168"/>
      <c r="K48" s="168"/>
      <c r="L48" s="76"/>
      <c r="M48" s="52" t="str">
        <f t="shared" si="1"/>
        <v>750MeV</v>
      </c>
      <c r="N48" s="76" t="str">
        <f t="shared" si="2"/>
        <v>650MeV</v>
      </c>
      <c r="O48" s="76">
        <f t="shared" si="3"/>
        <v>382.44</v>
      </c>
      <c r="P48" s="76">
        <f t="shared" si="4"/>
        <v>276.89</v>
      </c>
      <c r="Q48" s="76">
        <f t="shared" si="5"/>
        <v>57.72</v>
      </c>
    </row>
    <row r="49">
      <c r="A49" s="167"/>
      <c r="B49" s="168"/>
      <c r="C49" s="168"/>
      <c r="D49" s="168"/>
      <c r="E49" s="168"/>
      <c r="F49" s="168"/>
      <c r="G49" s="168"/>
      <c r="H49" s="168"/>
      <c r="I49" s="168"/>
      <c r="J49" s="168"/>
      <c r="K49" s="168"/>
      <c r="L49" s="76"/>
      <c r="M49" s="52" t="str">
        <f t="shared" si="1"/>
        <v>750MeV</v>
      </c>
      <c r="N49" s="76" t="str">
        <f t="shared" si="2"/>
        <v>650MeV</v>
      </c>
      <c r="O49" s="76">
        <f t="shared" si="3"/>
        <v>382.44</v>
      </c>
      <c r="P49" s="76">
        <f t="shared" si="4"/>
        <v>276.89</v>
      </c>
      <c r="Q49" s="76">
        <f t="shared" si="5"/>
        <v>57.72</v>
      </c>
    </row>
    <row r="50">
      <c r="A50" s="167"/>
      <c r="B50" s="168"/>
      <c r="C50" s="168"/>
      <c r="D50" s="168"/>
      <c r="E50" s="168"/>
      <c r="F50" s="168"/>
      <c r="G50" s="168"/>
      <c r="H50" s="168"/>
      <c r="I50" s="168"/>
      <c r="J50" s="168"/>
      <c r="K50" s="168"/>
      <c r="L50" s="76"/>
      <c r="M50" s="52" t="str">
        <f t="shared" si="1"/>
        <v>750MeV</v>
      </c>
      <c r="N50" s="76" t="str">
        <f t="shared" si="2"/>
        <v>650MeV</v>
      </c>
      <c r="O50" s="76">
        <f t="shared" si="3"/>
        <v>382.44</v>
      </c>
      <c r="P50" s="76">
        <f t="shared" si="4"/>
        <v>276.89</v>
      </c>
      <c r="Q50" s="76">
        <f t="shared" si="5"/>
        <v>57.72</v>
      </c>
    </row>
    <row r="51">
      <c r="A51" s="167"/>
      <c r="B51" s="168"/>
      <c r="C51" s="168"/>
      <c r="D51" s="168"/>
      <c r="E51" s="168"/>
      <c r="F51" s="168"/>
      <c r="G51" s="168"/>
      <c r="H51" s="168"/>
      <c r="I51" s="168"/>
      <c r="J51" s="168"/>
      <c r="K51" s="168"/>
      <c r="L51" s="52"/>
      <c r="M51" s="52" t="str">
        <f t="shared" si="1"/>
        <v>750MeV</v>
      </c>
      <c r="N51" s="76" t="str">
        <f t="shared" si="2"/>
        <v>650MeV</v>
      </c>
      <c r="O51" s="76">
        <f t="shared" si="3"/>
        <v>382.44</v>
      </c>
      <c r="P51" s="76">
        <f t="shared" si="4"/>
        <v>276.89</v>
      </c>
      <c r="Q51" s="76">
        <f t="shared" si="5"/>
        <v>57.72</v>
      </c>
    </row>
    <row r="52">
      <c r="A52" s="167"/>
      <c r="B52" s="168"/>
      <c r="C52" s="168"/>
      <c r="D52" s="168"/>
      <c r="E52" s="168"/>
      <c r="F52" s="168"/>
      <c r="G52" s="168"/>
      <c r="H52" s="168"/>
      <c r="I52" s="168"/>
      <c r="J52" s="168"/>
      <c r="K52" s="168"/>
      <c r="L52" s="52"/>
      <c r="M52" s="52" t="str">
        <f t="shared" si="1"/>
        <v>750MeV</v>
      </c>
      <c r="N52" s="76" t="str">
        <f t="shared" si="2"/>
        <v>650MeV</v>
      </c>
      <c r="O52" s="76">
        <f t="shared" si="3"/>
        <v>382.44</v>
      </c>
      <c r="P52" s="76">
        <f t="shared" si="4"/>
        <v>276.89</v>
      </c>
      <c r="Q52" s="76">
        <f t="shared" si="5"/>
        <v>57.72</v>
      </c>
    </row>
    <row r="53">
      <c r="A53" s="167"/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52"/>
      <c r="M53" s="52" t="str">
        <f t="shared" si="1"/>
        <v>750MeV</v>
      </c>
      <c r="N53" s="76" t="str">
        <f t="shared" si="2"/>
        <v>650MeV</v>
      </c>
      <c r="O53" s="76">
        <f t="shared" si="3"/>
        <v>382.44</v>
      </c>
      <c r="P53" s="76">
        <f t="shared" si="4"/>
        <v>276.89</v>
      </c>
      <c r="Q53" s="76">
        <f t="shared" si="5"/>
        <v>57.72</v>
      </c>
    </row>
    <row r="54">
      <c r="A54" s="167"/>
      <c r="B54" s="168"/>
      <c r="C54" s="168"/>
      <c r="D54" s="168"/>
      <c r="E54" s="168"/>
      <c r="F54" s="168"/>
      <c r="G54" s="168"/>
      <c r="H54" s="168"/>
      <c r="I54" s="168"/>
      <c r="J54" s="168"/>
      <c r="K54" s="168"/>
      <c r="L54" s="52"/>
      <c r="M54" s="52" t="str">
        <f t="shared" si="1"/>
        <v>750MeV</v>
      </c>
      <c r="N54" s="76" t="str">
        <f t="shared" si="2"/>
        <v>650MeV</v>
      </c>
      <c r="O54" s="76">
        <f t="shared" si="3"/>
        <v>382.44</v>
      </c>
      <c r="P54" s="76">
        <f t="shared" si="4"/>
        <v>276.89</v>
      </c>
      <c r="Q54" s="76">
        <f t="shared" si="5"/>
        <v>57.72</v>
      </c>
    </row>
    <row r="55">
      <c r="A55" s="167"/>
      <c r="B55" s="168"/>
      <c r="C55" s="168"/>
      <c r="D55" s="168"/>
      <c r="E55" s="168"/>
      <c r="F55" s="168"/>
      <c r="G55" s="168"/>
      <c r="H55" s="168"/>
      <c r="I55" s="168"/>
      <c r="J55" s="168"/>
      <c r="K55" s="168"/>
      <c r="L55" s="52"/>
      <c r="M55" s="52" t="str">
        <f t="shared" si="1"/>
        <v>750MeV</v>
      </c>
      <c r="N55" s="76" t="str">
        <f t="shared" si="2"/>
        <v>650MeV</v>
      </c>
      <c r="O55" s="76">
        <f t="shared" si="3"/>
        <v>382.44</v>
      </c>
      <c r="P55" s="76">
        <f t="shared" si="4"/>
        <v>276.89</v>
      </c>
      <c r="Q55" s="76">
        <f t="shared" si="5"/>
        <v>57.72</v>
      </c>
    </row>
    <row r="56">
      <c r="A56" s="167"/>
      <c r="B56" s="168"/>
      <c r="C56" s="168"/>
      <c r="D56" s="168"/>
      <c r="E56" s="168"/>
      <c r="F56" s="168"/>
      <c r="G56" s="168"/>
      <c r="H56" s="168"/>
      <c r="I56" s="168"/>
      <c r="J56" s="168"/>
      <c r="K56" s="168"/>
      <c r="L56" s="52"/>
      <c r="M56" s="52" t="str">
        <f t="shared" si="1"/>
        <v>750MeV</v>
      </c>
      <c r="N56" s="76" t="str">
        <f t="shared" si="2"/>
        <v>650MeV</v>
      </c>
      <c r="O56" s="76">
        <f t="shared" si="3"/>
        <v>382.44</v>
      </c>
      <c r="P56" s="76">
        <f t="shared" si="4"/>
        <v>276.89</v>
      </c>
      <c r="Q56" s="76">
        <f t="shared" si="5"/>
        <v>57.72</v>
      </c>
    </row>
    <row r="57">
      <c r="A57" s="167"/>
      <c r="B57" s="168"/>
      <c r="C57" s="168"/>
      <c r="D57" s="168"/>
      <c r="E57" s="168"/>
      <c r="F57" s="168"/>
      <c r="G57" s="168"/>
      <c r="H57" s="168"/>
      <c r="I57" s="168"/>
      <c r="J57" s="168"/>
      <c r="K57" s="168"/>
      <c r="L57" s="52"/>
      <c r="M57" s="52" t="str">
        <f t="shared" si="1"/>
        <v>750MeV</v>
      </c>
      <c r="N57" s="76" t="str">
        <f t="shared" si="2"/>
        <v>650MeV</v>
      </c>
      <c r="O57" s="76">
        <f t="shared" si="3"/>
        <v>382.44</v>
      </c>
      <c r="P57" s="76">
        <f t="shared" si="4"/>
        <v>276.89</v>
      </c>
      <c r="Q57" s="76">
        <f t="shared" si="5"/>
        <v>57.72</v>
      </c>
    </row>
    <row r="58">
      <c r="A58" s="167"/>
      <c r="B58" s="168"/>
      <c r="C58" s="168"/>
      <c r="D58" s="168"/>
      <c r="E58" s="168"/>
      <c r="F58" s="168"/>
      <c r="G58" s="168"/>
      <c r="H58" s="168"/>
      <c r="I58" s="168"/>
      <c r="J58" s="168"/>
      <c r="K58" s="168"/>
      <c r="L58" s="52"/>
      <c r="M58" s="52" t="str">
        <f t="shared" si="1"/>
        <v>750MeV</v>
      </c>
      <c r="N58" s="76" t="str">
        <f t="shared" si="2"/>
        <v>650MeV</v>
      </c>
      <c r="O58" s="76">
        <f t="shared" si="3"/>
        <v>382.44</v>
      </c>
      <c r="P58" s="76">
        <f t="shared" si="4"/>
        <v>276.89</v>
      </c>
      <c r="Q58" s="76">
        <f t="shared" si="5"/>
        <v>57.72</v>
      </c>
    </row>
    <row r="59">
      <c r="A59" s="167"/>
      <c r="B59" s="168"/>
      <c r="C59" s="168"/>
      <c r="D59" s="168"/>
      <c r="E59" s="168"/>
      <c r="F59" s="168"/>
      <c r="G59" s="168"/>
      <c r="H59" s="168"/>
      <c r="I59" s="168"/>
      <c r="J59" s="168"/>
      <c r="K59" s="168"/>
      <c r="L59" s="52"/>
      <c r="M59" s="52" t="str">
        <f t="shared" si="1"/>
        <v>750MeV</v>
      </c>
      <c r="N59" s="76" t="str">
        <f t="shared" si="2"/>
        <v>650MeV</v>
      </c>
      <c r="O59" s="76">
        <f t="shared" si="3"/>
        <v>382.44</v>
      </c>
      <c r="P59" s="76">
        <f t="shared" si="4"/>
        <v>276.89</v>
      </c>
      <c r="Q59" s="76">
        <f t="shared" si="5"/>
        <v>57.72</v>
      </c>
    </row>
    <row r="60">
      <c r="A60" s="167"/>
      <c r="B60" s="168"/>
      <c r="C60" s="168"/>
      <c r="D60" s="168"/>
      <c r="E60" s="168"/>
      <c r="F60" s="168"/>
      <c r="G60" s="168"/>
      <c r="H60" s="168"/>
      <c r="I60" s="168"/>
      <c r="J60" s="168"/>
      <c r="K60" s="168"/>
      <c r="L60" s="52"/>
      <c r="M60" s="52" t="str">
        <f t="shared" si="1"/>
        <v>750MeV</v>
      </c>
      <c r="N60" s="76" t="str">
        <f t="shared" si="2"/>
        <v>650MeV</v>
      </c>
      <c r="O60" s="76">
        <f t="shared" si="3"/>
        <v>382.44</v>
      </c>
      <c r="P60" s="76">
        <f t="shared" si="4"/>
        <v>276.89</v>
      </c>
      <c r="Q60" s="76">
        <f t="shared" si="5"/>
        <v>57.72</v>
      </c>
    </row>
    <row r="61">
      <c r="A61" s="167"/>
      <c r="B61" s="168"/>
      <c r="C61" s="168"/>
      <c r="D61" s="168"/>
      <c r="E61" s="168"/>
      <c r="F61" s="168"/>
      <c r="G61" s="168"/>
      <c r="H61" s="168"/>
      <c r="I61" s="168"/>
      <c r="J61" s="168"/>
      <c r="K61" s="168"/>
      <c r="L61" s="52"/>
      <c r="M61" s="52" t="str">
        <f t="shared" si="1"/>
        <v>750MeV</v>
      </c>
      <c r="N61" s="76" t="str">
        <f t="shared" si="2"/>
        <v>650MeV</v>
      </c>
      <c r="O61" s="76">
        <f t="shared" si="3"/>
        <v>382.44</v>
      </c>
      <c r="P61" s="76">
        <f t="shared" si="4"/>
        <v>276.89</v>
      </c>
      <c r="Q61" s="76">
        <f t="shared" si="5"/>
        <v>57.72</v>
      </c>
    </row>
    <row r="62">
      <c r="A62" s="167"/>
      <c r="B62" s="168"/>
      <c r="C62" s="168"/>
      <c r="D62" s="168"/>
      <c r="E62" s="168"/>
      <c r="F62" s="168"/>
      <c r="G62" s="168"/>
      <c r="H62" s="168"/>
      <c r="I62" s="168"/>
      <c r="J62" s="168"/>
      <c r="K62" s="168"/>
      <c r="L62" s="52"/>
      <c r="M62" s="52" t="str">
        <f t="shared" si="1"/>
        <v>750MeV</v>
      </c>
      <c r="N62" s="76" t="str">
        <f t="shared" si="2"/>
        <v>650MeV</v>
      </c>
      <c r="O62" s="76">
        <f t="shared" si="3"/>
        <v>382.44</v>
      </c>
      <c r="P62" s="76">
        <f t="shared" si="4"/>
        <v>276.89</v>
      </c>
      <c r="Q62" s="76">
        <f t="shared" si="5"/>
        <v>57.72</v>
      </c>
    </row>
    <row r="63">
      <c r="A63" s="167"/>
      <c r="B63" s="168"/>
      <c r="C63" s="168"/>
      <c r="D63" s="168"/>
      <c r="E63" s="168"/>
      <c r="F63" s="168"/>
      <c r="G63" s="169"/>
      <c r="H63" s="168"/>
      <c r="I63" s="168"/>
      <c r="J63" s="168"/>
      <c r="K63" s="168"/>
      <c r="L63" s="52"/>
      <c r="M63" s="52" t="str">
        <f t="shared" si="1"/>
        <v>750MeV</v>
      </c>
      <c r="N63" s="76" t="str">
        <f t="shared" si="2"/>
        <v>650MeV</v>
      </c>
      <c r="O63" s="76">
        <f t="shared" si="3"/>
        <v>382.44</v>
      </c>
      <c r="P63" s="76">
        <f t="shared" si="4"/>
        <v>276.89</v>
      </c>
      <c r="Q63" s="76">
        <f t="shared" si="5"/>
        <v>57.72</v>
      </c>
    </row>
    <row r="64">
      <c r="A64" s="167"/>
      <c r="B64" s="168"/>
      <c r="C64" s="168"/>
      <c r="D64" s="168"/>
      <c r="E64" s="168"/>
      <c r="F64" s="168"/>
      <c r="G64" s="168"/>
      <c r="H64" s="168"/>
      <c r="I64" s="168"/>
      <c r="J64" s="168"/>
      <c r="K64" s="168"/>
      <c r="L64" s="52"/>
      <c r="M64" s="52" t="str">
        <f t="shared" si="1"/>
        <v>750MeV</v>
      </c>
      <c r="N64" s="76" t="str">
        <f t="shared" si="2"/>
        <v>650MeV</v>
      </c>
      <c r="O64" s="76">
        <f t="shared" si="3"/>
        <v>382.44</v>
      </c>
      <c r="P64" s="76">
        <f t="shared" si="4"/>
        <v>276.89</v>
      </c>
      <c r="Q64" s="76">
        <f t="shared" si="5"/>
        <v>57.72</v>
      </c>
    </row>
    <row r="65">
      <c r="A65" s="167"/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52"/>
      <c r="M65" s="52" t="str">
        <f t="shared" si="1"/>
        <v>750MeV</v>
      </c>
      <c r="N65" s="76" t="str">
        <f t="shared" si="2"/>
        <v>650MeV</v>
      </c>
      <c r="O65" s="76">
        <f t="shared" si="3"/>
        <v>382.44</v>
      </c>
      <c r="P65" s="76">
        <f t="shared" si="4"/>
        <v>276.89</v>
      </c>
      <c r="Q65" s="76">
        <f t="shared" si="5"/>
        <v>57.72</v>
      </c>
    </row>
    <row r="66">
      <c r="A66" s="167"/>
      <c r="B66" s="168"/>
      <c r="C66" s="168"/>
      <c r="D66" s="168"/>
      <c r="E66" s="170"/>
      <c r="F66" s="171"/>
      <c r="G66" s="168"/>
      <c r="H66" s="168"/>
      <c r="I66" s="168"/>
      <c r="J66" s="168"/>
      <c r="K66" s="168"/>
      <c r="L66" s="76"/>
      <c r="M66" s="52" t="str">
        <f t="shared" si="1"/>
        <v>750MeV</v>
      </c>
      <c r="N66" s="76" t="str">
        <f t="shared" si="2"/>
        <v>650MeV</v>
      </c>
      <c r="O66" s="76">
        <f t="shared" si="3"/>
        <v>382.44</v>
      </c>
      <c r="P66" s="76">
        <f t="shared" si="4"/>
        <v>276.89</v>
      </c>
      <c r="Q66" s="76">
        <f t="shared" si="5"/>
        <v>57.72</v>
      </c>
    </row>
    <row r="67">
      <c r="A67" s="167"/>
      <c r="B67" s="168"/>
      <c r="C67" s="168"/>
      <c r="D67" s="168"/>
      <c r="E67" s="170"/>
      <c r="F67" s="171"/>
      <c r="G67" s="168"/>
      <c r="H67" s="168"/>
      <c r="I67" s="168"/>
      <c r="J67" s="168"/>
      <c r="K67" s="168"/>
      <c r="L67" s="76"/>
      <c r="M67" s="52" t="str">
        <f t="shared" si="1"/>
        <v>750MeV</v>
      </c>
      <c r="N67" s="76" t="str">
        <f t="shared" si="2"/>
        <v>650MeV</v>
      </c>
      <c r="O67" s="76">
        <f t="shared" si="3"/>
        <v>382.44</v>
      </c>
      <c r="P67" s="76">
        <f t="shared" si="4"/>
        <v>276.89</v>
      </c>
      <c r="Q67" s="76">
        <f t="shared" si="5"/>
        <v>57.72</v>
      </c>
    </row>
    <row r="68">
      <c r="A68" s="167"/>
      <c r="B68" s="168"/>
      <c r="C68" s="168"/>
      <c r="D68" s="168"/>
      <c r="E68" s="170"/>
      <c r="F68" s="171"/>
      <c r="G68" s="168"/>
      <c r="H68" s="168"/>
      <c r="I68" s="168"/>
      <c r="J68" s="168"/>
      <c r="K68" s="168"/>
      <c r="L68" s="76"/>
      <c r="M68" s="52" t="str">
        <f t="shared" si="1"/>
        <v>750MeV</v>
      </c>
      <c r="N68" s="76" t="str">
        <f t="shared" si="2"/>
        <v>650MeV</v>
      </c>
      <c r="O68" s="76">
        <f t="shared" si="3"/>
        <v>382.44</v>
      </c>
      <c r="P68" s="76">
        <f t="shared" si="4"/>
        <v>276.89</v>
      </c>
      <c r="Q68" s="76">
        <f t="shared" si="5"/>
        <v>57.72</v>
      </c>
    </row>
    <row r="69">
      <c r="A69" s="167"/>
      <c r="B69" s="168"/>
      <c r="C69" s="168"/>
      <c r="D69" s="168"/>
      <c r="E69" s="170"/>
      <c r="F69" s="171"/>
      <c r="G69" s="168"/>
      <c r="H69" s="168"/>
      <c r="I69" s="168"/>
      <c r="J69" s="168"/>
      <c r="K69" s="168"/>
      <c r="L69" s="76"/>
      <c r="M69" s="52" t="str">
        <f t="shared" si="1"/>
        <v>750MeV</v>
      </c>
      <c r="N69" s="76" t="str">
        <f t="shared" si="2"/>
        <v>650MeV</v>
      </c>
      <c r="O69" s="76">
        <f t="shared" si="3"/>
        <v>382.44</v>
      </c>
      <c r="P69" s="76">
        <f t="shared" si="4"/>
        <v>276.89</v>
      </c>
      <c r="Q69" s="76">
        <f t="shared" si="5"/>
        <v>57.72</v>
      </c>
    </row>
    <row r="70">
      <c r="A70" s="167"/>
      <c r="B70" s="168"/>
      <c r="C70" s="168"/>
      <c r="D70" s="168"/>
      <c r="E70" s="170"/>
      <c r="F70" s="171"/>
      <c r="G70" s="168"/>
      <c r="H70" s="168"/>
      <c r="I70" s="168"/>
      <c r="J70" s="168"/>
      <c r="K70" s="168"/>
      <c r="L70" s="76"/>
      <c r="M70" s="52" t="str">
        <f t="shared" si="1"/>
        <v>750MeV</v>
      </c>
      <c r="N70" s="76" t="str">
        <f t="shared" si="2"/>
        <v>650MeV</v>
      </c>
      <c r="O70" s="76">
        <f t="shared" si="3"/>
        <v>382.44</v>
      </c>
      <c r="P70" s="76">
        <f t="shared" si="4"/>
        <v>276.89</v>
      </c>
      <c r="Q70" s="76">
        <f t="shared" si="5"/>
        <v>57.72</v>
      </c>
    </row>
    <row r="71">
      <c r="A71" s="167"/>
      <c r="B71" s="168"/>
      <c r="C71" s="168"/>
      <c r="D71" s="168"/>
      <c r="E71" s="168"/>
      <c r="F71" s="168"/>
      <c r="G71" s="168"/>
      <c r="H71" s="168"/>
      <c r="I71" s="168"/>
      <c r="J71" s="168"/>
      <c r="K71" s="168"/>
      <c r="L71" s="76"/>
      <c r="M71" s="52" t="str">
        <f t="shared" si="1"/>
        <v>750MeV</v>
      </c>
      <c r="N71" s="76" t="str">
        <f t="shared" si="2"/>
        <v>650MeV</v>
      </c>
      <c r="O71" s="76">
        <f t="shared" si="3"/>
        <v>382.44</v>
      </c>
      <c r="P71" s="76">
        <f t="shared" si="4"/>
        <v>276.89</v>
      </c>
      <c r="Q71" s="76">
        <f t="shared" si="5"/>
        <v>57.72</v>
      </c>
    </row>
    <row r="72">
      <c r="A72" s="156"/>
      <c r="B72" s="52"/>
      <c r="C72" s="52"/>
      <c r="D72" s="52"/>
      <c r="E72" s="52"/>
      <c r="F72" s="52"/>
      <c r="G72" s="52"/>
      <c r="H72" s="52"/>
      <c r="I72" s="52"/>
      <c r="J72" s="168"/>
      <c r="K72" s="52"/>
      <c r="L72" s="52"/>
      <c r="M72" s="52" t="str">
        <f t="shared" si="1"/>
        <v>750MeV</v>
      </c>
      <c r="N72" s="76" t="str">
        <f t="shared" si="2"/>
        <v>650MeV</v>
      </c>
      <c r="O72" s="76">
        <f t="shared" si="3"/>
        <v>382.44</v>
      </c>
      <c r="P72" s="76">
        <f t="shared" si="4"/>
        <v>276.89</v>
      </c>
      <c r="Q72" s="76">
        <f t="shared" si="5"/>
        <v>57.72</v>
      </c>
    </row>
    <row r="73">
      <c r="A73" s="76"/>
      <c r="B73" s="52"/>
      <c r="C73" s="52"/>
      <c r="D73" s="52"/>
      <c r="E73" s="52"/>
      <c r="F73" s="52"/>
      <c r="G73" s="52"/>
      <c r="H73" s="52"/>
      <c r="I73" s="52"/>
      <c r="J73" s="168"/>
      <c r="K73" s="52"/>
      <c r="L73" s="52"/>
      <c r="M73" s="52" t="str">
        <f t="shared" si="1"/>
        <v>750MeV</v>
      </c>
      <c r="N73" s="76" t="str">
        <f t="shared" si="2"/>
        <v>650MeV</v>
      </c>
      <c r="O73" s="76">
        <f t="shared" si="3"/>
        <v>382.44</v>
      </c>
      <c r="P73" s="76">
        <f t="shared" si="4"/>
        <v>276.89</v>
      </c>
      <c r="Q73" s="76">
        <f t="shared" si="5"/>
        <v>57.72</v>
      </c>
    </row>
    <row r="74">
      <c r="A74" s="76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 t="str">
        <f t="shared" si="1"/>
        <v>750MeV</v>
      </c>
      <c r="N74" s="76" t="str">
        <f t="shared" si="2"/>
        <v>650MeV</v>
      </c>
      <c r="O74" s="76">
        <f t="shared" si="3"/>
        <v>382.44</v>
      </c>
      <c r="P74" s="76">
        <f t="shared" si="4"/>
        <v>276.89</v>
      </c>
      <c r="Q74" s="76">
        <f t="shared" si="5"/>
        <v>57.72</v>
      </c>
    </row>
    <row r="75">
      <c r="A75" s="76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 t="str">
        <f t="shared" si="1"/>
        <v>750MeV</v>
      </c>
      <c r="N75" s="76" t="str">
        <f t="shared" si="2"/>
        <v>650MeV</v>
      </c>
      <c r="O75" s="76">
        <f t="shared" si="3"/>
        <v>382.44</v>
      </c>
      <c r="P75" s="76">
        <f t="shared" si="4"/>
        <v>276.89</v>
      </c>
      <c r="Q75" s="76">
        <f t="shared" si="5"/>
        <v>57.72</v>
      </c>
    </row>
    <row r="76">
      <c r="A76" s="156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 t="str">
        <f t="shared" si="1"/>
        <v>750MeV</v>
      </c>
      <c r="N76" s="76" t="str">
        <f t="shared" si="2"/>
        <v>650MeV</v>
      </c>
      <c r="O76" s="76">
        <f t="shared" si="3"/>
        <v>382.44</v>
      </c>
      <c r="P76" s="76">
        <f t="shared" si="4"/>
        <v>276.89</v>
      </c>
      <c r="Q76" s="76">
        <f t="shared" si="5"/>
        <v>57.72</v>
      </c>
    </row>
    <row r="77">
      <c r="A77" s="76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 t="str">
        <f t="shared" si="1"/>
        <v>750MeV</v>
      </c>
      <c r="N77" s="76" t="str">
        <f t="shared" si="2"/>
        <v>650MeV</v>
      </c>
      <c r="O77" s="76">
        <f t="shared" si="3"/>
        <v>382.44</v>
      </c>
      <c r="P77" s="76">
        <f t="shared" si="4"/>
        <v>276.89</v>
      </c>
      <c r="Q77" s="76">
        <f t="shared" si="5"/>
        <v>57.72</v>
      </c>
    </row>
    <row r="78">
      <c r="A78" s="76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 t="str">
        <f t="shared" si="1"/>
        <v>750MeV</v>
      </c>
      <c r="N78" s="76" t="str">
        <f t="shared" si="2"/>
        <v>650MeV</v>
      </c>
      <c r="O78" s="76">
        <f t="shared" si="3"/>
        <v>382.44</v>
      </c>
      <c r="P78" s="76">
        <f t="shared" si="4"/>
        <v>276.89</v>
      </c>
      <c r="Q78" s="76">
        <f t="shared" si="5"/>
        <v>57.72</v>
      </c>
    </row>
    <row r="79">
      <c r="A79" s="76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 t="str">
        <f t="shared" si="1"/>
        <v>750MeV</v>
      </c>
      <c r="N79" s="76" t="str">
        <f t="shared" si="2"/>
        <v>650MeV</v>
      </c>
      <c r="O79" s="76">
        <f t="shared" si="3"/>
        <v>382.44</v>
      </c>
      <c r="P79" s="76">
        <f t="shared" si="4"/>
        <v>276.89</v>
      </c>
      <c r="Q79" s="76">
        <f t="shared" si="5"/>
        <v>57.72</v>
      </c>
    </row>
    <row r="80">
      <c r="A80" s="76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 t="str">
        <f t="shared" si="1"/>
        <v>750MeV</v>
      </c>
      <c r="N80" s="76" t="str">
        <f t="shared" si="2"/>
        <v>650MeV</v>
      </c>
      <c r="O80" s="76">
        <f t="shared" si="3"/>
        <v>382.44</v>
      </c>
      <c r="P80" s="76">
        <f t="shared" si="4"/>
        <v>276.89</v>
      </c>
      <c r="Q80" s="76">
        <f t="shared" si="5"/>
        <v>57.72</v>
      </c>
    </row>
    <row r="81">
      <c r="A81" s="76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 t="str">
        <f t="shared" si="1"/>
        <v>750MeV</v>
      </c>
      <c r="N81" s="76" t="str">
        <f t="shared" si="2"/>
        <v>650MeV</v>
      </c>
      <c r="O81" s="76">
        <f t="shared" si="3"/>
        <v>382.44</v>
      </c>
      <c r="P81" s="76">
        <f t="shared" si="4"/>
        <v>276.89</v>
      </c>
      <c r="Q81" s="76">
        <f t="shared" si="5"/>
        <v>57.72</v>
      </c>
    </row>
    <row r="82">
      <c r="A82" s="76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 t="str">
        <f t="shared" si="1"/>
        <v>750MeV</v>
      </c>
      <c r="N82" s="76" t="str">
        <f t="shared" si="2"/>
        <v>650MeV</v>
      </c>
      <c r="O82" s="76">
        <f t="shared" si="3"/>
        <v>382.44</v>
      </c>
      <c r="P82" s="76">
        <f t="shared" si="4"/>
        <v>276.89</v>
      </c>
      <c r="Q82" s="76">
        <f t="shared" si="5"/>
        <v>57.72</v>
      </c>
    </row>
    <row r="83">
      <c r="A83" s="76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 t="str">
        <f t="shared" si="1"/>
        <v>750MeV</v>
      </c>
      <c r="N83" s="76" t="str">
        <f t="shared" si="2"/>
        <v>650MeV</v>
      </c>
      <c r="O83" s="76">
        <f t="shared" si="3"/>
        <v>382.44</v>
      </c>
      <c r="P83" s="76">
        <f t="shared" si="4"/>
        <v>276.89</v>
      </c>
      <c r="Q83" s="76">
        <f t="shared" si="5"/>
        <v>57.72</v>
      </c>
    </row>
    <row r="84">
      <c r="A84" s="76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 t="str">
        <f t="shared" si="1"/>
        <v>750MeV</v>
      </c>
      <c r="N84" s="76" t="str">
        <f t="shared" si="2"/>
        <v>650MeV</v>
      </c>
      <c r="O84" s="76">
        <f t="shared" si="3"/>
        <v>382.44</v>
      </c>
      <c r="P84" s="76">
        <f t="shared" si="4"/>
        <v>276.89</v>
      </c>
      <c r="Q84" s="76">
        <f t="shared" si="5"/>
        <v>57.72</v>
      </c>
    </row>
    <row r="85">
      <c r="A85" s="76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 t="str">
        <f t="shared" si="1"/>
        <v>750MeV</v>
      </c>
      <c r="N85" s="76" t="str">
        <f t="shared" si="2"/>
        <v>650MeV</v>
      </c>
      <c r="O85" s="76">
        <f t="shared" si="3"/>
        <v>382.44</v>
      </c>
      <c r="P85" s="76">
        <f t="shared" si="4"/>
        <v>276.89</v>
      </c>
      <c r="Q85" s="76">
        <f t="shared" si="5"/>
        <v>57.72</v>
      </c>
    </row>
    <row r="86">
      <c r="A86" s="76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 t="str">
        <f t="shared" si="1"/>
        <v>750MeV</v>
      </c>
      <c r="N86" s="76" t="str">
        <f t="shared" si="2"/>
        <v>650MeV</v>
      </c>
      <c r="O86" s="76">
        <f t="shared" si="3"/>
        <v>382.44</v>
      </c>
      <c r="P86" s="76">
        <f t="shared" si="4"/>
        <v>276.89</v>
      </c>
      <c r="Q86" s="76">
        <f t="shared" si="5"/>
        <v>57.72</v>
      </c>
    </row>
    <row r="87">
      <c r="A87" s="76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 t="str">
        <f t="shared" si="1"/>
        <v>750MeV</v>
      </c>
      <c r="N87" s="76" t="str">
        <f t="shared" si="2"/>
        <v>650MeV</v>
      </c>
      <c r="O87" s="76">
        <f t="shared" si="3"/>
        <v>382.44</v>
      </c>
      <c r="P87" s="76">
        <f t="shared" si="4"/>
        <v>276.89</v>
      </c>
      <c r="Q87" s="76">
        <f t="shared" si="5"/>
        <v>57.72</v>
      </c>
    </row>
    <row r="88">
      <c r="A88" s="76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 t="str">
        <f t="shared" si="1"/>
        <v>750MeV</v>
      </c>
      <c r="N88" s="76" t="str">
        <f t="shared" si="2"/>
        <v>650MeV</v>
      </c>
      <c r="O88" s="76">
        <f t="shared" si="3"/>
        <v>382.44</v>
      </c>
      <c r="P88" s="76">
        <f t="shared" si="4"/>
        <v>276.89</v>
      </c>
      <c r="Q88" s="76">
        <f t="shared" si="5"/>
        <v>57.72</v>
      </c>
    </row>
    <row r="89">
      <c r="A89" s="76"/>
      <c r="B89" s="76"/>
      <c r="C89" s="76"/>
      <c r="D89" s="52"/>
      <c r="E89" s="76"/>
      <c r="F89" s="76"/>
      <c r="G89" s="76"/>
      <c r="H89" s="76"/>
      <c r="I89" s="52"/>
      <c r="J89" s="52"/>
      <c r="K89" s="76"/>
      <c r="L89" s="76"/>
      <c r="M89" s="52" t="str">
        <f t="shared" si="1"/>
        <v>750MeV</v>
      </c>
      <c r="N89" s="76" t="str">
        <f t="shared" si="2"/>
        <v>650MeV</v>
      </c>
      <c r="O89" s="76">
        <f t="shared" si="3"/>
        <v>382.44</v>
      </c>
      <c r="P89" s="76">
        <f t="shared" si="4"/>
        <v>276.89</v>
      </c>
      <c r="Q89" s="76">
        <f t="shared" si="5"/>
        <v>57.72</v>
      </c>
    </row>
    <row r="90">
      <c r="A90" s="76"/>
      <c r="B90" s="76"/>
      <c r="C90" s="76"/>
      <c r="D90" s="52"/>
      <c r="E90" s="76"/>
      <c r="F90" s="76"/>
      <c r="G90" s="76"/>
      <c r="H90" s="76"/>
      <c r="I90" s="52"/>
      <c r="J90" s="52"/>
      <c r="K90" s="76"/>
      <c r="L90" s="76"/>
      <c r="M90" s="52" t="str">
        <f t="shared" si="1"/>
        <v>750MeV</v>
      </c>
      <c r="N90" s="76" t="str">
        <f t="shared" si="2"/>
        <v>650MeV</v>
      </c>
      <c r="O90" s="76">
        <f t="shared" si="3"/>
        <v>382.44</v>
      </c>
      <c r="P90" s="76">
        <f t="shared" si="4"/>
        <v>276.89</v>
      </c>
      <c r="Q90" s="76">
        <f t="shared" si="5"/>
        <v>57.72</v>
      </c>
    </row>
    <row r="91">
      <c r="A91" s="76"/>
      <c r="B91" s="76"/>
      <c r="C91" s="76"/>
      <c r="D91" s="52"/>
      <c r="E91" s="76"/>
      <c r="F91" s="76"/>
      <c r="G91" s="76"/>
      <c r="H91" s="76"/>
      <c r="I91" s="52"/>
      <c r="J91" s="52"/>
      <c r="K91" s="76"/>
      <c r="L91" s="76"/>
      <c r="M91" s="52" t="str">
        <f t="shared" si="1"/>
        <v>750MeV</v>
      </c>
      <c r="N91" s="76" t="str">
        <f t="shared" si="2"/>
        <v>650MeV</v>
      </c>
      <c r="O91" s="76">
        <f t="shared" si="3"/>
        <v>382.44</v>
      </c>
      <c r="P91" s="76">
        <f t="shared" si="4"/>
        <v>276.89</v>
      </c>
      <c r="Q91" s="76">
        <f t="shared" si="5"/>
        <v>57.72</v>
      </c>
    </row>
    <row r="92">
      <c r="A92" s="76"/>
      <c r="B92" s="76"/>
      <c r="C92" s="76"/>
      <c r="D92" s="52"/>
      <c r="E92" s="76"/>
      <c r="F92" s="76"/>
      <c r="G92" s="76"/>
      <c r="H92" s="76"/>
      <c r="I92" s="52"/>
      <c r="J92" s="52"/>
      <c r="K92" s="76"/>
      <c r="L92" s="76"/>
      <c r="M92" s="52" t="str">
        <f t="shared" si="1"/>
        <v>750MeV</v>
      </c>
      <c r="N92" s="76" t="str">
        <f t="shared" si="2"/>
        <v>650MeV</v>
      </c>
      <c r="O92" s="76">
        <f t="shared" si="3"/>
        <v>382.44</v>
      </c>
      <c r="P92" s="76">
        <f t="shared" si="4"/>
        <v>276.89</v>
      </c>
      <c r="Q92" s="76">
        <f t="shared" si="5"/>
        <v>57.72</v>
      </c>
    </row>
    <row r="93">
      <c r="A93" s="76"/>
      <c r="B93" s="76"/>
      <c r="C93" s="76"/>
      <c r="D93" s="52"/>
      <c r="E93" s="76"/>
      <c r="F93" s="76"/>
      <c r="G93" s="76"/>
      <c r="H93" s="76"/>
      <c r="I93" s="52"/>
      <c r="J93" s="52"/>
      <c r="K93" s="76"/>
      <c r="L93" s="76"/>
      <c r="M93" s="52" t="str">
        <f t="shared" si="1"/>
        <v>750MeV</v>
      </c>
      <c r="N93" s="76" t="str">
        <f t="shared" si="2"/>
        <v>650MeV</v>
      </c>
      <c r="O93" s="76">
        <f t="shared" si="3"/>
        <v>382.44</v>
      </c>
      <c r="P93" s="76">
        <f t="shared" si="4"/>
        <v>276.89</v>
      </c>
      <c r="Q93" s="76">
        <f t="shared" si="5"/>
        <v>57.72</v>
      </c>
    </row>
    <row r="94">
      <c r="A94" s="76"/>
      <c r="B94" s="76"/>
      <c r="C94" s="76"/>
      <c r="D94" s="52"/>
      <c r="E94" s="76"/>
      <c r="F94" s="76"/>
      <c r="G94" s="76"/>
      <c r="H94" s="76"/>
      <c r="I94" s="52"/>
      <c r="J94" s="52"/>
      <c r="K94" s="76"/>
      <c r="L94" s="76"/>
      <c r="M94" s="52" t="str">
        <f t="shared" si="1"/>
        <v>750MeV</v>
      </c>
      <c r="N94" s="76" t="str">
        <f t="shared" si="2"/>
        <v>650MeV</v>
      </c>
      <c r="O94" s="76">
        <f t="shared" si="3"/>
        <v>382.44</v>
      </c>
      <c r="P94" s="76">
        <f t="shared" si="4"/>
        <v>276.89</v>
      </c>
      <c r="Q94" s="76">
        <f t="shared" si="5"/>
        <v>57.72</v>
      </c>
    </row>
    <row r="95">
      <c r="A95" s="76"/>
      <c r="B95" s="76"/>
      <c r="C95" s="76"/>
      <c r="D95" s="52"/>
      <c r="E95" s="76"/>
      <c r="F95" s="76"/>
      <c r="G95" s="76"/>
      <c r="H95" s="76"/>
      <c r="I95" s="52"/>
      <c r="J95" s="52"/>
      <c r="K95" s="76"/>
      <c r="L95" s="76"/>
      <c r="M95" s="52" t="str">
        <f t="shared" si="1"/>
        <v>750MeV</v>
      </c>
      <c r="N95" s="76" t="str">
        <f t="shared" si="2"/>
        <v>650MeV</v>
      </c>
      <c r="O95" s="76">
        <f t="shared" si="3"/>
        <v>382.44</v>
      </c>
      <c r="P95" s="76">
        <f t="shared" si="4"/>
        <v>276.89</v>
      </c>
      <c r="Q95" s="76">
        <f t="shared" si="5"/>
        <v>57.72</v>
      </c>
    </row>
    <row r="96">
      <c r="A96" s="76"/>
      <c r="B96" s="76"/>
      <c r="C96" s="76"/>
      <c r="D96" s="52"/>
      <c r="E96" s="76"/>
      <c r="F96" s="76"/>
      <c r="G96" s="76"/>
      <c r="H96" s="76"/>
      <c r="I96" s="52"/>
      <c r="J96" s="52"/>
      <c r="K96" s="76"/>
      <c r="L96" s="76"/>
      <c r="M96" s="52" t="str">
        <f t="shared" si="1"/>
        <v>750MeV</v>
      </c>
      <c r="N96" s="76" t="str">
        <f t="shared" si="2"/>
        <v>650MeV</v>
      </c>
      <c r="O96" s="76">
        <f t="shared" si="3"/>
        <v>382.44</v>
      </c>
      <c r="P96" s="76">
        <f t="shared" si="4"/>
        <v>276.89</v>
      </c>
      <c r="Q96" s="76">
        <f t="shared" si="5"/>
        <v>57.72</v>
      </c>
    </row>
    <row r="97">
      <c r="A97" s="76"/>
      <c r="B97" s="52"/>
      <c r="C97" s="52"/>
      <c r="D97" s="52"/>
      <c r="E97" s="52"/>
      <c r="F97" s="52"/>
      <c r="G97" s="52"/>
      <c r="H97" s="52"/>
      <c r="I97" s="52"/>
      <c r="J97" s="52"/>
      <c r="K97" s="76"/>
      <c r="L97" s="52"/>
      <c r="M97" s="52" t="str">
        <f t="shared" si="1"/>
        <v>750MeV</v>
      </c>
      <c r="N97" s="76" t="str">
        <f t="shared" si="2"/>
        <v>650MeV</v>
      </c>
      <c r="O97" s="76">
        <f t="shared" si="3"/>
        <v>382.44</v>
      </c>
      <c r="P97" s="76">
        <f t="shared" si="4"/>
        <v>276.89</v>
      </c>
      <c r="Q97" s="76">
        <f t="shared" si="5"/>
        <v>57.72</v>
      </c>
    </row>
    <row r="98">
      <c r="A98" s="76"/>
      <c r="B98" s="52"/>
      <c r="C98" s="52"/>
      <c r="D98" s="52"/>
      <c r="E98" s="52"/>
      <c r="F98" s="52"/>
      <c r="G98" s="52"/>
      <c r="H98" s="52"/>
      <c r="I98" s="52"/>
      <c r="J98" s="52"/>
      <c r="K98" s="76"/>
      <c r="L98" s="52"/>
      <c r="M98" s="52" t="str">
        <f t="shared" si="1"/>
        <v>750MeV</v>
      </c>
      <c r="N98" s="76" t="str">
        <f t="shared" si="2"/>
        <v>650MeV</v>
      </c>
      <c r="O98" s="76">
        <f t="shared" si="3"/>
        <v>382.44</v>
      </c>
      <c r="P98" s="76">
        <f t="shared" si="4"/>
        <v>276.89</v>
      </c>
      <c r="Q98" s="76">
        <f t="shared" si="5"/>
        <v>57.72</v>
      </c>
    </row>
    <row r="99">
      <c r="A99" s="76"/>
      <c r="B99" s="52"/>
      <c r="C99" s="52"/>
      <c r="D99" s="52"/>
      <c r="E99" s="52"/>
      <c r="F99" s="52"/>
      <c r="G99" s="52"/>
      <c r="H99" s="52"/>
      <c r="I99" s="52"/>
      <c r="J99" s="52"/>
      <c r="K99" s="76"/>
      <c r="L99" s="52"/>
      <c r="M99" s="52" t="str">
        <f t="shared" si="1"/>
        <v>750MeV</v>
      </c>
      <c r="N99" s="76" t="str">
        <f t="shared" si="2"/>
        <v>650MeV</v>
      </c>
      <c r="O99" s="76">
        <f t="shared" si="3"/>
        <v>382.44</v>
      </c>
      <c r="P99" s="76">
        <f t="shared" si="4"/>
        <v>276.89</v>
      </c>
      <c r="Q99" s="76">
        <f t="shared" si="5"/>
        <v>57.72</v>
      </c>
    </row>
    <row r="100">
      <c r="A100" s="76"/>
      <c r="B100" s="52"/>
      <c r="C100" s="52"/>
      <c r="D100" s="52"/>
      <c r="E100" s="52"/>
      <c r="F100" s="52"/>
      <c r="G100" s="52"/>
      <c r="H100" s="52"/>
      <c r="I100" s="52"/>
      <c r="J100" s="52"/>
      <c r="K100" s="76"/>
      <c r="L100" s="52"/>
      <c r="M100" s="52" t="str">
        <f t="shared" si="1"/>
        <v>750MeV</v>
      </c>
      <c r="N100" s="76" t="str">
        <f t="shared" si="2"/>
        <v>650MeV</v>
      </c>
      <c r="O100" s="76">
        <f t="shared" si="3"/>
        <v>382.44</v>
      </c>
      <c r="P100" s="76">
        <f t="shared" si="4"/>
        <v>276.89</v>
      </c>
      <c r="Q100" s="76">
        <f t="shared" si="5"/>
        <v>57.72</v>
      </c>
    </row>
    <row r="101">
      <c r="A101" s="76"/>
      <c r="B101" s="52"/>
      <c r="C101" s="52"/>
      <c r="E101" s="52"/>
      <c r="F101" s="52"/>
      <c r="G101" s="76"/>
      <c r="H101" s="52"/>
      <c r="I101" s="52"/>
      <c r="J101" s="52"/>
      <c r="K101" s="76"/>
      <c r="L101" s="52"/>
      <c r="M101" s="52" t="str">
        <f t="shared" si="1"/>
        <v>750MeV</v>
      </c>
      <c r="N101" s="76" t="str">
        <f t="shared" si="2"/>
        <v>650MeV</v>
      </c>
      <c r="O101" s="76">
        <f t="shared" si="3"/>
        <v>382.44</v>
      </c>
      <c r="P101" s="76">
        <f t="shared" si="4"/>
        <v>276.89</v>
      </c>
      <c r="Q101" s="76">
        <f t="shared" si="5"/>
        <v>57.72</v>
      </c>
    </row>
    <row r="102">
      <c r="A102" s="76"/>
      <c r="B102" s="52"/>
      <c r="C102" s="52"/>
      <c r="D102" s="52"/>
      <c r="E102" s="52"/>
      <c r="F102" s="52"/>
      <c r="G102" s="52"/>
      <c r="H102" s="52"/>
      <c r="I102" s="52"/>
      <c r="J102" s="52"/>
      <c r="K102" s="76"/>
      <c r="L102" s="52"/>
      <c r="M102" s="52" t="str">
        <f t="shared" si="1"/>
        <v>750MeV</v>
      </c>
      <c r="N102" s="76" t="str">
        <f t="shared" si="2"/>
        <v>650MeV</v>
      </c>
      <c r="O102" s="76">
        <f t="shared" si="3"/>
        <v>382.44</v>
      </c>
      <c r="P102" s="76">
        <f t="shared" si="4"/>
        <v>276.89</v>
      </c>
      <c r="Q102" s="76">
        <f t="shared" si="5"/>
        <v>57.72</v>
      </c>
    </row>
    <row r="103">
      <c r="A103" s="76"/>
      <c r="B103" s="52"/>
      <c r="C103" s="52"/>
      <c r="D103" s="52"/>
      <c r="E103" s="52"/>
      <c r="F103" s="52"/>
      <c r="G103" s="52"/>
      <c r="H103" s="52"/>
      <c r="I103" s="52"/>
      <c r="J103" s="52"/>
      <c r="K103" s="76"/>
      <c r="L103" s="52"/>
      <c r="M103" s="52" t="str">
        <f t="shared" si="1"/>
        <v>750MeV</v>
      </c>
      <c r="N103" s="76" t="str">
        <f t="shared" si="2"/>
        <v>650MeV</v>
      </c>
      <c r="O103" s="76">
        <f t="shared" si="3"/>
        <v>382.44</v>
      </c>
      <c r="P103" s="76">
        <f t="shared" si="4"/>
        <v>276.89</v>
      </c>
      <c r="Q103" s="76">
        <f t="shared" si="5"/>
        <v>57.72</v>
      </c>
    </row>
    <row r="104">
      <c r="A104" s="156"/>
      <c r="B104" s="52"/>
      <c r="C104" s="52"/>
      <c r="D104" s="52"/>
      <c r="E104" s="52"/>
      <c r="F104" s="52"/>
      <c r="G104" s="52"/>
      <c r="H104" s="52"/>
      <c r="I104" s="52"/>
      <c r="J104" s="52"/>
      <c r="K104" s="76"/>
      <c r="L104" s="52"/>
      <c r="M104" s="52" t="str">
        <f t="shared" si="1"/>
        <v>750MeV</v>
      </c>
      <c r="N104" s="76" t="str">
        <f t="shared" si="2"/>
        <v>650MeV</v>
      </c>
      <c r="O104" s="76">
        <f t="shared" si="3"/>
        <v>382.44</v>
      </c>
      <c r="P104" s="76">
        <f t="shared" si="4"/>
        <v>276.89</v>
      </c>
      <c r="Q104" s="76">
        <f t="shared" si="5"/>
        <v>57.72</v>
      </c>
    </row>
    <row r="105">
      <c r="A105" s="76"/>
      <c r="B105" s="52"/>
      <c r="C105" s="52"/>
      <c r="D105" s="52"/>
      <c r="E105" s="52"/>
      <c r="F105" s="52"/>
      <c r="G105" s="52"/>
      <c r="H105" s="52"/>
      <c r="I105" s="52"/>
      <c r="J105" s="52"/>
      <c r="K105" s="76"/>
      <c r="L105" s="52"/>
      <c r="M105" s="52" t="str">
        <f t="shared" si="1"/>
        <v>750MeV</v>
      </c>
      <c r="N105" s="76" t="str">
        <f t="shared" si="2"/>
        <v>650MeV</v>
      </c>
      <c r="O105" s="76">
        <f t="shared" si="3"/>
        <v>382.44</v>
      </c>
      <c r="P105" s="76">
        <f t="shared" si="4"/>
        <v>276.89</v>
      </c>
      <c r="Q105" s="76">
        <f t="shared" si="5"/>
        <v>57.72</v>
      </c>
    </row>
    <row r="106">
      <c r="A106" s="76"/>
      <c r="B106" s="52"/>
      <c r="C106" s="52"/>
      <c r="D106" s="52"/>
      <c r="E106" s="52"/>
      <c r="F106" s="52"/>
      <c r="G106" s="52"/>
      <c r="H106" s="52"/>
      <c r="I106" s="52"/>
      <c r="J106" s="52"/>
      <c r="K106" s="76"/>
      <c r="L106" s="52"/>
      <c r="M106" s="52" t="str">
        <f t="shared" si="1"/>
        <v>750MeV</v>
      </c>
      <c r="N106" s="76" t="str">
        <f t="shared" si="2"/>
        <v>650MeV</v>
      </c>
      <c r="O106" s="76">
        <f t="shared" si="3"/>
        <v>382.44</v>
      </c>
      <c r="P106" s="76">
        <f t="shared" si="4"/>
        <v>276.89</v>
      </c>
      <c r="Q106" s="76">
        <f t="shared" si="5"/>
        <v>57.72</v>
      </c>
    </row>
    <row r="107">
      <c r="A107" s="76"/>
      <c r="B107" s="52"/>
      <c r="C107" s="52"/>
      <c r="D107" s="52"/>
      <c r="E107" s="52"/>
      <c r="F107" s="52"/>
      <c r="G107" s="52"/>
      <c r="H107" s="52"/>
      <c r="I107" s="52"/>
      <c r="J107" s="52"/>
      <c r="K107" s="76"/>
      <c r="L107" s="52"/>
      <c r="M107" s="52" t="str">
        <f t="shared" si="1"/>
        <v>750MeV</v>
      </c>
      <c r="N107" s="76" t="str">
        <f t="shared" si="2"/>
        <v>650MeV</v>
      </c>
      <c r="O107" s="76">
        <f t="shared" si="3"/>
        <v>382.44</v>
      </c>
      <c r="P107" s="76">
        <f t="shared" si="4"/>
        <v>276.89</v>
      </c>
      <c r="Q107" s="76">
        <f t="shared" si="5"/>
        <v>57.72</v>
      </c>
    </row>
    <row r="108">
      <c r="A108" s="76"/>
      <c r="B108" s="52"/>
      <c r="C108" s="52"/>
      <c r="D108" s="52"/>
      <c r="E108" s="52"/>
      <c r="F108" s="52"/>
      <c r="G108" s="52"/>
      <c r="H108" s="52"/>
      <c r="I108" s="52"/>
      <c r="J108" s="52"/>
      <c r="K108" s="76"/>
      <c r="L108" s="52"/>
      <c r="M108" s="52" t="str">
        <f t="shared" si="1"/>
        <v>750MeV</v>
      </c>
      <c r="N108" s="76" t="str">
        <f t="shared" si="2"/>
        <v>650MeV</v>
      </c>
      <c r="O108" s="76">
        <f t="shared" si="3"/>
        <v>382.44</v>
      </c>
      <c r="P108" s="76">
        <f t="shared" si="4"/>
        <v>276.89</v>
      </c>
      <c r="Q108" s="76">
        <f t="shared" si="5"/>
        <v>57.72</v>
      </c>
    </row>
    <row r="109">
      <c r="A109" s="76"/>
      <c r="B109" s="52"/>
      <c r="C109" s="52"/>
      <c r="D109" s="52"/>
      <c r="E109" s="52"/>
      <c r="F109" s="52"/>
      <c r="G109" s="52"/>
      <c r="H109" s="52"/>
      <c r="I109" s="52"/>
      <c r="J109" s="52"/>
      <c r="K109" s="76"/>
      <c r="L109" s="52"/>
      <c r="M109" s="52" t="str">
        <f t="shared" si="1"/>
        <v>750MeV</v>
      </c>
      <c r="N109" s="76" t="str">
        <f t="shared" si="2"/>
        <v>650MeV</v>
      </c>
      <c r="O109" s="76">
        <f t="shared" si="3"/>
        <v>382.44</v>
      </c>
      <c r="P109" s="76">
        <f t="shared" si="4"/>
        <v>276.89</v>
      </c>
      <c r="Q109" s="76">
        <f t="shared" si="5"/>
        <v>57.72</v>
      </c>
    </row>
    <row r="110">
      <c r="A110" s="76"/>
      <c r="B110" s="52"/>
      <c r="C110" s="52"/>
      <c r="D110" s="52"/>
      <c r="E110" s="52"/>
      <c r="F110" s="52"/>
      <c r="G110" s="52"/>
      <c r="H110" s="52"/>
      <c r="I110" s="52"/>
      <c r="J110" s="52"/>
      <c r="K110" s="76"/>
      <c r="L110" s="52"/>
      <c r="M110" s="52" t="str">
        <f t="shared" si="1"/>
        <v>750MeV</v>
      </c>
      <c r="N110" s="76" t="str">
        <f t="shared" si="2"/>
        <v>650MeV</v>
      </c>
      <c r="O110" s="76">
        <f t="shared" si="3"/>
        <v>382.44</v>
      </c>
      <c r="P110" s="76">
        <f t="shared" si="4"/>
        <v>276.89</v>
      </c>
      <c r="Q110" s="76">
        <f t="shared" si="5"/>
        <v>57.72</v>
      </c>
    </row>
    <row r="111">
      <c r="A111" s="76"/>
      <c r="B111" s="52"/>
      <c r="C111" s="52"/>
      <c r="D111" s="52"/>
      <c r="E111" s="52"/>
      <c r="F111" s="52"/>
      <c r="G111" s="52"/>
      <c r="H111" s="52"/>
      <c r="I111" s="52"/>
      <c r="J111" s="52"/>
      <c r="K111" s="76"/>
      <c r="L111" s="52"/>
      <c r="M111" s="52" t="str">
        <f t="shared" si="1"/>
        <v>750MeV</v>
      </c>
      <c r="N111" s="76" t="str">
        <f t="shared" si="2"/>
        <v>650MeV</v>
      </c>
      <c r="O111" s="76">
        <f t="shared" si="3"/>
        <v>382.44</v>
      </c>
      <c r="P111" s="76">
        <f t="shared" si="4"/>
        <v>276.89</v>
      </c>
      <c r="Q111" s="76">
        <f t="shared" si="5"/>
        <v>57.72</v>
      </c>
    </row>
    <row r="112">
      <c r="A112" s="76"/>
      <c r="B112" s="52"/>
      <c r="C112" s="52"/>
      <c r="D112" s="52"/>
      <c r="E112" s="52"/>
      <c r="F112" s="52"/>
      <c r="G112" s="52"/>
      <c r="H112" s="52"/>
      <c r="I112" s="52"/>
      <c r="J112" s="52"/>
      <c r="K112" s="76"/>
      <c r="L112" s="52"/>
      <c r="M112" s="52" t="str">
        <f t="shared" si="1"/>
        <v>750MeV</v>
      </c>
      <c r="N112" s="76" t="str">
        <f t="shared" si="2"/>
        <v>650MeV</v>
      </c>
      <c r="O112" s="76">
        <f t="shared" si="3"/>
        <v>382.44</v>
      </c>
      <c r="P112" s="76">
        <f t="shared" si="4"/>
        <v>276.89</v>
      </c>
      <c r="Q112" s="76">
        <f t="shared" si="5"/>
        <v>57.72</v>
      </c>
    </row>
    <row r="113">
      <c r="A113" s="76"/>
      <c r="B113" s="52"/>
      <c r="C113" s="52"/>
      <c r="D113" s="52"/>
      <c r="E113" s="52"/>
      <c r="F113" s="52"/>
      <c r="G113" s="52"/>
      <c r="H113" s="52"/>
      <c r="I113" s="52"/>
      <c r="J113" s="52"/>
      <c r="K113" s="76"/>
      <c r="L113" s="52"/>
      <c r="M113" s="52" t="str">
        <f t="shared" si="1"/>
        <v>750MeV</v>
      </c>
      <c r="N113" s="76" t="str">
        <f t="shared" si="2"/>
        <v>650MeV</v>
      </c>
      <c r="O113" s="76">
        <f t="shared" si="3"/>
        <v>382.44</v>
      </c>
      <c r="P113" s="76">
        <f t="shared" si="4"/>
        <v>276.89</v>
      </c>
      <c r="Q113" s="76">
        <f t="shared" si="5"/>
        <v>57.72</v>
      </c>
    </row>
    <row r="114">
      <c r="A114" s="76"/>
      <c r="B114" s="52"/>
      <c r="C114" s="52"/>
      <c r="D114" s="52"/>
      <c r="E114" s="52"/>
      <c r="F114" s="52"/>
      <c r="G114" s="52"/>
      <c r="H114" s="52"/>
      <c r="I114" s="52"/>
      <c r="J114" s="52"/>
      <c r="K114" s="76"/>
      <c r="L114" s="52"/>
      <c r="M114" s="52" t="str">
        <f t="shared" si="1"/>
        <v>750MeV</v>
      </c>
      <c r="N114" s="76" t="str">
        <f t="shared" si="2"/>
        <v>650MeV</v>
      </c>
      <c r="O114" s="76">
        <f t="shared" si="3"/>
        <v>382.44</v>
      </c>
      <c r="P114" s="76">
        <f t="shared" si="4"/>
        <v>276.89</v>
      </c>
      <c r="Q114" s="76">
        <f t="shared" si="5"/>
        <v>57.72</v>
      </c>
    </row>
    <row r="115">
      <c r="A115" s="76"/>
      <c r="B115" s="52"/>
      <c r="C115" s="52"/>
      <c r="D115" s="52"/>
      <c r="E115" s="52"/>
      <c r="F115" s="52"/>
      <c r="G115" s="52"/>
      <c r="H115" s="52"/>
      <c r="I115" s="52"/>
      <c r="J115" s="52"/>
      <c r="K115" s="76"/>
      <c r="L115" s="52"/>
      <c r="M115" s="52" t="str">
        <f t="shared" si="1"/>
        <v>750MeV</v>
      </c>
      <c r="N115" s="76" t="str">
        <f t="shared" si="2"/>
        <v>650MeV</v>
      </c>
      <c r="O115" s="76">
        <f t="shared" si="3"/>
        <v>382.44</v>
      </c>
      <c r="P115" s="76">
        <f t="shared" si="4"/>
        <v>276.89</v>
      </c>
      <c r="Q115" s="76">
        <f t="shared" si="5"/>
        <v>57.72</v>
      </c>
    </row>
    <row r="116">
      <c r="A116" s="76"/>
      <c r="B116" s="52"/>
      <c r="C116" s="52"/>
      <c r="D116" s="52"/>
      <c r="E116" s="52"/>
      <c r="F116" s="52"/>
      <c r="G116" s="52"/>
      <c r="H116" s="52"/>
      <c r="I116" s="52"/>
      <c r="J116" s="52"/>
      <c r="K116" s="76"/>
      <c r="L116" s="52"/>
      <c r="M116" s="52" t="str">
        <f t="shared" si="1"/>
        <v>750MeV</v>
      </c>
      <c r="N116" s="76" t="str">
        <f t="shared" si="2"/>
        <v>650MeV</v>
      </c>
      <c r="O116" s="76">
        <f t="shared" si="3"/>
        <v>382.44</v>
      </c>
      <c r="P116" s="76">
        <f t="shared" si="4"/>
        <v>276.89</v>
      </c>
      <c r="Q116" s="76">
        <f t="shared" si="5"/>
        <v>57.72</v>
      </c>
    </row>
    <row r="117">
      <c r="A117" s="76"/>
      <c r="B117" s="76"/>
      <c r="C117" s="76"/>
      <c r="D117" s="52"/>
      <c r="E117" s="76"/>
      <c r="F117" s="76"/>
      <c r="G117" s="76"/>
      <c r="H117" s="76"/>
      <c r="I117" s="52"/>
      <c r="J117" s="52"/>
      <c r="K117" s="76"/>
      <c r="L117" s="76"/>
      <c r="M117" s="52" t="str">
        <f t="shared" si="1"/>
        <v>750MeV</v>
      </c>
      <c r="N117" s="76" t="str">
        <f t="shared" si="2"/>
        <v>650MeV</v>
      </c>
      <c r="O117" s="76">
        <f t="shared" si="3"/>
        <v>382.44</v>
      </c>
      <c r="P117" s="76">
        <f t="shared" si="4"/>
        <v>276.89</v>
      </c>
      <c r="Q117" s="76">
        <f t="shared" si="5"/>
        <v>57.72</v>
      </c>
    </row>
    <row r="118">
      <c r="A118" s="76"/>
      <c r="B118" s="76"/>
      <c r="C118" s="76"/>
      <c r="D118" s="52"/>
      <c r="E118" s="76"/>
      <c r="F118" s="76"/>
      <c r="G118" s="76"/>
      <c r="H118" s="76"/>
      <c r="I118" s="52"/>
      <c r="J118" s="52"/>
      <c r="K118" s="76"/>
      <c r="L118" s="76"/>
      <c r="M118" s="52" t="str">
        <f t="shared" si="1"/>
        <v>750MeV</v>
      </c>
      <c r="N118" s="76" t="str">
        <f t="shared" si="2"/>
        <v>650MeV</v>
      </c>
      <c r="O118" s="76">
        <f t="shared" si="3"/>
        <v>382.44</v>
      </c>
      <c r="P118" s="76">
        <f t="shared" si="4"/>
        <v>276.89</v>
      </c>
      <c r="Q118" s="76">
        <f t="shared" si="5"/>
        <v>57.72</v>
      </c>
    </row>
    <row r="119">
      <c r="A119" s="76"/>
      <c r="B119" s="76"/>
      <c r="C119" s="76"/>
      <c r="D119" s="52"/>
      <c r="E119" s="76"/>
      <c r="F119" s="76"/>
      <c r="G119" s="76"/>
      <c r="H119" s="76"/>
      <c r="I119" s="52"/>
      <c r="J119" s="52"/>
      <c r="K119" s="76"/>
      <c r="L119" s="76"/>
      <c r="M119" s="52" t="str">
        <f t="shared" si="1"/>
        <v>750MeV</v>
      </c>
      <c r="N119" s="76" t="str">
        <f t="shared" si="2"/>
        <v>650MeV</v>
      </c>
      <c r="O119" s="76">
        <f t="shared" si="3"/>
        <v>382.44</v>
      </c>
      <c r="P119" s="76">
        <f t="shared" si="4"/>
        <v>276.89</v>
      </c>
      <c r="Q119" s="76">
        <f t="shared" si="5"/>
        <v>57.72</v>
      </c>
    </row>
    <row r="120">
      <c r="A120" s="76"/>
      <c r="B120" s="76"/>
      <c r="C120" s="76"/>
      <c r="D120" s="52"/>
      <c r="E120" s="76"/>
      <c r="F120" s="76"/>
      <c r="G120" s="76"/>
      <c r="H120" s="76"/>
      <c r="I120" s="52"/>
      <c r="J120" s="52"/>
      <c r="K120" s="76"/>
      <c r="L120" s="76"/>
      <c r="M120" s="52" t="str">
        <f t="shared" si="1"/>
        <v>750MeV</v>
      </c>
      <c r="N120" s="76" t="str">
        <f t="shared" si="2"/>
        <v>650MeV</v>
      </c>
      <c r="O120" s="76">
        <f t="shared" si="3"/>
        <v>382.44</v>
      </c>
      <c r="P120" s="76">
        <f t="shared" si="4"/>
        <v>276.89</v>
      </c>
      <c r="Q120" s="76">
        <f t="shared" si="5"/>
        <v>57.72</v>
      </c>
    </row>
    <row r="121">
      <c r="A121" s="76"/>
      <c r="B121" s="76"/>
      <c r="C121" s="76"/>
      <c r="D121" s="52"/>
      <c r="E121" s="76"/>
      <c r="F121" s="76"/>
      <c r="G121" s="76"/>
      <c r="H121" s="76"/>
      <c r="I121" s="52"/>
      <c r="J121" s="52"/>
      <c r="K121" s="76"/>
      <c r="L121" s="76"/>
      <c r="M121" s="52" t="str">
        <f t="shared" si="1"/>
        <v>750MeV</v>
      </c>
      <c r="N121" s="76" t="str">
        <f t="shared" si="2"/>
        <v>650MeV</v>
      </c>
      <c r="O121" s="76">
        <f t="shared" si="3"/>
        <v>382.44</v>
      </c>
      <c r="P121" s="76">
        <f t="shared" si="4"/>
        <v>276.89</v>
      </c>
      <c r="Q121" s="76">
        <f t="shared" si="5"/>
        <v>57.72</v>
      </c>
    </row>
    <row r="122">
      <c r="A122" s="76"/>
      <c r="B122" s="76"/>
      <c r="C122" s="76"/>
      <c r="D122" s="52"/>
      <c r="E122" s="76"/>
      <c r="F122" s="76"/>
      <c r="G122" s="76"/>
      <c r="H122" s="76"/>
      <c r="I122" s="52"/>
      <c r="J122" s="52"/>
      <c r="K122" s="76"/>
      <c r="L122" s="76"/>
      <c r="M122" s="52" t="str">
        <f t="shared" si="1"/>
        <v>750MeV</v>
      </c>
      <c r="N122" s="76" t="str">
        <f t="shared" si="2"/>
        <v>650MeV</v>
      </c>
      <c r="O122" s="76">
        <f t="shared" si="3"/>
        <v>382.44</v>
      </c>
      <c r="P122" s="76">
        <f t="shared" si="4"/>
        <v>276.89</v>
      </c>
      <c r="Q122" s="76">
        <f t="shared" si="5"/>
        <v>57.72</v>
      </c>
    </row>
    <row r="123">
      <c r="A123" s="76"/>
      <c r="B123" s="76"/>
      <c r="C123" s="76"/>
      <c r="D123" s="52"/>
      <c r="E123" s="76"/>
      <c r="F123" s="76"/>
      <c r="G123" s="76"/>
      <c r="H123" s="76"/>
      <c r="I123" s="52"/>
      <c r="J123" s="52"/>
      <c r="K123" s="76"/>
      <c r="L123" s="76"/>
      <c r="M123" s="52" t="str">
        <f t="shared" si="1"/>
        <v>750MeV</v>
      </c>
      <c r="N123" s="76" t="str">
        <f t="shared" si="2"/>
        <v>650MeV</v>
      </c>
      <c r="O123" s="76">
        <f t="shared" si="3"/>
        <v>382.44</v>
      </c>
      <c r="P123" s="76">
        <f t="shared" si="4"/>
        <v>276.89</v>
      </c>
      <c r="Q123" s="76">
        <f t="shared" si="5"/>
        <v>57.72</v>
      </c>
    </row>
    <row r="124">
      <c r="A124" s="76"/>
      <c r="B124" s="76"/>
      <c r="C124" s="76"/>
      <c r="D124" s="52"/>
      <c r="E124" s="76"/>
      <c r="F124" s="76"/>
      <c r="G124" s="76"/>
      <c r="H124" s="76"/>
      <c r="I124" s="52"/>
      <c r="J124" s="52"/>
      <c r="K124" s="76"/>
      <c r="L124" s="76"/>
      <c r="M124" s="52" t="str">
        <f t="shared" si="1"/>
        <v>750MeV</v>
      </c>
      <c r="N124" s="76" t="str">
        <f t="shared" si="2"/>
        <v>650MeV</v>
      </c>
      <c r="O124" s="76">
        <f t="shared" si="3"/>
        <v>382.44</v>
      </c>
      <c r="P124" s="76">
        <f t="shared" si="4"/>
        <v>276.89</v>
      </c>
      <c r="Q124" s="76">
        <f t="shared" si="5"/>
        <v>57.72</v>
      </c>
    </row>
    <row r="125">
      <c r="A125" s="76"/>
      <c r="B125" s="76"/>
      <c r="C125" s="76"/>
      <c r="D125" s="52"/>
      <c r="E125" s="76"/>
      <c r="F125" s="76"/>
      <c r="G125" s="76"/>
      <c r="H125" s="76"/>
      <c r="I125" s="52"/>
      <c r="J125" s="52"/>
      <c r="K125" s="76"/>
      <c r="L125" s="76"/>
      <c r="M125" s="52" t="str">
        <f t="shared" si="1"/>
        <v>750MeV</v>
      </c>
      <c r="N125" s="76" t="str">
        <f t="shared" si="2"/>
        <v>650MeV</v>
      </c>
      <c r="O125" s="76">
        <f t="shared" si="3"/>
        <v>382.44</v>
      </c>
      <c r="P125" s="76">
        <f t="shared" si="4"/>
        <v>276.89</v>
      </c>
      <c r="Q125" s="76">
        <f t="shared" si="5"/>
        <v>57.72</v>
      </c>
    </row>
    <row r="126">
      <c r="A126" s="76"/>
      <c r="B126" s="76"/>
      <c r="C126" s="76"/>
      <c r="D126" s="52"/>
      <c r="E126" s="76"/>
      <c r="F126" s="76"/>
      <c r="G126" s="76"/>
      <c r="H126" s="76"/>
      <c r="I126" s="52"/>
      <c r="J126" s="52"/>
      <c r="K126" s="76"/>
      <c r="L126" s="76"/>
      <c r="M126" s="52" t="str">
        <f t="shared" si="1"/>
        <v>750MeV</v>
      </c>
      <c r="N126" s="76" t="str">
        <f t="shared" si="2"/>
        <v>650MeV</v>
      </c>
      <c r="O126" s="76">
        <f t="shared" si="3"/>
        <v>382.44</v>
      </c>
      <c r="P126" s="76">
        <f t="shared" si="4"/>
        <v>276.89</v>
      </c>
      <c r="Q126" s="76">
        <f t="shared" si="5"/>
        <v>57.72</v>
      </c>
    </row>
    <row r="127">
      <c r="A127" s="76"/>
      <c r="B127" s="76"/>
      <c r="C127" s="76"/>
      <c r="D127" s="52"/>
      <c r="E127" s="76"/>
      <c r="F127" s="76"/>
      <c r="G127" s="76"/>
      <c r="H127" s="76"/>
      <c r="I127" s="52"/>
      <c r="J127" s="52"/>
      <c r="K127" s="76"/>
      <c r="L127" s="76"/>
      <c r="M127" s="52" t="str">
        <f t="shared" si="1"/>
        <v>750MeV</v>
      </c>
      <c r="N127" s="76" t="str">
        <f t="shared" si="2"/>
        <v>650MeV</v>
      </c>
      <c r="O127" s="76">
        <f t="shared" si="3"/>
        <v>382.44</v>
      </c>
      <c r="P127" s="76">
        <f t="shared" si="4"/>
        <v>276.89</v>
      </c>
      <c r="Q127" s="76">
        <f t="shared" si="5"/>
        <v>57.72</v>
      </c>
    </row>
    <row r="128">
      <c r="A128" s="76"/>
      <c r="B128" s="52"/>
      <c r="C128" s="52"/>
      <c r="D128" s="52"/>
      <c r="E128" s="52"/>
      <c r="F128" s="52"/>
      <c r="G128" s="52"/>
      <c r="H128" s="52"/>
      <c r="I128" s="52"/>
      <c r="J128" s="52"/>
      <c r="K128" s="76"/>
      <c r="L128" s="52"/>
      <c r="M128" s="52" t="str">
        <f t="shared" si="1"/>
        <v>750MeV</v>
      </c>
      <c r="N128" s="76" t="str">
        <f t="shared" si="2"/>
        <v>650MeV</v>
      </c>
      <c r="O128" s="76">
        <f t="shared" si="3"/>
        <v>382.44</v>
      </c>
      <c r="P128" s="76">
        <f t="shared" si="4"/>
        <v>276.89</v>
      </c>
      <c r="Q128" s="76">
        <f t="shared" si="5"/>
        <v>57.72</v>
      </c>
    </row>
    <row r="129">
      <c r="A129" s="76"/>
      <c r="B129" s="52"/>
      <c r="C129" s="52"/>
      <c r="D129" s="52"/>
      <c r="E129" s="52"/>
      <c r="F129" s="52"/>
      <c r="G129" s="52"/>
      <c r="H129" s="52"/>
      <c r="I129" s="52"/>
      <c r="J129" s="52"/>
      <c r="K129" s="76"/>
      <c r="L129" s="52"/>
      <c r="M129" s="52" t="str">
        <f t="shared" si="1"/>
        <v>750MeV</v>
      </c>
      <c r="N129" s="76" t="str">
        <f t="shared" si="2"/>
        <v>650MeV</v>
      </c>
      <c r="O129" s="76">
        <f t="shared" si="3"/>
        <v>382.44</v>
      </c>
      <c r="P129" s="76">
        <f t="shared" si="4"/>
        <v>276.89</v>
      </c>
      <c r="Q129" s="76">
        <f t="shared" si="5"/>
        <v>57.72</v>
      </c>
    </row>
    <row r="130">
      <c r="A130" s="156"/>
      <c r="B130" s="52"/>
      <c r="C130" s="52"/>
      <c r="D130" s="52"/>
      <c r="E130" s="52"/>
      <c r="F130" s="52"/>
      <c r="G130" s="52"/>
      <c r="H130" s="52"/>
      <c r="I130" s="52"/>
      <c r="J130" s="52"/>
      <c r="K130" s="76"/>
      <c r="L130" s="52"/>
      <c r="M130" s="52" t="str">
        <f t="shared" si="1"/>
        <v>750MeV</v>
      </c>
      <c r="N130" s="76" t="str">
        <f t="shared" si="2"/>
        <v>650MeV</v>
      </c>
      <c r="O130" s="76">
        <f t="shared" si="3"/>
        <v>382.44</v>
      </c>
      <c r="P130" s="76">
        <f t="shared" si="4"/>
        <v>276.89</v>
      </c>
      <c r="Q130" s="76">
        <f t="shared" si="5"/>
        <v>57.72</v>
      </c>
    </row>
    <row r="131">
      <c r="A131" s="76"/>
      <c r="B131" s="52"/>
      <c r="C131" s="52"/>
      <c r="D131" s="52"/>
      <c r="E131" s="52"/>
      <c r="F131" s="52"/>
      <c r="G131" s="52"/>
      <c r="H131" s="52"/>
      <c r="I131" s="52"/>
      <c r="J131" s="52"/>
      <c r="K131" s="76"/>
      <c r="L131" s="52"/>
      <c r="M131" s="52" t="str">
        <f t="shared" si="1"/>
        <v>750MeV</v>
      </c>
      <c r="N131" s="76" t="str">
        <f t="shared" si="2"/>
        <v>650MeV</v>
      </c>
      <c r="O131" s="76">
        <f t="shared" si="3"/>
        <v>382.44</v>
      </c>
      <c r="P131" s="76">
        <f t="shared" si="4"/>
        <v>276.89</v>
      </c>
      <c r="Q131" s="76">
        <f t="shared" si="5"/>
        <v>57.72</v>
      </c>
    </row>
    <row r="132">
      <c r="A132" s="76"/>
      <c r="B132" s="52"/>
      <c r="C132" s="52"/>
      <c r="D132" s="52"/>
      <c r="E132" s="52"/>
      <c r="F132" s="52"/>
      <c r="G132" s="52"/>
      <c r="H132" s="52"/>
      <c r="I132" s="52"/>
      <c r="J132" s="52"/>
      <c r="K132" s="76"/>
      <c r="L132" s="52"/>
      <c r="M132" s="52" t="str">
        <f t="shared" si="1"/>
        <v>750MeV</v>
      </c>
      <c r="N132" s="76" t="str">
        <f t="shared" si="2"/>
        <v>650MeV</v>
      </c>
      <c r="O132" s="76">
        <f t="shared" si="3"/>
        <v>382.44</v>
      </c>
      <c r="P132" s="76">
        <f t="shared" si="4"/>
        <v>276.89</v>
      </c>
      <c r="Q132" s="76">
        <f t="shared" si="5"/>
        <v>57.72</v>
      </c>
    </row>
    <row r="133">
      <c r="A133" s="76"/>
      <c r="B133" s="52"/>
      <c r="C133" s="52"/>
      <c r="D133" s="52"/>
      <c r="E133" s="52"/>
      <c r="F133" s="52"/>
      <c r="G133" s="52"/>
      <c r="H133" s="52"/>
      <c r="I133" s="52"/>
      <c r="J133" s="52"/>
      <c r="K133" s="76"/>
      <c r="L133" s="52"/>
      <c r="M133" s="52" t="str">
        <f t="shared" si="1"/>
        <v>750MeV</v>
      </c>
      <c r="N133" s="76" t="str">
        <f t="shared" si="2"/>
        <v>650MeV</v>
      </c>
      <c r="O133" s="76">
        <f t="shared" si="3"/>
        <v>382.44</v>
      </c>
      <c r="P133" s="76">
        <f t="shared" si="4"/>
        <v>276.89</v>
      </c>
      <c r="Q133" s="76">
        <f t="shared" si="5"/>
        <v>57.72</v>
      </c>
    </row>
    <row r="134">
      <c r="A134" s="76"/>
      <c r="B134" s="52"/>
      <c r="C134" s="52"/>
      <c r="D134" s="52"/>
      <c r="E134" s="52"/>
      <c r="F134" s="52"/>
      <c r="G134" s="52"/>
      <c r="H134" s="52"/>
      <c r="I134" s="52"/>
      <c r="J134" s="52"/>
      <c r="K134" s="76"/>
      <c r="L134" s="52"/>
      <c r="M134" s="52" t="str">
        <f t="shared" si="1"/>
        <v>750MeV</v>
      </c>
      <c r="N134" s="76" t="str">
        <f t="shared" si="2"/>
        <v>650MeV</v>
      </c>
      <c r="O134" s="76">
        <f t="shared" si="3"/>
        <v>382.44</v>
      </c>
      <c r="P134" s="76">
        <f t="shared" si="4"/>
        <v>276.89</v>
      </c>
      <c r="Q134" s="76">
        <f t="shared" si="5"/>
        <v>57.72</v>
      </c>
    </row>
    <row r="135">
      <c r="A135" s="76"/>
      <c r="B135" s="52"/>
      <c r="C135" s="52"/>
      <c r="D135" s="52"/>
      <c r="E135" s="52"/>
      <c r="F135" s="52"/>
      <c r="G135" s="52"/>
      <c r="H135" s="52"/>
      <c r="I135" s="52"/>
      <c r="J135" s="52"/>
      <c r="K135" s="76"/>
      <c r="L135" s="52"/>
      <c r="M135" s="52" t="str">
        <f t="shared" si="1"/>
        <v>750MeV</v>
      </c>
      <c r="N135" s="76" t="str">
        <f t="shared" si="2"/>
        <v>650MeV</v>
      </c>
      <c r="O135" s="76">
        <f t="shared" si="3"/>
        <v>382.44</v>
      </c>
      <c r="P135" s="76">
        <f t="shared" si="4"/>
        <v>276.89</v>
      </c>
      <c r="Q135" s="76">
        <f t="shared" si="5"/>
        <v>57.72</v>
      </c>
    </row>
    <row r="136">
      <c r="A136" s="76"/>
      <c r="B136" s="76"/>
      <c r="C136" s="76"/>
      <c r="D136" s="52"/>
      <c r="E136" s="76"/>
      <c r="F136" s="76"/>
      <c r="G136" s="76"/>
      <c r="H136" s="76"/>
      <c r="I136" s="52"/>
      <c r="J136" s="52"/>
      <c r="K136" s="76"/>
      <c r="L136" s="76"/>
      <c r="M136" s="52" t="str">
        <f t="shared" si="1"/>
        <v>750MeV</v>
      </c>
      <c r="N136" s="76" t="str">
        <f t="shared" si="2"/>
        <v>650MeV</v>
      </c>
      <c r="O136" s="76">
        <f t="shared" si="3"/>
        <v>382.44</v>
      </c>
      <c r="P136" s="76">
        <f t="shared" si="4"/>
        <v>276.89</v>
      </c>
      <c r="Q136" s="76">
        <f t="shared" si="5"/>
        <v>57.72</v>
      </c>
    </row>
    <row r="137">
      <c r="A137" s="76"/>
      <c r="B137" s="76"/>
      <c r="C137" s="76"/>
      <c r="D137" s="52"/>
      <c r="E137" s="76"/>
      <c r="F137" s="76"/>
      <c r="G137" s="76"/>
      <c r="H137" s="76"/>
      <c r="I137" s="52"/>
      <c r="J137" s="52"/>
      <c r="K137" s="76"/>
      <c r="L137" s="76"/>
      <c r="M137" s="52" t="str">
        <f t="shared" si="1"/>
        <v>750MeV</v>
      </c>
      <c r="N137" s="76" t="str">
        <f t="shared" si="2"/>
        <v>650MeV</v>
      </c>
      <c r="O137" s="76">
        <f t="shared" si="3"/>
        <v>382.44</v>
      </c>
      <c r="P137" s="76">
        <f t="shared" si="4"/>
        <v>276.89</v>
      </c>
      <c r="Q137" s="76">
        <f t="shared" si="5"/>
        <v>57.72</v>
      </c>
    </row>
    <row r="138">
      <c r="A138" s="76"/>
      <c r="B138" s="76"/>
      <c r="C138" s="76"/>
      <c r="D138" s="52"/>
      <c r="E138" s="76"/>
      <c r="F138" s="76"/>
      <c r="G138" s="76"/>
      <c r="H138" s="76"/>
      <c r="I138" s="52"/>
      <c r="J138" s="52"/>
      <c r="K138" s="76"/>
      <c r="L138" s="76"/>
      <c r="M138" s="52" t="str">
        <f t="shared" si="1"/>
        <v>750MeV</v>
      </c>
      <c r="N138" s="76" t="str">
        <f t="shared" si="2"/>
        <v>650MeV</v>
      </c>
      <c r="O138" s="76">
        <f t="shared" si="3"/>
        <v>382.44</v>
      </c>
      <c r="P138" s="76">
        <f t="shared" si="4"/>
        <v>276.89</v>
      </c>
      <c r="Q138" s="76">
        <f t="shared" si="5"/>
        <v>57.72</v>
      </c>
    </row>
    <row r="139">
      <c r="A139" s="76"/>
      <c r="B139" s="76"/>
      <c r="C139" s="76"/>
      <c r="D139" s="52"/>
      <c r="E139" s="76"/>
      <c r="F139" s="76"/>
      <c r="G139" s="76"/>
      <c r="H139" s="76"/>
      <c r="I139" s="52"/>
      <c r="J139" s="52"/>
      <c r="K139" s="76"/>
      <c r="L139" s="76"/>
      <c r="M139" s="52" t="str">
        <f t="shared" si="1"/>
        <v>750MeV</v>
      </c>
      <c r="N139" s="76" t="str">
        <f t="shared" si="2"/>
        <v>650MeV</v>
      </c>
      <c r="O139" s="76">
        <f t="shared" si="3"/>
        <v>382.44</v>
      </c>
      <c r="P139" s="76">
        <f t="shared" si="4"/>
        <v>276.89</v>
      </c>
      <c r="Q139" s="76">
        <f t="shared" si="5"/>
        <v>57.72</v>
      </c>
    </row>
    <row r="140">
      <c r="A140" s="76"/>
      <c r="B140" s="76"/>
      <c r="C140" s="76"/>
      <c r="D140" s="52"/>
      <c r="E140" s="76"/>
      <c r="F140" s="76"/>
      <c r="G140" s="76"/>
      <c r="H140" s="76"/>
      <c r="I140" s="52"/>
      <c r="J140" s="52"/>
      <c r="K140" s="76"/>
      <c r="L140" s="76"/>
      <c r="M140" s="52" t="str">
        <f t="shared" si="1"/>
        <v>750MeV</v>
      </c>
      <c r="N140" s="76" t="str">
        <f t="shared" si="2"/>
        <v>650MeV</v>
      </c>
      <c r="O140" s="76">
        <f t="shared" si="3"/>
        <v>382.44</v>
      </c>
      <c r="P140" s="76">
        <f t="shared" si="4"/>
        <v>276.89</v>
      </c>
      <c r="Q140" s="76">
        <f t="shared" si="5"/>
        <v>57.72</v>
      </c>
    </row>
    <row r="141">
      <c r="A141" s="76"/>
      <c r="B141" s="76"/>
      <c r="C141" s="76"/>
      <c r="D141" s="52"/>
      <c r="E141" s="76"/>
      <c r="F141" s="76"/>
      <c r="G141" s="76"/>
      <c r="H141" s="76"/>
      <c r="I141" s="52"/>
      <c r="J141" s="52"/>
      <c r="K141" s="76"/>
      <c r="L141" s="76"/>
      <c r="M141" s="52" t="str">
        <f t="shared" si="1"/>
        <v>750MeV</v>
      </c>
      <c r="N141" s="76" t="str">
        <f t="shared" si="2"/>
        <v>650MeV</v>
      </c>
      <c r="O141" s="76">
        <f t="shared" si="3"/>
        <v>382.44</v>
      </c>
      <c r="P141" s="76">
        <f t="shared" si="4"/>
        <v>276.89</v>
      </c>
      <c r="Q141" s="76">
        <f t="shared" si="5"/>
        <v>57.72</v>
      </c>
    </row>
    <row r="142">
      <c r="A142" s="76"/>
      <c r="B142" s="52"/>
      <c r="C142" s="52"/>
      <c r="D142" s="52"/>
      <c r="E142" s="52"/>
      <c r="F142" s="52"/>
      <c r="G142" s="52"/>
      <c r="H142" s="52"/>
      <c r="I142" s="52"/>
      <c r="J142" s="52"/>
      <c r="K142" s="76"/>
      <c r="L142" s="52"/>
      <c r="M142" s="52" t="str">
        <f t="shared" si="1"/>
        <v>750MeV</v>
      </c>
      <c r="N142" s="76" t="str">
        <f t="shared" si="2"/>
        <v>650MeV</v>
      </c>
      <c r="O142" s="76">
        <f t="shared" si="3"/>
        <v>382.44</v>
      </c>
      <c r="P142" s="76">
        <f t="shared" si="4"/>
        <v>276.89</v>
      </c>
      <c r="Q142" s="76">
        <f t="shared" si="5"/>
        <v>57.72</v>
      </c>
    </row>
    <row r="143">
      <c r="A143" s="76"/>
      <c r="B143" s="52"/>
      <c r="C143" s="52"/>
      <c r="D143" s="52"/>
      <c r="E143" s="52"/>
      <c r="F143" s="52"/>
      <c r="G143" s="52"/>
      <c r="H143" s="52"/>
      <c r="I143" s="52"/>
      <c r="J143" s="52"/>
      <c r="K143" s="76"/>
      <c r="L143" s="52"/>
      <c r="M143" s="52" t="str">
        <f t="shared" si="1"/>
        <v>750MeV</v>
      </c>
      <c r="N143" s="76" t="str">
        <f t="shared" si="2"/>
        <v>650MeV</v>
      </c>
      <c r="O143" s="76">
        <f t="shared" si="3"/>
        <v>382.44</v>
      </c>
      <c r="P143" s="76">
        <f t="shared" si="4"/>
        <v>276.89</v>
      </c>
      <c r="Q143" s="76">
        <f t="shared" si="5"/>
        <v>57.72</v>
      </c>
    </row>
    <row r="144">
      <c r="A144" s="76"/>
      <c r="B144" s="52"/>
      <c r="C144" s="52"/>
      <c r="D144" s="52"/>
      <c r="E144" s="52"/>
      <c r="F144" s="52"/>
      <c r="G144" s="52"/>
      <c r="H144" s="52"/>
      <c r="I144" s="52"/>
      <c r="J144" s="52"/>
      <c r="K144" s="76"/>
      <c r="L144" s="52"/>
      <c r="M144" s="52" t="str">
        <f t="shared" si="1"/>
        <v>750MeV</v>
      </c>
      <c r="N144" s="76" t="str">
        <f t="shared" si="2"/>
        <v>650MeV</v>
      </c>
      <c r="O144" s="76">
        <f t="shared" si="3"/>
        <v>382.44</v>
      </c>
      <c r="P144" s="76">
        <f t="shared" si="4"/>
        <v>276.89</v>
      </c>
      <c r="Q144" s="76">
        <f t="shared" si="5"/>
        <v>57.72</v>
      </c>
    </row>
    <row r="145">
      <c r="A145" s="76"/>
      <c r="B145" s="52"/>
      <c r="C145" s="52"/>
      <c r="D145" s="52"/>
      <c r="E145" s="52"/>
      <c r="F145" s="52"/>
      <c r="G145" s="52"/>
      <c r="H145" s="52"/>
      <c r="I145" s="52"/>
      <c r="J145" s="52"/>
      <c r="K145" s="76"/>
      <c r="L145" s="52"/>
      <c r="M145" s="52" t="str">
        <f t="shared" si="1"/>
        <v>750MeV</v>
      </c>
      <c r="N145" s="76" t="str">
        <f t="shared" si="2"/>
        <v>650MeV</v>
      </c>
      <c r="O145" s="76">
        <f t="shared" si="3"/>
        <v>382.44</v>
      </c>
      <c r="P145" s="76">
        <f t="shared" si="4"/>
        <v>276.89</v>
      </c>
      <c r="Q145" s="76">
        <f t="shared" si="5"/>
        <v>57.72</v>
      </c>
    </row>
    <row r="146">
      <c r="A146" s="76"/>
      <c r="B146" s="52"/>
      <c r="C146" s="52"/>
      <c r="D146" s="52"/>
      <c r="E146" s="52"/>
      <c r="F146" s="52"/>
      <c r="G146" s="52"/>
      <c r="H146" s="52"/>
      <c r="I146" s="52"/>
      <c r="J146" s="52"/>
      <c r="K146" s="76"/>
      <c r="L146" s="52"/>
      <c r="M146" s="52" t="str">
        <f t="shared" si="1"/>
        <v>750MeV</v>
      </c>
      <c r="N146" s="76" t="str">
        <f t="shared" si="2"/>
        <v>650MeV</v>
      </c>
      <c r="O146" s="76">
        <f t="shared" si="3"/>
        <v>382.44</v>
      </c>
      <c r="P146" s="76">
        <f t="shared" si="4"/>
        <v>276.89</v>
      </c>
      <c r="Q146" s="76">
        <f t="shared" si="5"/>
        <v>57.72</v>
      </c>
    </row>
    <row r="147">
      <c r="A147" s="76"/>
      <c r="B147" s="52"/>
      <c r="C147" s="52"/>
      <c r="D147" s="52"/>
      <c r="E147" s="52"/>
      <c r="F147" s="52"/>
      <c r="G147" s="52"/>
      <c r="H147" s="52"/>
      <c r="I147" s="52"/>
      <c r="J147" s="52"/>
      <c r="K147" s="76"/>
      <c r="L147" s="52"/>
      <c r="M147" s="52" t="str">
        <f t="shared" si="1"/>
        <v>750MeV</v>
      </c>
      <c r="N147" s="76" t="str">
        <f t="shared" si="2"/>
        <v>650MeV</v>
      </c>
      <c r="O147" s="76">
        <f t="shared" si="3"/>
        <v>382.44</v>
      </c>
      <c r="P147" s="76">
        <f t="shared" si="4"/>
        <v>276.89</v>
      </c>
      <c r="Q147" s="76">
        <f t="shared" si="5"/>
        <v>57.72</v>
      </c>
    </row>
    <row r="148">
      <c r="A148" s="76"/>
      <c r="B148" s="52"/>
      <c r="C148" s="52"/>
      <c r="D148" s="52"/>
      <c r="E148" s="52"/>
      <c r="F148" s="52"/>
      <c r="G148" s="52"/>
      <c r="H148" s="52"/>
      <c r="I148" s="52"/>
      <c r="J148" s="52"/>
      <c r="K148" s="76"/>
      <c r="L148" s="52"/>
      <c r="M148" s="52" t="str">
        <f t="shared" si="1"/>
        <v>750MeV</v>
      </c>
      <c r="N148" s="76" t="str">
        <f t="shared" si="2"/>
        <v>650MeV</v>
      </c>
      <c r="O148" s="76">
        <f t="shared" si="3"/>
        <v>382.44</v>
      </c>
      <c r="P148" s="76">
        <f t="shared" si="4"/>
        <v>276.89</v>
      </c>
      <c r="Q148" s="76">
        <f t="shared" si="5"/>
        <v>57.72</v>
      </c>
    </row>
    <row r="149" ht="15.0" customHeight="1">
      <c r="A149" s="76"/>
      <c r="B149" s="76"/>
      <c r="C149" s="76"/>
      <c r="D149" s="52"/>
      <c r="E149" s="76"/>
      <c r="F149" s="76"/>
      <c r="G149" s="76"/>
      <c r="H149" s="76"/>
      <c r="I149" s="52"/>
      <c r="J149" s="52"/>
      <c r="K149" s="76"/>
      <c r="L149" s="76"/>
      <c r="M149" s="52" t="str">
        <f t="shared" si="1"/>
        <v>750MeV</v>
      </c>
      <c r="N149" s="76" t="str">
        <f t="shared" si="2"/>
        <v>650MeV</v>
      </c>
      <c r="O149" s="76">
        <f t="shared" si="3"/>
        <v>382.44</v>
      </c>
      <c r="P149" s="76">
        <f t="shared" si="4"/>
        <v>276.89</v>
      </c>
      <c r="Q149" s="76">
        <f t="shared" si="5"/>
        <v>57.72</v>
      </c>
    </row>
    <row r="150">
      <c r="A150" s="76"/>
      <c r="B150" s="52"/>
      <c r="C150" s="52"/>
      <c r="D150" s="52"/>
      <c r="E150" s="52"/>
      <c r="F150" s="52"/>
      <c r="G150" s="52"/>
      <c r="H150" s="52"/>
      <c r="I150" s="52"/>
      <c r="J150" s="52"/>
      <c r="K150" s="76"/>
      <c r="L150" s="52"/>
      <c r="M150" s="52" t="str">
        <f t="shared" si="1"/>
        <v>750MeV</v>
      </c>
      <c r="N150" s="76" t="str">
        <f t="shared" si="2"/>
        <v>650MeV</v>
      </c>
      <c r="O150" s="76">
        <f t="shared" si="3"/>
        <v>382.44</v>
      </c>
      <c r="P150" s="76">
        <f t="shared" si="4"/>
        <v>276.89</v>
      </c>
      <c r="Q150" s="76">
        <f t="shared" si="5"/>
        <v>57.72</v>
      </c>
    </row>
    <row r="151">
      <c r="A151" s="76"/>
      <c r="B151" s="52"/>
      <c r="C151" s="52"/>
      <c r="D151" s="52"/>
      <c r="E151" s="52"/>
      <c r="F151" s="52"/>
      <c r="G151" s="52"/>
      <c r="H151" s="52"/>
      <c r="I151" s="52"/>
      <c r="J151" s="52"/>
      <c r="K151" s="76"/>
      <c r="L151" s="52"/>
      <c r="M151" s="52" t="str">
        <f t="shared" si="1"/>
        <v>750MeV</v>
      </c>
      <c r="N151" s="76" t="str">
        <f t="shared" si="2"/>
        <v>650MeV</v>
      </c>
      <c r="O151" s="76">
        <f t="shared" si="3"/>
        <v>382.44</v>
      </c>
      <c r="P151" s="76">
        <f t="shared" si="4"/>
        <v>276.89</v>
      </c>
      <c r="Q151" s="76">
        <f t="shared" si="5"/>
        <v>57.72</v>
      </c>
    </row>
    <row r="152">
      <c r="A152" s="76"/>
      <c r="B152" s="52"/>
      <c r="C152" s="52"/>
      <c r="D152" s="52"/>
      <c r="E152" s="52"/>
      <c r="F152" s="52"/>
      <c r="G152" s="52"/>
      <c r="H152" s="52"/>
      <c r="I152" s="52"/>
      <c r="J152" s="52"/>
      <c r="K152" s="76"/>
      <c r="L152" s="52"/>
      <c r="M152" s="52" t="str">
        <f t="shared" si="1"/>
        <v>750MeV</v>
      </c>
      <c r="N152" s="76" t="str">
        <f t="shared" si="2"/>
        <v>650MeV</v>
      </c>
      <c r="O152" s="76">
        <f t="shared" si="3"/>
        <v>382.44</v>
      </c>
      <c r="P152" s="76">
        <f t="shared" si="4"/>
        <v>276.89</v>
      </c>
      <c r="Q152" s="76">
        <f t="shared" si="5"/>
        <v>57.72</v>
      </c>
    </row>
    <row r="153">
      <c r="A153" s="76"/>
      <c r="B153" s="52"/>
      <c r="C153" s="52"/>
      <c r="D153" s="52"/>
      <c r="E153" s="52"/>
      <c r="F153" s="52"/>
      <c r="G153" s="52"/>
      <c r="H153" s="52"/>
      <c r="I153" s="52"/>
      <c r="J153" s="52"/>
      <c r="K153" s="76"/>
      <c r="L153" s="52"/>
      <c r="M153" s="52" t="str">
        <f t="shared" si="1"/>
        <v>750MeV</v>
      </c>
      <c r="N153" s="76" t="str">
        <f t="shared" si="2"/>
        <v>650MeV</v>
      </c>
      <c r="O153" s="76">
        <f t="shared" si="3"/>
        <v>382.44</v>
      </c>
      <c r="P153" s="76">
        <f t="shared" si="4"/>
        <v>276.89</v>
      </c>
      <c r="Q153" s="76">
        <f t="shared" si="5"/>
        <v>57.72</v>
      </c>
    </row>
    <row r="154">
      <c r="A154" s="76"/>
      <c r="B154" s="52"/>
      <c r="C154" s="52"/>
      <c r="D154" s="52"/>
      <c r="E154" s="52"/>
      <c r="F154" s="52"/>
      <c r="G154" s="52"/>
      <c r="H154" s="52"/>
      <c r="I154" s="52"/>
      <c r="J154" s="52"/>
      <c r="K154" s="76"/>
      <c r="L154" s="52"/>
      <c r="M154" s="52" t="str">
        <f t="shared" si="1"/>
        <v>750MeV</v>
      </c>
      <c r="N154" s="76" t="str">
        <f t="shared" si="2"/>
        <v>650MeV</v>
      </c>
      <c r="O154" s="76">
        <f t="shared" si="3"/>
        <v>382.44</v>
      </c>
      <c r="P154" s="76">
        <f t="shared" si="4"/>
        <v>276.89</v>
      </c>
      <c r="Q154" s="76">
        <f t="shared" si="5"/>
        <v>57.72</v>
      </c>
    </row>
    <row r="155">
      <c r="A155" s="76"/>
      <c r="B155" s="76"/>
      <c r="C155" s="76"/>
      <c r="D155" s="52"/>
      <c r="E155" s="76"/>
      <c r="F155" s="76"/>
      <c r="G155" s="76"/>
      <c r="H155" s="76"/>
      <c r="I155" s="52"/>
      <c r="J155" s="52"/>
      <c r="K155" s="76"/>
      <c r="L155" s="76"/>
      <c r="M155" s="52" t="str">
        <f t="shared" si="1"/>
        <v>750MeV</v>
      </c>
      <c r="N155" s="76" t="str">
        <f t="shared" si="2"/>
        <v>650MeV</v>
      </c>
      <c r="O155" s="76">
        <f t="shared" si="3"/>
        <v>382.44</v>
      </c>
      <c r="P155" s="76">
        <f t="shared" si="4"/>
        <v>276.89</v>
      </c>
      <c r="Q155" s="76">
        <f t="shared" si="5"/>
        <v>57.72</v>
      </c>
    </row>
    <row r="156">
      <c r="A156" s="76"/>
      <c r="B156" s="76"/>
      <c r="C156" s="76"/>
      <c r="D156" s="52"/>
      <c r="E156" s="76"/>
      <c r="F156" s="76"/>
      <c r="G156" s="76"/>
      <c r="H156" s="76"/>
      <c r="I156" s="52"/>
      <c r="J156" s="52"/>
      <c r="K156" s="76"/>
      <c r="L156" s="76"/>
      <c r="M156" s="52" t="str">
        <f t="shared" si="1"/>
        <v>750MeV</v>
      </c>
      <c r="N156" s="76" t="str">
        <f t="shared" si="2"/>
        <v>650MeV</v>
      </c>
      <c r="O156" s="76">
        <f t="shared" si="3"/>
        <v>382.44</v>
      </c>
      <c r="P156" s="76">
        <f t="shared" si="4"/>
        <v>276.89</v>
      </c>
      <c r="Q156" s="76">
        <f t="shared" si="5"/>
        <v>57.72</v>
      </c>
    </row>
    <row r="157">
      <c r="A157" s="76"/>
      <c r="B157" s="76"/>
      <c r="C157" s="76"/>
      <c r="D157" s="52"/>
      <c r="E157" s="76"/>
      <c r="F157" s="76"/>
      <c r="G157" s="76"/>
      <c r="H157" s="76"/>
      <c r="I157" s="52"/>
      <c r="J157" s="52"/>
      <c r="K157" s="76"/>
      <c r="L157" s="76"/>
      <c r="M157" s="52" t="str">
        <f t="shared" si="1"/>
        <v>750MeV</v>
      </c>
      <c r="N157" s="76" t="str">
        <f t="shared" si="2"/>
        <v>650MeV</v>
      </c>
      <c r="O157" s="76">
        <f t="shared" si="3"/>
        <v>382.44</v>
      </c>
      <c r="P157" s="76">
        <f t="shared" si="4"/>
        <v>276.89</v>
      </c>
      <c r="Q157" s="76">
        <f t="shared" si="5"/>
        <v>57.72</v>
      </c>
    </row>
    <row r="158">
      <c r="A158" s="76"/>
      <c r="B158" s="76"/>
      <c r="C158" s="76"/>
      <c r="D158" s="52"/>
      <c r="E158" s="76"/>
      <c r="F158" s="76"/>
      <c r="G158" s="76"/>
      <c r="H158" s="76"/>
      <c r="I158" s="52"/>
      <c r="J158" s="52"/>
      <c r="K158" s="76"/>
      <c r="L158" s="76"/>
      <c r="M158" s="52" t="str">
        <f t="shared" si="1"/>
        <v>750MeV</v>
      </c>
      <c r="N158" s="76" t="str">
        <f t="shared" si="2"/>
        <v>650MeV</v>
      </c>
      <c r="O158" s="76">
        <f t="shared" si="3"/>
        <v>382.44</v>
      </c>
      <c r="P158" s="76">
        <f t="shared" si="4"/>
        <v>276.89</v>
      </c>
      <c r="Q158" s="76">
        <f t="shared" si="5"/>
        <v>57.72</v>
      </c>
    </row>
    <row r="159">
      <c r="A159" s="76"/>
      <c r="B159" s="76"/>
      <c r="C159" s="76"/>
      <c r="D159" s="52"/>
      <c r="E159" s="76"/>
      <c r="F159" s="76"/>
      <c r="G159" s="76"/>
      <c r="H159" s="76"/>
      <c r="I159" s="52"/>
      <c r="J159" s="52"/>
      <c r="K159" s="76"/>
      <c r="L159" s="76"/>
      <c r="M159" s="52" t="str">
        <f t="shared" si="1"/>
        <v>750MeV</v>
      </c>
      <c r="N159" s="76" t="str">
        <f t="shared" si="2"/>
        <v>650MeV</v>
      </c>
      <c r="O159" s="76">
        <f t="shared" si="3"/>
        <v>382.44</v>
      </c>
      <c r="P159" s="76">
        <f t="shared" si="4"/>
        <v>276.89</v>
      </c>
      <c r="Q159" s="76">
        <f t="shared" si="5"/>
        <v>57.72</v>
      </c>
    </row>
    <row r="160">
      <c r="A160" s="76"/>
      <c r="B160" s="76"/>
      <c r="C160" s="76"/>
      <c r="D160" s="52"/>
      <c r="E160" s="76"/>
      <c r="F160" s="76"/>
      <c r="G160" s="76"/>
      <c r="H160" s="76"/>
      <c r="I160" s="52"/>
      <c r="J160" s="52"/>
      <c r="K160" s="76"/>
      <c r="L160" s="76"/>
      <c r="M160" s="52" t="str">
        <f t="shared" si="1"/>
        <v>750MeV</v>
      </c>
      <c r="N160" s="76" t="str">
        <f t="shared" si="2"/>
        <v>650MeV</v>
      </c>
      <c r="O160" s="76">
        <f t="shared" si="3"/>
        <v>382.44</v>
      </c>
      <c r="P160" s="76">
        <f t="shared" si="4"/>
        <v>276.89</v>
      </c>
      <c r="Q160" s="76">
        <f t="shared" si="5"/>
        <v>57.72</v>
      </c>
    </row>
    <row r="161">
      <c r="A161" s="76"/>
      <c r="B161" s="76"/>
      <c r="C161" s="76"/>
      <c r="D161" s="52"/>
      <c r="E161" s="76"/>
      <c r="F161" s="76"/>
      <c r="G161" s="76"/>
      <c r="H161" s="76"/>
      <c r="I161" s="52"/>
      <c r="J161" s="52"/>
      <c r="K161" s="76"/>
      <c r="L161" s="76"/>
      <c r="M161" s="52" t="str">
        <f t="shared" si="1"/>
        <v>750MeV</v>
      </c>
      <c r="N161" s="76" t="str">
        <f t="shared" si="2"/>
        <v>650MeV</v>
      </c>
      <c r="O161" s="76">
        <f t="shared" si="3"/>
        <v>382.44</v>
      </c>
      <c r="P161" s="76">
        <f t="shared" si="4"/>
        <v>276.89</v>
      </c>
      <c r="Q161" s="76">
        <f t="shared" si="5"/>
        <v>57.72</v>
      </c>
    </row>
    <row r="162">
      <c r="A162" s="76"/>
      <c r="B162" s="76"/>
      <c r="C162" s="76"/>
      <c r="D162" s="52"/>
      <c r="E162" s="76"/>
      <c r="F162" s="76"/>
      <c r="G162" s="76"/>
      <c r="H162" s="76"/>
      <c r="I162" s="52"/>
      <c r="J162" s="52"/>
      <c r="K162" s="76"/>
      <c r="L162" s="76"/>
      <c r="M162" s="52" t="str">
        <f t="shared" si="1"/>
        <v>750MeV</v>
      </c>
      <c r="N162" s="76" t="str">
        <f t="shared" si="2"/>
        <v>650MeV</v>
      </c>
      <c r="O162" s="76">
        <f t="shared" si="3"/>
        <v>382.44</v>
      </c>
      <c r="P162" s="76">
        <f t="shared" si="4"/>
        <v>276.89</v>
      </c>
      <c r="Q162" s="76">
        <f t="shared" si="5"/>
        <v>57.72</v>
      </c>
    </row>
    <row r="163">
      <c r="A163" s="156"/>
      <c r="B163" s="52"/>
      <c r="C163" s="52"/>
      <c r="D163" s="52"/>
      <c r="E163" s="52"/>
      <c r="F163" s="52"/>
      <c r="G163" s="52"/>
      <c r="H163" s="52"/>
      <c r="I163" s="52"/>
      <c r="J163" s="52"/>
      <c r="K163" s="76"/>
      <c r="L163" s="52"/>
      <c r="M163" s="52" t="str">
        <f t="shared" si="1"/>
        <v>750MeV</v>
      </c>
      <c r="N163" s="76" t="str">
        <f t="shared" si="2"/>
        <v>650MeV</v>
      </c>
      <c r="O163" s="76">
        <f t="shared" si="3"/>
        <v>382.44</v>
      </c>
      <c r="P163" s="76">
        <f t="shared" si="4"/>
        <v>276.89</v>
      </c>
      <c r="Q163" s="76">
        <f t="shared" si="5"/>
        <v>57.72</v>
      </c>
    </row>
    <row r="164">
      <c r="A164" s="76"/>
      <c r="B164" s="52"/>
      <c r="C164" s="52"/>
      <c r="D164" s="52"/>
      <c r="E164" s="52"/>
      <c r="F164" s="52"/>
      <c r="G164" s="52"/>
      <c r="H164" s="52"/>
      <c r="I164" s="52"/>
      <c r="J164" s="52"/>
      <c r="K164" s="76"/>
      <c r="L164" s="52"/>
      <c r="M164" s="52" t="str">
        <f t="shared" si="1"/>
        <v>750MeV</v>
      </c>
      <c r="N164" s="76" t="str">
        <f t="shared" si="2"/>
        <v>650MeV</v>
      </c>
      <c r="O164" s="76">
        <f t="shared" si="3"/>
        <v>382.44</v>
      </c>
      <c r="P164" s="76">
        <f t="shared" si="4"/>
        <v>276.89</v>
      </c>
      <c r="Q164" s="76">
        <f t="shared" si="5"/>
        <v>57.72</v>
      </c>
    </row>
    <row r="165">
      <c r="A165" s="76"/>
      <c r="B165" s="52"/>
      <c r="C165" s="52"/>
      <c r="D165" s="52"/>
      <c r="E165" s="52"/>
      <c r="F165" s="52"/>
      <c r="G165" s="52"/>
      <c r="H165" s="52"/>
      <c r="I165" s="52"/>
      <c r="J165" s="52"/>
      <c r="K165" s="76"/>
      <c r="L165" s="52"/>
      <c r="M165" s="52" t="str">
        <f t="shared" si="1"/>
        <v>750MeV</v>
      </c>
      <c r="N165" s="76" t="str">
        <f t="shared" si="2"/>
        <v>650MeV</v>
      </c>
      <c r="O165" s="76">
        <f t="shared" si="3"/>
        <v>382.44</v>
      </c>
      <c r="P165" s="76">
        <f t="shared" si="4"/>
        <v>276.89</v>
      </c>
      <c r="Q165" s="76">
        <f t="shared" si="5"/>
        <v>57.72</v>
      </c>
    </row>
    <row r="166">
      <c r="A166" s="76"/>
      <c r="B166" s="52"/>
      <c r="C166" s="52"/>
      <c r="D166" s="52"/>
      <c r="E166" s="52"/>
      <c r="F166" s="52"/>
      <c r="G166" s="52"/>
      <c r="H166" s="52"/>
      <c r="I166" s="52"/>
      <c r="J166" s="52"/>
      <c r="K166" s="76"/>
      <c r="L166" s="52"/>
      <c r="M166" s="52" t="str">
        <f t="shared" si="1"/>
        <v>750MeV</v>
      </c>
      <c r="N166" s="76" t="str">
        <f t="shared" si="2"/>
        <v>650MeV</v>
      </c>
      <c r="O166" s="76">
        <f t="shared" si="3"/>
        <v>382.44</v>
      </c>
      <c r="P166" s="76">
        <f t="shared" si="4"/>
        <v>276.89</v>
      </c>
      <c r="Q166" s="76">
        <f t="shared" si="5"/>
        <v>57.72</v>
      </c>
    </row>
    <row r="167">
      <c r="A167" s="76"/>
      <c r="B167" s="52"/>
      <c r="C167" s="52"/>
      <c r="D167" s="52"/>
      <c r="E167" s="52"/>
      <c r="F167" s="52"/>
      <c r="G167" s="52"/>
      <c r="H167" s="52"/>
      <c r="I167" s="52"/>
      <c r="J167" s="52"/>
      <c r="K167" s="76"/>
      <c r="L167" s="52"/>
      <c r="M167" s="52" t="str">
        <f t="shared" si="1"/>
        <v>750MeV</v>
      </c>
      <c r="N167" s="76" t="str">
        <f t="shared" si="2"/>
        <v>650MeV</v>
      </c>
      <c r="O167" s="76">
        <f t="shared" si="3"/>
        <v>382.44</v>
      </c>
      <c r="P167" s="76">
        <f t="shared" si="4"/>
        <v>276.89</v>
      </c>
      <c r="Q167" s="76">
        <f t="shared" si="5"/>
        <v>57.72</v>
      </c>
    </row>
    <row r="168">
      <c r="A168" s="76"/>
      <c r="B168" s="52"/>
      <c r="C168" s="52"/>
      <c r="D168" s="52"/>
      <c r="E168" s="52"/>
      <c r="F168" s="52"/>
      <c r="G168" s="52"/>
      <c r="H168" s="52"/>
      <c r="I168" s="52"/>
      <c r="J168" s="52"/>
      <c r="K168" s="76"/>
      <c r="L168" s="52"/>
      <c r="M168" s="52" t="str">
        <f t="shared" si="1"/>
        <v>750MeV</v>
      </c>
      <c r="N168" s="76" t="str">
        <f t="shared" si="2"/>
        <v>650MeV</v>
      </c>
      <c r="O168" s="76">
        <f t="shared" si="3"/>
        <v>382.44</v>
      </c>
      <c r="P168" s="76">
        <f t="shared" si="4"/>
        <v>276.89</v>
      </c>
      <c r="Q168" s="76">
        <f t="shared" si="5"/>
        <v>57.72</v>
      </c>
    </row>
    <row r="169">
      <c r="A169" s="76"/>
      <c r="B169" s="52"/>
      <c r="C169" s="52"/>
      <c r="D169" s="52"/>
      <c r="E169" s="52"/>
      <c r="F169" s="52"/>
      <c r="G169" s="52"/>
      <c r="H169" s="52"/>
      <c r="I169" s="52"/>
      <c r="J169" s="52"/>
      <c r="K169" s="76"/>
      <c r="L169" s="52"/>
      <c r="M169" s="52" t="str">
        <f t="shared" si="1"/>
        <v>750MeV</v>
      </c>
      <c r="N169" s="76" t="str">
        <f t="shared" si="2"/>
        <v>650MeV</v>
      </c>
      <c r="O169" s="76">
        <f t="shared" si="3"/>
        <v>382.44</v>
      </c>
      <c r="P169" s="76">
        <f t="shared" si="4"/>
        <v>276.89</v>
      </c>
      <c r="Q169" s="76">
        <f t="shared" si="5"/>
        <v>57.72</v>
      </c>
    </row>
    <row r="170">
      <c r="A170" s="76"/>
      <c r="B170" s="52"/>
      <c r="C170" s="52"/>
      <c r="D170" s="52"/>
      <c r="E170" s="52"/>
      <c r="F170" s="52"/>
      <c r="G170" s="52"/>
      <c r="H170" s="52"/>
      <c r="I170" s="52"/>
      <c r="J170" s="52"/>
      <c r="K170" s="76"/>
      <c r="L170" s="52"/>
      <c r="M170" s="52" t="str">
        <f t="shared" si="1"/>
        <v>750MeV</v>
      </c>
      <c r="N170" s="76" t="str">
        <f t="shared" si="2"/>
        <v>650MeV</v>
      </c>
      <c r="O170" s="76">
        <f t="shared" si="3"/>
        <v>382.44</v>
      </c>
      <c r="P170" s="76">
        <f t="shared" si="4"/>
        <v>276.89</v>
      </c>
      <c r="Q170" s="76">
        <f t="shared" si="5"/>
        <v>57.72</v>
      </c>
    </row>
    <row r="171">
      <c r="A171" s="76"/>
      <c r="B171" s="52"/>
      <c r="C171" s="52"/>
      <c r="D171" s="52"/>
      <c r="E171" s="52"/>
      <c r="F171" s="52"/>
      <c r="G171" s="52"/>
      <c r="H171" s="52"/>
      <c r="I171" s="52"/>
      <c r="J171" s="52"/>
      <c r="K171" s="76"/>
      <c r="L171" s="52"/>
      <c r="M171" s="52" t="str">
        <f t="shared" si="1"/>
        <v>750MeV</v>
      </c>
      <c r="N171" s="76" t="str">
        <f t="shared" si="2"/>
        <v>650MeV</v>
      </c>
      <c r="O171" s="76">
        <f t="shared" si="3"/>
        <v>382.44</v>
      </c>
      <c r="P171" s="76">
        <f t="shared" si="4"/>
        <v>276.89</v>
      </c>
      <c r="Q171" s="76">
        <f t="shared" si="5"/>
        <v>57.72</v>
      </c>
    </row>
    <row r="172">
      <c r="A172" s="76"/>
      <c r="B172" s="52"/>
      <c r="C172" s="52"/>
      <c r="D172" s="52"/>
      <c r="E172" s="52"/>
      <c r="F172" s="52"/>
      <c r="G172" s="52"/>
      <c r="H172" s="52"/>
      <c r="I172" s="52"/>
      <c r="J172" s="52"/>
      <c r="K172" s="76"/>
      <c r="L172" s="52"/>
      <c r="M172" s="52" t="str">
        <f t="shared" si="1"/>
        <v>750MeV</v>
      </c>
      <c r="N172" s="76" t="str">
        <f t="shared" si="2"/>
        <v>650MeV</v>
      </c>
      <c r="O172" s="76">
        <f t="shared" si="3"/>
        <v>382.44</v>
      </c>
      <c r="P172" s="76">
        <f t="shared" si="4"/>
        <v>276.89</v>
      </c>
      <c r="Q172" s="76">
        <f t="shared" si="5"/>
        <v>57.72</v>
      </c>
    </row>
    <row r="173">
      <c r="A173" s="76"/>
      <c r="B173" s="52"/>
      <c r="C173" s="52"/>
      <c r="D173" s="52"/>
      <c r="E173" s="52"/>
      <c r="F173" s="52"/>
      <c r="G173" s="52"/>
      <c r="H173" s="52"/>
      <c r="I173" s="52"/>
      <c r="J173" s="52"/>
      <c r="K173" s="76"/>
      <c r="L173" s="52"/>
      <c r="M173" s="52"/>
      <c r="N173" s="76"/>
      <c r="O173" s="76"/>
      <c r="P173" s="76"/>
      <c r="Q173" s="76"/>
    </row>
    <row r="174">
      <c r="A174" s="76"/>
      <c r="B174" s="76"/>
      <c r="C174" s="76"/>
      <c r="D174" s="52"/>
      <c r="E174" s="76"/>
      <c r="F174" s="76"/>
      <c r="G174" s="76"/>
      <c r="H174" s="76"/>
      <c r="I174" s="52"/>
      <c r="J174" s="52"/>
      <c r="K174" s="76"/>
      <c r="L174" s="76"/>
      <c r="M174" s="52"/>
      <c r="N174" s="76"/>
      <c r="O174" s="76"/>
      <c r="P174" s="76"/>
      <c r="Q174" s="76"/>
    </row>
    <row r="175">
      <c r="A175" s="76"/>
      <c r="B175" s="76"/>
      <c r="C175" s="76"/>
      <c r="D175" s="52"/>
      <c r="E175" s="76"/>
      <c r="F175" s="76"/>
      <c r="G175" s="76"/>
      <c r="H175" s="76"/>
      <c r="I175" s="52"/>
      <c r="J175" s="52"/>
      <c r="K175" s="76"/>
      <c r="L175" s="76"/>
      <c r="M175" s="52"/>
      <c r="N175" s="76"/>
      <c r="O175" s="76"/>
      <c r="P175" s="76"/>
      <c r="Q175" s="76"/>
    </row>
    <row r="176">
      <c r="A176" s="76"/>
      <c r="B176" s="76"/>
      <c r="C176" s="76"/>
      <c r="D176" s="52"/>
      <c r="E176" s="76"/>
      <c r="F176" s="76"/>
      <c r="G176" s="76"/>
      <c r="H176" s="76"/>
      <c r="I176" s="52"/>
      <c r="J176" s="52"/>
      <c r="K176" s="76"/>
      <c r="L176" s="76"/>
      <c r="M176" s="52"/>
      <c r="N176" s="76"/>
      <c r="O176" s="76"/>
      <c r="P176" s="76"/>
      <c r="Q176" s="76"/>
    </row>
    <row r="177">
      <c r="A177" s="76"/>
      <c r="B177" s="76"/>
      <c r="C177" s="76"/>
      <c r="D177" s="52"/>
      <c r="E177" s="76"/>
      <c r="F177" s="76"/>
      <c r="G177" s="76"/>
      <c r="H177" s="76"/>
      <c r="I177" s="52"/>
      <c r="J177" s="52"/>
      <c r="K177" s="76"/>
      <c r="L177" s="76"/>
      <c r="M177" s="52"/>
      <c r="N177" s="76"/>
      <c r="O177" s="76"/>
      <c r="P177" s="76"/>
      <c r="Q177" s="76"/>
    </row>
    <row r="178">
      <c r="A178" s="76"/>
      <c r="B178" s="76"/>
      <c r="C178" s="76"/>
      <c r="D178" s="52"/>
      <c r="E178" s="76"/>
      <c r="F178" s="76"/>
      <c r="G178" s="76"/>
      <c r="H178" s="76"/>
      <c r="I178" s="52"/>
      <c r="J178" s="52"/>
      <c r="K178" s="76"/>
      <c r="L178" s="76"/>
      <c r="M178" s="52"/>
      <c r="N178" s="76"/>
      <c r="O178" s="76"/>
      <c r="P178" s="76"/>
      <c r="Q178" s="76"/>
    </row>
    <row r="179">
      <c r="A179" s="76"/>
      <c r="B179" s="76"/>
      <c r="C179" s="76"/>
      <c r="D179" s="52"/>
      <c r="E179" s="76"/>
      <c r="F179" s="76"/>
      <c r="G179" s="76"/>
      <c r="H179" s="76"/>
      <c r="I179" s="52"/>
      <c r="J179" s="52"/>
      <c r="K179" s="76"/>
      <c r="L179" s="178"/>
      <c r="M179" s="52"/>
      <c r="N179" s="76"/>
      <c r="O179" s="76"/>
      <c r="P179" s="76"/>
      <c r="Q179" s="76"/>
    </row>
    <row r="180">
      <c r="A180" s="76"/>
      <c r="B180" s="76"/>
      <c r="C180" s="76"/>
      <c r="D180" s="52"/>
      <c r="E180" s="76"/>
      <c r="F180" s="76"/>
      <c r="G180" s="76"/>
      <c r="H180" s="76"/>
      <c r="I180" s="52"/>
      <c r="J180" s="52"/>
      <c r="K180" s="76"/>
      <c r="L180" s="76"/>
      <c r="M180" s="52"/>
      <c r="N180" s="76"/>
      <c r="O180" s="76"/>
      <c r="P180" s="76"/>
      <c r="Q180" s="76"/>
    </row>
    <row r="181">
      <c r="A181" s="76"/>
      <c r="B181" s="76"/>
      <c r="C181" s="76"/>
      <c r="D181" s="52"/>
      <c r="E181" s="76"/>
      <c r="F181" s="76"/>
      <c r="G181" s="76"/>
      <c r="H181" s="76"/>
      <c r="I181" s="52"/>
      <c r="J181" s="52"/>
      <c r="K181" s="76"/>
      <c r="L181" s="76"/>
      <c r="M181" s="52"/>
      <c r="N181" s="76"/>
      <c r="O181" s="76"/>
      <c r="P181" s="76"/>
      <c r="Q181" s="76"/>
    </row>
    <row r="182">
      <c r="A182" s="76"/>
      <c r="B182" s="76"/>
      <c r="C182" s="76"/>
      <c r="D182" s="52"/>
      <c r="E182" s="76"/>
      <c r="F182" s="76"/>
      <c r="G182" s="76"/>
      <c r="H182" s="76"/>
      <c r="I182" s="52"/>
      <c r="J182" s="52"/>
      <c r="K182" s="76"/>
      <c r="L182" s="76"/>
      <c r="M182" s="52"/>
      <c r="N182" s="76"/>
      <c r="O182" s="76"/>
      <c r="P182" s="76"/>
      <c r="Q182" s="76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76"/>
      <c r="L183" s="52"/>
      <c r="M183" s="52"/>
      <c r="N183" s="76"/>
      <c r="O183" s="76"/>
      <c r="P183" s="76"/>
      <c r="Q183" s="76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76"/>
      <c r="L184" s="52"/>
      <c r="M184" s="52"/>
      <c r="N184" s="76"/>
      <c r="O184" s="76"/>
      <c r="P184" s="76"/>
      <c r="Q184" s="76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76"/>
      <c r="L185" s="52"/>
      <c r="M185" s="52"/>
      <c r="N185" s="76"/>
      <c r="O185" s="76"/>
      <c r="P185" s="76"/>
      <c r="Q185" s="76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76"/>
      <c r="L186" s="52"/>
      <c r="M186" s="52"/>
      <c r="N186" s="76"/>
      <c r="O186" s="76"/>
      <c r="P186" s="76"/>
      <c r="Q186" s="76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76"/>
      <c r="L187" s="52"/>
      <c r="M187" s="52"/>
      <c r="N187" s="76"/>
      <c r="O187" s="76"/>
      <c r="P187" s="76"/>
      <c r="Q187" s="76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76"/>
      <c r="L188" s="52"/>
      <c r="M188" s="52"/>
      <c r="N188" s="76"/>
      <c r="O188" s="76"/>
      <c r="P188" s="76"/>
      <c r="Q188" s="76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76"/>
      <c r="L189" s="52"/>
      <c r="M189" s="52"/>
      <c r="N189" s="76"/>
      <c r="O189" s="76"/>
      <c r="P189" s="76"/>
      <c r="Q189" s="76"/>
    </row>
    <row r="190">
      <c r="A190" s="156"/>
      <c r="B190" s="52"/>
      <c r="C190" s="52"/>
      <c r="D190" s="52"/>
      <c r="E190" s="52"/>
      <c r="F190" s="52"/>
      <c r="G190" s="52"/>
      <c r="H190" s="52"/>
      <c r="I190" s="52"/>
      <c r="J190" s="52"/>
      <c r="K190" s="76"/>
      <c r="L190" s="52"/>
      <c r="M190" s="52"/>
      <c r="N190" s="76"/>
      <c r="O190" s="76"/>
      <c r="P190" s="76"/>
      <c r="Q190" s="76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76"/>
      <c r="L191" s="52"/>
      <c r="M191" s="52"/>
      <c r="N191" s="76"/>
      <c r="O191" s="76"/>
      <c r="P191" s="76"/>
      <c r="Q191" s="76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76"/>
      <c r="L192" s="52"/>
      <c r="M192" s="52"/>
      <c r="N192" s="76"/>
      <c r="O192" s="76"/>
      <c r="P192" s="76"/>
      <c r="Q192" s="76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76"/>
      <c r="L193" s="52"/>
      <c r="M193" s="52"/>
      <c r="N193" s="76"/>
      <c r="O193" s="76"/>
      <c r="P193" s="76"/>
      <c r="Q193" s="76"/>
    </row>
    <row r="194">
      <c r="A194" s="76"/>
      <c r="B194" s="76"/>
      <c r="C194" s="76"/>
      <c r="D194" s="52"/>
      <c r="E194" s="76"/>
      <c r="F194" s="76"/>
      <c r="G194" s="76"/>
      <c r="H194" s="76"/>
      <c r="I194" s="52"/>
      <c r="J194" s="52"/>
      <c r="K194" s="76"/>
      <c r="L194" s="76"/>
      <c r="M194" s="52"/>
      <c r="N194" s="76"/>
      <c r="O194" s="76"/>
      <c r="P194" s="76"/>
      <c r="Q194" s="76"/>
    </row>
    <row r="195">
      <c r="A195" s="76"/>
      <c r="B195" s="76"/>
      <c r="C195" s="76"/>
      <c r="D195" s="52"/>
      <c r="E195" s="76"/>
      <c r="F195" s="76"/>
      <c r="G195" s="76"/>
      <c r="H195" s="76"/>
      <c r="I195" s="52"/>
      <c r="J195" s="52"/>
      <c r="K195" s="76"/>
      <c r="L195" s="76"/>
      <c r="M195" s="52"/>
      <c r="N195" s="76"/>
      <c r="O195" s="76"/>
      <c r="P195" s="76"/>
      <c r="Q195" s="76"/>
    </row>
    <row r="196">
      <c r="A196" s="76"/>
      <c r="B196" s="76"/>
      <c r="C196" s="76"/>
      <c r="D196" s="52"/>
      <c r="E196" s="76"/>
      <c r="F196" s="76"/>
      <c r="G196" s="76"/>
      <c r="H196" s="76"/>
      <c r="I196" s="52"/>
      <c r="J196" s="52"/>
      <c r="K196" s="76"/>
      <c r="L196" s="76"/>
      <c r="M196" s="52"/>
      <c r="N196" s="76"/>
      <c r="O196" s="76"/>
      <c r="P196" s="76"/>
      <c r="Q196" s="76"/>
    </row>
    <row r="197">
      <c r="A197" s="76"/>
      <c r="B197" s="76"/>
      <c r="C197" s="76"/>
      <c r="D197" s="52"/>
      <c r="E197" s="76"/>
      <c r="F197" s="76"/>
      <c r="G197" s="76"/>
      <c r="H197" s="76"/>
      <c r="I197" s="52"/>
      <c r="J197" s="52"/>
      <c r="K197" s="76"/>
      <c r="L197" s="76"/>
      <c r="M197" s="52"/>
      <c r="N197" s="76"/>
      <c r="O197" s="76"/>
      <c r="P197" s="76"/>
      <c r="Q197" s="76"/>
    </row>
    <row r="198">
      <c r="A198" s="156"/>
      <c r="B198" s="52"/>
      <c r="C198" s="52"/>
      <c r="D198" s="52"/>
      <c r="E198" s="52"/>
      <c r="F198" s="52"/>
      <c r="G198" s="52"/>
      <c r="H198" s="52"/>
      <c r="I198" s="52"/>
      <c r="J198" s="52"/>
      <c r="K198" s="76"/>
      <c r="L198" s="52"/>
      <c r="M198" s="52"/>
      <c r="N198" s="76"/>
      <c r="O198" s="76"/>
      <c r="P198" s="76"/>
      <c r="Q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76"/>
      <c r="L199" s="52"/>
      <c r="M199" s="52"/>
      <c r="N199" s="76"/>
      <c r="O199" s="76"/>
      <c r="P199" s="76"/>
      <c r="Q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76"/>
      <c r="L200" s="52"/>
      <c r="M200" s="52"/>
      <c r="N200" s="76"/>
      <c r="O200" s="76"/>
      <c r="P200" s="76"/>
      <c r="Q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76"/>
      <c r="L201" s="52"/>
      <c r="M201" s="52"/>
      <c r="N201" s="76"/>
      <c r="O201" s="76"/>
      <c r="P201" s="76"/>
      <c r="Q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76"/>
      <c r="L202" s="52"/>
      <c r="M202" s="52"/>
      <c r="N202" s="76"/>
      <c r="O202" s="76"/>
      <c r="P202" s="76"/>
      <c r="Q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76"/>
      <c r="L203" s="52"/>
      <c r="M203" s="52"/>
      <c r="N203" s="76"/>
      <c r="O203" s="76"/>
      <c r="P203" s="76"/>
      <c r="Q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76"/>
      <c r="L204" s="52"/>
      <c r="M204" s="52"/>
      <c r="N204" s="76"/>
      <c r="O204" s="76"/>
      <c r="P204" s="76"/>
      <c r="Q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76"/>
      <c r="L205" s="52"/>
      <c r="M205" s="52"/>
      <c r="N205" s="76"/>
      <c r="O205" s="76"/>
      <c r="P205" s="76"/>
      <c r="Q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76"/>
      <c r="L206" s="52"/>
      <c r="M206" s="52"/>
      <c r="N206" s="76"/>
      <c r="O206" s="76"/>
      <c r="P206" s="76"/>
      <c r="Q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76"/>
      <c r="L207" s="52"/>
      <c r="M207" s="52"/>
      <c r="N207" s="76"/>
      <c r="O207" s="76"/>
      <c r="P207" s="76"/>
      <c r="Q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76"/>
      <c r="O208" s="76"/>
      <c r="P208" s="76"/>
      <c r="Q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76"/>
      <c r="O209" s="76"/>
      <c r="P209" s="76"/>
      <c r="Q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76"/>
      <c r="O210" s="76"/>
      <c r="P210" s="76"/>
      <c r="Q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76"/>
      <c r="O211" s="76"/>
      <c r="P211" s="76"/>
      <c r="Q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76"/>
      <c r="O212" s="76"/>
      <c r="P212" s="76"/>
      <c r="Q212" s="76"/>
    </row>
    <row r="213">
      <c r="A213" s="76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76"/>
      <c r="O213" s="76"/>
      <c r="P213" s="76"/>
      <c r="Q213" s="76"/>
    </row>
    <row r="214">
      <c r="A214" s="76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76"/>
      <c r="O214" s="76"/>
      <c r="P214" s="76"/>
      <c r="Q214" s="76"/>
    </row>
    <row r="215">
      <c r="A215" s="76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76"/>
      <c r="O215" s="76"/>
      <c r="P215" s="76"/>
      <c r="Q215" s="76"/>
    </row>
    <row r="216">
      <c r="A216" s="76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76"/>
      <c r="O216" s="76"/>
      <c r="P216" s="76"/>
      <c r="Q216" s="76"/>
    </row>
    <row r="217">
      <c r="A217" s="156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76"/>
      <c r="O217" s="76"/>
      <c r="P217" s="76"/>
      <c r="Q217" s="76"/>
    </row>
    <row r="218">
      <c r="A218" s="156"/>
      <c r="B218" s="76"/>
      <c r="C218" s="76"/>
      <c r="D218" s="52"/>
      <c r="E218" s="76"/>
      <c r="F218" s="76"/>
      <c r="G218" s="76"/>
      <c r="H218" s="76"/>
      <c r="I218" s="52"/>
      <c r="J218" s="52"/>
      <c r="K218" s="76"/>
      <c r="L218" s="76"/>
      <c r="M218" s="52"/>
      <c r="N218" s="76"/>
      <c r="O218" s="76"/>
      <c r="P218" s="76"/>
      <c r="Q218" s="76"/>
    </row>
    <row r="219">
      <c r="A219" s="76"/>
      <c r="B219" s="76"/>
      <c r="C219" s="76"/>
      <c r="D219" s="52"/>
      <c r="E219" s="76"/>
      <c r="F219" s="76"/>
      <c r="G219" s="76"/>
      <c r="H219" s="76"/>
      <c r="I219" s="52"/>
      <c r="J219" s="52"/>
      <c r="K219" s="76"/>
      <c r="L219" s="76"/>
      <c r="M219" s="52"/>
      <c r="N219" s="76"/>
      <c r="O219" s="76"/>
      <c r="P219" s="76"/>
      <c r="Q219" s="76"/>
    </row>
    <row r="220">
      <c r="A220" s="76"/>
      <c r="B220" s="76"/>
      <c r="C220" s="76"/>
      <c r="D220" s="52"/>
      <c r="E220" s="76"/>
      <c r="F220" s="76"/>
      <c r="G220" s="76"/>
      <c r="H220" s="76"/>
      <c r="I220" s="52"/>
      <c r="J220" s="52"/>
      <c r="K220" s="76"/>
      <c r="L220" s="76"/>
      <c r="M220" s="52"/>
      <c r="N220" s="76"/>
      <c r="O220" s="76"/>
      <c r="P220" s="76"/>
      <c r="Q220" s="76"/>
    </row>
    <row r="221">
      <c r="A221" s="76"/>
      <c r="B221" s="76"/>
      <c r="C221" s="76"/>
      <c r="D221" s="52"/>
      <c r="E221" s="76"/>
      <c r="F221" s="76"/>
      <c r="G221" s="76"/>
      <c r="H221" s="76"/>
      <c r="I221" s="52"/>
      <c r="J221" s="52"/>
      <c r="K221" s="76"/>
      <c r="L221" s="76"/>
      <c r="M221" s="52"/>
      <c r="N221" s="76"/>
      <c r="O221" s="76"/>
      <c r="P221" s="76"/>
      <c r="Q221" s="76"/>
    </row>
    <row r="222">
      <c r="A222" s="76"/>
      <c r="B222" s="76"/>
      <c r="C222" s="76"/>
      <c r="D222" s="52"/>
      <c r="E222" s="76"/>
      <c r="F222" s="76"/>
      <c r="G222" s="76"/>
      <c r="H222" s="76"/>
      <c r="I222" s="52"/>
      <c r="J222" s="52"/>
      <c r="K222" s="76"/>
      <c r="L222" s="76"/>
      <c r="M222" s="52"/>
      <c r="N222" s="76"/>
      <c r="O222" s="76"/>
      <c r="P222" s="76"/>
      <c r="Q222" s="76"/>
    </row>
    <row r="223">
      <c r="A223" s="76"/>
      <c r="B223" s="76"/>
      <c r="C223" s="76"/>
      <c r="D223" s="52"/>
      <c r="E223" s="76"/>
      <c r="F223" s="76"/>
      <c r="G223" s="76"/>
      <c r="H223" s="76"/>
      <c r="I223" s="52"/>
      <c r="J223" s="52"/>
      <c r="K223" s="76"/>
      <c r="L223" s="76"/>
      <c r="M223" s="52"/>
      <c r="N223" s="76"/>
      <c r="O223" s="76"/>
      <c r="P223" s="76"/>
      <c r="Q223" s="76"/>
    </row>
    <row r="224">
      <c r="A224" s="76"/>
      <c r="B224" s="76"/>
      <c r="C224" s="76"/>
      <c r="D224" s="52"/>
      <c r="E224" s="76"/>
      <c r="F224" s="76"/>
      <c r="G224" s="76"/>
      <c r="H224" s="76"/>
      <c r="I224" s="52"/>
      <c r="J224" s="52"/>
      <c r="K224" s="76"/>
      <c r="L224" s="76"/>
      <c r="M224" s="52"/>
      <c r="N224" s="76"/>
      <c r="O224" s="76"/>
      <c r="P224" s="76"/>
      <c r="Q224" s="76"/>
    </row>
    <row r="225">
      <c r="A225" s="76"/>
      <c r="B225" s="76"/>
      <c r="C225" s="76"/>
      <c r="D225" s="52"/>
      <c r="E225" s="76"/>
      <c r="F225" s="76"/>
      <c r="G225" s="76"/>
      <c r="H225" s="76"/>
      <c r="I225" s="52"/>
      <c r="J225" s="52"/>
      <c r="K225" s="76"/>
      <c r="L225" s="76"/>
      <c r="M225" s="52"/>
      <c r="N225" s="76"/>
      <c r="O225" s="76"/>
      <c r="P225" s="76"/>
      <c r="Q225" s="76"/>
    </row>
    <row r="226">
      <c r="A226" s="76"/>
      <c r="B226" s="76"/>
      <c r="C226" s="76"/>
      <c r="D226" s="52"/>
      <c r="E226" s="76"/>
      <c r="F226" s="76"/>
      <c r="G226" s="76"/>
      <c r="H226" s="76"/>
      <c r="I226" s="52"/>
      <c r="J226" s="52"/>
      <c r="K226" s="76"/>
      <c r="L226" s="76"/>
      <c r="M226" s="52"/>
      <c r="N226" s="76"/>
      <c r="O226" s="76"/>
      <c r="P226" s="76"/>
      <c r="Q226" s="76"/>
    </row>
    <row r="227">
      <c r="A227" s="76"/>
      <c r="B227" s="76"/>
      <c r="C227" s="76"/>
      <c r="D227" s="52"/>
      <c r="E227" s="76"/>
      <c r="F227" s="76"/>
      <c r="G227" s="76"/>
      <c r="H227" s="76"/>
      <c r="I227" s="52"/>
      <c r="J227" s="52"/>
      <c r="K227" s="76"/>
      <c r="L227" s="76"/>
      <c r="M227" s="52"/>
      <c r="N227" s="76"/>
      <c r="O227" s="76"/>
      <c r="P227" s="76"/>
      <c r="Q227" s="76"/>
    </row>
    <row r="228">
      <c r="A228" s="76"/>
      <c r="B228" s="76"/>
      <c r="C228" s="76"/>
      <c r="D228" s="52"/>
      <c r="E228" s="76"/>
      <c r="F228" s="76"/>
      <c r="G228" s="76"/>
      <c r="H228" s="76"/>
      <c r="I228" s="52"/>
      <c r="J228" s="52"/>
      <c r="K228" s="76"/>
      <c r="L228" s="76"/>
      <c r="M228" s="52"/>
      <c r="N228" s="76"/>
      <c r="O228" s="76"/>
      <c r="P228" s="76"/>
      <c r="Q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76"/>
      <c r="O229" s="76"/>
      <c r="P229" s="76"/>
      <c r="Q229" s="76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76"/>
      <c r="O230" s="76"/>
      <c r="P230" s="76"/>
      <c r="Q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52"/>
      <c r="J231" s="52"/>
      <c r="K231" s="76"/>
      <c r="L231" s="76"/>
      <c r="M231" s="76"/>
      <c r="N231" s="76"/>
      <c r="O231" s="76"/>
      <c r="P231" s="76"/>
      <c r="Q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52"/>
      <c r="J232" s="52"/>
      <c r="K232" s="76"/>
      <c r="L232" s="76"/>
      <c r="M232" s="76"/>
      <c r="N232" s="76"/>
      <c r="O232" s="76"/>
      <c r="P232" s="76"/>
      <c r="Q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52"/>
      <c r="J233" s="52"/>
      <c r="K233" s="76"/>
      <c r="L233" s="76"/>
      <c r="M233" s="76"/>
      <c r="N233" s="76"/>
      <c r="O233" s="76"/>
      <c r="P233" s="76"/>
      <c r="Q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52"/>
      <c r="J234" s="52"/>
      <c r="K234" s="76"/>
      <c r="L234" s="76"/>
      <c r="M234" s="76"/>
      <c r="N234" s="76"/>
      <c r="O234" s="76"/>
      <c r="P234" s="76"/>
      <c r="Q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52"/>
      <c r="J235" s="52"/>
      <c r="K235" s="76"/>
      <c r="L235" s="76"/>
      <c r="M235" s="76"/>
      <c r="N235" s="76"/>
      <c r="O235" s="76"/>
      <c r="P235" s="76"/>
      <c r="Q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52"/>
      <c r="J236" s="52"/>
      <c r="K236" s="76"/>
      <c r="L236" s="76"/>
      <c r="M236" s="76"/>
      <c r="N236" s="76"/>
      <c r="O236" s="76"/>
      <c r="P236" s="76"/>
      <c r="Q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52"/>
      <c r="J237" s="52"/>
      <c r="K237" s="76"/>
      <c r="L237" s="76"/>
      <c r="M237" s="76"/>
      <c r="N237" s="76"/>
      <c r="O237" s="76"/>
      <c r="P237" s="76"/>
      <c r="Q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</row>
  </sheetData>
  <autoFilter ref="$A$4:$K$33"/>
  <mergeCells count="1">
    <mergeCell ref="O3:Q3"/>
  </mergeCells>
  <hyperlinks>
    <hyperlink r:id="rId1" ref="B2"/>
  </hyperlinks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2" max="12" width="20.0"/>
    <col customWidth="1" hidden="1" min="13" max="13" width="20.5"/>
    <col customWidth="1" hidden="1" min="14" max="14" width="22.25"/>
    <col customWidth="1" min="15" max="15" width="26.38"/>
  </cols>
  <sheetData>
    <row r="1">
      <c r="A1" s="52" t="s">
        <v>938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76"/>
      <c r="R1" s="76"/>
    </row>
    <row r="2">
      <c r="A2" s="52" t="s">
        <v>466</v>
      </c>
      <c r="B2" s="72" t="s">
        <v>991</v>
      </c>
      <c r="C2" s="52"/>
      <c r="D2" s="52"/>
      <c r="E2" s="52"/>
      <c r="F2" s="52">
        <v>4.726</v>
      </c>
      <c r="G2" s="52">
        <v>16.746</v>
      </c>
      <c r="H2" s="52">
        <v>35.285</v>
      </c>
      <c r="I2" s="52">
        <f t="shared" ref="I2:I3" si="1">H2-16.3</f>
        <v>18.985</v>
      </c>
      <c r="J2" s="52"/>
      <c r="K2" s="52"/>
      <c r="L2" s="52">
        <v>3.0</v>
      </c>
      <c r="M2" s="52"/>
      <c r="N2" s="52">
        <f>'Totals % Goal'!F14</f>
        <v>1.9</v>
      </c>
      <c r="O2" s="52"/>
      <c r="P2" s="52"/>
      <c r="Q2" s="52"/>
      <c r="R2" s="52"/>
    </row>
    <row r="3">
      <c r="A3" s="52"/>
      <c r="B3" s="52"/>
      <c r="C3" s="52"/>
      <c r="D3" s="52"/>
      <c r="E3" s="52"/>
      <c r="F3" s="52"/>
      <c r="G3" s="52">
        <v>16.755</v>
      </c>
      <c r="H3" s="52">
        <v>35.284</v>
      </c>
      <c r="I3" s="52">
        <f t="shared" si="1"/>
        <v>18.984</v>
      </c>
      <c r="J3" s="52"/>
      <c r="K3" s="52"/>
      <c r="L3" s="52"/>
      <c r="M3" s="52"/>
      <c r="N3" s="52"/>
      <c r="O3" s="52"/>
      <c r="P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 t="s">
        <v>387</v>
      </c>
      <c r="N4" s="7" t="s">
        <v>388</v>
      </c>
      <c r="O4" s="7"/>
      <c r="P4" s="7" t="s">
        <v>65</v>
      </c>
      <c r="Q4" s="7" t="s">
        <v>101</v>
      </c>
      <c r="R4" s="7" t="s">
        <v>253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56">
        <v>45252.0</v>
      </c>
      <c r="B5" s="52">
        <v>3150.0</v>
      </c>
      <c r="C5" s="52" t="s">
        <v>471</v>
      </c>
      <c r="D5" s="52">
        <v>35.284</v>
      </c>
      <c r="E5" s="52">
        <v>36.0</v>
      </c>
      <c r="F5" s="52">
        <v>140.76</v>
      </c>
      <c r="G5" s="52">
        <v>5355638.0</v>
      </c>
      <c r="H5" s="52">
        <v>74.11</v>
      </c>
      <c r="I5" s="52" t="s">
        <v>65</v>
      </c>
      <c r="J5" s="52" t="s">
        <v>164</v>
      </c>
      <c r="K5" s="52" t="s">
        <v>203</v>
      </c>
      <c r="L5" s="76"/>
      <c r="M5" s="52" t="str">
        <f t="shared" ref="M5:M172" si="2">if(K5="low","140MeV","750MeV")</f>
        <v>750MeV</v>
      </c>
      <c r="N5" s="76" t="str">
        <f t="shared" ref="N5:N172" si="3">if(K5="low","140MeV","650MeV")</f>
        <v>650MeV</v>
      </c>
      <c r="O5" s="76"/>
      <c r="P5" s="76">
        <f>if($I5="LH2",0+$F5,0)</f>
        <v>140.76</v>
      </c>
      <c r="Q5" s="76">
        <f>if($I5="LD2",0+$F5,0)</f>
        <v>0</v>
      </c>
      <c r="R5" s="76">
        <f>if($I5="dummy",0+$F5,0)</f>
        <v>0</v>
      </c>
    </row>
    <row r="6">
      <c r="A6" s="156">
        <v>45253.0</v>
      </c>
      <c r="B6" s="52">
        <v>3151.0</v>
      </c>
      <c r="C6" s="52" t="s">
        <v>471</v>
      </c>
      <c r="D6" s="52">
        <v>35.284</v>
      </c>
      <c r="E6" s="52">
        <v>36.0</v>
      </c>
      <c r="F6" s="52">
        <v>234.62</v>
      </c>
      <c r="G6" s="52">
        <v>8881411.0</v>
      </c>
      <c r="H6" s="52">
        <v>124.9</v>
      </c>
      <c r="I6" s="52" t="s">
        <v>65</v>
      </c>
      <c r="J6" s="52" t="s">
        <v>164</v>
      </c>
      <c r="K6" s="52" t="s">
        <v>203</v>
      </c>
      <c r="L6" s="76"/>
      <c r="M6" s="52" t="str">
        <f t="shared" si="2"/>
        <v>750MeV</v>
      </c>
      <c r="N6" s="76" t="str">
        <f t="shared" si="3"/>
        <v>650MeV</v>
      </c>
      <c r="O6" s="76"/>
      <c r="P6" s="76">
        <f>if($I6="LH2",$P5+$H6,$P5+0)</f>
        <v>265.66</v>
      </c>
      <c r="Q6" s="76">
        <f>if($I6="LD2",$Q5+$H6,$Q5+0)</f>
        <v>0</v>
      </c>
      <c r="R6" s="76">
        <f>if($I6="dummy",$R5+$H6,$R5+0)</f>
        <v>0</v>
      </c>
    </row>
    <row r="7">
      <c r="A7" s="104"/>
      <c r="B7" s="52">
        <v>3152.0</v>
      </c>
      <c r="C7" s="52" t="s">
        <v>471</v>
      </c>
      <c r="D7" s="52">
        <v>35.284</v>
      </c>
      <c r="E7" s="52">
        <v>24.0</v>
      </c>
      <c r="F7" s="52">
        <v>22.37</v>
      </c>
      <c r="G7" s="52">
        <v>586244.0</v>
      </c>
      <c r="H7" s="52">
        <v>18.97</v>
      </c>
      <c r="I7" s="52" t="s">
        <v>65</v>
      </c>
      <c r="J7" s="52" t="s">
        <v>164</v>
      </c>
      <c r="K7" s="52" t="s">
        <v>203</v>
      </c>
      <c r="L7" s="76"/>
      <c r="M7" s="52" t="str">
        <f t="shared" si="2"/>
        <v>750MeV</v>
      </c>
      <c r="N7" s="76" t="str">
        <f t="shared" si="3"/>
        <v>650MeV</v>
      </c>
      <c r="O7" s="76"/>
      <c r="P7" s="76">
        <f t="shared" ref="P7:P172" si="4">if($I7="LH2",$P6+$F7,$P6+0)</f>
        <v>288.03</v>
      </c>
      <c r="Q7" s="76">
        <f t="shared" ref="Q7:Q80" si="5">if($I7="LD2",$Q6+$F7,$Q6+0)</f>
        <v>0</v>
      </c>
      <c r="R7" s="76">
        <f t="shared" ref="R7:R80" si="6">if($I7="dummy",$R6+$F7,$R6+0)</f>
        <v>0</v>
      </c>
    </row>
    <row r="8">
      <c r="A8" s="76"/>
      <c r="B8" s="52">
        <v>3153.0</v>
      </c>
      <c r="C8" s="52" t="s">
        <v>471</v>
      </c>
      <c r="D8" s="52">
        <v>35.284</v>
      </c>
      <c r="E8" s="52">
        <v>12.0</v>
      </c>
      <c r="F8" s="52">
        <v>14.38</v>
      </c>
      <c r="G8" s="52">
        <v>231731.0</v>
      </c>
      <c r="H8" s="52">
        <v>20.55</v>
      </c>
      <c r="I8" s="52" t="s">
        <v>65</v>
      </c>
      <c r="J8" s="52" t="s">
        <v>164</v>
      </c>
      <c r="K8" s="52" t="s">
        <v>203</v>
      </c>
      <c r="L8" s="76"/>
      <c r="M8" s="52" t="str">
        <f t="shared" si="2"/>
        <v>750MeV</v>
      </c>
      <c r="N8" s="76" t="str">
        <f t="shared" si="3"/>
        <v>650MeV</v>
      </c>
      <c r="O8" s="76"/>
      <c r="P8" s="76">
        <f t="shared" si="4"/>
        <v>302.41</v>
      </c>
      <c r="Q8" s="76">
        <f t="shared" si="5"/>
        <v>0</v>
      </c>
      <c r="R8" s="76">
        <f t="shared" si="6"/>
        <v>0</v>
      </c>
    </row>
    <row r="9">
      <c r="A9" s="76"/>
      <c r="B9" s="52">
        <v>3154.0</v>
      </c>
      <c r="C9" s="52" t="s">
        <v>475</v>
      </c>
      <c r="D9" s="52">
        <v>35.284</v>
      </c>
      <c r="E9" s="52">
        <v>36.0</v>
      </c>
      <c r="F9" s="52">
        <v>35.66</v>
      </c>
      <c r="G9" s="52">
        <v>1385531.0</v>
      </c>
      <c r="H9" s="52">
        <v>19.09</v>
      </c>
      <c r="I9" s="52" t="s">
        <v>65</v>
      </c>
      <c r="J9" s="52" t="s">
        <v>102</v>
      </c>
      <c r="K9" s="52" t="s">
        <v>203</v>
      </c>
      <c r="L9" s="76"/>
      <c r="M9" s="52" t="str">
        <f t="shared" si="2"/>
        <v>750MeV</v>
      </c>
      <c r="N9" s="76" t="str">
        <f t="shared" si="3"/>
        <v>650MeV</v>
      </c>
      <c r="O9" s="76"/>
      <c r="P9" s="76">
        <f t="shared" si="4"/>
        <v>338.07</v>
      </c>
      <c r="Q9" s="76">
        <f t="shared" si="5"/>
        <v>0</v>
      </c>
      <c r="R9" s="76">
        <f t="shared" si="6"/>
        <v>0</v>
      </c>
    </row>
    <row r="10">
      <c r="A10" s="76"/>
      <c r="B10" s="52">
        <v>3155.0</v>
      </c>
      <c r="C10" s="52" t="s">
        <v>475</v>
      </c>
      <c r="D10" s="52">
        <v>35.284</v>
      </c>
      <c r="E10" s="52">
        <v>24.0</v>
      </c>
      <c r="F10" s="52">
        <v>56.3</v>
      </c>
      <c r="G10" s="52">
        <v>1521746.0</v>
      </c>
      <c r="H10" s="52">
        <v>43.55</v>
      </c>
      <c r="I10" s="52" t="s">
        <v>65</v>
      </c>
      <c r="J10" s="52" t="s">
        <v>53</v>
      </c>
      <c r="K10" s="52" t="s">
        <v>203</v>
      </c>
      <c r="L10" s="76"/>
      <c r="M10" s="52" t="str">
        <f t="shared" si="2"/>
        <v>750MeV</v>
      </c>
      <c r="N10" s="76" t="str">
        <f t="shared" si="3"/>
        <v>650MeV</v>
      </c>
      <c r="O10" s="76"/>
      <c r="P10" s="76">
        <f t="shared" si="4"/>
        <v>394.37</v>
      </c>
      <c r="Q10" s="76">
        <f t="shared" si="5"/>
        <v>0</v>
      </c>
      <c r="R10" s="76">
        <f t="shared" si="6"/>
        <v>0</v>
      </c>
    </row>
    <row r="11">
      <c r="A11" s="104"/>
      <c r="B11" s="52">
        <v>3156.0</v>
      </c>
      <c r="C11" s="52" t="s">
        <v>471</v>
      </c>
      <c r="D11" s="52">
        <v>35.284</v>
      </c>
      <c r="E11" s="52">
        <v>12.0</v>
      </c>
      <c r="F11" s="52">
        <v>14.72</v>
      </c>
      <c r="G11" s="52">
        <v>944625.0</v>
      </c>
      <c r="H11" s="52">
        <v>21.49</v>
      </c>
      <c r="I11" s="52" t="s">
        <v>65</v>
      </c>
      <c r="J11" s="52" t="s">
        <v>164</v>
      </c>
      <c r="K11" s="52" t="s">
        <v>477</v>
      </c>
      <c r="L11" s="52"/>
      <c r="M11" s="52" t="str">
        <f t="shared" si="2"/>
        <v>140MeV</v>
      </c>
      <c r="N11" s="76" t="str">
        <f t="shared" si="3"/>
        <v>140MeV</v>
      </c>
      <c r="O11" s="76"/>
      <c r="P11" s="76">
        <f t="shared" si="4"/>
        <v>409.09</v>
      </c>
      <c r="Q11" s="76">
        <f t="shared" si="5"/>
        <v>0</v>
      </c>
      <c r="R11" s="76">
        <f t="shared" si="6"/>
        <v>0</v>
      </c>
    </row>
    <row r="12">
      <c r="A12" s="76"/>
      <c r="B12" s="52">
        <v>3157.0</v>
      </c>
      <c r="C12" s="52" t="s">
        <v>471</v>
      </c>
      <c r="D12" s="52">
        <v>35.284</v>
      </c>
      <c r="E12" s="52">
        <v>36.0</v>
      </c>
      <c r="F12" s="52">
        <v>16.78</v>
      </c>
      <c r="G12" s="52">
        <v>538441.0</v>
      </c>
      <c r="H12" s="52">
        <v>14.79</v>
      </c>
      <c r="I12" s="52" t="s">
        <v>65</v>
      </c>
      <c r="J12" s="52" t="s">
        <v>399</v>
      </c>
      <c r="K12" s="52" t="s">
        <v>223</v>
      </c>
      <c r="L12" s="52"/>
      <c r="M12" s="52" t="str">
        <f t="shared" si="2"/>
        <v>750MeV</v>
      </c>
      <c r="N12" s="76" t="str">
        <f t="shared" si="3"/>
        <v>650MeV</v>
      </c>
      <c r="O12" s="76"/>
      <c r="P12" s="76">
        <f t="shared" si="4"/>
        <v>425.87</v>
      </c>
      <c r="Q12" s="76">
        <f t="shared" si="5"/>
        <v>0</v>
      </c>
      <c r="R12" s="76">
        <f t="shared" si="6"/>
        <v>0</v>
      </c>
    </row>
    <row r="13">
      <c r="A13" s="139"/>
      <c r="B13" s="43">
        <v>3158.0</v>
      </c>
      <c r="C13" s="43" t="s">
        <v>471</v>
      </c>
      <c r="D13" s="43">
        <v>35.284</v>
      </c>
      <c r="E13" s="43">
        <v>36.0</v>
      </c>
      <c r="F13" s="43">
        <v>28.87</v>
      </c>
      <c r="G13" s="43">
        <v>962877.0</v>
      </c>
      <c r="H13" s="43">
        <v>17.87</v>
      </c>
      <c r="I13" s="43" t="s">
        <v>229</v>
      </c>
      <c r="J13" s="43" t="s">
        <v>164</v>
      </c>
      <c r="K13" s="43" t="s">
        <v>203</v>
      </c>
      <c r="L13" s="43"/>
      <c r="M13" s="43" t="str">
        <f t="shared" si="2"/>
        <v>750MeV</v>
      </c>
      <c r="N13" s="139" t="str">
        <f t="shared" si="3"/>
        <v>650MeV</v>
      </c>
      <c r="O13" s="139"/>
      <c r="P13" s="139">
        <f t="shared" si="4"/>
        <v>425.87</v>
      </c>
      <c r="Q13" s="139">
        <f t="shared" si="5"/>
        <v>0</v>
      </c>
      <c r="R13" s="139">
        <f t="shared" si="6"/>
        <v>28.87</v>
      </c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</row>
    <row r="14">
      <c r="A14" s="139"/>
      <c r="B14" s="43">
        <v>3159.0</v>
      </c>
      <c r="C14" s="43" t="s">
        <v>471</v>
      </c>
      <c r="D14" s="43">
        <v>35.284</v>
      </c>
      <c r="E14" s="43">
        <v>18.0</v>
      </c>
      <c r="F14" s="43">
        <v>18.62</v>
      </c>
      <c r="G14" s="43">
        <v>320633.0</v>
      </c>
      <c r="H14" s="43">
        <v>17.71</v>
      </c>
      <c r="I14" s="43" t="s">
        <v>229</v>
      </c>
      <c r="J14" s="43" t="s">
        <v>164</v>
      </c>
      <c r="K14" s="43" t="s">
        <v>203</v>
      </c>
      <c r="L14" s="43"/>
      <c r="M14" s="43" t="str">
        <f t="shared" si="2"/>
        <v>750MeV</v>
      </c>
      <c r="N14" s="139" t="str">
        <f t="shared" si="3"/>
        <v>650MeV</v>
      </c>
      <c r="O14" s="139"/>
      <c r="P14" s="139">
        <f t="shared" si="4"/>
        <v>425.87</v>
      </c>
      <c r="Q14" s="139">
        <f t="shared" si="5"/>
        <v>0</v>
      </c>
      <c r="R14" s="139">
        <f t="shared" si="6"/>
        <v>47.49</v>
      </c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</row>
    <row r="15">
      <c r="A15" s="86"/>
      <c r="B15" s="83">
        <v>3160.0</v>
      </c>
      <c r="C15" s="83" t="s">
        <v>471</v>
      </c>
      <c r="D15" s="83">
        <v>35.284</v>
      </c>
      <c r="E15" s="83">
        <v>21.0</v>
      </c>
      <c r="F15" s="254">
        <v>5.91</v>
      </c>
      <c r="G15" s="254">
        <v>985447.0</v>
      </c>
      <c r="H15" s="254">
        <v>29.7</v>
      </c>
      <c r="I15" s="254" t="s">
        <v>101</v>
      </c>
      <c r="J15" s="159" t="s">
        <v>164</v>
      </c>
      <c r="K15" s="83" t="s">
        <v>203</v>
      </c>
      <c r="L15" s="83"/>
      <c r="M15" s="83" t="str">
        <f t="shared" si="2"/>
        <v>750MeV</v>
      </c>
      <c r="N15" s="86" t="str">
        <f t="shared" si="3"/>
        <v>650MeV</v>
      </c>
      <c r="O15" s="86"/>
      <c r="P15" s="86">
        <f t="shared" si="4"/>
        <v>425.87</v>
      </c>
      <c r="Q15" s="86">
        <f t="shared" si="5"/>
        <v>5.91</v>
      </c>
      <c r="R15" s="86">
        <f t="shared" si="6"/>
        <v>47.49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</row>
    <row r="16">
      <c r="A16" s="86"/>
      <c r="B16" s="83">
        <v>3161.0</v>
      </c>
      <c r="C16" s="83" t="s">
        <v>471</v>
      </c>
      <c r="D16" s="83">
        <v>35.284</v>
      </c>
      <c r="E16" s="83">
        <v>21.0</v>
      </c>
      <c r="F16" s="254">
        <v>4.57</v>
      </c>
      <c r="G16" s="254">
        <v>683031.0</v>
      </c>
      <c r="H16" s="254">
        <v>4.12</v>
      </c>
      <c r="I16" s="254" t="s">
        <v>101</v>
      </c>
      <c r="J16" s="159" t="s">
        <v>164</v>
      </c>
      <c r="K16" s="83" t="s">
        <v>203</v>
      </c>
      <c r="L16" s="83"/>
      <c r="M16" s="83" t="str">
        <f t="shared" si="2"/>
        <v>750MeV</v>
      </c>
      <c r="N16" s="86" t="str">
        <f t="shared" si="3"/>
        <v>650MeV</v>
      </c>
      <c r="O16" s="86"/>
      <c r="P16" s="86">
        <f t="shared" si="4"/>
        <v>425.87</v>
      </c>
      <c r="Q16" s="86">
        <f t="shared" si="5"/>
        <v>10.48</v>
      </c>
      <c r="R16" s="86">
        <f t="shared" si="6"/>
        <v>47.49</v>
      </c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</row>
    <row r="17">
      <c r="A17" s="86"/>
      <c r="B17" s="83">
        <v>3162.0</v>
      </c>
      <c r="C17" s="83" t="s">
        <v>471</v>
      </c>
      <c r="D17" s="83">
        <v>35.284</v>
      </c>
      <c r="E17" s="83">
        <v>18.0</v>
      </c>
      <c r="F17" s="254">
        <v>60.08</v>
      </c>
      <c r="G17" s="254">
        <v>8152512.0</v>
      </c>
      <c r="H17" s="254">
        <v>57.34</v>
      </c>
      <c r="I17" s="254" t="s">
        <v>101</v>
      </c>
      <c r="J17" s="159" t="s">
        <v>164</v>
      </c>
      <c r="K17" s="83" t="s">
        <v>203</v>
      </c>
      <c r="L17" s="83"/>
      <c r="M17" s="83" t="str">
        <f t="shared" si="2"/>
        <v>750MeV</v>
      </c>
      <c r="N17" s="86" t="str">
        <f t="shared" si="3"/>
        <v>650MeV</v>
      </c>
      <c r="O17" s="86"/>
      <c r="P17" s="86">
        <f t="shared" si="4"/>
        <v>425.87</v>
      </c>
      <c r="Q17" s="86">
        <f t="shared" si="5"/>
        <v>70.56</v>
      </c>
      <c r="R17" s="86">
        <f t="shared" si="6"/>
        <v>47.49</v>
      </c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</row>
    <row r="18">
      <c r="A18" s="86"/>
      <c r="B18" s="83">
        <v>3163.0</v>
      </c>
      <c r="C18" s="83" t="s">
        <v>471</v>
      </c>
      <c r="D18" s="83">
        <v>35.284</v>
      </c>
      <c r="E18" s="83">
        <v>18.0</v>
      </c>
      <c r="F18" s="254">
        <v>58.34</v>
      </c>
      <c r="G18" s="254">
        <v>7876106.0</v>
      </c>
      <c r="H18" s="254">
        <v>57.97</v>
      </c>
      <c r="I18" s="254" t="s">
        <v>101</v>
      </c>
      <c r="J18" s="159" t="s">
        <v>164</v>
      </c>
      <c r="K18" s="83" t="s">
        <v>203</v>
      </c>
      <c r="L18" s="83"/>
      <c r="M18" s="83" t="str">
        <f t="shared" si="2"/>
        <v>750MeV</v>
      </c>
      <c r="N18" s="86" t="str">
        <f t="shared" si="3"/>
        <v>650MeV</v>
      </c>
      <c r="O18" s="86"/>
      <c r="P18" s="86">
        <f t="shared" si="4"/>
        <v>425.87</v>
      </c>
      <c r="Q18" s="86">
        <f t="shared" si="5"/>
        <v>128.9</v>
      </c>
      <c r="R18" s="86">
        <f t="shared" si="6"/>
        <v>47.49</v>
      </c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</row>
    <row r="19">
      <c r="A19" s="86"/>
      <c r="B19" s="83">
        <v>3164.0</v>
      </c>
      <c r="C19" s="83" t="s">
        <v>471</v>
      </c>
      <c r="D19" s="83">
        <v>35.284</v>
      </c>
      <c r="E19" s="83">
        <v>18.0</v>
      </c>
      <c r="F19" s="254">
        <v>62.61</v>
      </c>
      <c r="G19" s="254">
        <v>8304267.0</v>
      </c>
      <c r="H19" s="254">
        <v>63.12</v>
      </c>
      <c r="I19" s="254" t="s">
        <v>101</v>
      </c>
      <c r="J19" s="159" t="s">
        <v>164</v>
      </c>
      <c r="K19" s="83" t="s">
        <v>203</v>
      </c>
      <c r="L19" s="83"/>
      <c r="M19" s="83" t="str">
        <f t="shared" si="2"/>
        <v>750MeV</v>
      </c>
      <c r="N19" s="86" t="str">
        <f t="shared" si="3"/>
        <v>650MeV</v>
      </c>
      <c r="O19" s="86"/>
      <c r="P19" s="86">
        <f t="shared" si="4"/>
        <v>425.87</v>
      </c>
      <c r="Q19" s="86">
        <f t="shared" si="5"/>
        <v>191.51</v>
      </c>
      <c r="R19" s="86">
        <f t="shared" si="6"/>
        <v>47.49</v>
      </c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</row>
    <row r="20">
      <c r="A20" s="86"/>
      <c r="B20" s="83">
        <v>3165.0</v>
      </c>
      <c r="C20" s="83" t="s">
        <v>471</v>
      </c>
      <c r="D20" s="83">
        <v>35.284</v>
      </c>
      <c r="E20" s="83">
        <v>18.0</v>
      </c>
      <c r="F20" s="254">
        <v>53.1</v>
      </c>
      <c r="G20" s="254">
        <v>7056359.0</v>
      </c>
      <c r="H20" s="254">
        <v>57.82</v>
      </c>
      <c r="I20" s="254" t="s">
        <v>101</v>
      </c>
      <c r="J20" s="159" t="s">
        <v>164</v>
      </c>
      <c r="K20" s="83" t="s">
        <v>203</v>
      </c>
      <c r="L20" s="83"/>
      <c r="M20" s="83" t="str">
        <f t="shared" si="2"/>
        <v>750MeV</v>
      </c>
      <c r="N20" s="86" t="str">
        <f t="shared" si="3"/>
        <v>650MeV</v>
      </c>
      <c r="O20" s="86"/>
      <c r="P20" s="86">
        <f t="shared" si="4"/>
        <v>425.87</v>
      </c>
      <c r="Q20" s="86">
        <f t="shared" si="5"/>
        <v>244.61</v>
      </c>
      <c r="R20" s="86">
        <f t="shared" si="6"/>
        <v>47.49</v>
      </c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</row>
    <row r="21">
      <c r="A21" s="86"/>
      <c r="B21" s="83">
        <v>3166.0</v>
      </c>
      <c r="C21" s="83" t="s">
        <v>471</v>
      </c>
      <c r="D21" s="83">
        <v>35.284</v>
      </c>
      <c r="E21" s="83">
        <v>12.0</v>
      </c>
      <c r="F21" s="254">
        <v>14.32</v>
      </c>
      <c r="G21" s="254">
        <v>1260781.0</v>
      </c>
      <c r="H21" s="254">
        <v>21.06</v>
      </c>
      <c r="I21" s="254" t="s">
        <v>101</v>
      </c>
      <c r="J21" s="159" t="s">
        <v>164</v>
      </c>
      <c r="K21" s="83" t="s">
        <v>203</v>
      </c>
      <c r="L21" s="83"/>
      <c r="M21" s="83" t="str">
        <f t="shared" si="2"/>
        <v>750MeV</v>
      </c>
      <c r="N21" s="86" t="str">
        <f t="shared" si="3"/>
        <v>650MeV</v>
      </c>
      <c r="O21" s="86"/>
      <c r="P21" s="86">
        <f t="shared" si="4"/>
        <v>425.87</v>
      </c>
      <c r="Q21" s="86">
        <f t="shared" si="5"/>
        <v>258.93</v>
      </c>
      <c r="R21" s="86">
        <f t="shared" si="6"/>
        <v>47.49</v>
      </c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</row>
    <row r="22">
      <c r="A22" s="86"/>
      <c r="B22" s="83">
        <v>3167.0</v>
      </c>
      <c r="C22" s="83" t="s">
        <v>471</v>
      </c>
      <c r="D22" s="83">
        <v>35.284</v>
      </c>
      <c r="E22" s="83">
        <v>6.0</v>
      </c>
      <c r="F22" s="254">
        <v>7.02</v>
      </c>
      <c r="G22" s="254">
        <v>337899.0</v>
      </c>
      <c r="H22" s="254">
        <v>21.32</v>
      </c>
      <c r="I22" s="254" t="s">
        <v>101</v>
      </c>
      <c r="J22" s="159" t="s">
        <v>164</v>
      </c>
      <c r="K22" s="83" t="s">
        <v>203</v>
      </c>
      <c r="L22" s="83"/>
      <c r="M22" s="83" t="str">
        <f t="shared" si="2"/>
        <v>750MeV</v>
      </c>
      <c r="N22" s="86" t="str">
        <f t="shared" si="3"/>
        <v>650MeV</v>
      </c>
      <c r="O22" s="86"/>
      <c r="P22" s="86">
        <f t="shared" si="4"/>
        <v>425.87</v>
      </c>
      <c r="Q22" s="86">
        <f t="shared" si="5"/>
        <v>265.95</v>
      </c>
      <c r="R22" s="86">
        <f t="shared" si="6"/>
        <v>47.49</v>
      </c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</row>
    <row r="23">
      <c r="A23" s="157"/>
      <c r="B23" s="83">
        <v>3168.0</v>
      </c>
      <c r="C23" s="83" t="s">
        <v>471</v>
      </c>
      <c r="D23" s="83">
        <v>35.284</v>
      </c>
      <c r="E23" s="83">
        <v>18.0</v>
      </c>
      <c r="F23" s="254">
        <v>20.15</v>
      </c>
      <c r="G23" s="254">
        <v>2711498.0</v>
      </c>
      <c r="H23" s="254">
        <v>19.26</v>
      </c>
      <c r="I23" s="254" t="s">
        <v>101</v>
      </c>
      <c r="J23" s="254" t="s">
        <v>102</v>
      </c>
      <c r="K23" s="83" t="s">
        <v>203</v>
      </c>
      <c r="L23" s="86"/>
      <c r="M23" s="83" t="str">
        <f t="shared" si="2"/>
        <v>750MeV</v>
      </c>
      <c r="N23" s="86" t="str">
        <f t="shared" si="3"/>
        <v>650MeV</v>
      </c>
      <c r="O23" s="86"/>
      <c r="P23" s="86">
        <f t="shared" si="4"/>
        <v>425.87</v>
      </c>
      <c r="Q23" s="86">
        <f t="shared" si="5"/>
        <v>286.1</v>
      </c>
      <c r="R23" s="86">
        <f t="shared" si="6"/>
        <v>47.49</v>
      </c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</row>
    <row r="24">
      <c r="A24" s="86"/>
      <c r="B24" s="83">
        <v>3169.0</v>
      </c>
      <c r="C24" s="292" t="s">
        <v>190</v>
      </c>
      <c r="D24" s="83">
        <v>35.284</v>
      </c>
      <c r="E24" s="83">
        <v>12.0</v>
      </c>
      <c r="F24" s="254">
        <v>0.0</v>
      </c>
      <c r="G24" s="254">
        <v>0.0</v>
      </c>
      <c r="H24" s="254">
        <v>0.0</v>
      </c>
      <c r="I24" s="254" t="s">
        <v>101</v>
      </c>
      <c r="J24" s="254" t="s">
        <v>53</v>
      </c>
      <c r="K24" s="83" t="s">
        <v>203</v>
      </c>
      <c r="L24" s="83" t="s">
        <v>992</v>
      </c>
      <c r="M24" s="83" t="str">
        <f t="shared" si="2"/>
        <v>750MeV</v>
      </c>
      <c r="N24" s="86" t="str">
        <f t="shared" si="3"/>
        <v>650MeV</v>
      </c>
      <c r="O24" s="86"/>
      <c r="P24" s="86">
        <f t="shared" si="4"/>
        <v>425.87</v>
      </c>
      <c r="Q24" s="86">
        <f t="shared" si="5"/>
        <v>286.1</v>
      </c>
      <c r="R24" s="86">
        <f t="shared" si="6"/>
        <v>47.49</v>
      </c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</row>
    <row r="25">
      <c r="A25" s="86"/>
      <c r="B25" s="83">
        <v>3170.0</v>
      </c>
      <c r="C25" s="83" t="s">
        <v>471</v>
      </c>
      <c r="D25" s="83">
        <v>35.284</v>
      </c>
      <c r="E25" s="83">
        <v>12.0</v>
      </c>
      <c r="F25" s="254">
        <v>16.09</v>
      </c>
      <c r="G25" s="254">
        <v>1534005.0</v>
      </c>
      <c r="H25" s="254">
        <v>3.66</v>
      </c>
      <c r="I25" s="254" t="s">
        <v>101</v>
      </c>
      <c r="J25" s="254" t="s">
        <v>53</v>
      </c>
      <c r="K25" s="83" t="s">
        <v>203</v>
      </c>
      <c r="L25" s="86"/>
      <c r="M25" s="83" t="str">
        <f t="shared" si="2"/>
        <v>750MeV</v>
      </c>
      <c r="N25" s="86" t="str">
        <f t="shared" si="3"/>
        <v>650MeV</v>
      </c>
      <c r="O25" s="86"/>
      <c r="P25" s="86">
        <f t="shared" si="4"/>
        <v>425.87</v>
      </c>
      <c r="Q25" s="86">
        <f t="shared" si="5"/>
        <v>302.19</v>
      </c>
      <c r="R25" s="86">
        <f t="shared" si="6"/>
        <v>47.49</v>
      </c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  <row r="26">
      <c r="A26" s="86"/>
      <c r="B26" s="83">
        <v>3171.0</v>
      </c>
      <c r="C26" s="83" t="s">
        <v>471</v>
      </c>
      <c r="D26" s="83">
        <v>35.284</v>
      </c>
      <c r="E26" s="83">
        <v>6.0</v>
      </c>
      <c r="F26" s="254">
        <v>7.9</v>
      </c>
      <c r="G26" s="254">
        <v>1161952.0</v>
      </c>
      <c r="H26" s="254">
        <v>24.79</v>
      </c>
      <c r="I26" s="254" t="s">
        <v>101</v>
      </c>
      <c r="J26" s="159" t="s">
        <v>164</v>
      </c>
      <c r="K26" s="83" t="s">
        <v>477</v>
      </c>
      <c r="L26" s="83"/>
      <c r="M26" s="83" t="str">
        <f t="shared" si="2"/>
        <v>140MeV</v>
      </c>
      <c r="N26" s="86" t="str">
        <f t="shared" si="3"/>
        <v>140MeV</v>
      </c>
      <c r="O26" s="86"/>
      <c r="P26" s="86">
        <f t="shared" si="4"/>
        <v>425.87</v>
      </c>
      <c r="Q26" s="86">
        <f t="shared" si="5"/>
        <v>310.09</v>
      </c>
      <c r="R26" s="86">
        <f t="shared" si="6"/>
        <v>47.49</v>
      </c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</row>
    <row r="27">
      <c r="A27" s="86"/>
      <c r="B27" s="83">
        <v>3172.0</v>
      </c>
      <c r="C27" s="292" t="s">
        <v>190</v>
      </c>
      <c r="D27" s="83">
        <v>35.284</v>
      </c>
      <c r="E27" s="83">
        <v>18.0</v>
      </c>
      <c r="F27" s="254">
        <v>0.0</v>
      </c>
      <c r="G27" s="254">
        <v>0.0</v>
      </c>
      <c r="H27" s="254">
        <v>0.0</v>
      </c>
      <c r="I27" s="254" t="s">
        <v>101</v>
      </c>
      <c r="J27" s="159" t="s">
        <v>164</v>
      </c>
      <c r="K27" s="254" t="s">
        <v>223</v>
      </c>
      <c r="L27" s="83"/>
      <c r="M27" s="83" t="str">
        <f t="shared" si="2"/>
        <v>750MeV</v>
      </c>
      <c r="N27" s="86" t="str">
        <f t="shared" si="3"/>
        <v>650MeV</v>
      </c>
      <c r="O27" s="86"/>
      <c r="P27" s="86">
        <f t="shared" si="4"/>
        <v>425.87</v>
      </c>
      <c r="Q27" s="86">
        <f t="shared" si="5"/>
        <v>310.09</v>
      </c>
      <c r="R27" s="86">
        <f t="shared" si="6"/>
        <v>47.49</v>
      </c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</row>
    <row r="28">
      <c r="A28" s="86"/>
      <c r="B28" s="83">
        <v>3173.0</v>
      </c>
      <c r="C28" s="83" t="s">
        <v>471</v>
      </c>
      <c r="D28" s="83">
        <v>35.284</v>
      </c>
      <c r="E28" s="83">
        <v>18.0</v>
      </c>
      <c r="F28" s="254">
        <v>16.24</v>
      </c>
      <c r="G28" s="254">
        <v>1813106.0</v>
      </c>
      <c r="H28" s="254">
        <v>15.58</v>
      </c>
      <c r="I28" s="254" t="s">
        <v>101</v>
      </c>
      <c r="J28" s="159" t="s">
        <v>400</v>
      </c>
      <c r="K28" s="254" t="s">
        <v>223</v>
      </c>
      <c r="L28" s="158"/>
      <c r="M28" s="83" t="str">
        <f t="shared" si="2"/>
        <v>750MeV</v>
      </c>
      <c r="N28" s="86" t="str">
        <f t="shared" si="3"/>
        <v>650MeV</v>
      </c>
      <c r="O28" s="86"/>
      <c r="P28" s="86">
        <f t="shared" si="4"/>
        <v>425.87</v>
      </c>
      <c r="Q28" s="86">
        <f t="shared" si="5"/>
        <v>326.33</v>
      </c>
      <c r="R28" s="86">
        <f t="shared" si="6"/>
        <v>47.49</v>
      </c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</row>
    <row r="29">
      <c r="A29" s="156">
        <v>45254.0</v>
      </c>
      <c r="B29" s="52">
        <v>3196.0</v>
      </c>
      <c r="C29" s="52" t="s">
        <v>471</v>
      </c>
      <c r="D29" s="52">
        <v>35.273</v>
      </c>
      <c r="E29" s="52">
        <v>36.0</v>
      </c>
      <c r="F29" s="52">
        <v>115.25</v>
      </c>
      <c r="G29" s="52">
        <v>4250081.0</v>
      </c>
      <c r="H29" s="52">
        <v>62.77</v>
      </c>
      <c r="I29" s="52" t="s">
        <v>65</v>
      </c>
      <c r="J29" s="52" t="s">
        <v>164</v>
      </c>
      <c r="K29" s="52" t="s">
        <v>203</v>
      </c>
      <c r="L29" s="52"/>
      <c r="M29" s="52" t="str">
        <f t="shared" si="2"/>
        <v>750MeV</v>
      </c>
      <c r="N29" s="76" t="str">
        <f t="shared" si="3"/>
        <v>650MeV</v>
      </c>
      <c r="O29" s="76"/>
      <c r="P29" s="76">
        <f t="shared" si="4"/>
        <v>541.12</v>
      </c>
      <c r="Q29" s="76">
        <f t="shared" si="5"/>
        <v>326.33</v>
      </c>
      <c r="R29" s="76">
        <f t="shared" si="6"/>
        <v>47.49</v>
      </c>
    </row>
    <row r="30">
      <c r="A30" s="76"/>
      <c r="B30" s="52">
        <v>3197.0</v>
      </c>
      <c r="C30" s="52" t="s">
        <v>190</v>
      </c>
      <c r="D30" s="52">
        <v>35.273</v>
      </c>
      <c r="E30" s="52">
        <v>36.0</v>
      </c>
      <c r="F30" s="52">
        <v>0.0</v>
      </c>
      <c r="G30" s="52">
        <v>0.0</v>
      </c>
      <c r="H30" s="52">
        <v>6.0</v>
      </c>
      <c r="I30" s="52" t="s">
        <v>65</v>
      </c>
      <c r="J30" s="52" t="s">
        <v>164</v>
      </c>
      <c r="K30" s="52" t="s">
        <v>203</v>
      </c>
      <c r="L30" s="52" t="s">
        <v>993</v>
      </c>
      <c r="M30" s="52" t="str">
        <f t="shared" si="2"/>
        <v>750MeV</v>
      </c>
      <c r="N30" s="76" t="str">
        <f t="shared" si="3"/>
        <v>650MeV</v>
      </c>
      <c r="O30" s="76"/>
      <c r="P30" s="76">
        <f t="shared" si="4"/>
        <v>541.12</v>
      </c>
      <c r="Q30" s="76">
        <f t="shared" si="5"/>
        <v>326.33</v>
      </c>
      <c r="R30" s="76">
        <f t="shared" si="6"/>
        <v>47.49</v>
      </c>
    </row>
    <row r="31">
      <c r="A31" s="76"/>
      <c r="B31" s="52">
        <v>3198.0</v>
      </c>
      <c r="C31" s="52" t="s">
        <v>471</v>
      </c>
      <c r="D31" s="52">
        <v>35.273</v>
      </c>
      <c r="E31" s="52">
        <v>36.0</v>
      </c>
      <c r="F31" s="52">
        <v>116.36</v>
      </c>
      <c r="G31" s="52">
        <v>4309848.0</v>
      </c>
      <c r="H31" s="52">
        <v>61.79</v>
      </c>
      <c r="I31" s="52" t="s">
        <v>65</v>
      </c>
      <c r="J31" s="52" t="s">
        <v>164</v>
      </c>
      <c r="K31" s="52" t="s">
        <v>203</v>
      </c>
      <c r="L31" s="76"/>
      <c r="M31" s="52" t="str">
        <f t="shared" si="2"/>
        <v>750MeV</v>
      </c>
      <c r="N31" s="76" t="str">
        <f t="shared" si="3"/>
        <v>650MeV</v>
      </c>
      <c r="O31" s="76"/>
      <c r="P31" s="76">
        <f t="shared" si="4"/>
        <v>657.48</v>
      </c>
      <c r="Q31" s="76">
        <f t="shared" si="5"/>
        <v>326.33</v>
      </c>
      <c r="R31" s="76">
        <f t="shared" si="6"/>
        <v>47.49</v>
      </c>
    </row>
    <row r="32">
      <c r="A32" s="76"/>
      <c r="B32" s="52">
        <v>3199.0</v>
      </c>
      <c r="C32" s="52" t="s">
        <v>471</v>
      </c>
      <c r="D32" s="52">
        <v>35.273</v>
      </c>
      <c r="E32" s="52">
        <v>24.0</v>
      </c>
      <c r="F32" s="52">
        <v>25.85</v>
      </c>
      <c r="G32" s="52">
        <v>651023.0</v>
      </c>
      <c r="H32" s="52">
        <v>21.25</v>
      </c>
      <c r="I32" s="52" t="s">
        <v>65</v>
      </c>
      <c r="J32" s="52" t="s">
        <v>164</v>
      </c>
      <c r="K32" s="52" t="s">
        <v>203</v>
      </c>
      <c r="L32" s="166"/>
      <c r="M32" s="52" t="str">
        <f t="shared" si="2"/>
        <v>750MeV</v>
      </c>
      <c r="N32" s="76" t="str">
        <f t="shared" si="3"/>
        <v>650MeV</v>
      </c>
      <c r="O32" s="76"/>
      <c r="P32" s="76">
        <f t="shared" si="4"/>
        <v>683.33</v>
      </c>
      <c r="Q32" s="76">
        <f t="shared" si="5"/>
        <v>326.33</v>
      </c>
      <c r="R32" s="76">
        <f t="shared" si="6"/>
        <v>47.49</v>
      </c>
    </row>
    <row r="33">
      <c r="A33" s="76"/>
      <c r="B33" s="52">
        <v>3200.0</v>
      </c>
      <c r="C33" s="52" t="s">
        <v>471</v>
      </c>
      <c r="D33" s="52">
        <v>35.273</v>
      </c>
      <c r="E33" s="52">
        <v>12.0</v>
      </c>
      <c r="F33" s="52">
        <v>14.34</v>
      </c>
      <c r="G33" s="52">
        <v>224884.0</v>
      </c>
      <c r="H33" s="52">
        <v>20.44</v>
      </c>
      <c r="I33" s="52" t="s">
        <v>65</v>
      </c>
      <c r="J33" s="52" t="s">
        <v>164</v>
      </c>
      <c r="K33" s="52" t="s">
        <v>203</v>
      </c>
      <c r="L33" s="166"/>
      <c r="M33" s="52" t="str">
        <f t="shared" si="2"/>
        <v>750MeV</v>
      </c>
      <c r="N33" s="76" t="str">
        <f t="shared" si="3"/>
        <v>650MeV</v>
      </c>
      <c r="O33" s="76"/>
      <c r="P33" s="76">
        <f t="shared" si="4"/>
        <v>697.67</v>
      </c>
      <c r="Q33" s="76">
        <f t="shared" si="5"/>
        <v>326.33</v>
      </c>
      <c r="R33" s="76">
        <f t="shared" si="6"/>
        <v>47.49</v>
      </c>
    </row>
    <row r="34">
      <c r="A34" s="76"/>
      <c r="B34" s="52">
        <v>3201.0</v>
      </c>
      <c r="C34" s="52" t="s">
        <v>471</v>
      </c>
      <c r="D34" s="52">
        <v>35.273</v>
      </c>
      <c r="E34" s="52">
        <v>36.0</v>
      </c>
      <c r="F34" s="52">
        <v>41.15</v>
      </c>
      <c r="G34" s="52">
        <v>1568080.0</v>
      </c>
      <c r="H34" s="52">
        <v>20.28</v>
      </c>
      <c r="I34" s="166" t="s">
        <v>65</v>
      </c>
      <c r="J34" s="166" t="s">
        <v>102</v>
      </c>
      <c r="K34" s="52" t="s">
        <v>203</v>
      </c>
      <c r="L34" s="76"/>
      <c r="M34" s="52" t="str">
        <f t="shared" si="2"/>
        <v>750MeV</v>
      </c>
      <c r="N34" s="76" t="str">
        <f t="shared" si="3"/>
        <v>650MeV</v>
      </c>
      <c r="O34" s="76"/>
      <c r="P34" s="76">
        <f t="shared" si="4"/>
        <v>738.82</v>
      </c>
      <c r="Q34" s="76">
        <f t="shared" si="5"/>
        <v>326.33</v>
      </c>
      <c r="R34" s="76">
        <f t="shared" si="6"/>
        <v>47.49</v>
      </c>
    </row>
    <row r="35">
      <c r="A35" s="76"/>
      <c r="B35" s="52">
        <v>3202.0</v>
      </c>
      <c r="C35" s="52" t="s">
        <v>471</v>
      </c>
      <c r="D35" s="52">
        <v>35.273</v>
      </c>
      <c r="E35" s="52">
        <v>24.0</v>
      </c>
      <c r="F35" s="52">
        <v>53.24</v>
      </c>
      <c r="G35" s="52">
        <v>1383498.0</v>
      </c>
      <c r="H35" s="52">
        <v>39.0</v>
      </c>
      <c r="I35" s="166" t="s">
        <v>65</v>
      </c>
      <c r="J35" s="166" t="s">
        <v>53</v>
      </c>
      <c r="K35" s="52" t="s">
        <v>203</v>
      </c>
      <c r="L35" s="76"/>
      <c r="M35" s="52" t="str">
        <f t="shared" si="2"/>
        <v>750MeV</v>
      </c>
      <c r="N35" s="76" t="str">
        <f t="shared" si="3"/>
        <v>650MeV</v>
      </c>
      <c r="O35" s="76"/>
      <c r="P35" s="76">
        <f t="shared" si="4"/>
        <v>792.06</v>
      </c>
      <c r="Q35" s="76">
        <f t="shared" si="5"/>
        <v>326.33</v>
      </c>
      <c r="R35" s="76">
        <f t="shared" si="6"/>
        <v>47.49</v>
      </c>
    </row>
    <row r="36">
      <c r="A36" s="76"/>
      <c r="B36" s="52">
        <v>3203.0</v>
      </c>
      <c r="C36" s="52" t="s">
        <v>471</v>
      </c>
      <c r="D36" s="52">
        <v>35.273</v>
      </c>
      <c r="E36" s="52">
        <v>12.0</v>
      </c>
      <c r="F36" s="52">
        <v>13.52</v>
      </c>
      <c r="G36" s="52">
        <v>866586.0</v>
      </c>
      <c r="H36" s="52">
        <v>19.83</v>
      </c>
      <c r="I36" s="166" t="s">
        <v>65</v>
      </c>
      <c r="J36" s="52" t="s">
        <v>164</v>
      </c>
      <c r="K36" s="52" t="s">
        <v>477</v>
      </c>
      <c r="L36" s="76"/>
      <c r="M36" s="52" t="str">
        <f t="shared" si="2"/>
        <v>140MeV</v>
      </c>
      <c r="N36" s="76" t="str">
        <f t="shared" si="3"/>
        <v>140MeV</v>
      </c>
      <c r="O36" s="76"/>
      <c r="P36" s="76">
        <f t="shared" si="4"/>
        <v>805.58</v>
      </c>
      <c r="Q36" s="76">
        <f t="shared" si="5"/>
        <v>326.33</v>
      </c>
      <c r="R36" s="76">
        <f t="shared" si="6"/>
        <v>47.49</v>
      </c>
    </row>
    <row r="37">
      <c r="A37" s="76"/>
      <c r="B37" s="52">
        <v>3204.0</v>
      </c>
      <c r="C37" s="52" t="s">
        <v>471</v>
      </c>
      <c r="D37" s="52">
        <v>35.273</v>
      </c>
      <c r="E37" s="52">
        <v>36.0</v>
      </c>
      <c r="F37" s="52">
        <v>20.65</v>
      </c>
      <c r="G37" s="52">
        <v>667812.0</v>
      </c>
      <c r="H37" s="52">
        <v>9.91</v>
      </c>
      <c r="I37" s="166" t="s">
        <v>65</v>
      </c>
      <c r="J37" s="166" t="s">
        <v>399</v>
      </c>
      <c r="K37" s="52" t="s">
        <v>223</v>
      </c>
      <c r="L37" s="52"/>
      <c r="M37" s="52" t="str">
        <f t="shared" si="2"/>
        <v>750MeV</v>
      </c>
      <c r="N37" s="76" t="str">
        <f t="shared" si="3"/>
        <v>650MeV</v>
      </c>
      <c r="O37" s="76"/>
      <c r="P37" s="76">
        <f t="shared" si="4"/>
        <v>826.23</v>
      </c>
      <c r="Q37" s="76">
        <f t="shared" si="5"/>
        <v>326.33</v>
      </c>
      <c r="R37" s="76">
        <f t="shared" si="6"/>
        <v>47.49</v>
      </c>
    </row>
    <row r="38">
      <c r="A38" s="139"/>
      <c r="B38" s="43">
        <v>3205.0</v>
      </c>
      <c r="C38" s="43" t="s">
        <v>471</v>
      </c>
      <c r="D38" s="43">
        <v>35.273</v>
      </c>
      <c r="E38" s="43">
        <v>36.0</v>
      </c>
      <c r="F38" s="43">
        <v>29.9</v>
      </c>
      <c r="G38" s="43">
        <v>984223.0</v>
      </c>
      <c r="H38" s="43">
        <v>14.85</v>
      </c>
      <c r="I38" s="631" t="s">
        <v>229</v>
      </c>
      <c r="J38" s="43" t="s">
        <v>164</v>
      </c>
      <c r="K38" s="43" t="s">
        <v>203</v>
      </c>
      <c r="L38" s="43"/>
      <c r="M38" s="43" t="str">
        <f t="shared" si="2"/>
        <v>750MeV</v>
      </c>
      <c r="N38" s="139" t="str">
        <f t="shared" si="3"/>
        <v>650MeV</v>
      </c>
      <c r="O38" s="139"/>
      <c r="P38" s="139">
        <f t="shared" si="4"/>
        <v>826.23</v>
      </c>
      <c r="Q38" s="139">
        <f t="shared" si="5"/>
        <v>326.33</v>
      </c>
      <c r="R38" s="139">
        <f t="shared" si="6"/>
        <v>77.39</v>
      </c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</row>
    <row r="39">
      <c r="A39" s="139"/>
      <c r="B39" s="43">
        <v>3206.0</v>
      </c>
      <c r="C39" s="43" t="s">
        <v>471</v>
      </c>
      <c r="D39" s="43">
        <v>35.273</v>
      </c>
      <c r="E39" s="43">
        <v>18.0</v>
      </c>
      <c r="F39" s="43">
        <v>16.39</v>
      </c>
      <c r="G39" s="43">
        <v>273957.0</v>
      </c>
      <c r="H39" s="43">
        <v>15.95</v>
      </c>
      <c r="I39" s="631" t="s">
        <v>229</v>
      </c>
      <c r="J39" s="43" t="s">
        <v>164</v>
      </c>
      <c r="K39" s="43" t="s">
        <v>203</v>
      </c>
      <c r="L39" s="43"/>
      <c r="M39" s="43" t="str">
        <f t="shared" si="2"/>
        <v>750MeV</v>
      </c>
      <c r="N39" s="139" t="str">
        <f t="shared" si="3"/>
        <v>650MeV</v>
      </c>
      <c r="O39" s="139"/>
      <c r="P39" s="139">
        <f t="shared" si="4"/>
        <v>826.23</v>
      </c>
      <c r="Q39" s="139">
        <f t="shared" si="5"/>
        <v>326.33</v>
      </c>
      <c r="R39" s="139">
        <f t="shared" si="6"/>
        <v>93.78</v>
      </c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</row>
    <row r="40">
      <c r="A40" s="86"/>
      <c r="B40" s="83">
        <v>3207.0</v>
      </c>
      <c r="C40" s="83" t="s">
        <v>471</v>
      </c>
      <c r="D40" s="83">
        <v>35.273</v>
      </c>
      <c r="E40" s="83">
        <v>18.0</v>
      </c>
      <c r="F40" s="83">
        <v>59.72</v>
      </c>
      <c r="G40" s="83">
        <v>7751992.0</v>
      </c>
      <c r="H40" s="83">
        <v>61.02</v>
      </c>
      <c r="I40" s="159" t="s">
        <v>101</v>
      </c>
      <c r="J40" s="83" t="s">
        <v>164</v>
      </c>
      <c r="K40" s="83" t="s">
        <v>203</v>
      </c>
      <c r="L40" s="249"/>
      <c r="M40" s="83" t="str">
        <f t="shared" si="2"/>
        <v>750MeV</v>
      </c>
      <c r="N40" s="86" t="str">
        <f t="shared" si="3"/>
        <v>650MeV</v>
      </c>
      <c r="O40" s="86"/>
      <c r="P40" s="86">
        <f t="shared" si="4"/>
        <v>826.23</v>
      </c>
      <c r="Q40" s="86">
        <f t="shared" si="5"/>
        <v>386.05</v>
      </c>
      <c r="R40" s="86">
        <f t="shared" si="6"/>
        <v>93.78</v>
      </c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</row>
    <row r="41">
      <c r="A41" s="157"/>
      <c r="B41" s="83">
        <v>3208.0</v>
      </c>
      <c r="C41" s="83" t="s">
        <v>471</v>
      </c>
      <c r="D41" s="83">
        <v>35.273</v>
      </c>
      <c r="E41" s="83">
        <v>18.0</v>
      </c>
      <c r="F41" s="83">
        <v>60.28</v>
      </c>
      <c r="G41" s="83">
        <v>7843396.0</v>
      </c>
      <c r="H41" s="83">
        <v>60.21</v>
      </c>
      <c r="I41" s="159" t="s">
        <v>101</v>
      </c>
      <c r="J41" s="83" t="s">
        <v>164</v>
      </c>
      <c r="K41" s="83" t="s">
        <v>203</v>
      </c>
      <c r="L41" s="83"/>
      <c r="M41" s="83" t="str">
        <f t="shared" si="2"/>
        <v>750MeV</v>
      </c>
      <c r="N41" s="86" t="str">
        <f t="shared" si="3"/>
        <v>650MeV</v>
      </c>
      <c r="O41" s="86"/>
      <c r="P41" s="86">
        <f t="shared" si="4"/>
        <v>826.23</v>
      </c>
      <c r="Q41" s="86">
        <f t="shared" si="5"/>
        <v>446.33</v>
      </c>
      <c r="R41" s="86">
        <f t="shared" si="6"/>
        <v>93.78</v>
      </c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</row>
    <row r="42">
      <c r="A42" s="157"/>
      <c r="B42" s="83">
        <v>3209.0</v>
      </c>
      <c r="C42" s="83" t="s">
        <v>471</v>
      </c>
      <c r="D42" s="83">
        <v>35.273</v>
      </c>
      <c r="E42" s="83">
        <v>18.0</v>
      </c>
      <c r="F42" s="83">
        <v>60.6</v>
      </c>
      <c r="G42" s="83">
        <v>7769281.0</v>
      </c>
      <c r="H42" s="83">
        <v>65.15</v>
      </c>
      <c r="I42" s="159" t="s">
        <v>101</v>
      </c>
      <c r="J42" s="83" t="s">
        <v>164</v>
      </c>
      <c r="K42" s="83" t="s">
        <v>203</v>
      </c>
      <c r="L42" s="83"/>
      <c r="M42" s="83" t="str">
        <f t="shared" si="2"/>
        <v>750MeV</v>
      </c>
      <c r="N42" s="86" t="str">
        <f t="shared" si="3"/>
        <v>650MeV</v>
      </c>
      <c r="O42" s="86"/>
      <c r="P42" s="86">
        <f t="shared" si="4"/>
        <v>826.23</v>
      </c>
      <c r="Q42" s="86">
        <f t="shared" si="5"/>
        <v>506.93</v>
      </c>
      <c r="R42" s="86">
        <f t="shared" si="6"/>
        <v>93.78</v>
      </c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</row>
    <row r="43">
      <c r="A43" s="157"/>
      <c r="B43" s="83">
        <v>3210.0</v>
      </c>
      <c r="C43" s="83" t="s">
        <v>471</v>
      </c>
      <c r="D43" s="83">
        <v>35.273</v>
      </c>
      <c r="E43" s="83">
        <v>18.0</v>
      </c>
      <c r="F43" s="83">
        <v>61.11</v>
      </c>
      <c r="G43" s="83">
        <v>7974287.0</v>
      </c>
      <c r="H43" s="83">
        <v>60.26</v>
      </c>
      <c r="I43" s="159" t="s">
        <v>101</v>
      </c>
      <c r="J43" s="83" t="s">
        <v>164</v>
      </c>
      <c r="K43" s="83" t="s">
        <v>203</v>
      </c>
      <c r="L43" s="83"/>
      <c r="M43" s="83" t="str">
        <f t="shared" si="2"/>
        <v>750MeV</v>
      </c>
      <c r="N43" s="86" t="str">
        <f t="shared" si="3"/>
        <v>650MeV</v>
      </c>
      <c r="O43" s="86"/>
      <c r="P43" s="86">
        <f t="shared" si="4"/>
        <v>826.23</v>
      </c>
      <c r="Q43" s="86">
        <f t="shared" si="5"/>
        <v>568.04</v>
      </c>
      <c r="R43" s="86">
        <f t="shared" si="6"/>
        <v>93.78</v>
      </c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>
      <c r="A44" s="157"/>
      <c r="B44" s="83">
        <v>3211.0</v>
      </c>
      <c r="C44" s="83" t="s">
        <v>471</v>
      </c>
      <c r="D44" s="83">
        <v>35.273</v>
      </c>
      <c r="E44" s="83">
        <v>18.0</v>
      </c>
      <c r="F44" s="83">
        <v>0.0</v>
      </c>
      <c r="G44" s="83">
        <v>0.0</v>
      </c>
      <c r="H44" s="83">
        <v>0.0</v>
      </c>
      <c r="I44" s="159" t="s">
        <v>101</v>
      </c>
      <c r="J44" s="83" t="s">
        <v>164</v>
      </c>
      <c r="K44" s="83" t="s">
        <v>203</v>
      </c>
      <c r="L44" s="83" t="s">
        <v>994</v>
      </c>
      <c r="M44" s="83" t="str">
        <f t="shared" si="2"/>
        <v>750MeV</v>
      </c>
      <c r="N44" s="86" t="str">
        <f t="shared" si="3"/>
        <v>650MeV</v>
      </c>
      <c r="O44" s="86"/>
      <c r="P44" s="86">
        <f t="shared" si="4"/>
        <v>826.23</v>
      </c>
      <c r="Q44" s="86">
        <f t="shared" si="5"/>
        <v>568.04</v>
      </c>
      <c r="R44" s="86">
        <f t="shared" si="6"/>
        <v>93.78</v>
      </c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>
      <c r="A45" s="157"/>
      <c r="B45" s="83">
        <v>3212.0</v>
      </c>
      <c r="C45" s="83" t="s">
        <v>471</v>
      </c>
      <c r="D45" s="83">
        <v>35.273</v>
      </c>
      <c r="E45" s="83">
        <v>18.0</v>
      </c>
      <c r="F45" s="83">
        <v>34.83</v>
      </c>
      <c r="G45" s="83">
        <v>4484149.0</v>
      </c>
      <c r="H45" s="83">
        <v>37.49</v>
      </c>
      <c r="I45" s="159" t="s">
        <v>101</v>
      </c>
      <c r="J45" s="83" t="s">
        <v>164</v>
      </c>
      <c r="K45" s="83" t="s">
        <v>203</v>
      </c>
      <c r="L45" s="83"/>
      <c r="M45" s="83" t="str">
        <f t="shared" si="2"/>
        <v>750MeV</v>
      </c>
      <c r="N45" s="86" t="str">
        <f t="shared" si="3"/>
        <v>650MeV</v>
      </c>
      <c r="O45" s="86"/>
      <c r="P45" s="86">
        <f t="shared" si="4"/>
        <v>826.23</v>
      </c>
      <c r="Q45" s="86">
        <f t="shared" si="5"/>
        <v>602.87</v>
      </c>
      <c r="R45" s="86">
        <f t="shared" si="6"/>
        <v>93.78</v>
      </c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>
      <c r="A46" s="253"/>
      <c r="B46" s="254">
        <v>3213.0</v>
      </c>
      <c r="C46" s="83" t="s">
        <v>471</v>
      </c>
      <c r="D46" s="83">
        <v>35.273</v>
      </c>
      <c r="E46" s="254">
        <v>18.0</v>
      </c>
      <c r="F46" s="254">
        <v>15.27</v>
      </c>
      <c r="G46" s="254">
        <v>1339778.0</v>
      </c>
      <c r="H46" s="254">
        <v>21.99</v>
      </c>
      <c r="I46" s="159" t="s">
        <v>101</v>
      </c>
      <c r="J46" s="254" t="s">
        <v>164</v>
      </c>
      <c r="K46" s="254" t="s">
        <v>203</v>
      </c>
      <c r="L46" s="83"/>
      <c r="M46" s="83" t="str">
        <f t="shared" si="2"/>
        <v>750MeV</v>
      </c>
      <c r="N46" s="86" t="str">
        <f t="shared" si="3"/>
        <v>650MeV</v>
      </c>
      <c r="O46" s="86"/>
      <c r="P46" s="86">
        <f t="shared" si="4"/>
        <v>826.23</v>
      </c>
      <c r="Q46" s="86">
        <f t="shared" si="5"/>
        <v>618.14</v>
      </c>
      <c r="R46" s="86">
        <f t="shared" si="6"/>
        <v>93.78</v>
      </c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  <row r="47">
      <c r="A47" s="253"/>
      <c r="B47" s="254">
        <v>3214.0</v>
      </c>
      <c r="C47" s="83" t="s">
        <v>471</v>
      </c>
      <c r="D47" s="83">
        <v>35.273</v>
      </c>
      <c r="E47" s="254">
        <v>6.0</v>
      </c>
      <c r="F47" s="254">
        <v>6.33</v>
      </c>
      <c r="G47" s="254">
        <v>297696.0</v>
      </c>
      <c r="H47" s="254">
        <v>18.16</v>
      </c>
      <c r="I47" s="159" t="s">
        <v>101</v>
      </c>
      <c r="J47" s="254" t="s">
        <v>164</v>
      </c>
      <c r="K47" s="83" t="s">
        <v>203</v>
      </c>
      <c r="L47" s="86"/>
      <c r="M47" s="83" t="str">
        <f t="shared" si="2"/>
        <v>750MeV</v>
      </c>
      <c r="N47" s="86" t="str">
        <f t="shared" si="3"/>
        <v>650MeV</v>
      </c>
      <c r="O47" s="86"/>
      <c r="P47" s="86">
        <f t="shared" si="4"/>
        <v>826.23</v>
      </c>
      <c r="Q47" s="86">
        <f t="shared" si="5"/>
        <v>624.47</v>
      </c>
      <c r="R47" s="86">
        <f t="shared" si="6"/>
        <v>93.78</v>
      </c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</row>
    <row r="48">
      <c r="A48" s="253"/>
      <c r="B48" s="254">
        <v>3215.0</v>
      </c>
      <c r="C48" s="83" t="s">
        <v>471</v>
      </c>
      <c r="D48" s="83">
        <v>35.273</v>
      </c>
      <c r="E48" s="254">
        <v>18.0</v>
      </c>
      <c r="F48" s="254">
        <v>20.97</v>
      </c>
      <c r="G48" s="254">
        <v>2691144.0</v>
      </c>
      <c r="H48" s="254">
        <v>22.65</v>
      </c>
      <c r="I48" s="159" t="s">
        <v>101</v>
      </c>
      <c r="J48" s="254" t="s">
        <v>164</v>
      </c>
      <c r="K48" s="83" t="s">
        <v>203</v>
      </c>
      <c r="L48" s="86"/>
      <c r="M48" s="83" t="str">
        <f t="shared" si="2"/>
        <v>750MeV</v>
      </c>
      <c r="N48" s="86" t="str">
        <f t="shared" si="3"/>
        <v>650MeV</v>
      </c>
      <c r="O48" s="86"/>
      <c r="P48" s="86">
        <f t="shared" si="4"/>
        <v>826.23</v>
      </c>
      <c r="Q48" s="86">
        <f t="shared" si="5"/>
        <v>645.44</v>
      </c>
      <c r="R48" s="86">
        <f t="shared" si="6"/>
        <v>93.78</v>
      </c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</row>
    <row r="49">
      <c r="A49" s="253"/>
      <c r="B49" s="254">
        <v>3216.0</v>
      </c>
      <c r="C49" s="83" t="s">
        <v>190</v>
      </c>
      <c r="D49" s="83">
        <v>35.273</v>
      </c>
      <c r="E49" s="254">
        <v>18.0</v>
      </c>
      <c r="F49" s="254">
        <v>0.0</v>
      </c>
      <c r="G49" s="254">
        <v>126642.0</v>
      </c>
      <c r="H49" s="254">
        <v>0.92</v>
      </c>
      <c r="I49" s="254" t="s">
        <v>101</v>
      </c>
      <c r="J49" s="254" t="s">
        <v>164</v>
      </c>
      <c r="K49" s="83" t="s">
        <v>203</v>
      </c>
      <c r="L49" s="86"/>
      <c r="M49" s="83" t="str">
        <f t="shared" si="2"/>
        <v>750MeV</v>
      </c>
      <c r="N49" s="86" t="str">
        <f t="shared" si="3"/>
        <v>650MeV</v>
      </c>
      <c r="O49" s="86"/>
      <c r="P49" s="86">
        <f t="shared" si="4"/>
        <v>826.23</v>
      </c>
      <c r="Q49" s="86">
        <f t="shared" si="5"/>
        <v>645.44</v>
      </c>
      <c r="R49" s="86">
        <f t="shared" si="6"/>
        <v>93.78</v>
      </c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</row>
    <row r="50">
      <c r="A50" s="253"/>
      <c r="B50" s="254">
        <v>3217.0</v>
      </c>
      <c r="C50" s="83" t="s">
        <v>471</v>
      </c>
      <c r="D50" s="83">
        <v>35.273</v>
      </c>
      <c r="E50" s="254">
        <v>12.0</v>
      </c>
      <c r="F50" s="254">
        <v>26.29</v>
      </c>
      <c r="G50" s="254">
        <v>2375539.0</v>
      </c>
      <c r="H50" s="254">
        <v>39.35</v>
      </c>
      <c r="I50" s="159" t="s">
        <v>101</v>
      </c>
      <c r="J50" s="254" t="s">
        <v>53</v>
      </c>
      <c r="K50" s="83" t="s">
        <v>203</v>
      </c>
      <c r="L50" s="86"/>
      <c r="M50" s="83" t="str">
        <f t="shared" si="2"/>
        <v>750MeV</v>
      </c>
      <c r="N50" s="86" t="str">
        <f t="shared" si="3"/>
        <v>650MeV</v>
      </c>
      <c r="O50" s="86"/>
      <c r="P50" s="86">
        <f t="shared" si="4"/>
        <v>826.23</v>
      </c>
      <c r="Q50" s="86">
        <f t="shared" si="5"/>
        <v>671.73</v>
      </c>
      <c r="R50" s="86">
        <f t="shared" si="6"/>
        <v>93.78</v>
      </c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</row>
    <row r="51">
      <c r="A51" s="253"/>
      <c r="B51" s="254">
        <v>3218.0</v>
      </c>
      <c r="C51" s="83" t="s">
        <v>471</v>
      </c>
      <c r="D51" s="83">
        <v>35.273</v>
      </c>
      <c r="E51" s="254">
        <v>6.0</v>
      </c>
      <c r="F51" s="254">
        <v>7.16</v>
      </c>
      <c r="G51" s="254">
        <v>1048790.0</v>
      </c>
      <c r="H51" s="254">
        <v>20.41</v>
      </c>
      <c r="I51" s="159" t="s">
        <v>101</v>
      </c>
      <c r="J51" s="254" t="s">
        <v>164</v>
      </c>
      <c r="K51" s="254" t="s">
        <v>477</v>
      </c>
      <c r="L51" s="83"/>
      <c r="M51" s="83" t="str">
        <f t="shared" si="2"/>
        <v>140MeV</v>
      </c>
      <c r="N51" s="86" t="str">
        <f t="shared" si="3"/>
        <v>140MeV</v>
      </c>
      <c r="O51" s="86"/>
      <c r="P51" s="86">
        <f t="shared" si="4"/>
        <v>826.23</v>
      </c>
      <c r="Q51" s="86">
        <f t="shared" si="5"/>
        <v>678.89</v>
      </c>
      <c r="R51" s="86">
        <f t="shared" si="6"/>
        <v>93.78</v>
      </c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</row>
    <row r="52">
      <c r="A52" s="253"/>
      <c r="B52" s="254">
        <v>3219.0</v>
      </c>
      <c r="C52" s="83" t="s">
        <v>471</v>
      </c>
      <c r="D52" s="83">
        <v>35.273</v>
      </c>
      <c r="E52" s="254">
        <v>18.0</v>
      </c>
      <c r="F52" s="254">
        <v>10.13</v>
      </c>
      <c r="G52" s="254">
        <v>1108089.0</v>
      </c>
      <c r="H52" s="254">
        <v>9.97</v>
      </c>
      <c r="I52" s="159" t="s">
        <v>101</v>
      </c>
      <c r="J52" s="254" t="s">
        <v>400</v>
      </c>
      <c r="K52" s="254" t="s">
        <v>223</v>
      </c>
      <c r="L52" s="83"/>
      <c r="M52" s="83" t="str">
        <f t="shared" si="2"/>
        <v>750MeV</v>
      </c>
      <c r="N52" s="86" t="str">
        <f t="shared" si="3"/>
        <v>650MeV</v>
      </c>
      <c r="O52" s="86"/>
      <c r="P52" s="86">
        <f t="shared" si="4"/>
        <v>826.23</v>
      </c>
      <c r="Q52" s="86">
        <f t="shared" si="5"/>
        <v>689.02</v>
      </c>
      <c r="R52" s="86">
        <f t="shared" si="6"/>
        <v>93.78</v>
      </c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</row>
    <row r="53">
      <c r="A53" s="632">
        <v>45256.0</v>
      </c>
      <c r="B53" s="168">
        <v>3243.0</v>
      </c>
      <c r="C53" s="168" t="s">
        <v>471</v>
      </c>
      <c r="D53" s="168">
        <v>35.278</v>
      </c>
      <c r="E53" s="168">
        <v>36.0</v>
      </c>
      <c r="F53" s="168">
        <v>119.12</v>
      </c>
      <c r="G53" s="168">
        <v>7131466.0</v>
      </c>
      <c r="H53" s="168">
        <v>67.81</v>
      </c>
      <c r="I53" s="168" t="s">
        <v>65</v>
      </c>
      <c r="J53" s="168" t="s">
        <v>164</v>
      </c>
      <c r="K53" s="168" t="s">
        <v>203</v>
      </c>
      <c r="L53" s="52"/>
      <c r="M53" s="52" t="str">
        <f t="shared" si="2"/>
        <v>750MeV</v>
      </c>
      <c r="N53" s="76" t="str">
        <f t="shared" si="3"/>
        <v>650MeV</v>
      </c>
      <c r="O53" s="76"/>
      <c r="P53" s="76">
        <f t="shared" si="4"/>
        <v>945.35</v>
      </c>
      <c r="Q53" s="76">
        <f t="shared" si="5"/>
        <v>689.02</v>
      </c>
      <c r="R53" s="76">
        <f t="shared" si="6"/>
        <v>93.78</v>
      </c>
    </row>
    <row r="54">
      <c r="A54" s="167"/>
      <c r="B54" s="168">
        <v>3244.0</v>
      </c>
      <c r="C54" s="168" t="s">
        <v>471</v>
      </c>
      <c r="D54" s="168">
        <v>35.278</v>
      </c>
      <c r="E54" s="168">
        <v>36.0</v>
      </c>
      <c r="F54" s="168">
        <v>117.41</v>
      </c>
      <c r="G54" s="168">
        <v>4222886.0</v>
      </c>
      <c r="H54" s="168">
        <v>64.49</v>
      </c>
      <c r="I54" s="168" t="s">
        <v>65</v>
      </c>
      <c r="J54" s="168" t="s">
        <v>164</v>
      </c>
      <c r="K54" s="168" t="s">
        <v>203</v>
      </c>
      <c r="L54" s="52"/>
      <c r="M54" s="52" t="str">
        <f t="shared" si="2"/>
        <v>750MeV</v>
      </c>
      <c r="N54" s="76" t="str">
        <f t="shared" si="3"/>
        <v>650MeV</v>
      </c>
      <c r="O54" s="76"/>
      <c r="P54" s="76">
        <f t="shared" si="4"/>
        <v>1062.76</v>
      </c>
      <c r="Q54" s="76">
        <f t="shared" si="5"/>
        <v>689.02</v>
      </c>
      <c r="R54" s="76">
        <f t="shared" si="6"/>
        <v>93.78</v>
      </c>
    </row>
    <row r="55">
      <c r="A55" s="167"/>
      <c r="B55" s="168">
        <v>3245.0</v>
      </c>
      <c r="C55" s="168" t="s">
        <v>190</v>
      </c>
      <c r="D55" s="168">
        <v>35.278</v>
      </c>
      <c r="E55" s="168">
        <v>36.0</v>
      </c>
      <c r="F55" s="168">
        <v>0.0</v>
      </c>
      <c r="G55" s="168">
        <v>0.0</v>
      </c>
      <c r="H55" s="168">
        <v>0.0</v>
      </c>
      <c r="I55" s="168" t="s">
        <v>65</v>
      </c>
      <c r="J55" s="168" t="s">
        <v>164</v>
      </c>
      <c r="K55" s="168" t="s">
        <v>203</v>
      </c>
      <c r="L55" s="52"/>
      <c r="M55" s="52" t="str">
        <f t="shared" si="2"/>
        <v>750MeV</v>
      </c>
      <c r="N55" s="76" t="str">
        <f t="shared" si="3"/>
        <v>650MeV</v>
      </c>
      <c r="O55" s="76"/>
      <c r="P55" s="76">
        <f t="shared" si="4"/>
        <v>1062.76</v>
      </c>
      <c r="Q55" s="76">
        <f t="shared" si="5"/>
        <v>689.02</v>
      </c>
      <c r="R55" s="76">
        <f t="shared" si="6"/>
        <v>93.78</v>
      </c>
    </row>
    <row r="56">
      <c r="A56" s="167"/>
      <c r="B56" s="168">
        <v>3246.0</v>
      </c>
      <c r="C56" s="168" t="s">
        <v>471</v>
      </c>
      <c r="D56" s="168">
        <v>35.278</v>
      </c>
      <c r="E56" s="168">
        <v>24.0</v>
      </c>
      <c r="F56" s="168">
        <v>31.38</v>
      </c>
      <c r="G56" s="168">
        <v>779224.0</v>
      </c>
      <c r="H56" s="168">
        <v>24.72</v>
      </c>
      <c r="I56" s="168" t="s">
        <v>65</v>
      </c>
      <c r="J56" s="168" t="s">
        <v>164</v>
      </c>
      <c r="K56" s="168" t="s">
        <v>203</v>
      </c>
      <c r="L56" s="52"/>
      <c r="M56" s="52" t="str">
        <f t="shared" si="2"/>
        <v>750MeV</v>
      </c>
      <c r="N56" s="76" t="str">
        <f t="shared" si="3"/>
        <v>650MeV</v>
      </c>
      <c r="O56" s="76"/>
      <c r="P56" s="76">
        <f t="shared" si="4"/>
        <v>1094.14</v>
      </c>
      <c r="Q56" s="76">
        <f t="shared" si="5"/>
        <v>689.02</v>
      </c>
      <c r="R56" s="76">
        <f t="shared" si="6"/>
        <v>93.78</v>
      </c>
    </row>
    <row r="57">
      <c r="A57" s="167"/>
      <c r="B57" s="168">
        <v>3247.0</v>
      </c>
      <c r="C57" s="168" t="s">
        <v>190</v>
      </c>
      <c r="D57" s="168">
        <v>35.278</v>
      </c>
      <c r="E57" s="168">
        <v>12.0</v>
      </c>
      <c r="F57" s="168">
        <v>0.0</v>
      </c>
      <c r="G57" s="168">
        <v>19152.0</v>
      </c>
      <c r="H57" s="168">
        <v>3.99</v>
      </c>
      <c r="I57" s="168" t="s">
        <v>65</v>
      </c>
      <c r="J57" s="168" t="s">
        <v>164</v>
      </c>
      <c r="K57" s="168" t="s">
        <v>203</v>
      </c>
      <c r="L57" s="52"/>
      <c r="M57" s="52" t="str">
        <f t="shared" si="2"/>
        <v>750MeV</v>
      </c>
      <c r="N57" s="76" t="str">
        <f t="shared" si="3"/>
        <v>650MeV</v>
      </c>
      <c r="O57" s="76"/>
      <c r="P57" s="76">
        <f t="shared" si="4"/>
        <v>1094.14</v>
      </c>
      <c r="Q57" s="76">
        <f t="shared" si="5"/>
        <v>689.02</v>
      </c>
      <c r="R57" s="76">
        <f t="shared" si="6"/>
        <v>93.78</v>
      </c>
    </row>
    <row r="58">
      <c r="A58" s="167"/>
      <c r="B58" s="168">
        <v>3248.0</v>
      </c>
      <c r="C58" s="168" t="s">
        <v>471</v>
      </c>
      <c r="D58" s="168">
        <v>35.278</v>
      </c>
      <c r="E58" s="168">
        <v>12.0</v>
      </c>
      <c r="F58" s="168">
        <v>13.02</v>
      </c>
      <c r="G58" s="168">
        <v>206262.0</v>
      </c>
      <c r="H58" s="168">
        <v>20.82</v>
      </c>
      <c r="I58" s="168" t="s">
        <v>65</v>
      </c>
      <c r="J58" s="168" t="s">
        <v>164</v>
      </c>
      <c r="K58" s="168" t="s">
        <v>203</v>
      </c>
      <c r="L58" s="52"/>
      <c r="M58" s="52" t="str">
        <f t="shared" si="2"/>
        <v>750MeV</v>
      </c>
      <c r="N58" s="76" t="str">
        <f t="shared" si="3"/>
        <v>650MeV</v>
      </c>
      <c r="O58" s="76"/>
      <c r="P58" s="76">
        <f t="shared" si="4"/>
        <v>1107.16</v>
      </c>
      <c r="Q58" s="76">
        <f t="shared" si="5"/>
        <v>689.02</v>
      </c>
      <c r="R58" s="76">
        <f t="shared" si="6"/>
        <v>93.78</v>
      </c>
    </row>
    <row r="59">
      <c r="A59" s="167"/>
      <c r="B59" s="168">
        <v>3249.0</v>
      </c>
      <c r="C59" s="168" t="s">
        <v>190</v>
      </c>
      <c r="D59" s="168">
        <v>35.278</v>
      </c>
      <c r="E59" s="168">
        <v>36.0</v>
      </c>
      <c r="F59" s="168">
        <v>0.0</v>
      </c>
      <c r="G59" s="168">
        <v>151844.0</v>
      </c>
      <c r="H59" s="168">
        <v>1.92</v>
      </c>
      <c r="I59" s="168" t="s">
        <v>65</v>
      </c>
      <c r="J59" s="168" t="s">
        <v>102</v>
      </c>
      <c r="K59" s="168" t="s">
        <v>203</v>
      </c>
      <c r="L59" s="52"/>
      <c r="M59" s="52" t="str">
        <f t="shared" si="2"/>
        <v>750MeV</v>
      </c>
      <c r="N59" s="76" t="str">
        <f t="shared" si="3"/>
        <v>650MeV</v>
      </c>
      <c r="O59" s="76"/>
      <c r="P59" s="76">
        <f t="shared" si="4"/>
        <v>1107.16</v>
      </c>
      <c r="Q59" s="76">
        <f t="shared" si="5"/>
        <v>689.02</v>
      </c>
      <c r="R59" s="76">
        <f t="shared" si="6"/>
        <v>93.78</v>
      </c>
    </row>
    <row r="60">
      <c r="A60" s="167"/>
      <c r="B60" s="168">
        <v>3250.0</v>
      </c>
      <c r="C60" s="168" t="s">
        <v>475</v>
      </c>
      <c r="D60" s="168">
        <v>35.278</v>
      </c>
      <c r="E60" s="168">
        <v>36.0</v>
      </c>
      <c r="F60" s="168">
        <v>57.7</v>
      </c>
      <c r="G60" s="168">
        <v>2138665.0</v>
      </c>
      <c r="H60" s="168">
        <v>30.16</v>
      </c>
      <c r="I60" s="168" t="s">
        <v>65</v>
      </c>
      <c r="J60" s="168" t="s">
        <v>102</v>
      </c>
      <c r="K60" s="168" t="s">
        <v>203</v>
      </c>
      <c r="L60" s="52"/>
      <c r="M60" s="52" t="str">
        <f t="shared" si="2"/>
        <v>750MeV</v>
      </c>
      <c r="N60" s="76" t="str">
        <f t="shared" si="3"/>
        <v>650MeV</v>
      </c>
      <c r="O60" s="76"/>
      <c r="P60" s="76">
        <f t="shared" si="4"/>
        <v>1164.86</v>
      </c>
      <c r="Q60" s="76">
        <f t="shared" si="5"/>
        <v>689.02</v>
      </c>
      <c r="R60" s="76">
        <f t="shared" si="6"/>
        <v>93.78</v>
      </c>
    </row>
    <row r="61">
      <c r="A61" s="167"/>
      <c r="B61" s="168">
        <v>3251.0</v>
      </c>
      <c r="C61" s="168" t="s">
        <v>475</v>
      </c>
      <c r="D61" s="168">
        <v>35.278</v>
      </c>
      <c r="E61" s="168">
        <v>24.0</v>
      </c>
      <c r="F61" s="168">
        <v>0.0</v>
      </c>
      <c r="G61" s="168">
        <v>0.0</v>
      </c>
      <c r="H61" s="168">
        <v>47.0</v>
      </c>
      <c r="I61" s="168" t="s">
        <v>65</v>
      </c>
      <c r="J61" s="168" t="s">
        <v>53</v>
      </c>
      <c r="K61" s="168" t="s">
        <v>203</v>
      </c>
      <c r="L61" s="52" t="s">
        <v>480</v>
      </c>
      <c r="M61" s="52" t="str">
        <f t="shared" si="2"/>
        <v>750MeV</v>
      </c>
      <c r="N61" s="76" t="str">
        <f t="shared" si="3"/>
        <v>650MeV</v>
      </c>
      <c r="O61" s="76"/>
      <c r="P61" s="76">
        <f t="shared" si="4"/>
        <v>1164.86</v>
      </c>
      <c r="Q61" s="76">
        <f t="shared" si="5"/>
        <v>689.02</v>
      </c>
      <c r="R61" s="76">
        <f t="shared" si="6"/>
        <v>93.78</v>
      </c>
    </row>
    <row r="62">
      <c r="A62" s="167"/>
      <c r="B62" s="168">
        <v>3252.0</v>
      </c>
      <c r="C62" s="168" t="s">
        <v>471</v>
      </c>
      <c r="D62" s="168">
        <v>35.278</v>
      </c>
      <c r="E62" s="168">
        <v>12.0</v>
      </c>
      <c r="F62" s="168">
        <v>12.82</v>
      </c>
      <c r="G62" s="168">
        <v>813145.0</v>
      </c>
      <c r="H62" s="168">
        <v>19.43</v>
      </c>
      <c r="I62" s="168" t="s">
        <v>65</v>
      </c>
      <c r="J62" s="168" t="s">
        <v>164</v>
      </c>
      <c r="K62" s="168" t="s">
        <v>477</v>
      </c>
      <c r="L62" s="52"/>
      <c r="M62" s="52" t="str">
        <f t="shared" si="2"/>
        <v>140MeV</v>
      </c>
      <c r="N62" s="76" t="str">
        <f t="shared" si="3"/>
        <v>140MeV</v>
      </c>
      <c r="O62" s="76"/>
      <c r="P62" s="76">
        <f t="shared" si="4"/>
        <v>1177.68</v>
      </c>
      <c r="Q62" s="76">
        <f t="shared" si="5"/>
        <v>689.02</v>
      </c>
      <c r="R62" s="76">
        <f t="shared" si="6"/>
        <v>93.78</v>
      </c>
    </row>
    <row r="63">
      <c r="A63" s="167"/>
      <c r="B63" s="168">
        <v>3253.0</v>
      </c>
      <c r="C63" s="168" t="s">
        <v>190</v>
      </c>
      <c r="D63" s="168">
        <v>35.278</v>
      </c>
      <c r="E63" s="168">
        <v>36.0</v>
      </c>
      <c r="F63" s="168">
        <v>0.76</v>
      </c>
      <c r="G63" s="168">
        <v>38420.0</v>
      </c>
      <c r="H63" s="168">
        <v>9.61</v>
      </c>
      <c r="I63" s="168" t="s">
        <v>65</v>
      </c>
      <c r="J63" s="168" t="s">
        <v>399</v>
      </c>
      <c r="K63" s="168" t="s">
        <v>223</v>
      </c>
      <c r="L63" s="52" t="s">
        <v>594</v>
      </c>
      <c r="M63" s="52" t="str">
        <f t="shared" si="2"/>
        <v>750MeV</v>
      </c>
      <c r="N63" s="76" t="str">
        <f t="shared" si="3"/>
        <v>650MeV</v>
      </c>
      <c r="O63" s="76"/>
      <c r="P63" s="76">
        <f t="shared" si="4"/>
        <v>1178.44</v>
      </c>
      <c r="Q63" s="76">
        <f t="shared" si="5"/>
        <v>689.02</v>
      </c>
      <c r="R63" s="76">
        <f t="shared" si="6"/>
        <v>93.78</v>
      </c>
    </row>
    <row r="64">
      <c r="A64" s="167"/>
      <c r="B64" s="168">
        <v>3254.0</v>
      </c>
      <c r="C64" s="168" t="s">
        <v>190</v>
      </c>
      <c r="D64" s="168">
        <v>35.278</v>
      </c>
      <c r="E64" s="168">
        <v>36.0</v>
      </c>
      <c r="F64" s="168">
        <v>0.0</v>
      </c>
      <c r="G64" s="168">
        <v>0.0</v>
      </c>
      <c r="H64" s="168">
        <v>0.0</v>
      </c>
      <c r="I64" s="168" t="s">
        <v>65</v>
      </c>
      <c r="J64" s="168" t="s">
        <v>399</v>
      </c>
      <c r="K64" s="168" t="s">
        <v>223</v>
      </c>
      <c r="L64" s="52" t="s">
        <v>594</v>
      </c>
      <c r="M64" s="52" t="str">
        <f t="shared" si="2"/>
        <v>750MeV</v>
      </c>
      <c r="N64" s="76" t="str">
        <f t="shared" si="3"/>
        <v>650MeV</v>
      </c>
      <c r="O64" s="76"/>
      <c r="P64" s="76">
        <f t="shared" si="4"/>
        <v>1178.44</v>
      </c>
      <c r="Q64" s="76">
        <f t="shared" si="5"/>
        <v>689.02</v>
      </c>
      <c r="R64" s="76">
        <f t="shared" si="6"/>
        <v>93.78</v>
      </c>
    </row>
    <row r="65">
      <c r="A65" s="167"/>
      <c r="B65" s="168">
        <v>3255.0</v>
      </c>
      <c r="C65" s="168" t="s">
        <v>471</v>
      </c>
      <c r="D65" s="168">
        <v>35.278</v>
      </c>
      <c r="E65" s="168">
        <v>36.0</v>
      </c>
      <c r="F65" s="168">
        <v>42.01</v>
      </c>
      <c r="G65" s="168">
        <v>1290232.0</v>
      </c>
      <c r="H65" s="168">
        <v>22.34</v>
      </c>
      <c r="I65" s="168" t="s">
        <v>65</v>
      </c>
      <c r="J65" s="168" t="s">
        <v>399</v>
      </c>
      <c r="K65" s="168" t="s">
        <v>223</v>
      </c>
      <c r="L65" s="52"/>
      <c r="M65" s="52" t="str">
        <f t="shared" si="2"/>
        <v>750MeV</v>
      </c>
      <c r="N65" s="76" t="str">
        <f t="shared" si="3"/>
        <v>650MeV</v>
      </c>
      <c r="O65" s="76"/>
      <c r="P65" s="76">
        <f t="shared" si="4"/>
        <v>1220.45</v>
      </c>
      <c r="Q65" s="76">
        <f t="shared" si="5"/>
        <v>689.02</v>
      </c>
      <c r="R65" s="76">
        <f t="shared" si="6"/>
        <v>93.78</v>
      </c>
    </row>
    <row r="66">
      <c r="A66" s="250"/>
      <c r="B66" s="251">
        <v>3256.0</v>
      </c>
      <c r="C66" s="251" t="s">
        <v>471</v>
      </c>
      <c r="D66" s="251">
        <v>35.278</v>
      </c>
      <c r="E66" s="633">
        <v>36.0</v>
      </c>
      <c r="F66" s="634">
        <v>27.81</v>
      </c>
      <c r="G66" s="251">
        <v>909866.0</v>
      </c>
      <c r="H66" s="251">
        <v>15.21</v>
      </c>
      <c r="I66" s="251" t="s">
        <v>229</v>
      </c>
      <c r="J66" s="251" t="s">
        <v>164</v>
      </c>
      <c r="K66" s="251" t="s">
        <v>203</v>
      </c>
      <c r="L66" s="139"/>
      <c r="M66" s="43" t="str">
        <f t="shared" si="2"/>
        <v>750MeV</v>
      </c>
      <c r="N66" s="139" t="str">
        <f t="shared" si="3"/>
        <v>650MeV</v>
      </c>
      <c r="O66" s="139"/>
      <c r="P66" s="139">
        <f t="shared" si="4"/>
        <v>1220.45</v>
      </c>
      <c r="Q66" s="139">
        <f t="shared" si="5"/>
        <v>689.02</v>
      </c>
      <c r="R66" s="261">
        <f t="shared" si="6"/>
        <v>121.59</v>
      </c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</row>
    <row r="67">
      <c r="A67" s="250"/>
      <c r="B67" s="251">
        <v>3257.0</v>
      </c>
      <c r="C67" s="251" t="s">
        <v>471</v>
      </c>
      <c r="D67" s="251">
        <v>35.278</v>
      </c>
      <c r="E67" s="633">
        <v>18.0</v>
      </c>
      <c r="F67" s="634">
        <v>16.36</v>
      </c>
      <c r="G67" s="251">
        <v>265582.0</v>
      </c>
      <c r="H67" s="251">
        <v>17.69</v>
      </c>
      <c r="I67" s="251" t="s">
        <v>229</v>
      </c>
      <c r="J67" s="251" t="s">
        <v>164</v>
      </c>
      <c r="K67" s="251" t="s">
        <v>203</v>
      </c>
      <c r="L67" s="139"/>
      <c r="M67" s="43" t="str">
        <f t="shared" si="2"/>
        <v>750MeV</v>
      </c>
      <c r="N67" s="139" t="str">
        <f t="shared" si="3"/>
        <v>650MeV</v>
      </c>
      <c r="O67" s="139"/>
      <c r="P67" s="139">
        <f t="shared" si="4"/>
        <v>1220.45</v>
      </c>
      <c r="Q67" s="139">
        <f t="shared" si="5"/>
        <v>689.02</v>
      </c>
      <c r="R67" s="261">
        <f t="shared" si="6"/>
        <v>137.95</v>
      </c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</row>
    <row r="68">
      <c r="A68" s="253"/>
      <c r="B68" s="254">
        <v>3258.0</v>
      </c>
      <c r="C68" s="254" t="s">
        <v>471</v>
      </c>
      <c r="D68" s="254">
        <v>35.278</v>
      </c>
      <c r="E68" s="257">
        <v>18.0</v>
      </c>
      <c r="F68" s="258">
        <v>55.75</v>
      </c>
      <c r="G68" s="254">
        <v>7192988.0</v>
      </c>
      <c r="H68" s="254">
        <v>62.09</v>
      </c>
      <c r="I68" s="254" t="s">
        <v>101</v>
      </c>
      <c r="J68" s="254" t="s">
        <v>164</v>
      </c>
      <c r="K68" s="254" t="s">
        <v>203</v>
      </c>
      <c r="L68" s="86"/>
      <c r="M68" s="83" t="str">
        <f t="shared" si="2"/>
        <v>750MeV</v>
      </c>
      <c r="N68" s="86" t="str">
        <f t="shared" si="3"/>
        <v>650MeV</v>
      </c>
      <c r="O68" s="86"/>
      <c r="P68" s="86">
        <f t="shared" si="4"/>
        <v>1220.45</v>
      </c>
      <c r="Q68" s="259">
        <f t="shared" si="5"/>
        <v>744.77</v>
      </c>
      <c r="R68" s="259">
        <f t="shared" si="6"/>
        <v>137.95</v>
      </c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</row>
    <row r="69">
      <c r="A69" s="253"/>
      <c r="B69" s="254">
        <v>3259.0</v>
      </c>
      <c r="C69" s="254" t="s">
        <v>471</v>
      </c>
      <c r="D69" s="254">
        <v>35.278</v>
      </c>
      <c r="E69" s="257">
        <v>18.0</v>
      </c>
      <c r="F69" s="257">
        <v>28.98</v>
      </c>
      <c r="G69" s="257">
        <v>3107228.0</v>
      </c>
      <c r="H69" s="257">
        <v>31.55</v>
      </c>
      <c r="I69" s="254" t="s">
        <v>101</v>
      </c>
      <c r="J69" s="254" t="s">
        <v>164</v>
      </c>
      <c r="K69" s="254" t="s">
        <v>203</v>
      </c>
      <c r="L69" s="86"/>
      <c r="M69" s="83" t="str">
        <f t="shared" si="2"/>
        <v>750MeV</v>
      </c>
      <c r="N69" s="86" t="str">
        <f t="shared" si="3"/>
        <v>650MeV</v>
      </c>
      <c r="O69" s="86"/>
      <c r="P69" s="86">
        <f t="shared" si="4"/>
        <v>1220.45</v>
      </c>
      <c r="Q69" s="259">
        <f t="shared" si="5"/>
        <v>773.75</v>
      </c>
      <c r="R69" s="259">
        <f t="shared" si="6"/>
        <v>137.95</v>
      </c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</row>
    <row r="70">
      <c r="A70" s="253"/>
      <c r="B70" s="254">
        <v>3260.0</v>
      </c>
      <c r="C70" s="254" t="s">
        <v>471</v>
      </c>
      <c r="D70" s="254">
        <v>35.278</v>
      </c>
      <c r="E70" s="254">
        <v>18.0</v>
      </c>
      <c r="F70" s="254">
        <v>64.45</v>
      </c>
      <c r="G70" s="254">
        <v>8247059.0</v>
      </c>
      <c r="H70" s="254">
        <v>67.19</v>
      </c>
      <c r="I70" s="254" t="s">
        <v>101</v>
      </c>
      <c r="J70" s="254" t="s">
        <v>164</v>
      </c>
      <c r="K70" s="254" t="s">
        <v>203</v>
      </c>
      <c r="L70" s="86"/>
      <c r="M70" s="83" t="str">
        <f t="shared" si="2"/>
        <v>750MeV</v>
      </c>
      <c r="N70" s="86" t="str">
        <f t="shared" si="3"/>
        <v>650MeV</v>
      </c>
      <c r="O70" s="86"/>
      <c r="P70" s="86">
        <f t="shared" si="4"/>
        <v>1220.45</v>
      </c>
      <c r="Q70" s="259">
        <f t="shared" si="5"/>
        <v>838.2</v>
      </c>
      <c r="R70" s="259">
        <f t="shared" si="6"/>
        <v>137.95</v>
      </c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</row>
    <row r="71">
      <c r="A71" s="253"/>
      <c r="B71" s="254">
        <v>3261.0</v>
      </c>
      <c r="C71" s="128" t="s">
        <v>471</v>
      </c>
      <c r="D71" s="254">
        <v>35.278</v>
      </c>
      <c r="E71" s="635">
        <v>18.0</v>
      </c>
      <c r="F71" s="635">
        <v>58.41</v>
      </c>
      <c r="G71" s="635">
        <v>7534038.0</v>
      </c>
      <c r="H71" s="635">
        <v>60.11</v>
      </c>
      <c r="I71" s="128" t="s">
        <v>101</v>
      </c>
      <c r="J71" s="128" t="s">
        <v>164</v>
      </c>
      <c r="K71" s="128" t="s">
        <v>203</v>
      </c>
      <c r="L71" s="86"/>
      <c r="M71" s="83" t="str">
        <f t="shared" si="2"/>
        <v>750MeV</v>
      </c>
      <c r="N71" s="86" t="str">
        <f t="shared" si="3"/>
        <v>650MeV</v>
      </c>
      <c r="O71" s="86"/>
      <c r="P71" s="86">
        <f t="shared" si="4"/>
        <v>1220.45</v>
      </c>
      <c r="Q71" s="259">
        <f t="shared" si="5"/>
        <v>896.61</v>
      </c>
      <c r="R71" s="259">
        <f t="shared" si="6"/>
        <v>137.95</v>
      </c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</row>
    <row r="72">
      <c r="A72" s="157"/>
      <c r="B72" s="83">
        <v>3262.0</v>
      </c>
      <c r="C72" s="128" t="s">
        <v>471</v>
      </c>
      <c r="D72" s="254">
        <v>35.278</v>
      </c>
      <c r="E72" s="635">
        <v>18.0</v>
      </c>
      <c r="F72" s="635">
        <v>58.82</v>
      </c>
      <c r="G72" s="635">
        <v>7590044.0</v>
      </c>
      <c r="H72" s="635">
        <v>62.87</v>
      </c>
      <c r="I72" s="128" t="s">
        <v>101</v>
      </c>
      <c r="J72" s="128" t="s">
        <v>164</v>
      </c>
      <c r="K72" s="128" t="s">
        <v>203</v>
      </c>
      <c r="L72" s="83"/>
      <c r="M72" s="83" t="str">
        <f t="shared" si="2"/>
        <v>750MeV</v>
      </c>
      <c r="N72" s="86" t="str">
        <f t="shared" si="3"/>
        <v>650MeV</v>
      </c>
      <c r="O72" s="86"/>
      <c r="P72" s="86">
        <f t="shared" si="4"/>
        <v>1220.45</v>
      </c>
      <c r="Q72" s="259">
        <f t="shared" si="5"/>
        <v>955.43</v>
      </c>
      <c r="R72" s="259">
        <f t="shared" si="6"/>
        <v>137.95</v>
      </c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</row>
    <row r="73">
      <c r="A73" s="86"/>
      <c r="B73" s="254">
        <v>3263.0</v>
      </c>
      <c r="C73" s="128" t="s">
        <v>471</v>
      </c>
      <c r="D73" s="254">
        <v>35.278</v>
      </c>
      <c r="E73" s="635">
        <v>18.0</v>
      </c>
      <c r="F73" s="636">
        <v>61.5</v>
      </c>
      <c r="G73" s="149">
        <v>7747715.0</v>
      </c>
      <c r="H73" s="149">
        <v>65.13</v>
      </c>
      <c r="I73" s="128" t="s">
        <v>101</v>
      </c>
      <c r="J73" s="128" t="s">
        <v>164</v>
      </c>
      <c r="K73" s="128" t="s">
        <v>203</v>
      </c>
      <c r="L73" s="83"/>
      <c r="M73" s="83" t="str">
        <f t="shared" si="2"/>
        <v>750MeV</v>
      </c>
      <c r="N73" s="86" t="str">
        <f t="shared" si="3"/>
        <v>650MeV</v>
      </c>
      <c r="O73" s="86"/>
      <c r="P73" s="86">
        <f t="shared" si="4"/>
        <v>1220.45</v>
      </c>
      <c r="Q73" s="259">
        <f t="shared" si="5"/>
        <v>1016.93</v>
      </c>
      <c r="R73" s="259">
        <f t="shared" si="6"/>
        <v>137.95</v>
      </c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</row>
    <row r="74">
      <c r="A74" s="86"/>
      <c r="B74" s="254">
        <v>3264.0</v>
      </c>
      <c r="C74" s="83" t="s">
        <v>471</v>
      </c>
      <c r="D74" s="254">
        <v>35.278</v>
      </c>
      <c r="E74" s="83">
        <v>12.0</v>
      </c>
      <c r="F74" s="83">
        <v>15.03</v>
      </c>
      <c r="G74" s="83">
        <v>1296601.0</v>
      </c>
      <c r="H74" s="83">
        <v>22.09</v>
      </c>
      <c r="I74" s="128" t="s">
        <v>101</v>
      </c>
      <c r="J74" s="128" t="s">
        <v>164</v>
      </c>
      <c r="K74" s="128" t="s">
        <v>203</v>
      </c>
      <c r="L74" s="83"/>
      <c r="M74" s="83" t="str">
        <f t="shared" si="2"/>
        <v>750MeV</v>
      </c>
      <c r="N74" s="86" t="str">
        <f t="shared" si="3"/>
        <v>650MeV</v>
      </c>
      <c r="O74" s="86"/>
      <c r="P74" s="86">
        <f t="shared" si="4"/>
        <v>1220.45</v>
      </c>
      <c r="Q74" s="259">
        <f t="shared" si="5"/>
        <v>1031.96</v>
      </c>
      <c r="R74" s="259">
        <f t="shared" si="6"/>
        <v>137.95</v>
      </c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</row>
    <row r="75">
      <c r="A75" s="86"/>
      <c r="B75" s="83">
        <v>3265.0</v>
      </c>
      <c r="C75" s="83" t="s">
        <v>471</v>
      </c>
      <c r="D75" s="254">
        <v>35.278</v>
      </c>
      <c r="E75" s="83">
        <v>6.0</v>
      </c>
      <c r="F75" s="83">
        <v>7.06</v>
      </c>
      <c r="G75" s="83">
        <v>327891.0</v>
      </c>
      <c r="H75" s="83">
        <v>20.93</v>
      </c>
      <c r="I75" s="128" t="s">
        <v>101</v>
      </c>
      <c r="J75" s="128" t="s">
        <v>164</v>
      </c>
      <c r="K75" s="128" t="s">
        <v>203</v>
      </c>
      <c r="L75" s="83"/>
      <c r="M75" s="83" t="str">
        <f t="shared" si="2"/>
        <v>750MeV</v>
      </c>
      <c r="N75" s="86" t="str">
        <f t="shared" si="3"/>
        <v>650MeV</v>
      </c>
      <c r="O75" s="86"/>
      <c r="P75" s="86">
        <f t="shared" si="4"/>
        <v>1220.45</v>
      </c>
      <c r="Q75" s="259">
        <f t="shared" si="5"/>
        <v>1039.02</v>
      </c>
      <c r="R75" s="259">
        <f t="shared" si="6"/>
        <v>137.95</v>
      </c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</row>
    <row r="76">
      <c r="A76" s="157"/>
      <c r="B76" s="254">
        <v>3266.0</v>
      </c>
      <c r="C76" s="83" t="s">
        <v>475</v>
      </c>
      <c r="D76" s="254">
        <v>35.278</v>
      </c>
      <c r="E76" s="83">
        <v>18.0</v>
      </c>
      <c r="F76" s="83">
        <v>20.59</v>
      </c>
      <c r="G76" s="83">
        <v>2723706.0</v>
      </c>
      <c r="H76" s="83">
        <v>22.11</v>
      </c>
      <c r="I76" s="128" t="s">
        <v>101</v>
      </c>
      <c r="J76" s="83" t="s">
        <v>102</v>
      </c>
      <c r="K76" s="128" t="s">
        <v>203</v>
      </c>
      <c r="L76" s="83"/>
      <c r="M76" s="83" t="str">
        <f t="shared" si="2"/>
        <v>750MeV</v>
      </c>
      <c r="N76" s="86" t="str">
        <f t="shared" si="3"/>
        <v>650MeV</v>
      </c>
      <c r="O76" s="86"/>
      <c r="P76" s="86">
        <f t="shared" si="4"/>
        <v>1220.45</v>
      </c>
      <c r="Q76" s="259">
        <f t="shared" si="5"/>
        <v>1059.61</v>
      </c>
      <c r="R76" s="259">
        <f t="shared" si="6"/>
        <v>137.95</v>
      </c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</row>
    <row r="77">
      <c r="A77" s="86"/>
      <c r="B77" s="254">
        <v>3267.0</v>
      </c>
      <c r="C77" s="83" t="s">
        <v>475</v>
      </c>
      <c r="D77" s="254">
        <v>35.278</v>
      </c>
      <c r="E77" s="83">
        <v>12.0</v>
      </c>
      <c r="F77" s="83">
        <v>28.16</v>
      </c>
      <c r="G77" s="83">
        <v>2480757.0</v>
      </c>
      <c r="H77" s="83">
        <v>42.7</v>
      </c>
      <c r="I77" s="128" t="s">
        <v>101</v>
      </c>
      <c r="J77" s="83" t="s">
        <v>53</v>
      </c>
      <c r="K77" s="128" t="s">
        <v>203</v>
      </c>
      <c r="L77" s="83"/>
      <c r="M77" s="83" t="str">
        <f t="shared" si="2"/>
        <v>750MeV</v>
      </c>
      <c r="N77" s="86" t="str">
        <f t="shared" si="3"/>
        <v>650MeV</v>
      </c>
      <c r="O77" s="86"/>
      <c r="P77" s="86">
        <f t="shared" si="4"/>
        <v>1220.45</v>
      </c>
      <c r="Q77" s="259">
        <f t="shared" si="5"/>
        <v>1087.77</v>
      </c>
      <c r="R77" s="259">
        <f t="shared" si="6"/>
        <v>137.95</v>
      </c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</row>
    <row r="78">
      <c r="A78" s="86"/>
      <c r="B78" s="83">
        <v>3268.0</v>
      </c>
      <c r="C78" s="83" t="s">
        <v>471</v>
      </c>
      <c r="D78" s="254">
        <v>35.278</v>
      </c>
      <c r="E78" s="83">
        <v>6.0</v>
      </c>
      <c r="F78" s="83">
        <v>7.5</v>
      </c>
      <c r="G78" s="83">
        <v>1109485.0</v>
      </c>
      <c r="H78" s="83">
        <v>21.42</v>
      </c>
      <c r="I78" s="128" t="s">
        <v>101</v>
      </c>
      <c r="J78" s="83" t="s">
        <v>164</v>
      </c>
      <c r="K78" s="83" t="s">
        <v>477</v>
      </c>
      <c r="L78" s="83"/>
      <c r="M78" s="83" t="str">
        <f t="shared" si="2"/>
        <v>140MeV</v>
      </c>
      <c r="N78" s="86" t="str">
        <f t="shared" si="3"/>
        <v>140MeV</v>
      </c>
      <c r="O78" s="86"/>
      <c r="P78" s="86">
        <f t="shared" si="4"/>
        <v>1220.45</v>
      </c>
      <c r="Q78" s="259">
        <f t="shared" si="5"/>
        <v>1095.27</v>
      </c>
      <c r="R78" s="259">
        <f t="shared" si="6"/>
        <v>137.95</v>
      </c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</row>
    <row r="79">
      <c r="A79" s="86"/>
      <c r="B79" s="254">
        <v>3269.0</v>
      </c>
      <c r="C79" s="83" t="s">
        <v>471</v>
      </c>
      <c r="D79" s="254">
        <v>35.278</v>
      </c>
      <c r="E79" s="83">
        <v>18.0</v>
      </c>
      <c r="F79" s="83">
        <v>13.02</v>
      </c>
      <c r="G79" s="83">
        <v>1395301.0</v>
      </c>
      <c r="H79" s="83">
        <v>13.14</v>
      </c>
      <c r="I79" s="128" t="s">
        <v>101</v>
      </c>
      <c r="J79" s="83" t="s">
        <v>400</v>
      </c>
      <c r="K79" s="83" t="s">
        <v>223</v>
      </c>
      <c r="L79" s="83"/>
      <c r="M79" s="83" t="str">
        <f t="shared" si="2"/>
        <v>750MeV</v>
      </c>
      <c r="N79" s="86" t="str">
        <f t="shared" si="3"/>
        <v>650MeV</v>
      </c>
      <c r="O79" s="86"/>
      <c r="P79" s="86">
        <f t="shared" si="4"/>
        <v>1220.45</v>
      </c>
      <c r="Q79" s="259">
        <f t="shared" si="5"/>
        <v>1108.29</v>
      </c>
      <c r="R79" s="259">
        <f t="shared" si="6"/>
        <v>137.95</v>
      </c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</row>
    <row r="80">
      <c r="A80" s="632">
        <v>45257.0</v>
      </c>
      <c r="B80" s="168">
        <v>3295.0</v>
      </c>
      <c r="C80" s="52" t="s">
        <v>471</v>
      </c>
      <c r="D80" s="52">
        <v>35.275</v>
      </c>
      <c r="E80" s="52">
        <v>36.0</v>
      </c>
      <c r="F80" s="52">
        <v>109.74</v>
      </c>
      <c r="G80" s="52">
        <v>3937911.0</v>
      </c>
      <c r="H80" s="52">
        <v>70.28</v>
      </c>
      <c r="I80" s="52" t="s">
        <v>65</v>
      </c>
      <c r="J80" s="52" t="s">
        <v>164</v>
      </c>
      <c r="K80" s="52" t="s">
        <v>203</v>
      </c>
      <c r="L80" s="52"/>
      <c r="M80" s="52" t="str">
        <f t="shared" si="2"/>
        <v>750MeV</v>
      </c>
      <c r="N80" s="76" t="str">
        <f t="shared" si="3"/>
        <v>650MeV</v>
      </c>
      <c r="O80" s="76"/>
      <c r="P80" s="76">
        <f t="shared" si="4"/>
        <v>1330.19</v>
      </c>
      <c r="Q80" s="262">
        <f t="shared" si="5"/>
        <v>1108.29</v>
      </c>
      <c r="R80" s="262">
        <f t="shared" si="6"/>
        <v>137.95</v>
      </c>
    </row>
    <row r="81">
      <c r="B81" s="52">
        <v>3296.0</v>
      </c>
      <c r="C81" s="52" t="s">
        <v>471</v>
      </c>
      <c r="D81" s="52">
        <v>35.275</v>
      </c>
      <c r="E81" s="52">
        <v>36.0</v>
      </c>
      <c r="F81" s="52">
        <v>129.53</v>
      </c>
      <c r="G81" s="52">
        <v>4686442.0</v>
      </c>
      <c r="H81" s="52">
        <v>72.33</v>
      </c>
      <c r="I81" s="52" t="s">
        <v>65</v>
      </c>
      <c r="J81" s="52" t="s">
        <v>164</v>
      </c>
      <c r="K81" s="52" t="s">
        <v>203</v>
      </c>
      <c r="L81" s="52"/>
      <c r="M81" s="52" t="str">
        <f t="shared" si="2"/>
        <v>750MeV</v>
      </c>
      <c r="N81" s="76" t="str">
        <f t="shared" si="3"/>
        <v>650MeV</v>
      </c>
      <c r="O81" s="76"/>
      <c r="P81" s="76">
        <f t="shared" si="4"/>
        <v>1459.72</v>
      </c>
      <c r="Q81" s="262">
        <f>if($I81="LD2",$Q80+$G81,$Q80+0)</f>
        <v>1108.29</v>
      </c>
      <c r="R81" s="262">
        <f>if($I81="dummy",$R80+$G81,$R80+0)</f>
        <v>137.95</v>
      </c>
    </row>
    <row r="82">
      <c r="A82" s="156">
        <v>45258.0</v>
      </c>
      <c r="B82" s="168">
        <v>3297.0</v>
      </c>
      <c r="C82" s="52" t="s">
        <v>471</v>
      </c>
      <c r="D82" s="52">
        <v>35.275</v>
      </c>
      <c r="E82" s="52">
        <v>24.0</v>
      </c>
      <c r="F82" s="52">
        <v>30.45</v>
      </c>
      <c r="G82" s="52">
        <v>748852.0</v>
      </c>
      <c r="H82" s="52">
        <v>24.75</v>
      </c>
      <c r="I82" s="52" t="s">
        <v>65</v>
      </c>
      <c r="J82" s="52" t="s">
        <v>164</v>
      </c>
      <c r="K82" s="52" t="s">
        <v>203</v>
      </c>
      <c r="L82" s="52"/>
      <c r="M82" s="52" t="str">
        <f t="shared" si="2"/>
        <v>750MeV</v>
      </c>
      <c r="N82" s="76" t="str">
        <f t="shared" si="3"/>
        <v>650MeV</v>
      </c>
      <c r="O82" s="76"/>
      <c r="P82" s="76">
        <f t="shared" si="4"/>
        <v>1490.17</v>
      </c>
      <c r="Q82" s="262">
        <f>if($I82="LD2",$Q81+#REF!,$Q81+0)</f>
        <v>1108.29</v>
      </c>
      <c r="R82" s="262">
        <f>if($I82="dummy",$R81+#REF!,$R81+0)</f>
        <v>137.95</v>
      </c>
    </row>
    <row r="83">
      <c r="A83" s="76"/>
      <c r="B83" s="52">
        <v>3298.0</v>
      </c>
      <c r="C83" s="52" t="s">
        <v>471</v>
      </c>
      <c r="D83" s="52">
        <v>35.275</v>
      </c>
      <c r="E83" s="52">
        <v>12.0</v>
      </c>
      <c r="F83" s="52">
        <v>15.97</v>
      </c>
      <c r="G83" s="52">
        <v>248556.0</v>
      </c>
      <c r="H83" s="52">
        <v>24.58</v>
      </c>
      <c r="I83" s="52" t="s">
        <v>65</v>
      </c>
      <c r="J83" s="52" t="s">
        <v>164</v>
      </c>
      <c r="K83" s="52" t="s">
        <v>203</v>
      </c>
      <c r="L83" s="52"/>
      <c r="M83" s="52" t="str">
        <f t="shared" si="2"/>
        <v>750MeV</v>
      </c>
      <c r="N83" s="76" t="str">
        <f t="shared" si="3"/>
        <v>650MeV</v>
      </c>
      <c r="O83" s="76"/>
      <c r="P83" s="76">
        <f t="shared" si="4"/>
        <v>1506.14</v>
      </c>
      <c r="Q83" s="262">
        <f t="shared" ref="Q83:Q172" si="7">if($I83="LD2",$Q82+$F83,$Q82+0)</f>
        <v>1108.29</v>
      </c>
      <c r="R83" s="262">
        <f t="shared" ref="R83:R172" si="8">if($I83="dummy",$R82+$F83,$R82+0)</f>
        <v>137.95</v>
      </c>
    </row>
    <row r="84">
      <c r="A84" s="76"/>
      <c r="B84" s="168">
        <v>3299.0</v>
      </c>
      <c r="C84" s="52" t="s">
        <v>475</v>
      </c>
      <c r="D84" s="52">
        <v>35.275</v>
      </c>
      <c r="E84" s="52">
        <v>36.0</v>
      </c>
      <c r="F84" s="52">
        <v>50.04</v>
      </c>
      <c r="G84" s="52">
        <v>1787508.0</v>
      </c>
      <c r="H84" s="52">
        <v>27.89</v>
      </c>
      <c r="I84" s="52" t="s">
        <v>65</v>
      </c>
      <c r="J84" s="52" t="s">
        <v>102</v>
      </c>
      <c r="K84" s="52" t="s">
        <v>203</v>
      </c>
      <c r="L84" s="52"/>
      <c r="M84" s="52" t="str">
        <f t="shared" si="2"/>
        <v>750MeV</v>
      </c>
      <c r="N84" s="76" t="str">
        <f t="shared" si="3"/>
        <v>650MeV</v>
      </c>
      <c r="O84" s="76"/>
      <c r="P84" s="76">
        <f t="shared" si="4"/>
        <v>1556.18</v>
      </c>
      <c r="Q84" s="262">
        <f t="shared" si="7"/>
        <v>1108.29</v>
      </c>
      <c r="R84" s="262">
        <f t="shared" si="8"/>
        <v>137.95</v>
      </c>
    </row>
    <row r="85">
      <c r="A85" s="76"/>
      <c r="B85" s="52">
        <v>3300.0</v>
      </c>
      <c r="C85" s="52" t="s">
        <v>475</v>
      </c>
      <c r="D85" s="52">
        <v>35.275</v>
      </c>
      <c r="E85" s="52">
        <v>24.0</v>
      </c>
      <c r="F85" s="52">
        <v>2.08</v>
      </c>
      <c r="G85" s="52">
        <v>86101.0</v>
      </c>
      <c r="H85" s="52">
        <v>17.31</v>
      </c>
      <c r="I85" s="52" t="s">
        <v>65</v>
      </c>
      <c r="J85" s="52" t="s">
        <v>53</v>
      </c>
      <c r="K85" s="52" t="s">
        <v>203</v>
      </c>
      <c r="L85" s="52" t="s">
        <v>995</v>
      </c>
      <c r="M85" s="52" t="str">
        <f t="shared" si="2"/>
        <v>750MeV</v>
      </c>
      <c r="N85" s="76" t="str">
        <f t="shared" si="3"/>
        <v>650MeV</v>
      </c>
      <c r="O85" s="76"/>
      <c r="P85" s="76">
        <f t="shared" si="4"/>
        <v>1558.26</v>
      </c>
      <c r="Q85" s="262">
        <f t="shared" si="7"/>
        <v>1108.29</v>
      </c>
      <c r="R85" s="262">
        <f t="shared" si="8"/>
        <v>137.95</v>
      </c>
    </row>
    <row r="86">
      <c r="A86" s="76"/>
      <c r="B86" s="168">
        <v>3301.0</v>
      </c>
      <c r="C86" s="52" t="s">
        <v>190</v>
      </c>
      <c r="D86" s="52">
        <v>35.275</v>
      </c>
      <c r="E86" s="52">
        <v>24.0</v>
      </c>
      <c r="F86" s="52">
        <v>0.0</v>
      </c>
      <c r="G86" s="52">
        <v>0.0</v>
      </c>
      <c r="H86" s="52">
        <v>0.0</v>
      </c>
      <c r="I86" s="52" t="s">
        <v>65</v>
      </c>
      <c r="J86" s="52" t="s">
        <v>53</v>
      </c>
      <c r="K86" s="52" t="s">
        <v>203</v>
      </c>
      <c r="L86" s="52" t="s">
        <v>996</v>
      </c>
      <c r="M86" s="52" t="str">
        <f t="shared" si="2"/>
        <v>750MeV</v>
      </c>
      <c r="N86" s="76" t="str">
        <f t="shared" si="3"/>
        <v>650MeV</v>
      </c>
      <c r="O86" s="76"/>
      <c r="P86" s="76">
        <f t="shared" si="4"/>
        <v>1558.26</v>
      </c>
      <c r="Q86" s="262">
        <f t="shared" si="7"/>
        <v>1108.29</v>
      </c>
      <c r="R86" s="262">
        <f t="shared" si="8"/>
        <v>137.95</v>
      </c>
    </row>
    <row r="87">
      <c r="A87" s="76"/>
      <c r="B87" s="52">
        <v>3302.0</v>
      </c>
      <c r="C87" s="52" t="s">
        <v>475</v>
      </c>
      <c r="D87" s="52">
        <v>35.275</v>
      </c>
      <c r="E87" s="52">
        <v>24.0</v>
      </c>
      <c r="F87" s="52">
        <v>58.28</v>
      </c>
      <c r="G87" s="52">
        <v>1448724.0</v>
      </c>
      <c r="H87" s="52">
        <v>46.23</v>
      </c>
      <c r="I87" s="52" t="s">
        <v>65</v>
      </c>
      <c r="J87" s="52" t="s">
        <v>53</v>
      </c>
      <c r="K87" s="52" t="s">
        <v>203</v>
      </c>
      <c r="L87" s="52"/>
      <c r="M87" s="52" t="str">
        <f t="shared" si="2"/>
        <v>750MeV</v>
      </c>
      <c r="N87" s="76" t="str">
        <f t="shared" si="3"/>
        <v>650MeV</v>
      </c>
      <c r="O87" s="76"/>
      <c r="P87" s="76">
        <f t="shared" si="4"/>
        <v>1616.54</v>
      </c>
      <c r="Q87" s="262">
        <f t="shared" si="7"/>
        <v>1108.29</v>
      </c>
      <c r="R87" s="262">
        <f t="shared" si="8"/>
        <v>137.95</v>
      </c>
    </row>
    <row r="88">
      <c r="A88" s="76"/>
      <c r="B88" s="168">
        <v>3303.0</v>
      </c>
      <c r="C88" s="52" t="s">
        <v>471</v>
      </c>
      <c r="D88" s="52">
        <v>35.275</v>
      </c>
      <c r="E88" s="52">
        <v>12.0</v>
      </c>
      <c r="F88" s="52">
        <v>17.3</v>
      </c>
      <c r="G88" s="52">
        <v>1074078.0</v>
      </c>
      <c r="H88" s="52">
        <v>25.99</v>
      </c>
      <c r="I88" s="52" t="s">
        <v>65</v>
      </c>
      <c r="J88" s="52" t="s">
        <v>164</v>
      </c>
      <c r="K88" s="52" t="s">
        <v>477</v>
      </c>
      <c r="L88" s="52"/>
      <c r="M88" s="52" t="str">
        <f t="shared" si="2"/>
        <v>140MeV</v>
      </c>
      <c r="N88" s="76" t="str">
        <f t="shared" si="3"/>
        <v>140MeV</v>
      </c>
      <c r="O88" s="76"/>
      <c r="P88" s="76">
        <f t="shared" si="4"/>
        <v>1633.84</v>
      </c>
      <c r="Q88" s="262">
        <f t="shared" si="7"/>
        <v>1108.29</v>
      </c>
      <c r="R88" s="262">
        <f t="shared" si="8"/>
        <v>137.95</v>
      </c>
    </row>
    <row r="89">
      <c r="A89" s="76"/>
      <c r="B89" s="52">
        <v>3304.0</v>
      </c>
      <c r="C89" s="52" t="s">
        <v>471</v>
      </c>
      <c r="D89" s="52">
        <v>35.275</v>
      </c>
      <c r="E89" s="52">
        <v>36.0</v>
      </c>
      <c r="F89" s="52">
        <v>17.04</v>
      </c>
      <c r="G89" s="52">
        <v>519443.0</v>
      </c>
      <c r="H89" s="52">
        <v>11.21</v>
      </c>
      <c r="I89" s="52" t="s">
        <v>65</v>
      </c>
      <c r="J89" s="52" t="s">
        <v>399</v>
      </c>
      <c r="K89" s="52" t="s">
        <v>223</v>
      </c>
      <c r="L89" s="76"/>
      <c r="M89" s="52" t="str">
        <f t="shared" si="2"/>
        <v>750MeV</v>
      </c>
      <c r="N89" s="76" t="str">
        <f t="shared" si="3"/>
        <v>650MeV</v>
      </c>
      <c r="O89" s="76"/>
      <c r="P89" s="76">
        <f t="shared" si="4"/>
        <v>1650.88</v>
      </c>
      <c r="Q89" s="262">
        <f t="shared" si="7"/>
        <v>1108.29</v>
      </c>
      <c r="R89" s="262">
        <f t="shared" si="8"/>
        <v>137.95</v>
      </c>
    </row>
    <row r="90">
      <c r="A90" s="139"/>
      <c r="B90" s="251">
        <v>3305.0</v>
      </c>
      <c r="C90" s="43" t="s">
        <v>471</v>
      </c>
      <c r="D90" s="43">
        <v>35.275</v>
      </c>
      <c r="E90" s="43">
        <v>36.0</v>
      </c>
      <c r="F90" s="43">
        <v>28.15</v>
      </c>
      <c r="G90" s="43">
        <v>902083.0</v>
      </c>
      <c r="H90" s="43">
        <v>20.94</v>
      </c>
      <c r="I90" s="43" t="s">
        <v>229</v>
      </c>
      <c r="J90" s="43" t="s">
        <v>164</v>
      </c>
      <c r="K90" s="43" t="s">
        <v>203</v>
      </c>
      <c r="L90" s="139"/>
      <c r="M90" s="43" t="str">
        <f t="shared" si="2"/>
        <v>750MeV</v>
      </c>
      <c r="N90" s="139" t="str">
        <f t="shared" si="3"/>
        <v>650MeV</v>
      </c>
      <c r="O90" s="139"/>
      <c r="P90" s="139">
        <f t="shared" si="4"/>
        <v>1650.88</v>
      </c>
      <c r="Q90" s="261">
        <f t="shared" si="7"/>
        <v>1108.29</v>
      </c>
      <c r="R90" s="261">
        <f t="shared" si="8"/>
        <v>166.1</v>
      </c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</row>
    <row r="91">
      <c r="A91" s="139"/>
      <c r="B91" s="43">
        <v>3306.0</v>
      </c>
      <c r="C91" s="43" t="s">
        <v>471</v>
      </c>
      <c r="D91" s="43">
        <v>35.275</v>
      </c>
      <c r="E91" s="43">
        <v>18.0</v>
      </c>
      <c r="F91" s="43">
        <v>14.39</v>
      </c>
      <c r="G91" s="43">
        <v>246597.0</v>
      </c>
      <c r="H91" s="43">
        <v>20.29</v>
      </c>
      <c r="I91" s="43" t="s">
        <v>229</v>
      </c>
      <c r="J91" s="43" t="s">
        <v>164</v>
      </c>
      <c r="K91" s="43" t="s">
        <v>203</v>
      </c>
      <c r="L91" s="139"/>
      <c r="M91" s="43" t="str">
        <f t="shared" si="2"/>
        <v>750MeV</v>
      </c>
      <c r="N91" s="139" t="str">
        <f t="shared" si="3"/>
        <v>650MeV</v>
      </c>
      <c r="O91" s="139"/>
      <c r="P91" s="139">
        <f t="shared" si="4"/>
        <v>1650.88</v>
      </c>
      <c r="Q91" s="261">
        <f t="shared" si="7"/>
        <v>1108.29</v>
      </c>
      <c r="R91" s="261">
        <f t="shared" si="8"/>
        <v>180.49</v>
      </c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</row>
    <row r="92">
      <c r="A92" s="86"/>
      <c r="B92" s="254">
        <v>3307.0</v>
      </c>
      <c r="C92" s="83" t="s">
        <v>471</v>
      </c>
      <c r="D92" s="83">
        <v>35.275</v>
      </c>
      <c r="E92" s="83">
        <v>18.0</v>
      </c>
      <c r="F92" s="83">
        <v>65.52</v>
      </c>
      <c r="G92" s="83">
        <v>8265430.0</v>
      </c>
      <c r="H92" s="83">
        <v>71.53</v>
      </c>
      <c r="I92" s="83" t="s">
        <v>101</v>
      </c>
      <c r="J92" s="83" t="s">
        <v>164</v>
      </c>
      <c r="K92" s="83" t="s">
        <v>203</v>
      </c>
      <c r="L92" s="86"/>
      <c r="M92" s="83" t="str">
        <f t="shared" si="2"/>
        <v>750MeV</v>
      </c>
      <c r="N92" s="86" t="str">
        <f t="shared" si="3"/>
        <v>650MeV</v>
      </c>
      <c r="O92" s="86"/>
      <c r="P92" s="86">
        <f t="shared" si="4"/>
        <v>1650.88</v>
      </c>
      <c r="Q92" s="259">
        <f t="shared" si="7"/>
        <v>1173.81</v>
      </c>
      <c r="R92" s="259">
        <f t="shared" si="8"/>
        <v>180.49</v>
      </c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</row>
    <row r="93">
      <c r="A93" s="86"/>
      <c r="B93" s="83">
        <v>3308.0</v>
      </c>
      <c r="C93" s="83" t="s">
        <v>471</v>
      </c>
      <c r="D93" s="83">
        <v>35.275</v>
      </c>
      <c r="E93" s="83">
        <v>18.0</v>
      </c>
      <c r="F93" s="83">
        <v>76.35</v>
      </c>
      <c r="G93" s="83">
        <v>9551130.0</v>
      </c>
      <c r="H93" s="83">
        <v>83.37</v>
      </c>
      <c r="I93" s="83" t="s">
        <v>101</v>
      </c>
      <c r="J93" s="83" t="s">
        <v>164</v>
      </c>
      <c r="K93" s="83" t="s">
        <v>203</v>
      </c>
      <c r="L93" s="86"/>
      <c r="M93" s="83" t="str">
        <f t="shared" si="2"/>
        <v>750MeV</v>
      </c>
      <c r="N93" s="86" t="str">
        <f t="shared" si="3"/>
        <v>650MeV</v>
      </c>
      <c r="O93" s="86"/>
      <c r="P93" s="86">
        <f t="shared" si="4"/>
        <v>1650.88</v>
      </c>
      <c r="Q93" s="259">
        <f t="shared" si="7"/>
        <v>1250.16</v>
      </c>
      <c r="R93" s="259">
        <f t="shared" si="8"/>
        <v>180.49</v>
      </c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</row>
    <row r="94">
      <c r="A94" s="86"/>
      <c r="B94" s="254">
        <v>3309.0</v>
      </c>
      <c r="C94" s="83" t="s">
        <v>471</v>
      </c>
      <c r="D94" s="83">
        <v>35.275</v>
      </c>
      <c r="E94" s="83">
        <v>18.0</v>
      </c>
      <c r="F94" s="83">
        <v>54.34</v>
      </c>
      <c r="G94" s="83">
        <v>6859788.0</v>
      </c>
      <c r="H94" s="83">
        <v>58.43</v>
      </c>
      <c r="I94" s="83" t="s">
        <v>101</v>
      </c>
      <c r="J94" s="83" t="s">
        <v>164</v>
      </c>
      <c r="K94" s="83" t="s">
        <v>203</v>
      </c>
      <c r="L94" s="86"/>
      <c r="M94" s="83" t="str">
        <f t="shared" si="2"/>
        <v>750MeV</v>
      </c>
      <c r="N94" s="86" t="str">
        <f t="shared" si="3"/>
        <v>650MeV</v>
      </c>
      <c r="O94" s="86"/>
      <c r="P94" s="86">
        <f t="shared" si="4"/>
        <v>1650.88</v>
      </c>
      <c r="Q94" s="259">
        <f t="shared" si="7"/>
        <v>1304.5</v>
      </c>
      <c r="R94" s="259">
        <f t="shared" si="8"/>
        <v>180.49</v>
      </c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</row>
    <row r="95">
      <c r="A95" s="86"/>
      <c r="B95" s="83">
        <v>3310.0</v>
      </c>
      <c r="C95" s="83" t="s">
        <v>471</v>
      </c>
      <c r="D95" s="83">
        <v>35.275</v>
      </c>
      <c r="E95" s="83">
        <v>18.0</v>
      </c>
      <c r="F95" s="83">
        <v>56.37</v>
      </c>
      <c r="G95" s="83">
        <v>7004805.0</v>
      </c>
      <c r="H95" s="83">
        <v>59.61</v>
      </c>
      <c r="I95" s="83" t="s">
        <v>101</v>
      </c>
      <c r="J95" s="83" t="s">
        <v>164</v>
      </c>
      <c r="K95" s="83" t="s">
        <v>203</v>
      </c>
      <c r="L95" s="86"/>
      <c r="M95" s="83" t="str">
        <f t="shared" si="2"/>
        <v>750MeV</v>
      </c>
      <c r="N95" s="86" t="str">
        <f t="shared" si="3"/>
        <v>650MeV</v>
      </c>
      <c r="O95" s="86"/>
      <c r="P95" s="86">
        <f t="shared" si="4"/>
        <v>1650.88</v>
      </c>
      <c r="Q95" s="259">
        <f t="shared" si="7"/>
        <v>1360.87</v>
      </c>
      <c r="R95" s="259">
        <f t="shared" si="8"/>
        <v>180.49</v>
      </c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</row>
    <row r="96">
      <c r="A96" s="86"/>
      <c r="B96" s="254">
        <v>3311.0</v>
      </c>
      <c r="C96" s="83" t="s">
        <v>471</v>
      </c>
      <c r="D96" s="83">
        <v>35.275</v>
      </c>
      <c r="E96" s="83">
        <v>18.0</v>
      </c>
      <c r="F96" s="83">
        <v>55.18</v>
      </c>
      <c r="G96" s="83">
        <v>6890546.0</v>
      </c>
      <c r="H96" s="83">
        <v>57.68</v>
      </c>
      <c r="I96" s="83" t="s">
        <v>101</v>
      </c>
      <c r="J96" s="83" t="s">
        <v>164</v>
      </c>
      <c r="K96" s="83" t="s">
        <v>203</v>
      </c>
      <c r="L96" s="86"/>
      <c r="M96" s="83" t="str">
        <f t="shared" si="2"/>
        <v>750MeV</v>
      </c>
      <c r="N96" s="86" t="str">
        <f t="shared" si="3"/>
        <v>650MeV</v>
      </c>
      <c r="O96" s="86"/>
      <c r="P96" s="86">
        <f t="shared" si="4"/>
        <v>1650.88</v>
      </c>
      <c r="Q96" s="259">
        <f t="shared" si="7"/>
        <v>1416.05</v>
      </c>
      <c r="R96" s="259">
        <f t="shared" si="8"/>
        <v>180.49</v>
      </c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</row>
    <row r="97">
      <c r="A97" s="86"/>
      <c r="B97" s="83">
        <v>3312.0</v>
      </c>
      <c r="C97" s="83" t="s">
        <v>471</v>
      </c>
      <c r="D97" s="83">
        <v>35.275</v>
      </c>
      <c r="E97" s="83">
        <v>12.0</v>
      </c>
      <c r="F97" s="83">
        <v>14.31</v>
      </c>
      <c r="G97" s="83">
        <v>1185872.0</v>
      </c>
      <c r="H97" s="83">
        <v>22.17</v>
      </c>
      <c r="I97" s="83" t="s">
        <v>101</v>
      </c>
      <c r="J97" s="83" t="s">
        <v>164</v>
      </c>
      <c r="K97" s="83" t="s">
        <v>203</v>
      </c>
      <c r="L97" s="83"/>
      <c r="M97" s="83" t="str">
        <f t="shared" si="2"/>
        <v>750MeV</v>
      </c>
      <c r="N97" s="86" t="str">
        <f t="shared" si="3"/>
        <v>650MeV</v>
      </c>
      <c r="O97" s="86"/>
      <c r="P97" s="86">
        <f t="shared" si="4"/>
        <v>1650.88</v>
      </c>
      <c r="Q97" s="259">
        <f t="shared" si="7"/>
        <v>1430.36</v>
      </c>
      <c r="R97" s="259">
        <f t="shared" si="8"/>
        <v>180.49</v>
      </c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</row>
    <row r="98">
      <c r="A98" s="86"/>
      <c r="B98" s="254">
        <v>3313.0</v>
      </c>
      <c r="C98" s="83" t="s">
        <v>471</v>
      </c>
      <c r="D98" s="83">
        <v>35.275</v>
      </c>
      <c r="E98" s="83">
        <v>6.0</v>
      </c>
      <c r="F98" s="83">
        <v>5.12</v>
      </c>
      <c r="G98" s="83">
        <v>267046.0</v>
      </c>
      <c r="H98" s="83">
        <v>28.81</v>
      </c>
      <c r="I98" s="83" t="s">
        <v>101</v>
      </c>
      <c r="J98" s="83" t="s">
        <v>164</v>
      </c>
      <c r="K98" s="83" t="s">
        <v>203</v>
      </c>
      <c r="L98" s="83"/>
      <c r="M98" s="83" t="str">
        <f t="shared" si="2"/>
        <v>750MeV</v>
      </c>
      <c r="N98" s="86" t="str">
        <f t="shared" si="3"/>
        <v>650MeV</v>
      </c>
      <c r="O98" s="86"/>
      <c r="P98" s="86">
        <f t="shared" si="4"/>
        <v>1650.88</v>
      </c>
      <c r="Q98" s="259">
        <f t="shared" si="7"/>
        <v>1435.48</v>
      </c>
      <c r="R98" s="259">
        <f t="shared" si="8"/>
        <v>180.49</v>
      </c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</row>
    <row r="99">
      <c r="A99" s="86"/>
      <c r="B99" s="83">
        <v>3314.0</v>
      </c>
      <c r="C99" s="83" t="s">
        <v>475</v>
      </c>
      <c r="D99" s="83">
        <v>35.275</v>
      </c>
      <c r="E99" s="83">
        <v>18.0</v>
      </c>
      <c r="F99" s="83">
        <v>17.78</v>
      </c>
      <c r="G99" s="83">
        <v>2268779.0</v>
      </c>
      <c r="H99" s="83">
        <v>20.35</v>
      </c>
      <c r="I99" s="83" t="s">
        <v>101</v>
      </c>
      <c r="J99" s="83" t="s">
        <v>102</v>
      </c>
      <c r="K99" s="83" t="s">
        <v>203</v>
      </c>
      <c r="L99" s="83"/>
      <c r="M99" s="83" t="str">
        <f t="shared" si="2"/>
        <v>750MeV</v>
      </c>
      <c r="N99" s="86" t="str">
        <f t="shared" si="3"/>
        <v>650MeV</v>
      </c>
      <c r="O99" s="86"/>
      <c r="P99" s="86">
        <f t="shared" si="4"/>
        <v>1650.88</v>
      </c>
      <c r="Q99" s="259">
        <f t="shared" si="7"/>
        <v>1453.26</v>
      </c>
      <c r="R99" s="259">
        <f t="shared" si="8"/>
        <v>180.49</v>
      </c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</row>
    <row r="100">
      <c r="A100" s="86"/>
      <c r="B100" s="254">
        <v>3315.0</v>
      </c>
      <c r="C100" s="83" t="s">
        <v>475</v>
      </c>
      <c r="D100" s="83">
        <v>35.275</v>
      </c>
      <c r="E100" s="83">
        <v>12.0</v>
      </c>
      <c r="F100" s="83">
        <v>0.0</v>
      </c>
      <c r="G100" s="83">
        <v>0.0</v>
      </c>
      <c r="H100" s="83">
        <v>10.0</v>
      </c>
      <c r="I100" s="83" t="s">
        <v>101</v>
      </c>
      <c r="J100" s="83" t="s">
        <v>53</v>
      </c>
      <c r="K100" s="83" t="s">
        <v>203</v>
      </c>
      <c r="L100" s="83" t="s">
        <v>997</v>
      </c>
      <c r="M100" s="83" t="str">
        <f t="shared" si="2"/>
        <v>750MeV</v>
      </c>
      <c r="N100" s="86" t="str">
        <f t="shared" si="3"/>
        <v>650MeV</v>
      </c>
      <c r="O100" s="86"/>
      <c r="P100" s="86">
        <f t="shared" si="4"/>
        <v>1650.88</v>
      </c>
      <c r="Q100" s="259">
        <f t="shared" si="7"/>
        <v>1453.26</v>
      </c>
      <c r="R100" s="259">
        <f t="shared" si="8"/>
        <v>180.49</v>
      </c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</row>
    <row r="101">
      <c r="A101" s="86"/>
      <c r="B101" s="83">
        <v>3316.0</v>
      </c>
      <c r="C101" s="83" t="s">
        <v>475</v>
      </c>
      <c r="D101" s="83">
        <v>35.275</v>
      </c>
      <c r="E101" s="83">
        <v>12.0</v>
      </c>
      <c r="F101" s="83">
        <v>21.18</v>
      </c>
      <c r="G101" s="83">
        <v>1839140.0</v>
      </c>
      <c r="H101" s="83">
        <v>30.94</v>
      </c>
      <c r="I101" s="83" t="s">
        <v>101</v>
      </c>
      <c r="J101" s="83" t="s">
        <v>53</v>
      </c>
      <c r="K101" s="83" t="s">
        <v>203</v>
      </c>
      <c r="L101" s="83"/>
      <c r="M101" s="83" t="str">
        <f t="shared" si="2"/>
        <v>750MeV</v>
      </c>
      <c r="N101" s="86" t="str">
        <f t="shared" si="3"/>
        <v>650MeV</v>
      </c>
      <c r="O101" s="86"/>
      <c r="P101" s="86">
        <f t="shared" si="4"/>
        <v>1650.88</v>
      </c>
      <c r="Q101" s="259">
        <f t="shared" si="7"/>
        <v>1474.44</v>
      </c>
      <c r="R101" s="259">
        <f t="shared" si="8"/>
        <v>180.49</v>
      </c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>
      <c r="A102" s="83"/>
      <c r="B102" s="83">
        <v>3317.0</v>
      </c>
      <c r="C102" s="83" t="s">
        <v>471</v>
      </c>
      <c r="D102" s="83">
        <v>35.275</v>
      </c>
      <c r="E102" s="83">
        <v>6.0</v>
      </c>
      <c r="F102" s="83">
        <v>5.78</v>
      </c>
      <c r="G102" s="83">
        <v>867777.0</v>
      </c>
      <c r="H102" s="83">
        <v>20.41</v>
      </c>
      <c r="I102" s="83" t="s">
        <v>101</v>
      </c>
      <c r="J102" s="83" t="s">
        <v>164</v>
      </c>
      <c r="K102" s="83" t="s">
        <v>477</v>
      </c>
      <c r="L102" s="83"/>
      <c r="M102" s="83" t="str">
        <f t="shared" si="2"/>
        <v>140MeV</v>
      </c>
      <c r="N102" s="86" t="str">
        <f t="shared" si="3"/>
        <v>140MeV</v>
      </c>
      <c r="O102" s="86"/>
      <c r="P102" s="86">
        <f t="shared" si="4"/>
        <v>1650.88</v>
      </c>
      <c r="Q102" s="259">
        <f t="shared" si="7"/>
        <v>1480.22</v>
      </c>
      <c r="R102" s="259">
        <f t="shared" si="8"/>
        <v>180.49</v>
      </c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>
      <c r="A103" s="83"/>
      <c r="B103" s="83">
        <v>3318.0</v>
      </c>
      <c r="C103" s="83" t="s">
        <v>471</v>
      </c>
      <c r="D103" s="83">
        <v>35.275</v>
      </c>
      <c r="E103" s="83">
        <v>18.0</v>
      </c>
      <c r="F103" s="83">
        <v>8.7</v>
      </c>
      <c r="G103" s="83">
        <v>933554.0</v>
      </c>
      <c r="H103" s="83">
        <v>8.62</v>
      </c>
      <c r="I103" s="83" t="s">
        <v>101</v>
      </c>
      <c r="J103" s="83" t="s">
        <v>400</v>
      </c>
      <c r="K103" s="83" t="s">
        <v>223</v>
      </c>
      <c r="L103" s="83"/>
      <c r="M103" s="83" t="str">
        <f t="shared" si="2"/>
        <v>750MeV</v>
      </c>
      <c r="N103" s="86" t="str">
        <f t="shared" si="3"/>
        <v>650MeV</v>
      </c>
      <c r="O103" s="86"/>
      <c r="P103" s="86">
        <f t="shared" si="4"/>
        <v>1650.88</v>
      </c>
      <c r="Q103" s="259">
        <f t="shared" si="7"/>
        <v>1488.92</v>
      </c>
      <c r="R103" s="259">
        <f t="shared" si="8"/>
        <v>180.49</v>
      </c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>
      <c r="A104" s="156">
        <v>45260.0</v>
      </c>
      <c r="B104" s="52">
        <v>3353.0</v>
      </c>
      <c r="C104" s="52" t="s">
        <v>471</v>
      </c>
      <c r="D104" s="52">
        <v>35.275</v>
      </c>
      <c r="E104" s="52">
        <v>36.0</v>
      </c>
      <c r="F104" s="52">
        <v>155.2</v>
      </c>
      <c r="G104" s="52">
        <v>2958062.0</v>
      </c>
      <c r="H104" s="52">
        <v>94.0</v>
      </c>
      <c r="I104" s="52" t="s">
        <v>65</v>
      </c>
      <c r="J104" s="52" t="s">
        <v>164</v>
      </c>
      <c r="K104" s="52" t="s">
        <v>203</v>
      </c>
      <c r="L104" s="52"/>
      <c r="M104" s="52" t="str">
        <f t="shared" si="2"/>
        <v>750MeV</v>
      </c>
      <c r="N104" s="76" t="str">
        <f t="shared" si="3"/>
        <v>650MeV</v>
      </c>
      <c r="O104" s="86"/>
      <c r="P104" s="86">
        <f t="shared" si="4"/>
        <v>1806.08</v>
      </c>
      <c r="Q104" s="262">
        <f t="shared" si="7"/>
        <v>1488.92</v>
      </c>
      <c r="R104" s="262">
        <f t="shared" si="8"/>
        <v>180.49</v>
      </c>
    </row>
    <row r="105">
      <c r="A105" s="76"/>
      <c r="B105" s="52">
        <v>3354.0</v>
      </c>
      <c r="C105" s="52" t="s">
        <v>190</v>
      </c>
      <c r="D105" s="52">
        <v>35.275</v>
      </c>
      <c r="E105" s="52">
        <v>36.0</v>
      </c>
      <c r="F105" s="52">
        <v>0.0</v>
      </c>
      <c r="G105" s="52">
        <v>5443.0</v>
      </c>
      <c r="H105" s="52">
        <v>2.24</v>
      </c>
      <c r="I105" s="52" t="s">
        <v>65</v>
      </c>
      <c r="J105" s="52" t="s">
        <v>164</v>
      </c>
      <c r="K105" s="52" t="s">
        <v>203</v>
      </c>
      <c r="L105" s="52"/>
      <c r="M105" s="52" t="str">
        <f t="shared" si="2"/>
        <v>750MeV</v>
      </c>
      <c r="N105" s="76" t="str">
        <f t="shared" si="3"/>
        <v>650MeV</v>
      </c>
      <c r="O105" s="86"/>
      <c r="P105" s="86">
        <f t="shared" si="4"/>
        <v>1806.08</v>
      </c>
      <c r="Q105" s="262">
        <f t="shared" si="7"/>
        <v>1488.92</v>
      </c>
      <c r="R105" s="262">
        <f t="shared" si="8"/>
        <v>180.49</v>
      </c>
    </row>
    <row r="106">
      <c r="A106" s="160">
        <v>45420.0</v>
      </c>
      <c r="B106" s="637">
        <v>6698.0</v>
      </c>
      <c r="C106" s="153" t="s">
        <v>682</v>
      </c>
      <c r="D106" s="163">
        <v>35.274</v>
      </c>
      <c r="E106" s="153">
        <v>10.0</v>
      </c>
      <c r="F106" s="153">
        <v>5.55</v>
      </c>
      <c r="G106" s="153">
        <v>812821.0</v>
      </c>
      <c r="H106" s="153">
        <v>17.9</v>
      </c>
      <c r="I106" s="153" t="s">
        <v>229</v>
      </c>
      <c r="J106" s="153" t="s">
        <v>469</v>
      </c>
      <c r="K106" s="153" t="s">
        <v>203</v>
      </c>
      <c r="L106" s="638" t="s">
        <v>998</v>
      </c>
      <c r="M106" s="153" t="str">
        <f t="shared" si="2"/>
        <v>750MeV</v>
      </c>
      <c r="N106" s="164" t="str">
        <f t="shared" si="3"/>
        <v>650MeV</v>
      </c>
      <c r="O106" s="163" t="s">
        <v>999</v>
      </c>
      <c r="P106" s="164">
        <f t="shared" si="4"/>
        <v>1806.08</v>
      </c>
      <c r="Q106" s="639">
        <f t="shared" si="7"/>
        <v>1488.92</v>
      </c>
      <c r="R106" s="639">
        <f t="shared" si="8"/>
        <v>186.04</v>
      </c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4"/>
    </row>
    <row r="107">
      <c r="A107" s="164"/>
      <c r="B107" s="153">
        <v>6699.0</v>
      </c>
      <c r="C107" s="153" t="s">
        <v>190</v>
      </c>
      <c r="D107" s="153">
        <v>35.274</v>
      </c>
      <c r="E107" s="153">
        <v>10.0</v>
      </c>
      <c r="F107" s="153">
        <v>0.0</v>
      </c>
      <c r="G107" s="153">
        <v>9276.0</v>
      </c>
      <c r="H107" s="153">
        <v>1.28</v>
      </c>
      <c r="I107" s="153" t="s">
        <v>229</v>
      </c>
      <c r="J107" s="153" t="s">
        <v>469</v>
      </c>
      <c r="K107" s="153" t="s">
        <v>203</v>
      </c>
      <c r="L107" s="638" t="s">
        <v>998</v>
      </c>
      <c r="M107" s="153" t="str">
        <f t="shared" si="2"/>
        <v>750MeV</v>
      </c>
      <c r="N107" s="164" t="str">
        <f t="shared" si="3"/>
        <v>650MeV</v>
      </c>
      <c r="O107" s="154"/>
      <c r="P107" s="164">
        <f t="shared" si="4"/>
        <v>1806.08</v>
      </c>
      <c r="Q107" s="639">
        <f t="shared" si="7"/>
        <v>1488.92</v>
      </c>
      <c r="R107" s="639">
        <f t="shared" si="8"/>
        <v>186.04</v>
      </c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154"/>
      <c r="AG107" s="154"/>
    </row>
    <row r="108">
      <c r="A108" s="164"/>
      <c r="B108" s="637">
        <v>6700.0</v>
      </c>
      <c r="C108" s="153" t="s">
        <v>682</v>
      </c>
      <c r="D108" s="153">
        <v>35.274</v>
      </c>
      <c r="E108" s="153">
        <v>10.0</v>
      </c>
      <c r="F108" s="153">
        <v>14.73</v>
      </c>
      <c r="G108" s="153">
        <v>2074054.0</v>
      </c>
      <c r="H108" s="153">
        <v>30.1</v>
      </c>
      <c r="I108" s="153" t="s">
        <v>229</v>
      </c>
      <c r="J108" s="153" t="s">
        <v>469</v>
      </c>
      <c r="K108" s="153" t="s">
        <v>203</v>
      </c>
      <c r="L108" s="638" t="s">
        <v>998</v>
      </c>
      <c r="M108" s="153" t="str">
        <f t="shared" si="2"/>
        <v>750MeV</v>
      </c>
      <c r="N108" s="164" t="str">
        <f t="shared" si="3"/>
        <v>650MeV</v>
      </c>
      <c r="O108" s="164"/>
      <c r="P108" s="164">
        <f t="shared" si="4"/>
        <v>1806.08</v>
      </c>
      <c r="Q108" s="639">
        <f t="shared" si="7"/>
        <v>1488.92</v>
      </c>
      <c r="R108" s="639">
        <f t="shared" si="8"/>
        <v>200.77</v>
      </c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  <c r="AF108" s="154"/>
      <c r="AG108" s="154"/>
    </row>
    <row r="109">
      <c r="A109" s="164"/>
      <c r="B109" s="153">
        <v>6701.0</v>
      </c>
      <c r="C109" s="153" t="s">
        <v>682</v>
      </c>
      <c r="D109" s="153">
        <v>35.274</v>
      </c>
      <c r="E109" s="153">
        <v>10.0</v>
      </c>
      <c r="F109" s="153">
        <v>1.16</v>
      </c>
      <c r="G109" s="153">
        <v>507710.0</v>
      </c>
      <c r="H109" s="153">
        <v>17.47</v>
      </c>
      <c r="I109" s="153" t="s">
        <v>101</v>
      </c>
      <c r="J109" s="153" t="s">
        <v>469</v>
      </c>
      <c r="K109" s="153" t="s">
        <v>203</v>
      </c>
      <c r="L109" s="153"/>
      <c r="M109" s="153" t="str">
        <f t="shared" si="2"/>
        <v>750MeV</v>
      </c>
      <c r="N109" s="164" t="str">
        <f t="shared" si="3"/>
        <v>650MeV</v>
      </c>
      <c r="O109" s="164"/>
      <c r="P109" s="164">
        <f t="shared" si="4"/>
        <v>1806.08</v>
      </c>
      <c r="Q109" s="639">
        <f t="shared" si="7"/>
        <v>1490.08</v>
      </c>
      <c r="R109" s="639">
        <f t="shared" si="8"/>
        <v>200.77</v>
      </c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  <c r="AF109" s="154"/>
      <c r="AG109" s="154"/>
    </row>
    <row r="110">
      <c r="A110" s="160">
        <v>45426.0</v>
      </c>
      <c r="B110" s="637">
        <v>6864.0</v>
      </c>
      <c r="C110" s="153" t="s">
        <v>41</v>
      </c>
      <c r="D110" s="161">
        <v>35.29</v>
      </c>
      <c r="E110" s="153">
        <v>5.0</v>
      </c>
      <c r="F110" s="153">
        <v>5.77</v>
      </c>
      <c r="G110" s="153">
        <v>211647.0</v>
      </c>
      <c r="H110" s="153">
        <v>23.93</v>
      </c>
      <c r="I110" s="153" t="s">
        <v>41</v>
      </c>
      <c r="J110" s="153" t="s">
        <v>469</v>
      </c>
      <c r="K110" s="153" t="s">
        <v>203</v>
      </c>
      <c r="L110" s="163" t="s">
        <v>1000</v>
      </c>
      <c r="M110" s="153" t="str">
        <f t="shared" si="2"/>
        <v>750MeV</v>
      </c>
      <c r="N110" s="164" t="str">
        <f t="shared" si="3"/>
        <v>650MeV</v>
      </c>
      <c r="O110" s="164"/>
      <c r="P110" s="164">
        <f t="shared" si="4"/>
        <v>1806.08</v>
      </c>
      <c r="Q110" s="639">
        <f t="shared" si="7"/>
        <v>1490.08</v>
      </c>
      <c r="R110" s="639">
        <f t="shared" si="8"/>
        <v>200.77</v>
      </c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  <c r="AF110" s="154"/>
      <c r="AG110" s="154"/>
    </row>
    <row r="111">
      <c r="A111" s="164"/>
      <c r="B111" s="153">
        <v>6865.0</v>
      </c>
      <c r="C111" s="153" t="s">
        <v>154</v>
      </c>
      <c r="D111" s="165">
        <v>35.29</v>
      </c>
      <c r="E111" s="153">
        <v>5.0</v>
      </c>
      <c r="F111" s="153">
        <v>0.0</v>
      </c>
      <c r="G111" s="153">
        <v>0.0</v>
      </c>
      <c r="H111" s="153">
        <v>0.0</v>
      </c>
      <c r="I111" s="153" t="s">
        <v>41</v>
      </c>
      <c r="J111" s="153" t="s">
        <v>469</v>
      </c>
      <c r="K111" s="153" t="s">
        <v>203</v>
      </c>
      <c r="L111" s="153"/>
      <c r="M111" s="153" t="str">
        <f t="shared" si="2"/>
        <v>750MeV</v>
      </c>
      <c r="N111" s="164" t="str">
        <f t="shared" si="3"/>
        <v>650MeV</v>
      </c>
      <c r="O111" s="164"/>
      <c r="P111" s="164">
        <f t="shared" si="4"/>
        <v>1806.08</v>
      </c>
      <c r="Q111" s="639">
        <f t="shared" si="7"/>
        <v>1490.08</v>
      </c>
      <c r="R111" s="639">
        <f t="shared" si="8"/>
        <v>200.77</v>
      </c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  <c r="AF111" s="154"/>
      <c r="AG111" s="154"/>
    </row>
    <row r="112">
      <c r="A112" s="164"/>
      <c r="B112" s="637">
        <v>6866.0</v>
      </c>
      <c r="C112" s="153" t="s">
        <v>154</v>
      </c>
      <c r="D112" s="165">
        <v>35.29</v>
      </c>
      <c r="E112" s="153">
        <v>10.0</v>
      </c>
      <c r="F112" s="153">
        <v>3.28</v>
      </c>
      <c r="G112" s="153">
        <v>481926.0</v>
      </c>
      <c r="H112" s="153">
        <v>6.53</v>
      </c>
      <c r="I112" s="153" t="s">
        <v>229</v>
      </c>
      <c r="J112" s="153" t="s">
        <v>469</v>
      </c>
      <c r="K112" s="153" t="s">
        <v>203</v>
      </c>
      <c r="L112" s="638" t="s">
        <v>1001</v>
      </c>
      <c r="M112" s="153" t="str">
        <f t="shared" si="2"/>
        <v>750MeV</v>
      </c>
      <c r="N112" s="164" t="str">
        <f t="shared" si="3"/>
        <v>650MeV</v>
      </c>
      <c r="O112" s="164"/>
      <c r="P112" s="164">
        <f t="shared" si="4"/>
        <v>1806.08</v>
      </c>
      <c r="Q112" s="639">
        <f t="shared" si="7"/>
        <v>1490.08</v>
      </c>
      <c r="R112" s="639">
        <f t="shared" si="8"/>
        <v>204.05</v>
      </c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  <c r="AF112" s="154"/>
      <c r="AG112" s="154"/>
    </row>
    <row r="113">
      <c r="A113" s="164"/>
      <c r="B113" s="153">
        <v>6867.0</v>
      </c>
      <c r="C113" s="153" t="s">
        <v>471</v>
      </c>
      <c r="D113" s="165">
        <v>35.29</v>
      </c>
      <c r="E113" s="153">
        <v>10.0</v>
      </c>
      <c r="F113" s="153">
        <v>16.31</v>
      </c>
      <c r="G113" s="153">
        <v>2288858.0</v>
      </c>
      <c r="H113" s="153">
        <v>29.23</v>
      </c>
      <c r="I113" s="153" t="s">
        <v>229</v>
      </c>
      <c r="J113" s="153" t="s">
        <v>469</v>
      </c>
      <c r="K113" s="153" t="s">
        <v>203</v>
      </c>
      <c r="L113" s="153"/>
      <c r="M113" s="153" t="str">
        <f t="shared" si="2"/>
        <v>750MeV</v>
      </c>
      <c r="N113" s="164" t="str">
        <f t="shared" si="3"/>
        <v>650MeV</v>
      </c>
      <c r="O113" s="164"/>
      <c r="P113" s="164">
        <f t="shared" si="4"/>
        <v>1806.08</v>
      </c>
      <c r="Q113" s="639">
        <f t="shared" si="7"/>
        <v>1490.08</v>
      </c>
      <c r="R113" s="639">
        <f t="shared" si="8"/>
        <v>220.36</v>
      </c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  <c r="AF113" s="154"/>
      <c r="AG113" s="154"/>
    </row>
    <row r="114">
      <c r="A114" s="164"/>
      <c r="B114" s="637">
        <v>6868.0</v>
      </c>
      <c r="C114" s="153" t="s">
        <v>471</v>
      </c>
      <c r="D114" s="165">
        <v>35.29</v>
      </c>
      <c r="E114" s="153">
        <v>10.0</v>
      </c>
      <c r="F114" s="153">
        <v>16.45</v>
      </c>
      <c r="G114" s="153">
        <v>6316881.0</v>
      </c>
      <c r="H114" s="153">
        <v>29.11</v>
      </c>
      <c r="I114" s="153" t="s">
        <v>101</v>
      </c>
      <c r="J114" s="153" t="s">
        <v>469</v>
      </c>
      <c r="K114" s="153" t="s">
        <v>203</v>
      </c>
      <c r="L114" s="153"/>
      <c r="M114" s="153" t="str">
        <f t="shared" si="2"/>
        <v>750MeV</v>
      </c>
      <c r="N114" s="164" t="str">
        <f t="shared" si="3"/>
        <v>650MeV</v>
      </c>
      <c r="O114" s="164"/>
      <c r="P114" s="164">
        <f t="shared" si="4"/>
        <v>1806.08</v>
      </c>
      <c r="Q114" s="639">
        <f t="shared" si="7"/>
        <v>1506.53</v>
      </c>
      <c r="R114" s="639">
        <f t="shared" si="8"/>
        <v>220.36</v>
      </c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  <c r="AF114" s="154"/>
      <c r="AG114" s="154"/>
    </row>
    <row r="115">
      <c r="A115" s="164"/>
      <c r="B115" s="153">
        <v>6869.0</v>
      </c>
      <c r="C115" s="153" t="s">
        <v>471</v>
      </c>
      <c r="D115" s="165">
        <v>35.29</v>
      </c>
      <c r="E115" s="153">
        <v>10.0</v>
      </c>
      <c r="F115" s="153">
        <v>17.59</v>
      </c>
      <c r="G115" s="153">
        <v>6706289.0</v>
      </c>
      <c r="H115" s="153">
        <v>29.38</v>
      </c>
      <c r="I115" s="153" t="s">
        <v>101</v>
      </c>
      <c r="J115" s="153" t="s">
        <v>469</v>
      </c>
      <c r="K115" s="153" t="s">
        <v>203</v>
      </c>
      <c r="L115" s="153"/>
      <c r="M115" s="153" t="str">
        <f t="shared" si="2"/>
        <v>750MeV</v>
      </c>
      <c r="N115" s="164" t="str">
        <f t="shared" si="3"/>
        <v>650MeV</v>
      </c>
      <c r="O115" s="164"/>
      <c r="P115" s="164">
        <f t="shared" si="4"/>
        <v>1806.08</v>
      </c>
      <c r="Q115" s="639">
        <f t="shared" si="7"/>
        <v>1524.12</v>
      </c>
      <c r="R115" s="639">
        <f t="shared" si="8"/>
        <v>220.36</v>
      </c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  <c r="AF115" s="154"/>
      <c r="AG115" s="154"/>
    </row>
    <row r="116">
      <c r="A116" s="164"/>
      <c r="B116" s="637">
        <v>6870.0</v>
      </c>
      <c r="C116" s="153" t="s">
        <v>471</v>
      </c>
      <c r="D116" s="165">
        <v>35.29</v>
      </c>
      <c r="E116" s="153">
        <v>10.0</v>
      </c>
      <c r="F116" s="153">
        <v>15.08</v>
      </c>
      <c r="G116" s="153">
        <v>5829855.0</v>
      </c>
      <c r="H116" s="153">
        <v>29.36</v>
      </c>
      <c r="I116" s="153" t="s">
        <v>101</v>
      </c>
      <c r="J116" s="153" t="s">
        <v>469</v>
      </c>
      <c r="K116" s="153" t="s">
        <v>203</v>
      </c>
      <c r="L116" s="153"/>
      <c r="M116" s="153" t="str">
        <f t="shared" si="2"/>
        <v>750MeV</v>
      </c>
      <c r="N116" s="164" t="str">
        <f t="shared" si="3"/>
        <v>650MeV</v>
      </c>
      <c r="O116" s="164"/>
      <c r="P116" s="164">
        <f t="shared" si="4"/>
        <v>1806.08</v>
      </c>
      <c r="Q116" s="639">
        <f t="shared" si="7"/>
        <v>1539.2</v>
      </c>
      <c r="R116" s="639">
        <f t="shared" si="8"/>
        <v>220.36</v>
      </c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  <c r="AF116" s="154"/>
      <c r="AG116" s="154"/>
    </row>
    <row r="117">
      <c r="A117" s="164"/>
      <c r="B117" s="153">
        <v>6871.0</v>
      </c>
      <c r="C117" s="153" t="s">
        <v>471</v>
      </c>
      <c r="D117" s="165">
        <v>35.29</v>
      </c>
      <c r="E117" s="153">
        <v>20.0</v>
      </c>
      <c r="F117" s="153">
        <v>28.93</v>
      </c>
      <c r="G117" s="153">
        <v>5846662.0</v>
      </c>
      <c r="H117" s="153">
        <v>29.22</v>
      </c>
      <c r="I117" s="153" t="s">
        <v>65</v>
      </c>
      <c r="J117" s="153" t="s">
        <v>469</v>
      </c>
      <c r="K117" s="153" t="s">
        <v>203</v>
      </c>
      <c r="L117" s="164"/>
      <c r="M117" s="153" t="str">
        <f t="shared" si="2"/>
        <v>750MeV</v>
      </c>
      <c r="N117" s="164" t="str">
        <f t="shared" si="3"/>
        <v>650MeV</v>
      </c>
      <c r="O117" s="164"/>
      <c r="P117" s="164">
        <f t="shared" si="4"/>
        <v>1835.01</v>
      </c>
      <c r="Q117" s="639">
        <f t="shared" si="7"/>
        <v>1539.2</v>
      </c>
      <c r="R117" s="639">
        <f t="shared" si="8"/>
        <v>220.36</v>
      </c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  <c r="AF117" s="154"/>
      <c r="AG117" s="154"/>
    </row>
    <row r="118">
      <c r="A118" s="164"/>
      <c r="B118" s="637">
        <v>6872.0</v>
      </c>
      <c r="C118" s="153" t="s">
        <v>471</v>
      </c>
      <c r="D118" s="165">
        <v>35.29</v>
      </c>
      <c r="E118" s="153">
        <v>20.0</v>
      </c>
      <c r="F118" s="153">
        <v>32.24</v>
      </c>
      <c r="G118" s="153">
        <v>6618989.0</v>
      </c>
      <c r="H118" s="153">
        <v>27.34</v>
      </c>
      <c r="I118" s="153" t="s">
        <v>65</v>
      </c>
      <c r="J118" s="153" t="s">
        <v>469</v>
      </c>
      <c r="K118" s="153" t="s">
        <v>203</v>
      </c>
      <c r="L118" s="164"/>
      <c r="M118" s="153" t="str">
        <f t="shared" si="2"/>
        <v>750MeV</v>
      </c>
      <c r="N118" s="164" t="str">
        <f t="shared" si="3"/>
        <v>650MeV</v>
      </c>
      <c r="O118" s="164"/>
      <c r="P118" s="164">
        <f t="shared" si="4"/>
        <v>1867.25</v>
      </c>
      <c r="Q118" s="639">
        <f t="shared" si="7"/>
        <v>1539.2</v>
      </c>
      <c r="R118" s="639">
        <f t="shared" si="8"/>
        <v>220.36</v>
      </c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  <c r="AF118" s="154"/>
      <c r="AG118" s="154"/>
    </row>
    <row r="119">
      <c r="A119" s="164"/>
      <c r="B119" s="153">
        <v>6873.0</v>
      </c>
      <c r="C119" s="153" t="s">
        <v>471</v>
      </c>
      <c r="D119" s="165">
        <v>35.29</v>
      </c>
      <c r="E119" s="153">
        <v>20.0</v>
      </c>
      <c r="F119" s="153">
        <v>35.43</v>
      </c>
      <c r="G119" s="153">
        <v>7141996.0</v>
      </c>
      <c r="H119" s="153">
        <v>29.72</v>
      </c>
      <c r="I119" s="153" t="s">
        <v>65</v>
      </c>
      <c r="J119" s="153" t="s">
        <v>469</v>
      </c>
      <c r="K119" s="153" t="s">
        <v>203</v>
      </c>
      <c r="L119" s="164"/>
      <c r="M119" s="153" t="str">
        <f t="shared" si="2"/>
        <v>750MeV</v>
      </c>
      <c r="N119" s="164" t="str">
        <f t="shared" si="3"/>
        <v>650MeV</v>
      </c>
      <c r="O119" s="164"/>
      <c r="P119" s="164">
        <f t="shared" si="4"/>
        <v>1902.68</v>
      </c>
      <c r="Q119" s="639">
        <f t="shared" si="7"/>
        <v>1539.2</v>
      </c>
      <c r="R119" s="639">
        <f t="shared" si="8"/>
        <v>220.36</v>
      </c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  <c r="AF119" s="154"/>
      <c r="AG119" s="154"/>
    </row>
    <row r="120">
      <c r="A120" s="76"/>
      <c r="B120" s="168"/>
      <c r="C120" s="76"/>
      <c r="D120" s="52"/>
      <c r="E120" s="76"/>
      <c r="F120" s="76"/>
      <c r="G120" s="76"/>
      <c r="H120" s="76"/>
      <c r="I120" s="52"/>
      <c r="J120" s="52"/>
      <c r="K120" s="76"/>
      <c r="L120" s="76"/>
      <c r="M120" s="52" t="str">
        <f t="shared" si="2"/>
        <v>750MeV</v>
      </c>
      <c r="N120" s="76" t="str">
        <f t="shared" si="3"/>
        <v>650MeV</v>
      </c>
      <c r="O120" s="76"/>
      <c r="P120" s="76">
        <f t="shared" si="4"/>
        <v>1902.68</v>
      </c>
      <c r="Q120" s="262">
        <f t="shared" si="7"/>
        <v>1539.2</v>
      </c>
      <c r="R120" s="262">
        <f t="shared" si="8"/>
        <v>220.36</v>
      </c>
    </row>
    <row r="121">
      <c r="A121" s="76"/>
      <c r="B121" s="52"/>
      <c r="C121" s="76"/>
      <c r="D121" s="52"/>
      <c r="E121" s="76"/>
      <c r="F121" s="76"/>
      <c r="G121" s="76"/>
      <c r="H121" s="76"/>
      <c r="I121" s="52"/>
      <c r="J121" s="52"/>
      <c r="K121" s="76"/>
      <c r="L121" s="76"/>
      <c r="M121" s="52" t="str">
        <f t="shared" si="2"/>
        <v>750MeV</v>
      </c>
      <c r="N121" s="76" t="str">
        <f t="shared" si="3"/>
        <v>650MeV</v>
      </c>
      <c r="O121" s="76"/>
      <c r="P121" s="76">
        <f t="shared" si="4"/>
        <v>1902.68</v>
      </c>
      <c r="Q121" s="262">
        <f t="shared" si="7"/>
        <v>1539.2</v>
      </c>
      <c r="R121" s="262">
        <f t="shared" si="8"/>
        <v>220.36</v>
      </c>
    </row>
    <row r="122">
      <c r="A122" s="76"/>
      <c r="B122" s="76"/>
      <c r="C122" s="76"/>
      <c r="D122" s="52"/>
      <c r="E122" s="76"/>
      <c r="F122" s="76"/>
      <c r="G122" s="76"/>
      <c r="H122" s="76"/>
      <c r="I122" s="52"/>
      <c r="J122" s="52"/>
      <c r="K122" s="76"/>
      <c r="L122" s="76"/>
      <c r="M122" s="52" t="str">
        <f t="shared" si="2"/>
        <v>750MeV</v>
      </c>
      <c r="N122" s="76" t="str">
        <f t="shared" si="3"/>
        <v>650MeV</v>
      </c>
      <c r="O122" s="76"/>
      <c r="P122" s="76">
        <f t="shared" si="4"/>
        <v>1902.68</v>
      </c>
      <c r="Q122" s="262">
        <f t="shared" si="7"/>
        <v>1539.2</v>
      </c>
      <c r="R122" s="262">
        <f t="shared" si="8"/>
        <v>220.36</v>
      </c>
    </row>
    <row r="123">
      <c r="A123" s="76"/>
      <c r="B123" s="76"/>
      <c r="C123" s="76"/>
      <c r="D123" s="52"/>
      <c r="E123" s="76"/>
      <c r="F123" s="76"/>
      <c r="G123" s="76"/>
      <c r="H123" s="76"/>
      <c r="I123" s="52"/>
      <c r="J123" s="52"/>
      <c r="K123" s="76"/>
      <c r="L123" s="76"/>
      <c r="M123" s="52" t="str">
        <f t="shared" si="2"/>
        <v>750MeV</v>
      </c>
      <c r="N123" s="76" t="str">
        <f t="shared" si="3"/>
        <v>650MeV</v>
      </c>
      <c r="O123" s="76"/>
      <c r="P123" s="76">
        <f t="shared" si="4"/>
        <v>1902.68</v>
      </c>
      <c r="Q123" s="262">
        <f t="shared" si="7"/>
        <v>1539.2</v>
      </c>
      <c r="R123" s="262">
        <f t="shared" si="8"/>
        <v>220.36</v>
      </c>
    </row>
    <row r="124">
      <c r="A124" s="76"/>
      <c r="B124" s="76"/>
      <c r="C124" s="76"/>
      <c r="D124" s="52"/>
      <c r="E124" s="76"/>
      <c r="F124" s="76"/>
      <c r="G124" s="76"/>
      <c r="H124" s="76"/>
      <c r="I124" s="52"/>
      <c r="J124" s="52"/>
      <c r="K124" s="76"/>
      <c r="L124" s="76"/>
      <c r="M124" s="52" t="str">
        <f t="shared" si="2"/>
        <v>750MeV</v>
      </c>
      <c r="N124" s="76" t="str">
        <f t="shared" si="3"/>
        <v>650MeV</v>
      </c>
      <c r="O124" s="76"/>
      <c r="P124" s="76">
        <f t="shared" si="4"/>
        <v>1902.68</v>
      </c>
      <c r="Q124" s="262">
        <f t="shared" si="7"/>
        <v>1539.2</v>
      </c>
      <c r="R124" s="262">
        <f t="shared" si="8"/>
        <v>220.36</v>
      </c>
    </row>
    <row r="125">
      <c r="A125" s="76"/>
      <c r="B125" s="76"/>
      <c r="C125" s="76"/>
      <c r="D125" s="52"/>
      <c r="E125" s="76"/>
      <c r="F125" s="76"/>
      <c r="G125" s="76"/>
      <c r="H125" s="76"/>
      <c r="I125" s="52"/>
      <c r="J125" s="52"/>
      <c r="K125" s="76"/>
      <c r="L125" s="76"/>
      <c r="M125" s="52" t="str">
        <f t="shared" si="2"/>
        <v>750MeV</v>
      </c>
      <c r="N125" s="76" t="str">
        <f t="shared" si="3"/>
        <v>650MeV</v>
      </c>
      <c r="O125" s="76"/>
      <c r="P125" s="76">
        <f t="shared" si="4"/>
        <v>1902.68</v>
      </c>
      <c r="Q125" s="262">
        <f t="shared" si="7"/>
        <v>1539.2</v>
      </c>
      <c r="R125" s="262">
        <f t="shared" si="8"/>
        <v>220.36</v>
      </c>
    </row>
    <row r="126">
      <c r="A126" s="76"/>
      <c r="B126" s="76"/>
      <c r="C126" s="76"/>
      <c r="D126" s="52"/>
      <c r="E126" s="76"/>
      <c r="F126" s="76"/>
      <c r="G126" s="76"/>
      <c r="H126" s="76"/>
      <c r="I126" s="52"/>
      <c r="J126" s="52"/>
      <c r="K126" s="76"/>
      <c r="L126" s="76"/>
      <c r="M126" s="52" t="str">
        <f t="shared" si="2"/>
        <v>750MeV</v>
      </c>
      <c r="N126" s="76" t="str">
        <f t="shared" si="3"/>
        <v>650MeV</v>
      </c>
      <c r="O126" s="76"/>
      <c r="P126" s="76">
        <f t="shared" si="4"/>
        <v>1902.68</v>
      </c>
      <c r="Q126" s="262">
        <f t="shared" si="7"/>
        <v>1539.2</v>
      </c>
      <c r="R126" s="262">
        <f t="shared" si="8"/>
        <v>220.36</v>
      </c>
    </row>
    <row r="127">
      <c r="A127" s="76"/>
      <c r="B127" s="76"/>
      <c r="C127" s="76"/>
      <c r="D127" s="52"/>
      <c r="E127" s="76"/>
      <c r="F127" s="76"/>
      <c r="G127" s="76"/>
      <c r="H127" s="76"/>
      <c r="I127" s="52"/>
      <c r="J127" s="52"/>
      <c r="K127" s="76"/>
      <c r="L127" s="76"/>
      <c r="M127" s="52" t="str">
        <f t="shared" si="2"/>
        <v>750MeV</v>
      </c>
      <c r="N127" s="76" t="str">
        <f t="shared" si="3"/>
        <v>650MeV</v>
      </c>
      <c r="O127" s="76"/>
      <c r="P127" s="76">
        <f t="shared" si="4"/>
        <v>1902.68</v>
      </c>
      <c r="Q127" s="262">
        <f t="shared" si="7"/>
        <v>1539.2</v>
      </c>
      <c r="R127" s="262">
        <f t="shared" si="8"/>
        <v>220.36</v>
      </c>
    </row>
    <row r="128">
      <c r="A128" s="76"/>
      <c r="B128" s="52"/>
      <c r="C128" s="52"/>
      <c r="D128" s="52"/>
      <c r="E128" s="52"/>
      <c r="F128" s="52"/>
      <c r="G128" s="52"/>
      <c r="H128" s="52"/>
      <c r="I128" s="52"/>
      <c r="J128" s="52"/>
      <c r="K128" s="76"/>
      <c r="L128" s="52"/>
      <c r="M128" s="52" t="str">
        <f t="shared" si="2"/>
        <v>750MeV</v>
      </c>
      <c r="N128" s="76" t="str">
        <f t="shared" si="3"/>
        <v>650MeV</v>
      </c>
      <c r="O128" s="76"/>
      <c r="P128" s="76">
        <f t="shared" si="4"/>
        <v>1902.68</v>
      </c>
      <c r="Q128" s="262">
        <f t="shared" si="7"/>
        <v>1539.2</v>
      </c>
      <c r="R128" s="262">
        <f t="shared" si="8"/>
        <v>220.36</v>
      </c>
    </row>
    <row r="129">
      <c r="A129" s="76"/>
      <c r="B129" s="52"/>
      <c r="C129" s="52"/>
      <c r="D129" s="52"/>
      <c r="E129" s="52"/>
      <c r="F129" s="52"/>
      <c r="G129" s="52"/>
      <c r="H129" s="52"/>
      <c r="I129" s="52"/>
      <c r="J129" s="52"/>
      <c r="K129" s="76"/>
      <c r="L129" s="52"/>
      <c r="M129" s="52" t="str">
        <f t="shared" si="2"/>
        <v>750MeV</v>
      </c>
      <c r="N129" s="76" t="str">
        <f t="shared" si="3"/>
        <v>650MeV</v>
      </c>
      <c r="O129" s="76"/>
      <c r="P129" s="76">
        <f t="shared" si="4"/>
        <v>1902.68</v>
      </c>
      <c r="Q129" s="262">
        <f t="shared" si="7"/>
        <v>1539.2</v>
      </c>
      <c r="R129" s="262">
        <f t="shared" si="8"/>
        <v>220.36</v>
      </c>
    </row>
    <row r="130">
      <c r="A130" s="156"/>
      <c r="B130" s="52"/>
      <c r="C130" s="52"/>
      <c r="D130" s="52"/>
      <c r="E130" s="52"/>
      <c r="F130" s="52"/>
      <c r="G130" s="52"/>
      <c r="H130" s="52"/>
      <c r="I130" s="52"/>
      <c r="J130" s="52"/>
      <c r="K130" s="76"/>
      <c r="L130" s="52"/>
      <c r="M130" s="52" t="str">
        <f t="shared" si="2"/>
        <v>750MeV</v>
      </c>
      <c r="N130" s="76" t="str">
        <f t="shared" si="3"/>
        <v>650MeV</v>
      </c>
      <c r="O130" s="76"/>
      <c r="P130" s="76">
        <f t="shared" si="4"/>
        <v>1902.68</v>
      </c>
      <c r="Q130" s="262">
        <f t="shared" si="7"/>
        <v>1539.2</v>
      </c>
      <c r="R130" s="262">
        <f t="shared" si="8"/>
        <v>220.36</v>
      </c>
    </row>
    <row r="131">
      <c r="A131" s="76"/>
      <c r="B131" s="52"/>
      <c r="C131" s="52"/>
      <c r="D131" s="52"/>
      <c r="E131" s="52"/>
      <c r="F131" s="52"/>
      <c r="G131" s="52"/>
      <c r="H131" s="52"/>
      <c r="I131" s="52"/>
      <c r="J131" s="52"/>
      <c r="K131" s="76"/>
      <c r="L131" s="52"/>
      <c r="M131" s="52" t="str">
        <f t="shared" si="2"/>
        <v>750MeV</v>
      </c>
      <c r="N131" s="76" t="str">
        <f t="shared" si="3"/>
        <v>650MeV</v>
      </c>
      <c r="O131" s="76"/>
      <c r="P131" s="76">
        <f t="shared" si="4"/>
        <v>1902.68</v>
      </c>
      <c r="Q131" s="262">
        <f t="shared" si="7"/>
        <v>1539.2</v>
      </c>
      <c r="R131" s="262">
        <f t="shared" si="8"/>
        <v>220.36</v>
      </c>
    </row>
    <row r="132">
      <c r="A132" s="76"/>
      <c r="B132" s="52"/>
      <c r="C132" s="52"/>
      <c r="D132" s="52"/>
      <c r="E132" s="52"/>
      <c r="F132" s="52"/>
      <c r="G132" s="52"/>
      <c r="H132" s="52"/>
      <c r="I132" s="52"/>
      <c r="J132" s="52"/>
      <c r="K132" s="76"/>
      <c r="L132" s="52"/>
      <c r="M132" s="52" t="str">
        <f t="shared" si="2"/>
        <v>750MeV</v>
      </c>
      <c r="N132" s="76" t="str">
        <f t="shared" si="3"/>
        <v>650MeV</v>
      </c>
      <c r="O132" s="76"/>
      <c r="P132" s="76">
        <f t="shared" si="4"/>
        <v>1902.68</v>
      </c>
      <c r="Q132" s="262">
        <f t="shared" si="7"/>
        <v>1539.2</v>
      </c>
      <c r="R132" s="262">
        <f t="shared" si="8"/>
        <v>220.36</v>
      </c>
    </row>
    <row r="133">
      <c r="A133" s="76"/>
      <c r="B133" s="52"/>
      <c r="C133" s="52"/>
      <c r="D133" s="52"/>
      <c r="E133" s="52"/>
      <c r="F133" s="52"/>
      <c r="G133" s="52"/>
      <c r="H133" s="52"/>
      <c r="I133" s="52"/>
      <c r="J133" s="52"/>
      <c r="K133" s="76"/>
      <c r="L133" s="52"/>
      <c r="M133" s="52" t="str">
        <f t="shared" si="2"/>
        <v>750MeV</v>
      </c>
      <c r="N133" s="76" t="str">
        <f t="shared" si="3"/>
        <v>650MeV</v>
      </c>
      <c r="O133" s="76"/>
      <c r="P133" s="76">
        <f t="shared" si="4"/>
        <v>1902.68</v>
      </c>
      <c r="Q133" s="262">
        <f t="shared" si="7"/>
        <v>1539.2</v>
      </c>
      <c r="R133" s="262">
        <f t="shared" si="8"/>
        <v>220.36</v>
      </c>
    </row>
    <row r="134">
      <c r="A134" s="76"/>
      <c r="B134" s="52"/>
      <c r="C134" s="52"/>
      <c r="D134" s="52"/>
      <c r="E134" s="52"/>
      <c r="F134" s="52"/>
      <c r="G134" s="52"/>
      <c r="H134" s="52"/>
      <c r="I134" s="52"/>
      <c r="J134" s="52"/>
      <c r="K134" s="76"/>
      <c r="L134" s="52"/>
      <c r="M134" s="52" t="str">
        <f t="shared" si="2"/>
        <v>750MeV</v>
      </c>
      <c r="N134" s="76" t="str">
        <f t="shared" si="3"/>
        <v>650MeV</v>
      </c>
      <c r="O134" s="76"/>
      <c r="P134" s="76">
        <f t="shared" si="4"/>
        <v>1902.68</v>
      </c>
      <c r="Q134" s="262">
        <f t="shared" si="7"/>
        <v>1539.2</v>
      </c>
      <c r="R134" s="262">
        <f t="shared" si="8"/>
        <v>220.36</v>
      </c>
    </row>
    <row r="135">
      <c r="A135" s="76"/>
      <c r="B135" s="52"/>
      <c r="C135" s="52"/>
      <c r="D135" s="52"/>
      <c r="E135" s="52"/>
      <c r="F135" s="52"/>
      <c r="G135" s="52"/>
      <c r="H135" s="52"/>
      <c r="I135" s="52"/>
      <c r="J135" s="52"/>
      <c r="K135" s="76"/>
      <c r="L135" s="52"/>
      <c r="M135" s="52" t="str">
        <f t="shared" si="2"/>
        <v>750MeV</v>
      </c>
      <c r="N135" s="76" t="str">
        <f t="shared" si="3"/>
        <v>650MeV</v>
      </c>
      <c r="O135" s="76"/>
      <c r="P135" s="76">
        <f t="shared" si="4"/>
        <v>1902.68</v>
      </c>
      <c r="Q135" s="262">
        <f t="shared" si="7"/>
        <v>1539.2</v>
      </c>
      <c r="R135" s="262">
        <f t="shared" si="8"/>
        <v>220.36</v>
      </c>
    </row>
    <row r="136">
      <c r="A136" s="76"/>
      <c r="B136" s="76"/>
      <c r="C136" s="76"/>
      <c r="D136" s="52"/>
      <c r="E136" s="76"/>
      <c r="F136" s="76"/>
      <c r="G136" s="76"/>
      <c r="H136" s="76"/>
      <c r="I136" s="52"/>
      <c r="J136" s="52"/>
      <c r="K136" s="76"/>
      <c r="L136" s="76"/>
      <c r="M136" s="52" t="str">
        <f t="shared" si="2"/>
        <v>750MeV</v>
      </c>
      <c r="N136" s="76" t="str">
        <f t="shared" si="3"/>
        <v>650MeV</v>
      </c>
      <c r="O136" s="76"/>
      <c r="P136" s="76">
        <f t="shared" si="4"/>
        <v>1902.68</v>
      </c>
      <c r="Q136" s="262">
        <f t="shared" si="7"/>
        <v>1539.2</v>
      </c>
      <c r="R136" s="262">
        <f t="shared" si="8"/>
        <v>220.36</v>
      </c>
    </row>
    <row r="137">
      <c r="A137" s="76"/>
      <c r="B137" s="76"/>
      <c r="C137" s="76"/>
      <c r="D137" s="52"/>
      <c r="E137" s="76"/>
      <c r="F137" s="76"/>
      <c r="G137" s="76"/>
      <c r="H137" s="76"/>
      <c r="I137" s="52"/>
      <c r="J137" s="52"/>
      <c r="K137" s="76"/>
      <c r="L137" s="76"/>
      <c r="M137" s="52" t="str">
        <f t="shared" si="2"/>
        <v>750MeV</v>
      </c>
      <c r="N137" s="76" t="str">
        <f t="shared" si="3"/>
        <v>650MeV</v>
      </c>
      <c r="O137" s="76"/>
      <c r="P137" s="76">
        <f t="shared" si="4"/>
        <v>1902.68</v>
      </c>
      <c r="Q137" s="262">
        <f t="shared" si="7"/>
        <v>1539.2</v>
      </c>
      <c r="R137" s="262">
        <f t="shared" si="8"/>
        <v>220.36</v>
      </c>
    </row>
    <row r="138">
      <c r="A138" s="76"/>
      <c r="B138" s="76"/>
      <c r="C138" s="76"/>
      <c r="D138" s="52"/>
      <c r="E138" s="76"/>
      <c r="F138" s="76"/>
      <c r="G138" s="76"/>
      <c r="H138" s="76"/>
      <c r="I138" s="52"/>
      <c r="J138" s="52"/>
      <c r="K138" s="76"/>
      <c r="L138" s="76"/>
      <c r="M138" s="52" t="str">
        <f t="shared" si="2"/>
        <v>750MeV</v>
      </c>
      <c r="N138" s="76" t="str">
        <f t="shared" si="3"/>
        <v>650MeV</v>
      </c>
      <c r="O138" s="76"/>
      <c r="P138" s="76">
        <f t="shared" si="4"/>
        <v>1902.68</v>
      </c>
      <c r="Q138" s="262">
        <f t="shared" si="7"/>
        <v>1539.2</v>
      </c>
      <c r="R138" s="262">
        <f t="shared" si="8"/>
        <v>220.36</v>
      </c>
    </row>
    <row r="139">
      <c r="A139" s="76"/>
      <c r="B139" s="76"/>
      <c r="C139" s="76"/>
      <c r="D139" s="52"/>
      <c r="E139" s="76"/>
      <c r="F139" s="76"/>
      <c r="G139" s="76"/>
      <c r="H139" s="76"/>
      <c r="I139" s="52"/>
      <c r="J139" s="52"/>
      <c r="K139" s="76"/>
      <c r="L139" s="76"/>
      <c r="M139" s="52" t="str">
        <f t="shared" si="2"/>
        <v>750MeV</v>
      </c>
      <c r="N139" s="76" t="str">
        <f t="shared" si="3"/>
        <v>650MeV</v>
      </c>
      <c r="O139" s="76"/>
      <c r="P139" s="76">
        <f t="shared" si="4"/>
        <v>1902.68</v>
      </c>
      <c r="Q139" s="262">
        <f t="shared" si="7"/>
        <v>1539.2</v>
      </c>
      <c r="R139" s="262">
        <f t="shared" si="8"/>
        <v>220.36</v>
      </c>
    </row>
    <row r="140">
      <c r="A140" s="76"/>
      <c r="B140" s="76"/>
      <c r="C140" s="76"/>
      <c r="D140" s="52"/>
      <c r="E140" s="76"/>
      <c r="F140" s="76"/>
      <c r="G140" s="76"/>
      <c r="H140" s="76"/>
      <c r="I140" s="52"/>
      <c r="J140" s="52"/>
      <c r="K140" s="76"/>
      <c r="L140" s="76"/>
      <c r="M140" s="52" t="str">
        <f t="shared" si="2"/>
        <v>750MeV</v>
      </c>
      <c r="N140" s="76" t="str">
        <f t="shared" si="3"/>
        <v>650MeV</v>
      </c>
      <c r="O140" s="76"/>
      <c r="P140" s="76">
        <f t="shared" si="4"/>
        <v>1902.68</v>
      </c>
      <c r="Q140" s="262">
        <f t="shared" si="7"/>
        <v>1539.2</v>
      </c>
      <c r="R140" s="262">
        <f t="shared" si="8"/>
        <v>220.36</v>
      </c>
    </row>
    <row r="141">
      <c r="A141" s="76"/>
      <c r="B141" s="76"/>
      <c r="C141" s="76"/>
      <c r="D141" s="52"/>
      <c r="E141" s="76"/>
      <c r="F141" s="76"/>
      <c r="G141" s="76"/>
      <c r="H141" s="76"/>
      <c r="I141" s="52"/>
      <c r="J141" s="52"/>
      <c r="K141" s="76"/>
      <c r="L141" s="76"/>
      <c r="M141" s="52" t="str">
        <f t="shared" si="2"/>
        <v>750MeV</v>
      </c>
      <c r="N141" s="76" t="str">
        <f t="shared" si="3"/>
        <v>650MeV</v>
      </c>
      <c r="O141" s="76"/>
      <c r="P141" s="76">
        <f t="shared" si="4"/>
        <v>1902.68</v>
      </c>
      <c r="Q141" s="262">
        <f t="shared" si="7"/>
        <v>1539.2</v>
      </c>
      <c r="R141" s="262">
        <f t="shared" si="8"/>
        <v>220.36</v>
      </c>
    </row>
    <row r="142">
      <c r="A142" s="76"/>
      <c r="B142" s="52"/>
      <c r="C142" s="52"/>
      <c r="D142" s="52"/>
      <c r="E142" s="52"/>
      <c r="F142" s="52"/>
      <c r="G142" s="52"/>
      <c r="H142" s="52"/>
      <c r="I142" s="52"/>
      <c r="J142" s="52"/>
      <c r="K142" s="76"/>
      <c r="L142" s="52"/>
      <c r="M142" s="52" t="str">
        <f t="shared" si="2"/>
        <v>750MeV</v>
      </c>
      <c r="N142" s="76" t="str">
        <f t="shared" si="3"/>
        <v>650MeV</v>
      </c>
      <c r="O142" s="76"/>
      <c r="P142" s="76">
        <f t="shared" si="4"/>
        <v>1902.68</v>
      </c>
      <c r="Q142" s="262">
        <f t="shared" si="7"/>
        <v>1539.2</v>
      </c>
      <c r="R142" s="262">
        <f t="shared" si="8"/>
        <v>220.36</v>
      </c>
    </row>
    <row r="143">
      <c r="A143" s="76"/>
      <c r="B143" s="52"/>
      <c r="C143" s="52"/>
      <c r="D143" s="52"/>
      <c r="E143" s="52"/>
      <c r="F143" s="52"/>
      <c r="G143" s="52"/>
      <c r="H143" s="52"/>
      <c r="I143" s="52"/>
      <c r="J143" s="52"/>
      <c r="K143" s="76"/>
      <c r="L143" s="52"/>
      <c r="M143" s="52" t="str">
        <f t="shared" si="2"/>
        <v>750MeV</v>
      </c>
      <c r="N143" s="76" t="str">
        <f t="shared" si="3"/>
        <v>650MeV</v>
      </c>
      <c r="O143" s="76"/>
      <c r="P143" s="76">
        <f t="shared" si="4"/>
        <v>1902.68</v>
      </c>
      <c r="Q143" s="262">
        <f t="shared" si="7"/>
        <v>1539.2</v>
      </c>
      <c r="R143" s="262">
        <f t="shared" si="8"/>
        <v>220.36</v>
      </c>
    </row>
    <row r="144">
      <c r="A144" s="76"/>
      <c r="B144" s="52"/>
      <c r="C144" s="52"/>
      <c r="D144" s="52"/>
      <c r="E144" s="52"/>
      <c r="F144" s="52"/>
      <c r="G144" s="52"/>
      <c r="H144" s="52"/>
      <c r="I144" s="52"/>
      <c r="J144" s="52"/>
      <c r="K144" s="76"/>
      <c r="L144" s="52"/>
      <c r="M144" s="52" t="str">
        <f t="shared" si="2"/>
        <v>750MeV</v>
      </c>
      <c r="N144" s="76" t="str">
        <f t="shared" si="3"/>
        <v>650MeV</v>
      </c>
      <c r="O144" s="76"/>
      <c r="P144" s="76">
        <f t="shared" si="4"/>
        <v>1902.68</v>
      </c>
      <c r="Q144" s="262">
        <f t="shared" si="7"/>
        <v>1539.2</v>
      </c>
      <c r="R144" s="262">
        <f t="shared" si="8"/>
        <v>220.36</v>
      </c>
    </row>
    <row r="145">
      <c r="A145" s="76"/>
      <c r="B145" s="52"/>
      <c r="C145" s="52"/>
      <c r="D145" s="52"/>
      <c r="E145" s="52"/>
      <c r="F145" s="52"/>
      <c r="G145" s="52"/>
      <c r="H145" s="52"/>
      <c r="I145" s="52"/>
      <c r="J145" s="52"/>
      <c r="K145" s="76"/>
      <c r="L145" s="52"/>
      <c r="M145" s="52" t="str">
        <f t="shared" si="2"/>
        <v>750MeV</v>
      </c>
      <c r="N145" s="76" t="str">
        <f t="shared" si="3"/>
        <v>650MeV</v>
      </c>
      <c r="O145" s="76"/>
      <c r="P145" s="76">
        <f t="shared" si="4"/>
        <v>1902.68</v>
      </c>
      <c r="Q145" s="262">
        <f t="shared" si="7"/>
        <v>1539.2</v>
      </c>
      <c r="R145" s="262">
        <f t="shared" si="8"/>
        <v>220.36</v>
      </c>
    </row>
    <row r="146">
      <c r="A146" s="76"/>
      <c r="B146" s="52"/>
      <c r="C146" s="52"/>
      <c r="D146" s="52"/>
      <c r="E146" s="52"/>
      <c r="F146" s="52"/>
      <c r="G146" s="52"/>
      <c r="H146" s="52"/>
      <c r="I146" s="52"/>
      <c r="J146" s="52"/>
      <c r="K146" s="76"/>
      <c r="L146" s="52"/>
      <c r="M146" s="52" t="str">
        <f t="shared" si="2"/>
        <v>750MeV</v>
      </c>
      <c r="N146" s="76" t="str">
        <f t="shared" si="3"/>
        <v>650MeV</v>
      </c>
      <c r="O146" s="76"/>
      <c r="P146" s="76">
        <f t="shared" si="4"/>
        <v>1902.68</v>
      </c>
      <c r="Q146" s="262">
        <f t="shared" si="7"/>
        <v>1539.2</v>
      </c>
      <c r="R146" s="262">
        <f t="shared" si="8"/>
        <v>220.36</v>
      </c>
    </row>
    <row r="147">
      <c r="A147" s="76"/>
      <c r="B147" s="52"/>
      <c r="C147" s="52"/>
      <c r="D147" s="52"/>
      <c r="E147" s="52"/>
      <c r="F147" s="52"/>
      <c r="G147" s="52"/>
      <c r="H147" s="52"/>
      <c r="I147" s="52"/>
      <c r="J147" s="52"/>
      <c r="K147" s="76"/>
      <c r="L147" s="52"/>
      <c r="M147" s="52" t="str">
        <f t="shared" si="2"/>
        <v>750MeV</v>
      </c>
      <c r="N147" s="76" t="str">
        <f t="shared" si="3"/>
        <v>650MeV</v>
      </c>
      <c r="O147" s="76"/>
      <c r="P147" s="76">
        <f t="shared" si="4"/>
        <v>1902.68</v>
      </c>
      <c r="Q147" s="262">
        <f t="shared" si="7"/>
        <v>1539.2</v>
      </c>
      <c r="R147" s="262">
        <f t="shared" si="8"/>
        <v>220.36</v>
      </c>
    </row>
    <row r="148">
      <c r="A148" s="76"/>
      <c r="B148" s="52"/>
      <c r="C148" s="52"/>
      <c r="D148" s="52"/>
      <c r="E148" s="52"/>
      <c r="F148" s="52"/>
      <c r="G148" s="52"/>
      <c r="H148" s="52"/>
      <c r="I148" s="52"/>
      <c r="J148" s="52"/>
      <c r="K148" s="76"/>
      <c r="L148" s="52"/>
      <c r="M148" s="52" t="str">
        <f t="shared" si="2"/>
        <v>750MeV</v>
      </c>
      <c r="N148" s="76" t="str">
        <f t="shared" si="3"/>
        <v>650MeV</v>
      </c>
      <c r="O148" s="76"/>
      <c r="P148" s="76">
        <f t="shared" si="4"/>
        <v>1902.68</v>
      </c>
      <c r="Q148" s="262">
        <f t="shared" si="7"/>
        <v>1539.2</v>
      </c>
      <c r="R148" s="262">
        <f t="shared" si="8"/>
        <v>220.36</v>
      </c>
    </row>
    <row r="149" ht="15.0" customHeight="1">
      <c r="A149" s="76"/>
      <c r="B149" s="76"/>
      <c r="C149" s="76"/>
      <c r="D149" s="52"/>
      <c r="E149" s="76"/>
      <c r="F149" s="76"/>
      <c r="G149" s="76"/>
      <c r="H149" s="76"/>
      <c r="I149" s="52"/>
      <c r="J149" s="52"/>
      <c r="K149" s="76"/>
      <c r="L149" s="76"/>
      <c r="M149" s="52" t="str">
        <f t="shared" si="2"/>
        <v>750MeV</v>
      </c>
      <c r="N149" s="76" t="str">
        <f t="shared" si="3"/>
        <v>650MeV</v>
      </c>
      <c r="O149" s="76"/>
      <c r="P149" s="76">
        <f t="shared" si="4"/>
        <v>1902.68</v>
      </c>
      <c r="Q149" s="262">
        <f t="shared" si="7"/>
        <v>1539.2</v>
      </c>
      <c r="R149" s="262">
        <f t="shared" si="8"/>
        <v>220.36</v>
      </c>
    </row>
    <row r="150">
      <c r="A150" s="76"/>
      <c r="B150" s="52"/>
      <c r="C150" s="52"/>
      <c r="D150" s="52"/>
      <c r="E150" s="52"/>
      <c r="F150" s="52"/>
      <c r="G150" s="52"/>
      <c r="H150" s="52"/>
      <c r="I150" s="52"/>
      <c r="J150" s="52"/>
      <c r="K150" s="76"/>
      <c r="L150" s="52"/>
      <c r="M150" s="52" t="str">
        <f t="shared" si="2"/>
        <v>750MeV</v>
      </c>
      <c r="N150" s="76" t="str">
        <f t="shared" si="3"/>
        <v>650MeV</v>
      </c>
      <c r="O150" s="76"/>
      <c r="P150" s="76">
        <f t="shared" si="4"/>
        <v>1902.68</v>
      </c>
      <c r="Q150" s="262">
        <f t="shared" si="7"/>
        <v>1539.2</v>
      </c>
      <c r="R150" s="262">
        <f t="shared" si="8"/>
        <v>220.36</v>
      </c>
    </row>
    <row r="151">
      <c r="A151" s="76"/>
      <c r="B151" s="52"/>
      <c r="C151" s="52"/>
      <c r="D151" s="52"/>
      <c r="E151" s="52"/>
      <c r="F151" s="52"/>
      <c r="G151" s="52"/>
      <c r="H151" s="52"/>
      <c r="I151" s="52"/>
      <c r="J151" s="52"/>
      <c r="K151" s="76"/>
      <c r="L151" s="52"/>
      <c r="M151" s="52" t="str">
        <f t="shared" si="2"/>
        <v>750MeV</v>
      </c>
      <c r="N151" s="76" t="str">
        <f t="shared" si="3"/>
        <v>650MeV</v>
      </c>
      <c r="O151" s="76"/>
      <c r="P151" s="76">
        <f t="shared" si="4"/>
        <v>1902.68</v>
      </c>
      <c r="Q151" s="262">
        <f t="shared" si="7"/>
        <v>1539.2</v>
      </c>
      <c r="R151" s="262">
        <f t="shared" si="8"/>
        <v>220.36</v>
      </c>
    </row>
    <row r="152">
      <c r="A152" s="76"/>
      <c r="B152" s="52"/>
      <c r="C152" s="52"/>
      <c r="D152" s="52"/>
      <c r="E152" s="52"/>
      <c r="F152" s="52"/>
      <c r="G152" s="52"/>
      <c r="H152" s="52"/>
      <c r="I152" s="52"/>
      <c r="J152" s="52"/>
      <c r="K152" s="76"/>
      <c r="L152" s="52"/>
      <c r="M152" s="52" t="str">
        <f t="shared" si="2"/>
        <v>750MeV</v>
      </c>
      <c r="N152" s="76" t="str">
        <f t="shared" si="3"/>
        <v>650MeV</v>
      </c>
      <c r="O152" s="76"/>
      <c r="P152" s="76">
        <f t="shared" si="4"/>
        <v>1902.68</v>
      </c>
      <c r="Q152" s="262">
        <f t="shared" si="7"/>
        <v>1539.2</v>
      </c>
      <c r="R152" s="262">
        <f t="shared" si="8"/>
        <v>220.36</v>
      </c>
    </row>
    <row r="153">
      <c r="A153" s="76"/>
      <c r="B153" s="52"/>
      <c r="C153" s="52"/>
      <c r="D153" s="52"/>
      <c r="E153" s="52"/>
      <c r="F153" s="52"/>
      <c r="G153" s="52"/>
      <c r="H153" s="52"/>
      <c r="I153" s="52"/>
      <c r="J153" s="52"/>
      <c r="K153" s="76"/>
      <c r="L153" s="52"/>
      <c r="M153" s="52" t="str">
        <f t="shared" si="2"/>
        <v>750MeV</v>
      </c>
      <c r="N153" s="76" t="str">
        <f t="shared" si="3"/>
        <v>650MeV</v>
      </c>
      <c r="O153" s="76"/>
      <c r="P153" s="76">
        <f t="shared" si="4"/>
        <v>1902.68</v>
      </c>
      <c r="Q153" s="262">
        <f t="shared" si="7"/>
        <v>1539.2</v>
      </c>
      <c r="R153" s="262">
        <f t="shared" si="8"/>
        <v>220.36</v>
      </c>
    </row>
    <row r="154">
      <c r="A154" s="76"/>
      <c r="B154" s="52"/>
      <c r="C154" s="52"/>
      <c r="D154" s="52"/>
      <c r="E154" s="52"/>
      <c r="F154" s="52"/>
      <c r="G154" s="52"/>
      <c r="H154" s="52"/>
      <c r="I154" s="52"/>
      <c r="J154" s="52"/>
      <c r="K154" s="76"/>
      <c r="L154" s="52"/>
      <c r="M154" s="52" t="str">
        <f t="shared" si="2"/>
        <v>750MeV</v>
      </c>
      <c r="N154" s="76" t="str">
        <f t="shared" si="3"/>
        <v>650MeV</v>
      </c>
      <c r="O154" s="76"/>
      <c r="P154" s="76">
        <f t="shared" si="4"/>
        <v>1902.68</v>
      </c>
      <c r="Q154" s="262">
        <f t="shared" si="7"/>
        <v>1539.2</v>
      </c>
      <c r="R154" s="262">
        <f t="shared" si="8"/>
        <v>220.36</v>
      </c>
    </row>
    <row r="155">
      <c r="A155" s="76"/>
      <c r="B155" s="76"/>
      <c r="C155" s="76"/>
      <c r="D155" s="52"/>
      <c r="E155" s="76"/>
      <c r="F155" s="76"/>
      <c r="G155" s="76"/>
      <c r="H155" s="76"/>
      <c r="I155" s="52"/>
      <c r="J155" s="52"/>
      <c r="K155" s="76"/>
      <c r="L155" s="76"/>
      <c r="M155" s="52" t="str">
        <f t="shared" si="2"/>
        <v>750MeV</v>
      </c>
      <c r="N155" s="76" t="str">
        <f t="shared" si="3"/>
        <v>650MeV</v>
      </c>
      <c r="O155" s="76"/>
      <c r="P155" s="76">
        <f t="shared" si="4"/>
        <v>1902.68</v>
      </c>
      <c r="Q155" s="262">
        <f t="shared" si="7"/>
        <v>1539.2</v>
      </c>
      <c r="R155" s="262">
        <f t="shared" si="8"/>
        <v>220.36</v>
      </c>
    </row>
    <row r="156">
      <c r="A156" s="76"/>
      <c r="B156" s="76"/>
      <c r="C156" s="76"/>
      <c r="D156" s="52"/>
      <c r="E156" s="76"/>
      <c r="F156" s="76"/>
      <c r="G156" s="76"/>
      <c r="H156" s="76"/>
      <c r="I156" s="52"/>
      <c r="J156" s="52"/>
      <c r="K156" s="76"/>
      <c r="L156" s="76"/>
      <c r="M156" s="52" t="str">
        <f t="shared" si="2"/>
        <v>750MeV</v>
      </c>
      <c r="N156" s="76" t="str">
        <f t="shared" si="3"/>
        <v>650MeV</v>
      </c>
      <c r="O156" s="76"/>
      <c r="P156" s="76">
        <f t="shared" si="4"/>
        <v>1902.68</v>
      </c>
      <c r="Q156" s="262">
        <f t="shared" si="7"/>
        <v>1539.2</v>
      </c>
      <c r="R156" s="262">
        <f t="shared" si="8"/>
        <v>220.36</v>
      </c>
    </row>
    <row r="157">
      <c r="A157" s="76"/>
      <c r="B157" s="76"/>
      <c r="C157" s="76"/>
      <c r="D157" s="52"/>
      <c r="E157" s="76"/>
      <c r="F157" s="76"/>
      <c r="G157" s="76"/>
      <c r="H157" s="76"/>
      <c r="I157" s="52"/>
      <c r="J157" s="52"/>
      <c r="K157" s="76"/>
      <c r="L157" s="76"/>
      <c r="M157" s="52" t="str">
        <f t="shared" si="2"/>
        <v>750MeV</v>
      </c>
      <c r="N157" s="76" t="str">
        <f t="shared" si="3"/>
        <v>650MeV</v>
      </c>
      <c r="O157" s="76"/>
      <c r="P157" s="76">
        <f t="shared" si="4"/>
        <v>1902.68</v>
      </c>
      <c r="Q157" s="262">
        <f t="shared" si="7"/>
        <v>1539.2</v>
      </c>
      <c r="R157" s="262">
        <f t="shared" si="8"/>
        <v>220.36</v>
      </c>
    </row>
    <row r="158">
      <c r="A158" s="76"/>
      <c r="B158" s="76"/>
      <c r="C158" s="76"/>
      <c r="D158" s="52"/>
      <c r="E158" s="76"/>
      <c r="F158" s="76"/>
      <c r="G158" s="76"/>
      <c r="H158" s="76"/>
      <c r="I158" s="52"/>
      <c r="J158" s="52"/>
      <c r="K158" s="76"/>
      <c r="L158" s="76"/>
      <c r="M158" s="52" t="str">
        <f t="shared" si="2"/>
        <v>750MeV</v>
      </c>
      <c r="N158" s="76" t="str">
        <f t="shared" si="3"/>
        <v>650MeV</v>
      </c>
      <c r="O158" s="76"/>
      <c r="P158" s="76">
        <f t="shared" si="4"/>
        <v>1902.68</v>
      </c>
      <c r="Q158" s="262">
        <f t="shared" si="7"/>
        <v>1539.2</v>
      </c>
      <c r="R158" s="262">
        <f t="shared" si="8"/>
        <v>220.36</v>
      </c>
    </row>
    <row r="159">
      <c r="A159" s="76"/>
      <c r="B159" s="76"/>
      <c r="C159" s="76"/>
      <c r="D159" s="52"/>
      <c r="E159" s="76"/>
      <c r="F159" s="76"/>
      <c r="G159" s="76"/>
      <c r="H159" s="76"/>
      <c r="I159" s="52"/>
      <c r="J159" s="52"/>
      <c r="K159" s="76"/>
      <c r="L159" s="76"/>
      <c r="M159" s="52" t="str">
        <f t="shared" si="2"/>
        <v>750MeV</v>
      </c>
      <c r="N159" s="76" t="str">
        <f t="shared" si="3"/>
        <v>650MeV</v>
      </c>
      <c r="O159" s="76"/>
      <c r="P159" s="76">
        <f t="shared" si="4"/>
        <v>1902.68</v>
      </c>
      <c r="Q159" s="262">
        <f t="shared" si="7"/>
        <v>1539.2</v>
      </c>
      <c r="R159" s="262">
        <f t="shared" si="8"/>
        <v>220.36</v>
      </c>
    </row>
    <row r="160">
      <c r="A160" s="76"/>
      <c r="B160" s="76"/>
      <c r="C160" s="76"/>
      <c r="D160" s="52"/>
      <c r="E160" s="76"/>
      <c r="F160" s="76"/>
      <c r="G160" s="76"/>
      <c r="H160" s="76"/>
      <c r="I160" s="52"/>
      <c r="J160" s="52"/>
      <c r="K160" s="76"/>
      <c r="L160" s="76"/>
      <c r="M160" s="52" t="str">
        <f t="shared" si="2"/>
        <v>750MeV</v>
      </c>
      <c r="N160" s="76" t="str">
        <f t="shared" si="3"/>
        <v>650MeV</v>
      </c>
      <c r="O160" s="76"/>
      <c r="P160" s="76">
        <f t="shared" si="4"/>
        <v>1902.68</v>
      </c>
      <c r="Q160" s="262">
        <f t="shared" si="7"/>
        <v>1539.2</v>
      </c>
      <c r="R160" s="262">
        <f t="shared" si="8"/>
        <v>220.36</v>
      </c>
    </row>
    <row r="161">
      <c r="A161" s="76"/>
      <c r="B161" s="76"/>
      <c r="C161" s="76"/>
      <c r="D161" s="52"/>
      <c r="E161" s="76"/>
      <c r="F161" s="76"/>
      <c r="G161" s="76"/>
      <c r="H161" s="76"/>
      <c r="I161" s="52"/>
      <c r="J161" s="52"/>
      <c r="K161" s="76"/>
      <c r="L161" s="76"/>
      <c r="M161" s="52" t="str">
        <f t="shared" si="2"/>
        <v>750MeV</v>
      </c>
      <c r="N161" s="76" t="str">
        <f t="shared" si="3"/>
        <v>650MeV</v>
      </c>
      <c r="O161" s="76"/>
      <c r="P161" s="76">
        <f t="shared" si="4"/>
        <v>1902.68</v>
      </c>
      <c r="Q161" s="262">
        <f t="shared" si="7"/>
        <v>1539.2</v>
      </c>
      <c r="R161" s="262">
        <f t="shared" si="8"/>
        <v>220.36</v>
      </c>
    </row>
    <row r="162">
      <c r="A162" s="76"/>
      <c r="B162" s="76"/>
      <c r="C162" s="76"/>
      <c r="D162" s="52"/>
      <c r="E162" s="76"/>
      <c r="F162" s="76"/>
      <c r="G162" s="76"/>
      <c r="H162" s="76"/>
      <c r="I162" s="52"/>
      <c r="J162" s="52"/>
      <c r="K162" s="76"/>
      <c r="L162" s="76"/>
      <c r="M162" s="52" t="str">
        <f t="shared" si="2"/>
        <v>750MeV</v>
      </c>
      <c r="N162" s="76" t="str">
        <f t="shared" si="3"/>
        <v>650MeV</v>
      </c>
      <c r="O162" s="76"/>
      <c r="P162" s="76">
        <f t="shared" si="4"/>
        <v>1902.68</v>
      </c>
      <c r="Q162" s="262">
        <f t="shared" si="7"/>
        <v>1539.2</v>
      </c>
      <c r="R162" s="262">
        <f t="shared" si="8"/>
        <v>220.36</v>
      </c>
    </row>
    <row r="163">
      <c r="A163" s="156"/>
      <c r="B163" s="52"/>
      <c r="C163" s="52"/>
      <c r="D163" s="52"/>
      <c r="E163" s="52"/>
      <c r="F163" s="52"/>
      <c r="G163" s="52"/>
      <c r="H163" s="52"/>
      <c r="I163" s="52"/>
      <c r="J163" s="52"/>
      <c r="K163" s="76"/>
      <c r="L163" s="52"/>
      <c r="M163" s="52" t="str">
        <f t="shared" si="2"/>
        <v>750MeV</v>
      </c>
      <c r="N163" s="76" t="str">
        <f t="shared" si="3"/>
        <v>650MeV</v>
      </c>
      <c r="O163" s="76"/>
      <c r="P163" s="76">
        <f t="shared" si="4"/>
        <v>1902.68</v>
      </c>
      <c r="Q163" s="262">
        <f t="shared" si="7"/>
        <v>1539.2</v>
      </c>
      <c r="R163" s="262">
        <f t="shared" si="8"/>
        <v>220.36</v>
      </c>
    </row>
    <row r="164">
      <c r="A164" s="76"/>
      <c r="B164" s="52"/>
      <c r="C164" s="52"/>
      <c r="D164" s="52"/>
      <c r="E164" s="52"/>
      <c r="F164" s="52"/>
      <c r="G164" s="52"/>
      <c r="H164" s="52"/>
      <c r="I164" s="52"/>
      <c r="J164" s="52"/>
      <c r="K164" s="76"/>
      <c r="L164" s="52"/>
      <c r="M164" s="52" t="str">
        <f t="shared" si="2"/>
        <v>750MeV</v>
      </c>
      <c r="N164" s="76" t="str">
        <f t="shared" si="3"/>
        <v>650MeV</v>
      </c>
      <c r="O164" s="76"/>
      <c r="P164" s="76">
        <f t="shared" si="4"/>
        <v>1902.68</v>
      </c>
      <c r="Q164" s="262">
        <f t="shared" si="7"/>
        <v>1539.2</v>
      </c>
      <c r="R164" s="262">
        <f t="shared" si="8"/>
        <v>220.36</v>
      </c>
    </row>
    <row r="165">
      <c r="A165" s="76"/>
      <c r="B165" s="52"/>
      <c r="C165" s="52"/>
      <c r="D165" s="52"/>
      <c r="E165" s="52"/>
      <c r="F165" s="52"/>
      <c r="G165" s="52"/>
      <c r="H165" s="52"/>
      <c r="I165" s="52"/>
      <c r="J165" s="52"/>
      <c r="K165" s="76"/>
      <c r="L165" s="52"/>
      <c r="M165" s="52" t="str">
        <f t="shared" si="2"/>
        <v>750MeV</v>
      </c>
      <c r="N165" s="76" t="str">
        <f t="shared" si="3"/>
        <v>650MeV</v>
      </c>
      <c r="O165" s="76"/>
      <c r="P165" s="76">
        <f t="shared" si="4"/>
        <v>1902.68</v>
      </c>
      <c r="Q165" s="262">
        <f t="shared" si="7"/>
        <v>1539.2</v>
      </c>
      <c r="R165" s="262">
        <f t="shared" si="8"/>
        <v>220.36</v>
      </c>
    </row>
    <row r="166">
      <c r="A166" s="76"/>
      <c r="B166" s="52"/>
      <c r="C166" s="52"/>
      <c r="D166" s="52"/>
      <c r="E166" s="52"/>
      <c r="F166" s="52"/>
      <c r="G166" s="52"/>
      <c r="H166" s="52"/>
      <c r="I166" s="52"/>
      <c r="J166" s="52"/>
      <c r="K166" s="76"/>
      <c r="L166" s="52"/>
      <c r="M166" s="52" t="str">
        <f t="shared" si="2"/>
        <v>750MeV</v>
      </c>
      <c r="N166" s="76" t="str">
        <f t="shared" si="3"/>
        <v>650MeV</v>
      </c>
      <c r="O166" s="76"/>
      <c r="P166" s="76">
        <f t="shared" si="4"/>
        <v>1902.68</v>
      </c>
      <c r="Q166" s="262">
        <f t="shared" si="7"/>
        <v>1539.2</v>
      </c>
      <c r="R166" s="262">
        <f t="shared" si="8"/>
        <v>220.36</v>
      </c>
    </row>
    <row r="167">
      <c r="A167" s="76"/>
      <c r="B167" s="52"/>
      <c r="C167" s="52"/>
      <c r="D167" s="52"/>
      <c r="E167" s="52"/>
      <c r="F167" s="52"/>
      <c r="G167" s="52"/>
      <c r="H167" s="52"/>
      <c r="I167" s="52"/>
      <c r="J167" s="52"/>
      <c r="K167" s="76"/>
      <c r="L167" s="52"/>
      <c r="M167" s="52" t="str">
        <f t="shared" si="2"/>
        <v>750MeV</v>
      </c>
      <c r="N167" s="76" t="str">
        <f t="shared" si="3"/>
        <v>650MeV</v>
      </c>
      <c r="O167" s="76"/>
      <c r="P167" s="76">
        <f t="shared" si="4"/>
        <v>1902.68</v>
      </c>
      <c r="Q167" s="262">
        <f t="shared" si="7"/>
        <v>1539.2</v>
      </c>
      <c r="R167" s="262">
        <f t="shared" si="8"/>
        <v>220.36</v>
      </c>
    </row>
    <row r="168">
      <c r="A168" s="76"/>
      <c r="B168" s="52"/>
      <c r="C168" s="52"/>
      <c r="D168" s="52"/>
      <c r="E168" s="52"/>
      <c r="F168" s="52"/>
      <c r="G168" s="52"/>
      <c r="H168" s="52"/>
      <c r="I168" s="52"/>
      <c r="J168" s="52"/>
      <c r="K168" s="76"/>
      <c r="L168" s="52"/>
      <c r="M168" s="52" t="str">
        <f t="shared" si="2"/>
        <v>750MeV</v>
      </c>
      <c r="N168" s="76" t="str">
        <f t="shared" si="3"/>
        <v>650MeV</v>
      </c>
      <c r="O168" s="76"/>
      <c r="P168" s="76">
        <f t="shared" si="4"/>
        <v>1902.68</v>
      </c>
      <c r="Q168" s="262">
        <f t="shared" si="7"/>
        <v>1539.2</v>
      </c>
      <c r="R168" s="262">
        <f t="shared" si="8"/>
        <v>220.36</v>
      </c>
    </row>
    <row r="169">
      <c r="A169" s="76"/>
      <c r="B169" s="52"/>
      <c r="C169" s="52"/>
      <c r="D169" s="52"/>
      <c r="E169" s="52"/>
      <c r="F169" s="52"/>
      <c r="G169" s="52"/>
      <c r="H169" s="52"/>
      <c r="I169" s="52"/>
      <c r="J169" s="52"/>
      <c r="K169" s="76"/>
      <c r="L169" s="52"/>
      <c r="M169" s="52" t="str">
        <f t="shared" si="2"/>
        <v>750MeV</v>
      </c>
      <c r="N169" s="76" t="str">
        <f t="shared" si="3"/>
        <v>650MeV</v>
      </c>
      <c r="O169" s="76"/>
      <c r="P169" s="76">
        <f t="shared" si="4"/>
        <v>1902.68</v>
      </c>
      <c r="Q169" s="262">
        <f t="shared" si="7"/>
        <v>1539.2</v>
      </c>
      <c r="R169" s="262">
        <f t="shared" si="8"/>
        <v>220.36</v>
      </c>
    </row>
    <row r="170">
      <c r="A170" s="76"/>
      <c r="B170" s="52"/>
      <c r="C170" s="52"/>
      <c r="D170" s="52"/>
      <c r="E170" s="52"/>
      <c r="F170" s="52"/>
      <c r="G170" s="52"/>
      <c r="H170" s="52"/>
      <c r="I170" s="52"/>
      <c r="J170" s="52"/>
      <c r="K170" s="76"/>
      <c r="L170" s="52"/>
      <c r="M170" s="52" t="str">
        <f t="shared" si="2"/>
        <v>750MeV</v>
      </c>
      <c r="N170" s="76" t="str">
        <f t="shared" si="3"/>
        <v>650MeV</v>
      </c>
      <c r="O170" s="76"/>
      <c r="P170" s="76">
        <f t="shared" si="4"/>
        <v>1902.68</v>
      </c>
      <c r="Q170" s="262">
        <f t="shared" si="7"/>
        <v>1539.2</v>
      </c>
      <c r="R170" s="262">
        <f t="shared" si="8"/>
        <v>220.36</v>
      </c>
    </row>
    <row r="171">
      <c r="A171" s="76"/>
      <c r="B171" s="52"/>
      <c r="C171" s="52"/>
      <c r="D171" s="52"/>
      <c r="E171" s="52"/>
      <c r="F171" s="52"/>
      <c r="G171" s="52"/>
      <c r="H171" s="52"/>
      <c r="I171" s="52"/>
      <c r="J171" s="52"/>
      <c r="K171" s="76"/>
      <c r="L171" s="52"/>
      <c r="M171" s="52" t="str">
        <f t="shared" si="2"/>
        <v>750MeV</v>
      </c>
      <c r="N171" s="76" t="str">
        <f t="shared" si="3"/>
        <v>650MeV</v>
      </c>
      <c r="O171" s="76"/>
      <c r="P171" s="76">
        <f t="shared" si="4"/>
        <v>1902.68</v>
      </c>
      <c r="Q171" s="262">
        <f t="shared" si="7"/>
        <v>1539.2</v>
      </c>
      <c r="R171" s="262">
        <f t="shared" si="8"/>
        <v>220.36</v>
      </c>
    </row>
    <row r="172">
      <c r="A172" s="76"/>
      <c r="B172" s="52"/>
      <c r="C172" s="52"/>
      <c r="D172" s="52"/>
      <c r="E172" s="52"/>
      <c r="F172" s="52"/>
      <c r="G172" s="52"/>
      <c r="H172" s="52"/>
      <c r="I172" s="52"/>
      <c r="J172" s="52"/>
      <c r="K172" s="76"/>
      <c r="L172" s="52"/>
      <c r="M172" s="52" t="str">
        <f t="shared" si="2"/>
        <v>750MeV</v>
      </c>
      <c r="N172" s="76" t="str">
        <f t="shared" si="3"/>
        <v>650MeV</v>
      </c>
      <c r="O172" s="76"/>
      <c r="P172" s="76">
        <f t="shared" si="4"/>
        <v>1902.68</v>
      </c>
      <c r="Q172" s="262">
        <f t="shared" si="7"/>
        <v>1539.2</v>
      </c>
      <c r="R172" s="262">
        <f t="shared" si="8"/>
        <v>220.36</v>
      </c>
    </row>
    <row r="173">
      <c r="A173" s="76"/>
      <c r="B173" s="52"/>
      <c r="C173" s="52"/>
      <c r="D173" s="52"/>
      <c r="E173" s="52"/>
      <c r="F173" s="52"/>
      <c r="G173" s="52"/>
      <c r="H173" s="52"/>
      <c r="I173" s="52"/>
      <c r="J173" s="52"/>
      <c r="K173" s="76"/>
      <c r="L173" s="52"/>
      <c r="M173" s="52"/>
      <c r="N173" s="76"/>
      <c r="O173" s="76"/>
      <c r="P173" s="76"/>
      <c r="Q173" s="76"/>
      <c r="R173" s="76"/>
    </row>
    <row r="174">
      <c r="A174" s="76"/>
      <c r="B174" s="76"/>
      <c r="C174" s="76"/>
      <c r="D174" s="52"/>
      <c r="E174" s="76"/>
      <c r="F174" s="76"/>
      <c r="G174" s="76"/>
      <c r="H174" s="76"/>
      <c r="I174" s="52"/>
      <c r="J174" s="52"/>
      <c r="K174" s="76"/>
      <c r="L174" s="76"/>
      <c r="M174" s="52"/>
      <c r="N174" s="76"/>
      <c r="O174" s="76"/>
      <c r="P174" s="76"/>
      <c r="Q174" s="76"/>
      <c r="R174" s="76"/>
    </row>
    <row r="175">
      <c r="A175" s="76"/>
      <c r="B175" s="76"/>
      <c r="C175" s="76"/>
      <c r="D175" s="52"/>
      <c r="E175" s="76"/>
      <c r="F175" s="76"/>
      <c r="G175" s="76"/>
      <c r="H175" s="76"/>
      <c r="I175" s="52"/>
      <c r="J175" s="52"/>
      <c r="K175" s="76"/>
      <c r="L175" s="76"/>
      <c r="M175" s="52"/>
      <c r="N175" s="76"/>
      <c r="O175" s="76"/>
      <c r="P175" s="76"/>
      <c r="Q175" s="76"/>
      <c r="R175" s="76"/>
    </row>
    <row r="176">
      <c r="A176" s="76"/>
      <c r="B176" s="76"/>
      <c r="C176" s="76"/>
      <c r="D176" s="52"/>
      <c r="E176" s="76"/>
      <c r="F176" s="76"/>
      <c r="G176" s="76"/>
      <c r="H176" s="76"/>
      <c r="I176" s="52"/>
      <c r="J176" s="52"/>
      <c r="K176" s="76"/>
      <c r="L176" s="76"/>
      <c r="M176" s="52"/>
      <c r="N176" s="76"/>
      <c r="O176" s="76"/>
      <c r="P176" s="76"/>
      <c r="Q176" s="76"/>
      <c r="R176" s="76"/>
    </row>
    <row r="177">
      <c r="A177" s="76"/>
      <c r="B177" s="76"/>
      <c r="C177" s="76"/>
      <c r="D177" s="52"/>
      <c r="E177" s="76"/>
      <c r="F177" s="76"/>
      <c r="G177" s="76"/>
      <c r="H177" s="76"/>
      <c r="I177" s="52"/>
      <c r="J177" s="52"/>
      <c r="K177" s="76"/>
      <c r="L177" s="76"/>
      <c r="M177" s="52"/>
      <c r="N177" s="76"/>
      <c r="O177" s="76"/>
      <c r="P177" s="76"/>
      <c r="Q177" s="76"/>
      <c r="R177" s="76"/>
    </row>
    <row r="178">
      <c r="A178" s="76"/>
      <c r="B178" s="76"/>
      <c r="C178" s="76"/>
      <c r="D178" s="52"/>
      <c r="E178" s="76"/>
      <c r="F178" s="76"/>
      <c r="G178" s="76"/>
      <c r="H178" s="76"/>
      <c r="I178" s="52"/>
      <c r="J178" s="52"/>
      <c r="K178" s="76"/>
      <c r="L178" s="76"/>
      <c r="M178" s="52"/>
      <c r="N178" s="76"/>
      <c r="O178" s="76"/>
      <c r="P178" s="76"/>
      <c r="Q178" s="76"/>
      <c r="R178" s="76"/>
    </row>
    <row r="179">
      <c r="A179" s="76"/>
      <c r="B179" s="76"/>
      <c r="C179" s="76"/>
      <c r="D179" s="52"/>
      <c r="E179" s="76"/>
      <c r="F179" s="76"/>
      <c r="G179" s="76"/>
      <c r="H179" s="76"/>
      <c r="I179" s="52"/>
      <c r="J179" s="52"/>
      <c r="K179" s="76"/>
      <c r="L179" s="178"/>
      <c r="M179" s="52"/>
      <c r="N179" s="76"/>
      <c r="O179" s="76"/>
      <c r="P179" s="76"/>
      <c r="Q179" s="76"/>
      <c r="R179" s="76"/>
    </row>
    <row r="180">
      <c r="A180" s="76"/>
      <c r="B180" s="76"/>
      <c r="C180" s="76"/>
      <c r="D180" s="52"/>
      <c r="E180" s="76"/>
      <c r="F180" s="76"/>
      <c r="G180" s="76"/>
      <c r="H180" s="76"/>
      <c r="I180" s="52"/>
      <c r="J180" s="52"/>
      <c r="K180" s="76"/>
      <c r="L180" s="76"/>
      <c r="M180" s="52"/>
      <c r="N180" s="76"/>
      <c r="O180" s="76"/>
      <c r="P180" s="76"/>
      <c r="Q180" s="76"/>
      <c r="R180" s="76"/>
    </row>
    <row r="181">
      <c r="A181" s="76"/>
      <c r="B181" s="76"/>
      <c r="C181" s="76"/>
      <c r="D181" s="52"/>
      <c r="E181" s="76"/>
      <c r="F181" s="76"/>
      <c r="G181" s="76"/>
      <c r="H181" s="76"/>
      <c r="I181" s="52"/>
      <c r="J181" s="52"/>
      <c r="K181" s="76"/>
      <c r="L181" s="76"/>
      <c r="M181" s="52"/>
      <c r="N181" s="76"/>
      <c r="O181" s="76"/>
      <c r="P181" s="76"/>
      <c r="Q181" s="76"/>
      <c r="R181" s="76"/>
    </row>
    <row r="182">
      <c r="A182" s="76"/>
      <c r="B182" s="76"/>
      <c r="C182" s="76"/>
      <c r="D182" s="52"/>
      <c r="E182" s="76"/>
      <c r="F182" s="76"/>
      <c r="G182" s="76"/>
      <c r="H182" s="76"/>
      <c r="I182" s="52"/>
      <c r="J182" s="52"/>
      <c r="K182" s="76"/>
      <c r="L182" s="76"/>
      <c r="M182" s="52"/>
      <c r="N182" s="76"/>
      <c r="O182" s="76"/>
      <c r="P182" s="76"/>
      <c r="Q182" s="76"/>
      <c r="R182" s="76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76"/>
      <c r="L183" s="52"/>
      <c r="M183" s="52"/>
      <c r="N183" s="76"/>
      <c r="O183" s="76"/>
      <c r="P183" s="76"/>
      <c r="Q183" s="76"/>
      <c r="R183" s="76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76"/>
      <c r="L184" s="52"/>
      <c r="M184" s="52"/>
      <c r="N184" s="76"/>
      <c r="O184" s="76"/>
      <c r="P184" s="76"/>
      <c r="Q184" s="76"/>
      <c r="R184" s="76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76"/>
      <c r="L185" s="52"/>
      <c r="M185" s="52"/>
      <c r="N185" s="76"/>
      <c r="O185" s="76"/>
      <c r="P185" s="76"/>
      <c r="Q185" s="76"/>
      <c r="R185" s="76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76"/>
      <c r="L186" s="52"/>
      <c r="M186" s="52"/>
      <c r="N186" s="76"/>
      <c r="O186" s="76"/>
      <c r="P186" s="76"/>
      <c r="Q186" s="76"/>
      <c r="R186" s="76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76"/>
      <c r="L187" s="52"/>
      <c r="M187" s="52"/>
      <c r="N187" s="76"/>
      <c r="O187" s="76"/>
      <c r="P187" s="76"/>
      <c r="Q187" s="76"/>
      <c r="R187" s="76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76"/>
      <c r="L188" s="52"/>
      <c r="M188" s="52"/>
      <c r="N188" s="76"/>
      <c r="O188" s="76"/>
      <c r="P188" s="76"/>
      <c r="Q188" s="76"/>
      <c r="R188" s="76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76"/>
      <c r="L189" s="52"/>
      <c r="M189" s="52"/>
      <c r="N189" s="76"/>
      <c r="O189" s="76"/>
      <c r="P189" s="76"/>
      <c r="Q189" s="76"/>
      <c r="R189" s="76"/>
    </row>
    <row r="190">
      <c r="A190" s="156"/>
      <c r="B190" s="52"/>
      <c r="C190" s="52"/>
      <c r="D190" s="52"/>
      <c r="E190" s="52"/>
      <c r="F190" s="52"/>
      <c r="G190" s="52"/>
      <c r="H190" s="52"/>
      <c r="I190" s="52"/>
      <c r="J190" s="52"/>
      <c r="K190" s="76"/>
      <c r="L190" s="52"/>
      <c r="M190" s="52"/>
      <c r="N190" s="76"/>
      <c r="O190" s="76"/>
      <c r="P190" s="76"/>
      <c r="Q190" s="76"/>
      <c r="R190" s="76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76"/>
      <c r="L191" s="52"/>
      <c r="M191" s="52"/>
      <c r="N191" s="76"/>
      <c r="O191" s="76"/>
      <c r="P191" s="76"/>
      <c r="Q191" s="76"/>
      <c r="R191" s="76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76"/>
      <c r="L192" s="52"/>
      <c r="M192" s="52"/>
      <c r="N192" s="76"/>
      <c r="O192" s="76"/>
      <c r="P192" s="76"/>
      <c r="Q192" s="76"/>
      <c r="R192" s="76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76"/>
      <c r="L193" s="52"/>
      <c r="M193" s="52"/>
      <c r="N193" s="76"/>
      <c r="O193" s="76"/>
      <c r="P193" s="76"/>
      <c r="Q193" s="76"/>
      <c r="R193" s="76"/>
    </row>
    <row r="194">
      <c r="A194" s="76"/>
      <c r="B194" s="76"/>
      <c r="C194" s="76"/>
      <c r="D194" s="52"/>
      <c r="E194" s="76"/>
      <c r="F194" s="76"/>
      <c r="G194" s="76"/>
      <c r="H194" s="76"/>
      <c r="I194" s="52"/>
      <c r="J194" s="52"/>
      <c r="K194" s="76"/>
      <c r="L194" s="76"/>
      <c r="M194" s="52"/>
      <c r="N194" s="76"/>
      <c r="O194" s="76"/>
      <c r="P194" s="76"/>
      <c r="Q194" s="76"/>
      <c r="R194" s="76"/>
    </row>
    <row r="195">
      <c r="A195" s="76"/>
      <c r="B195" s="76"/>
      <c r="C195" s="76"/>
      <c r="D195" s="52"/>
      <c r="E195" s="76"/>
      <c r="F195" s="76"/>
      <c r="G195" s="76"/>
      <c r="H195" s="76"/>
      <c r="I195" s="52"/>
      <c r="J195" s="52"/>
      <c r="K195" s="76"/>
      <c r="L195" s="76"/>
      <c r="M195" s="52"/>
      <c r="N195" s="76"/>
      <c r="O195" s="76"/>
      <c r="P195" s="76"/>
      <c r="Q195" s="76"/>
      <c r="R195" s="76"/>
    </row>
    <row r="196">
      <c r="A196" s="76"/>
      <c r="B196" s="76"/>
      <c r="C196" s="76"/>
      <c r="D196" s="52"/>
      <c r="E196" s="76"/>
      <c r="F196" s="76"/>
      <c r="G196" s="76"/>
      <c r="H196" s="76"/>
      <c r="I196" s="52"/>
      <c r="J196" s="52"/>
      <c r="K196" s="76"/>
      <c r="L196" s="76"/>
      <c r="M196" s="52"/>
      <c r="N196" s="76"/>
      <c r="O196" s="76"/>
      <c r="P196" s="76"/>
      <c r="Q196" s="76"/>
      <c r="R196" s="76"/>
    </row>
    <row r="197">
      <c r="A197" s="76"/>
      <c r="B197" s="76"/>
      <c r="C197" s="76"/>
      <c r="D197" s="52"/>
      <c r="E197" s="76"/>
      <c r="F197" s="76"/>
      <c r="G197" s="76"/>
      <c r="H197" s="76"/>
      <c r="I197" s="52"/>
      <c r="J197" s="52"/>
      <c r="K197" s="76"/>
      <c r="L197" s="76"/>
      <c r="M197" s="52"/>
      <c r="N197" s="76"/>
      <c r="O197" s="76"/>
      <c r="P197" s="76"/>
      <c r="Q197" s="76"/>
      <c r="R197" s="76"/>
    </row>
    <row r="198">
      <c r="A198" s="156"/>
      <c r="B198" s="52"/>
      <c r="C198" s="52"/>
      <c r="D198" s="52"/>
      <c r="E198" s="52"/>
      <c r="F198" s="52"/>
      <c r="G198" s="52"/>
      <c r="H198" s="52"/>
      <c r="I198" s="52"/>
      <c r="J198" s="52"/>
      <c r="K198" s="76"/>
      <c r="L198" s="52"/>
      <c r="M198" s="52"/>
      <c r="N198" s="76"/>
      <c r="O198" s="76"/>
      <c r="P198" s="76"/>
      <c r="Q198" s="76"/>
      <c r="R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76"/>
      <c r="L199" s="52"/>
      <c r="M199" s="52"/>
      <c r="N199" s="76"/>
      <c r="O199" s="76"/>
      <c r="P199" s="76"/>
      <c r="Q199" s="76"/>
      <c r="R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76"/>
      <c r="L200" s="52"/>
      <c r="M200" s="52"/>
      <c r="N200" s="76"/>
      <c r="O200" s="76"/>
      <c r="P200" s="76"/>
      <c r="Q200" s="76"/>
      <c r="R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76"/>
      <c r="L201" s="52"/>
      <c r="M201" s="52"/>
      <c r="N201" s="76"/>
      <c r="O201" s="76"/>
      <c r="P201" s="76"/>
      <c r="Q201" s="76"/>
      <c r="R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76"/>
      <c r="L202" s="52"/>
      <c r="M202" s="52"/>
      <c r="N202" s="76"/>
      <c r="O202" s="76"/>
      <c r="P202" s="76"/>
      <c r="Q202" s="76"/>
      <c r="R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76"/>
      <c r="L203" s="52"/>
      <c r="M203" s="52"/>
      <c r="N203" s="76"/>
      <c r="O203" s="76"/>
      <c r="P203" s="76"/>
      <c r="Q203" s="76"/>
      <c r="R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76"/>
      <c r="L204" s="52"/>
      <c r="M204" s="52"/>
      <c r="N204" s="76"/>
      <c r="O204" s="76"/>
      <c r="P204" s="76"/>
      <c r="Q204" s="76"/>
      <c r="R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76"/>
      <c r="L205" s="52"/>
      <c r="M205" s="52"/>
      <c r="N205" s="76"/>
      <c r="O205" s="76"/>
      <c r="P205" s="76"/>
      <c r="Q205" s="76"/>
      <c r="R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76"/>
      <c r="L206" s="52"/>
      <c r="M206" s="52"/>
      <c r="N206" s="76"/>
      <c r="O206" s="76"/>
      <c r="P206" s="76"/>
      <c r="Q206" s="76"/>
      <c r="R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76"/>
      <c r="L207" s="52"/>
      <c r="M207" s="52"/>
      <c r="N207" s="76"/>
      <c r="O207" s="76"/>
      <c r="P207" s="76"/>
      <c r="Q207" s="76"/>
      <c r="R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76"/>
      <c r="O208" s="76"/>
      <c r="P208" s="76"/>
      <c r="Q208" s="76"/>
      <c r="R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76"/>
      <c r="O209" s="76"/>
      <c r="P209" s="76"/>
      <c r="Q209" s="76"/>
      <c r="R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76"/>
      <c r="O210" s="76"/>
      <c r="P210" s="76"/>
      <c r="Q210" s="76"/>
      <c r="R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76"/>
      <c r="O211" s="76"/>
      <c r="P211" s="76"/>
      <c r="Q211" s="76"/>
      <c r="R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76"/>
      <c r="O212" s="76"/>
      <c r="P212" s="76"/>
      <c r="Q212" s="76"/>
      <c r="R212" s="76"/>
    </row>
    <row r="213">
      <c r="A213" s="76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76"/>
      <c r="O213" s="76"/>
      <c r="P213" s="76"/>
      <c r="Q213" s="76"/>
      <c r="R213" s="76"/>
    </row>
    <row r="214">
      <c r="A214" s="76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76"/>
      <c r="O214" s="76"/>
      <c r="P214" s="76"/>
      <c r="Q214" s="76"/>
      <c r="R214" s="76"/>
    </row>
    <row r="215">
      <c r="A215" s="76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76"/>
      <c r="O215" s="76"/>
      <c r="P215" s="76"/>
      <c r="Q215" s="76"/>
      <c r="R215" s="76"/>
    </row>
    <row r="216">
      <c r="A216" s="76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76"/>
      <c r="O216" s="76"/>
      <c r="P216" s="76"/>
      <c r="Q216" s="76"/>
      <c r="R216" s="76"/>
    </row>
    <row r="217">
      <c r="A217" s="156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76"/>
      <c r="O217" s="76"/>
      <c r="P217" s="76"/>
      <c r="Q217" s="76"/>
      <c r="R217" s="76"/>
    </row>
    <row r="218">
      <c r="A218" s="156"/>
      <c r="B218" s="76"/>
      <c r="C218" s="76"/>
      <c r="D218" s="52"/>
      <c r="E218" s="76"/>
      <c r="F218" s="76"/>
      <c r="G218" s="76"/>
      <c r="H218" s="76"/>
      <c r="I218" s="52"/>
      <c r="J218" s="52"/>
      <c r="K218" s="76"/>
      <c r="L218" s="76"/>
      <c r="M218" s="52"/>
      <c r="N218" s="76"/>
      <c r="O218" s="76"/>
      <c r="P218" s="76"/>
      <c r="Q218" s="76"/>
      <c r="R218" s="76"/>
    </row>
    <row r="219">
      <c r="A219" s="76"/>
      <c r="B219" s="76"/>
      <c r="C219" s="76"/>
      <c r="D219" s="52"/>
      <c r="E219" s="76"/>
      <c r="F219" s="76"/>
      <c r="G219" s="76"/>
      <c r="H219" s="76"/>
      <c r="I219" s="52"/>
      <c r="J219" s="52"/>
      <c r="K219" s="76"/>
      <c r="L219" s="76"/>
      <c r="M219" s="52"/>
      <c r="N219" s="76"/>
      <c r="O219" s="76"/>
      <c r="P219" s="76"/>
      <c r="Q219" s="76"/>
      <c r="R219" s="76"/>
    </row>
    <row r="220">
      <c r="A220" s="76"/>
      <c r="B220" s="76"/>
      <c r="C220" s="76"/>
      <c r="D220" s="52"/>
      <c r="E220" s="76"/>
      <c r="F220" s="76"/>
      <c r="G220" s="76"/>
      <c r="H220" s="76"/>
      <c r="I220" s="52"/>
      <c r="J220" s="52"/>
      <c r="K220" s="76"/>
      <c r="L220" s="76"/>
      <c r="M220" s="52"/>
      <c r="N220" s="76"/>
      <c r="O220" s="76"/>
      <c r="P220" s="76"/>
      <c r="Q220" s="76"/>
      <c r="R220" s="76"/>
    </row>
    <row r="221">
      <c r="A221" s="76"/>
      <c r="B221" s="76"/>
      <c r="C221" s="76"/>
      <c r="D221" s="52"/>
      <c r="E221" s="76"/>
      <c r="F221" s="76"/>
      <c r="G221" s="76"/>
      <c r="H221" s="76"/>
      <c r="I221" s="52"/>
      <c r="J221" s="52"/>
      <c r="K221" s="76"/>
      <c r="L221" s="76"/>
      <c r="M221" s="52"/>
      <c r="N221" s="76"/>
      <c r="O221" s="76"/>
      <c r="P221" s="76"/>
      <c r="Q221" s="76"/>
      <c r="R221" s="76"/>
    </row>
    <row r="222">
      <c r="A222" s="76"/>
      <c r="B222" s="76"/>
      <c r="C222" s="76"/>
      <c r="D222" s="52"/>
      <c r="E222" s="76"/>
      <c r="F222" s="76"/>
      <c r="G222" s="76"/>
      <c r="H222" s="76"/>
      <c r="I222" s="52"/>
      <c r="J222" s="52"/>
      <c r="K222" s="76"/>
      <c r="L222" s="76"/>
      <c r="M222" s="52"/>
      <c r="N222" s="76"/>
      <c r="O222" s="76"/>
      <c r="P222" s="76"/>
      <c r="Q222" s="76"/>
      <c r="R222" s="76"/>
    </row>
    <row r="223">
      <c r="A223" s="76"/>
      <c r="B223" s="76"/>
      <c r="C223" s="76"/>
      <c r="D223" s="52"/>
      <c r="E223" s="76"/>
      <c r="F223" s="76"/>
      <c r="G223" s="76"/>
      <c r="H223" s="76"/>
      <c r="I223" s="52"/>
      <c r="J223" s="52"/>
      <c r="K223" s="76"/>
      <c r="L223" s="76"/>
      <c r="M223" s="52"/>
      <c r="N223" s="76"/>
      <c r="O223" s="76"/>
      <c r="P223" s="76"/>
      <c r="Q223" s="76"/>
      <c r="R223" s="76"/>
    </row>
    <row r="224">
      <c r="A224" s="76"/>
      <c r="B224" s="76"/>
      <c r="C224" s="76"/>
      <c r="D224" s="52"/>
      <c r="E224" s="76"/>
      <c r="F224" s="76"/>
      <c r="G224" s="76"/>
      <c r="H224" s="76"/>
      <c r="I224" s="52"/>
      <c r="J224" s="52"/>
      <c r="K224" s="76"/>
      <c r="L224" s="76"/>
      <c r="M224" s="52"/>
      <c r="N224" s="76"/>
      <c r="O224" s="76"/>
      <c r="P224" s="76"/>
      <c r="Q224" s="76"/>
      <c r="R224" s="76"/>
    </row>
    <row r="225">
      <c r="A225" s="76"/>
      <c r="B225" s="76"/>
      <c r="C225" s="76"/>
      <c r="D225" s="52"/>
      <c r="E225" s="76"/>
      <c r="F225" s="76"/>
      <c r="G225" s="76"/>
      <c r="H225" s="76"/>
      <c r="I225" s="52"/>
      <c r="J225" s="52"/>
      <c r="K225" s="76"/>
      <c r="L225" s="76"/>
      <c r="M225" s="52"/>
      <c r="N225" s="76"/>
      <c r="O225" s="76"/>
      <c r="P225" s="76"/>
      <c r="Q225" s="76"/>
      <c r="R225" s="76"/>
    </row>
    <row r="226">
      <c r="A226" s="76"/>
      <c r="B226" s="76"/>
      <c r="C226" s="76"/>
      <c r="D226" s="52"/>
      <c r="E226" s="76"/>
      <c r="F226" s="76"/>
      <c r="G226" s="76"/>
      <c r="H226" s="76"/>
      <c r="I226" s="52"/>
      <c r="J226" s="52"/>
      <c r="K226" s="76"/>
      <c r="L226" s="76"/>
      <c r="M226" s="52"/>
      <c r="N226" s="76"/>
      <c r="O226" s="76"/>
      <c r="P226" s="76"/>
      <c r="Q226" s="76"/>
      <c r="R226" s="76"/>
    </row>
    <row r="227">
      <c r="A227" s="76"/>
      <c r="B227" s="76"/>
      <c r="C227" s="76"/>
      <c r="D227" s="52"/>
      <c r="E227" s="76"/>
      <c r="F227" s="76"/>
      <c r="G227" s="76"/>
      <c r="H227" s="76"/>
      <c r="I227" s="52"/>
      <c r="J227" s="52"/>
      <c r="K227" s="76"/>
      <c r="L227" s="76"/>
      <c r="M227" s="52"/>
      <c r="N227" s="76"/>
      <c r="O227" s="76"/>
      <c r="P227" s="76"/>
      <c r="Q227" s="76"/>
      <c r="R227" s="76"/>
    </row>
    <row r="228">
      <c r="A228" s="76"/>
      <c r="B228" s="76"/>
      <c r="C228" s="76"/>
      <c r="D228" s="52"/>
      <c r="E228" s="76"/>
      <c r="F228" s="76"/>
      <c r="G228" s="76"/>
      <c r="H228" s="76"/>
      <c r="I228" s="52"/>
      <c r="J228" s="52"/>
      <c r="K228" s="76"/>
      <c r="L228" s="76"/>
      <c r="M228" s="52"/>
      <c r="N228" s="76"/>
      <c r="O228" s="76"/>
      <c r="P228" s="76"/>
      <c r="Q228" s="76"/>
      <c r="R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76"/>
      <c r="O229" s="76"/>
      <c r="P229" s="76"/>
      <c r="Q229" s="76"/>
      <c r="R229" s="76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76"/>
      <c r="O230" s="76"/>
      <c r="P230" s="76"/>
      <c r="Q230" s="76"/>
      <c r="R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52"/>
      <c r="J231" s="52"/>
      <c r="K231" s="76"/>
      <c r="L231" s="76"/>
      <c r="M231" s="76"/>
      <c r="N231" s="76"/>
      <c r="O231" s="76"/>
      <c r="P231" s="76"/>
      <c r="Q231" s="76"/>
      <c r="R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52"/>
      <c r="J232" s="52"/>
      <c r="K232" s="76"/>
      <c r="L232" s="76"/>
      <c r="M232" s="76"/>
      <c r="N232" s="76"/>
      <c r="O232" s="76"/>
      <c r="P232" s="76"/>
      <c r="Q232" s="76"/>
      <c r="R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52"/>
      <c r="J233" s="52"/>
      <c r="K233" s="76"/>
      <c r="L233" s="76"/>
      <c r="M233" s="76"/>
      <c r="N233" s="76"/>
      <c r="O233" s="76"/>
      <c r="P233" s="76"/>
      <c r="Q233" s="76"/>
      <c r="R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52"/>
      <c r="J234" s="52"/>
      <c r="K234" s="76"/>
      <c r="L234" s="76"/>
      <c r="M234" s="76"/>
      <c r="N234" s="76"/>
      <c r="O234" s="76"/>
      <c r="P234" s="76"/>
      <c r="Q234" s="76"/>
      <c r="R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52"/>
      <c r="J235" s="52"/>
      <c r="K235" s="76"/>
      <c r="L235" s="76"/>
      <c r="M235" s="76"/>
      <c r="N235" s="76"/>
      <c r="O235" s="76"/>
      <c r="P235" s="76"/>
      <c r="Q235" s="76"/>
      <c r="R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52"/>
      <c r="J236" s="52"/>
      <c r="K236" s="76"/>
      <c r="L236" s="76"/>
      <c r="M236" s="76"/>
      <c r="N236" s="76"/>
      <c r="O236" s="76"/>
      <c r="P236" s="76"/>
      <c r="Q236" s="76"/>
      <c r="R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52"/>
      <c r="J237" s="52"/>
      <c r="K237" s="76"/>
      <c r="L237" s="76"/>
      <c r="M237" s="76"/>
      <c r="N237" s="76"/>
      <c r="O237" s="76"/>
      <c r="P237" s="76"/>
      <c r="Q237" s="76"/>
      <c r="R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</row>
  </sheetData>
  <autoFilter ref="$A$4:$L$119"/>
  <mergeCells count="1">
    <mergeCell ref="P3:R3"/>
  </mergeCells>
  <hyperlinks>
    <hyperlink r:id="rId1" ref="B2"/>
    <hyperlink r:id="rId2" ref="D106"/>
    <hyperlink r:id="rId3" ref="O106"/>
    <hyperlink r:id="rId4" ref="D110"/>
    <hyperlink r:id="rId5" ref="L110"/>
  </hyperlinks>
  <drawing r:id="rId6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0.0"/>
    <col customWidth="1" min="13" max="13" width="20.5"/>
    <col customWidth="1" min="14" max="14" width="22.25"/>
  </cols>
  <sheetData>
    <row r="1">
      <c r="A1" s="52" t="s">
        <v>939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76"/>
    </row>
    <row r="2">
      <c r="A2" s="52" t="s">
        <v>466</v>
      </c>
      <c r="B2" s="72" t="s">
        <v>1002</v>
      </c>
      <c r="C2" s="52"/>
      <c r="D2" s="52"/>
      <c r="E2" s="52"/>
      <c r="F2" s="52">
        <v>4.726</v>
      </c>
      <c r="G2" s="52">
        <v>16.746</v>
      </c>
      <c r="H2" s="52">
        <v>33.38</v>
      </c>
      <c r="I2" s="52">
        <f t="shared" ref="I2:I3" si="1">H2-16.3</f>
        <v>17.08</v>
      </c>
      <c r="J2" s="52"/>
      <c r="K2" s="52"/>
      <c r="L2" s="52">
        <v>3.0</v>
      </c>
      <c r="M2" s="52"/>
      <c r="N2" s="52">
        <f>'Totals % Goal'!F15</f>
        <v>1.9</v>
      </c>
      <c r="O2" s="52"/>
      <c r="P2" s="52"/>
      <c r="Q2" s="52"/>
    </row>
    <row r="3">
      <c r="A3" s="52"/>
      <c r="B3" s="52"/>
      <c r="C3" s="52"/>
      <c r="D3" s="52"/>
      <c r="E3" s="52" t="s">
        <v>1003</v>
      </c>
      <c r="F3" s="52">
        <v>1.29382</v>
      </c>
      <c r="G3" s="52">
        <v>16.757</v>
      </c>
      <c r="H3" s="52">
        <v>33.379</v>
      </c>
      <c r="I3" s="52">
        <f t="shared" si="1"/>
        <v>17.079</v>
      </c>
      <c r="J3" s="52"/>
      <c r="K3" s="52"/>
      <c r="L3" s="52"/>
      <c r="M3" s="52"/>
      <c r="N3" s="52"/>
      <c r="O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 t="s">
        <v>387</v>
      </c>
      <c r="N4" s="7" t="s">
        <v>388</v>
      </c>
      <c r="O4" s="7" t="s">
        <v>65</v>
      </c>
      <c r="P4" s="7" t="s">
        <v>101</v>
      </c>
      <c r="Q4" s="7" t="s">
        <v>253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156">
        <v>45252.0</v>
      </c>
      <c r="B5" s="52">
        <v>3119.0</v>
      </c>
      <c r="C5" s="52" t="s">
        <v>471</v>
      </c>
      <c r="D5" s="52">
        <v>33.379</v>
      </c>
      <c r="E5" s="52">
        <v>36.0</v>
      </c>
      <c r="F5" s="52">
        <v>109.11</v>
      </c>
      <c r="G5" s="52">
        <v>6433230.0</v>
      </c>
      <c r="H5" s="52">
        <v>70.16</v>
      </c>
      <c r="I5" s="52" t="s">
        <v>65</v>
      </c>
      <c r="J5" s="52" t="s">
        <v>164</v>
      </c>
      <c r="K5" s="52" t="s">
        <v>203</v>
      </c>
      <c r="L5" s="76"/>
      <c r="M5" s="52" t="str">
        <f t="shared" ref="M5:M172" si="2">if(K5="low","140MeV","750MeV")</f>
        <v>750MeV</v>
      </c>
      <c r="N5" s="76" t="str">
        <f t="shared" ref="N5:N172" si="3">if(K5="low","140MeV","650MeV")</f>
        <v>650MeV</v>
      </c>
      <c r="O5" s="76">
        <f>if($I5="LH2",0+$F5,0)</f>
        <v>109.11</v>
      </c>
      <c r="P5" s="76">
        <f>if($I5="LD2",0+$F5,0)</f>
        <v>0</v>
      </c>
      <c r="Q5" s="76">
        <f>if($I5="dummy",0+$F5,0)</f>
        <v>0</v>
      </c>
    </row>
    <row r="6">
      <c r="A6" s="76"/>
      <c r="B6" s="52">
        <v>3120.0</v>
      </c>
      <c r="C6" s="52" t="s">
        <v>471</v>
      </c>
      <c r="D6" s="52">
        <v>33.379</v>
      </c>
      <c r="E6" s="52">
        <v>36.0</v>
      </c>
      <c r="F6" s="52">
        <v>129.24</v>
      </c>
      <c r="G6" s="52">
        <v>7133519.0</v>
      </c>
      <c r="H6" s="52">
        <v>69.9</v>
      </c>
      <c r="I6" s="52" t="s">
        <v>65</v>
      </c>
      <c r="J6" s="52" t="s">
        <v>164</v>
      </c>
      <c r="K6" s="52" t="s">
        <v>203</v>
      </c>
      <c r="L6" s="76"/>
      <c r="M6" s="52" t="str">
        <f t="shared" si="2"/>
        <v>750MeV</v>
      </c>
      <c r="N6" s="76" t="str">
        <f t="shared" si="3"/>
        <v>650MeV</v>
      </c>
      <c r="O6" s="76">
        <f t="shared" ref="O6:O15" si="4">if($I6="LH2",$O5+$F6,$O5+0)</f>
        <v>238.35</v>
      </c>
      <c r="P6" s="76">
        <f t="shared" ref="P6:P15" si="5">if($I6="LD2",$P5+$F6,$P5+0)</f>
        <v>0</v>
      </c>
      <c r="Q6" s="76">
        <f t="shared" ref="Q6:Q15" si="6">if($I6="dummy",$Q5+$F6,$Q5+0)</f>
        <v>0</v>
      </c>
    </row>
    <row r="7">
      <c r="A7" s="104"/>
      <c r="B7" s="52">
        <v>3121.0</v>
      </c>
      <c r="C7" s="52" t="s">
        <v>471</v>
      </c>
      <c r="D7" s="52">
        <v>33.379</v>
      </c>
      <c r="E7" s="52">
        <v>24.0</v>
      </c>
      <c r="F7" s="52">
        <v>40.92</v>
      </c>
      <c r="G7" s="52">
        <v>1580925.0</v>
      </c>
      <c r="H7" s="52">
        <v>32.1</v>
      </c>
      <c r="I7" s="52" t="s">
        <v>65</v>
      </c>
      <c r="J7" s="52" t="s">
        <v>164</v>
      </c>
      <c r="K7" s="52" t="s">
        <v>203</v>
      </c>
      <c r="L7" s="76"/>
      <c r="M7" s="52" t="str">
        <f t="shared" si="2"/>
        <v>750MeV</v>
      </c>
      <c r="N7" s="76" t="str">
        <f t="shared" si="3"/>
        <v>650MeV</v>
      </c>
      <c r="O7" s="76">
        <f t="shared" si="4"/>
        <v>279.27</v>
      </c>
      <c r="P7" s="76">
        <f t="shared" si="5"/>
        <v>0</v>
      </c>
      <c r="Q7" s="76">
        <f t="shared" si="6"/>
        <v>0</v>
      </c>
    </row>
    <row r="8">
      <c r="A8" s="76"/>
      <c r="B8" s="52">
        <v>3122.0</v>
      </c>
      <c r="C8" s="52" t="s">
        <v>471</v>
      </c>
      <c r="D8" s="52">
        <v>33.379</v>
      </c>
      <c r="E8" s="52">
        <v>12.0</v>
      </c>
      <c r="F8" s="52">
        <v>7.28</v>
      </c>
      <c r="G8" s="52">
        <v>189942.0</v>
      </c>
      <c r="H8" s="52">
        <v>22.66</v>
      </c>
      <c r="I8" s="52" t="s">
        <v>65</v>
      </c>
      <c r="J8" s="52" t="s">
        <v>164</v>
      </c>
      <c r="K8" s="52" t="s">
        <v>203</v>
      </c>
      <c r="L8" s="52" t="s">
        <v>1004</v>
      </c>
      <c r="M8" s="52" t="str">
        <f t="shared" si="2"/>
        <v>750MeV</v>
      </c>
      <c r="N8" s="76" t="str">
        <f t="shared" si="3"/>
        <v>650MeV</v>
      </c>
      <c r="O8" s="76">
        <f t="shared" si="4"/>
        <v>286.55</v>
      </c>
      <c r="P8" s="76">
        <f t="shared" si="5"/>
        <v>0</v>
      </c>
      <c r="Q8" s="76">
        <f t="shared" si="6"/>
        <v>0</v>
      </c>
    </row>
    <row r="9">
      <c r="A9" s="76"/>
      <c r="B9" s="52">
        <v>3123.0</v>
      </c>
      <c r="C9" s="52" t="s">
        <v>471</v>
      </c>
      <c r="D9" s="52">
        <v>33.379</v>
      </c>
      <c r="E9" s="52">
        <v>12.0</v>
      </c>
      <c r="F9" s="52">
        <v>28.89</v>
      </c>
      <c r="G9" s="52">
        <v>437189.0</v>
      </c>
      <c r="H9" s="52">
        <v>30.69</v>
      </c>
      <c r="I9" s="52" t="s">
        <v>65</v>
      </c>
      <c r="J9" s="52" t="s">
        <v>164</v>
      </c>
      <c r="K9" s="52" t="s">
        <v>203</v>
      </c>
      <c r="L9" s="76"/>
      <c r="M9" s="52" t="str">
        <f t="shared" si="2"/>
        <v>750MeV</v>
      </c>
      <c r="N9" s="76" t="str">
        <f t="shared" si="3"/>
        <v>650MeV</v>
      </c>
      <c r="O9" s="76">
        <f t="shared" si="4"/>
        <v>315.44</v>
      </c>
      <c r="P9" s="76">
        <f t="shared" si="5"/>
        <v>0</v>
      </c>
      <c r="Q9" s="76">
        <f t="shared" si="6"/>
        <v>0</v>
      </c>
    </row>
    <row r="10">
      <c r="A10" s="76"/>
      <c r="B10" s="52">
        <v>3124.0</v>
      </c>
      <c r="C10" s="52" t="s">
        <v>475</v>
      </c>
      <c r="D10" s="52">
        <v>33.379</v>
      </c>
      <c r="E10" s="52">
        <v>36.0</v>
      </c>
      <c r="F10" s="52">
        <v>42.93</v>
      </c>
      <c r="G10" s="52">
        <v>2397516.0</v>
      </c>
      <c r="H10" s="52">
        <v>23.94</v>
      </c>
      <c r="I10" s="52" t="s">
        <v>65</v>
      </c>
      <c r="J10" s="52" t="s">
        <v>102</v>
      </c>
      <c r="K10" s="52" t="s">
        <v>203</v>
      </c>
      <c r="L10" s="76"/>
      <c r="M10" s="52" t="str">
        <f t="shared" si="2"/>
        <v>750MeV</v>
      </c>
      <c r="N10" s="76" t="str">
        <f t="shared" si="3"/>
        <v>650MeV</v>
      </c>
      <c r="O10" s="76">
        <f t="shared" si="4"/>
        <v>358.37</v>
      </c>
      <c r="P10" s="76">
        <f t="shared" si="5"/>
        <v>0</v>
      </c>
      <c r="Q10" s="76">
        <f t="shared" si="6"/>
        <v>0</v>
      </c>
    </row>
    <row r="11">
      <c r="A11" s="104"/>
      <c r="B11" s="52">
        <v>3125.0</v>
      </c>
      <c r="C11" s="52" t="s">
        <v>475</v>
      </c>
      <c r="D11" s="52">
        <v>33.379</v>
      </c>
      <c r="E11" s="52">
        <v>24.0</v>
      </c>
      <c r="F11" s="52">
        <v>0.0</v>
      </c>
      <c r="G11" s="52">
        <v>0.0</v>
      </c>
      <c r="H11" s="52">
        <v>0.0</v>
      </c>
      <c r="I11" s="52" t="s">
        <v>65</v>
      </c>
      <c r="J11" s="52" t="s">
        <v>53</v>
      </c>
      <c r="K11" s="52" t="s">
        <v>203</v>
      </c>
      <c r="L11" s="52" t="s">
        <v>1005</v>
      </c>
      <c r="M11" s="52" t="str">
        <f t="shared" si="2"/>
        <v>750MeV</v>
      </c>
      <c r="N11" s="76" t="str">
        <f t="shared" si="3"/>
        <v>650MeV</v>
      </c>
      <c r="O11" s="76">
        <f t="shared" si="4"/>
        <v>358.37</v>
      </c>
      <c r="P11" s="76">
        <f t="shared" si="5"/>
        <v>0</v>
      </c>
      <c r="Q11" s="76">
        <f t="shared" si="6"/>
        <v>0</v>
      </c>
    </row>
    <row r="12">
      <c r="A12" s="76"/>
      <c r="B12" s="52">
        <v>3126.0</v>
      </c>
      <c r="C12" s="52" t="s">
        <v>471</v>
      </c>
      <c r="D12" s="52">
        <v>33.379</v>
      </c>
      <c r="E12" s="52">
        <v>24.0</v>
      </c>
      <c r="F12" s="52">
        <v>25.56</v>
      </c>
      <c r="G12" s="52">
        <v>988275.0</v>
      </c>
      <c r="H12" s="52">
        <v>22.54</v>
      </c>
      <c r="I12" s="52" t="s">
        <v>65</v>
      </c>
      <c r="J12" s="52" t="s">
        <v>53</v>
      </c>
      <c r="K12" s="52" t="s">
        <v>203</v>
      </c>
      <c r="L12" s="52"/>
      <c r="M12" s="52" t="str">
        <f t="shared" si="2"/>
        <v>750MeV</v>
      </c>
      <c r="N12" s="76" t="str">
        <f t="shared" si="3"/>
        <v>650MeV</v>
      </c>
      <c r="O12" s="76">
        <f t="shared" si="4"/>
        <v>383.93</v>
      </c>
      <c r="P12" s="76">
        <f t="shared" si="5"/>
        <v>0</v>
      </c>
      <c r="Q12" s="76">
        <f t="shared" si="6"/>
        <v>0</v>
      </c>
    </row>
    <row r="13">
      <c r="A13" s="76"/>
      <c r="B13" s="52">
        <v>3127.0</v>
      </c>
      <c r="C13" s="52" t="s">
        <v>471</v>
      </c>
      <c r="D13" s="52">
        <v>33.379</v>
      </c>
      <c r="E13" s="52">
        <v>12.0</v>
      </c>
      <c r="F13" s="52">
        <v>9.94</v>
      </c>
      <c r="G13" s="52">
        <v>693365.0</v>
      </c>
      <c r="H13" s="52">
        <v>25.91</v>
      </c>
      <c r="I13" s="52" t="s">
        <v>65</v>
      </c>
      <c r="J13" s="52" t="s">
        <v>164</v>
      </c>
      <c r="K13" s="52" t="s">
        <v>477</v>
      </c>
      <c r="L13" s="52"/>
      <c r="M13" s="52" t="str">
        <f t="shared" si="2"/>
        <v>140MeV</v>
      </c>
      <c r="N13" s="76" t="str">
        <f t="shared" si="3"/>
        <v>140MeV</v>
      </c>
      <c r="O13" s="76">
        <f t="shared" si="4"/>
        <v>393.87</v>
      </c>
      <c r="P13" s="76">
        <f t="shared" si="5"/>
        <v>0</v>
      </c>
      <c r="Q13" s="76">
        <f t="shared" si="6"/>
        <v>0</v>
      </c>
    </row>
    <row r="14">
      <c r="A14" s="76"/>
      <c r="B14" s="52">
        <v>3128.0</v>
      </c>
      <c r="C14" s="52" t="s">
        <v>471</v>
      </c>
      <c r="D14" s="52">
        <v>33.379</v>
      </c>
      <c r="E14" s="52">
        <v>12.0</v>
      </c>
      <c r="F14" s="52">
        <v>6.65</v>
      </c>
      <c r="G14" s="52">
        <v>441176.0</v>
      </c>
      <c r="H14" s="52">
        <v>9.69</v>
      </c>
      <c r="I14" s="52" t="s">
        <v>65</v>
      </c>
      <c r="J14" s="52" t="s">
        <v>164</v>
      </c>
      <c r="K14" s="52" t="s">
        <v>477</v>
      </c>
      <c r="L14" s="52"/>
      <c r="M14" s="52" t="str">
        <f t="shared" si="2"/>
        <v>140MeV</v>
      </c>
      <c r="N14" s="76" t="str">
        <f t="shared" si="3"/>
        <v>140MeV</v>
      </c>
      <c r="O14" s="76">
        <f t="shared" si="4"/>
        <v>400.52</v>
      </c>
      <c r="P14" s="76">
        <f t="shared" si="5"/>
        <v>0</v>
      </c>
      <c r="Q14" s="76">
        <f t="shared" si="6"/>
        <v>0</v>
      </c>
    </row>
    <row r="15">
      <c r="A15" s="76"/>
      <c r="B15" s="52">
        <v>3129.0</v>
      </c>
      <c r="C15" s="52" t="s">
        <v>190</v>
      </c>
      <c r="D15" s="52">
        <v>33.379</v>
      </c>
      <c r="E15" s="52">
        <v>36.0</v>
      </c>
      <c r="F15" s="52">
        <v>0.0</v>
      </c>
      <c r="G15" s="52">
        <v>207258.0</v>
      </c>
      <c r="H15" s="52">
        <v>2.12</v>
      </c>
      <c r="I15" s="52" t="s">
        <v>65</v>
      </c>
      <c r="J15" s="52" t="s">
        <v>399</v>
      </c>
      <c r="K15" s="52" t="s">
        <v>223</v>
      </c>
      <c r="L15" s="52"/>
      <c r="M15" s="52" t="str">
        <f t="shared" si="2"/>
        <v>750MeV</v>
      </c>
      <c r="N15" s="76" t="str">
        <f t="shared" si="3"/>
        <v>650MeV</v>
      </c>
      <c r="O15" s="76">
        <f t="shared" si="4"/>
        <v>400.52</v>
      </c>
      <c r="P15" s="76">
        <f t="shared" si="5"/>
        <v>0</v>
      </c>
      <c r="Q15" s="76">
        <f t="shared" si="6"/>
        <v>0</v>
      </c>
    </row>
    <row r="16">
      <c r="A16" s="76"/>
      <c r="B16" s="52">
        <v>3130.0</v>
      </c>
      <c r="C16" s="52" t="s">
        <v>471</v>
      </c>
      <c r="D16" s="52">
        <v>33.379</v>
      </c>
      <c r="E16" s="52">
        <v>36.0</v>
      </c>
      <c r="F16" s="52">
        <v>21.62</v>
      </c>
      <c r="G16" s="52">
        <v>1029961.0</v>
      </c>
      <c r="H16" s="52">
        <v>11.41</v>
      </c>
      <c r="I16" s="52" t="s">
        <v>65</v>
      </c>
      <c r="J16" s="52" t="s">
        <v>400</v>
      </c>
      <c r="K16" s="52" t="s">
        <v>223</v>
      </c>
      <c r="L16" s="52"/>
      <c r="M16" s="52" t="str">
        <f t="shared" si="2"/>
        <v>750MeV</v>
      </c>
      <c r="N16" s="76" t="str">
        <f t="shared" si="3"/>
        <v>650MeV</v>
      </c>
      <c r="O16" s="76">
        <f>if($I16="LH2",$O15+$H16,$O15+0)</f>
        <v>411.93</v>
      </c>
      <c r="P16" s="76">
        <f>if($I16="LD2",$P15+$H16,$P15+0)</f>
        <v>0</v>
      </c>
      <c r="Q16" s="76">
        <f>if($I16="dummy",$Q15+$H16,$Q15+0)</f>
        <v>0</v>
      </c>
    </row>
    <row r="17">
      <c r="A17" s="43" t="s">
        <v>78</v>
      </c>
      <c r="B17" s="43">
        <v>3131.0</v>
      </c>
      <c r="C17" s="43" t="s">
        <v>190</v>
      </c>
      <c r="D17" s="43">
        <v>33.379</v>
      </c>
      <c r="E17" s="43">
        <v>36.0</v>
      </c>
      <c r="F17" s="43">
        <v>0.0</v>
      </c>
      <c r="G17" s="43">
        <v>899324.0</v>
      </c>
      <c r="H17" s="43">
        <v>13.12</v>
      </c>
      <c r="I17" s="43" t="s">
        <v>229</v>
      </c>
      <c r="J17" s="43" t="s">
        <v>164</v>
      </c>
      <c r="K17" s="43" t="s">
        <v>203</v>
      </c>
      <c r="L17" s="43" t="s">
        <v>1006</v>
      </c>
      <c r="M17" s="43" t="str">
        <f t="shared" si="2"/>
        <v>750MeV</v>
      </c>
      <c r="N17" s="139" t="str">
        <f t="shared" si="3"/>
        <v>650MeV</v>
      </c>
      <c r="O17" s="139">
        <f t="shared" ref="O17:O172" si="7">if($I17="LH2",$O16+$F17,$O16+0)</f>
        <v>411.93</v>
      </c>
      <c r="P17" s="139">
        <f t="shared" ref="P17:P172" si="8">if($I17="LD2",$P16+$F17,$P16+0)</f>
        <v>0</v>
      </c>
      <c r="Q17" s="139">
        <f t="shared" ref="Q17:Q172" si="9">if($I17="dummy",$Q16+$F17,$Q16+0)</f>
        <v>0</v>
      </c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</row>
    <row r="18">
      <c r="A18" s="139"/>
      <c r="B18" s="43">
        <v>3132.0</v>
      </c>
      <c r="C18" s="43" t="s">
        <v>190</v>
      </c>
      <c r="D18" s="43">
        <v>33.379</v>
      </c>
      <c r="E18" s="43">
        <v>36.0</v>
      </c>
      <c r="F18" s="43">
        <v>0.0</v>
      </c>
      <c r="G18" s="43"/>
      <c r="H18" s="43"/>
      <c r="I18" s="43" t="s">
        <v>229</v>
      </c>
      <c r="J18" s="43" t="s">
        <v>164</v>
      </c>
      <c r="K18" s="43" t="s">
        <v>203</v>
      </c>
      <c r="L18" s="43" t="s">
        <v>1006</v>
      </c>
      <c r="M18" s="43" t="str">
        <f t="shared" si="2"/>
        <v>750MeV</v>
      </c>
      <c r="N18" s="139" t="str">
        <f t="shared" si="3"/>
        <v>650MeV</v>
      </c>
      <c r="O18" s="139">
        <f t="shared" si="7"/>
        <v>411.93</v>
      </c>
      <c r="P18" s="139">
        <f t="shared" si="8"/>
        <v>0</v>
      </c>
      <c r="Q18" s="139">
        <f t="shared" si="9"/>
        <v>0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</row>
    <row r="19">
      <c r="A19" s="139"/>
      <c r="B19" s="43">
        <v>3133.0</v>
      </c>
      <c r="C19" s="43" t="s">
        <v>190</v>
      </c>
      <c r="D19" s="43">
        <v>33.379</v>
      </c>
      <c r="E19" s="43"/>
      <c r="F19" s="43">
        <v>0.0</v>
      </c>
      <c r="G19" s="43"/>
      <c r="H19" s="43"/>
      <c r="I19" s="43" t="s">
        <v>229</v>
      </c>
      <c r="J19" s="43" t="s">
        <v>164</v>
      </c>
      <c r="K19" s="43" t="s">
        <v>203</v>
      </c>
      <c r="L19" s="43" t="s">
        <v>1006</v>
      </c>
      <c r="M19" s="43" t="str">
        <f t="shared" si="2"/>
        <v>750MeV</v>
      </c>
      <c r="N19" s="139" t="str">
        <f t="shared" si="3"/>
        <v>650MeV</v>
      </c>
      <c r="O19" s="139">
        <f t="shared" si="7"/>
        <v>411.93</v>
      </c>
      <c r="P19" s="139">
        <f t="shared" si="8"/>
        <v>0</v>
      </c>
      <c r="Q19" s="139">
        <f t="shared" si="9"/>
        <v>0</v>
      </c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</row>
    <row r="20">
      <c r="A20" s="139"/>
      <c r="B20" s="43">
        <v>3134.0</v>
      </c>
      <c r="C20" s="43" t="s">
        <v>190</v>
      </c>
      <c r="D20" s="43">
        <v>33.379</v>
      </c>
      <c r="E20" s="43"/>
      <c r="F20" s="43">
        <v>0.0</v>
      </c>
      <c r="G20" s="43"/>
      <c r="H20" s="43"/>
      <c r="I20" s="43" t="s">
        <v>229</v>
      </c>
      <c r="J20" s="43" t="s">
        <v>164</v>
      </c>
      <c r="K20" s="43" t="s">
        <v>203</v>
      </c>
      <c r="L20" s="43" t="s">
        <v>1006</v>
      </c>
      <c r="M20" s="43" t="str">
        <f t="shared" si="2"/>
        <v>750MeV</v>
      </c>
      <c r="N20" s="139" t="str">
        <f t="shared" si="3"/>
        <v>650MeV</v>
      </c>
      <c r="O20" s="139">
        <f t="shared" si="7"/>
        <v>411.93</v>
      </c>
      <c r="P20" s="139">
        <f t="shared" si="8"/>
        <v>0</v>
      </c>
      <c r="Q20" s="139">
        <f t="shared" si="9"/>
        <v>0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</row>
    <row r="21">
      <c r="A21" s="139"/>
      <c r="B21" s="43">
        <v>3135.0</v>
      </c>
      <c r="C21" s="43" t="s">
        <v>190</v>
      </c>
      <c r="D21" s="43">
        <v>33.379</v>
      </c>
      <c r="E21" s="43"/>
      <c r="F21" s="43">
        <v>0.0</v>
      </c>
      <c r="G21" s="43"/>
      <c r="H21" s="43"/>
      <c r="I21" s="43" t="s">
        <v>229</v>
      </c>
      <c r="J21" s="43" t="s">
        <v>164</v>
      </c>
      <c r="K21" s="43" t="s">
        <v>203</v>
      </c>
      <c r="L21" s="43" t="s">
        <v>1006</v>
      </c>
      <c r="M21" s="43" t="str">
        <f t="shared" si="2"/>
        <v>750MeV</v>
      </c>
      <c r="N21" s="139" t="str">
        <f t="shared" si="3"/>
        <v>650MeV</v>
      </c>
      <c r="O21" s="139">
        <f t="shared" si="7"/>
        <v>411.93</v>
      </c>
      <c r="P21" s="139">
        <f t="shared" si="8"/>
        <v>0</v>
      </c>
      <c r="Q21" s="139">
        <f t="shared" si="9"/>
        <v>0</v>
      </c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</row>
    <row r="22">
      <c r="A22" s="139"/>
      <c r="B22" s="43">
        <v>3136.0</v>
      </c>
      <c r="C22" s="43" t="s">
        <v>471</v>
      </c>
      <c r="D22" s="43">
        <v>33.379</v>
      </c>
      <c r="E22" s="43">
        <v>36.0</v>
      </c>
      <c r="F22" s="43">
        <v>36.4</v>
      </c>
      <c r="G22" s="43">
        <v>1693472.0</v>
      </c>
      <c r="H22" s="43">
        <v>20.96</v>
      </c>
      <c r="I22" s="43" t="s">
        <v>229</v>
      </c>
      <c r="J22" s="43" t="s">
        <v>164</v>
      </c>
      <c r="K22" s="43" t="s">
        <v>203</v>
      </c>
      <c r="L22" s="43"/>
      <c r="M22" s="43" t="str">
        <f t="shared" si="2"/>
        <v>750MeV</v>
      </c>
      <c r="N22" s="139" t="str">
        <f t="shared" si="3"/>
        <v>650MeV</v>
      </c>
      <c r="O22" s="139">
        <f t="shared" si="7"/>
        <v>411.93</v>
      </c>
      <c r="P22" s="139">
        <f t="shared" si="8"/>
        <v>0</v>
      </c>
      <c r="Q22" s="139">
        <f t="shared" si="9"/>
        <v>36.4</v>
      </c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</row>
    <row r="23">
      <c r="A23" s="243"/>
      <c r="B23" s="43">
        <v>3137.0</v>
      </c>
      <c r="C23" s="43" t="s">
        <v>471</v>
      </c>
      <c r="D23" s="43">
        <v>33.379</v>
      </c>
      <c r="E23" s="43">
        <v>18.0</v>
      </c>
      <c r="F23" s="43">
        <v>16.92</v>
      </c>
      <c r="G23" s="43">
        <v>409201.0</v>
      </c>
      <c r="H23" s="43">
        <v>17.53</v>
      </c>
      <c r="I23" s="43" t="s">
        <v>229</v>
      </c>
      <c r="J23" s="43" t="s">
        <v>164</v>
      </c>
      <c r="K23" s="43" t="s">
        <v>203</v>
      </c>
      <c r="L23" s="139"/>
      <c r="M23" s="43" t="str">
        <f t="shared" si="2"/>
        <v>750MeV</v>
      </c>
      <c r="N23" s="139" t="str">
        <f t="shared" si="3"/>
        <v>650MeV</v>
      </c>
      <c r="O23" s="139">
        <f t="shared" si="7"/>
        <v>411.93</v>
      </c>
      <c r="P23" s="139">
        <f t="shared" si="8"/>
        <v>0</v>
      </c>
      <c r="Q23" s="139">
        <f t="shared" si="9"/>
        <v>53.32</v>
      </c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</row>
    <row r="24">
      <c r="A24" s="86"/>
      <c r="B24" s="83">
        <v>3138.0</v>
      </c>
      <c r="C24" s="83" t="s">
        <v>471</v>
      </c>
      <c r="D24" s="83">
        <v>33.379</v>
      </c>
      <c r="E24" s="83">
        <v>15.0</v>
      </c>
      <c r="F24" s="83">
        <v>34.45</v>
      </c>
      <c r="G24" s="83">
        <v>7373694.0</v>
      </c>
      <c r="H24" s="83">
        <v>41.05</v>
      </c>
      <c r="I24" s="83" t="s">
        <v>101</v>
      </c>
      <c r="J24" s="83" t="s">
        <v>164</v>
      </c>
      <c r="K24" s="83" t="s">
        <v>203</v>
      </c>
      <c r="L24" s="83"/>
      <c r="M24" s="83" t="str">
        <f t="shared" si="2"/>
        <v>750MeV</v>
      </c>
      <c r="N24" s="86" t="str">
        <f t="shared" si="3"/>
        <v>650MeV</v>
      </c>
      <c r="O24" s="86">
        <f t="shared" si="7"/>
        <v>411.93</v>
      </c>
      <c r="P24" s="86">
        <f t="shared" si="8"/>
        <v>34.45</v>
      </c>
      <c r="Q24" s="86">
        <f t="shared" si="9"/>
        <v>53.32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>
      <c r="A25" s="86"/>
      <c r="B25" s="83">
        <v>3139.0</v>
      </c>
      <c r="C25" s="83" t="s">
        <v>471</v>
      </c>
      <c r="D25" s="83">
        <v>33.379</v>
      </c>
      <c r="E25" s="83">
        <v>15.0</v>
      </c>
      <c r="F25" s="83">
        <v>0.0</v>
      </c>
      <c r="G25" s="83">
        <v>0.0</v>
      </c>
      <c r="H25" s="83">
        <v>0.0</v>
      </c>
      <c r="I25" s="83" t="s">
        <v>101</v>
      </c>
      <c r="J25" s="83" t="s">
        <v>164</v>
      </c>
      <c r="K25" s="83" t="s">
        <v>203</v>
      </c>
      <c r="L25" s="83" t="s">
        <v>1005</v>
      </c>
      <c r="M25" s="83" t="str">
        <f t="shared" si="2"/>
        <v>750MeV</v>
      </c>
      <c r="N25" s="86" t="str">
        <f t="shared" si="3"/>
        <v>650MeV</v>
      </c>
      <c r="O25" s="86">
        <f t="shared" si="7"/>
        <v>411.93</v>
      </c>
      <c r="P25" s="86">
        <f t="shared" si="8"/>
        <v>34.45</v>
      </c>
      <c r="Q25" s="86">
        <f t="shared" si="9"/>
        <v>53.32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>
      <c r="A26" s="86"/>
      <c r="B26" s="83">
        <v>3140.0</v>
      </c>
      <c r="C26" s="83" t="s">
        <v>471</v>
      </c>
      <c r="D26" s="83">
        <v>33.379</v>
      </c>
      <c r="E26" s="83">
        <v>15.0</v>
      </c>
      <c r="F26" s="83">
        <v>53.37</v>
      </c>
      <c r="G26" s="83">
        <v>8175223.0</v>
      </c>
      <c r="H26" s="83">
        <v>65.43</v>
      </c>
      <c r="I26" s="83" t="s">
        <v>101</v>
      </c>
      <c r="J26" s="83" t="s">
        <v>164</v>
      </c>
      <c r="K26" s="83" t="s">
        <v>203</v>
      </c>
      <c r="L26" s="83"/>
      <c r="M26" s="83" t="str">
        <f t="shared" si="2"/>
        <v>750MeV</v>
      </c>
      <c r="N26" s="86" t="str">
        <f t="shared" si="3"/>
        <v>650MeV</v>
      </c>
      <c r="O26" s="86">
        <f t="shared" si="7"/>
        <v>411.93</v>
      </c>
      <c r="P26" s="86">
        <f t="shared" si="8"/>
        <v>87.82</v>
      </c>
      <c r="Q26" s="86">
        <f t="shared" si="9"/>
        <v>53.32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>
      <c r="A27" s="86"/>
      <c r="B27" s="83">
        <v>3141.0</v>
      </c>
      <c r="C27" s="83" t="s">
        <v>471</v>
      </c>
      <c r="D27" s="83">
        <v>33.379</v>
      </c>
      <c r="E27" s="83">
        <v>15.0</v>
      </c>
      <c r="F27" s="83">
        <v>59.25</v>
      </c>
      <c r="G27" s="83">
        <v>9072379.0</v>
      </c>
      <c r="H27" s="83">
        <v>73.68</v>
      </c>
      <c r="I27" s="83" t="s">
        <v>101</v>
      </c>
      <c r="J27" s="83" t="s">
        <v>164</v>
      </c>
      <c r="K27" s="83" t="s">
        <v>203</v>
      </c>
      <c r="L27" s="83"/>
      <c r="M27" s="83" t="str">
        <f t="shared" si="2"/>
        <v>750MeV</v>
      </c>
      <c r="N27" s="86" t="str">
        <f t="shared" si="3"/>
        <v>650MeV</v>
      </c>
      <c r="O27" s="86">
        <f t="shared" si="7"/>
        <v>411.93</v>
      </c>
      <c r="P27" s="86">
        <f t="shared" si="8"/>
        <v>147.07</v>
      </c>
      <c r="Q27" s="86">
        <f t="shared" si="9"/>
        <v>53.32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>
      <c r="A28" s="86"/>
      <c r="B28" s="83">
        <v>3142.0</v>
      </c>
      <c r="C28" s="83" t="s">
        <v>471</v>
      </c>
      <c r="D28" s="83">
        <v>33.379</v>
      </c>
      <c r="E28" s="83">
        <v>10.0</v>
      </c>
      <c r="F28" s="83">
        <v>13.63</v>
      </c>
      <c r="G28" s="83">
        <v>1439715.0</v>
      </c>
      <c r="H28" s="83">
        <v>24.68</v>
      </c>
      <c r="I28" s="83" t="s">
        <v>101</v>
      </c>
      <c r="J28" s="83" t="s">
        <v>164</v>
      </c>
      <c r="K28" s="83" t="s">
        <v>203</v>
      </c>
      <c r="L28" s="158"/>
      <c r="M28" s="83" t="str">
        <f t="shared" si="2"/>
        <v>750MeV</v>
      </c>
      <c r="N28" s="86" t="str">
        <f t="shared" si="3"/>
        <v>650MeV</v>
      </c>
      <c r="O28" s="86">
        <f t="shared" si="7"/>
        <v>411.93</v>
      </c>
      <c r="P28" s="86">
        <f t="shared" si="8"/>
        <v>160.7</v>
      </c>
      <c r="Q28" s="86">
        <f t="shared" si="9"/>
        <v>53.32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>
      <c r="A29" s="86"/>
      <c r="B29" s="83">
        <v>3143.0</v>
      </c>
      <c r="C29" s="83" t="s">
        <v>471</v>
      </c>
      <c r="D29" s="83">
        <v>33.379</v>
      </c>
      <c r="E29" s="83">
        <v>5.0</v>
      </c>
      <c r="F29" s="83">
        <v>6.25</v>
      </c>
      <c r="G29" s="83">
        <v>363976.0</v>
      </c>
      <c r="H29" s="83">
        <v>21.02</v>
      </c>
      <c r="I29" s="83" t="s">
        <v>101</v>
      </c>
      <c r="J29" s="83" t="s">
        <v>164</v>
      </c>
      <c r="K29" s="83" t="s">
        <v>203</v>
      </c>
      <c r="L29" s="83"/>
      <c r="M29" s="83" t="str">
        <f t="shared" si="2"/>
        <v>750MeV</v>
      </c>
      <c r="N29" s="86" t="str">
        <f t="shared" si="3"/>
        <v>650MeV</v>
      </c>
      <c r="O29" s="86">
        <f t="shared" si="7"/>
        <v>411.93</v>
      </c>
      <c r="P29" s="86">
        <f t="shared" si="8"/>
        <v>166.95</v>
      </c>
      <c r="Q29" s="86">
        <f t="shared" si="9"/>
        <v>53.32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86"/>
      <c r="B30" s="83">
        <v>3144.0</v>
      </c>
      <c r="C30" s="83" t="s">
        <v>475</v>
      </c>
      <c r="D30" s="83">
        <v>33.379</v>
      </c>
      <c r="E30" s="83">
        <v>15.0</v>
      </c>
      <c r="F30" s="83">
        <v>18.51</v>
      </c>
      <c r="G30" s="83">
        <v>2869179.0</v>
      </c>
      <c r="H30" s="83">
        <v>22.64</v>
      </c>
      <c r="I30" s="83" t="s">
        <v>101</v>
      </c>
      <c r="J30" s="83" t="s">
        <v>102</v>
      </c>
      <c r="K30" s="83" t="s">
        <v>203</v>
      </c>
      <c r="L30" s="86"/>
      <c r="M30" s="83" t="str">
        <f t="shared" si="2"/>
        <v>750MeV</v>
      </c>
      <c r="N30" s="86" t="str">
        <f t="shared" si="3"/>
        <v>650MeV</v>
      </c>
      <c r="O30" s="86">
        <f t="shared" si="7"/>
        <v>411.93</v>
      </c>
      <c r="P30" s="86">
        <f t="shared" si="8"/>
        <v>185.46</v>
      </c>
      <c r="Q30" s="86">
        <f t="shared" si="9"/>
        <v>53.32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>
      <c r="A31" s="86"/>
      <c r="B31" s="83">
        <v>3145.0</v>
      </c>
      <c r="C31" s="83" t="s">
        <v>475</v>
      </c>
      <c r="D31" s="83">
        <v>33.379</v>
      </c>
      <c r="E31" s="83">
        <v>10.0</v>
      </c>
      <c r="F31" s="83">
        <v>24.96</v>
      </c>
      <c r="G31" s="83">
        <v>2766830.0</v>
      </c>
      <c r="H31" s="83">
        <v>43.72</v>
      </c>
      <c r="I31" s="83" t="s">
        <v>101</v>
      </c>
      <c r="J31" s="83" t="s">
        <v>53</v>
      </c>
      <c r="K31" s="83" t="s">
        <v>203</v>
      </c>
      <c r="L31" s="86"/>
      <c r="M31" s="83" t="str">
        <f t="shared" si="2"/>
        <v>750MeV</v>
      </c>
      <c r="N31" s="86" t="str">
        <f t="shared" si="3"/>
        <v>650MeV</v>
      </c>
      <c r="O31" s="86">
        <f t="shared" si="7"/>
        <v>411.93</v>
      </c>
      <c r="P31" s="86">
        <f t="shared" si="8"/>
        <v>210.42</v>
      </c>
      <c r="Q31" s="86">
        <f t="shared" si="9"/>
        <v>53.32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>
      <c r="A32" s="86"/>
      <c r="B32" s="83">
        <v>3146.0</v>
      </c>
      <c r="C32" s="83" t="s">
        <v>471</v>
      </c>
      <c r="D32" s="83">
        <v>33.379</v>
      </c>
      <c r="E32" s="83">
        <v>5.0</v>
      </c>
      <c r="F32" s="83">
        <v>6.47</v>
      </c>
      <c r="G32" s="83">
        <v>994067.0</v>
      </c>
      <c r="H32" s="83">
        <v>23.09</v>
      </c>
      <c r="I32" s="83" t="s">
        <v>101</v>
      </c>
      <c r="J32" s="159" t="s">
        <v>164</v>
      </c>
      <c r="K32" s="83" t="s">
        <v>477</v>
      </c>
      <c r="L32" s="159"/>
      <c r="M32" s="83" t="str">
        <f t="shared" si="2"/>
        <v>140MeV</v>
      </c>
      <c r="N32" s="86" t="str">
        <f t="shared" si="3"/>
        <v>140MeV</v>
      </c>
      <c r="O32" s="86">
        <f t="shared" si="7"/>
        <v>411.93</v>
      </c>
      <c r="P32" s="86">
        <f t="shared" si="8"/>
        <v>216.89</v>
      </c>
      <c r="Q32" s="86">
        <f t="shared" si="9"/>
        <v>53.32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>
      <c r="A33" s="86"/>
      <c r="B33" s="83">
        <v>3147.0</v>
      </c>
      <c r="C33" s="83" t="s">
        <v>190</v>
      </c>
      <c r="D33" s="83">
        <v>33.379</v>
      </c>
      <c r="E33" s="83">
        <v>15.0</v>
      </c>
      <c r="F33" s="83">
        <v>0.0</v>
      </c>
      <c r="G33" s="83">
        <v>0.0</v>
      </c>
      <c r="H33" s="83">
        <v>0.0</v>
      </c>
      <c r="I33" s="83" t="s">
        <v>101</v>
      </c>
      <c r="J33" s="159" t="s">
        <v>164</v>
      </c>
      <c r="K33" s="83" t="s">
        <v>223</v>
      </c>
      <c r="L33" s="159"/>
      <c r="M33" s="83" t="str">
        <f t="shared" si="2"/>
        <v>750MeV</v>
      </c>
      <c r="N33" s="86" t="str">
        <f t="shared" si="3"/>
        <v>650MeV</v>
      </c>
      <c r="O33" s="86">
        <f t="shared" si="7"/>
        <v>411.93</v>
      </c>
      <c r="P33" s="86">
        <f t="shared" si="8"/>
        <v>216.89</v>
      </c>
      <c r="Q33" s="86">
        <f t="shared" si="9"/>
        <v>53.32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>
      <c r="A34" s="86"/>
      <c r="B34" s="83">
        <v>3148.0</v>
      </c>
      <c r="C34" s="83" t="s">
        <v>190</v>
      </c>
      <c r="D34" s="83">
        <v>33.379</v>
      </c>
      <c r="E34" s="83">
        <v>15.0</v>
      </c>
      <c r="F34" s="83">
        <v>0.0</v>
      </c>
      <c r="G34" s="83">
        <v>0.0</v>
      </c>
      <c r="H34" s="83">
        <v>0.0</v>
      </c>
      <c r="I34" s="83" t="s">
        <v>101</v>
      </c>
      <c r="J34" s="159" t="s">
        <v>399</v>
      </c>
      <c r="K34" s="83" t="s">
        <v>223</v>
      </c>
      <c r="L34" s="86"/>
      <c r="M34" s="83" t="str">
        <f t="shared" si="2"/>
        <v>750MeV</v>
      </c>
      <c r="N34" s="86" t="str">
        <f t="shared" si="3"/>
        <v>650MeV</v>
      </c>
      <c r="O34" s="86">
        <f t="shared" si="7"/>
        <v>411.93</v>
      </c>
      <c r="P34" s="86">
        <f t="shared" si="8"/>
        <v>216.89</v>
      </c>
      <c r="Q34" s="86">
        <f t="shared" si="9"/>
        <v>53.32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>
      <c r="A35" s="86"/>
      <c r="B35" s="83">
        <v>3149.0</v>
      </c>
      <c r="C35" s="83" t="s">
        <v>471</v>
      </c>
      <c r="D35" s="83">
        <v>33.379</v>
      </c>
      <c r="E35" s="83">
        <v>15.0</v>
      </c>
      <c r="F35" s="83">
        <v>10.38</v>
      </c>
      <c r="G35" s="83">
        <v>1394110.0</v>
      </c>
      <c r="H35" s="83">
        <v>12.39</v>
      </c>
      <c r="I35" s="83" t="s">
        <v>101</v>
      </c>
      <c r="J35" s="159" t="s">
        <v>400</v>
      </c>
      <c r="K35" s="83" t="s">
        <v>223</v>
      </c>
      <c r="L35" s="86"/>
      <c r="M35" s="83" t="str">
        <f t="shared" si="2"/>
        <v>750MeV</v>
      </c>
      <c r="N35" s="86" t="str">
        <f t="shared" si="3"/>
        <v>650MeV</v>
      </c>
      <c r="O35" s="86">
        <f t="shared" si="7"/>
        <v>411.93</v>
      </c>
      <c r="P35" s="86">
        <f t="shared" si="8"/>
        <v>227.27</v>
      </c>
      <c r="Q35" s="86">
        <f t="shared" si="9"/>
        <v>53.32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>
      <c r="A36" s="640">
        <v>45253.0</v>
      </c>
      <c r="B36" s="184">
        <v>3174.0</v>
      </c>
      <c r="C36" s="184" t="s">
        <v>471</v>
      </c>
      <c r="D36" s="52">
        <v>33.379</v>
      </c>
      <c r="E36" s="184">
        <v>36.0</v>
      </c>
      <c r="F36" s="184">
        <v>111.6</v>
      </c>
      <c r="G36" s="184">
        <v>5780842.0</v>
      </c>
      <c r="H36" s="184">
        <v>60.07</v>
      </c>
      <c r="I36" s="641" t="s">
        <v>65</v>
      </c>
      <c r="J36" s="641" t="s">
        <v>164</v>
      </c>
      <c r="K36" s="184" t="s">
        <v>203</v>
      </c>
      <c r="L36" s="433"/>
      <c r="M36" s="52" t="str">
        <f t="shared" si="2"/>
        <v>750MeV</v>
      </c>
      <c r="N36" s="76" t="str">
        <f t="shared" si="3"/>
        <v>650MeV</v>
      </c>
      <c r="O36" s="76">
        <f t="shared" si="7"/>
        <v>523.53</v>
      </c>
      <c r="P36" s="76">
        <f t="shared" si="8"/>
        <v>227.27</v>
      </c>
      <c r="Q36" s="76">
        <f t="shared" si="9"/>
        <v>53.32</v>
      </c>
    </row>
    <row r="37">
      <c r="A37" s="433"/>
      <c r="B37" s="184">
        <v>3175.0</v>
      </c>
      <c r="C37" s="184" t="s">
        <v>190</v>
      </c>
      <c r="D37" s="52">
        <v>33.379</v>
      </c>
      <c r="E37" s="184">
        <v>36.0</v>
      </c>
      <c r="F37" s="184">
        <v>0.0</v>
      </c>
      <c r="G37" s="184">
        <v>0.0</v>
      </c>
      <c r="H37" s="184">
        <v>0.0</v>
      </c>
      <c r="I37" s="641" t="s">
        <v>65</v>
      </c>
      <c r="J37" s="641" t="s">
        <v>164</v>
      </c>
      <c r="K37" s="184" t="s">
        <v>203</v>
      </c>
      <c r="L37" s="184"/>
      <c r="M37" s="52" t="str">
        <f t="shared" si="2"/>
        <v>750MeV</v>
      </c>
      <c r="N37" s="76" t="str">
        <f t="shared" si="3"/>
        <v>650MeV</v>
      </c>
      <c r="O37" s="76">
        <f t="shared" si="7"/>
        <v>523.53</v>
      </c>
      <c r="P37" s="76">
        <f t="shared" si="8"/>
        <v>227.27</v>
      </c>
      <c r="Q37" s="76">
        <f t="shared" si="9"/>
        <v>53.32</v>
      </c>
    </row>
    <row r="38">
      <c r="A38" s="433"/>
      <c r="B38" s="184">
        <v>3176.0</v>
      </c>
      <c r="C38" s="184" t="s">
        <v>471</v>
      </c>
      <c r="D38" s="52">
        <v>33.379</v>
      </c>
      <c r="E38" s="184">
        <v>36.0</v>
      </c>
      <c r="F38" s="184">
        <v>23.25</v>
      </c>
      <c r="G38" s="184">
        <v>1194429.0</v>
      </c>
      <c r="H38" s="184">
        <v>12.18</v>
      </c>
      <c r="I38" s="641" t="s">
        <v>65</v>
      </c>
      <c r="J38" s="641" t="s">
        <v>164</v>
      </c>
      <c r="K38" s="184" t="s">
        <v>203</v>
      </c>
      <c r="L38" s="184" t="s">
        <v>1007</v>
      </c>
      <c r="M38" s="52" t="str">
        <f t="shared" si="2"/>
        <v>750MeV</v>
      </c>
      <c r="N38" s="76" t="str">
        <f t="shared" si="3"/>
        <v>650MeV</v>
      </c>
      <c r="O38" s="76">
        <f t="shared" si="7"/>
        <v>546.78</v>
      </c>
      <c r="P38" s="76">
        <f t="shared" si="8"/>
        <v>227.27</v>
      </c>
      <c r="Q38" s="76">
        <f t="shared" si="9"/>
        <v>53.32</v>
      </c>
    </row>
    <row r="39">
      <c r="A39" s="433"/>
      <c r="B39" s="184">
        <v>3177.0</v>
      </c>
      <c r="C39" s="184" t="s">
        <v>471</v>
      </c>
      <c r="D39" s="52">
        <v>33.379</v>
      </c>
      <c r="E39" s="184">
        <v>24.0</v>
      </c>
      <c r="F39" s="184">
        <v>25.91</v>
      </c>
      <c r="G39" s="184">
        <v>912712.0</v>
      </c>
      <c r="H39" s="184">
        <v>19.44</v>
      </c>
      <c r="I39" s="641" t="s">
        <v>65</v>
      </c>
      <c r="J39" s="641" t="s">
        <v>164</v>
      </c>
      <c r="K39" s="184" t="s">
        <v>203</v>
      </c>
      <c r="L39" s="184"/>
      <c r="M39" s="52" t="str">
        <f t="shared" si="2"/>
        <v>750MeV</v>
      </c>
      <c r="N39" s="76" t="str">
        <f t="shared" si="3"/>
        <v>650MeV</v>
      </c>
      <c r="O39" s="76">
        <f t="shared" si="7"/>
        <v>572.69</v>
      </c>
      <c r="P39" s="76">
        <f t="shared" si="8"/>
        <v>227.27</v>
      </c>
      <c r="Q39" s="76">
        <f t="shared" si="9"/>
        <v>53.32</v>
      </c>
    </row>
    <row r="40">
      <c r="A40" s="640">
        <v>45254.0</v>
      </c>
      <c r="B40" s="184">
        <v>3178.0</v>
      </c>
      <c r="C40" s="184" t="s">
        <v>471</v>
      </c>
      <c r="D40" s="52">
        <v>33.379</v>
      </c>
      <c r="E40" s="184">
        <v>12.0</v>
      </c>
      <c r="F40" s="184">
        <v>12.97</v>
      </c>
      <c r="G40" s="184">
        <v>272233.0</v>
      </c>
      <c r="H40" s="184">
        <v>20.24</v>
      </c>
      <c r="I40" s="641" t="s">
        <v>65</v>
      </c>
      <c r="J40" s="641" t="s">
        <v>164</v>
      </c>
      <c r="K40" s="184" t="s">
        <v>203</v>
      </c>
      <c r="L40" s="642"/>
      <c r="M40" s="52" t="str">
        <f t="shared" si="2"/>
        <v>750MeV</v>
      </c>
      <c r="N40" s="76" t="str">
        <f t="shared" si="3"/>
        <v>650MeV</v>
      </c>
      <c r="O40" s="76">
        <f t="shared" si="7"/>
        <v>585.66</v>
      </c>
      <c r="P40" s="76">
        <f t="shared" si="8"/>
        <v>227.27</v>
      </c>
      <c r="Q40" s="76">
        <f t="shared" si="9"/>
        <v>53.32</v>
      </c>
    </row>
    <row r="41">
      <c r="A41" s="640"/>
      <c r="B41" s="184">
        <v>3179.0</v>
      </c>
      <c r="C41" s="184" t="s">
        <v>471</v>
      </c>
      <c r="D41" s="52">
        <v>33.379</v>
      </c>
      <c r="E41" s="184">
        <v>36.0</v>
      </c>
      <c r="F41" s="184">
        <v>39.07</v>
      </c>
      <c r="G41" s="184">
        <v>2022668.0</v>
      </c>
      <c r="H41" s="184">
        <v>18.76</v>
      </c>
      <c r="I41" s="641" t="s">
        <v>65</v>
      </c>
      <c r="J41" s="184" t="s">
        <v>102</v>
      </c>
      <c r="K41" s="184" t="s">
        <v>203</v>
      </c>
      <c r="L41" s="184"/>
      <c r="M41" s="52" t="str">
        <f t="shared" si="2"/>
        <v>750MeV</v>
      </c>
      <c r="N41" s="76" t="str">
        <f t="shared" si="3"/>
        <v>650MeV</v>
      </c>
      <c r="O41" s="76">
        <f t="shared" si="7"/>
        <v>624.73</v>
      </c>
      <c r="P41" s="76">
        <f t="shared" si="8"/>
        <v>227.27</v>
      </c>
      <c r="Q41" s="76">
        <f t="shared" si="9"/>
        <v>53.32</v>
      </c>
    </row>
    <row r="42">
      <c r="A42" s="433"/>
      <c r="B42" s="184">
        <v>3180.0</v>
      </c>
      <c r="C42" s="184" t="s">
        <v>471</v>
      </c>
      <c r="D42" s="52">
        <v>33.379</v>
      </c>
      <c r="E42" s="184">
        <v>24.0</v>
      </c>
      <c r="F42" s="184">
        <v>51.81</v>
      </c>
      <c r="G42" s="184">
        <v>1912838.0</v>
      </c>
      <c r="H42" s="184">
        <v>38.87</v>
      </c>
      <c r="I42" s="641" t="s">
        <v>65</v>
      </c>
      <c r="J42" s="641" t="s">
        <v>53</v>
      </c>
      <c r="K42" s="184" t="s">
        <v>203</v>
      </c>
      <c r="L42" s="184"/>
      <c r="M42" s="52" t="str">
        <f t="shared" si="2"/>
        <v>750MeV</v>
      </c>
      <c r="N42" s="76" t="str">
        <f t="shared" si="3"/>
        <v>650MeV</v>
      </c>
      <c r="O42" s="76">
        <f t="shared" si="7"/>
        <v>676.54</v>
      </c>
      <c r="P42" s="76">
        <f t="shared" si="8"/>
        <v>227.27</v>
      </c>
      <c r="Q42" s="76">
        <f t="shared" si="9"/>
        <v>53.32</v>
      </c>
    </row>
    <row r="43" ht="16.5" customHeight="1">
      <c r="A43" s="640"/>
      <c r="B43" s="184">
        <v>3181.0</v>
      </c>
      <c r="C43" s="184" t="s">
        <v>471</v>
      </c>
      <c r="D43" s="52">
        <v>33.379</v>
      </c>
      <c r="E43" s="184">
        <v>12.0</v>
      </c>
      <c r="F43" s="184">
        <v>17.14</v>
      </c>
      <c r="G43" s="184">
        <v>1147495.0</v>
      </c>
      <c r="H43" s="184">
        <v>25.1</v>
      </c>
      <c r="I43" s="641" t="s">
        <v>65</v>
      </c>
      <c r="J43" s="641" t="s">
        <v>164</v>
      </c>
      <c r="K43" s="184" t="s">
        <v>477</v>
      </c>
      <c r="L43" s="184"/>
      <c r="M43" s="52" t="str">
        <f t="shared" si="2"/>
        <v>140MeV</v>
      </c>
      <c r="N43" s="76" t="str">
        <f t="shared" si="3"/>
        <v>140MeV</v>
      </c>
      <c r="O43" s="76">
        <f t="shared" si="7"/>
        <v>693.68</v>
      </c>
      <c r="P43" s="76">
        <f t="shared" si="8"/>
        <v>227.27</v>
      </c>
      <c r="Q43" s="76">
        <f t="shared" si="9"/>
        <v>53.32</v>
      </c>
    </row>
    <row r="44">
      <c r="A44" s="640"/>
      <c r="B44" s="184">
        <v>3182.0</v>
      </c>
      <c r="C44" s="184" t="s">
        <v>471</v>
      </c>
      <c r="D44" s="52">
        <v>33.379</v>
      </c>
      <c r="E44" s="184">
        <v>36.0</v>
      </c>
      <c r="F44" s="184">
        <v>17.37</v>
      </c>
      <c r="G44" s="184">
        <v>776033.0</v>
      </c>
      <c r="H44" s="184">
        <v>9.56</v>
      </c>
      <c r="I44" s="641" t="s">
        <v>65</v>
      </c>
      <c r="J44" s="641" t="s">
        <v>399</v>
      </c>
      <c r="K44" s="184" t="s">
        <v>223</v>
      </c>
      <c r="L44" s="184"/>
      <c r="M44" s="184" t="str">
        <f t="shared" si="2"/>
        <v>750MeV</v>
      </c>
      <c r="N44" s="433" t="str">
        <f t="shared" si="3"/>
        <v>650MeV</v>
      </c>
      <c r="O44" s="76">
        <f t="shared" si="7"/>
        <v>711.05</v>
      </c>
      <c r="P44" s="76">
        <f t="shared" si="8"/>
        <v>227.27</v>
      </c>
      <c r="Q44" s="76">
        <f t="shared" si="9"/>
        <v>53.32</v>
      </c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/>
      <c r="AD44" s="185"/>
      <c r="AE44" s="185"/>
      <c r="AF44" s="185"/>
    </row>
    <row r="45">
      <c r="A45" s="139"/>
      <c r="B45" s="43">
        <v>3183.0</v>
      </c>
      <c r="C45" s="43" t="s">
        <v>471</v>
      </c>
      <c r="D45" s="43">
        <v>33.379</v>
      </c>
      <c r="E45" s="43">
        <v>36.0</v>
      </c>
      <c r="F45" s="43">
        <v>30.07</v>
      </c>
      <c r="G45" s="43">
        <v>1411094.0</v>
      </c>
      <c r="H45" s="43">
        <v>17.59</v>
      </c>
      <c r="I45" s="43" t="s">
        <v>229</v>
      </c>
      <c r="J45" s="631" t="s">
        <v>164</v>
      </c>
      <c r="K45" s="43" t="s">
        <v>203</v>
      </c>
      <c r="L45" s="43"/>
      <c r="M45" s="43" t="str">
        <f t="shared" si="2"/>
        <v>750MeV</v>
      </c>
      <c r="N45" s="139" t="str">
        <f t="shared" si="3"/>
        <v>650MeV</v>
      </c>
      <c r="O45" s="139">
        <f t="shared" si="7"/>
        <v>711.05</v>
      </c>
      <c r="P45" s="139">
        <f t="shared" si="8"/>
        <v>227.27</v>
      </c>
      <c r="Q45" s="139">
        <f t="shared" si="9"/>
        <v>83.39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>
      <c r="A46" s="250"/>
      <c r="B46" s="43">
        <v>3184.0</v>
      </c>
      <c r="C46" s="43" t="s">
        <v>471</v>
      </c>
      <c r="D46" s="43">
        <v>33.379</v>
      </c>
      <c r="E46" s="251">
        <v>18.0</v>
      </c>
      <c r="F46" s="251">
        <v>14.7</v>
      </c>
      <c r="G46" s="251">
        <v>345233.0</v>
      </c>
      <c r="H46" s="251">
        <v>14.38</v>
      </c>
      <c r="I46" s="43" t="s">
        <v>229</v>
      </c>
      <c r="J46" s="631" t="s">
        <v>164</v>
      </c>
      <c r="K46" s="43" t="s">
        <v>203</v>
      </c>
      <c r="L46" s="43"/>
      <c r="M46" s="43" t="str">
        <f t="shared" si="2"/>
        <v>750MeV</v>
      </c>
      <c r="N46" s="139" t="str">
        <f t="shared" si="3"/>
        <v>650MeV</v>
      </c>
      <c r="O46" s="139">
        <f t="shared" si="7"/>
        <v>711.05</v>
      </c>
      <c r="P46" s="139">
        <f t="shared" si="8"/>
        <v>227.27</v>
      </c>
      <c r="Q46" s="139">
        <f t="shared" si="9"/>
        <v>98.09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>
      <c r="A47" s="253"/>
      <c r="B47" s="83">
        <v>3185.0</v>
      </c>
      <c r="C47" s="83" t="s">
        <v>471</v>
      </c>
      <c r="D47" s="83">
        <v>33.379</v>
      </c>
      <c r="E47" s="254">
        <v>15.0</v>
      </c>
      <c r="F47" s="254">
        <v>45.68</v>
      </c>
      <c r="G47" s="254">
        <v>6788110.0</v>
      </c>
      <c r="H47" s="254">
        <v>61.63</v>
      </c>
      <c r="I47" s="254" t="s">
        <v>101</v>
      </c>
      <c r="J47" s="159" t="s">
        <v>164</v>
      </c>
      <c r="K47" s="83" t="s">
        <v>203</v>
      </c>
      <c r="L47" s="86"/>
      <c r="M47" s="83" t="str">
        <f t="shared" si="2"/>
        <v>750MeV</v>
      </c>
      <c r="N47" s="86" t="str">
        <f t="shared" si="3"/>
        <v>650MeV</v>
      </c>
      <c r="O47" s="86">
        <f t="shared" si="7"/>
        <v>711.05</v>
      </c>
      <c r="P47" s="86">
        <f t="shared" si="8"/>
        <v>272.95</v>
      </c>
      <c r="Q47" s="86">
        <f t="shared" si="9"/>
        <v>98.09</v>
      </c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>
      <c r="A48" s="253"/>
      <c r="B48" s="83">
        <v>3186.0</v>
      </c>
      <c r="C48" s="83" t="s">
        <v>471</v>
      </c>
      <c r="D48" s="83">
        <v>33.379</v>
      </c>
      <c r="E48" s="254">
        <v>15.0</v>
      </c>
      <c r="F48" s="254">
        <v>50.99</v>
      </c>
      <c r="G48" s="254">
        <v>7675124.0</v>
      </c>
      <c r="H48" s="254">
        <v>61.56</v>
      </c>
      <c r="I48" s="254" t="s">
        <v>101</v>
      </c>
      <c r="J48" s="159" t="s">
        <v>164</v>
      </c>
      <c r="K48" s="83" t="s">
        <v>203</v>
      </c>
      <c r="L48" s="86"/>
      <c r="M48" s="83" t="str">
        <f t="shared" si="2"/>
        <v>750MeV</v>
      </c>
      <c r="N48" s="86" t="str">
        <f t="shared" si="3"/>
        <v>650MeV</v>
      </c>
      <c r="O48" s="86">
        <f t="shared" si="7"/>
        <v>711.05</v>
      </c>
      <c r="P48" s="86">
        <f t="shared" si="8"/>
        <v>323.94</v>
      </c>
      <c r="Q48" s="86">
        <f t="shared" si="9"/>
        <v>98.09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>
      <c r="A49" s="253"/>
      <c r="B49" s="83">
        <v>3187.0</v>
      </c>
      <c r="C49" s="83" t="s">
        <v>471</v>
      </c>
      <c r="D49" s="83">
        <v>33.379</v>
      </c>
      <c r="E49" s="254">
        <v>15.0</v>
      </c>
      <c r="F49" s="254">
        <v>46.28</v>
      </c>
      <c r="G49" s="254">
        <v>6951110.0</v>
      </c>
      <c r="H49" s="254">
        <v>58.03</v>
      </c>
      <c r="I49" s="254" t="s">
        <v>101</v>
      </c>
      <c r="J49" s="159" t="s">
        <v>164</v>
      </c>
      <c r="K49" s="83" t="s">
        <v>203</v>
      </c>
      <c r="L49" s="86"/>
      <c r="M49" s="83" t="str">
        <f t="shared" si="2"/>
        <v>750MeV</v>
      </c>
      <c r="N49" s="86" t="str">
        <f t="shared" si="3"/>
        <v>650MeV</v>
      </c>
      <c r="O49" s="86">
        <f t="shared" si="7"/>
        <v>711.05</v>
      </c>
      <c r="P49" s="86">
        <f t="shared" si="8"/>
        <v>370.22</v>
      </c>
      <c r="Q49" s="86">
        <f t="shared" si="9"/>
        <v>98.09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>
      <c r="A50" s="253"/>
      <c r="B50" s="83">
        <v>3188.0</v>
      </c>
      <c r="C50" s="83" t="s">
        <v>190</v>
      </c>
      <c r="D50" s="83">
        <v>33.379</v>
      </c>
      <c r="E50" s="254">
        <v>5.0</v>
      </c>
      <c r="F50" s="254">
        <v>0.0</v>
      </c>
      <c r="G50" s="254">
        <v>89152.0</v>
      </c>
      <c r="H50" s="254">
        <v>5.0</v>
      </c>
      <c r="I50" s="254" t="s">
        <v>101</v>
      </c>
      <c r="J50" s="159" t="s">
        <v>164</v>
      </c>
      <c r="K50" s="83" t="s">
        <v>203</v>
      </c>
      <c r="L50" s="86"/>
      <c r="M50" s="83" t="str">
        <f t="shared" si="2"/>
        <v>750MeV</v>
      </c>
      <c r="N50" s="86" t="str">
        <f t="shared" si="3"/>
        <v>650MeV</v>
      </c>
      <c r="O50" s="86">
        <f t="shared" si="7"/>
        <v>711.05</v>
      </c>
      <c r="P50" s="86">
        <f t="shared" si="8"/>
        <v>370.22</v>
      </c>
      <c r="Q50" s="86">
        <f t="shared" si="9"/>
        <v>98.09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>
      <c r="A51" s="253"/>
      <c r="B51" s="83">
        <v>3189.0</v>
      </c>
      <c r="C51" s="83" t="s">
        <v>471</v>
      </c>
      <c r="D51" s="83">
        <v>33.379</v>
      </c>
      <c r="E51" s="254">
        <v>15.0</v>
      </c>
      <c r="F51" s="254">
        <v>48.74</v>
      </c>
      <c r="G51" s="254">
        <v>7369996.0</v>
      </c>
      <c r="H51" s="254">
        <v>56.24</v>
      </c>
      <c r="I51" s="254" t="s">
        <v>101</v>
      </c>
      <c r="J51" s="159" t="s">
        <v>164</v>
      </c>
      <c r="K51" s="83" t="s">
        <v>203</v>
      </c>
      <c r="L51" s="83"/>
      <c r="M51" s="83" t="str">
        <f t="shared" si="2"/>
        <v>750MeV</v>
      </c>
      <c r="N51" s="86" t="str">
        <f t="shared" si="3"/>
        <v>650MeV</v>
      </c>
      <c r="O51" s="86">
        <f t="shared" si="7"/>
        <v>711.05</v>
      </c>
      <c r="P51" s="86">
        <f t="shared" si="8"/>
        <v>418.96</v>
      </c>
      <c r="Q51" s="86">
        <f t="shared" si="9"/>
        <v>98.09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>
      <c r="A52" s="253"/>
      <c r="B52" s="83">
        <v>3190.0</v>
      </c>
      <c r="C52" s="83" t="s">
        <v>471</v>
      </c>
      <c r="D52" s="83">
        <v>33.379</v>
      </c>
      <c r="E52" s="254">
        <v>10.0</v>
      </c>
      <c r="F52" s="254">
        <v>11.42</v>
      </c>
      <c r="G52" s="254">
        <v>1230144.0</v>
      </c>
      <c r="H52" s="254">
        <v>27.34</v>
      </c>
      <c r="I52" s="254" t="s">
        <v>101</v>
      </c>
      <c r="J52" s="159" t="s">
        <v>164</v>
      </c>
      <c r="K52" s="83" t="s">
        <v>203</v>
      </c>
      <c r="L52" s="83"/>
      <c r="M52" s="83" t="str">
        <f t="shared" si="2"/>
        <v>750MeV</v>
      </c>
      <c r="N52" s="86" t="str">
        <f t="shared" si="3"/>
        <v>650MeV</v>
      </c>
      <c r="O52" s="86">
        <f t="shared" si="7"/>
        <v>711.05</v>
      </c>
      <c r="P52" s="86">
        <f t="shared" si="8"/>
        <v>430.38</v>
      </c>
      <c r="Q52" s="86">
        <f t="shared" si="9"/>
        <v>98.09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>
      <c r="A53" s="253"/>
      <c r="B53" s="83">
        <v>3191.0</v>
      </c>
      <c r="C53" s="83" t="s">
        <v>471</v>
      </c>
      <c r="D53" s="83">
        <v>33.379</v>
      </c>
      <c r="E53" s="254">
        <v>5.0</v>
      </c>
      <c r="F53" s="254">
        <v>6.1</v>
      </c>
      <c r="G53" s="254">
        <v>355790.0</v>
      </c>
      <c r="H53" s="254">
        <v>21.6</v>
      </c>
      <c r="I53" s="254" t="s">
        <v>101</v>
      </c>
      <c r="J53" s="159" t="s">
        <v>164</v>
      </c>
      <c r="K53" s="83" t="s">
        <v>203</v>
      </c>
      <c r="L53" s="83"/>
      <c r="M53" s="83" t="str">
        <f t="shared" si="2"/>
        <v>750MeV</v>
      </c>
      <c r="N53" s="86" t="str">
        <f t="shared" si="3"/>
        <v>650MeV</v>
      </c>
      <c r="O53" s="86">
        <f t="shared" si="7"/>
        <v>711.05</v>
      </c>
      <c r="P53" s="86">
        <f t="shared" si="8"/>
        <v>436.48</v>
      </c>
      <c r="Q53" s="86">
        <f t="shared" si="9"/>
        <v>98.09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</row>
    <row r="54">
      <c r="A54" s="253"/>
      <c r="B54" s="83">
        <v>3192.0</v>
      </c>
      <c r="C54" s="83" t="s">
        <v>475</v>
      </c>
      <c r="D54" s="83">
        <v>33.379</v>
      </c>
      <c r="E54" s="254">
        <v>15.0</v>
      </c>
      <c r="F54" s="254">
        <v>16.4</v>
      </c>
      <c r="G54" s="254">
        <v>2512522.0</v>
      </c>
      <c r="H54" s="254">
        <v>18.61</v>
      </c>
      <c r="I54" s="254" t="s">
        <v>101</v>
      </c>
      <c r="J54" s="254" t="s">
        <v>102</v>
      </c>
      <c r="K54" s="83" t="s">
        <v>203</v>
      </c>
      <c r="L54" s="83"/>
      <c r="M54" s="83" t="str">
        <f t="shared" si="2"/>
        <v>750MeV</v>
      </c>
      <c r="N54" s="86" t="str">
        <f t="shared" si="3"/>
        <v>650MeV</v>
      </c>
      <c r="O54" s="86">
        <f t="shared" si="7"/>
        <v>711.05</v>
      </c>
      <c r="P54" s="86">
        <f t="shared" si="8"/>
        <v>452.88</v>
      </c>
      <c r="Q54" s="86">
        <f t="shared" si="9"/>
        <v>98.09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>
      <c r="A55" s="253"/>
      <c r="B55" s="83">
        <v>3193.0</v>
      </c>
      <c r="C55" s="83" t="s">
        <v>475</v>
      </c>
      <c r="D55" s="83">
        <v>33.379</v>
      </c>
      <c r="E55" s="254">
        <v>10.0</v>
      </c>
      <c r="F55" s="254">
        <v>22.1</v>
      </c>
      <c r="G55" s="254">
        <v>2349430.0</v>
      </c>
      <c r="H55" s="254">
        <v>38.55</v>
      </c>
      <c r="I55" s="254" t="s">
        <v>101</v>
      </c>
      <c r="J55" s="254" t="s">
        <v>53</v>
      </c>
      <c r="K55" s="83" t="s">
        <v>203</v>
      </c>
      <c r="L55" s="83"/>
      <c r="M55" s="83" t="str">
        <f t="shared" si="2"/>
        <v>750MeV</v>
      </c>
      <c r="N55" s="86" t="str">
        <f t="shared" si="3"/>
        <v>650MeV</v>
      </c>
      <c r="O55" s="86">
        <f t="shared" si="7"/>
        <v>711.05</v>
      </c>
      <c r="P55" s="86">
        <f t="shared" si="8"/>
        <v>474.98</v>
      </c>
      <c r="Q55" s="86">
        <f t="shared" si="9"/>
        <v>98.09</v>
      </c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</row>
    <row r="56">
      <c r="A56" s="253"/>
      <c r="B56" s="83">
        <v>3194.0</v>
      </c>
      <c r="C56" s="83" t="s">
        <v>471</v>
      </c>
      <c r="D56" s="83">
        <v>33.379</v>
      </c>
      <c r="E56" s="254">
        <v>5.0</v>
      </c>
      <c r="F56" s="254">
        <v>6.34</v>
      </c>
      <c r="G56" s="254">
        <v>963062.0</v>
      </c>
      <c r="H56" s="254">
        <v>21.23</v>
      </c>
      <c r="I56" s="254" t="s">
        <v>101</v>
      </c>
      <c r="J56" s="159" t="s">
        <v>164</v>
      </c>
      <c r="K56" s="83" t="s">
        <v>477</v>
      </c>
      <c r="L56" s="83"/>
      <c r="M56" s="83" t="str">
        <f t="shared" si="2"/>
        <v>140MeV</v>
      </c>
      <c r="N56" s="86" t="str">
        <f t="shared" si="3"/>
        <v>140MeV</v>
      </c>
      <c r="O56" s="86">
        <f t="shared" si="7"/>
        <v>711.05</v>
      </c>
      <c r="P56" s="86">
        <f t="shared" si="8"/>
        <v>481.32</v>
      </c>
      <c r="Q56" s="86">
        <f t="shared" si="9"/>
        <v>98.09</v>
      </c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>
      <c r="A57" s="253"/>
      <c r="B57" s="83">
        <v>3195.0</v>
      </c>
      <c r="C57" s="83" t="s">
        <v>471</v>
      </c>
      <c r="D57" s="83">
        <v>33.379</v>
      </c>
      <c r="E57" s="254">
        <v>15.0</v>
      </c>
      <c r="F57" s="254">
        <v>8.93</v>
      </c>
      <c r="G57" s="254">
        <v>1179547.0</v>
      </c>
      <c r="H57" s="254">
        <v>10.14</v>
      </c>
      <c r="I57" s="254" t="s">
        <v>101</v>
      </c>
      <c r="J57" s="159" t="s">
        <v>400</v>
      </c>
      <c r="K57" s="83" t="s">
        <v>223</v>
      </c>
      <c r="L57" s="83"/>
      <c r="M57" s="83" t="str">
        <f t="shared" si="2"/>
        <v>750MeV</v>
      </c>
      <c r="N57" s="86" t="str">
        <f t="shared" si="3"/>
        <v>650MeV</v>
      </c>
      <c r="O57" s="86">
        <f t="shared" si="7"/>
        <v>711.05</v>
      </c>
      <c r="P57" s="86">
        <f t="shared" si="8"/>
        <v>490.25</v>
      </c>
      <c r="Q57" s="86">
        <f t="shared" si="9"/>
        <v>98.09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>
      <c r="A58" s="643">
        <v>45255.0</v>
      </c>
      <c r="B58" s="184">
        <v>3220.0</v>
      </c>
      <c r="C58" s="184" t="s">
        <v>471</v>
      </c>
      <c r="D58" s="52">
        <v>33.379</v>
      </c>
      <c r="E58" s="644">
        <v>36.0</v>
      </c>
      <c r="F58" s="644">
        <v>113.2</v>
      </c>
      <c r="G58" s="644">
        <v>5897881.0</v>
      </c>
      <c r="H58" s="644">
        <v>57.37</v>
      </c>
      <c r="I58" s="644" t="s">
        <v>65</v>
      </c>
      <c r="J58" s="641" t="s">
        <v>164</v>
      </c>
      <c r="K58" s="644" t="s">
        <v>203</v>
      </c>
      <c r="L58" s="184"/>
      <c r="M58" s="184" t="str">
        <f t="shared" si="2"/>
        <v>750MeV</v>
      </c>
      <c r="N58" s="433" t="str">
        <f t="shared" si="3"/>
        <v>650MeV</v>
      </c>
      <c r="O58" s="76">
        <f t="shared" si="7"/>
        <v>824.25</v>
      </c>
      <c r="P58" s="76">
        <f t="shared" si="8"/>
        <v>490.25</v>
      </c>
      <c r="Q58" s="76">
        <f t="shared" si="9"/>
        <v>98.09</v>
      </c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5"/>
    </row>
    <row r="59">
      <c r="A59" s="645"/>
      <c r="B59" s="184">
        <v>3221.0</v>
      </c>
      <c r="C59" s="184" t="s">
        <v>471</v>
      </c>
      <c r="D59" s="52">
        <v>33.379</v>
      </c>
      <c r="E59" s="644">
        <v>36.0</v>
      </c>
      <c r="F59" s="644">
        <v>122.22</v>
      </c>
      <c r="G59" s="644">
        <v>6164371.0</v>
      </c>
      <c r="H59" s="644">
        <v>63.09</v>
      </c>
      <c r="I59" s="644" t="s">
        <v>65</v>
      </c>
      <c r="J59" s="641" t="s">
        <v>409</v>
      </c>
      <c r="K59" s="644" t="s">
        <v>203</v>
      </c>
      <c r="L59" s="184"/>
      <c r="M59" s="184" t="str">
        <f t="shared" si="2"/>
        <v>750MeV</v>
      </c>
      <c r="N59" s="433" t="str">
        <f t="shared" si="3"/>
        <v>650MeV</v>
      </c>
      <c r="O59" s="76">
        <f t="shared" si="7"/>
        <v>946.47</v>
      </c>
      <c r="P59" s="76">
        <f t="shared" si="8"/>
        <v>490.25</v>
      </c>
      <c r="Q59" s="76">
        <f t="shared" si="9"/>
        <v>98.09</v>
      </c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/>
      <c r="AD59" s="185"/>
      <c r="AE59" s="185"/>
      <c r="AF59" s="185"/>
    </row>
    <row r="60">
      <c r="A60" s="167"/>
      <c r="B60" s="184">
        <v>3222.0</v>
      </c>
      <c r="C60" s="184" t="s">
        <v>471</v>
      </c>
      <c r="D60" s="52">
        <v>33.379</v>
      </c>
      <c r="E60" s="644">
        <v>24.0</v>
      </c>
      <c r="F60" s="168">
        <v>35.35</v>
      </c>
      <c r="G60" s="168">
        <v>1241574.0</v>
      </c>
      <c r="H60" s="168">
        <v>27.05</v>
      </c>
      <c r="I60" s="644" t="s">
        <v>65</v>
      </c>
      <c r="J60" s="641" t="s">
        <v>399</v>
      </c>
      <c r="K60" s="644" t="s">
        <v>203</v>
      </c>
      <c r="L60" s="52"/>
      <c r="M60" s="52" t="str">
        <f t="shared" si="2"/>
        <v>750MeV</v>
      </c>
      <c r="N60" s="76" t="str">
        <f t="shared" si="3"/>
        <v>650MeV</v>
      </c>
      <c r="O60" s="76">
        <f t="shared" si="7"/>
        <v>981.82</v>
      </c>
      <c r="P60" s="76">
        <f t="shared" si="8"/>
        <v>490.25</v>
      </c>
      <c r="Q60" s="76">
        <f t="shared" si="9"/>
        <v>98.09</v>
      </c>
    </row>
    <row r="61">
      <c r="A61" s="167"/>
      <c r="B61" s="184">
        <v>3223.0</v>
      </c>
      <c r="C61" s="184" t="s">
        <v>471</v>
      </c>
      <c r="D61" s="52">
        <v>33.379</v>
      </c>
      <c r="E61" s="644">
        <v>12.0</v>
      </c>
      <c r="F61" s="168">
        <v>13.65</v>
      </c>
      <c r="G61" s="168">
        <v>280291.0</v>
      </c>
      <c r="H61" s="168">
        <v>19.47</v>
      </c>
      <c r="I61" s="644" t="s">
        <v>65</v>
      </c>
      <c r="J61" s="641" t="s">
        <v>164</v>
      </c>
      <c r="K61" s="644" t="s">
        <v>203</v>
      </c>
      <c r="L61" s="93"/>
      <c r="M61" s="52" t="str">
        <f t="shared" si="2"/>
        <v>750MeV</v>
      </c>
      <c r="N61" s="76" t="str">
        <f t="shared" si="3"/>
        <v>650MeV</v>
      </c>
      <c r="O61" s="76">
        <f t="shared" si="7"/>
        <v>995.47</v>
      </c>
      <c r="P61" s="76">
        <f t="shared" si="8"/>
        <v>490.25</v>
      </c>
      <c r="Q61" s="76">
        <f t="shared" si="9"/>
        <v>98.09</v>
      </c>
    </row>
    <row r="62">
      <c r="A62" s="167"/>
      <c r="B62" s="184">
        <v>3224.0</v>
      </c>
      <c r="C62" s="168" t="s">
        <v>475</v>
      </c>
      <c r="D62" s="52">
        <v>33.379</v>
      </c>
      <c r="E62" s="168">
        <v>36.0</v>
      </c>
      <c r="F62" s="168">
        <v>43.63</v>
      </c>
      <c r="G62" s="168">
        <v>2231071.0</v>
      </c>
      <c r="H62" s="168">
        <v>21.09</v>
      </c>
      <c r="I62" s="644" t="s">
        <v>65</v>
      </c>
      <c r="J62" s="168" t="s">
        <v>102</v>
      </c>
      <c r="K62" s="168" t="s">
        <v>203</v>
      </c>
      <c r="L62" s="52"/>
      <c r="M62" s="52" t="str">
        <f t="shared" si="2"/>
        <v>750MeV</v>
      </c>
      <c r="N62" s="76" t="str">
        <f t="shared" si="3"/>
        <v>650MeV</v>
      </c>
      <c r="O62" s="76">
        <f t="shared" si="7"/>
        <v>1039.1</v>
      </c>
      <c r="P62" s="76">
        <f t="shared" si="8"/>
        <v>490.25</v>
      </c>
      <c r="Q62" s="76">
        <f t="shared" si="9"/>
        <v>98.09</v>
      </c>
    </row>
    <row r="63">
      <c r="A63" s="167"/>
      <c r="B63" s="184">
        <v>3225.0</v>
      </c>
      <c r="C63" s="168" t="s">
        <v>475</v>
      </c>
      <c r="D63" s="52">
        <v>33.379</v>
      </c>
      <c r="E63" s="168">
        <v>24.0</v>
      </c>
      <c r="F63" s="168">
        <v>59.01</v>
      </c>
      <c r="G63" s="168">
        <v>2107930.0</v>
      </c>
      <c r="H63" s="168">
        <v>48.27</v>
      </c>
      <c r="I63" s="644" t="s">
        <v>65</v>
      </c>
      <c r="J63" s="168" t="s">
        <v>53</v>
      </c>
      <c r="K63" s="168" t="s">
        <v>203</v>
      </c>
      <c r="L63" s="52"/>
      <c r="M63" s="52" t="str">
        <f t="shared" si="2"/>
        <v>750MeV</v>
      </c>
      <c r="N63" s="76" t="str">
        <f t="shared" si="3"/>
        <v>650MeV</v>
      </c>
      <c r="O63" s="76">
        <f t="shared" si="7"/>
        <v>1098.11</v>
      </c>
      <c r="P63" s="76">
        <f t="shared" si="8"/>
        <v>490.25</v>
      </c>
      <c r="Q63" s="76">
        <f t="shared" si="9"/>
        <v>98.09</v>
      </c>
    </row>
    <row r="64">
      <c r="A64" s="167"/>
      <c r="B64" s="184">
        <v>3226.0</v>
      </c>
      <c r="C64" s="168" t="s">
        <v>471</v>
      </c>
      <c r="D64" s="52">
        <v>33.379</v>
      </c>
      <c r="E64" s="168">
        <v>12.0</v>
      </c>
      <c r="F64" s="168">
        <v>15.02</v>
      </c>
      <c r="G64" s="168">
        <v>1005136.0</v>
      </c>
      <c r="H64" s="168">
        <v>27.13</v>
      </c>
      <c r="I64" s="644" t="s">
        <v>65</v>
      </c>
      <c r="J64" s="168" t="s">
        <v>164</v>
      </c>
      <c r="K64" s="168" t="s">
        <v>477</v>
      </c>
      <c r="L64" s="52"/>
      <c r="M64" s="52" t="str">
        <f t="shared" si="2"/>
        <v>140MeV</v>
      </c>
      <c r="N64" s="76" t="str">
        <f t="shared" si="3"/>
        <v>140MeV</v>
      </c>
      <c r="O64" s="76">
        <f t="shared" si="7"/>
        <v>1113.13</v>
      </c>
      <c r="P64" s="76">
        <f t="shared" si="8"/>
        <v>490.25</v>
      </c>
      <c r="Q64" s="76">
        <f t="shared" si="9"/>
        <v>98.09</v>
      </c>
    </row>
    <row r="65">
      <c r="A65" s="167"/>
      <c r="B65" s="184">
        <v>3227.0</v>
      </c>
      <c r="C65" s="168" t="s">
        <v>471</v>
      </c>
      <c r="D65" s="52">
        <v>33.379</v>
      </c>
      <c r="E65" s="168">
        <v>36.0</v>
      </c>
      <c r="F65" s="168">
        <v>20.88</v>
      </c>
      <c r="G65" s="168">
        <v>924057.0</v>
      </c>
      <c r="H65" s="168">
        <v>10.34</v>
      </c>
      <c r="I65" s="644" t="s">
        <v>65</v>
      </c>
      <c r="J65" s="168" t="s">
        <v>399</v>
      </c>
      <c r="K65" s="168" t="s">
        <v>223</v>
      </c>
      <c r="L65" s="52"/>
      <c r="M65" s="52" t="str">
        <f t="shared" si="2"/>
        <v>750MeV</v>
      </c>
      <c r="N65" s="76" t="str">
        <f t="shared" si="3"/>
        <v>650MeV</v>
      </c>
      <c r="O65" s="76">
        <f t="shared" si="7"/>
        <v>1134.01</v>
      </c>
      <c r="P65" s="76">
        <f t="shared" si="8"/>
        <v>490.25</v>
      </c>
      <c r="Q65" s="76">
        <f t="shared" si="9"/>
        <v>98.09</v>
      </c>
    </row>
    <row r="66">
      <c r="A66" s="167"/>
      <c r="B66" s="184">
        <v>3228.0</v>
      </c>
      <c r="C66" s="168" t="s">
        <v>190</v>
      </c>
      <c r="D66" s="52">
        <v>33.379</v>
      </c>
      <c r="E66" s="170">
        <v>36.0</v>
      </c>
      <c r="F66" s="171">
        <v>0.0</v>
      </c>
      <c r="G66" s="168">
        <v>169240.0</v>
      </c>
      <c r="H66" s="168">
        <v>1.75</v>
      </c>
      <c r="I66" s="644" t="s">
        <v>65</v>
      </c>
      <c r="J66" s="168" t="s">
        <v>399</v>
      </c>
      <c r="K66" s="168" t="s">
        <v>223</v>
      </c>
      <c r="L66" s="76"/>
      <c r="M66" s="52" t="str">
        <f t="shared" si="2"/>
        <v>750MeV</v>
      </c>
      <c r="N66" s="76" t="str">
        <f t="shared" si="3"/>
        <v>650MeV</v>
      </c>
      <c r="O66" s="262">
        <f t="shared" si="7"/>
        <v>1134.01</v>
      </c>
      <c r="P66" s="76">
        <f t="shared" si="8"/>
        <v>490.25</v>
      </c>
      <c r="Q66" s="76">
        <f t="shared" si="9"/>
        <v>98.09</v>
      </c>
    </row>
    <row r="67">
      <c r="A67" s="250"/>
      <c r="B67" s="43">
        <v>3229.0</v>
      </c>
      <c r="C67" s="251" t="s">
        <v>471</v>
      </c>
      <c r="D67" s="43">
        <v>33.379</v>
      </c>
      <c r="E67" s="633">
        <v>36.0</v>
      </c>
      <c r="F67" s="634">
        <v>36.2</v>
      </c>
      <c r="G67" s="251">
        <v>1592852.0</v>
      </c>
      <c r="H67" s="251">
        <v>20.82</v>
      </c>
      <c r="I67" s="251" t="s">
        <v>229</v>
      </c>
      <c r="J67" s="631" t="s">
        <v>164</v>
      </c>
      <c r="K67" s="251" t="s">
        <v>203</v>
      </c>
      <c r="L67" s="139"/>
      <c r="M67" s="43" t="str">
        <f t="shared" si="2"/>
        <v>750MeV</v>
      </c>
      <c r="N67" s="139" t="str">
        <f t="shared" si="3"/>
        <v>650MeV</v>
      </c>
      <c r="O67" s="261">
        <f t="shared" si="7"/>
        <v>1134.01</v>
      </c>
      <c r="P67" s="139">
        <f t="shared" si="8"/>
        <v>490.25</v>
      </c>
      <c r="Q67" s="261">
        <f t="shared" si="9"/>
        <v>134.29</v>
      </c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>
      <c r="A68" s="250"/>
      <c r="B68" s="43">
        <v>3230.0</v>
      </c>
      <c r="C68" s="251" t="s">
        <v>471</v>
      </c>
      <c r="D68" s="43">
        <v>33.379</v>
      </c>
      <c r="E68" s="633">
        <v>18.0</v>
      </c>
      <c r="F68" s="634">
        <v>15.33</v>
      </c>
      <c r="G68" s="251">
        <v>354528.0</v>
      </c>
      <c r="H68" s="251">
        <v>14.47</v>
      </c>
      <c r="I68" s="251" t="s">
        <v>229</v>
      </c>
      <c r="J68" s="631" t="s">
        <v>164</v>
      </c>
      <c r="K68" s="251" t="s">
        <v>203</v>
      </c>
      <c r="L68" s="139"/>
      <c r="M68" s="43" t="str">
        <f t="shared" si="2"/>
        <v>750MeV</v>
      </c>
      <c r="N68" s="139" t="str">
        <f t="shared" si="3"/>
        <v>650MeV</v>
      </c>
      <c r="O68" s="261">
        <f t="shared" si="7"/>
        <v>1134.01</v>
      </c>
      <c r="P68" s="139">
        <f t="shared" si="8"/>
        <v>490.25</v>
      </c>
      <c r="Q68" s="261">
        <f t="shared" si="9"/>
        <v>149.62</v>
      </c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>
      <c r="A69" s="253"/>
      <c r="B69" s="83">
        <v>3231.0</v>
      </c>
      <c r="C69" s="254" t="s">
        <v>471</v>
      </c>
      <c r="D69" s="83">
        <v>33.379</v>
      </c>
      <c r="E69" s="257">
        <v>15.0</v>
      </c>
      <c r="F69" s="258">
        <v>51.86</v>
      </c>
      <c r="G69" s="254">
        <v>7616808.0</v>
      </c>
      <c r="H69" s="254">
        <v>68.75</v>
      </c>
      <c r="I69" s="254" t="s">
        <v>101</v>
      </c>
      <c r="J69" s="159" t="s">
        <v>164</v>
      </c>
      <c r="K69" s="254" t="s">
        <v>203</v>
      </c>
      <c r="L69" s="86"/>
      <c r="M69" s="83" t="str">
        <f t="shared" si="2"/>
        <v>750MeV</v>
      </c>
      <c r="N69" s="86" t="str">
        <f t="shared" si="3"/>
        <v>650MeV</v>
      </c>
      <c r="O69" s="259">
        <f t="shared" si="7"/>
        <v>1134.01</v>
      </c>
      <c r="P69" s="259">
        <f t="shared" si="8"/>
        <v>542.11</v>
      </c>
      <c r="Q69" s="259">
        <f t="shared" si="9"/>
        <v>149.62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>
      <c r="A70" s="253"/>
      <c r="B70" s="254">
        <v>3232.0</v>
      </c>
      <c r="C70" s="254" t="s">
        <v>471</v>
      </c>
      <c r="D70" s="83">
        <v>33.379</v>
      </c>
      <c r="E70" s="257">
        <v>15.0</v>
      </c>
      <c r="F70" s="258">
        <v>48.06</v>
      </c>
      <c r="G70" s="254">
        <v>7131466.0</v>
      </c>
      <c r="H70" s="254">
        <v>59.43</v>
      </c>
      <c r="I70" s="254" t="s">
        <v>101</v>
      </c>
      <c r="J70" s="159" t="s">
        <v>164</v>
      </c>
      <c r="K70" s="254" t="s">
        <v>203</v>
      </c>
      <c r="L70" s="86"/>
      <c r="M70" s="83" t="str">
        <f t="shared" si="2"/>
        <v>750MeV</v>
      </c>
      <c r="N70" s="86" t="str">
        <f t="shared" si="3"/>
        <v>650MeV</v>
      </c>
      <c r="O70" s="259">
        <f t="shared" si="7"/>
        <v>1134.01</v>
      </c>
      <c r="P70" s="259">
        <f t="shared" si="8"/>
        <v>590.17</v>
      </c>
      <c r="Q70" s="259">
        <f t="shared" si="9"/>
        <v>149.62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>
      <c r="A71" s="253"/>
      <c r="B71" s="83">
        <v>3233.0</v>
      </c>
      <c r="C71" s="254" t="s">
        <v>471</v>
      </c>
      <c r="D71" s="83">
        <v>33.379</v>
      </c>
      <c r="E71" s="254">
        <v>15.0</v>
      </c>
      <c r="F71" s="254">
        <v>51.11</v>
      </c>
      <c r="G71" s="254">
        <v>7552831.0</v>
      </c>
      <c r="H71" s="254">
        <v>57.62</v>
      </c>
      <c r="I71" s="254" t="s">
        <v>101</v>
      </c>
      <c r="J71" s="159" t="s">
        <v>164</v>
      </c>
      <c r="K71" s="254" t="s">
        <v>203</v>
      </c>
      <c r="L71" s="86"/>
      <c r="M71" s="83" t="str">
        <f t="shared" si="2"/>
        <v>750MeV</v>
      </c>
      <c r="N71" s="86" t="str">
        <f t="shared" si="3"/>
        <v>650MeV</v>
      </c>
      <c r="O71" s="259">
        <f t="shared" si="7"/>
        <v>1134.01</v>
      </c>
      <c r="P71" s="259">
        <f t="shared" si="8"/>
        <v>641.28</v>
      </c>
      <c r="Q71" s="259">
        <f t="shared" si="9"/>
        <v>149.62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>
      <c r="A72" s="157"/>
      <c r="B72" s="254">
        <v>3234.0</v>
      </c>
      <c r="C72" s="254" t="s">
        <v>471</v>
      </c>
      <c r="D72" s="83">
        <v>33.379</v>
      </c>
      <c r="E72" s="83">
        <v>15.0</v>
      </c>
      <c r="F72" s="83">
        <v>49.43</v>
      </c>
      <c r="G72" s="83">
        <v>7304573.0</v>
      </c>
      <c r="H72" s="83">
        <v>58.22</v>
      </c>
      <c r="I72" s="254" t="s">
        <v>101</v>
      </c>
      <c r="J72" s="159" t="s">
        <v>164</v>
      </c>
      <c r="K72" s="254" t="s">
        <v>203</v>
      </c>
      <c r="L72" s="83"/>
      <c r="M72" s="83" t="str">
        <f t="shared" si="2"/>
        <v>750MeV</v>
      </c>
      <c r="N72" s="86" t="str">
        <f t="shared" si="3"/>
        <v>650MeV</v>
      </c>
      <c r="O72" s="259">
        <f t="shared" si="7"/>
        <v>1134.01</v>
      </c>
      <c r="P72" s="259">
        <f t="shared" si="8"/>
        <v>690.71</v>
      </c>
      <c r="Q72" s="259">
        <f t="shared" si="9"/>
        <v>149.62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>
      <c r="A73" s="86"/>
      <c r="B73" s="83">
        <v>3235.0</v>
      </c>
      <c r="C73" s="254" t="s">
        <v>471</v>
      </c>
      <c r="D73" s="83">
        <v>33.379</v>
      </c>
      <c r="E73" s="83">
        <v>15.0</v>
      </c>
      <c r="F73" s="83">
        <v>49.36</v>
      </c>
      <c r="G73" s="83">
        <v>7165495.0</v>
      </c>
      <c r="H73" s="83">
        <v>60.6</v>
      </c>
      <c r="I73" s="254" t="s">
        <v>101</v>
      </c>
      <c r="J73" s="159" t="s">
        <v>164</v>
      </c>
      <c r="K73" s="254" t="s">
        <v>203</v>
      </c>
      <c r="L73" s="83"/>
      <c r="M73" s="83" t="str">
        <f t="shared" si="2"/>
        <v>750MeV</v>
      </c>
      <c r="N73" s="86" t="str">
        <f t="shared" si="3"/>
        <v>650MeV</v>
      </c>
      <c r="O73" s="259">
        <f t="shared" si="7"/>
        <v>1134.01</v>
      </c>
      <c r="P73" s="259">
        <f t="shared" si="8"/>
        <v>740.07</v>
      </c>
      <c r="Q73" s="259">
        <f t="shared" si="9"/>
        <v>149.62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>
      <c r="A74" s="86"/>
      <c r="B74" s="254">
        <v>3236.0</v>
      </c>
      <c r="C74" s="254" t="s">
        <v>471</v>
      </c>
      <c r="D74" s="83">
        <v>33.379</v>
      </c>
      <c r="E74" s="83">
        <v>10.0</v>
      </c>
      <c r="F74" s="83">
        <v>11.52</v>
      </c>
      <c r="G74" s="83">
        <v>1152725.0</v>
      </c>
      <c r="H74" s="83">
        <v>19.74</v>
      </c>
      <c r="I74" s="254" t="s">
        <v>101</v>
      </c>
      <c r="J74" s="159" t="s">
        <v>164</v>
      </c>
      <c r="K74" s="254" t="s">
        <v>203</v>
      </c>
      <c r="L74" s="83"/>
      <c r="M74" s="83" t="str">
        <f t="shared" si="2"/>
        <v>750MeV</v>
      </c>
      <c r="N74" s="86" t="str">
        <f t="shared" si="3"/>
        <v>650MeV</v>
      </c>
      <c r="O74" s="259">
        <f t="shared" si="7"/>
        <v>1134.01</v>
      </c>
      <c r="P74" s="259">
        <f t="shared" si="8"/>
        <v>751.59</v>
      </c>
      <c r="Q74" s="259">
        <f t="shared" si="9"/>
        <v>149.62</v>
      </c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>
      <c r="A75" s="86"/>
      <c r="B75" s="83">
        <v>3237.0</v>
      </c>
      <c r="C75" s="254" t="s">
        <v>471</v>
      </c>
      <c r="D75" s="83">
        <v>33.379</v>
      </c>
      <c r="E75" s="83">
        <v>5.0</v>
      </c>
      <c r="F75" s="83">
        <v>6.07</v>
      </c>
      <c r="G75" s="83">
        <v>339135.0</v>
      </c>
      <c r="H75" s="83">
        <v>20.8</v>
      </c>
      <c r="I75" s="254" t="s">
        <v>101</v>
      </c>
      <c r="J75" s="159" t="s">
        <v>164</v>
      </c>
      <c r="K75" s="254" t="s">
        <v>203</v>
      </c>
      <c r="L75" s="83"/>
      <c r="M75" s="83" t="str">
        <f t="shared" si="2"/>
        <v>750MeV</v>
      </c>
      <c r="N75" s="86" t="str">
        <f t="shared" si="3"/>
        <v>650MeV</v>
      </c>
      <c r="O75" s="259">
        <f t="shared" si="7"/>
        <v>1134.01</v>
      </c>
      <c r="P75" s="259">
        <f t="shared" si="8"/>
        <v>757.66</v>
      </c>
      <c r="Q75" s="259">
        <f t="shared" si="9"/>
        <v>149.62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>
      <c r="A76" s="157"/>
      <c r="B76" s="254">
        <v>3238.0</v>
      </c>
      <c r="C76" s="83" t="s">
        <v>475</v>
      </c>
      <c r="D76" s="83">
        <v>33.379</v>
      </c>
      <c r="E76" s="83">
        <v>15.0</v>
      </c>
      <c r="F76" s="83">
        <v>8.84</v>
      </c>
      <c r="G76" s="83">
        <v>1355012.0</v>
      </c>
      <c r="H76" s="83">
        <v>29.46</v>
      </c>
      <c r="I76" s="254" t="s">
        <v>101</v>
      </c>
      <c r="J76" s="83" t="s">
        <v>102</v>
      </c>
      <c r="K76" s="83" t="s">
        <v>203</v>
      </c>
      <c r="L76" s="83"/>
      <c r="M76" s="83" t="str">
        <f t="shared" si="2"/>
        <v>750MeV</v>
      </c>
      <c r="N76" s="86" t="str">
        <f t="shared" si="3"/>
        <v>650MeV</v>
      </c>
      <c r="O76" s="259">
        <f t="shared" si="7"/>
        <v>1134.01</v>
      </c>
      <c r="P76" s="259">
        <f t="shared" si="8"/>
        <v>766.5</v>
      </c>
      <c r="Q76" s="259">
        <f t="shared" si="9"/>
        <v>149.62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>
      <c r="A77" s="86"/>
      <c r="B77" s="83">
        <v>3239.0</v>
      </c>
      <c r="C77" s="83" t="s">
        <v>475</v>
      </c>
      <c r="D77" s="83">
        <v>33.379</v>
      </c>
      <c r="E77" s="83">
        <v>15.0</v>
      </c>
      <c r="F77" s="83">
        <v>16.32</v>
      </c>
      <c r="G77" s="83">
        <v>2472353.0</v>
      </c>
      <c r="H77" s="83">
        <v>22.2</v>
      </c>
      <c r="I77" s="254" t="s">
        <v>101</v>
      </c>
      <c r="J77" s="83" t="s">
        <v>102</v>
      </c>
      <c r="K77" s="83" t="s">
        <v>203</v>
      </c>
      <c r="L77" s="83"/>
      <c r="M77" s="83" t="str">
        <f t="shared" si="2"/>
        <v>750MeV</v>
      </c>
      <c r="N77" s="86" t="str">
        <f t="shared" si="3"/>
        <v>650MeV</v>
      </c>
      <c r="O77" s="259">
        <f t="shared" si="7"/>
        <v>1134.01</v>
      </c>
      <c r="P77" s="259">
        <f t="shared" si="8"/>
        <v>782.82</v>
      </c>
      <c r="Q77" s="259">
        <f t="shared" si="9"/>
        <v>149.62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>
      <c r="A78" s="86"/>
      <c r="B78" s="83">
        <v>3240.0</v>
      </c>
      <c r="C78" s="83" t="s">
        <v>471</v>
      </c>
      <c r="D78" s="83">
        <v>33.379</v>
      </c>
      <c r="E78" s="83">
        <v>10.0</v>
      </c>
      <c r="F78" s="83">
        <v>23.95</v>
      </c>
      <c r="G78" s="83">
        <v>2524829.0</v>
      </c>
      <c r="H78" s="83">
        <v>42.7</v>
      </c>
      <c r="I78" s="83" t="s">
        <v>101</v>
      </c>
      <c r="J78" s="83" t="s">
        <v>164</v>
      </c>
      <c r="K78" s="83" t="s">
        <v>477</v>
      </c>
      <c r="L78" s="83"/>
      <c r="M78" s="83" t="str">
        <f t="shared" si="2"/>
        <v>140MeV</v>
      </c>
      <c r="N78" s="86" t="str">
        <f t="shared" si="3"/>
        <v>140MeV</v>
      </c>
      <c r="O78" s="259">
        <f t="shared" si="7"/>
        <v>1134.01</v>
      </c>
      <c r="P78" s="259">
        <f t="shared" si="8"/>
        <v>806.77</v>
      </c>
      <c r="Q78" s="259">
        <f t="shared" si="9"/>
        <v>149.62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>
      <c r="A79" s="86"/>
      <c r="B79" s="83">
        <v>3241.0</v>
      </c>
      <c r="C79" s="83" t="s">
        <v>471</v>
      </c>
      <c r="D79" s="83">
        <v>33.379</v>
      </c>
      <c r="E79" s="83">
        <v>5.0</v>
      </c>
      <c r="F79" s="83">
        <v>6.17</v>
      </c>
      <c r="G79" s="83">
        <v>938639.0</v>
      </c>
      <c r="H79" s="83">
        <v>20.23</v>
      </c>
      <c r="I79" s="254" t="s">
        <v>101</v>
      </c>
      <c r="J79" s="83" t="s">
        <v>164</v>
      </c>
      <c r="K79" s="83" t="s">
        <v>477</v>
      </c>
      <c r="L79" s="83"/>
      <c r="M79" s="83" t="str">
        <f t="shared" si="2"/>
        <v>140MeV</v>
      </c>
      <c r="N79" s="86" t="str">
        <f t="shared" si="3"/>
        <v>140MeV</v>
      </c>
      <c r="O79" s="259">
        <f t="shared" si="7"/>
        <v>1134.01</v>
      </c>
      <c r="P79" s="259">
        <f t="shared" si="8"/>
        <v>812.94</v>
      </c>
      <c r="Q79" s="259">
        <f t="shared" si="9"/>
        <v>149.62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>
      <c r="A80" s="86"/>
      <c r="B80" s="83">
        <v>3242.0</v>
      </c>
      <c r="C80" s="83" t="s">
        <v>471</v>
      </c>
      <c r="D80" s="83">
        <v>33.379</v>
      </c>
      <c r="E80" s="83">
        <v>15.0</v>
      </c>
      <c r="F80" s="83">
        <v>10.22</v>
      </c>
      <c r="G80" s="83">
        <v>1295385.0</v>
      </c>
      <c r="H80" s="83">
        <v>14.33</v>
      </c>
      <c r="I80" s="83" t="s">
        <v>101</v>
      </c>
      <c r="J80" s="83" t="s">
        <v>400</v>
      </c>
      <c r="K80" s="83" t="s">
        <v>223</v>
      </c>
      <c r="L80" s="83"/>
      <c r="M80" s="83" t="str">
        <f t="shared" si="2"/>
        <v>750MeV</v>
      </c>
      <c r="N80" s="86" t="str">
        <f t="shared" si="3"/>
        <v>650MeV</v>
      </c>
      <c r="O80" s="259">
        <f t="shared" si="7"/>
        <v>1134.01</v>
      </c>
      <c r="P80" s="259">
        <f t="shared" si="8"/>
        <v>823.16</v>
      </c>
      <c r="Q80" s="259">
        <f t="shared" si="9"/>
        <v>149.62</v>
      </c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>
      <c r="A81" s="643">
        <v>45256.0</v>
      </c>
      <c r="B81" s="52">
        <v>3270.0</v>
      </c>
      <c r="C81" s="184" t="s">
        <v>471</v>
      </c>
      <c r="D81" s="184">
        <v>33.383</v>
      </c>
      <c r="E81" s="184">
        <v>36.0</v>
      </c>
      <c r="F81" s="184">
        <v>128.29</v>
      </c>
      <c r="G81" s="184">
        <v>6437860.0</v>
      </c>
      <c r="H81" s="184">
        <v>73.55</v>
      </c>
      <c r="I81" s="168" t="s">
        <v>65</v>
      </c>
      <c r="J81" s="166" t="s">
        <v>164</v>
      </c>
      <c r="K81" s="168" t="s">
        <v>203</v>
      </c>
      <c r="L81" s="184"/>
      <c r="M81" s="184" t="str">
        <f t="shared" si="2"/>
        <v>750MeV</v>
      </c>
      <c r="N81" s="433" t="str">
        <f t="shared" si="3"/>
        <v>650MeV</v>
      </c>
      <c r="O81" s="647">
        <f t="shared" si="7"/>
        <v>1262.3</v>
      </c>
      <c r="P81" s="647">
        <f t="shared" si="8"/>
        <v>823.16</v>
      </c>
      <c r="Q81" s="647">
        <f t="shared" si="9"/>
        <v>149.62</v>
      </c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/>
      <c r="AD81" s="185"/>
      <c r="AE81" s="185"/>
      <c r="AF81" s="185"/>
    </row>
    <row r="82">
      <c r="A82" s="76"/>
      <c r="B82" s="52">
        <v>3271.0</v>
      </c>
      <c r="C82" s="184" t="s">
        <v>471</v>
      </c>
      <c r="D82" s="184">
        <v>33.383</v>
      </c>
      <c r="E82" s="184">
        <v>36.0</v>
      </c>
      <c r="F82" s="184">
        <v>139.82</v>
      </c>
      <c r="G82" s="184">
        <v>6949059.0</v>
      </c>
      <c r="H82" s="184">
        <v>76.36</v>
      </c>
      <c r="I82" s="168" t="s">
        <v>65</v>
      </c>
      <c r="J82" s="166" t="s">
        <v>164</v>
      </c>
      <c r="K82" s="168" t="s">
        <v>203</v>
      </c>
      <c r="L82" s="52"/>
      <c r="M82" s="52" t="str">
        <f t="shared" si="2"/>
        <v>750MeV</v>
      </c>
      <c r="N82" s="76" t="str">
        <f t="shared" si="3"/>
        <v>650MeV</v>
      </c>
      <c r="O82" s="262">
        <f t="shared" si="7"/>
        <v>1402.12</v>
      </c>
      <c r="P82" s="262">
        <f t="shared" si="8"/>
        <v>823.16</v>
      </c>
      <c r="Q82" s="262">
        <f t="shared" si="9"/>
        <v>149.62</v>
      </c>
    </row>
    <row r="83">
      <c r="A83" s="76"/>
      <c r="B83" s="52">
        <v>3272.0</v>
      </c>
      <c r="C83" s="184" t="s">
        <v>471</v>
      </c>
      <c r="D83" s="184">
        <v>33.383</v>
      </c>
      <c r="E83" s="184">
        <v>24.0</v>
      </c>
      <c r="F83" s="184">
        <v>29.4</v>
      </c>
      <c r="G83" s="184">
        <v>1007791.0</v>
      </c>
      <c r="H83" s="184">
        <v>22.51</v>
      </c>
      <c r="I83" s="168" t="s">
        <v>65</v>
      </c>
      <c r="J83" s="166" t="s">
        <v>164</v>
      </c>
      <c r="K83" s="168" t="s">
        <v>203</v>
      </c>
      <c r="L83" s="52"/>
      <c r="M83" s="52" t="str">
        <f t="shared" si="2"/>
        <v>750MeV</v>
      </c>
      <c r="N83" s="76" t="str">
        <f t="shared" si="3"/>
        <v>650MeV</v>
      </c>
      <c r="O83" s="262">
        <f t="shared" si="7"/>
        <v>1431.52</v>
      </c>
      <c r="P83" s="262">
        <f t="shared" si="8"/>
        <v>823.16</v>
      </c>
      <c r="Q83" s="262">
        <f t="shared" si="9"/>
        <v>149.62</v>
      </c>
    </row>
    <row r="84">
      <c r="A84" s="76"/>
      <c r="B84" s="52">
        <v>3273.0</v>
      </c>
      <c r="C84" s="184" t="s">
        <v>471</v>
      </c>
      <c r="D84" s="184">
        <v>33.383</v>
      </c>
      <c r="E84" s="184">
        <v>12.0</v>
      </c>
      <c r="F84" s="184">
        <v>15.67</v>
      </c>
      <c r="G84" s="184">
        <v>318888.0</v>
      </c>
      <c r="H84" s="52">
        <v>24.42</v>
      </c>
      <c r="I84" s="168" t="s">
        <v>65</v>
      </c>
      <c r="J84" s="166" t="s">
        <v>164</v>
      </c>
      <c r="K84" s="168" t="s">
        <v>203</v>
      </c>
      <c r="L84" s="52"/>
      <c r="M84" s="52" t="str">
        <f t="shared" si="2"/>
        <v>750MeV</v>
      </c>
      <c r="N84" s="76" t="str">
        <f t="shared" si="3"/>
        <v>650MeV</v>
      </c>
      <c r="O84" s="262">
        <f t="shared" si="7"/>
        <v>1447.19</v>
      </c>
      <c r="P84" s="262">
        <f t="shared" si="8"/>
        <v>823.16</v>
      </c>
      <c r="Q84" s="262">
        <f t="shared" si="9"/>
        <v>149.62</v>
      </c>
    </row>
    <row r="85">
      <c r="A85" s="76"/>
      <c r="B85" s="52">
        <v>3274.0</v>
      </c>
      <c r="C85" s="52" t="s">
        <v>475</v>
      </c>
      <c r="D85" s="184">
        <v>33.383</v>
      </c>
      <c r="E85" s="52">
        <v>36.0</v>
      </c>
      <c r="F85" s="52">
        <v>42.27</v>
      </c>
      <c r="G85" s="52">
        <v>2094854.0</v>
      </c>
      <c r="H85" s="52">
        <v>22.52</v>
      </c>
      <c r="I85" s="52" t="s">
        <v>65</v>
      </c>
      <c r="J85" s="52" t="s">
        <v>102</v>
      </c>
      <c r="K85" s="52" t="s">
        <v>203</v>
      </c>
      <c r="L85" s="52"/>
      <c r="M85" s="52" t="str">
        <f t="shared" si="2"/>
        <v>750MeV</v>
      </c>
      <c r="N85" s="76" t="str">
        <f t="shared" si="3"/>
        <v>650MeV</v>
      </c>
      <c r="O85" s="262">
        <f t="shared" si="7"/>
        <v>1489.46</v>
      </c>
      <c r="P85" s="262">
        <f t="shared" si="8"/>
        <v>823.16</v>
      </c>
      <c r="Q85" s="262">
        <f t="shared" si="9"/>
        <v>149.62</v>
      </c>
    </row>
    <row r="86">
      <c r="A86" s="76"/>
      <c r="B86" s="52">
        <v>3275.0</v>
      </c>
      <c r="C86" s="52" t="s">
        <v>475</v>
      </c>
      <c r="D86" s="184">
        <v>33.383</v>
      </c>
      <c r="E86" s="52">
        <v>24.0</v>
      </c>
      <c r="F86" s="52">
        <v>20.95</v>
      </c>
      <c r="G86" s="52">
        <v>759368.0</v>
      </c>
      <c r="H86" s="52">
        <v>30.86</v>
      </c>
      <c r="I86" s="52" t="s">
        <v>65</v>
      </c>
      <c r="J86" s="52" t="s">
        <v>53</v>
      </c>
      <c r="K86" s="52" t="s">
        <v>203</v>
      </c>
      <c r="L86" s="52"/>
      <c r="M86" s="52" t="str">
        <f t="shared" si="2"/>
        <v>750MeV</v>
      </c>
      <c r="N86" s="76" t="str">
        <f t="shared" si="3"/>
        <v>650MeV</v>
      </c>
      <c r="O86" s="262">
        <f t="shared" si="7"/>
        <v>1510.41</v>
      </c>
      <c r="P86" s="262">
        <f t="shared" si="8"/>
        <v>823.16</v>
      </c>
      <c r="Q86" s="262">
        <f t="shared" si="9"/>
        <v>149.62</v>
      </c>
    </row>
    <row r="87">
      <c r="A87" s="156">
        <v>45257.0</v>
      </c>
      <c r="B87" s="52">
        <v>3276.0</v>
      </c>
      <c r="C87" s="52" t="s">
        <v>475</v>
      </c>
      <c r="D87" s="184">
        <v>33.383</v>
      </c>
      <c r="E87" s="52">
        <v>24.0</v>
      </c>
      <c r="F87" s="52">
        <v>29.87</v>
      </c>
      <c r="G87" s="52">
        <v>1079871.0</v>
      </c>
      <c r="H87" s="52">
        <v>23.96</v>
      </c>
      <c r="I87" s="52" t="s">
        <v>65</v>
      </c>
      <c r="J87" s="52" t="s">
        <v>53</v>
      </c>
      <c r="K87" s="52" t="s">
        <v>203</v>
      </c>
      <c r="L87" s="52"/>
      <c r="M87" s="52" t="str">
        <f t="shared" si="2"/>
        <v>750MeV</v>
      </c>
      <c r="N87" s="76" t="str">
        <f t="shared" si="3"/>
        <v>650MeV</v>
      </c>
      <c r="O87" s="262">
        <f t="shared" si="7"/>
        <v>1540.28</v>
      </c>
      <c r="P87" s="262">
        <f t="shared" si="8"/>
        <v>823.16</v>
      </c>
      <c r="Q87" s="262">
        <f t="shared" si="9"/>
        <v>149.62</v>
      </c>
    </row>
    <row r="88">
      <c r="A88" s="76"/>
      <c r="B88" s="52">
        <v>3277.0</v>
      </c>
      <c r="C88" s="52" t="s">
        <v>471</v>
      </c>
      <c r="D88" s="184">
        <v>33.383</v>
      </c>
      <c r="E88" s="52">
        <v>12.0</v>
      </c>
      <c r="F88" s="52">
        <v>13.19</v>
      </c>
      <c r="G88" s="52">
        <v>874458.0</v>
      </c>
      <c r="H88" s="52">
        <v>19.51</v>
      </c>
      <c r="I88" s="168" t="s">
        <v>65</v>
      </c>
      <c r="J88" s="166" t="s">
        <v>164</v>
      </c>
      <c r="K88" s="52" t="s">
        <v>477</v>
      </c>
      <c r="L88" s="52"/>
      <c r="M88" s="52" t="str">
        <f t="shared" si="2"/>
        <v>140MeV</v>
      </c>
      <c r="N88" s="76" t="str">
        <f t="shared" si="3"/>
        <v>140MeV</v>
      </c>
      <c r="O88" s="262">
        <f t="shared" si="7"/>
        <v>1553.47</v>
      </c>
      <c r="P88" s="262">
        <f t="shared" si="8"/>
        <v>823.16</v>
      </c>
      <c r="Q88" s="262">
        <f t="shared" si="9"/>
        <v>149.62</v>
      </c>
    </row>
    <row r="89">
      <c r="A89" s="76"/>
      <c r="B89" s="52">
        <v>3278.0</v>
      </c>
      <c r="C89" s="52" t="s">
        <v>471</v>
      </c>
      <c r="D89" s="184">
        <v>33.383</v>
      </c>
      <c r="E89" s="52">
        <v>36.0</v>
      </c>
      <c r="F89" s="52">
        <v>20.14</v>
      </c>
      <c r="G89" s="52">
        <v>885239.0</v>
      </c>
      <c r="H89" s="52">
        <v>10.25</v>
      </c>
      <c r="I89" s="168" t="s">
        <v>65</v>
      </c>
      <c r="J89" s="52" t="s">
        <v>399</v>
      </c>
      <c r="K89" s="52" t="s">
        <v>223</v>
      </c>
      <c r="L89" s="76"/>
      <c r="M89" s="52" t="str">
        <f t="shared" si="2"/>
        <v>750MeV</v>
      </c>
      <c r="N89" s="76" t="str">
        <f t="shared" si="3"/>
        <v>650MeV</v>
      </c>
      <c r="O89" s="262">
        <f t="shared" si="7"/>
        <v>1573.61</v>
      </c>
      <c r="P89" s="262">
        <f t="shared" si="8"/>
        <v>823.16</v>
      </c>
      <c r="Q89" s="262">
        <f t="shared" si="9"/>
        <v>149.62</v>
      </c>
    </row>
    <row r="90">
      <c r="A90" s="139"/>
      <c r="B90" s="43">
        <v>3279.0</v>
      </c>
      <c r="C90" s="43" t="s">
        <v>471</v>
      </c>
      <c r="D90" s="43">
        <v>33.383</v>
      </c>
      <c r="E90" s="43">
        <v>36.0</v>
      </c>
      <c r="F90" s="43">
        <v>25.46</v>
      </c>
      <c r="G90" s="43">
        <v>1100468.0</v>
      </c>
      <c r="H90" s="43">
        <v>15.4</v>
      </c>
      <c r="I90" s="43" t="s">
        <v>229</v>
      </c>
      <c r="J90" s="43" t="s">
        <v>164</v>
      </c>
      <c r="K90" s="43" t="s">
        <v>203</v>
      </c>
      <c r="L90" s="139"/>
      <c r="M90" s="43" t="str">
        <f t="shared" si="2"/>
        <v>750MeV</v>
      </c>
      <c r="N90" s="139" t="str">
        <f t="shared" si="3"/>
        <v>650MeV</v>
      </c>
      <c r="O90" s="261">
        <f t="shared" si="7"/>
        <v>1573.61</v>
      </c>
      <c r="P90" s="261">
        <f t="shared" si="8"/>
        <v>823.16</v>
      </c>
      <c r="Q90" s="261">
        <f t="shared" si="9"/>
        <v>175.08</v>
      </c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>
      <c r="A91" s="139"/>
      <c r="B91" s="43">
        <v>3280.0</v>
      </c>
      <c r="C91" s="43" t="s">
        <v>471</v>
      </c>
      <c r="D91" s="43">
        <v>33.383</v>
      </c>
      <c r="E91" s="43">
        <v>18.0</v>
      </c>
      <c r="F91" s="43">
        <v>15.53</v>
      </c>
      <c r="G91" s="43">
        <v>356953.0</v>
      </c>
      <c r="H91" s="43">
        <v>15.01</v>
      </c>
      <c r="I91" s="43" t="s">
        <v>229</v>
      </c>
      <c r="J91" s="43" t="s">
        <v>164</v>
      </c>
      <c r="K91" s="43" t="s">
        <v>203</v>
      </c>
      <c r="L91" s="139"/>
      <c r="M91" s="43" t="str">
        <f t="shared" si="2"/>
        <v>750MeV</v>
      </c>
      <c r="N91" s="139" t="str">
        <f t="shared" si="3"/>
        <v>650MeV</v>
      </c>
      <c r="O91" s="261">
        <f t="shared" si="7"/>
        <v>1573.61</v>
      </c>
      <c r="P91" s="261">
        <f t="shared" si="8"/>
        <v>823.16</v>
      </c>
      <c r="Q91" s="261">
        <f t="shared" si="9"/>
        <v>190.61</v>
      </c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>
      <c r="A92" s="86"/>
      <c r="B92" s="83">
        <v>3281.0</v>
      </c>
      <c r="C92" s="83" t="s">
        <v>471</v>
      </c>
      <c r="D92" s="83">
        <v>33.383</v>
      </c>
      <c r="E92" s="83">
        <v>15.0</v>
      </c>
      <c r="F92" s="83">
        <v>46.46</v>
      </c>
      <c r="G92" s="83">
        <v>6763241.0</v>
      </c>
      <c r="H92" s="83">
        <v>60.33</v>
      </c>
      <c r="I92" s="83" t="s">
        <v>101</v>
      </c>
      <c r="J92" s="83" t="s">
        <v>164</v>
      </c>
      <c r="K92" s="83" t="s">
        <v>203</v>
      </c>
      <c r="L92" s="86"/>
      <c r="M92" s="83" t="str">
        <f t="shared" si="2"/>
        <v>750MeV</v>
      </c>
      <c r="N92" s="86" t="str">
        <f t="shared" si="3"/>
        <v>650MeV</v>
      </c>
      <c r="O92" s="259">
        <f t="shared" si="7"/>
        <v>1573.61</v>
      </c>
      <c r="P92" s="259">
        <f t="shared" si="8"/>
        <v>869.62</v>
      </c>
      <c r="Q92" s="259">
        <f t="shared" si="9"/>
        <v>190.61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>
      <c r="A93" s="86"/>
      <c r="B93" s="83">
        <v>3282.0</v>
      </c>
      <c r="C93" s="83" t="s">
        <v>471</v>
      </c>
      <c r="D93" s="83">
        <v>33.383</v>
      </c>
      <c r="E93" s="83">
        <v>15.0</v>
      </c>
      <c r="F93" s="83">
        <v>46.97</v>
      </c>
      <c r="G93" s="83">
        <v>6794846.0</v>
      </c>
      <c r="H93" s="83">
        <v>61.01</v>
      </c>
      <c r="I93" s="83" t="s">
        <v>101</v>
      </c>
      <c r="J93" s="83" t="s">
        <v>164</v>
      </c>
      <c r="K93" s="83" t="s">
        <v>203</v>
      </c>
      <c r="L93" s="86"/>
      <c r="M93" s="83" t="str">
        <f t="shared" si="2"/>
        <v>750MeV</v>
      </c>
      <c r="N93" s="86" t="str">
        <f t="shared" si="3"/>
        <v>650MeV</v>
      </c>
      <c r="O93" s="259">
        <f t="shared" si="7"/>
        <v>1573.61</v>
      </c>
      <c r="P93" s="259">
        <f t="shared" si="8"/>
        <v>916.59</v>
      </c>
      <c r="Q93" s="259">
        <f t="shared" si="9"/>
        <v>190.61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>
      <c r="A94" s="86"/>
      <c r="B94" s="83">
        <v>3283.0</v>
      </c>
      <c r="C94" s="83" t="s">
        <v>471</v>
      </c>
      <c r="D94" s="83">
        <v>33.383</v>
      </c>
      <c r="E94" s="83">
        <v>15.0</v>
      </c>
      <c r="F94" s="83">
        <v>46.87</v>
      </c>
      <c r="G94" s="83">
        <v>6772374.0</v>
      </c>
      <c r="H94" s="83">
        <v>58.61</v>
      </c>
      <c r="I94" s="83" t="s">
        <v>101</v>
      </c>
      <c r="J94" s="83" t="s">
        <v>164</v>
      </c>
      <c r="K94" s="83" t="s">
        <v>203</v>
      </c>
      <c r="L94" s="86"/>
      <c r="M94" s="83" t="str">
        <f t="shared" si="2"/>
        <v>750MeV</v>
      </c>
      <c r="N94" s="86" t="str">
        <f t="shared" si="3"/>
        <v>650MeV</v>
      </c>
      <c r="O94" s="259">
        <f t="shared" si="7"/>
        <v>1573.61</v>
      </c>
      <c r="P94" s="259">
        <f t="shared" si="8"/>
        <v>963.46</v>
      </c>
      <c r="Q94" s="259">
        <f t="shared" si="9"/>
        <v>190.61</v>
      </c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>
      <c r="A95" s="86"/>
      <c r="B95" s="83">
        <v>3284.0</v>
      </c>
      <c r="C95" s="83" t="s">
        <v>471</v>
      </c>
      <c r="D95" s="83">
        <v>33.383</v>
      </c>
      <c r="E95" s="83">
        <v>15.0</v>
      </c>
      <c r="F95" s="83">
        <v>50.46</v>
      </c>
      <c r="G95" s="83">
        <v>7274340.0</v>
      </c>
      <c r="H95" s="83">
        <v>66.16</v>
      </c>
      <c r="I95" s="83" t="s">
        <v>101</v>
      </c>
      <c r="J95" s="83" t="s">
        <v>164</v>
      </c>
      <c r="K95" s="83" t="s">
        <v>203</v>
      </c>
      <c r="L95" s="86"/>
      <c r="M95" s="83" t="str">
        <f t="shared" si="2"/>
        <v>750MeV</v>
      </c>
      <c r="N95" s="86" t="str">
        <f t="shared" si="3"/>
        <v>650MeV</v>
      </c>
      <c r="O95" s="259">
        <f t="shared" si="7"/>
        <v>1573.61</v>
      </c>
      <c r="P95" s="259">
        <f t="shared" si="8"/>
        <v>1013.92</v>
      </c>
      <c r="Q95" s="259">
        <f t="shared" si="9"/>
        <v>190.61</v>
      </c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>
      <c r="A96" s="86"/>
      <c r="B96" s="83">
        <v>3285.0</v>
      </c>
      <c r="C96" s="83" t="s">
        <v>471</v>
      </c>
      <c r="D96" s="83">
        <v>33.383</v>
      </c>
      <c r="E96" s="83">
        <v>15.0</v>
      </c>
      <c r="F96" s="83">
        <v>49.74</v>
      </c>
      <c r="G96" s="83">
        <v>7132844.0</v>
      </c>
      <c r="H96" s="83">
        <v>61.04</v>
      </c>
      <c r="I96" s="83" t="s">
        <v>101</v>
      </c>
      <c r="J96" s="83" t="s">
        <v>164</v>
      </c>
      <c r="K96" s="83" t="s">
        <v>203</v>
      </c>
      <c r="L96" s="86"/>
      <c r="M96" s="83" t="str">
        <f t="shared" si="2"/>
        <v>750MeV</v>
      </c>
      <c r="N96" s="86" t="str">
        <f t="shared" si="3"/>
        <v>650MeV</v>
      </c>
      <c r="O96" s="259">
        <f t="shared" si="7"/>
        <v>1573.61</v>
      </c>
      <c r="P96" s="259">
        <f t="shared" si="8"/>
        <v>1063.66</v>
      </c>
      <c r="Q96" s="259">
        <f t="shared" si="9"/>
        <v>190.61</v>
      </c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>
      <c r="A97" s="86"/>
      <c r="B97" s="83">
        <v>3286.0</v>
      </c>
      <c r="C97" s="83" t="s">
        <v>471</v>
      </c>
      <c r="D97" s="83">
        <v>33.383</v>
      </c>
      <c r="E97" s="83">
        <v>10.0</v>
      </c>
      <c r="F97" s="83">
        <v>9.53</v>
      </c>
      <c r="G97" s="83">
        <v>946844.0</v>
      </c>
      <c r="H97" s="83">
        <v>20.36</v>
      </c>
      <c r="I97" s="83" t="s">
        <v>101</v>
      </c>
      <c r="J97" s="83" t="s">
        <v>164</v>
      </c>
      <c r="K97" s="83" t="s">
        <v>203</v>
      </c>
      <c r="L97" s="83"/>
      <c r="M97" s="83" t="str">
        <f t="shared" si="2"/>
        <v>750MeV</v>
      </c>
      <c r="N97" s="86" t="str">
        <f t="shared" si="3"/>
        <v>650MeV</v>
      </c>
      <c r="O97" s="259">
        <f t="shared" si="7"/>
        <v>1573.61</v>
      </c>
      <c r="P97" s="259">
        <f t="shared" si="8"/>
        <v>1073.19</v>
      </c>
      <c r="Q97" s="259">
        <f t="shared" si="9"/>
        <v>190.61</v>
      </c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>
      <c r="A98" s="86"/>
      <c r="B98" s="83">
        <v>3287.0</v>
      </c>
      <c r="C98" s="83" t="s">
        <v>471</v>
      </c>
      <c r="D98" s="83">
        <v>33.383</v>
      </c>
      <c r="E98" s="83">
        <v>5.0</v>
      </c>
      <c r="F98" s="83">
        <v>6.04</v>
      </c>
      <c r="G98" s="83">
        <v>339364.0</v>
      </c>
      <c r="H98" s="83">
        <v>22.78</v>
      </c>
      <c r="I98" s="83" t="s">
        <v>101</v>
      </c>
      <c r="J98" s="83" t="s">
        <v>164</v>
      </c>
      <c r="K98" s="83" t="s">
        <v>203</v>
      </c>
      <c r="L98" s="83"/>
      <c r="M98" s="83" t="str">
        <f t="shared" si="2"/>
        <v>750MeV</v>
      </c>
      <c r="N98" s="86" t="str">
        <f t="shared" si="3"/>
        <v>650MeV</v>
      </c>
      <c r="O98" s="259">
        <f t="shared" si="7"/>
        <v>1573.61</v>
      </c>
      <c r="P98" s="259">
        <f t="shared" si="8"/>
        <v>1079.23</v>
      </c>
      <c r="Q98" s="259">
        <f t="shared" si="9"/>
        <v>190.61</v>
      </c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>
      <c r="A99" s="86"/>
      <c r="B99" s="83">
        <v>3288.0</v>
      </c>
      <c r="C99" s="83" t="s">
        <v>475</v>
      </c>
      <c r="D99" s="83">
        <v>33.383</v>
      </c>
      <c r="E99" s="83">
        <v>15.0</v>
      </c>
      <c r="F99" s="83">
        <v>15.91</v>
      </c>
      <c r="G99" s="83">
        <v>2319224.0</v>
      </c>
      <c r="H99" s="83">
        <v>19.26</v>
      </c>
      <c r="I99" s="83" t="s">
        <v>101</v>
      </c>
      <c r="J99" s="83" t="s">
        <v>102</v>
      </c>
      <c r="K99" s="83" t="s">
        <v>203</v>
      </c>
      <c r="L99" s="83"/>
      <c r="M99" s="83" t="str">
        <f t="shared" si="2"/>
        <v>750MeV</v>
      </c>
      <c r="N99" s="86" t="str">
        <f t="shared" si="3"/>
        <v>650MeV</v>
      </c>
      <c r="O99" s="259">
        <f t="shared" si="7"/>
        <v>1573.61</v>
      </c>
      <c r="P99" s="259">
        <f t="shared" si="8"/>
        <v>1095.14</v>
      </c>
      <c r="Q99" s="259">
        <f t="shared" si="9"/>
        <v>190.61</v>
      </c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>
      <c r="A100" s="86"/>
      <c r="B100" s="83">
        <v>3289.0</v>
      </c>
      <c r="C100" s="83" t="s">
        <v>190</v>
      </c>
      <c r="D100" s="83">
        <v>33.383</v>
      </c>
      <c r="E100" s="83">
        <v>15.0</v>
      </c>
      <c r="F100" s="83">
        <v>0.0</v>
      </c>
      <c r="G100" s="83">
        <v>0.0</v>
      </c>
      <c r="H100" s="83">
        <v>0.0</v>
      </c>
      <c r="I100" s="83" t="s">
        <v>101</v>
      </c>
      <c r="J100" s="83" t="s">
        <v>102</v>
      </c>
      <c r="K100" s="83" t="s">
        <v>203</v>
      </c>
      <c r="L100" s="83"/>
      <c r="M100" s="83" t="str">
        <f t="shared" si="2"/>
        <v>750MeV</v>
      </c>
      <c r="N100" s="86" t="str">
        <f t="shared" si="3"/>
        <v>650MeV</v>
      </c>
      <c r="O100" s="259">
        <f t="shared" si="7"/>
        <v>1573.61</v>
      </c>
      <c r="P100" s="259">
        <f t="shared" si="8"/>
        <v>1095.14</v>
      </c>
      <c r="Q100" s="259">
        <f t="shared" si="9"/>
        <v>190.61</v>
      </c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>
      <c r="A101" s="86"/>
      <c r="B101" s="83">
        <v>3290.0</v>
      </c>
      <c r="C101" s="83" t="s">
        <v>475</v>
      </c>
      <c r="D101" s="83">
        <v>33.383</v>
      </c>
      <c r="E101" s="83">
        <v>10.0</v>
      </c>
      <c r="F101" s="83">
        <v>4.33</v>
      </c>
      <c r="G101" s="83">
        <v>450745.0</v>
      </c>
      <c r="H101" s="83">
        <v>9.73</v>
      </c>
      <c r="I101" s="83" t="s">
        <v>101</v>
      </c>
      <c r="J101" s="83" t="s">
        <v>53</v>
      </c>
      <c r="K101" s="83" t="s">
        <v>203</v>
      </c>
      <c r="L101" s="83"/>
      <c r="M101" s="83" t="str">
        <f t="shared" si="2"/>
        <v>750MeV</v>
      </c>
      <c r="N101" s="86" t="str">
        <f t="shared" si="3"/>
        <v>650MeV</v>
      </c>
      <c r="O101" s="259">
        <f t="shared" si="7"/>
        <v>1573.61</v>
      </c>
      <c r="P101" s="259">
        <f t="shared" si="8"/>
        <v>1099.47</v>
      </c>
      <c r="Q101" s="259">
        <f t="shared" si="9"/>
        <v>190.61</v>
      </c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>
      <c r="A102" s="86"/>
      <c r="B102" s="83">
        <v>3291.0</v>
      </c>
      <c r="C102" s="83" t="s">
        <v>475</v>
      </c>
      <c r="D102" s="83">
        <v>33.383</v>
      </c>
      <c r="E102" s="83">
        <v>10.0</v>
      </c>
      <c r="F102" s="83">
        <v>17.16</v>
      </c>
      <c r="G102" s="83">
        <v>1810721.0</v>
      </c>
      <c r="H102" s="83">
        <v>32.18</v>
      </c>
      <c r="I102" s="83" t="s">
        <v>101</v>
      </c>
      <c r="J102" s="83" t="s">
        <v>53</v>
      </c>
      <c r="K102" s="83" t="s">
        <v>203</v>
      </c>
      <c r="L102" s="83"/>
      <c r="M102" s="83" t="str">
        <f t="shared" si="2"/>
        <v>750MeV</v>
      </c>
      <c r="N102" s="86" t="str">
        <f t="shared" si="3"/>
        <v>650MeV</v>
      </c>
      <c r="O102" s="259">
        <f t="shared" si="7"/>
        <v>1573.61</v>
      </c>
      <c r="P102" s="259">
        <f t="shared" si="8"/>
        <v>1116.63</v>
      </c>
      <c r="Q102" s="259">
        <f t="shared" si="9"/>
        <v>190.61</v>
      </c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</row>
    <row r="103">
      <c r="A103" s="86"/>
      <c r="B103" s="83">
        <v>3292.0</v>
      </c>
      <c r="C103" s="83" t="s">
        <v>471</v>
      </c>
      <c r="D103" s="83">
        <v>33.383</v>
      </c>
      <c r="E103" s="83">
        <v>5.0</v>
      </c>
      <c r="F103" s="83">
        <v>2.15</v>
      </c>
      <c r="G103" s="83">
        <v>346663.0</v>
      </c>
      <c r="H103" s="83">
        <v>13.67</v>
      </c>
      <c r="I103" s="83" t="s">
        <v>101</v>
      </c>
      <c r="J103" s="83" t="s">
        <v>164</v>
      </c>
      <c r="K103" s="83" t="s">
        <v>477</v>
      </c>
      <c r="L103" s="83"/>
      <c r="M103" s="83" t="str">
        <f t="shared" si="2"/>
        <v>140MeV</v>
      </c>
      <c r="N103" s="86" t="str">
        <f t="shared" si="3"/>
        <v>140MeV</v>
      </c>
      <c r="O103" s="259">
        <f t="shared" si="7"/>
        <v>1573.61</v>
      </c>
      <c r="P103" s="259">
        <f t="shared" si="8"/>
        <v>1118.78</v>
      </c>
      <c r="Q103" s="259">
        <f t="shared" si="9"/>
        <v>190.61</v>
      </c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</row>
    <row r="104">
      <c r="A104" s="157"/>
      <c r="B104" s="83">
        <v>3293.0</v>
      </c>
      <c r="C104" s="83" t="s">
        <v>471</v>
      </c>
      <c r="D104" s="83">
        <v>33.383</v>
      </c>
      <c r="E104" s="83">
        <v>5.0</v>
      </c>
      <c r="F104" s="83">
        <v>3.45</v>
      </c>
      <c r="G104" s="83">
        <v>523832.0</v>
      </c>
      <c r="H104" s="83">
        <v>13.5</v>
      </c>
      <c r="I104" s="83" t="s">
        <v>101</v>
      </c>
      <c r="J104" s="83" t="s">
        <v>164</v>
      </c>
      <c r="K104" s="83" t="s">
        <v>477</v>
      </c>
      <c r="L104" s="83"/>
      <c r="M104" s="83" t="str">
        <f t="shared" si="2"/>
        <v>140MeV</v>
      </c>
      <c r="N104" s="86" t="str">
        <f t="shared" si="3"/>
        <v>140MeV</v>
      </c>
      <c r="O104" s="259">
        <f t="shared" si="7"/>
        <v>1573.61</v>
      </c>
      <c r="P104" s="259">
        <f t="shared" si="8"/>
        <v>1122.23</v>
      </c>
      <c r="Q104" s="259">
        <f t="shared" si="9"/>
        <v>190.61</v>
      </c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>
      <c r="A105" s="86"/>
      <c r="B105" s="83">
        <v>3294.0</v>
      </c>
      <c r="C105" s="83" t="s">
        <v>471</v>
      </c>
      <c r="D105" s="83">
        <v>33.383</v>
      </c>
      <c r="E105" s="83">
        <v>15.0</v>
      </c>
      <c r="F105" s="83">
        <v>8.99</v>
      </c>
      <c r="G105" s="83">
        <v>1143844.0</v>
      </c>
      <c r="H105" s="83">
        <v>10.65</v>
      </c>
      <c r="I105" s="83" t="s">
        <v>101</v>
      </c>
      <c r="J105" s="83" t="s">
        <v>400</v>
      </c>
      <c r="K105" s="83" t="s">
        <v>223</v>
      </c>
      <c r="L105" s="83"/>
      <c r="M105" s="83" t="str">
        <f t="shared" si="2"/>
        <v>750MeV</v>
      </c>
      <c r="N105" s="86" t="str">
        <f t="shared" si="3"/>
        <v>650MeV</v>
      </c>
      <c r="O105" s="259">
        <f t="shared" si="7"/>
        <v>1573.61</v>
      </c>
      <c r="P105" s="259">
        <f t="shared" si="8"/>
        <v>1131.22</v>
      </c>
      <c r="Q105" s="259">
        <f t="shared" si="9"/>
        <v>190.61</v>
      </c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</row>
    <row r="106">
      <c r="A106" s="156">
        <v>45258.0</v>
      </c>
      <c r="B106" s="52">
        <v>3319.0</v>
      </c>
      <c r="C106" s="52" t="s">
        <v>471</v>
      </c>
      <c r="D106" s="52">
        <v>33.383</v>
      </c>
      <c r="E106" s="52">
        <v>24.0</v>
      </c>
      <c r="F106" s="52">
        <v>71.06</v>
      </c>
      <c r="G106" s="52">
        <v>2565650.0</v>
      </c>
      <c r="H106" s="52">
        <v>64.06</v>
      </c>
      <c r="I106" s="52" t="s">
        <v>65</v>
      </c>
      <c r="J106" s="52" t="s">
        <v>164</v>
      </c>
      <c r="K106" s="52" t="s">
        <v>203</v>
      </c>
      <c r="L106" s="52"/>
      <c r="M106" s="52" t="str">
        <f t="shared" si="2"/>
        <v>750MeV</v>
      </c>
      <c r="N106" s="76" t="str">
        <f t="shared" si="3"/>
        <v>650MeV</v>
      </c>
      <c r="O106" s="262">
        <f t="shared" si="7"/>
        <v>1644.67</v>
      </c>
      <c r="P106" s="262">
        <f t="shared" si="8"/>
        <v>1131.22</v>
      </c>
      <c r="Q106" s="262">
        <f t="shared" si="9"/>
        <v>190.61</v>
      </c>
    </row>
    <row r="107">
      <c r="A107" s="76"/>
      <c r="B107" s="52">
        <v>3320.0</v>
      </c>
      <c r="C107" s="52" t="s">
        <v>471</v>
      </c>
      <c r="D107" s="52">
        <v>33.383</v>
      </c>
      <c r="E107" s="52">
        <v>24.0</v>
      </c>
      <c r="F107" s="52">
        <v>64.08</v>
      </c>
      <c r="G107" s="52">
        <v>2227777.0</v>
      </c>
      <c r="H107" s="52">
        <v>58.22</v>
      </c>
      <c r="I107" s="52" t="s">
        <v>65</v>
      </c>
      <c r="J107" s="52" t="s">
        <v>164</v>
      </c>
      <c r="K107" s="52" t="s">
        <v>203</v>
      </c>
      <c r="L107" s="52"/>
      <c r="M107" s="52" t="str">
        <f t="shared" si="2"/>
        <v>750MeV</v>
      </c>
      <c r="N107" s="76" t="str">
        <f t="shared" si="3"/>
        <v>650MeV</v>
      </c>
      <c r="O107" s="262">
        <f t="shared" si="7"/>
        <v>1708.75</v>
      </c>
      <c r="P107" s="262">
        <f t="shared" si="8"/>
        <v>1131.22</v>
      </c>
      <c r="Q107" s="262">
        <f t="shared" si="9"/>
        <v>190.61</v>
      </c>
    </row>
    <row r="108">
      <c r="A108" s="76"/>
      <c r="B108" s="52">
        <v>3321.0</v>
      </c>
      <c r="C108" s="52" t="s">
        <v>471</v>
      </c>
      <c r="D108" s="52">
        <v>33.383</v>
      </c>
      <c r="E108" s="52">
        <v>12.0</v>
      </c>
      <c r="F108" s="52">
        <v>9.96</v>
      </c>
      <c r="G108" s="52">
        <v>225718.0</v>
      </c>
      <c r="H108" s="52">
        <v>21.73</v>
      </c>
      <c r="I108" s="52" t="s">
        <v>65</v>
      </c>
      <c r="J108" s="52" t="s">
        <v>164</v>
      </c>
      <c r="K108" s="52" t="s">
        <v>203</v>
      </c>
      <c r="L108" s="52"/>
      <c r="M108" s="52" t="str">
        <f t="shared" si="2"/>
        <v>750MeV</v>
      </c>
      <c r="N108" s="76" t="str">
        <f t="shared" si="3"/>
        <v>650MeV</v>
      </c>
      <c r="O108" s="262">
        <f t="shared" si="7"/>
        <v>1718.71</v>
      </c>
      <c r="P108" s="262">
        <f t="shared" si="8"/>
        <v>1131.22</v>
      </c>
      <c r="Q108" s="262">
        <f t="shared" si="9"/>
        <v>190.61</v>
      </c>
    </row>
    <row r="109">
      <c r="A109" s="76"/>
      <c r="B109" s="52">
        <v>3322.0</v>
      </c>
      <c r="C109" s="52" t="s">
        <v>475</v>
      </c>
      <c r="D109" s="52">
        <v>33.383</v>
      </c>
      <c r="E109" s="52">
        <v>24.0</v>
      </c>
      <c r="F109" s="52">
        <v>21.26</v>
      </c>
      <c r="G109" s="52">
        <v>741092.0</v>
      </c>
      <c r="H109" s="52">
        <v>18.96</v>
      </c>
      <c r="I109" s="52" t="s">
        <v>65</v>
      </c>
      <c r="J109" s="52" t="s">
        <v>102</v>
      </c>
      <c r="K109" s="52" t="s">
        <v>203</v>
      </c>
      <c r="L109" s="52"/>
      <c r="M109" s="52" t="str">
        <f t="shared" si="2"/>
        <v>750MeV</v>
      </c>
      <c r="N109" s="76" t="str">
        <f t="shared" si="3"/>
        <v>650MeV</v>
      </c>
      <c r="O109" s="262">
        <f t="shared" si="7"/>
        <v>1739.97</v>
      </c>
      <c r="P109" s="262">
        <f t="shared" si="8"/>
        <v>1131.22</v>
      </c>
      <c r="Q109" s="262">
        <f t="shared" si="9"/>
        <v>190.61</v>
      </c>
    </row>
    <row r="110">
      <c r="A110" s="76"/>
      <c r="B110" s="52">
        <v>3323.0</v>
      </c>
      <c r="C110" s="52" t="s">
        <v>475</v>
      </c>
      <c r="D110" s="52">
        <v>33.383</v>
      </c>
      <c r="E110" s="52">
        <v>24.0</v>
      </c>
      <c r="F110" s="52">
        <v>0.0</v>
      </c>
      <c r="G110" s="52">
        <v>0.0</v>
      </c>
      <c r="H110" s="52">
        <v>30.0</v>
      </c>
      <c r="I110" s="52" t="s">
        <v>65</v>
      </c>
      <c r="J110" s="52" t="s">
        <v>53</v>
      </c>
      <c r="K110" s="52" t="s">
        <v>203</v>
      </c>
      <c r="L110" s="52" t="s">
        <v>1012</v>
      </c>
      <c r="M110" s="52" t="str">
        <f t="shared" si="2"/>
        <v>750MeV</v>
      </c>
      <c r="N110" s="76" t="str">
        <f t="shared" si="3"/>
        <v>650MeV</v>
      </c>
      <c r="O110" s="262">
        <f t="shared" si="7"/>
        <v>1739.97</v>
      </c>
      <c r="P110" s="262">
        <f t="shared" si="8"/>
        <v>1131.22</v>
      </c>
      <c r="Q110" s="262">
        <f t="shared" si="9"/>
        <v>190.61</v>
      </c>
    </row>
    <row r="111">
      <c r="A111" s="76"/>
      <c r="B111" s="52">
        <v>3324.0</v>
      </c>
      <c r="C111" s="52" t="s">
        <v>190</v>
      </c>
      <c r="D111" s="52">
        <v>33.383</v>
      </c>
      <c r="E111" s="52">
        <v>24.0</v>
      </c>
      <c r="F111" s="52">
        <v>0.0</v>
      </c>
      <c r="G111" s="52">
        <v>0.0</v>
      </c>
      <c r="H111" s="52">
        <v>0.0</v>
      </c>
      <c r="I111" s="52" t="s">
        <v>65</v>
      </c>
      <c r="J111" s="52" t="s">
        <v>53</v>
      </c>
      <c r="K111" s="52" t="s">
        <v>203</v>
      </c>
      <c r="L111" s="52" t="s">
        <v>1013</v>
      </c>
      <c r="M111" s="52" t="str">
        <f t="shared" si="2"/>
        <v>750MeV</v>
      </c>
      <c r="N111" s="76" t="str">
        <f t="shared" si="3"/>
        <v>650MeV</v>
      </c>
      <c r="O111" s="262">
        <f t="shared" si="7"/>
        <v>1739.97</v>
      </c>
      <c r="P111" s="262">
        <f t="shared" si="8"/>
        <v>1131.22</v>
      </c>
      <c r="Q111" s="262">
        <f t="shared" si="9"/>
        <v>190.61</v>
      </c>
    </row>
    <row r="112">
      <c r="A112" s="76"/>
      <c r="B112" s="52">
        <v>3325.0</v>
      </c>
      <c r="C112" s="52" t="s">
        <v>475</v>
      </c>
      <c r="D112" s="52">
        <v>33.383</v>
      </c>
      <c r="E112" s="52">
        <v>24.0</v>
      </c>
      <c r="F112" s="52">
        <v>17.12</v>
      </c>
      <c r="G112" s="52">
        <v>576179.0</v>
      </c>
      <c r="H112" s="52">
        <v>13.69</v>
      </c>
      <c r="I112" s="52" t="s">
        <v>65</v>
      </c>
      <c r="J112" s="52" t="s">
        <v>53</v>
      </c>
      <c r="K112" s="52" t="s">
        <v>203</v>
      </c>
      <c r="L112" s="52"/>
      <c r="M112" s="52" t="str">
        <f t="shared" si="2"/>
        <v>750MeV</v>
      </c>
      <c r="N112" s="76" t="str">
        <f t="shared" si="3"/>
        <v>650MeV</v>
      </c>
      <c r="O112" s="262">
        <f t="shared" si="7"/>
        <v>1757.09</v>
      </c>
      <c r="P112" s="262">
        <f t="shared" si="8"/>
        <v>1131.22</v>
      </c>
      <c r="Q112" s="262">
        <f t="shared" si="9"/>
        <v>190.61</v>
      </c>
    </row>
    <row r="113">
      <c r="A113" s="76"/>
      <c r="B113" s="52">
        <v>3326.0</v>
      </c>
      <c r="C113" s="52" t="s">
        <v>475</v>
      </c>
      <c r="D113" s="52">
        <v>33.383</v>
      </c>
      <c r="E113" s="52">
        <v>12.0</v>
      </c>
      <c r="F113" s="52">
        <v>13.66</v>
      </c>
      <c r="G113" s="52">
        <v>913339.0</v>
      </c>
      <c r="H113" s="52">
        <v>38.38</v>
      </c>
      <c r="I113" s="52" t="s">
        <v>65</v>
      </c>
      <c r="J113" s="52" t="s">
        <v>53</v>
      </c>
      <c r="K113" s="52" t="s">
        <v>477</v>
      </c>
      <c r="L113" s="52" t="s">
        <v>1014</v>
      </c>
      <c r="M113" s="52" t="str">
        <f t="shared" si="2"/>
        <v>140MeV</v>
      </c>
      <c r="N113" s="76" t="str">
        <f t="shared" si="3"/>
        <v>140MeV</v>
      </c>
      <c r="O113" s="262">
        <f t="shared" si="7"/>
        <v>1770.75</v>
      </c>
      <c r="P113" s="262">
        <f t="shared" si="8"/>
        <v>1131.22</v>
      </c>
      <c r="Q113" s="262">
        <f t="shared" si="9"/>
        <v>190.61</v>
      </c>
    </row>
    <row r="114">
      <c r="A114" s="76"/>
      <c r="B114" s="52">
        <v>3327.0</v>
      </c>
      <c r="C114" s="52" t="s">
        <v>471</v>
      </c>
      <c r="D114" s="52">
        <v>33.383</v>
      </c>
      <c r="E114" s="52">
        <v>24.0</v>
      </c>
      <c r="F114" s="52">
        <v>19.13</v>
      </c>
      <c r="G114" s="52">
        <v>547784.0</v>
      </c>
      <c r="H114" s="52">
        <v>15.73</v>
      </c>
      <c r="I114" s="52" t="s">
        <v>65</v>
      </c>
      <c r="J114" s="52" t="s">
        <v>399</v>
      </c>
      <c r="K114" s="52" t="s">
        <v>223</v>
      </c>
      <c r="L114" s="52"/>
      <c r="M114" s="52" t="str">
        <f t="shared" si="2"/>
        <v>750MeV</v>
      </c>
      <c r="N114" s="76" t="str">
        <f t="shared" si="3"/>
        <v>650MeV</v>
      </c>
      <c r="O114" s="262">
        <f t="shared" si="7"/>
        <v>1789.88</v>
      </c>
      <c r="P114" s="262">
        <f t="shared" si="8"/>
        <v>1131.22</v>
      </c>
      <c r="Q114" s="262">
        <f t="shared" si="9"/>
        <v>190.61</v>
      </c>
    </row>
    <row r="115">
      <c r="A115" s="139"/>
      <c r="B115" s="43">
        <v>3328.0</v>
      </c>
      <c r="C115" s="43" t="s">
        <v>471</v>
      </c>
      <c r="D115" s="43">
        <v>33.383</v>
      </c>
      <c r="E115" s="43">
        <v>36.0</v>
      </c>
      <c r="F115" s="43">
        <v>36.37</v>
      </c>
      <c r="G115" s="43">
        <v>1625619.0</v>
      </c>
      <c r="H115" s="43">
        <v>18.96</v>
      </c>
      <c r="I115" s="43" t="s">
        <v>229</v>
      </c>
      <c r="J115" s="43" t="s">
        <v>164</v>
      </c>
      <c r="K115" s="43" t="s">
        <v>203</v>
      </c>
      <c r="L115" s="43"/>
      <c r="M115" s="43" t="str">
        <f t="shared" si="2"/>
        <v>750MeV</v>
      </c>
      <c r="N115" s="139" t="str">
        <f t="shared" si="3"/>
        <v>650MeV</v>
      </c>
      <c r="O115" s="261">
        <f t="shared" si="7"/>
        <v>1789.88</v>
      </c>
      <c r="P115" s="261">
        <f t="shared" si="8"/>
        <v>1131.22</v>
      </c>
      <c r="Q115" s="261">
        <f t="shared" si="9"/>
        <v>226.98</v>
      </c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</row>
    <row r="116">
      <c r="A116" s="139"/>
      <c r="B116" s="43">
        <v>3329.0</v>
      </c>
      <c r="C116" s="43" t="s">
        <v>471</v>
      </c>
      <c r="D116" s="43">
        <v>33.383</v>
      </c>
      <c r="E116" s="43">
        <v>18.0</v>
      </c>
      <c r="F116" s="43">
        <v>14.09</v>
      </c>
      <c r="G116" s="43">
        <v>315966.0</v>
      </c>
      <c r="H116" s="43">
        <v>14.46</v>
      </c>
      <c r="I116" s="43" t="s">
        <v>229</v>
      </c>
      <c r="J116" s="43" t="s">
        <v>164</v>
      </c>
      <c r="K116" s="43" t="s">
        <v>203</v>
      </c>
      <c r="L116" s="43"/>
      <c r="M116" s="43" t="str">
        <f t="shared" si="2"/>
        <v>750MeV</v>
      </c>
      <c r="N116" s="139" t="str">
        <f t="shared" si="3"/>
        <v>650MeV</v>
      </c>
      <c r="O116" s="261">
        <f t="shared" si="7"/>
        <v>1789.88</v>
      </c>
      <c r="P116" s="261">
        <f t="shared" si="8"/>
        <v>1131.22</v>
      </c>
      <c r="Q116" s="261">
        <f t="shared" si="9"/>
        <v>241.07</v>
      </c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</row>
    <row r="117">
      <c r="A117" s="76"/>
      <c r="B117" s="52">
        <v>3330.0</v>
      </c>
      <c r="C117" s="52" t="s">
        <v>471</v>
      </c>
      <c r="D117" s="52">
        <v>33.383</v>
      </c>
      <c r="E117" s="52">
        <v>12.0</v>
      </c>
      <c r="F117" s="52">
        <v>12.11</v>
      </c>
      <c r="G117" s="52">
        <v>786828.0</v>
      </c>
      <c r="H117" s="52">
        <v>19.98</v>
      </c>
      <c r="I117" s="52" t="s">
        <v>65</v>
      </c>
      <c r="J117" s="52" t="s">
        <v>164</v>
      </c>
      <c r="K117" s="52" t="s">
        <v>477</v>
      </c>
      <c r="L117" s="76"/>
      <c r="M117" s="52" t="str">
        <f t="shared" si="2"/>
        <v>140MeV</v>
      </c>
      <c r="N117" s="76" t="str">
        <f t="shared" si="3"/>
        <v>140MeV</v>
      </c>
      <c r="O117" s="262">
        <f t="shared" si="7"/>
        <v>1801.99</v>
      </c>
      <c r="P117" s="262">
        <f t="shared" si="8"/>
        <v>1131.22</v>
      </c>
      <c r="Q117" s="262">
        <f t="shared" si="9"/>
        <v>241.07</v>
      </c>
    </row>
    <row r="118">
      <c r="A118" s="86"/>
      <c r="B118" s="83">
        <v>3331.0</v>
      </c>
      <c r="C118" s="83" t="s">
        <v>471</v>
      </c>
      <c r="D118" s="83">
        <v>33.383</v>
      </c>
      <c r="E118" s="83">
        <v>15.0</v>
      </c>
      <c r="F118" s="83">
        <v>45.89</v>
      </c>
      <c r="G118" s="83">
        <v>6570588.0</v>
      </c>
      <c r="H118" s="83">
        <v>57.67</v>
      </c>
      <c r="I118" s="83" t="s">
        <v>101</v>
      </c>
      <c r="J118" s="83" t="s">
        <v>164</v>
      </c>
      <c r="K118" s="83" t="s">
        <v>203</v>
      </c>
      <c r="L118" s="86"/>
      <c r="M118" s="83" t="str">
        <f t="shared" si="2"/>
        <v>750MeV</v>
      </c>
      <c r="N118" s="86" t="str">
        <f t="shared" si="3"/>
        <v>650MeV</v>
      </c>
      <c r="O118" s="259">
        <f t="shared" si="7"/>
        <v>1801.99</v>
      </c>
      <c r="P118" s="259">
        <f t="shared" si="8"/>
        <v>1177.11</v>
      </c>
      <c r="Q118" s="259">
        <f t="shared" si="9"/>
        <v>241.07</v>
      </c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</row>
    <row r="119">
      <c r="A119" s="86"/>
      <c r="B119" s="83">
        <v>3332.0</v>
      </c>
      <c r="C119" s="83" t="s">
        <v>471</v>
      </c>
      <c r="D119" s="83">
        <v>33.383</v>
      </c>
      <c r="E119" s="83">
        <v>15.0</v>
      </c>
      <c r="F119" s="83">
        <v>39.39</v>
      </c>
      <c r="G119" s="83">
        <v>5597423.0</v>
      </c>
      <c r="H119" s="83">
        <v>57.44</v>
      </c>
      <c r="I119" s="83" t="s">
        <v>101</v>
      </c>
      <c r="J119" s="83" t="s">
        <v>164</v>
      </c>
      <c r="K119" s="83" t="s">
        <v>203</v>
      </c>
      <c r="L119" s="86"/>
      <c r="M119" s="83" t="str">
        <f t="shared" si="2"/>
        <v>750MeV</v>
      </c>
      <c r="N119" s="86" t="str">
        <f t="shared" si="3"/>
        <v>650MeV</v>
      </c>
      <c r="O119" s="259">
        <f t="shared" si="7"/>
        <v>1801.99</v>
      </c>
      <c r="P119" s="259">
        <f t="shared" si="8"/>
        <v>1216.5</v>
      </c>
      <c r="Q119" s="259">
        <f t="shared" si="9"/>
        <v>241.07</v>
      </c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</row>
    <row r="120">
      <c r="A120" s="157">
        <v>45259.0</v>
      </c>
      <c r="B120" s="83">
        <v>3333.0</v>
      </c>
      <c r="C120" s="83" t="s">
        <v>471</v>
      </c>
      <c r="D120" s="83">
        <v>33.383</v>
      </c>
      <c r="E120" s="83">
        <v>15.0</v>
      </c>
      <c r="F120" s="83">
        <v>57.64</v>
      </c>
      <c r="G120" s="83">
        <v>8083377.0</v>
      </c>
      <c r="H120" s="83">
        <v>69.71</v>
      </c>
      <c r="I120" s="83" t="s">
        <v>101</v>
      </c>
      <c r="J120" s="83" t="s">
        <v>164</v>
      </c>
      <c r="K120" s="83" t="s">
        <v>203</v>
      </c>
      <c r="L120" s="86"/>
      <c r="M120" s="83" t="str">
        <f t="shared" si="2"/>
        <v>750MeV</v>
      </c>
      <c r="N120" s="86" t="str">
        <f t="shared" si="3"/>
        <v>650MeV</v>
      </c>
      <c r="O120" s="259">
        <f t="shared" si="7"/>
        <v>1801.99</v>
      </c>
      <c r="P120" s="259">
        <f t="shared" si="8"/>
        <v>1274.14</v>
      </c>
      <c r="Q120" s="259">
        <f t="shared" si="9"/>
        <v>241.07</v>
      </c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</row>
    <row r="121">
      <c r="A121" s="86"/>
      <c r="B121" s="83">
        <v>3334.0</v>
      </c>
      <c r="C121" s="83" t="s">
        <v>471</v>
      </c>
      <c r="D121" s="83">
        <v>33.383</v>
      </c>
      <c r="E121" s="83">
        <v>15.0</v>
      </c>
      <c r="F121" s="83">
        <v>55.65</v>
      </c>
      <c r="G121" s="83">
        <v>7747026.0</v>
      </c>
      <c r="H121" s="83">
        <v>70.41</v>
      </c>
      <c r="I121" s="83" t="s">
        <v>101</v>
      </c>
      <c r="J121" s="83" t="s">
        <v>164</v>
      </c>
      <c r="K121" s="83" t="s">
        <v>203</v>
      </c>
      <c r="L121" s="86"/>
      <c r="M121" s="83" t="str">
        <f t="shared" si="2"/>
        <v>750MeV</v>
      </c>
      <c r="N121" s="86" t="str">
        <f t="shared" si="3"/>
        <v>650MeV</v>
      </c>
      <c r="O121" s="259">
        <f t="shared" si="7"/>
        <v>1801.99</v>
      </c>
      <c r="P121" s="259">
        <f t="shared" si="8"/>
        <v>1329.79</v>
      </c>
      <c r="Q121" s="259">
        <f t="shared" si="9"/>
        <v>241.07</v>
      </c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</row>
    <row r="122">
      <c r="A122" s="86"/>
      <c r="B122" s="83">
        <v>3335.0</v>
      </c>
      <c r="C122" s="83" t="s">
        <v>471</v>
      </c>
      <c r="D122" s="83">
        <v>33.383</v>
      </c>
      <c r="E122" s="83">
        <v>15.0</v>
      </c>
      <c r="F122" s="83">
        <v>54.55</v>
      </c>
      <c r="G122" s="83">
        <v>7552109.0</v>
      </c>
      <c r="H122" s="83">
        <v>68.66</v>
      </c>
      <c r="I122" s="83" t="s">
        <v>101</v>
      </c>
      <c r="J122" s="83" t="s">
        <v>164</v>
      </c>
      <c r="K122" s="83" t="s">
        <v>203</v>
      </c>
      <c r="L122" s="86"/>
      <c r="M122" s="83" t="str">
        <f t="shared" si="2"/>
        <v>750MeV</v>
      </c>
      <c r="N122" s="86" t="str">
        <f t="shared" si="3"/>
        <v>650MeV</v>
      </c>
      <c r="O122" s="259">
        <f t="shared" si="7"/>
        <v>1801.99</v>
      </c>
      <c r="P122" s="259">
        <f t="shared" si="8"/>
        <v>1384.34</v>
      </c>
      <c r="Q122" s="259">
        <f t="shared" si="9"/>
        <v>241.07</v>
      </c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</row>
    <row r="123">
      <c r="A123" s="86"/>
      <c r="B123" s="83">
        <v>3336.0</v>
      </c>
      <c r="C123" s="83" t="s">
        <v>471</v>
      </c>
      <c r="D123" s="83">
        <v>33.383</v>
      </c>
      <c r="E123" s="83">
        <v>15.0</v>
      </c>
      <c r="F123" s="83">
        <v>51.17</v>
      </c>
      <c r="G123" s="83">
        <v>7103332.0</v>
      </c>
      <c r="H123" s="83">
        <v>59.95</v>
      </c>
      <c r="I123" s="83" t="s">
        <v>101</v>
      </c>
      <c r="J123" s="83" t="s">
        <v>164</v>
      </c>
      <c r="K123" s="83" t="s">
        <v>203</v>
      </c>
      <c r="L123" s="86"/>
      <c r="M123" s="83" t="str">
        <f t="shared" si="2"/>
        <v>750MeV</v>
      </c>
      <c r="N123" s="86" t="str">
        <f t="shared" si="3"/>
        <v>650MeV</v>
      </c>
      <c r="O123" s="259">
        <f t="shared" si="7"/>
        <v>1801.99</v>
      </c>
      <c r="P123" s="259">
        <f t="shared" si="8"/>
        <v>1435.51</v>
      </c>
      <c r="Q123" s="259">
        <f t="shared" si="9"/>
        <v>241.07</v>
      </c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</row>
    <row r="124">
      <c r="A124" s="86"/>
      <c r="B124" s="83">
        <v>3337.0</v>
      </c>
      <c r="C124" s="83" t="s">
        <v>471</v>
      </c>
      <c r="D124" s="83">
        <v>33.383</v>
      </c>
      <c r="E124" s="83">
        <v>10.0</v>
      </c>
      <c r="F124" s="83">
        <v>9.18</v>
      </c>
      <c r="G124" s="83">
        <v>870165.0</v>
      </c>
      <c r="H124" s="83">
        <v>19.31</v>
      </c>
      <c r="I124" s="83" t="s">
        <v>101</v>
      </c>
      <c r="J124" s="83" t="s">
        <v>164</v>
      </c>
      <c r="K124" s="83" t="s">
        <v>203</v>
      </c>
      <c r="L124" s="86"/>
      <c r="M124" s="83" t="str">
        <f t="shared" si="2"/>
        <v>750MeV</v>
      </c>
      <c r="N124" s="86" t="str">
        <f t="shared" si="3"/>
        <v>650MeV</v>
      </c>
      <c r="O124" s="259">
        <f t="shared" si="7"/>
        <v>1801.99</v>
      </c>
      <c r="P124" s="259">
        <f t="shared" si="8"/>
        <v>1444.69</v>
      </c>
      <c r="Q124" s="259">
        <f t="shared" si="9"/>
        <v>241.07</v>
      </c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</row>
    <row r="125">
      <c r="A125" s="86"/>
      <c r="B125" s="83">
        <v>3338.0</v>
      </c>
      <c r="C125" s="83" t="s">
        <v>190</v>
      </c>
      <c r="D125" s="83">
        <v>33.383</v>
      </c>
      <c r="E125" s="83">
        <v>5.0</v>
      </c>
      <c r="F125" s="83">
        <v>0.0</v>
      </c>
      <c r="G125" s="83">
        <v>36378.0</v>
      </c>
      <c r="H125" s="83">
        <v>7.3</v>
      </c>
      <c r="I125" s="83" t="s">
        <v>101</v>
      </c>
      <c r="J125" s="83" t="s">
        <v>164</v>
      </c>
      <c r="K125" s="83" t="s">
        <v>203</v>
      </c>
      <c r="L125" s="83" t="s">
        <v>594</v>
      </c>
      <c r="M125" s="83" t="str">
        <f t="shared" si="2"/>
        <v>750MeV</v>
      </c>
      <c r="N125" s="86" t="str">
        <f t="shared" si="3"/>
        <v>650MeV</v>
      </c>
      <c r="O125" s="259">
        <f t="shared" si="7"/>
        <v>1801.99</v>
      </c>
      <c r="P125" s="259">
        <f t="shared" si="8"/>
        <v>1444.69</v>
      </c>
      <c r="Q125" s="259">
        <f t="shared" si="9"/>
        <v>241.07</v>
      </c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</row>
    <row r="126">
      <c r="A126" s="86"/>
      <c r="B126" s="83">
        <v>3339.0</v>
      </c>
      <c r="C126" s="83" t="s">
        <v>471</v>
      </c>
      <c r="D126" s="83">
        <v>33.383</v>
      </c>
      <c r="E126" s="83">
        <v>5.0</v>
      </c>
      <c r="F126" s="83">
        <v>6.81</v>
      </c>
      <c r="G126" s="83">
        <v>374048.0</v>
      </c>
      <c r="H126" s="83">
        <v>27.96</v>
      </c>
      <c r="I126" s="83" t="s">
        <v>101</v>
      </c>
      <c r="J126" s="83" t="s">
        <v>164</v>
      </c>
      <c r="K126" s="83" t="s">
        <v>203</v>
      </c>
      <c r="L126" s="86"/>
      <c r="M126" s="83" t="str">
        <f t="shared" si="2"/>
        <v>750MeV</v>
      </c>
      <c r="N126" s="86" t="str">
        <f t="shared" si="3"/>
        <v>650MeV</v>
      </c>
      <c r="O126" s="259">
        <f t="shared" si="7"/>
        <v>1801.99</v>
      </c>
      <c r="P126" s="259">
        <f t="shared" si="8"/>
        <v>1451.5</v>
      </c>
      <c r="Q126" s="259">
        <f t="shared" si="9"/>
        <v>241.07</v>
      </c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</row>
    <row r="127">
      <c r="A127" s="86"/>
      <c r="B127" s="83">
        <v>3340.0</v>
      </c>
      <c r="C127" s="83" t="s">
        <v>475</v>
      </c>
      <c r="D127" s="83">
        <v>33.383</v>
      </c>
      <c r="E127" s="83">
        <v>15.0</v>
      </c>
      <c r="F127" s="83">
        <v>18.75</v>
      </c>
      <c r="G127" s="83">
        <v>2641702.0</v>
      </c>
      <c r="H127" s="83">
        <v>21.6</v>
      </c>
      <c r="I127" s="83" t="s">
        <v>101</v>
      </c>
      <c r="J127" s="83" t="s">
        <v>399</v>
      </c>
      <c r="K127" s="83" t="s">
        <v>203</v>
      </c>
      <c r="L127" s="86"/>
      <c r="M127" s="83" t="str">
        <f t="shared" si="2"/>
        <v>750MeV</v>
      </c>
      <c r="N127" s="86" t="str">
        <f t="shared" si="3"/>
        <v>650MeV</v>
      </c>
      <c r="O127" s="259">
        <f t="shared" si="7"/>
        <v>1801.99</v>
      </c>
      <c r="P127" s="259">
        <f t="shared" si="8"/>
        <v>1470.25</v>
      </c>
      <c r="Q127" s="259">
        <f t="shared" si="9"/>
        <v>241.07</v>
      </c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</row>
    <row r="128">
      <c r="A128" s="86"/>
      <c r="B128" s="83">
        <v>3341.0</v>
      </c>
      <c r="C128" s="83" t="s">
        <v>475</v>
      </c>
      <c r="D128" s="83">
        <v>33.383</v>
      </c>
      <c r="E128" s="83">
        <v>10.0</v>
      </c>
      <c r="F128" s="83">
        <v>22.62</v>
      </c>
      <c r="G128" s="83">
        <v>2248921.0</v>
      </c>
      <c r="H128" s="83">
        <v>41.0</v>
      </c>
      <c r="I128" s="83" t="s">
        <v>101</v>
      </c>
      <c r="J128" s="83" t="s">
        <v>53</v>
      </c>
      <c r="K128" s="83" t="s">
        <v>203</v>
      </c>
      <c r="L128" s="83"/>
      <c r="M128" s="83" t="str">
        <f t="shared" si="2"/>
        <v>750MeV</v>
      </c>
      <c r="N128" s="86" t="str">
        <f t="shared" si="3"/>
        <v>650MeV</v>
      </c>
      <c r="O128" s="259">
        <f t="shared" si="7"/>
        <v>1801.99</v>
      </c>
      <c r="P128" s="259">
        <f t="shared" si="8"/>
        <v>1492.87</v>
      </c>
      <c r="Q128" s="259">
        <f t="shared" si="9"/>
        <v>241.07</v>
      </c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>
      <c r="A129" s="86"/>
      <c r="B129" s="83">
        <v>3350.0</v>
      </c>
      <c r="C129" s="83" t="s">
        <v>471</v>
      </c>
      <c r="D129" s="83">
        <v>33.383</v>
      </c>
      <c r="E129" s="83">
        <v>5.0</v>
      </c>
      <c r="F129" s="83">
        <v>6.45</v>
      </c>
      <c r="G129" s="83">
        <v>995699.0</v>
      </c>
      <c r="H129" s="83">
        <v>22.84</v>
      </c>
      <c r="I129" s="83" t="s">
        <v>101</v>
      </c>
      <c r="J129" s="83" t="s">
        <v>164</v>
      </c>
      <c r="K129" s="83" t="s">
        <v>477</v>
      </c>
      <c r="L129" s="83" t="s">
        <v>1016</v>
      </c>
      <c r="M129" s="83" t="str">
        <f t="shared" si="2"/>
        <v>140MeV</v>
      </c>
      <c r="N129" s="86" t="str">
        <f t="shared" si="3"/>
        <v>140MeV</v>
      </c>
      <c r="O129" s="259">
        <f t="shared" si="7"/>
        <v>1801.99</v>
      </c>
      <c r="P129" s="259">
        <f t="shared" si="8"/>
        <v>1499.32</v>
      </c>
      <c r="Q129" s="259">
        <f t="shared" si="9"/>
        <v>241.07</v>
      </c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>
      <c r="A130" s="157"/>
      <c r="B130" s="83">
        <v>3351.0</v>
      </c>
      <c r="C130" s="83" t="s">
        <v>471</v>
      </c>
      <c r="D130" s="83">
        <v>33.383</v>
      </c>
      <c r="E130" s="83">
        <v>15.0</v>
      </c>
      <c r="F130" s="83">
        <v>0.0</v>
      </c>
      <c r="G130" s="83">
        <v>553743.0</v>
      </c>
      <c r="H130" s="83">
        <v>7.5</v>
      </c>
      <c r="I130" s="83" t="s">
        <v>101</v>
      </c>
      <c r="J130" s="83" t="s">
        <v>400</v>
      </c>
      <c r="K130" s="83" t="s">
        <v>223</v>
      </c>
      <c r="L130" s="83" t="s">
        <v>1016</v>
      </c>
      <c r="M130" s="83" t="str">
        <f t="shared" si="2"/>
        <v>750MeV</v>
      </c>
      <c r="N130" s="86" t="str">
        <f t="shared" si="3"/>
        <v>650MeV</v>
      </c>
      <c r="O130" s="259">
        <f t="shared" si="7"/>
        <v>1801.99</v>
      </c>
      <c r="P130" s="259">
        <f t="shared" si="8"/>
        <v>1499.32</v>
      </c>
      <c r="Q130" s="259">
        <f t="shared" si="9"/>
        <v>241.07</v>
      </c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>
      <c r="A131" s="86"/>
      <c r="B131" s="83">
        <v>3352.0</v>
      </c>
      <c r="C131" s="83" t="s">
        <v>471</v>
      </c>
      <c r="D131" s="83">
        <v>33.383</v>
      </c>
      <c r="E131" s="83">
        <v>15.0</v>
      </c>
      <c r="F131" s="83">
        <v>23.93</v>
      </c>
      <c r="G131" s="83">
        <v>2165871.0</v>
      </c>
      <c r="H131" s="83">
        <v>29.51</v>
      </c>
      <c r="I131" s="83" t="s">
        <v>101</v>
      </c>
      <c r="J131" s="83" t="s">
        <v>400</v>
      </c>
      <c r="K131" s="83" t="s">
        <v>223</v>
      </c>
      <c r="L131" s="83" t="s">
        <v>1016</v>
      </c>
      <c r="M131" s="83" t="str">
        <f t="shared" si="2"/>
        <v>750MeV</v>
      </c>
      <c r="N131" s="86" t="str">
        <f t="shared" si="3"/>
        <v>650MeV</v>
      </c>
      <c r="O131" s="259">
        <f t="shared" si="7"/>
        <v>1801.99</v>
      </c>
      <c r="P131" s="259">
        <f t="shared" si="8"/>
        <v>1523.25</v>
      </c>
      <c r="Q131" s="259">
        <f t="shared" si="9"/>
        <v>241.07</v>
      </c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>
      <c r="A132" s="76"/>
      <c r="B132" s="52"/>
      <c r="C132" s="52"/>
      <c r="D132" s="52"/>
      <c r="E132" s="52"/>
      <c r="F132" s="52"/>
      <c r="G132" s="52"/>
      <c r="H132" s="52"/>
      <c r="I132" s="52"/>
      <c r="J132" s="52"/>
      <c r="K132" s="76"/>
      <c r="L132" s="52"/>
      <c r="M132" s="52" t="str">
        <f t="shared" si="2"/>
        <v>750MeV</v>
      </c>
      <c r="N132" s="76" t="str">
        <f t="shared" si="3"/>
        <v>650MeV</v>
      </c>
      <c r="O132" s="262">
        <f t="shared" si="7"/>
        <v>1801.99</v>
      </c>
      <c r="P132" s="262">
        <f t="shared" si="8"/>
        <v>1523.25</v>
      </c>
      <c r="Q132" s="262">
        <f t="shared" si="9"/>
        <v>241.07</v>
      </c>
    </row>
    <row r="133">
      <c r="A133" s="76"/>
      <c r="B133" s="52"/>
      <c r="C133" s="52"/>
      <c r="D133" s="52"/>
      <c r="E133" s="52"/>
      <c r="F133" s="52"/>
      <c r="G133" s="52"/>
      <c r="H133" s="52"/>
      <c r="I133" s="52"/>
      <c r="J133" s="52"/>
      <c r="K133" s="76"/>
      <c r="L133" s="52"/>
      <c r="M133" s="52" t="str">
        <f t="shared" si="2"/>
        <v>750MeV</v>
      </c>
      <c r="N133" s="76" t="str">
        <f t="shared" si="3"/>
        <v>650MeV</v>
      </c>
      <c r="O133" s="262">
        <f t="shared" si="7"/>
        <v>1801.99</v>
      </c>
      <c r="P133" s="262">
        <f t="shared" si="8"/>
        <v>1523.25</v>
      </c>
      <c r="Q133" s="262">
        <f t="shared" si="9"/>
        <v>241.07</v>
      </c>
    </row>
    <row r="134">
      <c r="A134" s="76"/>
      <c r="B134" s="52"/>
      <c r="C134" s="52"/>
      <c r="D134" s="52"/>
      <c r="E134" s="52"/>
      <c r="F134" s="52"/>
      <c r="G134" s="52"/>
      <c r="H134" s="52"/>
      <c r="I134" s="52"/>
      <c r="J134" s="52"/>
      <c r="K134" s="76"/>
      <c r="L134" s="52"/>
      <c r="M134" s="52" t="str">
        <f t="shared" si="2"/>
        <v>750MeV</v>
      </c>
      <c r="N134" s="76" t="str">
        <f t="shared" si="3"/>
        <v>650MeV</v>
      </c>
      <c r="O134" s="262">
        <f t="shared" si="7"/>
        <v>1801.99</v>
      </c>
      <c r="P134" s="262">
        <f t="shared" si="8"/>
        <v>1523.25</v>
      </c>
      <c r="Q134" s="262">
        <f t="shared" si="9"/>
        <v>241.07</v>
      </c>
    </row>
    <row r="135">
      <c r="A135" s="76"/>
      <c r="B135" s="52"/>
      <c r="C135" s="52"/>
      <c r="D135" s="52"/>
      <c r="E135" s="52"/>
      <c r="F135" s="52"/>
      <c r="G135" s="52"/>
      <c r="H135" s="52"/>
      <c r="I135" s="52"/>
      <c r="J135" s="52"/>
      <c r="K135" s="76"/>
      <c r="L135" s="52"/>
      <c r="M135" s="52" t="str">
        <f t="shared" si="2"/>
        <v>750MeV</v>
      </c>
      <c r="N135" s="76" t="str">
        <f t="shared" si="3"/>
        <v>650MeV</v>
      </c>
      <c r="O135" s="262">
        <f t="shared" si="7"/>
        <v>1801.99</v>
      </c>
      <c r="P135" s="262">
        <f t="shared" si="8"/>
        <v>1523.25</v>
      </c>
      <c r="Q135" s="262">
        <f t="shared" si="9"/>
        <v>241.07</v>
      </c>
    </row>
    <row r="136">
      <c r="A136" s="76"/>
      <c r="B136" s="76"/>
      <c r="C136" s="76"/>
      <c r="D136" s="52"/>
      <c r="E136" s="76"/>
      <c r="F136" s="76"/>
      <c r="G136" s="76"/>
      <c r="H136" s="76"/>
      <c r="I136" s="52"/>
      <c r="J136" s="52"/>
      <c r="K136" s="76"/>
      <c r="L136" s="76"/>
      <c r="M136" s="52" t="str">
        <f t="shared" si="2"/>
        <v>750MeV</v>
      </c>
      <c r="N136" s="76" t="str">
        <f t="shared" si="3"/>
        <v>650MeV</v>
      </c>
      <c r="O136" s="262">
        <f t="shared" si="7"/>
        <v>1801.99</v>
      </c>
      <c r="P136" s="262">
        <f t="shared" si="8"/>
        <v>1523.25</v>
      </c>
      <c r="Q136" s="262">
        <f t="shared" si="9"/>
        <v>241.07</v>
      </c>
    </row>
    <row r="137">
      <c r="A137" s="76"/>
      <c r="B137" s="76"/>
      <c r="C137" s="76"/>
      <c r="D137" s="52"/>
      <c r="E137" s="76"/>
      <c r="F137" s="76"/>
      <c r="G137" s="76"/>
      <c r="H137" s="76"/>
      <c r="I137" s="52"/>
      <c r="J137" s="52"/>
      <c r="K137" s="76"/>
      <c r="L137" s="76"/>
      <c r="M137" s="52" t="str">
        <f t="shared" si="2"/>
        <v>750MeV</v>
      </c>
      <c r="N137" s="76" t="str">
        <f t="shared" si="3"/>
        <v>650MeV</v>
      </c>
      <c r="O137" s="262">
        <f t="shared" si="7"/>
        <v>1801.99</v>
      </c>
      <c r="P137" s="262">
        <f t="shared" si="8"/>
        <v>1523.25</v>
      </c>
      <c r="Q137" s="262">
        <f t="shared" si="9"/>
        <v>241.07</v>
      </c>
    </row>
    <row r="138">
      <c r="A138" s="76"/>
      <c r="B138" s="76"/>
      <c r="C138" s="76"/>
      <c r="D138" s="52"/>
      <c r="E138" s="76"/>
      <c r="F138" s="76"/>
      <c r="G138" s="76"/>
      <c r="H138" s="76"/>
      <c r="I138" s="52"/>
      <c r="J138" s="52"/>
      <c r="K138" s="76"/>
      <c r="L138" s="76"/>
      <c r="M138" s="52" t="str">
        <f t="shared" si="2"/>
        <v>750MeV</v>
      </c>
      <c r="N138" s="76" t="str">
        <f t="shared" si="3"/>
        <v>650MeV</v>
      </c>
      <c r="O138" s="262">
        <f t="shared" si="7"/>
        <v>1801.99</v>
      </c>
      <c r="P138" s="262">
        <f t="shared" si="8"/>
        <v>1523.25</v>
      </c>
      <c r="Q138" s="262">
        <f t="shared" si="9"/>
        <v>241.07</v>
      </c>
    </row>
    <row r="139">
      <c r="A139" s="76"/>
      <c r="B139" s="76"/>
      <c r="C139" s="76"/>
      <c r="D139" s="52"/>
      <c r="E139" s="76"/>
      <c r="F139" s="76"/>
      <c r="G139" s="76"/>
      <c r="H139" s="76"/>
      <c r="I139" s="52"/>
      <c r="J139" s="52"/>
      <c r="K139" s="76"/>
      <c r="L139" s="76"/>
      <c r="M139" s="52" t="str">
        <f t="shared" si="2"/>
        <v>750MeV</v>
      </c>
      <c r="N139" s="76" t="str">
        <f t="shared" si="3"/>
        <v>650MeV</v>
      </c>
      <c r="O139" s="262">
        <f t="shared" si="7"/>
        <v>1801.99</v>
      </c>
      <c r="P139" s="262">
        <f t="shared" si="8"/>
        <v>1523.25</v>
      </c>
      <c r="Q139" s="262">
        <f t="shared" si="9"/>
        <v>241.07</v>
      </c>
    </row>
    <row r="140">
      <c r="A140" s="76"/>
      <c r="B140" s="76"/>
      <c r="C140" s="76"/>
      <c r="D140" s="52"/>
      <c r="E140" s="76"/>
      <c r="F140" s="76"/>
      <c r="G140" s="76"/>
      <c r="H140" s="76"/>
      <c r="I140" s="52"/>
      <c r="J140" s="52"/>
      <c r="K140" s="76"/>
      <c r="L140" s="76"/>
      <c r="M140" s="52" t="str">
        <f t="shared" si="2"/>
        <v>750MeV</v>
      </c>
      <c r="N140" s="76" t="str">
        <f t="shared" si="3"/>
        <v>650MeV</v>
      </c>
      <c r="O140" s="262">
        <f t="shared" si="7"/>
        <v>1801.99</v>
      </c>
      <c r="P140" s="262">
        <f t="shared" si="8"/>
        <v>1523.25</v>
      </c>
      <c r="Q140" s="262">
        <f t="shared" si="9"/>
        <v>241.07</v>
      </c>
    </row>
    <row r="141">
      <c r="A141" s="76"/>
      <c r="B141" s="76"/>
      <c r="C141" s="76"/>
      <c r="D141" s="52"/>
      <c r="E141" s="76"/>
      <c r="F141" s="76"/>
      <c r="G141" s="76"/>
      <c r="H141" s="76"/>
      <c r="I141" s="52"/>
      <c r="J141" s="52"/>
      <c r="K141" s="76"/>
      <c r="L141" s="76"/>
      <c r="M141" s="52" t="str">
        <f t="shared" si="2"/>
        <v>750MeV</v>
      </c>
      <c r="N141" s="76" t="str">
        <f t="shared" si="3"/>
        <v>650MeV</v>
      </c>
      <c r="O141" s="262">
        <f t="shared" si="7"/>
        <v>1801.99</v>
      </c>
      <c r="P141" s="262">
        <f t="shared" si="8"/>
        <v>1523.25</v>
      </c>
      <c r="Q141" s="262">
        <f t="shared" si="9"/>
        <v>241.07</v>
      </c>
    </row>
    <row r="142">
      <c r="A142" s="76"/>
      <c r="B142" s="52"/>
      <c r="C142" s="52"/>
      <c r="D142" s="52"/>
      <c r="E142" s="52"/>
      <c r="F142" s="52"/>
      <c r="G142" s="52"/>
      <c r="H142" s="52"/>
      <c r="I142" s="52"/>
      <c r="J142" s="52"/>
      <c r="K142" s="76"/>
      <c r="L142" s="52"/>
      <c r="M142" s="52" t="str">
        <f t="shared" si="2"/>
        <v>750MeV</v>
      </c>
      <c r="N142" s="76" t="str">
        <f t="shared" si="3"/>
        <v>650MeV</v>
      </c>
      <c r="O142" s="262">
        <f t="shared" si="7"/>
        <v>1801.99</v>
      </c>
      <c r="P142" s="262">
        <f t="shared" si="8"/>
        <v>1523.25</v>
      </c>
      <c r="Q142" s="262">
        <f t="shared" si="9"/>
        <v>241.07</v>
      </c>
    </row>
    <row r="143">
      <c r="A143" s="76"/>
      <c r="B143" s="52"/>
      <c r="C143" s="52"/>
      <c r="D143" s="52"/>
      <c r="E143" s="52"/>
      <c r="F143" s="52"/>
      <c r="G143" s="52"/>
      <c r="H143" s="52"/>
      <c r="I143" s="52"/>
      <c r="J143" s="52"/>
      <c r="K143" s="76"/>
      <c r="L143" s="52"/>
      <c r="M143" s="52" t="str">
        <f t="shared" si="2"/>
        <v>750MeV</v>
      </c>
      <c r="N143" s="76" t="str">
        <f t="shared" si="3"/>
        <v>650MeV</v>
      </c>
      <c r="O143" s="262">
        <f t="shared" si="7"/>
        <v>1801.99</v>
      </c>
      <c r="P143" s="262">
        <f t="shared" si="8"/>
        <v>1523.25</v>
      </c>
      <c r="Q143" s="262">
        <f t="shared" si="9"/>
        <v>241.07</v>
      </c>
    </row>
    <row r="144">
      <c r="A144" s="76"/>
      <c r="B144" s="52"/>
      <c r="C144" s="52"/>
      <c r="D144" s="52"/>
      <c r="E144" s="52"/>
      <c r="F144" s="52"/>
      <c r="G144" s="52"/>
      <c r="H144" s="52"/>
      <c r="I144" s="52"/>
      <c r="J144" s="52"/>
      <c r="K144" s="76"/>
      <c r="L144" s="52"/>
      <c r="M144" s="52" t="str">
        <f t="shared" si="2"/>
        <v>750MeV</v>
      </c>
      <c r="N144" s="76" t="str">
        <f t="shared" si="3"/>
        <v>650MeV</v>
      </c>
      <c r="O144" s="262">
        <f t="shared" si="7"/>
        <v>1801.99</v>
      </c>
      <c r="P144" s="262">
        <f t="shared" si="8"/>
        <v>1523.25</v>
      </c>
      <c r="Q144" s="262">
        <f t="shared" si="9"/>
        <v>241.07</v>
      </c>
    </row>
    <row r="145">
      <c r="A145" s="76"/>
      <c r="B145" s="52"/>
      <c r="C145" s="52"/>
      <c r="D145" s="52"/>
      <c r="E145" s="52"/>
      <c r="F145" s="52"/>
      <c r="G145" s="52"/>
      <c r="H145" s="52"/>
      <c r="I145" s="52"/>
      <c r="J145" s="52"/>
      <c r="K145" s="76"/>
      <c r="L145" s="52"/>
      <c r="M145" s="52" t="str">
        <f t="shared" si="2"/>
        <v>750MeV</v>
      </c>
      <c r="N145" s="76" t="str">
        <f t="shared" si="3"/>
        <v>650MeV</v>
      </c>
      <c r="O145" s="262">
        <f t="shared" si="7"/>
        <v>1801.99</v>
      </c>
      <c r="P145" s="262">
        <f t="shared" si="8"/>
        <v>1523.25</v>
      </c>
      <c r="Q145" s="262">
        <f t="shared" si="9"/>
        <v>241.07</v>
      </c>
    </row>
    <row r="146">
      <c r="A146" s="76"/>
      <c r="B146" s="52"/>
      <c r="C146" s="52"/>
      <c r="D146" s="52"/>
      <c r="E146" s="52"/>
      <c r="F146" s="52"/>
      <c r="G146" s="52"/>
      <c r="H146" s="52"/>
      <c r="I146" s="52"/>
      <c r="J146" s="52"/>
      <c r="K146" s="76"/>
      <c r="L146" s="52"/>
      <c r="M146" s="52" t="str">
        <f t="shared" si="2"/>
        <v>750MeV</v>
      </c>
      <c r="N146" s="76" t="str">
        <f t="shared" si="3"/>
        <v>650MeV</v>
      </c>
      <c r="O146" s="262">
        <f t="shared" si="7"/>
        <v>1801.99</v>
      </c>
      <c r="P146" s="262">
        <f t="shared" si="8"/>
        <v>1523.25</v>
      </c>
      <c r="Q146" s="262">
        <f t="shared" si="9"/>
        <v>241.07</v>
      </c>
    </row>
    <row r="147">
      <c r="A147" s="76"/>
      <c r="B147" s="52"/>
      <c r="C147" s="52"/>
      <c r="D147" s="52"/>
      <c r="E147" s="52"/>
      <c r="F147" s="52"/>
      <c r="G147" s="52"/>
      <c r="H147" s="52"/>
      <c r="I147" s="52"/>
      <c r="J147" s="52"/>
      <c r="K147" s="76"/>
      <c r="L147" s="52"/>
      <c r="M147" s="52" t="str">
        <f t="shared" si="2"/>
        <v>750MeV</v>
      </c>
      <c r="N147" s="76" t="str">
        <f t="shared" si="3"/>
        <v>650MeV</v>
      </c>
      <c r="O147" s="262">
        <f t="shared" si="7"/>
        <v>1801.99</v>
      </c>
      <c r="P147" s="262">
        <f t="shared" si="8"/>
        <v>1523.25</v>
      </c>
      <c r="Q147" s="262">
        <f t="shared" si="9"/>
        <v>241.07</v>
      </c>
    </row>
    <row r="148">
      <c r="A148" s="76"/>
      <c r="B148" s="52"/>
      <c r="C148" s="52"/>
      <c r="D148" s="52"/>
      <c r="E148" s="52"/>
      <c r="F148" s="52"/>
      <c r="G148" s="52"/>
      <c r="H148" s="52"/>
      <c r="I148" s="52"/>
      <c r="J148" s="52"/>
      <c r="K148" s="76"/>
      <c r="L148" s="52"/>
      <c r="M148" s="52" t="str">
        <f t="shared" si="2"/>
        <v>750MeV</v>
      </c>
      <c r="N148" s="76" t="str">
        <f t="shared" si="3"/>
        <v>650MeV</v>
      </c>
      <c r="O148" s="262">
        <f t="shared" si="7"/>
        <v>1801.99</v>
      </c>
      <c r="P148" s="262">
        <f t="shared" si="8"/>
        <v>1523.25</v>
      </c>
      <c r="Q148" s="262">
        <f t="shared" si="9"/>
        <v>241.07</v>
      </c>
    </row>
    <row r="149" ht="15.0" customHeight="1">
      <c r="A149" s="76"/>
      <c r="B149" s="76"/>
      <c r="C149" s="76"/>
      <c r="D149" s="52"/>
      <c r="E149" s="76"/>
      <c r="F149" s="76"/>
      <c r="G149" s="76"/>
      <c r="H149" s="76"/>
      <c r="I149" s="52"/>
      <c r="J149" s="52"/>
      <c r="K149" s="76"/>
      <c r="L149" s="76"/>
      <c r="M149" s="52" t="str">
        <f t="shared" si="2"/>
        <v>750MeV</v>
      </c>
      <c r="N149" s="76" t="str">
        <f t="shared" si="3"/>
        <v>650MeV</v>
      </c>
      <c r="O149" s="262">
        <f t="shared" si="7"/>
        <v>1801.99</v>
      </c>
      <c r="P149" s="262">
        <f t="shared" si="8"/>
        <v>1523.25</v>
      </c>
      <c r="Q149" s="262">
        <f t="shared" si="9"/>
        <v>241.07</v>
      </c>
    </row>
    <row r="150">
      <c r="A150" s="76"/>
      <c r="B150" s="52"/>
      <c r="C150" s="52"/>
      <c r="D150" s="52"/>
      <c r="E150" s="52"/>
      <c r="F150" s="52"/>
      <c r="G150" s="52"/>
      <c r="H150" s="52"/>
      <c r="I150" s="52"/>
      <c r="J150" s="52"/>
      <c r="K150" s="76"/>
      <c r="L150" s="52"/>
      <c r="M150" s="52" t="str">
        <f t="shared" si="2"/>
        <v>750MeV</v>
      </c>
      <c r="N150" s="76" t="str">
        <f t="shared" si="3"/>
        <v>650MeV</v>
      </c>
      <c r="O150" s="262">
        <f t="shared" si="7"/>
        <v>1801.99</v>
      </c>
      <c r="P150" s="262">
        <f t="shared" si="8"/>
        <v>1523.25</v>
      </c>
      <c r="Q150" s="262">
        <f t="shared" si="9"/>
        <v>241.07</v>
      </c>
    </row>
    <row r="151">
      <c r="A151" s="76"/>
      <c r="B151" s="52"/>
      <c r="C151" s="52"/>
      <c r="D151" s="52"/>
      <c r="E151" s="52"/>
      <c r="F151" s="52"/>
      <c r="G151" s="52"/>
      <c r="H151" s="52"/>
      <c r="I151" s="52"/>
      <c r="J151" s="52"/>
      <c r="K151" s="76"/>
      <c r="L151" s="52"/>
      <c r="M151" s="52" t="str">
        <f t="shared" si="2"/>
        <v>750MeV</v>
      </c>
      <c r="N151" s="76" t="str">
        <f t="shared" si="3"/>
        <v>650MeV</v>
      </c>
      <c r="O151" s="262">
        <f t="shared" si="7"/>
        <v>1801.99</v>
      </c>
      <c r="P151" s="262">
        <f t="shared" si="8"/>
        <v>1523.25</v>
      </c>
      <c r="Q151" s="262">
        <f t="shared" si="9"/>
        <v>241.07</v>
      </c>
    </row>
    <row r="152">
      <c r="A152" s="76"/>
      <c r="B152" s="52"/>
      <c r="C152" s="52"/>
      <c r="D152" s="52"/>
      <c r="E152" s="52"/>
      <c r="F152" s="52"/>
      <c r="G152" s="52"/>
      <c r="H152" s="52"/>
      <c r="I152" s="52"/>
      <c r="J152" s="52"/>
      <c r="K152" s="76"/>
      <c r="L152" s="52"/>
      <c r="M152" s="52" t="str">
        <f t="shared" si="2"/>
        <v>750MeV</v>
      </c>
      <c r="N152" s="76" t="str">
        <f t="shared" si="3"/>
        <v>650MeV</v>
      </c>
      <c r="O152" s="262">
        <f t="shared" si="7"/>
        <v>1801.99</v>
      </c>
      <c r="P152" s="262">
        <f t="shared" si="8"/>
        <v>1523.25</v>
      </c>
      <c r="Q152" s="262">
        <f t="shared" si="9"/>
        <v>241.07</v>
      </c>
    </row>
    <row r="153">
      <c r="A153" s="76"/>
      <c r="B153" s="52"/>
      <c r="C153" s="52"/>
      <c r="D153" s="52"/>
      <c r="E153" s="52"/>
      <c r="F153" s="52"/>
      <c r="G153" s="52"/>
      <c r="H153" s="52"/>
      <c r="I153" s="52"/>
      <c r="J153" s="52"/>
      <c r="K153" s="76"/>
      <c r="L153" s="52"/>
      <c r="M153" s="52" t="str">
        <f t="shared" si="2"/>
        <v>750MeV</v>
      </c>
      <c r="N153" s="76" t="str">
        <f t="shared" si="3"/>
        <v>650MeV</v>
      </c>
      <c r="O153" s="262">
        <f t="shared" si="7"/>
        <v>1801.99</v>
      </c>
      <c r="P153" s="262">
        <f t="shared" si="8"/>
        <v>1523.25</v>
      </c>
      <c r="Q153" s="262">
        <f t="shared" si="9"/>
        <v>241.07</v>
      </c>
    </row>
    <row r="154">
      <c r="A154" s="76"/>
      <c r="B154" s="52"/>
      <c r="C154" s="52"/>
      <c r="D154" s="52"/>
      <c r="E154" s="52"/>
      <c r="F154" s="52"/>
      <c r="G154" s="52"/>
      <c r="H154" s="52"/>
      <c r="I154" s="52"/>
      <c r="J154" s="52"/>
      <c r="K154" s="76"/>
      <c r="L154" s="52"/>
      <c r="M154" s="52" t="str">
        <f t="shared" si="2"/>
        <v>750MeV</v>
      </c>
      <c r="N154" s="76" t="str">
        <f t="shared" si="3"/>
        <v>650MeV</v>
      </c>
      <c r="O154" s="262">
        <f t="shared" si="7"/>
        <v>1801.99</v>
      </c>
      <c r="P154" s="262">
        <f t="shared" si="8"/>
        <v>1523.25</v>
      </c>
      <c r="Q154" s="262">
        <f t="shared" si="9"/>
        <v>241.07</v>
      </c>
    </row>
    <row r="155">
      <c r="A155" s="76"/>
      <c r="B155" s="76"/>
      <c r="C155" s="76"/>
      <c r="D155" s="52"/>
      <c r="E155" s="76"/>
      <c r="F155" s="76"/>
      <c r="G155" s="76"/>
      <c r="H155" s="76"/>
      <c r="I155" s="52"/>
      <c r="J155" s="52"/>
      <c r="K155" s="76"/>
      <c r="L155" s="76"/>
      <c r="M155" s="52" t="str">
        <f t="shared" si="2"/>
        <v>750MeV</v>
      </c>
      <c r="N155" s="76" t="str">
        <f t="shared" si="3"/>
        <v>650MeV</v>
      </c>
      <c r="O155" s="262">
        <f t="shared" si="7"/>
        <v>1801.99</v>
      </c>
      <c r="P155" s="262">
        <f t="shared" si="8"/>
        <v>1523.25</v>
      </c>
      <c r="Q155" s="262">
        <f t="shared" si="9"/>
        <v>241.07</v>
      </c>
    </row>
    <row r="156">
      <c r="A156" s="76"/>
      <c r="B156" s="76"/>
      <c r="C156" s="76"/>
      <c r="D156" s="52"/>
      <c r="E156" s="76"/>
      <c r="F156" s="76"/>
      <c r="G156" s="76"/>
      <c r="H156" s="76"/>
      <c r="I156" s="52"/>
      <c r="J156" s="52"/>
      <c r="K156" s="76"/>
      <c r="L156" s="76"/>
      <c r="M156" s="52" t="str">
        <f t="shared" si="2"/>
        <v>750MeV</v>
      </c>
      <c r="N156" s="76" t="str">
        <f t="shared" si="3"/>
        <v>650MeV</v>
      </c>
      <c r="O156" s="262">
        <f t="shared" si="7"/>
        <v>1801.99</v>
      </c>
      <c r="P156" s="262">
        <f t="shared" si="8"/>
        <v>1523.25</v>
      </c>
      <c r="Q156" s="262">
        <f t="shared" si="9"/>
        <v>241.07</v>
      </c>
    </row>
    <row r="157">
      <c r="A157" s="76"/>
      <c r="B157" s="76"/>
      <c r="C157" s="76"/>
      <c r="D157" s="52"/>
      <c r="E157" s="76"/>
      <c r="F157" s="76"/>
      <c r="G157" s="76"/>
      <c r="H157" s="76"/>
      <c r="I157" s="52"/>
      <c r="J157" s="52"/>
      <c r="K157" s="76"/>
      <c r="L157" s="76"/>
      <c r="M157" s="52" t="str">
        <f t="shared" si="2"/>
        <v>750MeV</v>
      </c>
      <c r="N157" s="76" t="str">
        <f t="shared" si="3"/>
        <v>650MeV</v>
      </c>
      <c r="O157" s="262">
        <f t="shared" si="7"/>
        <v>1801.99</v>
      </c>
      <c r="P157" s="262">
        <f t="shared" si="8"/>
        <v>1523.25</v>
      </c>
      <c r="Q157" s="262">
        <f t="shared" si="9"/>
        <v>241.07</v>
      </c>
    </row>
    <row r="158">
      <c r="A158" s="76"/>
      <c r="B158" s="76"/>
      <c r="C158" s="76"/>
      <c r="D158" s="52"/>
      <c r="E158" s="76"/>
      <c r="F158" s="76"/>
      <c r="G158" s="76"/>
      <c r="H158" s="76"/>
      <c r="I158" s="52"/>
      <c r="J158" s="52"/>
      <c r="K158" s="76"/>
      <c r="L158" s="76"/>
      <c r="M158" s="52" t="str">
        <f t="shared" si="2"/>
        <v>750MeV</v>
      </c>
      <c r="N158" s="76" t="str">
        <f t="shared" si="3"/>
        <v>650MeV</v>
      </c>
      <c r="O158" s="262">
        <f t="shared" si="7"/>
        <v>1801.99</v>
      </c>
      <c r="P158" s="262">
        <f t="shared" si="8"/>
        <v>1523.25</v>
      </c>
      <c r="Q158" s="262">
        <f t="shared" si="9"/>
        <v>241.07</v>
      </c>
    </row>
    <row r="159">
      <c r="A159" s="76"/>
      <c r="B159" s="76"/>
      <c r="C159" s="76"/>
      <c r="D159" s="52"/>
      <c r="E159" s="76"/>
      <c r="F159" s="76"/>
      <c r="G159" s="76"/>
      <c r="H159" s="76"/>
      <c r="I159" s="52"/>
      <c r="J159" s="52"/>
      <c r="K159" s="76"/>
      <c r="L159" s="76"/>
      <c r="M159" s="52" t="str">
        <f t="shared" si="2"/>
        <v>750MeV</v>
      </c>
      <c r="N159" s="76" t="str">
        <f t="shared" si="3"/>
        <v>650MeV</v>
      </c>
      <c r="O159" s="262">
        <f t="shared" si="7"/>
        <v>1801.99</v>
      </c>
      <c r="P159" s="262">
        <f t="shared" si="8"/>
        <v>1523.25</v>
      </c>
      <c r="Q159" s="262">
        <f t="shared" si="9"/>
        <v>241.07</v>
      </c>
    </row>
    <row r="160">
      <c r="A160" s="76"/>
      <c r="B160" s="76"/>
      <c r="C160" s="76"/>
      <c r="D160" s="52"/>
      <c r="E160" s="76"/>
      <c r="F160" s="76"/>
      <c r="G160" s="76"/>
      <c r="H160" s="76"/>
      <c r="I160" s="52"/>
      <c r="J160" s="52"/>
      <c r="K160" s="76"/>
      <c r="L160" s="76"/>
      <c r="M160" s="52" t="str">
        <f t="shared" si="2"/>
        <v>750MeV</v>
      </c>
      <c r="N160" s="76" t="str">
        <f t="shared" si="3"/>
        <v>650MeV</v>
      </c>
      <c r="O160" s="262">
        <f t="shared" si="7"/>
        <v>1801.99</v>
      </c>
      <c r="P160" s="262">
        <f t="shared" si="8"/>
        <v>1523.25</v>
      </c>
      <c r="Q160" s="262">
        <f t="shared" si="9"/>
        <v>241.07</v>
      </c>
    </row>
    <row r="161">
      <c r="A161" s="76"/>
      <c r="B161" s="76"/>
      <c r="C161" s="76"/>
      <c r="D161" s="52"/>
      <c r="E161" s="76"/>
      <c r="F161" s="76"/>
      <c r="G161" s="76"/>
      <c r="H161" s="76"/>
      <c r="I161" s="52"/>
      <c r="J161" s="52"/>
      <c r="K161" s="76"/>
      <c r="L161" s="76"/>
      <c r="M161" s="52" t="str">
        <f t="shared" si="2"/>
        <v>750MeV</v>
      </c>
      <c r="N161" s="76" t="str">
        <f t="shared" si="3"/>
        <v>650MeV</v>
      </c>
      <c r="O161" s="262">
        <f t="shared" si="7"/>
        <v>1801.99</v>
      </c>
      <c r="P161" s="262">
        <f t="shared" si="8"/>
        <v>1523.25</v>
      </c>
      <c r="Q161" s="262">
        <f t="shared" si="9"/>
        <v>241.07</v>
      </c>
    </row>
    <row r="162">
      <c r="A162" s="76"/>
      <c r="B162" s="76"/>
      <c r="C162" s="76"/>
      <c r="D162" s="52"/>
      <c r="E162" s="76"/>
      <c r="F162" s="76"/>
      <c r="G162" s="76"/>
      <c r="H162" s="76"/>
      <c r="I162" s="52"/>
      <c r="J162" s="52"/>
      <c r="K162" s="76"/>
      <c r="L162" s="76"/>
      <c r="M162" s="52" t="str">
        <f t="shared" si="2"/>
        <v>750MeV</v>
      </c>
      <c r="N162" s="76" t="str">
        <f t="shared" si="3"/>
        <v>650MeV</v>
      </c>
      <c r="O162" s="262">
        <f t="shared" si="7"/>
        <v>1801.99</v>
      </c>
      <c r="P162" s="262">
        <f t="shared" si="8"/>
        <v>1523.25</v>
      </c>
      <c r="Q162" s="262">
        <f t="shared" si="9"/>
        <v>241.07</v>
      </c>
    </row>
    <row r="163">
      <c r="A163" s="156"/>
      <c r="B163" s="52"/>
      <c r="C163" s="52"/>
      <c r="D163" s="52"/>
      <c r="E163" s="52"/>
      <c r="F163" s="52"/>
      <c r="G163" s="52"/>
      <c r="H163" s="52"/>
      <c r="I163" s="52"/>
      <c r="J163" s="52"/>
      <c r="K163" s="76"/>
      <c r="L163" s="52"/>
      <c r="M163" s="52" t="str">
        <f t="shared" si="2"/>
        <v>750MeV</v>
      </c>
      <c r="N163" s="76" t="str">
        <f t="shared" si="3"/>
        <v>650MeV</v>
      </c>
      <c r="O163" s="262">
        <f t="shared" si="7"/>
        <v>1801.99</v>
      </c>
      <c r="P163" s="262">
        <f t="shared" si="8"/>
        <v>1523.25</v>
      </c>
      <c r="Q163" s="262">
        <f t="shared" si="9"/>
        <v>241.07</v>
      </c>
    </row>
    <row r="164">
      <c r="A164" s="76"/>
      <c r="B164" s="52"/>
      <c r="C164" s="52"/>
      <c r="D164" s="52"/>
      <c r="E164" s="52"/>
      <c r="F164" s="52"/>
      <c r="G164" s="52"/>
      <c r="H164" s="52"/>
      <c r="I164" s="52"/>
      <c r="J164" s="52"/>
      <c r="K164" s="76"/>
      <c r="L164" s="52"/>
      <c r="M164" s="52" t="str">
        <f t="shared" si="2"/>
        <v>750MeV</v>
      </c>
      <c r="N164" s="76" t="str">
        <f t="shared" si="3"/>
        <v>650MeV</v>
      </c>
      <c r="O164" s="262">
        <f t="shared" si="7"/>
        <v>1801.99</v>
      </c>
      <c r="P164" s="262">
        <f t="shared" si="8"/>
        <v>1523.25</v>
      </c>
      <c r="Q164" s="262">
        <f t="shared" si="9"/>
        <v>241.07</v>
      </c>
    </row>
    <row r="165">
      <c r="A165" s="76"/>
      <c r="B165" s="52"/>
      <c r="C165" s="52"/>
      <c r="D165" s="52"/>
      <c r="E165" s="52"/>
      <c r="F165" s="52"/>
      <c r="G165" s="52"/>
      <c r="H165" s="52"/>
      <c r="I165" s="52"/>
      <c r="J165" s="52"/>
      <c r="K165" s="76"/>
      <c r="L165" s="52"/>
      <c r="M165" s="52" t="str">
        <f t="shared" si="2"/>
        <v>750MeV</v>
      </c>
      <c r="N165" s="76" t="str">
        <f t="shared" si="3"/>
        <v>650MeV</v>
      </c>
      <c r="O165" s="262">
        <f t="shared" si="7"/>
        <v>1801.99</v>
      </c>
      <c r="P165" s="262">
        <f t="shared" si="8"/>
        <v>1523.25</v>
      </c>
      <c r="Q165" s="262">
        <f t="shared" si="9"/>
        <v>241.07</v>
      </c>
    </row>
    <row r="166">
      <c r="A166" s="76"/>
      <c r="B166" s="52"/>
      <c r="C166" s="52"/>
      <c r="D166" s="52"/>
      <c r="E166" s="52"/>
      <c r="F166" s="52"/>
      <c r="G166" s="52"/>
      <c r="H166" s="52"/>
      <c r="I166" s="52"/>
      <c r="J166" s="52"/>
      <c r="K166" s="76"/>
      <c r="L166" s="52"/>
      <c r="M166" s="52" t="str">
        <f t="shared" si="2"/>
        <v>750MeV</v>
      </c>
      <c r="N166" s="76" t="str">
        <f t="shared" si="3"/>
        <v>650MeV</v>
      </c>
      <c r="O166" s="262">
        <f t="shared" si="7"/>
        <v>1801.99</v>
      </c>
      <c r="P166" s="262">
        <f t="shared" si="8"/>
        <v>1523.25</v>
      </c>
      <c r="Q166" s="262">
        <f t="shared" si="9"/>
        <v>241.07</v>
      </c>
    </row>
    <row r="167">
      <c r="A167" s="76"/>
      <c r="B167" s="52"/>
      <c r="C167" s="52"/>
      <c r="D167" s="52"/>
      <c r="E167" s="52"/>
      <c r="F167" s="52"/>
      <c r="G167" s="52"/>
      <c r="H167" s="52"/>
      <c r="I167" s="52"/>
      <c r="J167" s="52"/>
      <c r="K167" s="76"/>
      <c r="L167" s="52"/>
      <c r="M167" s="52" t="str">
        <f t="shared" si="2"/>
        <v>750MeV</v>
      </c>
      <c r="N167" s="76" t="str">
        <f t="shared" si="3"/>
        <v>650MeV</v>
      </c>
      <c r="O167" s="262">
        <f t="shared" si="7"/>
        <v>1801.99</v>
      </c>
      <c r="P167" s="262">
        <f t="shared" si="8"/>
        <v>1523.25</v>
      </c>
      <c r="Q167" s="262">
        <f t="shared" si="9"/>
        <v>241.07</v>
      </c>
    </row>
    <row r="168">
      <c r="A168" s="76"/>
      <c r="B168" s="52"/>
      <c r="C168" s="52"/>
      <c r="D168" s="52"/>
      <c r="E168" s="52"/>
      <c r="F168" s="52"/>
      <c r="G168" s="52"/>
      <c r="H168" s="52"/>
      <c r="I168" s="52"/>
      <c r="J168" s="52"/>
      <c r="K168" s="76"/>
      <c r="L168" s="52"/>
      <c r="M168" s="52" t="str">
        <f t="shared" si="2"/>
        <v>750MeV</v>
      </c>
      <c r="N168" s="76" t="str">
        <f t="shared" si="3"/>
        <v>650MeV</v>
      </c>
      <c r="O168" s="262">
        <f t="shared" si="7"/>
        <v>1801.99</v>
      </c>
      <c r="P168" s="262">
        <f t="shared" si="8"/>
        <v>1523.25</v>
      </c>
      <c r="Q168" s="262">
        <f t="shared" si="9"/>
        <v>241.07</v>
      </c>
    </row>
    <row r="169">
      <c r="A169" s="76"/>
      <c r="B169" s="52"/>
      <c r="C169" s="52"/>
      <c r="D169" s="52"/>
      <c r="E169" s="52"/>
      <c r="F169" s="52"/>
      <c r="G169" s="52"/>
      <c r="H169" s="52"/>
      <c r="I169" s="52"/>
      <c r="J169" s="52"/>
      <c r="K169" s="76"/>
      <c r="L169" s="52"/>
      <c r="M169" s="52" t="str">
        <f t="shared" si="2"/>
        <v>750MeV</v>
      </c>
      <c r="N169" s="76" t="str">
        <f t="shared" si="3"/>
        <v>650MeV</v>
      </c>
      <c r="O169" s="262">
        <f t="shared" si="7"/>
        <v>1801.99</v>
      </c>
      <c r="P169" s="262">
        <f t="shared" si="8"/>
        <v>1523.25</v>
      </c>
      <c r="Q169" s="262">
        <f t="shared" si="9"/>
        <v>241.07</v>
      </c>
    </row>
    <row r="170">
      <c r="A170" s="76"/>
      <c r="B170" s="52"/>
      <c r="C170" s="52"/>
      <c r="D170" s="52"/>
      <c r="E170" s="52"/>
      <c r="F170" s="52"/>
      <c r="G170" s="52"/>
      <c r="H170" s="52"/>
      <c r="I170" s="52"/>
      <c r="J170" s="52"/>
      <c r="K170" s="76"/>
      <c r="L170" s="52"/>
      <c r="M170" s="52" t="str">
        <f t="shared" si="2"/>
        <v>750MeV</v>
      </c>
      <c r="N170" s="76" t="str">
        <f t="shared" si="3"/>
        <v>650MeV</v>
      </c>
      <c r="O170" s="262">
        <f t="shared" si="7"/>
        <v>1801.99</v>
      </c>
      <c r="P170" s="262">
        <f t="shared" si="8"/>
        <v>1523.25</v>
      </c>
      <c r="Q170" s="262">
        <f t="shared" si="9"/>
        <v>241.07</v>
      </c>
    </row>
    <row r="171">
      <c r="A171" s="76"/>
      <c r="B171" s="52"/>
      <c r="C171" s="52"/>
      <c r="D171" s="52"/>
      <c r="E171" s="52"/>
      <c r="F171" s="52"/>
      <c r="G171" s="52"/>
      <c r="H171" s="52"/>
      <c r="I171" s="52"/>
      <c r="J171" s="52"/>
      <c r="K171" s="76"/>
      <c r="L171" s="52"/>
      <c r="M171" s="52" t="str">
        <f t="shared" si="2"/>
        <v>750MeV</v>
      </c>
      <c r="N171" s="76" t="str">
        <f t="shared" si="3"/>
        <v>650MeV</v>
      </c>
      <c r="O171" s="262">
        <f t="shared" si="7"/>
        <v>1801.99</v>
      </c>
      <c r="P171" s="262">
        <f t="shared" si="8"/>
        <v>1523.25</v>
      </c>
      <c r="Q171" s="262">
        <f t="shared" si="9"/>
        <v>241.07</v>
      </c>
    </row>
    <row r="172">
      <c r="A172" s="76"/>
      <c r="B172" s="52"/>
      <c r="C172" s="52"/>
      <c r="D172" s="52"/>
      <c r="E172" s="52"/>
      <c r="F172" s="52"/>
      <c r="G172" s="52"/>
      <c r="H172" s="52"/>
      <c r="I172" s="52"/>
      <c r="J172" s="52"/>
      <c r="K172" s="76"/>
      <c r="L172" s="52"/>
      <c r="M172" s="52" t="str">
        <f t="shared" si="2"/>
        <v>750MeV</v>
      </c>
      <c r="N172" s="76" t="str">
        <f t="shared" si="3"/>
        <v>650MeV</v>
      </c>
      <c r="O172" s="262">
        <f t="shared" si="7"/>
        <v>1801.99</v>
      </c>
      <c r="P172" s="262">
        <f t="shared" si="8"/>
        <v>1523.25</v>
      </c>
      <c r="Q172" s="262">
        <f t="shared" si="9"/>
        <v>241.07</v>
      </c>
    </row>
    <row r="173">
      <c r="A173" s="76"/>
      <c r="B173" s="52"/>
      <c r="C173" s="52"/>
      <c r="D173" s="52"/>
      <c r="E173" s="52"/>
      <c r="F173" s="52"/>
      <c r="G173" s="52"/>
      <c r="H173" s="52"/>
      <c r="I173" s="52"/>
      <c r="J173" s="52"/>
      <c r="K173" s="76"/>
      <c r="L173" s="52"/>
      <c r="M173" s="52"/>
      <c r="N173" s="76"/>
      <c r="O173" s="76"/>
      <c r="P173" s="76"/>
      <c r="Q173" s="76"/>
    </row>
    <row r="174">
      <c r="A174" s="76"/>
      <c r="B174" s="76"/>
      <c r="C174" s="76"/>
      <c r="D174" s="52"/>
      <c r="E174" s="76"/>
      <c r="F174" s="76"/>
      <c r="G174" s="76"/>
      <c r="H174" s="76"/>
      <c r="I174" s="52"/>
      <c r="J174" s="52"/>
      <c r="K174" s="76"/>
      <c r="L174" s="76"/>
      <c r="M174" s="52"/>
      <c r="N174" s="76"/>
      <c r="O174" s="76"/>
      <c r="P174" s="76"/>
      <c r="Q174" s="76"/>
    </row>
    <row r="175">
      <c r="A175" s="76"/>
      <c r="B175" s="76"/>
      <c r="C175" s="76"/>
      <c r="D175" s="52"/>
      <c r="E175" s="76"/>
      <c r="F175" s="76"/>
      <c r="G175" s="76"/>
      <c r="H175" s="76"/>
      <c r="I175" s="52"/>
      <c r="J175" s="52"/>
      <c r="K175" s="76"/>
      <c r="L175" s="76"/>
      <c r="M175" s="52"/>
      <c r="N175" s="76"/>
      <c r="O175" s="76"/>
      <c r="P175" s="76"/>
      <c r="Q175" s="76"/>
    </row>
    <row r="176">
      <c r="A176" s="76"/>
      <c r="B176" s="76"/>
      <c r="C176" s="76"/>
      <c r="D176" s="52"/>
      <c r="E176" s="76"/>
      <c r="F176" s="76"/>
      <c r="G176" s="76"/>
      <c r="H176" s="76"/>
      <c r="I176" s="52"/>
      <c r="J176" s="52"/>
      <c r="K176" s="76"/>
      <c r="L176" s="76"/>
      <c r="M176" s="52"/>
      <c r="N176" s="76"/>
      <c r="O176" s="76"/>
      <c r="P176" s="76"/>
      <c r="Q176" s="76"/>
    </row>
    <row r="177">
      <c r="A177" s="76"/>
      <c r="B177" s="76"/>
      <c r="C177" s="76"/>
      <c r="D177" s="52"/>
      <c r="E177" s="76"/>
      <c r="F177" s="76"/>
      <c r="G177" s="76"/>
      <c r="H177" s="76"/>
      <c r="I177" s="52"/>
      <c r="J177" s="52"/>
      <c r="K177" s="76"/>
      <c r="L177" s="76"/>
      <c r="M177" s="52"/>
      <c r="N177" s="76"/>
      <c r="O177" s="76"/>
      <c r="P177" s="76"/>
      <c r="Q177" s="76"/>
    </row>
    <row r="178">
      <c r="A178" s="76"/>
      <c r="B178" s="76"/>
      <c r="C178" s="76"/>
      <c r="D178" s="52"/>
      <c r="E178" s="76"/>
      <c r="F178" s="76"/>
      <c r="G178" s="76"/>
      <c r="H178" s="76"/>
      <c r="I178" s="52"/>
      <c r="J178" s="52"/>
      <c r="K178" s="76"/>
      <c r="L178" s="76"/>
      <c r="M178" s="52"/>
      <c r="N178" s="76"/>
      <c r="O178" s="76"/>
      <c r="P178" s="76"/>
      <c r="Q178" s="76"/>
    </row>
    <row r="179">
      <c r="A179" s="76"/>
      <c r="B179" s="76"/>
      <c r="C179" s="76"/>
      <c r="D179" s="52"/>
      <c r="E179" s="76"/>
      <c r="F179" s="76"/>
      <c r="G179" s="76"/>
      <c r="H179" s="76"/>
      <c r="I179" s="52"/>
      <c r="J179" s="52"/>
      <c r="K179" s="76"/>
      <c r="L179" s="178"/>
      <c r="M179" s="52"/>
      <c r="N179" s="76"/>
      <c r="O179" s="76"/>
      <c r="P179" s="76"/>
      <c r="Q179" s="76"/>
    </row>
    <row r="180">
      <c r="A180" s="76"/>
      <c r="B180" s="76"/>
      <c r="C180" s="76"/>
      <c r="D180" s="52"/>
      <c r="E180" s="76"/>
      <c r="F180" s="76"/>
      <c r="G180" s="76"/>
      <c r="H180" s="76"/>
      <c r="I180" s="52"/>
      <c r="J180" s="52"/>
      <c r="K180" s="76"/>
      <c r="L180" s="76"/>
      <c r="M180" s="52"/>
      <c r="N180" s="76"/>
      <c r="O180" s="76"/>
      <c r="P180" s="76"/>
      <c r="Q180" s="76"/>
    </row>
    <row r="181">
      <c r="A181" s="76"/>
      <c r="B181" s="76"/>
      <c r="C181" s="76"/>
      <c r="D181" s="52"/>
      <c r="E181" s="76"/>
      <c r="F181" s="76"/>
      <c r="G181" s="76"/>
      <c r="H181" s="76"/>
      <c r="I181" s="52"/>
      <c r="J181" s="52"/>
      <c r="K181" s="76"/>
      <c r="L181" s="76"/>
      <c r="M181" s="52"/>
      <c r="N181" s="76"/>
      <c r="O181" s="76"/>
      <c r="P181" s="76"/>
      <c r="Q181" s="76"/>
    </row>
    <row r="182">
      <c r="A182" s="76"/>
      <c r="B182" s="76"/>
      <c r="C182" s="76"/>
      <c r="D182" s="52"/>
      <c r="E182" s="76"/>
      <c r="F182" s="76"/>
      <c r="G182" s="76"/>
      <c r="H182" s="76"/>
      <c r="I182" s="52"/>
      <c r="J182" s="52"/>
      <c r="K182" s="76"/>
      <c r="L182" s="76"/>
      <c r="M182" s="52"/>
      <c r="N182" s="76"/>
      <c r="O182" s="76"/>
      <c r="P182" s="76"/>
      <c r="Q182" s="76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76"/>
      <c r="L183" s="52"/>
      <c r="M183" s="52"/>
      <c r="N183" s="76"/>
      <c r="O183" s="76"/>
      <c r="P183" s="76"/>
      <c r="Q183" s="76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76"/>
      <c r="L184" s="52"/>
      <c r="M184" s="52"/>
      <c r="N184" s="76"/>
      <c r="O184" s="76"/>
      <c r="P184" s="76"/>
      <c r="Q184" s="76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76"/>
      <c r="L185" s="52"/>
      <c r="M185" s="52"/>
      <c r="N185" s="76"/>
      <c r="O185" s="76"/>
      <c r="P185" s="76"/>
      <c r="Q185" s="76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76"/>
      <c r="L186" s="52"/>
      <c r="M186" s="52"/>
      <c r="N186" s="76"/>
      <c r="O186" s="76"/>
      <c r="P186" s="76"/>
      <c r="Q186" s="76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76"/>
      <c r="L187" s="52"/>
      <c r="M187" s="52"/>
      <c r="N187" s="76"/>
      <c r="O187" s="76"/>
      <c r="P187" s="76"/>
      <c r="Q187" s="76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76"/>
      <c r="L188" s="52"/>
      <c r="M188" s="52"/>
      <c r="N188" s="76"/>
      <c r="O188" s="76"/>
      <c r="P188" s="76"/>
      <c r="Q188" s="76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76"/>
      <c r="L189" s="52"/>
      <c r="M189" s="52"/>
      <c r="N189" s="76"/>
      <c r="O189" s="76"/>
      <c r="P189" s="76"/>
      <c r="Q189" s="76"/>
    </row>
    <row r="190">
      <c r="A190" s="156"/>
      <c r="B190" s="52"/>
      <c r="C190" s="52"/>
      <c r="D190" s="52"/>
      <c r="E190" s="52"/>
      <c r="F190" s="52"/>
      <c r="G190" s="52"/>
      <c r="H190" s="52"/>
      <c r="I190" s="52"/>
      <c r="J190" s="52"/>
      <c r="K190" s="76"/>
      <c r="L190" s="52"/>
      <c r="M190" s="52"/>
      <c r="N190" s="76"/>
      <c r="O190" s="76"/>
      <c r="P190" s="76"/>
      <c r="Q190" s="76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76"/>
      <c r="L191" s="52"/>
      <c r="M191" s="52"/>
      <c r="N191" s="76"/>
      <c r="O191" s="76"/>
      <c r="P191" s="76"/>
      <c r="Q191" s="76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76"/>
      <c r="L192" s="52"/>
      <c r="M192" s="52"/>
      <c r="N192" s="76"/>
      <c r="O192" s="76"/>
      <c r="P192" s="76"/>
      <c r="Q192" s="76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76"/>
      <c r="L193" s="52"/>
      <c r="M193" s="52"/>
      <c r="N193" s="76"/>
      <c r="O193" s="76"/>
      <c r="P193" s="76"/>
      <c r="Q193" s="76"/>
    </row>
    <row r="194">
      <c r="A194" s="76"/>
      <c r="B194" s="76"/>
      <c r="C194" s="76"/>
      <c r="D194" s="52"/>
      <c r="E194" s="76"/>
      <c r="F194" s="76"/>
      <c r="G194" s="76"/>
      <c r="H194" s="76"/>
      <c r="I194" s="52"/>
      <c r="J194" s="52"/>
      <c r="K194" s="76"/>
      <c r="L194" s="76"/>
      <c r="M194" s="52"/>
      <c r="N194" s="76"/>
      <c r="O194" s="76"/>
      <c r="P194" s="76"/>
      <c r="Q194" s="76"/>
    </row>
    <row r="195">
      <c r="A195" s="76"/>
      <c r="B195" s="76"/>
      <c r="C195" s="76"/>
      <c r="D195" s="52"/>
      <c r="E195" s="76"/>
      <c r="F195" s="76"/>
      <c r="G195" s="76"/>
      <c r="H195" s="76"/>
      <c r="I195" s="52"/>
      <c r="J195" s="52"/>
      <c r="K195" s="76"/>
      <c r="L195" s="76"/>
      <c r="M195" s="52"/>
      <c r="N195" s="76"/>
      <c r="O195" s="76"/>
      <c r="P195" s="76"/>
      <c r="Q195" s="76"/>
    </row>
    <row r="196">
      <c r="A196" s="76"/>
      <c r="B196" s="76"/>
      <c r="C196" s="76"/>
      <c r="D196" s="52"/>
      <c r="E196" s="76"/>
      <c r="F196" s="76"/>
      <c r="G196" s="76"/>
      <c r="H196" s="76"/>
      <c r="I196" s="52"/>
      <c r="J196" s="52"/>
      <c r="K196" s="76"/>
      <c r="L196" s="76"/>
      <c r="M196" s="52"/>
      <c r="N196" s="76"/>
      <c r="O196" s="76"/>
      <c r="P196" s="76"/>
      <c r="Q196" s="76"/>
    </row>
    <row r="197">
      <c r="A197" s="76"/>
      <c r="B197" s="76"/>
      <c r="C197" s="76"/>
      <c r="D197" s="52"/>
      <c r="E197" s="76"/>
      <c r="F197" s="76"/>
      <c r="G197" s="76"/>
      <c r="H197" s="76"/>
      <c r="I197" s="52"/>
      <c r="J197" s="52"/>
      <c r="K197" s="76"/>
      <c r="L197" s="76"/>
      <c r="M197" s="52"/>
      <c r="N197" s="76"/>
      <c r="O197" s="76"/>
      <c r="P197" s="76"/>
      <c r="Q197" s="76"/>
    </row>
    <row r="198">
      <c r="A198" s="156"/>
      <c r="B198" s="52"/>
      <c r="C198" s="52"/>
      <c r="D198" s="52"/>
      <c r="E198" s="52"/>
      <c r="F198" s="52"/>
      <c r="G198" s="52"/>
      <c r="H198" s="52"/>
      <c r="I198" s="52"/>
      <c r="J198" s="52"/>
      <c r="K198" s="76"/>
      <c r="L198" s="52"/>
      <c r="M198" s="52"/>
      <c r="N198" s="76"/>
      <c r="O198" s="76"/>
      <c r="P198" s="76"/>
      <c r="Q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76"/>
      <c r="L199" s="52"/>
      <c r="M199" s="52"/>
      <c r="N199" s="76"/>
      <c r="O199" s="76"/>
      <c r="P199" s="76"/>
      <c r="Q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76"/>
      <c r="L200" s="52"/>
      <c r="M200" s="52"/>
      <c r="N200" s="76"/>
      <c r="O200" s="76"/>
      <c r="P200" s="76"/>
      <c r="Q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76"/>
      <c r="L201" s="52"/>
      <c r="M201" s="52"/>
      <c r="N201" s="76"/>
      <c r="O201" s="76"/>
      <c r="P201" s="76"/>
      <c r="Q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76"/>
      <c r="L202" s="52"/>
      <c r="M202" s="52"/>
      <c r="N202" s="76"/>
      <c r="O202" s="76"/>
      <c r="P202" s="76"/>
      <c r="Q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76"/>
      <c r="L203" s="52"/>
      <c r="M203" s="52"/>
      <c r="N203" s="76"/>
      <c r="O203" s="76"/>
      <c r="P203" s="76"/>
      <c r="Q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76"/>
      <c r="L204" s="52"/>
      <c r="M204" s="52"/>
      <c r="N204" s="76"/>
      <c r="O204" s="76"/>
      <c r="P204" s="76"/>
      <c r="Q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76"/>
      <c r="L205" s="52"/>
      <c r="M205" s="52"/>
      <c r="N205" s="76"/>
      <c r="O205" s="76"/>
      <c r="P205" s="76"/>
      <c r="Q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76"/>
      <c r="L206" s="52"/>
      <c r="M206" s="52"/>
      <c r="N206" s="76"/>
      <c r="O206" s="76"/>
      <c r="P206" s="76"/>
      <c r="Q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76"/>
      <c r="L207" s="52"/>
      <c r="M207" s="52"/>
      <c r="N207" s="76"/>
      <c r="O207" s="76"/>
      <c r="P207" s="76"/>
      <c r="Q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76"/>
      <c r="O208" s="76"/>
      <c r="P208" s="76"/>
      <c r="Q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76"/>
      <c r="O209" s="76"/>
      <c r="P209" s="76"/>
      <c r="Q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76"/>
      <c r="O210" s="76"/>
      <c r="P210" s="76"/>
      <c r="Q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76"/>
      <c r="O211" s="76"/>
      <c r="P211" s="76"/>
      <c r="Q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76"/>
      <c r="O212" s="76"/>
      <c r="P212" s="76"/>
      <c r="Q212" s="76"/>
    </row>
    <row r="213">
      <c r="A213" s="76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76"/>
      <c r="O213" s="76"/>
      <c r="P213" s="76"/>
      <c r="Q213" s="76"/>
    </row>
    <row r="214">
      <c r="A214" s="76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76"/>
      <c r="O214" s="76"/>
      <c r="P214" s="76"/>
      <c r="Q214" s="76"/>
    </row>
    <row r="215">
      <c r="A215" s="76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76"/>
      <c r="O215" s="76"/>
      <c r="P215" s="76"/>
      <c r="Q215" s="76"/>
    </row>
    <row r="216">
      <c r="A216" s="76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76"/>
      <c r="O216" s="76"/>
      <c r="P216" s="76"/>
      <c r="Q216" s="76"/>
    </row>
    <row r="217">
      <c r="A217" s="156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76"/>
      <c r="O217" s="76"/>
      <c r="P217" s="76"/>
      <c r="Q217" s="76"/>
    </row>
    <row r="218">
      <c r="A218" s="156"/>
      <c r="B218" s="76"/>
      <c r="C218" s="76"/>
      <c r="D218" s="52"/>
      <c r="E218" s="76"/>
      <c r="F218" s="76"/>
      <c r="G218" s="76"/>
      <c r="H218" s="76"/>
      <c r="I218" s="52"/>
      <c r="J218" s="52"/>
      <c r="K218" s="76"/>
      <c r="L218" s="76"/>
      <c r="M218" s="52"/>
      <c r="N218" s="76"/>
      <c r="O218" s="76"/>
      <c r="P218" s="76"/>
      <c r="Q218" s="76"/>
    </row>
    <row r="219">
      <c r="A219" s="76"/>
      <c r="B219" s="76"/>
      <c r="C219" s="76"/>
      <c r="D219" s="52"/>
      <c r="E219" s="76"/>
      <c r="F219" s="76"/>
      <c r="G219" s="76"/>
      <c r="H219" s="76"/>
      <c r="I219" s="52"/>
      <c r="J219" s="52"/>
      <c r="K219" s="76"/>
      <c r="L219" s="76"/>
      <c r="M219" s="52"/>
      <c r="N219" s="76"/>
      <c r="O219" s="76"/>
      <c r="P219" s="76"/>
      <c r="Q219" s="76"/>
    </row>
    <row r="220">
      <c r="A220" s="76"/>
      <c r="B220" s="76"/>
      <c r="C220" s="76"/>
      <c r="D220" s="52"/>
      <c r="E220" s="76"/>
      <c r="F220" s="76"/>
      <c r="G220" s="76"/>
      <c r="H220" s="76"/>
      <c r="I220" s="52"/>
      <c r="J220" s="52"/>
      <c r="K220" s="76"/>
      <c r="L220" s="76"/>
      <c r="M220" s="52"/>
      <c r="N220" s="76"/>
      <c r="O220" s="76"/>
      <c r="P220" s="76"/>
      <c r="Q220" s="76"/>
    </row>
    <row r="221">
      <c r="A221" s="76"/>
      <c r="B221" s="76"/>
      <c r="C221" s="76"/>
      <c r="D221" s="52"/>
      <c r="E221" s="76"/>
      <c r="F221" s="76"/>
      <c r="G221" s="76"/>
      <c r="H221" s="76"/>
      <c r="I221" s="52"/>
      <c r="J221" s="52"/>
      <c r="K221" s="76"/>
      <c r="L221" s="76"/>
      <c r="M221" s="52"/>
      <c r="N221" s="76"/>
      <c r="O221" s="76"/>
      <c r="P221" s="76"/>
      <c r="Q221" s="76"/>
    </row>
    <row r="222">
      <c r="A222" s="76"/>
      <c r="B222" s="76"/>
      <c r="C222" s="76"/>
      <c r="D222" s="52"/>
      <c r="E222" s="76"/>
      <c r="F222" s="76"/>
      <c r="G222" s="76"/>
      <c r="H222" s="76"/>
      <c r="I222" s="52"/>
      <c r="J222" s="52"/>
      <c r="K222" s="76"/>
      <c r="L222" s="76"/>
      <c r="M222" s="52"/>
      <c r="N222" s="76"/>
      <c r="O222" s="76"/>
      <c r="P222" s="76"/>
      <c r="Q222" s="76"/>
    </row>
    <row r="223">
      <c r="A223" s="76"/>
      <c r="B223" s="76"/>
      <c r="C223" s="76"/>
      <c r="D223" s="52"/>
      <c r="E223" s="76"/>
      <c r="F223" s="76"/>
      <c r="G223" s="76"/>
      <c r="H223" s="76"/>
      <c r="I223" s="52"/>
      <c r="J223" s="52"/>
      <c r="K223" s="76"/>
      <c r="L223" s="76"/>
      <c r="M223" s="52"/>
      <c r="N223" s="76"/>
      <c r="O223" s="76"/>
      <c r="P223" s="76"/>
      <c r="Q223" s="76"/>
    </row>
    <row r="224">
      <c r="A224" s="76"/>
      <c r="B224" s="76"/>
      <c r="C224" s="76"/>
      <c r="D224" s="52"/>
      <c r="E224" s="76"/>
      <c r="F224" s="76"/>
      <c r="G224" s="76"/>
      <c r="H224" s="76"/>
      <c r="I224" s="52"/>
      <c r="J224" s="52"/>
      <c r="K224" s="76"/>
      <c r="L224" s="76"/>
      <c r="M224" s="52"/>
      <c r="N224" s="76"/>
      <c r="O224" s="76"/>
      <c r="P224" s="76"/>
      <c r="Q224" s="76"/>
    </row>
    <row r="225">
      <c r="A225" s="76"/>
      <c r="B225" s="76"/>
      <c r="C225" s="76"/>
      <c r="D225" s="52"/>
      <c r="E225" s="76"/>
      <c r="F225" s="76"/>
      <c r="G225" s="76"/>
      <c r="H225" s="76"/>
      <c r="I225" s="52"/>
      <c r="J225" s="52"/>
      <c r="K225" s="76"/>
      <c r="L225" s="76"/>
      <c r="M225" s="52"/>
      <c r="N225" s="76"/>
      <c r="O225" s="76"/>
      <c r="P225" s="76"/>
      <c r="Q225" s="76"/>
    </row>
    <row r="226">
      <c r="A226" s="76"/>
      <c r="B226" s="76"/>
      <c r="C226" s="76"/>
      <c r="D226" s="52"/>
      <c r="E226" s="76"/>
      <c r="F226" s="76"/>
      <c r="G226" s="76"/>
      <c r="H226" s="76"/>
      <c r="I226" s="52"/>
      <c r="J226" s="52"/>
      <c r="K226" s="76"/>
      <c r="L226" s="76"/>
      <c r="M226" s="52"/>
      <c r="N226" s="76"/>
      <c r="O226" s="76"/>
      <c r="P226" s="76"/>
      <c r="Q226" s="76"/>
    </row>
    <row r="227">
      <c r="A227" s="76"/>
      <c r="B227" s="76"/>
      <c r="C227" s="76"/>
      <c r="D227" s="52"/>
      <c r="E227" s="76"/>
      <c r="F227" s="76"/>
      <c r="G227" s="76"/>
      <c r="H227" s="76"/>
      <c r="I227" s="52"/>
      <c r="J227" s="52"/>
      <c r="K227" s="76"/>
      <c r="L227" s="76"/>
      <c r="M227" s="52"/>
      <c r="N227" s="76"/>
      <c r="O227" s="76"/>
      <c r="P227" s="76"/>
      <c r="Q227" s="76"/>
    </row>
    <row r="228">
      <c r="A228" s="76"/>
      <c r="B228" s="76"/>
      <c r="C228" s="76"/>
      <c r="D228" s="52"/>
      <c r="E228" s="76"/>
      <c r="F228" s="76"/>
      <c r="G228" s="76"/>
      <c r="H228" s="76"/>
      <c r="I228" s="52"/>
      <c r="J228" s="52"/>
      <c r="K228" s="76"/>
      <c r="L228" s="76"/>
      <c r="M228" s="52"/>
      <c r="N228" s="76"/>
      <c r="O228" s="76"/>
      <c r="P228" s="76"/>
      <c r="Q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76"/>
      <c r="O229" s="76"/>
      <c r="P229" s="76"/>
      <c r="Q229" s="76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76"/>
      <c r="O230" s="76"/>
      <c r="P230" s="76"/>
      <c r="Q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52"/>
      <c r="J231" s="52"/>
      <c r="K231" s="76"/>
      <c r="L231" s="76"/>
      <c r="M231" s="76"/>
      <c r="N231" s="76"/>
      <c r="O231" s="76"/>
      <c r="P231" s="76"/>
      <c r="Q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52"/>
      <c r="J232" s="52"/>
      <c r="K232" s="76"/>
      <c r="L232" s="76"/>
      <c r="M232" s="76"/>
      <c r="N232" s="76"/>
      <c r="O232" s="76"/>
      <c r="P232" s="76"/>
      <c r="Q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52"/>
      <c r="J233" s="52"/>
      <c r="K233" s="76"/>
      <c r="L233" s="76"/>
      <c r="M233" s="76"/>
      <c r="N233" s="76"/>
      <c r="O233" s="76"/>
      <c r="P233" s="76"/>
      <c r="Q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52"/>
      <c r="J234" s="52"/>
      <c r="K234" s="76"/>
      <c r="L234" s="76"/>
      <c r="M234" s="76"/>
      <c r="N234" s="76"/>
      <c r="O234" s="76"/>
      <c r="P234" s="76"/>
      <c r="Q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52"/>
      <c r="J235" s="52"/>
      <c r="K235" s="76"/>
      <c r="L235" s="76"/>
      <c r="M235" s="76"/>
      <c r="N235" s="76"/>
      <c r="O235" s="76"/>
      <c r="P235" s="76"/>
      <c r="Q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52"/>
      <c r="J236" s="52"/>
      <c r="K236" s="76"/>
      <c r="L236" s="76"/>
      <c r="M236" s="76"/>
      <c r="N236" s="76"/>
      <c r="O236" s="76"/>
      <c r="P236" s="76"/>
      <c r="Q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52"/>
      <c r="J237" s="52"/>
      <c r="K237" s="76"/>
      <c r="L237" s="76"/>
      <c r="M237" s="76"/>
      <c r="N237" s="76"/>
      <c r="O237" s="76"/>
      <c r="P237" s="76"/>
      <c r="Q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</row>
  </sheetData>
  <autoFilter ref="$A$4:$K$131"/>
  <mergeCells count="1">
    <mergeCell ref="O3:Q3"/>
  </mergeCells>
  <hyperlinks>
    <hyperlink r:id="rId1" ref="B2"/>
  </hyperlinks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3" max="13" width="26.38"/>
  </cols>
  <sheetData>
    <row r="1">
      <c r="A1" s="4" t="s">
        <v>877</v>
      </c>
      <c r="F1" s="4" t="s">
        <v>0</v>
      </c>
      <c r="G1" s="4" t="s">
        <v>3</v>
      </c>
      <c r="H1" s="4" t="s">
        <v>4</v>
      </c>
      <c r="I1" s="52" t="s">
        <v>5</v>
      </c>
      <c r="J1" s="52"/>
      <c r="K1" s="4" t="s">
        <v>6</v>
      </c>
      <c r="M1" s="4" t="s">
        <v>231</v>
      </c>
    </row>
    <row r="2">
      <c r="A2" s="52"/>
      <c r="B2" s="52"/>
      <c r="C2" s="52"/>
      <c r="D2" s="52"/>
      <c r="E2" s="52"/>
      <c r="F2" s="52" t="s">
        <v>881</v>
      </c>
      <c r="G2" s="52">
        <v>16.917</v>
      </c>
      <c r="H2" s="52">
        <v>31.747</v>
      </c>
      <c r="I2" s="52">
        <v>15.447</v>
      </c>
      <c r="J2" s="52"/>
      <c r="K2" s="52" t="s">
        <v>244</v>
      </c>
      <c r="L2" s="52"/>
      <c r="M2" s="52">
        <f>'Totals % Goal'!F19</f>
        <v>6.4</v>
      </c>
      <c r="N2" s="52"/>
      <c r="O2" s="52"/>
      <c r="P2" s="4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 t="s">
        <v>249</v>
      </c>
    </row>
    <row r="4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/>
      <c r="L4" s="13"/>
      <c r="M4" s="13"/>
      <c r="N4" s="7" t="s">
        <v>65</v>
      </c>
      <c r="O4" s="7" t="s">
        <v>101</v>
      </c>
      <c r="P4" s="11" t="s">
        <v>253</v>
      </c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104">
        <v>45428.0</v>
      </c>
      <c r="B5" s="31">
        <v>6912.0</v>
      </c>
      <c r="F5" s="4">
        <v>1.0E-7</v>
      </c>
      <c r="I5" s="52" t="s">
        <v>229</v>
      </c>
      <c r="J5" s="52" t="s">
        <v>203</v>
      </c>
      <c r="L5" s="52"/>
      <c r="M5" s="52"/>
      <c r="N5" s="20">
        <f>if($I5="LH2",0+$F5,0)</f>
        <v>0</v>
      </c>
      <c r="O5" s="20">
        <f>if($I5="LD2",0+$F5,0)</f>
        <v>0</v>
      </c>
      <c r="P5" s="20">
        <f>if($I5="dummy",0+$F5,0)</f>
        <v>0.0000001</v>
      </c>
    </row>
    <row r="6">
      <c r="B6" s="31"/>
      <c r="I6" s="52"/>
      <c r="J6" s="52"/>
      <c r="N6" s="20">
        <f t="shared" ref="N6:N48" si="1">if($I6="LH2",$N5+$F6,$N5+0)</f>
        <v>0</v>
      </c>
      <c r="O6" s="20">
        <f t="shared" ref="O6:O48" si="2">if($I6="LD2",$O5+$F6,$O5+0)</f>
        <v>0</v>
      </c>
      <c r="P6" s="20">
        <f t="shared" ref="P6:P48" si="3">if($I6="dummy",$P5+$F6,$P5+0)</f>
        <v>0.0000001</v>
      </c>
    </row>
    <row r="7">
      <c r="I7" s="52"/>
      <c r="J7" s="52"/>
      <c r="N7" s="20">
        <f t="shared" si="1"/>
        <v>0</v>
      </c>
      <c r="O7" s="20">
        <f t="shared" si="2"/>
        <v>0</v>
      </c>
      <c r="P7" s="20">
        <f t="shared" si="3"/>
        <v>0.0000001</v>
      </c>
    </row>
    <row r="8">
      <c r="I8" s="52"/>
      <c r="J8" s="52"/>
      <c r="N8" s="20">
        <f t="shared" si="1"/>
        <v>0</v>
      </c>
      <c r="O8" s="20">
        <f t="shared" si="2"/>
        <v>0</v>
      </c>
      <c r="P8" s="20">
        <f t="shared" si="3"/>
        <v>0.0000001</v>
      </c>
    </row>
    <row r="9">
      <c r="I9" s="52"/>
      <c r="J9" s="52"/>
      <c r="N9" s="20">
        <f t="shared" si="1"/>
        <v>0</v>
      </c>
      <c r="O9" s="20">
        <f t="shared" si="2"/>
        <v>0</v>
      </c>
      <c r="P9" s="20">
        <f t="shared" si="3"/>
        <v>0.0000001</v>
      </c>
    </row>
    <row r="10">
      <c r="I10" s="52"/>
      <c r="J10" s="52"/>
      <c r="N10" s="20">
        <f t="shared" si="1"/>
        <v>0</v>
      </c>
      <c r="O10" s="20">
        <f t="shared" si="2"/>
        <v>0</v>
      </c>
      <c r="P10" s="20">
        <f t="shared" si="3"/>
        <v>0.0000001</v>
      </c>
    </row>
    <row r="11">
      <c r="A11" s="63"/>
      <c r="B11" s="4"/>
      <c r="C11" s="4"/>
      <c r="D11" s="4"/>
      <c r="E11" s="4"/>
      <c r="F11" s="4"/>
      <c r="G11" s="4"/>
      <c r="H11" s="4"/>
      <c r="I11" s="52"/>
      <c r="J11" s="52"/>
      <c r="K11" s="4"/>
      <c r="L11" s="4"/>
      <c r="N11" s="20">
        <f t="shared" si="1"/>
        <v>0</v>
      </c>
      <c r="O11" s="20">
        <f t="shared" si="2"/>
        <v>0</v>
      </c>
      <c r="P11" s="20">
        <f t="shared" si="3"/>
        <v>0.0000001</v>
      </c>
    </row>
    <row r="12">
      <c r="B12" s="4"/>
      <c r="C12" s="4"/>
      <c r="D12" s="4"/>
      <c r="E12" s="4"/>
      <c r="F12" s="4"/>
      <c r="G12" s="4"/>
      <c r="H12" s="4"/>
      <c r="I12" s="52"/>
      <c r="J12" s="52"/>
      <c r="K12" s="4"/>
      <c r="L12" s="4"/>
      <c r="N12" s="20">
        <f t="shared" si="1"/>
        <v>0</v>
      </c>
      <c r="O12" s="20">
        <f t="shared" si="2"/>
        <v>0</v>
      </c>
      <c r="P12" s="20">
        <f t="shared" si="3"/>
        <v>0.0000001</v>
      </c>
    </row>
    <row r="13">
      <c r="B13" s="4"/>
      <c r="C13" s="4"/>
      <c r="D13" s="4"/>
      <c r="E13" s="4"/>
      <c r="F13" s="4"/>
      <c r="G13" s="4"/>
      <c r="H13" s="4"/>
      <c r="I13" s="52"/>
      <c r="J13" s="52"/>
      <c r="K13" s="4"/>
      <c r="N13" s="20">
        <f t="shared" si="1"/>
        <v>0</v>
      </c>
      <c r="O13" s="20">
        <f t="shared" si="2"/>
        <v>0</v>
      </c>
      <c r="P13" s="20">
        <f t="shared" si="3"/>
        <v>0.0000001</v>
      </c>
    </row>
    <row r="14">
      <c r="B14" s="4"/>
      <c r="C14" s="4"/>
      <c r="D14" s="4"/>
      <c r="E14" s="4"/>
      <c r="F14" s="4"/>
      <c r="G14" s="4"/>
      <c r="H14" s="4"/>
      <c r="I14" s="52"/>
      <c r="J14" s="52"/>
      <c r="K14" s="4"/>
      <c r="N14" s="20">
        <f t="shared" si="1"/>
        <v>0</v>
      </c>
      <c r="O14" s="20">
        <f t="shared" si="2"/>
        <v>0</v>
      </c>
      <c r="P14" s="20">
        <f t="shared" si="3"/>
        <v>0.0000001</v>
      </c>
    </row>
    <row r="15">
      <c r="B15" s="4"/>
      <c r="C15" s="4"/>
      <c r="D15" s="4"/>
      <c r="E15" s="4"/>
      <c r="F15" s="4"/>
      <c r="G15" s="4"/>
      <c r="H15" s="4"/>
      <c r="I15" s="52"/>
      <c r="J15" s="52"/>
      <c r="K15" s="4"/>
      <c r="N15" s="20">
        <f t="shared" si="1"/>
        <v>0</v>
      </c>
      <c r="O15" s="20">
        <f t="shared" si="2"/>
        <v>0</v>
      </c>
      <c r="P15" s="20">
        <f t="shared" si="3"/>
        <v>0.0000001</v>
      </c>
    </row>
    <row r="16">
      <c r="I16" s="52"/>
      <c r="J16" s="52"/>
      <c r="N16" s="20">
        <f t="shared" si="1"/>
        <v>0</v>
      </c>
      <c r="O16" s="20">
        <f t="shared" si="2"/>
        <v>0</v>
      </c>
      <c r="P16" s="20">
        <f t="shared" si="3"/>
        <v>0.0000001</v>
      </c>
    </row>
    <row r="17">
      <c r="I17" s="52"/>
      <c r="J17" s="52"/>
      <c r="N17" s="20">
        <f t="shared" si="1"/>
        <v>0</v>
      </c>
      <c r="O17" s="20">
        <f t="shared" si="2"/>
        <v>0</v>
      </c>
      <c r="P17" s="20">
        <f t="shared" si="3"/>
        <v>0.0000001</v>
      </c>
    </row>
    <row r="18">
      <c r="I18" s="52"/>
      <c r="J18" s="52"/>
      <c r="N18" s="20">
        <f t="shared" si="1"/>
        <v>0</v>
      </c>
      <c r="O18" s="20">
        <f t="shared" si="2"/>
        <v>0</v>
      </c>
      <c r="P18" s="20">
        <f t="shared" si="3"/>
        <v>0.0000001</v>
      </c>
    </row>
    <row r="19">
      <c r="B19" s="4"/>
      <c r="C19" s="4"/>
      <c r="D19" s="4"/>
      <c r="E19" s="4"/>
      <c r="F19" s="4"/>
      <c r="G19" s="4"/>
      <c r="H19" s="4"/>
      <c r="I19" s="52"/>
      <c r="J19" s="52"/>
      <c r="K19" s="4"/>
      <c r="N19" s="20">
        <f t="shared" si="1"/>
        <v>0</v>
      </c>
      <c r="O19" s="20">
        <f t="shared" si="2"/>
        <v>0</v>
      </c>
      <c r="P19" s="20">
        <f t="shared" si="3"/>
        <v>0.0000001</v>
      </c>
    </row>
    <row r="20">
      <c r="B20" s="4"/>
      <c r="C20" s="4"/>
      <c r="D20" s="4"/>
      <c r="E20" s="4"/>
      <c r="F20" s="4"/>
      <c r="G20" s="4"/>
      <c r="H20" s="4"/>
      <c r="I20" s="52"/>
      <c r="J20" s="52"/>
      <c r="K20" s="4"/>
      <c r="N20" s="20">
        <f t="shared" si="1"/>
        <v>0</v>
      </c>
      <c r="O20" s="20">
        <f t="shared" si="2"/>
        <v>0</v>
      </c>
      <c r="P20" s="20">
        <f t="shared" si="3"/>
        <v>0.0000001</v>
      </c>
    </row>
    <row r="21">
      <c r="B21" s="4"/>
      <c r="C21" s="4"/>
      <c r="D21" s="4"/>
      <c r="E21" s="4"/>
      <c r="F21" s="4"/>
      <c r="G21" s="4"/>
      <c r="H21" s="4"/>
      <c r="I21" s="52"/>
      <c r="J21" s="52"/>
      <c r="K21" s="4"/>
      <c r="N21" s="20">
        <f t="shared" si="1"/>
        <v>0</v>
      </c>
      <c r="O21" s="20">
        <f t="shared" si="2"/>
        <v>0</v>
      </c>
      <c r="P21" s="20">
        <f t="shared" si="3"/>
        <v>0.0000001</v>
      </c>
    </row>
    <row r="22">
      <c r="B22" s="4"/>
      <c r="C22" s="4"/>
      <c r="D22" s="4"/>
      <c r="E22" s="4"/>
      <c r="F22" s="4"/>
      <c r="G22" s="4"/>
      <c r="H22" s="4"/>
      <c r="I22" s="52"/>
      <c r="J22" s="52"/>
      <c r="K22" s="4"/>
      <c r="N22" s="20">
        <f t="shared" si="1"/>
        <v>0</v>
      </c>
      <c r="O22" s="20">
        <f t="shared" si="2"/>
        <v>0</v>
      </c>
      <c r="P22" s="20">
        <f t="shared" si="3"/>
        <v>0.0000001</v>
      </c>
    </row>
    <row r="23">
      <c r="A23" s="8"/>
      <c r="D23" s="4"/>
      <c r="E23" s="4"/>
      <c r="F23" s="4"/>
      <c r="G23" s="4"/>
      <c r="H23" s="4"/>
      <c r="I23" s="52"/>
      <c r="J23" s="52"/>
      <c r="N23" s="20">
        <f t="shared" si="1"/>
        <v>0</v>
      </c>
      <c r="O23" s="20">
        <f t="shared" si="2"/>
        <v>0</v>
      </c>
      <c r="P23" s="20">
        <f t="shared" si="3"/>
        <v>0.0000001</v>
      </c>
    </row>
    <row r="24">
      <c r="I24" s="52"/>
      <c r="J24" s="52"/>
      <c r="N24" s="20">
        <f t="shared" si="1"/>
        <v>0</v>
      </c>
      <c r="O24" s="20">
        <f t="shared" si="2"/>
        <v>0</v>
      </c>
      <c r="P24" s="20">
        <f t="shared" si="3"/>
        <v>0.0000001</v>
      </c>
    </row>
    <row r="25">
      <c r="I25" s="76"/>
      <c r="J25" s="76"/>
      <c r="N25" s="20">
        <f t="shared" si="1"/>
        <v>0</v>
      </c>
      <c r="O25" s="20">
        <f t="shared" si="2"/>
        <v>0</v>
      </c>
      <c r="P25" s="20">
        <f t="shared" si="3"/>
        <v>0.0000001</v>
      </c>
    </row>
    <row r="26">
      <c r="I26" s="76"/>
      <c r="J26" s="76"/>
      <c r="N26" s="20">
        <f t="shared" si="1"/>
        <v>0</v>
      </c>
      <c r="O26" s="20">
        <f t="shared" si="2"/>
        <v>0</v>
      </c>
      <c r="P26" s="20">
        <f t="shared" si="3"/>
        <v>0.0000001</v>
      </c>
    </row>
    <row r="27">
      <c r="I27" s="76"/>
      <c r="J27" s="76"/>
      <c r="N27" s="20">
        <f t="shared" si="1"/>
        <v>0</v>
      </c>
      <c r="O27" s="20">
        <f t="shared" si="2"/>
        <v>0</v>
      </c>
      <c r="P27" s="20">
        <f t="shared" si="3"/>
        <v>0.0000001</v>
      </c>
    </row>
    <row r="28">
      <c r="I28" s="76"/>
      <c r="J28" s="76"/>
      <c r="N28" s="20">
        <f t="shared" si="1"/>
        <v>0</v>
      </c>
      <c r="O28" s="20">
        <f t="shared" si="2"/>
        <v>0</v>
      </c>
      <c r="P28" s="20">
        <f t="shared" si="3"/>
        <v>0.0000001</v>
      </c>
    </row>
    <row r="29">
      <c r="I29" s="76"/>
      <c r="J29" s="76"/>
      <c r="N29" s="20">
        <f t="shared" si="1"/>
        <v>0</v>
      </c>
      <c r="O29" s="20">
        <f t="shared" si="2"/>
        <v>0</v>
      </c>
      <c r="P29" s="20">
        <f t="shared" si="3"/>
        <v>0.0000001</v>
      </c>
    </row>
    <row r="30">
      <c r="I30" s="76"/>
      <c r="J30" s="76"/>
      <c r="N30" s="20">
        <f t="shared" si="1"/>
        <v>0</v>
      </c>
      <c r="O30" s="20">
        <f t="shared" si="2"/>
        <v>0</v>
      </c>
      <c r="P30" s="20">
        <f t="shared" si="3"/>
        <v>0.0000001</v>
      </c>
    </row>
    <row r="31">
      <c r="I31" s="76"/>
      <c r="J31" s="76"/>
      <c r="N31" s="20">
        <f t="shared" si="1"/>
        <v>0</v>
      </c>
      <c r="O31" s="20">
        <f t="shared" si="2"/>
        <v>0</v>
      </c>
      <c r="P31" s="20">
        <f t="shared" si="3"/>
        <v>0.0000001</v>
      </c>
    </row>
    <row r="32">
      <c r="I32" s="76"/>
      <c r="J32" s="76"/>
      <c r="N32" s="20">
        <f t="shared" si="1"/>
        <v>0</v>
      </c>
      <c r="O32" s="20">
        <f t="shared" si="2"/>
        <v>0</v>
      </c>
      <c r="P32" s="20">
        <f t="shared" si="3"/>
        <v>0.0000001</v>
      </c>
    </row>
    <row r="33">
      <c r="I33" s="76"/>
      <c r="J33" s="76"/>
      <c r="N33" s="20">
        <f t="shared" si="1"/>
        <v>0</v>
      </c>
      <c r="O33" s="20">
        <f t="shared" si="2"/>
        <v>0</v>
      </c>
      <c r="P33" s="20">
        <f t="shared" si="3"/>
        <v>0.0000001</v>
      </c>
    </row>
    <row r="34">
      <c r="I34" s="76"/>
      <c r="J34" s="76"/>
      <c r="N34" s="20">
        <f t="shared" si="1"/>
        <v>0</v>
      </c>
      <c r="O34" s="20">
        <f t="shared" si="2"/>
        <v>0</v>
      </c>
      <c r="P34" s="20">
        <f t="shared" si="3"/>
        <v>0.0000001</v>
      </c>
    </row>
    <row r="35">
      <c r="I35" s="76"/>
      <c r="J35" s="76"/>
      <c r="N35" s="20">
        <f t="shared" si="1"/>
        <v>0</v>
      </c>
      <c r="O35" s="20">
        <f t="shared" si="2"/>
        <v>0</v>
      </c>
      <c r="P35" s="20">
        <f t="shared" si="3"/>
        <v>0.0000001</v>
      </c>
    </row>
    <row r="36">
      <c r="I36" s="76"/>
      <c r="J36" s="76"/>
      <c r="N36" s="20">
        <f t="shared" si="1"/>
        <v>0</v>
      </c>
      <c r="O36" s="20">
        <f t="shared" si="2"/>
        <v>0</v>
      </c>
      <c r="P36" s="20">
        <f t="shared" si="3"/>
        <v>0.0000001</v>
      </c>
    </row>
    <row r="37">
      <c r="I37" s="76"/>
      <c r="J37" s="76"/>
      <c r="N37" s="20">
        <f t="shared" si="1"/>
        <v>0</v>
      </c>
      <c r="O37" s="20">
        <f t="shared" si="2"/>
        <v>0</v>
      </c>
      <c r="P37" s="20">
        <f t="shared" si="3"/>
        <v>0.0000001</v>
      </c>
    </row>
    <row r="38">
      <c r="I38" s="76"/>
      <c r="J38" s="76"/>
      <c r="N38" s="20">
        <f t="shared" si="1"/>
        <v>0</v>
      </c>
      <c r="O38" s="20">
        <f t="shared" si="2"/>
        <v>0</v>
      </c>
      <c r="P38" s="20">
        <f t="shared" si="3"/>
        <v>0.0000001</v>
      </c>
    </row>
    <row r="39">
      <c r="I39" s="76"/>
      <c r="J39" s="76"/>
      <c r="N39" s="20">
        <f t="shared" si="1"/>
        <v>0</v>
      </c>
      <c r="O39" s="20">
        <f t="shared" si="2"/>
        <v>0</v>
      </c>
      <c r="P39" s="20">
        <f t="shared" si="3"/>
        <v>0.0000001</v>
      </c>
    </row>
    <row r="40">
      <c r="I40" s="76"/>
      <c r="J40" s="76"/>
      <c r="N40" s="20">
        <f t="shared" si="1"/>
        <v>0</v>
      </c>
      <c r="O40" s="20">
        <f t="shared" si="2"/>
        <v>0</v>
      </c>
      <c r="P40" s="20">
        <f t="shared" si="3"/>
        <v>0.0000001</v>
      </c>
    </row>
    <row r="41">
      <c r="I41" s="76"/>
      <c r="J41" s="76"/>
      <c r="N41" s="20">
        <f t="shared" si="1"/>
        <v>0</v>
      </c>
      <c r="O41" s="20">
        <f t="shared" si="2"/>
        <v>0</v>
      </c>
      <c r="P41" s="20">
        <f t="shared" si="3"/>
        <v>0.0000001</v>
      </c>
    </row>
    <row r="42">
      <c r="I42" s="76"/>
      <c r="J42" s="76"/>
      <c r="N42" s="20">
        <f t="shared" si="1"/>
        <v>0</v>
      </c>
      <c r="O42" s="20">
        <f t="shared" si="2"/>
        <v>0</v>
      </c>
      <c r="P42" s="20">
        <f t="shared" si="3"/>
        <v>0.0000001</v>
      </c>
    </row>
    <row r="43">
      <c r="I43" s="76"/>
      <c r="J43" s="76"/>
      <c r="N43" s="20">
        <f t="shared" si="1"/>
        <v>0</v>
      </c>
      <c r="O43" s="20">
        <f t="shared" si="2"/>
        <v>0</v>
      </c>
      <c r="P43" s="20">
        <f t="shared" si="3"/>
        <v>0.0000001</v>
      </c>
    </row>
    <row r="44">
      <c r="I44" s="76"/>
      <c r="J44" s="76"/>
      <c r="N44" s="20">
        <f t="shared" si="1"/>
        <v>0</v>
      </c>
      <c r="O44" s="20">
        <f t="shared" si="2"/>
        <v>0</v>
      </c>
      <c r="P44" s="20">
        <f t="shared" si="3"/>
        <v>0.0000001</v>
      </c>
    </row>
    <row r="45">
      <c r="I45" s="76"/>
      <c r="J45" s="76"/>
      <c r="N45" s="20">
        <f t="shared" si="1"/>
        <v>0</v>
      </c>
      <c r="O45" s="20">
        <f t="shared" si="2"/>
        <v>0</v>
      </c>
      <c r="P45" s="20">
        <f t="shared" si="3"/>
        <v>0.0000001</v>
      </c>
    </row>
    <row r="46">
      <c r="I46" s="76"/>
      <c r="J46" s="76"/>
      <c r="N46" s="20">
        <f t="shared" si="1"/>
        <v>0</v>
      </c>
      <c r="O46" s="20">
        <f t="shared" si="2"/>
        <v>0</v>
      </c>
      <c r="P46" s="20">
        <f t="shared" si="3"/>
        <v>0.0000001</v>
      </c>
    </row>
    <row r="47">
      <c r="I47" s="76"/>
      <c r="J47" s="76"/>
      <c r="N47" s="20">
        <f t="shared" si="1"/>
        <v>0</v>
      </c>
      <c r="O47" s="20">
        <f t="shared" si="2"/>
        <v>0</v>
      </c>
      <c r="P47" s="20">
        <f t="shared" si="3"/>
        <v>0.0000001</v>
      </c>
    </row>
    <row r="48">
      <c r="I48" s="76"/>
      <c r="J48" s="76"/>
      <c r="N48" s="20">
        <f t="shared" si="1"/>
        <v>0</v>
      </c>
      <c r="O48" s="20">
        <f t="shared" si="2"/>
        <v>0</v>
      </c>
      <c r="P48" s="20">
        <f t="shared" si="3"/>
        <v>0.0000001</v>
      </c>
    </row>
    <row r="49">
      <c r="I49" s="76"/>
      <c r="J49" s="76"/>
    </row>
    <row r="50">
      <c r="I50" s="76"/>
      <c r="J50" s="76"/>
    </row>
    <row r="51">
      <c r="I51" s="76"/>
      <c r="J51" s="76"/>
    </row>
    <row r="52">
      <c r="I52" s="76"/>
      <c r="J52" s="76"/>
    </row>
    <row r="53">
      <c r="I53" s="76"/>
      <c r="J53" s="76"/>
    </row>
    <row r="54">
      <c r="I54" s="76"/>
      <c r="J54" s="76"/>
    </row>
    <row r="55">
      <c r="I55" s="76"/>
      <c r="J55" s="76"/>
    </row>
    <row r="56">
      <c r="I56" s="76"/>
      <c r="J56" s="76"/>
    </row>
    <row r="57">
      <c r="I57" s="76"/>
      <c r="J57" s="76"/>
    </row>
    <row r="58">
      <c r="I58" s="76"/>
      <c r="J58" s="76"/>
    </row>
    <row r="59">
      <c r="I59" s="76"/>
      <c r="J59" s="76"/>
    </row>
    <row r="60">
      <c r="I60" s="76"/>
      <c r="J60" s="76"/>
    </row>
    <row r="61">
      <c r="I61" s="76"/>
      <c r="J61" s="76"/>
    </row>
    <row r="62">
      <c r="I62" s="76"/>
      <c r="J62" s="76"/>
    </row>
    <row r="63">
      <c r="I63" s="76"/>
      <c r="J63" s="76"/>
    </row>
    <row r="64">
      <c r="I64" s="76"/>
      <c r="J64" s="76"/>
    </row>
    <row r="65">
      <c r="I65" s="76"/>
      <c r="J65" s="76"/>
    </row>
    <row r="66">
      <c r="I66" s="76"/>
      <c r="J66" s="76"/>
    </row>
    <row r="67">
      <c r="I67" s="76"/>
      <c r="J67" s="76"/>
    </row>
    <row r="68">
      <c r="I68" s="76"/>
      <c r="J68" s="76"/>
    </row>
    <row r="69">
      <c r="I69" s="76"/>
      <c r="J69" s="76"/>
    </row>
    <row r="70">
      <c r="I70" s="76"/>
      <c r="J70" s="76"/>
    </row>
    <row r="71">
      <c r="I71" s="76"/>
      <c r="J71" s="76"/>
    </row>
    <row r="72">
      <c r="I72" s="76"/>
      <c r="J72" s="76"/>
    </row>
    <row r="73">
      <c r="I73" s="76"/>
      <c r="J73" s="76"/>
    </row>
    <row r="74">
      <c r="I74" s="76"/>
      <c r="J74" s="76"/>
    </row>
    <row r="75">
      <c r="I75" s="76"/>
      <c r="J75" s="76"/>
    </row>
    <row r="76">
      <c r="I76" s="76"/>
      <c r="J76" s="76"/>
    </row>
    <row r="77">
      <c r="I77" s="76"/>
      <c r="J77" s="76"/>
    </row>
    <row r="78">
      <c r="I78" s="76"/>
      <c r="J78" s="76"/>
    </row>
    <row r="79">
      <c r="I79" s="76"/>
      <c r="J79" s="76"/>
    </row>
    <row r="80">
      <c r="I80" s="76"/>
      <c r="J80" s="76"/>
    </row>
    <row r="81">
      <c r="I81" s="76"/>
      <c r="J81" s="76"/>
    </row>
    <row r="82">
      <c r="I82" s="76"/>
      <c r="J82" s="76"/>
    </row>
    <row r="83">
      <c r="I83" s="76"/>
      <c r="J83" s="76"/>
    </row>
    <row r="84">
      <c r="I84" s="76"/>
      <c r="J84" s="76"/>
    </row>
    <row r="85">
      <c r="I85" s="76"/>
      <c r="J85" s="76"/>
    </row>
    <row r="86">
      <c r="I86" s="76"/>
      <c r="J86" s="76"/>
    </row>
    <row r="87">
      <c r="I87" s="76"/>
      <c r="J87" s="76"/>
    </row>
    <row r="88">
      <c r="I88" s="76"/>
      <c r="J88" s="76"/>
    </row>
    <row r="89">
      <c r="I89" s="76"/>
      <c r="J89" s="76"/>
    </row>
    <row r="90">
      <c r="I90" s="76"/>
      <c r="J90" s="76"/>
    </row>
    <row r="91">
      <c r="I91" s="76"/>
      <c r="J91" s="76"/>
    </row>
    <row r="92">
      <c r="I92" s="76"/>
      <c r="J92" s="76"/>
    </row>
    <row r="93">
      <c r="I93" s="76"/>
      <c r="J93" s="76"/>
    </row>
    <row r="94">
      <c r="I94" s="76"/>
      <c r="J94" s="76"/>
    </row>
    <row r="95">
      <c r="I95" s="76"/>
      <c r="J95" s="76"/>
    </row>
    <row r="96">
      <c r="I96" s="76"/>
      <c r="J96" s="76"/>
    </row>
    <row r="97">
      <c r="I97" s="76"/>
      <c r="J97" s="76"/>
    </row>
    <row r="98">
      <c r="I98" s="76"/>
      <c r="J98" s="76"/>
    </row>
    <row r="99">
      <c r="I99" s="76"/>
      <c r="J99" s="76"/>
    </row>
    <row r="100">
      <c r="I100" s="76"/>
      <c r="J100" s="76"/>
    </row>
    <row r="101">
      <c r="I101" s="76"/>
      <c r="J101" s="76"/>
    </row>
    <row r="102">
      <c r="I102" s="76"/>
      <c r="J102" s="76"/>
    </row>
    <row r="103">
      <c r="I103" s="76"/>
      <c r="J103" s="76"/>
    </row>
    <row r="104">
      <c r="I104" s="76"/>
      <c r="J104" s="76"/>
    </row>
    <row r="105">
      <c r="I105" s="76"/>
      <c r="J105" s="76"/>
    </row>
    <row r="106">
      <c r="I106" s="76"/>
      <c r="J106" s="76"/>
    </row>
    <row r="107">
      <c r="I107" s="76"/>
      <c r="J107" s="76"/>
    </row>
    <row r="108">
      <c r="I108" s="76"/>
      <c r="J108" s="76"/>
    </row>
    <row r="109">
      <c r="I109" s="76"/>
      <c r="J109" s="76"/>
    </row>
    <row r="110">
      <c r="I110" s="76"/>
      <c r="J110" s="76"/>
    </row>
    <row r="111">
      <c r="I111" s="76"/>
      <c r="J111" s="76"/>
    </row>
    <row r="112">
      <c r="I112" s="76"/>
      <c r="J112" s="76"/>
    </row>
    <row r="113">
      <c r="I113" s="76"/>
      <c r="J113" s="76"/>
    </row>
    <row r="114">
      <c r="I114" s="76"/>
      <c r="J114" s="76"/>
    </row>
    <row r="115">
      <c r="I115" s="76"/>
      <c r="J115" s="76"/>
    </row>
    <row r="116">
      <c r="I116" s="76"/>
      <c r="J116" s="76"/>
    </row>
    <row r="117">
      <c r="I117" s="76"/>
      <c r="J117" s="76"/>
    </row>
    <row r="118">
      <c r="I118" s="76"/>
      <c r="J118" s="76"/>
    </row>
    <row r="119">
      <c r="I119" s="76"/>
      <c r="J119" s="76"/>
    </row>
    <row r="120">
      <c r="I120" s="76"/>
      <c r="J120" s="76"/>
    </row>
    <row r="121">
      <c r="I121" s="76"/>
      <c r="J121" s="76"/>
    </row>
    <row r="122">
      <c r="I122" s="76"/>
      <c r="J122" s="76"/>
    </row>
    <row r="123">
      <c r="I123" s="76"/>
      <c r="J123" s="76"/>
    </row>
    <row r="124">
      <c r="I124" s="76"/>
      <c r="J124" s="76"/>
    </row>
    <row r="125">
      <c r="I125" s="76"/>
      <c r="J125" s="76"/>
    </row>
    <row r="126">
      <c r="I126" s="76"/>
      <c r="J126" s="76"/>
    </row>
    <row r="127">
      <c r="I127" s="76"/>
      <c r="J127" s="76"/>
    </row>
    <row r="128">
      <c r="I128" s="76"/>
      <c r="J128" s="76"/>
    </row>
    <row r="129">
      <c r="I129" s="76"/>
      <c r="J129" s="76"/>
    </row>
    <row r="130">
      <c r="I130" s="76"/>
      <c r="J130" s="76"/>
    </row>
    <row r="131">
      <c r="I131" s="76"/>
      <c r="J131" s="76"/>
    </row>
    <row r="132">
      <c r="I132" s="76"/>
      <c r="J132" s="76"/>
    </row>
    <row r="133">
      <c r="I133" s="76"/>
      <c r="J133" s="76"/>
    </row>
    <row r="134">
      <c r="I134" s="76"/>
      <c r="J134" s="76"/>
    </row>
    <row r="135">
      <c r="I135" s="76"/>
      <c r="J135" s="76"/>
    </row>
    <row r="136">
      <c r="I136" s="76"/>
      <c r="J136" s="76"/>
    </row>
    <row r="137">
      <c r="I137" s="76"/>
      <c r="J137" s="76"/>
    </row>
    <row r="138">
      <c r="I138" s="76"/>
      <c r="J138" s="76"/>
    </row>
    <row r="139">
      <c r="I139" s="76"/>
      <c r="J139" s="76"/>
    </row>
    <row r="140">
      <c r="I140" s="76"/>
      <c r="J140" s="76"/>
    </row>
    <row r="141">
      <c r="I141" s="76"/>
      <c r="J141" s="76"/>
    </row>
    <row r="142">
      <c r="I142" s="76"/>
      <c r="J142" s="76"/>
    </row>
    <row r="143">
      <c r="I143" s="76"/>
      <c r="J143" s="76"/>
    </row>
    <row r="144">
      <c r="I144" s="76"/>
      <c r="J144" s="76"/>
    </row>
    <row r="145">
      <c r="I145" s="76"/>
      <c r="J145" s="76"/>
    </row>
    <row r="146">
      <c r="I146" s="76"/>
      <c r="J146" s="76"/>
    </row>
    <row r="147">
      <c r="I147" s="76"/>
      <c r="J147" s="76"/>
    </row>
    <row r="148">
      <c r="I148" s="76"/>
      <c r="J148" s="76"/>
    </row>
    <row r="149">
      <c r="I149" s="76"/>
      <c r="J149" s="76"/>
    </row>
    <row r="150">
      <c r="I150" s="76"/>
      <c r="J150" s="76"/>
    </row>
    <row r="151">
      <c r="I151" s="76"/>
      <c r="J151" s="76"/>
    </row>
    <row r="152">
      <c r="I152" s="76"/>
      <c r="J152" s="76"/>
    </row>
    <row r="153">
      <c r="I153" s="76"/>
      <c r="J153" s="76"/>
    </row>
    <row r="154">
      <c r="I154" s="76"/>
      <c r="J154" s="76"/>
    </row>
    <row r="155">
      <c r="I155" s="76"/>
      <c r="J155" s="76"/>
    </row>
    <row r="156">
      <c r="I156" s="76"/>
      <c r="J156" s="76"/>
    </row>
    <row r="157">
      <c r="I157" s="76"/>
      <c r="J157" s="76"/>
    </row>
    <row r="158">
      <c r="I158" s="76"/>
      <c r="J158" s="76"/>
    </row>
    <row r="159">
      <c r="I159" s="76"/>
      <c r="J159" s="76"/>
    </row>
    <row r="160">
      <c r="I160" s="76"/>
      <c r="J160" s="76"/>
    </row>
    <row r="161">
      <c r="I161" s="76"/>
      <c r="J161" s="76"/>
    </row>
    <row r="162">
      <c r="I162" s="76"/>
      <c r="J162" s="76"/>
    </row>
    <row r="163">
      <c r="I163" s="76"/>
      <c r="J163" s="76"/>
    </row>
    <row r="164">
      <c r="I164" s="76"/>
      <c r="J164" s="76"/>
    </row>
    <row r="165">
      <c r="I165" s="76"/>
      <c r="J165" s="76"/>
    </row>
    <row r="166">
      <c r="I166" s="76"/>
      <c r="J166" s="76"/>
    </row>
    <row r="167">
      <c r="I167" s="76"/>
      <c r="J167" s="76"/>
    </row>
    <row r="168">
      <c r="I168" s="76"/>
      <c r="J168" s="76"/>
    </row>
    <row r="169">
      <c r="I169" s="76"/>
      <c r="J169" s="76"/>
    </row>
    <row r="170">
      <c r="I170" s="76"/>
      <c r="J170" s="76"/>
    </row>
    <row r="171">
      <c r="I171" s="76"/>
      <c r="J171" s="76"/>
    </row>
    <row r="172">
      <c r="I172" s="76"/>
      <c r="J172" s="76"/>
    </row>
    <row r="173">
      <c r="I173" s="76"/>
      <c r="J173" s="76"/>
    </row>
    <row r="174">
      <c r="I174" s="76"/>
      <c r="J174" s="76"/>
    </row>
    <row r="175">
      <c r="I175" s="76"/>
      <c r="J175" s="76"/>
    </row>
    <row r="176">
      <c r="I176" s="76"/>
      <c r="J176" s="76"/>
    </row>
    <row r="177">
      <c r="I177" s="76"/>
      <c r="J177" s="76"/>
    </row>
    <row r="178">
      <c r="I178" s="76"/>
      <c r="J178" s="76"/>
    </row>
    <row r="179">
      <c r="I179" s="76"/>
      <c r="J179" s="76"/>
    </row>
    <row r="180">
      <c r="I180" s="76"/>
      <c r="J180" s="76"/>
    </row>
    <row r="181">
      <c r="I181" s="76"/>
      <c r="J181" s="76"/>
    </row>
    <row r="182">
      <c r="I182" s="76"/>
      <c r="J182" s="76"/>
    </row>
    <row r="183">
      <c r="I183" s="76"/>
      <c r="J183" s="76"/>
    </row>
    <row r="184">
      <c r="I184" s="76"/>
      <c r="J184" s="76"/>
    </row>
    <row r="185">
      <c r="I185" s="76"/>
      <c r="J185" s="76"/>
    </row>
    <row r="186">
      <c r="I186" s="76"/>
      <c r="J186" s="76"/>
    </row>
    <row r="187">
      <c r="I187" s="76"/>
      <c r="J187" s="76"/>
    </row>
    <row r="188">
      <c r="I188" s="76"/>
      <c r="J188" s="76"/>
    </row>
    <row r="189">
      <c r="I189" s="76"/>
      <c r="J189" s="76"/>
    </row>
    <row r="190">
      <c r="I190" s="76"/>
      <c r="J190" s="76"/>
    </row>
    <row r="191">
      <c r="I191" s="76"/>
      <c r="J191" s="76"/>
    </row>
    <row r="192">
      <c r="I192" s="76"/>
      <c r="J192" s="76"/>
    </row>
    <row r="193">
      <c r="I193" s="76"/>
      <c r="J193" s="76"/>
    </row>
    <row r="194">
      <c r="I194" s="76"/>
      <c r="J194" s="76"/>
    </row>
    <row r="195">
      <c r="I195" s="76"/>
      <c r="J195" s="76"/>
    </row>
    <row r="196">
      <c r="I196" s="76"/>
      <c r="J196" s="76"/>
    </row>
    <row r="197">
      <c r="I197" s="76"/>
      <c r="J197" s="76"/>
    </row>
    <row r="198">
      <c r="I198" s="76"/>
      <c r="J198" s="76"/>
    </row>
    <row r="199">
      <c r="I199" s="76"/>
      <c r="J199" s="76"/>
    </row>
    <row r="200">
      <c r="I200" s="76"/>
      <c r="J200" s="76"/>
    </row>
    <row r="201">
      <c r="I201" s="76"/>
      <c r="J201" s="76"/>
    </row>
    <row r="202">
      <c r="I202" s="76"/>
      <c r="J202" s="76"/>
    </row>
    <row r="203">
      <c r="I203" s="76"/>
      <c r="J203" s="76"/>
    </row>
    <row r="204">
      <c r="I204" s="76"/>
      <c r="J204" s="76"/>
    </row>
    <row r="205">
      <c r="I205" s="76"/>
      <c r="J205" s="76"/>
    </row>
    <row r="206">
      <c r="I206" s="76"/>
      <c r="J206" s="76"/>
    </row>
    <row r="207">
      <c r="I207" s="76"/>
      <c r="J207" s="76"/>
    </row>
    <row r="208">
      <c r="I208" s="76"/>
      <c r="J208" s="76"/>
    </row>
    <row r="209">
      <c r="I209" s="76"/>
      <c r="J209" s="76"/>
    </row>
    <row r="210">
      <c r="I210" s="76"/>
      <c r="J210" s="76"/>
    </row>
    <row r="211">
      <c r="I211" s="76"/>
      <c r="J211" s="76"/>
    </row>
    <row r="212">
      <c r="I212" s="76"/>
      <c r="J212" s="76"/>
    </row>
    <row r="213">
      <c r="I213" s="76"/>
      <c r="J213" s="76"/>
    </row>
    <row r="214">
      <c r="I214" s="76"/>
      <c r="J214" s="76"/>
    </row>
    <row r="215">
      <c r="I215" s="76"/>
      <c r="J215" s="76"/>
    </row>
    <row r="216">
      <c r="I216" s="76"/>
      <c r="J216" s="76"/>
    </row>
    <row r="217">
      <c r="I217" s="76"/>
      <c r="J217" s="76"/>
    </row>
    <row r="218">
      <c r="I218" s="76"/>
      <c r="J218" s="76"/>
    </row>
    <row r="219">
      <c r="I219" s="76"/>
      <c r="J219" s="76"/>
    </row>
    <row r="220">
      <c r="I220" s="76"/>
      <c r="J220" s="76"/>
    </row>
    <row r="221">
      <c r="I221" s="76"/>
      <c r="J221" s="76"/>
    </row>
    <row r="222">
      <c r="I222" s="76"/>
      <c r="J222" s="76"/>
    </row>
    <row r="223">
      <c r="I223" s="76"/>
      <c r="J223" s="76"/>
    </row>
    <row r="224">
      <c r="I224" s="76"/>
      <c r="J224" s="76"/>
    </row>
    <row r="225">
      <c r="I225" s="76"/>
      <c r="J225" s="76"/>
    </row>
    <row r="226">
      <c r="I226" s="76"/>
      <c r="J226" s="76"/>
    </row>
    <row r="227">
      <c r="I227" s="76"/>
      <c r="J227" s="76"/>
    </row>
    <row r="228">
      <c r="I228" s="76"/>
      <c r="J228" s="76"/>
    </row>
    <row r="229">
      <c r="I229" s="76"/>
      <c r="J229" s="76"/>
    </row>
    <row r="230">
      <c r="I230" s="76"/>
      <c r="J230" s="76"/>
    </row>
    <row r="231">
      <c r="I231" s="76"/>
      <c r="J231" s="76"/>
    </row>
    <row r="232">
      <c r="I232" s="76"/>
      <c r="J232" s="76"/>
    </row>
    <row r="233">
      <c r="I233" s="76"/>
      <c r="J233" s="76"/>
    </row>
    <row r="234">
      <c r="I234" s="76"/>
      <c r="J234" s="76"/>
    </row>
    <row r="235">
      <c r="I235" s="76"/>
      <c r="J235" s="76"/>
    </row>
    <row r="236">
      <c r="I236" s="76"/>
      <c r="J236" s="76"/>
    </row>
    <row r="237">
      <c r="I237" s="76"/>
      <c r="J237" s="76"/>
    </row>
    <row r="238">
      <c r="I238" s="76"/>
      <c r="J238" s="76"/>
    </row>
    <row r="239">
      <c r="I239" s="76"/>
      <c r="J239" s="76"/>
    </row>
    <row r="240">
      <c r="I240" s="76"/>
      <c r="J240" s="76"/>
    </row>
    <row r="241">
      <c r="I241" s="76"/>
      <c r="J241" s="76"/>
    </row>
    <row r="242">
      <c r="I242" s="76"/>
      <c r="J242" s="76"/>
    </row>
    <row r="243">
      <c r="I243" s="76"/>
      <c r="J243" s="76"/>
    </row>
    <row r="244">
      <c r="I244" s="76"/>
      <c r="J244" s="76"/>
    </row>
    <row r="245">
      <c r="I245" s="76"/>
      <c r="J245" s="76"/>
    </row>
    <row r="246">
      <c r="I246" s="76"/>
      <c r="J246" s="76"/>
    </row>
    <row r="247">
      <c r="I247" s="76"/>
      <c r="J247" s="76"/>
    </row>
    <row r="248">
      <c r="I248" s="76"/>
      <c r="J248" s="76"/>
    </row>
    <row r="249">
      <c r="I249" s="76"/>
      <c r="J249" s="76"/>
    </row>
    <row r="250">
      <c r="I250" s="76"/>
      <c r="J250" s="76"/>
    </row>
    <row r="251">
      <c r="I251" s="76"/>
      <c r="J251" s="76"/>
    </row>
    <row r="252">
      <c r="I252" s="76"/>
      <c r="J252" s="76"/>
    </row>
    <row r="253">
      <c r="I253" s="76"/>
      <c r="J253" s="76"/>
    </row>
    <row r="254">
      <c r="I254" s="76"/>
      <c r="J254" s="76"/>
    </row>
    <row r="255">
      <c r="I255" s="76"/>
      <c r="J255" s="76"/>
    </row>
    <row r="256">
      <c r="I256" s="76"/>
      <c r="J256" s="76"/>
    </row>
    <row r="257">
      <c r="I257" s="76"/>
      <c r="J257" s="76"/>
    </row>
    <row r="258">
      <c r="I258" s="76"/>
      <c r="J258" s="76"/>
    </row>
    <row r="259">
      <c r="I259" s="76"/>
      <c r="J259" s="76"/>
    </row>
    <row r="260">
      <c r="I260" s="76"/>
      <c r="J260" s="76"/>
    </row>
    <row r="261">
      <c r="I261" s="76"/>
      <c r="J261" s="76"/>
    </row>
    <row r="262">
      <c r="I262" s="76"/>
      <c r="J262" s="76"/>
    </row>
    <row r="263">
      <c r="I263" s="76"/>
      <c r="J263" s="76"/>
    </row>
    <row r="264">
      <c r="I264" s="76"/>
      <c r="J264" s="76"/>
    </row>
    <row r="265">
      <c r="I265" s="76"/>
      <c r="J265" s="76"/>
    </row>
    <row r="266">
      <c r="I266" s="76"/>
      <c r="J266" s="76"/>
    </row>
    <row r="267">
      <c r="I267" s="76"/>
      <c r="J267" s="76"/>
    </row>
    <row r="268">
      <c r="I268" s="76"/>
      <c r="J268" s="76"/>
    </row>
    <row r="269">
      <c r="I269" s="76"/>
      <c r="J269" s="76"/>
    </row>
    <row r="270">
      <c r="I270" s="76"/>
      <c r="J270" s="76"/>
    </row>
    <row r="271">
      <c r="I271" s="76"/>
      <c r="J271" s="76"/>
    </row>
    <row r="272">
      <c r="I272" s="76"/>
      <c r="J272" s="76"/>
    </row>
    <row r="273">
      <c r="I273" s="76"/>
      <c r="J273" s="76"/>
    </row>
    <row r="274">
      <c r="I274" s="76"/>
      <c r="J274" s="76"/>
    </row>
    <row r="275">
      <c r="I275" s="76"/>
      <c r="J275" s="76"/>
    </row>
    <row r="276">
      <c r="I276" s="76"/>
      <c r="J276" s="76"/>
    </row>
    <row r="277">
      <c r="I277" s="76"/>
      <c r="J277" s="76"/>
    </row>
    <row r="278">
      <c r="I278" s="76"/>
      <c r="J278" s="76"/>
    </row>
    <row r="279">
      <c r="I279" s="76"/>
      <c r="J279" s="76"/>
    </row>
    <row r="280">
      <c r="I280" s="76"/>
      <c r="J280" s="76"/>
    </row>
    <row r="281">
      <c r="I281" s="76"/>
      <c r="J281" s="76"/>
    </row>
    <row r="282">
      <c r="I282" s="76"/>
      <c r="J282" s="76"/>
    </row>
    <row r="283">
      <c r="I283" s="76"/>
      <c r="J283" s="76"/>
    </row>
    <row r="284">
      <c r="I284" s="76"/>
      <c r="J284" s="76"/>
    </row>
    <row r="285">
      <c r="I285" s="76"/>
      <c r="J285" s="76"/>
    </row>
    <row r="286">
      <c r="I286" s="76"/>
      <c r="J286" s="76"/>
    </row>
    <row r="287">
      <c r="I287" s="76"/>
      <c r="J287" s="76"/>
    </row>
    <row r="288">
      <c r="I288" s="76"/>
      <c r="J288" s="76"/>
    </row>
    <row r="289">
      <c r="I289" s="76"/>
      <c r="J289" s="76"/>
    </row>
    <row r="290">
      <c r="I290" s="76"/>
      <c r="J290" s="76"/>
    </row>
    <row r="291">
      <c r="I291" s="76"/>
      <c r="J291" s="76"/>
    </row>
    <row r="292">
      <c r="I292" s="76"/>
      <c r="J292" s="76"/>
    </row>
    <row r="293">
      <c r="I293" s="76"/>
      <c r="J293" s="76"/>
    </row>
    <row r="294">
      <c r="I294" s="76"/>
      <c r="J294" s="76"/>
    </row>
    <row r="295">
      <c r="I295" s="76"/>
      <c r="J295" s="76"/>
    </row>
    <row r="296">
      <c r="I296" s="76"/>
      <c r="J296" s="76"/>
    </row>
    <row r="297">
      <c r="I297" s="76"/>
      <c r="J297" s="76"/>
    </row>
    <row r="298">
      <c r="I298" s="76"/>
      <c r="J298" s="76"/>
    </row>
    <row r="299">
      <c r="I299" s="76"/>
      <c r="J299" s="76"/>
    </row>
    <row r="300">
      <c r="I300" s="76"/>
      <c r="J300" s="76"/>
    </row>
    <row r="301">
      <c r="I301" s="76"/>
      <c r="J301" s="76"/>
    </row>
    <row r="302">
      <c r="I302" s="76"/>
      <c r="J302" s="76"/>
    </row>
    <row r="303">
      <c r="I303" s="76"/>
      <c r="J303" s="76"/>
    </row>
    <row r="304">
      <c r="I304" s="76"/>
      <c r="J304" s="76"/>
    </row>
    <row r="305">
      <c r="I305" s="76"/>
      <c r="J305" s="76"/>
    </row>
    <row r="306">
      <c r="I306" s="76"/>
      <c r="J306" s="76"/>
    </row>
    <row r="307">
      <c r="I307" s="76"/>
      <c r="J307" s="76"/>
    </row>
    <row r="308">
      <c r="I308" s="76"/>
      <c r="J308" s="76"/>
    </row>
    <row r="309">
      <c r="I309" s="76"/>
      <c r="J309" s="76"/>
    </row>
    <row r="310">
      <c r="I310" s="76"/>
      <c r="J310" s="76"/>
    </row>
    <row r="311">
      <c r="I311" s="76"/>
      <c r="J311" s="76"/>
    </row>
    <row r="312">
      <c r="I312" s="76"/>
      <c r="J312" s="76"/>
    </row>
    <row r="313">
      <c r="I313" s="76"/>
      <c r="J313" s="76"/>
    </row>
    <row r="314">
      <c r="I314" s="76"/>
      <c r="J314" s="76"/>
    </row>
    <row r="315">
      <c r="I315" s="76"/>
      <c r="J315" s="76"/>
    </row>
    <row r="316">
      <c r="I316" s="76"/>
      <c r="J316" s="76"/>
    </row>
    <row r="317">
      <c r="I317" s="76"/>
      <c r="J317" s="76"/>
    </row>
    <row r="318">
      <c r="I318" s="76"/>
      <c r="J318" s="76"/>
    </row>
    <row r="319">
      <c r="I319" s="76"/>
      <c r="J319" s="76"/>
    </row>
    <row r="320">
      <c r="I320" s="76"/>
      <c r="J320" s="76"/>
    </row>
    <row r="321">
      <c r="I321" s="76"/>
      <c r="J321" s="76"/>
    </row>
    <row r="322">
      <c r="I322" s="76"/>
      <c r="J322" s="76"/>
    </row>
    <row r="323">
      <c r="I323" s="76"/>
      <c r="J323" s="76"/>
    </row>
    <row r="324">
      <c r="I324" s="76"/>
      <c r="J324" s="76"/>
    </row>
    <row r="325">
      <c r="I325" s="76"/>
      <c r="J325" s="76"/>
    </row>
    <row r="326">
      <c r="I326" s="76"/>
      <c r="J326" s="76"/>
    </row>
    <row r="327">
      <c r="I327" s="76"/>
      <c r="J327" s="76"/>
    </row>
    <row r="328">
      <c r="I328" s="76"/>
      <c r="J328" s="76"/>
    </row>
    <row r="329">
      <c r="I329" s="76"/>
      <c r="J329" s="76"/>
    </row>
    <row r="330">
      <c r="I330" s="76"/>
      <c r="J330" s="76"/>
    </row>
    <row r="331">
      <c r="I331" s="76"/>
      <c r="J331" s="76"/>
    </row>
    <row r="332">
      <c r="I332" s="76"/>
      <c r="J332" s="76"/>
    </row>
    <row r="333">
      <c r="I333" s="76"/>
      <c r="J333" s="76"/>
    </row>
    <row r="334">
      <c r="I334" s="76"/>
      <c r="J334" s="76"/>
    </row>
    <row r="335">
      <c r="I335" s="76"/>
      <c r="J335" s="76"/>
    </row>
    <row r="336">
      <c r="I336" s="76"/>
      <c r="J336" s="76"/>
    </row>
    <row r="337">
      <c r="I337" s="76"/>
      <c r="J337" s="76"/>
    </row>
    <row r="338">
      <c r="I338" s="76"/>
      <c r="J338" s="76"/>
    </row>
    <row r="339">
      <c r="I339" s="76"/>
      <c r="J339" s="76"/>
    </row>
    <row r="340">
      <c r="I340" s="76"/>
      <c r="J340" s="76"/>
    </row>
    <row r="341">
      <c r="I341" s="76"/>
      <c r="J341" s="76"/>
    </row>
    <row r="342">
      <c r="I342" s="76"/>
      <c r="J342" s="76"/>
    </row>
    <row r="343">
      <c r="I343" s="76"/>
      <c r="J343" s="76"/>
    </row>
    <row r="344">
      <c r="I344" s="76"/>
      <c r="J344" s="76"/>
    </row>
    <row r="345">
      <c r="I345" s="76"/>
      <c r="J345" s="76"/>
    </row>
    <row r="346">
      <c r="I346" s="76"/>
      <c r="J346" s="76"/>
    </row>
    <row r="347">
      <c r="I347" s="76"/>
      <c r="J347" s="76"/>
    </row>
    <row r="348">
      <c r="I348" s="76"/>
      <c r="J348" s="76"/>
    </row>
    <row r="349">
      <c r="I349" s="76"/>
      <c r="J349" s="76"/>
    </row>
    <row r="350">
      <c r="I350" s="76"/>
      <c r="J350" s="76"/>
    </row>
    <row r="351">
      <c r="I351" s="76"/>
      <c r="J351" s="76"/>
    </row>
    <row r="352">
      <c r="I352" s="76"/>
      <c r="J352" s="76"/>
    </row>
    <row r="353">
      <c r="I353" s="76"/>
      <c r="J353" s="76"/>
    </row>
    <row r="354">
      <c r="I354" s="76"/>
      <c r="J354" s="76"/>
    </row>
    <row r="355">
      <c r="I355" s="76"/>
      <c r="J355" s="76"/>
    </row>
    <row r="356">
      <c r="I356" s="76"/>
      <c r="J356" s="76"/>
    </row>
    <row r="357">
      <c r="I357" s="76"/>
      <c r="J357" s="76"/>
    </row>
    <row r="358">
      <c r="I358" s="76"/>
      <c r="J358" s="76"/>
    </row>
    <row r="359">
      <c r="I359" s="76"/>
      <c r="J359" s="76"/>
    </row>
    <row r="360">
      <c r="I360" s="76"/>
      <c r="J360" s="76"/>
    </row>
    <row r="361">
      <c r="I361" s="76"/>
      <c r="J361" s="76"/>
    </row>
    <row r="362">
      <c r="I362" s="76"/>
      <c r="J362" s="76"/>
    </row>
    <row r="363">
      <c r="I363" s="76"/>
      <c r="J363" s="76"/>
    </row>
    <row r="364">
      <c r="I364" s="76"/>
      <c r="J364" s="76"/>
    </row>
    <row r="365">
      <c r="I365" s="76"/>
      <c r="J365" s="76"/>
    </row>
    <row r="366">
      <c r="I366" s="76"/>
      <c r="J366" s="76"/>
    </row>
    <row r="367">
      <c r="I367" s="76"/>
      <c r="J367" s="76"/>
    </row>
    <row r="368">
      <c r="I368" s="76"/>
      <c r="J368" s="76"/>
    </row>
    <row r="369">
      <c r="I369" s="76"/>
      <c r="J369" s="76"/>
    </row>
    <row r="370">
      <c r="I370" s="76"/>
      <c r="J370" s="76"/>
    </row>
    <row r="371">
      <c r="I371" s="76"/>
      <c r="J371" s="76"/>
    </row>
    <row r="372">
      <c r="I372" s="76"/>
      <c r="J372" s="76"/>
    </row>
    <row r="373">
      <c r="I373" s="76"/>
      <c r="J373" s="76"/>
    </row>
    <row r="374">
      <c r="I374" s="76"/>
      <c r="J374" s="76"/>
    </row>
    <row r="375">
      <c r="I375" s="76"/>
      <c r="J375" s="76"/>
    </row>
    <row r="376">
      <c r="I376" s="76"/>
      <c r="J376" s="76"/>
    </row>
    <row r="377">
      <c r="I377" s="76"/>
      <c r="J377" s="76"/>
    </row>
    <row r="378">
      <c r="I378" s="76"/>
      <c r="J378" s="76"/>
    </row>
    <row r="379">
      <c r="I379" s="76"/>
      <c r="J379" s="76"/>
    </row>
    <row r="380">
      <c r="I380" s="76"/>
      <c r="J380" s="76"/>
    </row>
    <row r="381">
      <c r="I381" s="76"/>
      <c r="J381" s="76"/>
    </row>
    <row r="382">
      <c r="I382" s="76"/>
      <c r="J382" s="76"/>
    </row>
    <row r="383">
      <c r="I383" s="76"/>
      <c r="J383" s="76"/>
    </row>
    <row r="384">
      <c r="I384" s="76"/>
      <c r="J384" s="76"/>
    </row>
    <row r="385">
      <c r="I385" s="76"/>
      <c r="J385" s="76"/>
    </row>
    <row r="386">
      <c r="I386" s="76"/>
      <c r="J386" s="76"/>
    </row>
    <row r="387">
      <c r="I387" s="76"/>
      <c r="J387" s="76"/>
    </row>
    <row r="388">
      <c r="I388" s="76"/>
      <c r="J388" s="76"/>
    </row>
    <row r="389">
      <c r="I389" s="76"/>
      <c r="J389" s="76"/>
    </row>
    <row r="390">
      <c r="I390" s="76"/>
      <c r="J390" s="76"/>
    </row>
    <row r="391">
      <c r="I391" s="76"/>
      <c r="J391" s="76"/>
    </row>
    <row r="392">
      <c r="I392" s="76"/>
      <c r="J392" s="76"/>
    </row>
    <row r="393">
      <c r="I393" s="76"/>
      <c r="J393" s="76"/>
    </row>
    <row r="394">
      <c r="I394" s="76"/>
      <c r="J394" s="76"/>
    </row>
    <row r="395">
      <c r="I395" s="76"/>
      <c r="J395" s="76"/>
    </row>
    <row r="396">
      <c r="I396" s="76"/>
      <c r="J396" s="76"/>
    </row>
    <row r="397">
      <c r="I397" s="76"/>
      <c r="J397" s="76"/>
    </row>
    <row r="398">
      <c r="I398" s="76"/>
      <c r="J398" s="76"/>
    </row>
    <row r="399">
      <c r="I399" s="76"/>
      <c r="J399" s="76"/>
    </row>
    <row r="400">
      <c r="I400" s="76"/>
      <c r="J400" s="76"/>
    </row>
    <row r="401">
      <c r="I401" s="76"/>
      <c r="J401" s="76"/>
    </row>
    <row r="402">
      <c r="I402" s="76"/>
      <c r="J402" s="76"/>
    </row>
    <row r="403">
      <c r="I403" s="76"/>
      <c r="J403" s="76"/>
    </row>
    <row r="404">
      <c r="I404" s="76"/>
      <c r="J404" s="76"/>
    </row>
    <row r="405">
      <c r="I405" s="76"/>
      <c r="J405" s="76"/>
    </row>
    <row r="406">
      <c r="I406" s="76"/>
      <c r="J406" s="76"/>
    </row>
    <row r="407">
      <c r="I407" s="76"/>
      <c r="J407" s="76"/>
    </row>
    <row r="408">
      <c r="I408" s="76"/>
      <c r="J408" s="76"/>
    </row>
    <row r="409">
      <c r="I409" s="76"/>
      <c r="J409" s="76"/>
    </row>
    <row r="410">
      <c r="I410" s="76"/>
      <c r="J410" s="76"/>
    </row>
    <row r="411">
      <c r="I411" s="76"/>
      <c r="J411" s="76"/>
    </row>
    <row r="412">
      <c r="I412" s="76"/>
      <c r="J412" s="76"/>
    </row>
    <row r="413">
      <c r="I413" s="76"/>
      <c r="J413" s="76"/>
    </row>
    <row r="414">
      <c r="I414" s="76"/>
      <c r="J414" s="76"/>
    </row>
    <row r="415">
      <c r="I415" s="76"/>
      <c r="J415" s="76"/>
    </row>
    <row r="416">
      <c r="I416" s="76"/>
      <c r="J416" s="76"/>
    </row>
    <row r="417">
      <c r="I417" s="76"/>
      <c r="J417" s="76"/>
    </row>
    <row r="418">
      <c r="I418" s="76"/>
      <c r="J418" s="76"/>
    </row>
    <row r="419">
      <c r="I419" s="76"/>
      <c r="J419" s="76"/>
    </row>
    <row r="420">
      <c r="I420" s="76"/>
      <c r="J420" s="76"/>
    </row>
    <row r="421">
      <c r="I421" s="76"/>
      <c r="J421" s="76"/>
    </row>
    <row r="422">
      <c r="I422" s="76"/>
      <c r="J422" s="76"/>
    </row>
    <row r="423">
      <c r="I423" s="76"/>
      <c r="J423" s="76"/>
    </row>
    <row r="424">
      <c r="I424" s="76"/>
      <c r="J424" s="76"/>
    </row>
    <row r="425">
      <c r="I425" s="76"/>
      <c r="J425" s="76"/>
    </row>
    <row r="426">
      <c r="I426" s="76"/>
      <c r="J426" s="76"/>
    </row>
    <row r="427">
      <c r="I427" s="76"/>
      <c r="J427" s="76"/>
    </row>
    <row r="428">
      <c r="I428" s="76"/>
      <c r="J428" s="76"/>
    </row>
    <row r="429">
      <c r="I429" s="76"/>
      <c r="J429" s="76"/>
    </row>
    <row r="430">
      <c r="I430" s="76"/>
      <c r="J430" s="76"/>
    </row>
    <row r="431">
      <c r="I431" s="76"/>
      <c r="J431" s="76"/>
    </row>
    <row r="432">
      <c r="I432" s="76"/>
      <c r="J432" s="76"/>
    </row>
    <row r="433">
      <c r="I433" s="76"/>
      <c r="J433" s="76"/>
    </row>
    <row r="434">
      <c r="I434" s="76"/>
      <c r="J434" s="76"/>
    </row>
    <row r="435">
      <c r="I435" s="76"/>
      <c r="J435" s="76"/>
    </row>
    <row r="436">
      <c r="I436" s="76"/>
      <c r="J436" s="76"/>
    </row>
    <row r="437">
      <c r="I437" s="76"/>
      <c r="J437" s="76"/>
    </row>
    <row r="438">
      <c r="I438" s="76"/>
      <c r="J438" s="76"/>
    </row>
    <row r="439">
      <c r="I439" s="76"/>
      <c r="J439" s="76"/>
    </row>
    <row r="440">
      <c r="I440" s="76"/>
      <c r="J440" s="76"/>
    </row>
    <row r="441">
      <c r="I441" s="76"/>
      <c r="J441" s="76"/>
    </row>
    <row r="442">
      <c r="I442" s="76"/>
      <c r="J442" s="76"/>
    </row>
    <row r="443">
      <c r="I443" s="76"/>
      <c r="J443" s="76"/>
    </row>
    <row r="444">
      <c r="I444" s="76"/>
      <c r="J444" s="76"/>
    </row>
    <row r="445">
      <c r="I445" s="76"/>
      <c r="J445" s="76"/>
    </row>
    <row r="446">
      <c r="I446" s="76"/>
      <c r="J446" s="76"/>
    </row>
    <row r="447">
      <c r="I447" s="76"/>
      <c r="J447" s="76"/>
    </row>
    <row r="448">
      <c r="I448" s="76"/>
      <c r="J448" s="76"/>
    </row>
    <row r="449">
      <c r="I449" s="76"/>
      <c r="J449" s="76"/>
    </row>
    <row r="450">
      <c r="I450" s="76"/>
      <c r="J450" s="76"/>
    </row>
    <row r="451">
      <c r="I451" s="76"/>
      <c r="J451" s="76"/>
    </row>
    <row r="452">
      <c r="I452" s="76"/>
      <c r="J452" s="76"/>
    </row>
    <row r="453">
      <c r="I453" s="76"/>
      <c r="J453" s="76"/>
    </row>
    <row r="454">
      <c r="I454" s="76"/>
      <c r="J454" s="76"/>
    </row>
    <row r="455">
      <c r="I455" s="76"/>
      <c r="J455" s="76"/>
    </row>
    <row r="456">
      <c r="I456" s="76"/>
      <c r="J456" s="76"/>
    </row>
    <row r="457">
      <c r="I457" s="76"/>
      <c r="J457" s="76"/>
    </row>
    <row r="458">
      <c r="I458" s="76"/>
      <c r="J458" s="76"/>
    </row>
    <row r="459">
      <c r="I459" s="76"/>
      <c r="J459" s="76"/>
    </row>
    <row r="460">
      <c r="I460" s="76"/>
      <c r="J460" s="76"/>
    </row>
    <row r="461">
      <c r="I461" s="76"/>
      <c r="J461" s="76"/>
    </row>
    <row r="462">
      <c r="I462" s="76"/>
      <c r="J462" s="76"/>
    </row>
    <row r="463">
      <c r="I463" s="76"/>
      <c r="J463" s="76"/>
    </row>
    <row r="464">
      <c r="I464" s="76"/>
      <c r="J464" s="76"/>
    </row>
    <row r="465">
      <c r="I465" s="76"/>
      <c r="J465" s="76"/>
    </row>
    <row r="466">
      <c r="I466" s="76"/>
      <c r="J466" s="76"/>
    </row>
    <row r="467">
      <c r="I467" s="76"/>
      <c r="J467" s="76"/>
    </row>
    <row r="468">
      <c r="I468" s="76"/>
      <c r="J468" s="76"/>
    </row>
    <row r="469">
      <c r="I469" s="76"/>
      <c r="J469" s="76"/>
    </row>
    <row r="470">
      <c r="I470" s="76"/>
      <c r="J470" s="76"/>
    </row>
    <row r="471">
      <c r="I471" s="76"/>
      <c r="J471" s="76"/>
    </row>
    <row r="472">
      <c r="I472" s="76"/>
      <c r="J472" s="76"/>
    </row>
    <row r="473">
      <c r="I473" s="76"/>
      <c r="J473" s="76"/>
    </row>
    <row r="474">
      <c r="I474" s="76"/>
      <c r="J474" s="76"/>
    </row>
    <row r="475">
      <c r="I475" s="76"/>
      <c r="J475" s="76"/>
    </row>
    <row r="476">
      <c r="I476" s="76"/>
      <c r="J476" s="76"/>
    </row>
    <row r="477">
      <c r="I477" s="76"/>
      <c r="J477" s="76"/>
    </row>
    <row r="478">
      <c r="I478" s="76"/>
      <c r="J478" s="76"/>
    </row>
    <row r="479">
      <c r="I479" s="76"/>
      <c r="J479" s="76"/>
    </row>
    <row r="480">
      <c r="I480" s="76"/>
      <c r="J480" s="76"/>
    </row>
    <row r="481">
      <c r="I481" s="76"/>
      <c r="J481" s="76"/>
    </row>
    <row r="482">
      <c r="I482" s="76"/>
      <c r="J482" s="76"/>
    </row>
    <row r="483">
      <c r="I483" s="76"/>
      <c r="J483" s="76"/>
    </row>
    <row r="484">
      <c r="I484" s="76"/>
      <c r="J484" s="76"/>
    </row>
    <row r="485">
      <c r="I485" s="76"/>
      <c r="J485" s="76"/>
    </row>
    <row r="486">
      <c r="I486" s="76"/>
      <c r="J486" s="76"/>
    </row>
    <row r="487">
      <c r="I487" s="76"/>
      <c r="J487" s="76"/>
    </row>
    <row r="488">
      <c r="I488" s="76"/>
      <c r="J488" s="76"/>
    </row>
    <row r="489">
      <c r="I489" s="76"/>
      <c r="J489" s="76"/>
    </row>
    <row r="490">
      <c r="I490" s="76"/>
      <c r="J490" s="76"/>
    </row>
    <row r="491">
      <c r="I491" s="76"/>
      <c r="J491" s="76"/>
    </row>
    <row r="492">
      <c r="I492" s="76"/>
      <c r="J492" s="76"/>
    </row>
    <row r="493">
      <c r="I493" s="76"/>
      <c r="J493" s="76"/>
    </row>
    <row r="494">
      <c r="I494" s="76"/>
      <c r="J494" s="76"/>
    </row>
    <row r="495">
      <c r="I495" s="76"/>
      <c r="J495" s="76"/>
    </row>
    <row r="496">
      <c r="I496" s="76"/>
      <c r="J496" s="76"/>
    </row>
    <row r="497">
      <c r="I497" s="76"/>
      <c r="J497" s="76"/>
    </row>
    <row r="498">
      <c r="I498" s="76"/>
      <c r="J498" s="76"/>
    </row>
    <row r="499">
      <c r="I499" s="76"/>
      <c r="J499" s="76"/>
    </row>
    <row r="500">
      <c r="I500" s="76"/>
      <c r="J500" s="76"/>
    </row>
    <row r="501">
      <c r="I501" s="76"/>
      <c r="J501" s="76"/>
    </row>
    <row r="502">
      <c r="I502" s="76"/>
      <c r="J502" s="76"/>
    </row>
    <row r="503">
      <c r="I503" s="76"/>
      <c r="J503" s="76"/>
    </row>
    <row r="504">
      <c r="I504" s="76"/>
      <c r="J504" s="76"/>
    </row>
    <row r="505">
      <c r="I505" s="76"/>
      <c r="J505" s="76"/>
    </row>
    <row r="506">
      <c r="I506" s="76"/>
      <c r="J506" s="76"/>
    </row>
    <row r="507">
      <c r="I507" s="76"/>
      <c r="J507" s="76"/>
    </row>
    <row r="508">
      <c r="I508" s="76"/>
      <c r="J508" s="76"/>
    </row>
    <row r="509">
      <c r="I509" s="76"/>
      <c r="J509" s="76"/>
    </row>
    <row r="510">
      <c r="I510" s="76"/>
      <c r="J510" s="76"/>
    </row>
    <row r="511">
      <c r="I511" s="76"/>
      <c r="J511" s="76"/>
    </row>
    <row r="512">
      <c r="I512" s="76"/>
      <c r="J512" s="76"/>
    </row>
    <row r="513">
      <c r="I513" s="76"/>
      <c r="J513" s="76"/>
    </row>
    <row r="514">
      <c r="I514" s="76"/>
      <c r="J514" s="76"/>
    </row>
    <row r="515">
      <c r="I515" s="76"/>
      <c r="J515" s="76"/>
    </row>
    <row r="516">
      <c r="I516" s="76"/>
      <c r="J516" s="76"/>
    </row>
    <row r="517">
      <c r="I517" s="76"/>
      <c r="J517" s="76"/>
    </row>
    <row r="518">
      <c r="I518" s="76"/>
      <c r="J518" s="76"/>
    </row>
    <row r="519">
      <c r="I519" s="76"/>
      <c r="J519" s="76"/>
    </row>
    <row r="520">
      <c r="I520" s="76"/>
      <c r="J520" s="76"/>
    </row>
    <row r="521">
      <c r="I521" s="76"/>
      <c r="J521" s="76"/>
    </row>
    <row r="522">
      <c r="I522" s="76"/>
      <c r="J522" s="76"/>
    </row>
    <row r="523">
      <c r="I523" s="76"/>
      <c r="J523" s="76"/>
    </row>
    <row r="524">
      <c r="I524" s="76"/>
      <c r="J524" s="76"/>
    </row>
    <row r="525">
      <c r="I525" s="76"/>
      <c r="J525" s="76"/>
    </row>
    <row r="526">
      <c r="I526" s="76"/>
      <c r="J526" s="76"/>
    </row>
    <row r="527">
      <c r="I527" s="76"/>
      <c r="J527" s="76"/>
    </row>
    <row r="528">
      <c r="I528" s="76"/>
      <c r="J528" s="76"/>
    </row>
    <row r="529">
      <c r="I529" s="76"/>
      <c r="J529" s="76"/>
    </row>
    <row r="530">
      <c r="I530" s="76"/>
      <c r="J530" s="76"/>
    </row>
    <row r="531">
      <c r="I531" s="76"/>
      <c r="J531" s="76"/>
    </row>
    <row r="532">
      <c r="I532" s="76"/>
      <c r="J532" s="76"/>
    </row>
    <row r="533">
      <c r="I533" s="76"/>
      <c r="J533" s="76"/>
    </row>
    <row r="534">
      <c r="I534" s="76"/>
      <c r="J534" s="76"/>
    </row>
    <row r="535">
      <c r="I535" s="76"/>
      <c r="J535" s="76"/>
    </row>
    <row r="536">
      <c r="I536" s="76"/>
      <c r="J536" s="76"/>
    </row>
    <row r="537">
      <c r="I537" s="76"/>
      <c r="J537" s="76"/>
    </row>
    <row r="538">
      <c r="I538" s="76"/>
      <c r="J538" s="76"/>
    </row>
    <row r="539">
      <c r="I539" s="76"/>
      <c r="J539" s="76"/>
    </row>
    <row r="540">
      <c r="I540" s="76"/>
      <c r="J540" s="76"/>
    </row>
    <row r="541">
      <c r="I541" s="76"/>
      <c r="J541" s="76"/>
    </row>
    <row r="542">
      <c r="I542" s="76"/>
      <c r="J542" s="76"/>
    </row>
    <row r="543">
      <c r="I543" s="76"/>
      <c r="J543" s="76"/>
    </row>
    <row r="544">
      <c r="I544" s="76"/>
      <c r="J544" s="76"/>
    </row>
    <row r="545">
      <c r="I545" s="76"/>
      <c r="J545" s="76"/>
    </row>
    <row r="546">
      <c r="I546" s="76"/>
      <c r="J546" s="76"/>
    </row>
    <row r="547">
      <c r="I547" s="76"/>
      <c r="J547" s="76"/>
    </row>
    <row r="548">
      <c r="I548" s="76"/>
      <c r="J548" s="76"/>
    </row>
    <row r="549">
      <c r="I549" s="76"/>
      <c r="J549" s="76"/>
    </row>
    <row r="550">
      <c r="I550" s="76"/>
      <c r="J550" s="76"/>
    </row>
    <row r="551">
      <c r="I551" s="76"/>
      <c r="J551" s="76"/>
    </row>
    <row r="552">
      <c r="I552" s="76"/>
      <c r="J552" s="76"/>
    </row>
    <row r="553">
      <c r="I553" s="76"/>
      <c r="J553" s="76"/>
    </row>
    <row r="554">
      <c r="I554" s="76"/>
      <c r="J554" s="76"/>
    </row>
    <row r="555">
      <c r="I555" s="76"/>
      <c r="J555" s="76"/>
    </row>
    <row r="556">
      <c r="I556" s="76"/>
      <c r="J556" s="76"/>
    </row>
    <row r="557">
      <c r="I557" s="76"/>
      <c r="J557" s="76"/>
    </row>
    <row r="558">
      <c r="I558" s="76"/>
      <c r="J558" s="76"/>
    </row>
    <row r="559">
      <c r="I559" s="76"/>
      <c r="J559" s="76"/>
    </row>
    <row r="560">
      <c r="I560" s="76"/>
      <c r="J560" s="76"/>
    </row>
    <row r="561">
      <c r="I561" s="76"/>
      <c r="J561" s="76"/>
    </row>
    <row r="562">
      <c r="I562" s="76"/>
      <c r="J562" s="76"/>
    </row>
    <row r="563">
      <c r="I563" s="76"/>
      <c r="J563" s="76"/>
    </row>
    <row r="564">
      <c r="I564" s="76"/>
      <c r="J564" s="76"/>
    </row>
    <row r="565">
      <c r="I565" s="76"/>
      <c r="J565" s="76"/>
    </row>
    <row r="566">
      <c r="I566" s="76"/>
      <c r="J566" s="76"/>
    </row>
    <row r="567">
      <c r="I567" s="76"/>
      <c r="J567" s="76"/>
    </row>
    <row r="568">
      <c r="I568" s="76"/>
      <c r="J568" s="76"/>
    </row>
    <row r="569">
      <c r="I569" s="76"/>
      <c r="J569" s="76"/>
    </row>
    <row r="570">
      <c r="I570" s="76"/>
      <c r="J570" s="76"/>
    </row>
    <row r="571">
      <c r="I571" s="76"/>
      <c r="J571" s="76"/>
    </row>
    <row r="572">
      <c r="I572" s="76"/>
      <c r="J572" s="76"/>
    </row>
    <row r="573">
      <c r="I573" s="76"/>
      <c r="J573" s="76"/>
    </row>
    <row r="574">
      <c r="I574" s="76"/>
      <c r="J574" s="76"/>
    </row>
    <row r="575">
      <c r="I575" s="76"/>
      <c r="J575" s="76"/>
    </row>
    <row r="576">
      <c r="I576" s="76"/>
      <c r="J576" s="76"/>
    </row>
    <row r="577">
      <c r="I577" s="76"/>
      <c r="J577" s="76"/>
    </row>
    <row r="578">
      <c r="I578" s="76"/>
      <c r="J578" s="76"/>
    </row>
    <row r="579">
      <c r="I579" s="76"/>
      <c r="J579" s="76"/>
    </row>
    <row r="580">
      <c r="I580" s="76"/>
      <c r="J580" s="76"/>
    </row>
    <row r="581">
      <c r="I581" s="76"/>
      <c r="J581" s="76"/>
    </row>
    <row r="582">
      <c r="I582" s="76"/>
      <c r="J582" s="76"/>
    </row>
    <row r="583">
      <c r="I583" s="76"/>
      <c r="J583" s="76"/>
    </row>
    <row r="584">
      <c r="I584" s="76"/>
      <c r="J584" s="76"/>
    </row>
    <row r="585">
      <c r="I585" s="76"/>
      <c r="J585" s="76"/>
    </row>
    <row r="586">
      <c r="I586" s="76"/>
      <c r="J586" s="76"/>
    </row>
    <row r="587">
      <c r="I587" s="76"/>
      <c r="J587" s="76"/>
    </row>
    <row r="588">
      <c r="I588" s="76"/>
      <c r="J588" s="76"/>
    </row>
    <row r="589">
      <c r="I589" s="76"/>
      <c r="J589" s="76"/>
    </row>
    <row r="590">
      <c r="I590" s="76"/>
      <c r="J590" s="76"/>
    </row>
    <row r="591">
      <c r="I591" s="76"/>
      <c r="J591" s="76"/>
    </row>
    <row r="592">
      <c r="I592" s="76"/>
      <c r="J592" s="76"/>
    </row>
    <row r="593">
      <c r="I593" s="76"/>
      <c r="J593" s="76"/>
    </row>
    <row r="594">
      <c r="I594" s="76"/>
      <c r="J594" s="76"/>
    </row>
    <row r="595">
      <c r="I595" s="76"/>
      <c r="J595" s="76"/>
    </row>
    <row r="596">
      <c r="I596" s="76"/>
      <c r="J596" s="76"/>
    </row>
    <row r="597">
      <c r="I597" s="76"/>
      <c r="J597" s="76"/>
    </row>
    <row r="598">
      <c r="I598" s="76"/>
      <c r="J598" s="76"/>
    </row>
    <row r="599">
      <c r="I599" s="76"/>
      <c r="J599" s="76"/>
    </row>
    <row r="600">
      <c r="I600" s="76"/>
      <c r="J600" s="76"/>
    </row>
    <row r="601">
      <c r="I601" s="76"/>
      <c r="J601" s="76"/>
    </row>
    <row r="602">
      <c r="I602" s="76"/>
      <c r="J602" s="76"/>
    </row>
    <row r="603">
      <c r="I603" s="76"/>
      <c r="J603" s="76"/>
    </row>
    <row r="604">
      <c r="I604" s="76"/>
      <c r="J604" s="76"/>
    </row>
    <row r="605">
      <c r="I605" s="76"/>
      <c r="J605" s="76"/>
    </row>
    <row r="606">
      <c r="I606" s="76"/>
      <c r="J606" s="76"/>
    </row>
    <row r="607">
      <c r="I607" s="76"/>
      <c r="J607" s="76"/>
    </row>
    <row r="608">
      <c r="I608" s="76"/>
      <c r="J608" s="76"/>
    </row>
    <row r="609">
      <c r="I609" s="76"/>
      <c r="J609" s="76"/>
    </row>
    <row r="610">
      <c r="I610" s="76"/>
      <c r="J610" s="76"/>
    </row>
    <row r="611">
      <c r="I611" s="76"/>
      <c r="J611" s="76"/>
    </row>
    <row r="612">
      <c r="I612" s="76"/>
      <c r="J612" s="76"/>
    </row>
    <row r="613">
      <c r="I613" s="76"/>
      <c r="J613" s="76"/>
    </row>
    <row r="614">
      <c r="I614" s="76"/>
      <c r="J614" s="76"/>
    </row>
    <row r="615">
      <c r="I615" s="76"/>
      <c r="J615" s="76"/>
    </row>
    <row r="616">
      <c r="I616" s="76"/>
      <c r="J616" s="76"/>
    </row>
    <row r="617">
      <c r="I617" s="76"/>
      <c r="J617" s="76"/>
    </row>
    <row r="618">
      <c r="I618" s="76"/>
      <c r="J618" s="76"/>
    </row>
    <row r="619">
      <c r="I619" s="76"/>
      <c r="J619" s="76"/>
    </row>
    <row r="620">
      <c r="I620" s="76"/>
      <c r="J620" s="76"/>
    </row>
    <row r="621">
      <c r="I621" s="76"/>
      <c r="J621" s="76"/>
    </row>
    <row r="622">
      <c r="I622" s="76"/>
      <c r="J622" s="76"/>
    </row>
    <row r="623">
      <c r="I623" s="76"/>
      <c r="J623" s="76"/>
    </row>
    <row r="624">
      <c r="I624" s="76"/>
      <c r="J624" s="76"/>
    </row>
    <row r="625">
      <c r="I625" s="76"/>
      <c r="J625" s="76"/>
    </row>
    <row r="626">
      <c r="I626" s="76"/>
      <c r="J626" s="76"/>
    </row>
    <row r="627">
      <c r="I627" s="76"/>
      <c r="J627" s="76"/>
    </row>
    <row r="628">
      <c r="I628" s="76"/>
      <c r="J628" s="76"/>
    </row>
    <row r="629">
      <c r="I629" s="76"/>
      <c r="J629" s="76"/>
    </row>
    <row r="630">
      <c r="I630" s="76"/>
      <c r="J630" s="76"/>
    </row>
    <row r="631">
      <c r="I631" s="76"/>
      <c r="J631" s="76"/>
    </row>
    <row r="632">
      <c r="I632" s="76"/>
      <c r="J632" s="76"/>
    </row>
    <row r="633">
      <c r="I633" s="76"/>
      <c r="J633" s="76"/>
    </row>
    <row r="634">
      <c r="I634" s="76"/>
      <c r="J634" s="76"/>
    </row>
    <row r="635">
      <c r="I635" s="76"/>
      <c r="J635" s="76"/>
    </row>
    <row r="636">
      <c r="I636" s="76"/>
      <c r="J636" s="76"/>
    </row>
    <row r="637">
      <c r="I637" s="76"/>
      <c r="J637" s="76"/>
    </row>
    <row r="638">
      <c r="I638" s="76"/>
      <c r="J638" s="76"/>
    </row>
    <row r="639">
      <c r="I639" s="76"/>
      <c r="J639" s="76"/>
    </row>
    <row r="640">
      <c r="I640" s="76"/>
      <c r="J640" s="76"/>
    </row>
    <row r="641">
      <c r="I641" s="76"/>
      <c r="J641" s="76"/>
    </row>
    <row r="642">
      <c r="I642" s="76"/>
      <c r="J642" s="76"/>
    </row>
    <row r="643">
      <c r="I643" s="76"/>
      <c r="J643" s="76"/>
    </row>
    <row r="644">
      <c r="I644" s="76"/>
      <c r="J644" s="76"/>
    </row>
    <row r="645">
      <c r="I645" s="76"/>
      <c r="J645" s="76"/>
    </row>
    <row r="646">
      <c r="I646" s="76"/>
      <c r="J646" s="76"/>
    </row>
    <row r="647">
      <c r="I647" s="76"/>
      <c r="J647" s="76"/>
    </row>
    <row r="648">
      <c r="I648" s="76"/>
      <c r="J648" s="76"/>
    </row>
    <row r="649">
      <c r="I649" s="76"/>
      <c r="J649" s="76"/>
    </row>
    <row r="650">
      <c r="I650" s="76"/>
      <c r="J650" s="76"/>
    </row>
    <row r="651">
      <c r="I651" s="76"/>
      <c r="J651" s="76"/>
    </row>
    <row r="652">
      <c r="I652" s="76"/>
      <c r="J652" s="76"/>
    </row>
    <row r="653">
      <c r="I653" s="76"/>
      <c r="J653" s="76"/>
    </row>
    <row r="654">
      <c r="I654" s="76"/>
      <c r="J654" s="76"/>
    </row>
    <row r="655">
      <c r="I655" s="76"/>
      <c r="J655" s="76"/>
    </row>
    <row r="656">
      <c r="I656" s="76"/>
      <c r="J656" s="76"/>
    </row>
    <row r="657">
      <c r="I657" s="76"/>
      <c r="J657" s="76"/>
    </row>
    <row r="658">
      <c r="I658" s="76"/>
      <c r="J658" s="76"/>
    </row>
    <row r="659">
      <c r="I659" s="76"/>
      <c r="J659" s="76"/>
    </row>
    <row r="660">
      <c r="I660" s="76"/>
      <c r="J660" s="76"/>
    </row>
    <row r="661">
      <c r="I661" s="76"/>
      <c r="J661" s="76"/>
    </row>
    <row r="662">
      <c r="I662" s="76"/>
      <c r="J662" s="76"/>
    </row>
    <row r="663">
      <c r="I663" s="76"/>
      <c r="J663" s="76"/>
    </row>
    <row r="664">
      <c r="I664" s="76"/>
      <c r="J664" s="76"/>
    </row>
    <row r="665">
      <c r="I665" s="76"/>
      <c r="J665" s="76"/>
    </row>
    <row r="666">
      <c r="I666" s="76"/>
      <c r="J666" s="76"/>
    </row>
    <row r="667">
      <c r="I667" s="76"/>
      <c r="J667" s="76"/>
    </row>
    <row r="668">
      <c r="I668" s="76"/>
      <c r="J668" s="76"/>
    </row>
    <row r="669">
      <c r="I669" s="76"/>
      <c r="J669" s="76"/>
    </row>
    <row r="670">
      <c r="I670" s="76"/>
      <c r="J670" s="76"/>
    </row>
    <row r="671">
      <c r="I671" s="76"/>
      <c r="J671" s="76"/>
    </row>
    <row r="672">
      <c r="I672" s="76"/>
      <c r="J672" s="76"/>
    </row>
    <row r="673">
      <c r="I673" s="76"/>
      <c r="J673" s="76"/>
    </row>
    <row r="674">
      <c r="I674" s="76"/>
      <c r="J674" s="76"/>
    </row>
    <row r="675">
      <c r="I675" s="76"/>
      <c r="J675" s="76"/>
    </row>
    <row r="676">
      <c r="I676" s="76"/>
      <c r="J676" s="76"/>
    </row>
    <row r="677">
      <c r="I677" s="76"/>
      <c r="J677" s="76"/>
    </row>
    <row r="678">
      <c r="I678" s="76"/>
      <c r="J678" s="76"/>
    </row>
    <row r="679">
      <c r="I679" s="76"/>
      <c r="J679" s="76"/>
    </row>
    <row r="680">
      <c r="I680" s="76"/>
      <c r="J680" s="76"/>
    </row>
    <row r="681">
      <c r="I681" s="76"/>
      <c r="J681" s="76"/>
    </row>
    <row r="682">
      <c r="I682" s="76"/>
      <c r="J682" s="76"/>
    </row>
    <row r="683">
      <c r="I683" s="76"/>
      <c r="J683" s="76"/>
    </row>
    <row r="684">
      <c r="I684" s="76"/>
      <c r="J684" s="76"/>
    </row>
    <row r="685">
      <c r="I685" s="76"/>
      <c r="J685" s="76"/>
    </row>
    <row r="686">
      <c r="I686" s="76"/>
      <c r="J686" s="76"/>
    </row>
    <row r="687">
      <c r="I687" s="76"/>
      <c r="J687" s="76"/>
    </row>
    <row r="688">
      <c r="I688" s="76"/>
      <c r="J688" s="76"/>
    </row>
    <row r="689">
      <c r="I689" s="76"/>
      <c r="J689" s="76"/>
    </row>
    <row r="690">
      <c r="I690" s="76"/>
      <c r="J690" s="76"/>
    </row>
    <row r="691">
      <c r="I691" s="76"/>
      <c r="J691" s="76"/>
    </row>
    <row r="692">
      <c r="I692" s="76"/>
      <c r="J692" s="76"/>
    </row>
    <row r="693">
      <c r="I693" s="76"/>
      <c r="J693" s="76"/>
    </row>
    <row r="694">
      <c r="I694" s="76"/>
      <c r="J694" s="76"/>
    </row>
    <row r="695">
      <c r="I695" s="76"/>
      <c r="J695" s="76"/>
    </row>
    <row r="696">
      <c r="I696" s="76"/>
      <c r="J696" s="76"/>
    </row>
    <row r="697">
      <c r="I697" s="76"/>
      <c r="J697" s="76"/>
    </row>
    <row r="698">
      <c r="I698" s="76"/>
      <c r="J698" s="76"/>
    </row>
    <row r="699">
      <c r="I699" s="76"/>
      <c r="J699" s="76"/>
    </row>
    <row r="700">
      <c r="I700" s="76"/>
      <c r="J700" s="76"/>
    </row>
    <row r="701">
      <c r="I701" s="76"/>
      <c r="J701" s="76"/>
    </row>
    <row r="702">
      <c r="I702" s="76"/>
      <c r="J702" s="76"/>
    </row>
    <row r="703">
      <c r="I703" s="76"/>
      <c r="J703" s="76"/>
    </row>
    <row r="704">
      <c r="I704" s="76"/>
      <c r="J704" s="76"/>
    </row>
    <row r="705">
      <c r="I705" s="76"/>
      <c r="J705" s="76"/>
    </row>
    <row r="706">
      <c r="I706" s="76"/>
      <c r="J706" s="76"/>
    </row>
    <row r="707">
      <c r="I707" s="76"/>
      <c r="J707" s="76"/>
    </row>
    <row r="708">
      <c r="I708" s="76"/>
      <c r="J708" s="76"/>
    </row>
    <row r="709">
      <c r="I709" s="76"/>
      <c r="J709" s="76"/>
    </row>
    <row r="710">
      <c r="I710" s="76"/>
      <c r="J710" s="76"/>
    </row>
    <row r="711">
      <c r="I711" s="76"/>
      <c r="J711" s="76"/>
    </row>
    <row r="712">
      <c r="I712" s="76"/>
      <c r="J712" s="76"/>
    </row>
    <row r="713">
      <c r="I713" s="76"/>
      <c r="J713" s="76"/>
    </row>
    <row r="714">
      <c r="I714" s="76"/>
      <c r="J714" s="76"/>
    </row>
    <row r="715">
      <c r="I715" s="76"/>
      <c r="J715" s="76"/>
    </row>
    <row r="716">
      <c r="I716" s="76"/>
      <c r="J716" s="76"/>
    </row>
    <row r="717">
      <c r="I717" s="76"/>
      <c r="J717" s="76"/>
    </row>
    <row r="718">
      <c r="I718" s="76"/>
      <c r="J718" s="76"/>
    </row>
    <row r="719">
      <c r="I719" s="76"/>
      <c r="J719" s="76"/>
    </row>
    <row r="720">
      <c r="I720" s="76"/>
      <c r="J720" s="76"/>
    </row>
    <row r="721">
      <c r="I721" s="76"/>
      <c r="J721" s="76"/>
    </row>
    <row r="722">
      <c r="I722" s="76"/>
      <c r="J722" s="76"/>
    </row>
    <row r="723">
      <c r="I723" s="76"/>
      <c r="J723" s="76"/>
    </row>
    <row r="724">
      <c r="I724" s="76"/>
      <c r="J724" s="76"/>
    </row>
    <row r="725">
      <c r="I725" s="76"/>
      <c r="J725" s="76"/>
    </row>
    <row r="726">
      <c r="I726" s="76"/>
      <c r="J726" s="76"/>
    </row>
    <row r="727">
      <c r="I727" s="76"/>
      <c r="J727" s="76"/>
    </row>
    <row r="728">
      <c r="I728" s="76"/>
      <c r="J728" s="76"/>
    </row>
    <row r="729">
      <c r="I729" s="76"/>
      <c r="J729" s="76"/>
    </row>
    <row r="730">
      <c r="I730" s="76"/>
      <c r="J730" s="76"/>
    </row>
    <row r="731">
      <c r="I731" s="76"/>
      <c r="J731" s="76"/>
    </row>
    <row r="732">
      <c r="I732" s="76"/>
      <c r="J732" s="76"/>
    </row>
    <row r="733">
      <c r="I733" s="76"/>
      <c r="J733" s="76"/>
    </row>
    <row r="734">
      <c r="I734" s="76"/>
      <c r="J734" s="76"/>
    </row>
    <row r="735">
      <c r="I735" s="76"/>
      <c r="J735" s="76"/>
    </row>
    <row r="736">
      <c r="I736" s="76"/>
      <c r="J736" s="76"/>
    </row>
    <row r="737">
      <c r="I737" s="76"/>
      <c r="J737" s="76"/>
    </row>
    <row r="738">
      <c r="I738" s="76"/>
      <c r="J738" s="76"/>
    </row>
    <row r="739">
      <c r="I739" s="76"/>
      <c r="J739" s="76"/>
    </row>
    <row r="740">
      <c r="I740" s="76"/>
      <c r="J740" s="76"/>
    </row>
    <row r="741">
      <c r="I741" s="76"/>
      <c r="J741" s="76"/>
    </row>
    <row r="742">
      <c r="I742" s="76"/>
      <c r="J742" s="76"/>
    </row>
    <row r="743">
      <c r="I743" s="76"/>
      <c r="J743" s="76"/>
    </row>
    <row r="744">
      <c r="I744" s="76"/>
      <c r="J744" s="76"/>
    </row>
    <row r="745">
      <c r="I745" s="76"/>
      <c r="J745" s="76"/>
    </row>
    <row r="746">
      <c r="I746" s="76"/>
      <c r="J746" s="76"/>
    </row>
    <row r="747">
      <c r="I747" s="76"/>
      <c r="J747" s="76"/>
    </row>
    <row r="748">
      <c r="I748" s="76"/>
      <c r="J748" s="76"/>
    </row>
    <row r="749">
      <c r="I749" s="76"/>
      <c r="J749" s="76"/>
    </row>
    <row r="750">
      <c r="I750" s="76"/>
      <c r="J750" s="76"/>
    </row>
    <row r="751">
      <c r="I751" s="76"/>
      <c r="J751" s="76"/>
    </row>
    <row r="752">
      <c r="I752" s="76"/>
      <c r="J752" s="76"/>
    </row>
    <row r="753">
      <c r="I753" s="76"/>
      <c r="J753" s="76"/>
    </row>
    <row r="754">
      <c r="I754" s="76"/>
      <c r="J754" s="76"/>
    </row>
    <row r="755">
      <c r="I755" s="76"/>
      <c r="J755" s="76"/>
    </row>
    <row r="756">
      <c r="I756" s="76"/>
      <c r="J756" s="76"/>
    </row>
    <row r="757">
      <c r="I757" s="76"/>
      <c r="J757" s="76"/>
    </row>
    <row r="758">
      <c r="I758" s="76"/>
      <c r="J758" s="76"/>
    </row>
    <row r="759">
      <c r="I759" s="76"/>
      <c r="J759" s="76"/>
    </row>
    <row r="760">
      <c r="I760" s="76"/>
      <c r="J760" s="76"/>
    </row>
    <row r="761">
      <c r="I761" s="76"/>
      <c r="J761" s="76"/>
    </row>
    <row r="762">
      <c r="I762" s="76"/>
      <c r="J762" s="76"/>
    </row>
    <row r="763">
      <c r="I763" s="76"/>
      <c r="J763" s="76"/>
    </row>
    <row r="764">
      <c r="I764" s="76"/>
      <c r="J764" s="76"/>
    </row>
    <row r="765">
      <c r="I765" s="76"/>
      <c r="J765" s="76"/>
    </row>
    <row r="766">
      <c r="I766" s="76"/>
      <c r="J766" s="76"/>
    </row>
    <row r="767">
      <c r="I767" s="76"/>
      <c r="J767" s="76"/>
    </row>
    <row r="768">
      <c r="I768" s="76"/>
      <c r="J768" s="76"/>
    </row>
    <row r="769">
      <c r="I769" s="76"/>
      <c r="J769" s="76"/>
    </row>
    <row r="770">
      <c r="I770" s="76"/>
      <c r="J770" s="76"/>
    </row>
    <row r="771">
      <c r="I771" s="76"/>
      <c r="J771" s="76"/>
    </row>
    <row r="772">
      <c r="I772" s="76"/>
      <c r="J772" s="76"/>
    </row>
    <row r="773">
      <c r="I773" s="76"/>
      <c r="J773" s="76"/>
    </row>
    <row r="774">
      <c r="I774" s="76"/>
      <c r="J774" s="76"/>
    </row>
    <row r="775">
      <c r="I775" s="76"/>
      <c r="J775" s="76"/>
    </row>
    <row r="776">
      <c r="I776" s="76"/>
      <c r="J776" s="76"/>
    </row>
    <row r="777">
      <c r="I777" s="76"/>
      <c r="J777" s="76"/>
    </row>
    <row r="778">
      <c r="I778" s="76"/>
      <c r="J778" s="76"/>
    </row>
    <row r="779">
      <c r="I779" s="76"/>
      <c r="J779" s="76"/>
    </row>
    <row r="780">
      <c r="I780" s="76"/>
      <c r="J780" s="76"/>
    </row>
    <row r="781">
      <c r="I781" s="76"/>
      <c r="J781" s="76"/>
    </row>
    <row r="782">
      <c r="I782" s="76"/>
      <c r="J782" s="76"/>
    </row>
    <row r="783">
      <c r="I783" s="76"/>
      <c r="J783" s="76"/>
    </row>
    <row r="784">
      <c r="I784" s="76"/>
      <c r="J784" s="76"/>
    </row>
    <row r="785">
      <c r="I785" s="76"/>
      <c r="J785" s="76"/>
    </row>
    <row r="786">
      <c r="I786" s="76"/>
      <c r="J786" s="76"/>
    </row>
    <row r="787">
      <c r="I787" s="76"/>
      <c r="J787" s="76"/>
    </row>
    <row r="788">
      <c r="I788" s="76"/>
      <c r="J788" s="76"/>
    </row>
    <row r="789">
      <c r="I789" s="76"/>
      <c r="J789" s="76"/>
    </row>
    <row r="790">
      <c r="I790" s="76"/>
      <c r="J790" s="76"/>
    </row>
    <row r="791">
      <c r="I791" s="76"/>
      <c r="J791" s="76"/>
    </row>
    <row r="792">
      <c r="I792" s="76"/>
      <c r="J792" s="76"/>
    </row>
    <row r="793">
      <c r="I793" s="76"/>
      <c r="J793" s="76"/>
    </row>
    <row r="794">
      <c r="I794" s="76"/>
      <c r="J794" s="76"/>
    </row>
    <row r="795">
      <c r="I795" s="76"/>
      <c r="J795" s="76"/>
    </row>
    <row r="796">
      <c r="I796" s="76"/>
      <c r="J796" s="76"/>
    </row>
    <row r="797">
      <c r="I797" s="76"/>
      <c r="J797" s="76"/>
    </row>
    <row r="798">
      <c r="I798" s="76"/>
      <c r="J798" s="76"/>
    </row>
    <row r="799">
      <c r="I799" s="76"/>
      <c r="J799" s="76"/>
    </row>
    <row r="800">
      <c r="I800" s="76"/>
      <c r="J800" s="76"/>
    </row>
    <row r="801">
      <c r="I801" s="76"/>
      <c r="J801" s="76"/>
    </row>
    <row r="802">
      <c r="I802" s="76"/>
      <c r="J802" s="76"/>
    </row>
    <row r="803">
      <c r="I803" s="76"/>
      <c r="J803" s="76"/>
    </row>
    <row r="804">
      <c r="I804" s="76"/>
      <c r="J804" s="76"/>
    </row>
    <row r="805">
      <c r="I805" s="76"/>
      <c r="J805" s="76"/>
    </row>
    <row r="806">
      <c r="I806" s="76"/>
      <c r="J806" s="76"/>
    </row>
    <row r="807">
      <c r="I807" s="76"/>
      <c r="J807" s="76"/>
    </row>
    <row r="808">
      <c r="I808" s="76"/>
      <c r="J808" s="76"/>
    </row>
    <row r="809">
      <c r="I809" s="76"/>
      <c r="J809" s="76"/>
    </row>
    <row r="810">
      <c r="I810" s="76"/>
      <c r="J810" s="76"/>
    </row>
    <row r="811">
      <c r="I811" s="76"/>
      <c r="J811" s="76"/>
    </row>
    <row r="812">
      <c r="I812" s="76"/>
      <c r="J812" s="76"/>
    </row>
    <row r="813">
      <c r="I813" s="76"/>
      <c r="J813" s="76"/>
    </row>
    <row r="814">
      <c r="I814" s="76"/>
      <c r="J814" s="76"/>
    </row>
    <row r="815">
      <c r="I815" s="76"/>
      <c r="J815" s="76"/>
    </row>
    <row r="816">
      <c r="I816" s="76"/>
      <c r="J816" s="76"/>
    </row>
    <row r="817">
      <c r="I817" s="76"/>
      <c r="J817" s="76"/>
    </row>
    <row r="818">
      <c r="I818" s="76"/>
      <c r="J818" s="76"/>
    </row>
    <row r="819">
      <c r="I819" s="76"/>
      <c r="J819" s="76"/>
    </row>
    <row r="820">
      <c r="I820" s="76"/>
      <c r="J820" s="76"/>
    </row>
    <row r="821">
      <c r="I821" s="76"/>
      <c r="J821" s="76"/>
    </row>
    <row r="822">
      <c r="I822" s="76"/>
      <c r="J822" s="76"/>
    </row>
    <row r="823">
      <c r="I823" s="76"/>
      <c r="J823" s="76"/>
    </row>
    <row r="824">
      <c r="I824" s="76"/>
      <c r="J824" s="76"/>
    </row>
    <row r="825">
      <c r="I825" s="76"/>
      <c r="J825" s="76"/>
    </row>
    <row r="826">
      <c r="I826" s="76"/>
      <c r="J826" s="76"/>
    </row>
    <row r="827">
      <c r="I827" s="76"/>
      <c r="J827" s="76"/>
    </row>
    <row r="828">
      <c r="I828" s="76"/>
      <c r="J828" s="76"/>
    </row>
    <row r="829">
      <c r="I829" s="76"/>
      <c r="J829" s="76"/>
    </row>
    <row r="830">
      <c r="I830" s="76"/>
      <c r="J830" s="76"/>
    </row>
    <row r="831">
      <c r="I831" s="76"/>
      <c r="J831" s="76"/>
    </row>
    <row r="832">
      <c r="I832" s="76"/>
      <c r="J832" s="76"/>
    </row>
    <row r="833">
      <c r="I833" s="76"/>
      <c r="J833" s="76"/>
    </row>
    <row r="834">
      <c r="I834" s="76"/>
      <c r="J834" s="76"/>
    </row>
    <row r="835">
      <c r="I835" s="76"/>
      <c r="J835" s="76"/>
    </row>
    <row r="836">
      <c r="I836" s="76"/>
      <c r="J836" s="76"/>
    </row>
    <row r="837">
      <c r="I837" s="76"/>
      <c r="J837" s="76"/>
    </row>
    <row r="838">
      <c r="I838" s="76"/>
      <c r="J838" s="76"/>
    </row>
    <row r="839">
      <c r="I839" s="76"/>
      <c r="J839" s="76"/>
    </row>
    <row r="840">
      <c r="I840" s="76"/>
      <c r="J840" s="76"/>
    </row>
    <row r="841">
      <c r="I841" s="76"/>
      <c r="J841" s="76"/>
    </row>
    <row r="842">
      <c r="I842" s="76"/>
      <c r="J842" s="76"/>
    </row>
    <row r="843">
      <c r="I843" s="76"/>
      <c r="J843" s="76"/>
    </row>
    <row r="844">
      <c r="I844" s="76"/>
      <c r="J844" s="76"/>
    </row>
    <row r="845">
      <c r="I845" s="76"/>
      <c r="J845" s="76"/>
    </row>
    <row r="846">
      <c r="I846" s="76"/>
      <c r="J846" s="76"/>
    </row>
    <row r="847">
      <c r="I847" s="76"/>
      <c r="J847" s="76"/>
    </row>
    <row r="848">
      <c r="I848" s="76"/>
      <c r="J848" s="76"/>
    </row>
    <row r="849">
      <c r="I849" s="76"/>
      <c r="J849" s="76"/>
    </row>
    <row r="850">
      <c r="I850" s="76"/>
      <c r="J850" s="76"/>
    </row>
    <row r="851">
      <c r="I851" s="76"/>
      <c r="J851" s="76"/>
    </row>
    <row r="852">
      <c r="I852" s="76"/>
      <c r="J852" s="76"/>
    </row>
    <row r="853">
      <c r="I853" s="76"/>
      <c r="J853" s="76"/>
    </row>
    <row r="854">
      <c r="I854" s="76"/>
      <c r="J854" s="76"/>
    </row>
    <row r="855">
      <c r="I855" s="76"/>
      <c r="J855" s="76"/>
    </row>
    <row r="856">
      <c r="I856" s="76"/>
      <c r="J856" s="76"/>
    </row>
    <row r="857">
      <c r="I857" s="76"/>
      <c r="J857" s="76"/>
    </row>
    <row r="858">
      <c r="I858" s="76"/>
      <c r="J858" s="76"/>
    </row>
    <row r="859">
      <c r="I859" s="76"/>
      <c r="J859" s="76"/>
    </row>
    <row r="860">
      <c r="I860" s="76"/>
      <c r="J860" s="76"/>
    </row>
    <row r="861">
      <c r="I861" s="76"/>
      <c r="J861" s="76"/>
    </row>
    <row r="862">
      <c r="I862" s="76"/>
      <c r="J862" s="76"/>
    </row>
    <row r="863">
      <c r="I863" s="76"/>
      <c r="J863" s="76"/>
    </row>
    <row r="864">
      <c r="I864" s="76"/>
      <c r="J864" s="76"/>
    </row>
    <row r="865">
      <c r="I865" s="76"/>
      <c r="J865" s="76"/>
    </row>
    <row r="866">
      <c r="I866" s="76"/>
      <c r="J866" s="76"/>
    </row>
    <row r="867">
      <c r="I867" s="76"/>
      <c r="J867" s="76"/>
    </row>
    <row r="868">
      <c r="I868" s="76"/>
      <c r="J868" s="76"/>
    </row>
    <row r="869">
      <c r="I869" s="76"/>
      <c r="J869" s="76"/>
    </row>
    <row r="870">
      <c r="I870" s="76"/>
      <c r="J870" s="76"/>
    </row>
    <row r="871">
      <c r="I871" s="76"/>
      <c r="J871" s="76"/>
    </row>
    <row r="872">
      <c r="I872" s="76"/>
      <c r="J872" s="76"/>
    </row>
    <row r="873">
      <c r="I873" s="76"/>
      <c r="J873" s="76"/>
    </row>
    <row r="874">
      <c r="I874" s="76"/>
      <c r="J874" s="76"/>
    </row>
    <row r="875">
      <c r="I875" s="76"/>
      <c r="J875" s="76"/>
    </row>
    <row r="876">
      <c r="I876" s="76"/>
      <c r="J876" s="76"/>
    </row>
    <row r="877">
      <c r="I877" s="76"/>
      <c r="J877" s="76"/>
    </row>
    <row r="878">
      <c r="I878" s="76"/>
      <c r="J878" s="76"/>
    </row>
    <row r="879">
      <c r="I879" s="76"/>
      <c r="J879" s="76"/>
    </row>
    <row r="880">
      <c r="I880" s="76"/>
      <c r="J880" s="76"/>
    </row>
    <row r="881">
      <c r="I881" s="76"/>
      <c r="J881" s="76"/>
    </row>
    <row r="882">
      <c r="I882" s="76"/>
      <c r="J882" s="76"/>
    </row>
    <row r="883">
      <c r="I883" s="76"/>
      <c r="J883" s="76"/>
    </row>
    <row r="884">
      <c r="I884" s="76"/>
      <c r="J884" s="76"/>
    </row>
    <row r="885">
      <c r="I885" s="76"/>
      <c r="J885" s="76"/>
    </row>
    <row r="886">
      <c r="I886" s="76"/>
      <c r="J886" s="76"/>
    </row>
    <row r="887">
      <c r="I887" s="76"/>
      <c r="J887" s="76"/>
    </row>
    <row r="888">
      <c r="I888" s="76"/>
      <c r="J888" s="76"/>
    </row>
    <row r="889">
      <c r="I889" s="76"/>
      <c r="J889" s="76"/>
    </row>
    <row r="890">
      <c r="I890" s="76"/>
      <c r="J890" s="76"/>
    </row>
    <row r="891">
      <c r="I891" s="76"/>
      <c r="J891" s="76"/>
    </row>
    <row r="892">
      <c r="I892" s="76"/>
      <c r="J892" s="76"/>
    </row>
    <row r="893">
      <c r="I893" s="76"/>
      <c r="J893" s="76"/>
    </row>
    <row r="894">
      <c r="I894" s="76"/>
      <c r="J894" s="76"/>
    </row>
    <row r="895">
      <c r="I895" s="76"/>
      <c r="J895" s="76"/>
    </row>
    <row r="896">
      <c r="I896" s="76"/>
      <c r="J896" s="76"/>
    </row>
    <row r="897">
      <c r="I897" s="76"/>
      <c r="J897" s="76"/>
    </row>
    <row r="898">
      <c r="I898" s="76"/>
      <c r="J898" s="76"/>
    </row>
    <row r="899">
      <c r="I899" s="76"/>
      <c r="J899" s="76"/>
    </row>
    <row r="900">
      <c r="I900" s="76"/>
      <c r="J900" s="76"/>
    </row>
    <row r="901">
      <c r="I901" s="76"/>
      <c r="J901" s="76"/>
    </row>
    <row r="902">
      <c r="I902" s="76"/>
      <c r="J902" s="76"/>
    </row>
    <row r="903">
      <c r="I903" s="76"/>
      <c r="J903" s="76"/>
    </row>
    <row r="904">
      <c r="I904" s="76"/>
      <c r="J904" s="76"/>
    </row>
    <row r="905">
      <c r="I905" s="76"/>
      <c r="J905" s="76"/>
    </row>
    <row r="906">
      <c r="I906" s="76"/>
      <c r="J906" s="76"/>
    </row>
    <row r="907">
      <c r="I907" s="76"/>
      <c r="J907" s="76"/>
    </row>
    <row r="908">
      <c r="I908" s="76"/>
      <c r="J908" s="76"/>
    </row>
    <row r="909">
      <c r="I909" s="76"/>
      <c r="J909" s="76"/>
    </row>
    <row r="910">
      <c r="I910" s="76"/>
      <c r="J910" s="76"/>
    </row>
    <row r="911">
      <c r="I911" s="76"/>
      <c r="J911" s="76"/>
    </row>
    <row r="912">
      <c r="I912" s="76"/>
      <c r="J912" s="76"/>
    </row>
    <row r="913">
      <c r="I913" s="76"/>
      <c r="J913" s="76"/>
    </row>
    <row r="914">
      <c r="I914" s="76"/>
      <c r="J914" s="76"/>
    </row>
    <row r="915">
      <c r="I915" s="76"/>
      <c r="J915" s="76"/>
    </row>
    <row r="916">
      <c r="I916" s="76"/>
      <c r="J916" s="76"/>
    </row>
    <row r="917">
      <c r="I917" s="76"/>
      <c r="J917" s="76"/>
    </row>
    <row r="918">
      <c r="I918" s="76"/>
      <c r="J918" s="76"/>
    </row>
    <row r="919">
      <c r="I919" s="76"/>
      <c r="J919" s="76"/>
    </row>
    <row r="920">
      <c r="I920" s="76"/>
      <c r="J920" s="76"/>
    </row>
    <row r="921">
      <c r="I921" s="76"/>
      <c r="J921" s="76"/>
    </row>
    <row r="922">
      <c r="I922" s="76"/>
      <c r="J922" s="76"/>
    </row>
    <row r="923">
      <c r="I923" s="76"/>
      <c r="J923" s="76"/>
    </row>
    <row r="924">
      <c r="I924" s="76"/>
      <c r="J924" s="76"/>
    </row>
    <row r="925">
      <c r="I925" s="76"/>
      <c r="J925" s="76"/>
    </row>
    <row r="926">
      <c r="I926" s="76"/>
      <c r="J926" s="76"/>
    </row>
    <row r="927">
      <c r="I927" s="76"/>
      <c r="J927" s="76"/>
    </row>
    <row r="928">
      <c r="I928" s="76"/>
      <c r="J928" s="76"/>
    </row>
    <row r="929">
      <c r="I929" s="76"/>
      <c r="J929" s="76"/>
    </row>
    <row r="930">
      <c r="I930" s="76"/>
      <c r="J930" s="76"/>
    </row>
    <row r="931">
      <c r="I931" s="76"/>
      <c r="J931" s="76"/>
    </row>
    <row r="932">
      <c r="I932" s="76"/>
      <c r="J932" s="76"/>
    </row>
    <row r="933">
      <c r="I933" s="76"/>
      <c r="J933" s="76"/>
    </row>
    <row r="934">
      <c r="I934" s="76"/>
      <c r="J934" s="76"/>
    </row>
    <row r="935">
      <c r="I935" s="76"/>
      <c r="J935" s="76"/>
    </row>
    <row r="936">
      <c r="I936" s="76"/>
      <c r="J936" s="76"/>
    </row>
    <row r="937">
      <c r="I937" s="76"/>
      <c r="J937" s="76"/>
    </row>
    <row r="938">
      <c r="I938" s="76"/>
      <c r="J938" s="76"/>
    </row>
    <row r="939">
      <c r="I939" s="76"/>
      <c r="J939" s="76"/>
    </row>
    <row r="940">
      <c r="I940" s="76"/>
      <c r="J940" s="76"/>
    </row>
    <row r="941">
      <c r="I941" s="76"/>
      <c r="J941" s="76"/>
    </row>
    <row r="942">
      <c r="I942" s="76"/>
      <c r="J942" s="76"/>
    </row>
    <row r="943">
      <c r="I943" s="76"/>
      <c r="J943" s="76"/>
    </row>
    <row r="944">
      <c r="I944" s="76"/>
      <c r="J944" s="76"/>
    </row>
    <row r="945">
      <c r="I945" s="76"/>
      <c r="J945" s="76"/>
    </row>
    <row r="946">
      <c r="I946" s="76"/>
      <c r="J946" s="76"/>
    </row>
    <row r="947">
      <c r="I947" s="76"/>
      <c r="J947" s="76"/>
    </row>
    <row r="948">
      <c r="I948" s="76"/>
      <c r="J948" s="76"/>
    </row>
    <row r="949">
      <c r="I949" s="76"/>
      <c r="J949" s="76"/>
    </row>
    <row r="950">
      <c r="I950" s="76"/>
      <c r="J950" s="76"/>
    </row>
    <row r="951">
      <c r="I951" s="76"/>
      <c r="J951" s="76"/>
    </row>
    <row r="952">
      <c r="I952" s="76"/>
      <c r="J952" s="76"/>
    </row>
    <row r="953">
      <c r="I953" s="76"/>
      <c r="J953" s="76"/>
    </row>
    <row r="954">
      <c r="I954" s="76"/>
      <c r="J954" s="76"/>
    </row>
    <row r="955">
      <c r="I955" s="76"/>
      <c r="J955" s="76"/>
    </row>
    <row r="956">
      <c r="I956" s="76"/>
      <c r="J956" s="76"/>
    </row>
    <row r="957">
      <c r="I957" s="76"/>
      <c r="J957" s="76"/>
    </row>
    <row r="958">
      <c r="I958" s="76"/>
      <c r="J958" s="76"/>
    </row>
    <row r="959">
      <c r="I959" s="76"/>
      <c r="J959" s="76"/>
    </row>
    <row r="960">
      <c r="I960" s="76"/>
      <c r="J960" s="76"/>
    </row>
    <row r="961">
      <c r="I961" s="76"/>
      <c r="J961" s="76"/>
    </row>
    <row r="962">
      <c r="I962" s="76"/>
      <c r="J962" s="76"/>
    </row>
    <row r="963">
      <c r="I963" s="76"/>
      <c r="J963" s="76"/>
    </row>
    <row r="964">
      <c r="I964" s="76"/>
      <c r="J964" s="76"/>
    </row>
    <row r="965">
      <c r="I965" s="76"/>
      <c r="J965" s="76"/>
    </row>
    <row r="966">
      <c r="I966" s="76"/>
      <c r="J966" s="76"/>
    </row>
    <row r="967">
      <c r="I967" s="76"/>
      <c r="J967" s="76"/>
    </row>
    <row r="968">
      <c r="I968" s="76"/>
      <c r="J968" s="76"/>
    </row>
    <row r="969">
      <c r="I969" s="76"/>
      <c r="J969" s="76"/>
    </row>
    <row r="970">
      <c r="I970" s="76"/>
      <c r="J970" s="76"/>
    </row>
    <row r="971">
      <c r="I971" s="76"/>
      <c r="J971" s="76"/>
    </row>
    <row r="972">
      <c r="I972" s="76"/>
      <c r="J972" s="76"/>
    </row>
    <row r="973">
      <c r="I973" s="76"/>
      <c r="J973" s="76"/>
    </row>
    <row r="974">
      <c r="I974" s="76"/>
      <c r="J974" s="76"/>
    </row>
    <row r="975">
      <c r="I975" s="76"/>
      <c r="J975" s="76"/>
    </row>
    <row r="976">
      <c r="I976" s="76"/>
      <c r="J976" s="76"/>
    </row>
    <row r="977">
      <c r="I977" s="76"/>
      <c r="J977" s="76"/>
    </row>
    <row r="978">
      <c r="I978" s="76"/>
      <c r="J978" s="76"/>
    </row>
    <row r="979">
      <c r="I979" s="76"/>
      <c r="J979" s="76"/>
    </row>
    <row r="980">
      <c r="I980" s="76"/>
      <c r="J980" s="76"/>
    </row>
    <row r="981">
      <c r="I981" s="76"/>
      <c r="J981" s="76"/>
    </row>
    <row r="982">
      <c r="I982" s="76"/>
      <c r="J982" s="76"/>
    </row>
    <row r="983">
      <c r="I983" s="76"/>
      <c r="J983" s="76"/>
    </row>
    <row r="984">
      <c r="I984" s="76"/>
      <c r="J984" s="76"/>
    </row>
    <row r="985">
      <c r="I985" s="76"/>
      <c r="J985" s="76"/>
    </row>
    <row r="986">
      <c r="I986" s="76"/>
      <c r="J986" s="76"/>
    </row>
    <row r="987">
      <c r="I987" s="76"/>
      <c r="J987" s="76"/>
    </row>
    <row r="988">
      <c r="I988" s="76"/>
      <c r="J988" s="76"/>
    </row>
    <row r="989">
      <c r="I989" s="76"/>
      <c r="J989" s="76"/>
    </row>
    <row r="990">
      <c r="I990" s="76"/>
      <c r="J990" s="76"/>
    </row>
    <row r="991">
      <c r="I991" s="76"/>
      <c r="J991" s="76"/>
    </row>
    <row r="992">
      <c r="I992" s="76"/>
      <c r="J992" s="76"/>
    </row>
    <row r="993">
      <c r="I993" s="76"/>
      <c r="J993" s="76"/>
    </row>
    <row r="994">
      <c r="I994" s="76"/>
      <c r="J994" s="76"/>
    </row>
    <row r="995">
      <c r="I995" s="76"/>
      <c r="J995" s="76"/>
    </row>
    <row r="996">
      <c r="I996" s="76"/>
      <c r="J996" s="76"/>
    </row>
    <row r="997">
      <c r="I997" s="76"/>
      <c r="J997" s="76"/>
    </row>
    <row r="998">
      <c r="I998" s="76"/>
      <c r="J998" s="76"/>
    </row>
    <row r="999">
      <c r="I999" s="76"/>
      <c r="J999" s="76"/>
    </row>
    <row r="1000">
      <c r="I1000" s="76"/>
      <c r="J1000" s="76"/>
    </row>
  </sheetData>
  <mergeCells count="1">
    <mergeCell ref="N3:P3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0.0"/>
    <col customWidth="1" min="13" max="13" width="20.5"/>
    <col customWidth="1" min="14" max="14" width="22.25"/>
  </cols>
  <sheetData>
    <row r="1">
      <c r="A1" s="52" t="s">
        <v>956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76"/>
    </row>
    <row r="2">
      <c r="A2" s="52"/>
      <c r="B2" s="52"/>
      <c r="C2" s="52"/>
      <c r="D2" s="52"/>
      <c r="E2" s="52"/>
      <c r="F2" s="52">
        <v>3.803</v>
      </c>
      <c r="G2" s="52">
        <v>22.934</v>
      </c>
      <c r="H2" s="52">
        <v>32.869</v>
      </c>
      <c r="I2" s="52">
        <f t="shared" ref="I2:I3" si="1">H2-16.3</f>
        <v>16.569</v>
      </c>
      <c r="J2" s="52"/>
      <c r="K2" s="52"/>
      <c r="L2" s="52">
        <v>3.0</v>
      </c>
      <c r="M2" s="52"/>
      <c r="N2" s="52">
        <f>'Totals % Goal'!F23</f>
        <v>9.5</v>
      </c>
      <c r="O2" s="52"/>
      <c r="P2" s="52"/>
      <c r="Q2" s="52"/>
    </row>
    <row r="3">
      <c r="A3" s="52"/>
      <c r="B3" s="52"/>
      <c r="C3" s="52"/>
      <c r="D3" s="52"/>
      <c r="E3" s="52"/>
      <c r="F3" s="52"/>
      <c r="G3" s="52">
        <v>32.925</v>
      </c>
      <c r="H3" s="52">
        <v>32.867</v>
      </c>
      <c r="I3" s="52">
        <f t="shared" si="1"/>
        <v>16.567</v>
      </c>
      <c r="J3" s="52"/>
      <c r="K3" s="52"/>
      <c r="L3" s="52"/>
      <c r="M3" s="52"/>
      <c r="N3" s="52"/>
      <c r="O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 t="s">
        <v>387</v>
      </c>
      <c r="N4" s="7" t="s">
        <v>388</v>
      </c>
      <c r="O4" s="7" t="s">
        <v>65</v>
      </c>
      <c r="P4" s="7" t="s">
        <v>101</v>
      </c>
      <c r="Q4" s="7" t="s">
        <v>253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223">
        <v>45265.0</v>
      </c>
      <c r="B5" s="134">
        <v>3367.0</v>
      </c>
      <c r="C5" s="134" t="s">
        <v>41</v>
      </c>
      <c r="D5" s="646">
        <v>32.865</v>
      </c>
      <c r="E5" s="134">
        <v>10.0</v>
      </c>
      <c r="F5" s="134">
        <v>4.57</v>
      </c>
      <c r="G5" s="134">
        <v>469.0</v>
      </c>
      <c r="H5" s="134">
        <v>11.27</v>
      </c>
      <c r="I5" s="134" t="s">
        <v>41</v>
      </c>
      <c r="J5" s="134" t="s">
        <v>44</v>
      </c>
      <c r="K5" s="134" t="s">
        <v>203</v>
      </c>
      <c r="L5" s="220"/>
      <c r="M5" s="134" t="str">
        <f t="shared" ref="M5:M169" si="2">if(K5="low","140MeV","750MeV")</f>
        <v>750MeV</v>
      </c>
      <c r="N5" s="220" t="str">
        <f t="shared" ref="N5:N169" si="3">if(K5="low","140MeV","650MeV")</f>
        <v>650MeV</v>
      </c>
      <c r="O5" s="220">
        <f>if($I5="LH2",0+$F5,0)</f>
        <v>0</v>
      </c>
      <c r="P5" s="220">
        <f>if($I5="LD2",0+$F5,0)</f>
        <v>0</v>
      </c>
      <c r="Q5" s="220">
        <f>if($I5="dummy",0+$F5,0)</f>
        <v>0</v>
      </c>
      <c r="R5" s="132"/>
      <c r="S5" s="132"/>
      <c r="T5" s="132"/>
      <c r="U5" s="132"/>
      <c r="V5" s="132"/>
      <c r="W5" s="132"/>
      <c r="X5" s="132"/>
      <c r="Y5" s="132"/>
      <c r="Z5" s="132"/>
      <c r="AA5" s="132"/>
      <c r="AB5" s="132"/>
      <c r="AC5" s="132"/>
      <c r="AD5" s="132"/>
      <c r="AE5" s="132"/>
      <c r="AF5" s="132"/>
    </row>
    <row r="6">
      <c r="A6" s="76"/>
      <c r="B6" s="52">
        <v>3368.0</v>
      </c>
      <c r="C6" s="52" t="s">
        <v>190</v>
      </c>
      <c r="D6" s="52">
        <v>32.867</v>
      </c>
      <c r="E6" s="52">
        <v>15.0</v>
      </c>
      <c r="F6" s="52">
        <v>0.0</v>
      </c>
      <c r="G6" s="52">
        <v>52302.0</v>
      </c>
      <c r="H6" s="52">
        <v>11.29</v>
      </c>
      <c r="I6" s="52" t="s">
        <v>65</v>
      </c>
      <c r="J6" s="52" t="s">
        <v>164</v>
      </c>
      <c r="K6" s="52" t="s">
        <v>203</v>
      </c>
      <c r="L6" s="52" t="s">
        <v>1008</v>
      </c>
      <c r="M6" s="52" t="str">
        <f t="shared" si="2"/>
        <v>750MeV</v>
      </c>
      <c r="N6" s="76" t="str">
        <f t="shared" si="3"/>
        <v>650MeV</v>
      </c>
      <c r="O6" s="76">
        <f t="shared" ref="O6:O26" si="4">if($I6="LH2",$O5+$F6,$O5+0)</f>
        <v>0</v>
      </c>
      <c r="P6" s="76">
        <f t="shared" ref="P6:P26" si="5">if($I6="LD2",$P5+$F6,$P5+0)</f>
        <v>0</v>
      </c>
      <c r="Q6" s="76">
        <f t="shared" ref="Q6:Q26" si="6">if($I6="dummy",$Q5+$F6,$Q5+0)</f>
        <v>0</v>
      </c>
    </row>
    <row r="7">
      <c r="A7" s="226"/>
      <c r="B7" s="83">
        <v>3369.0</v>
      </c>
      <c r="C7" s="83" t="s">
        <v>190</v>
      </c>
      <c r="D7" s="83">
        <v>32.867</v>
      </c>
      <c r="E7" s="83">
        <v>15.0</v>
      </c>
      <c r="F7" s="83">
        <v>0.0</v>
      </c>
      <c r="G7" s="83">
        <v>415522.0</v>
      </c>
      <c r="H7" s="83">
        <v>31.44</v>
      </c>
      <c r="I7" s="83" t="s">
        <v>101</v>
      </c>
      <c r="J7" s="83" t="s">
        <v>164</v>
      </c>
      <c r="K7" s="83" t="s">
        <v>203</v>
      </c>
      <c r="L7" s="83" t="s">
        <v>1008</v>
      </c>
      <c r="M7" s="83" t="str">
        <f t="shared" si="2"/>
        <v>750MeV</v>
      </c>
      <c r="N7" s="86" t="str">
        <f t="shared" si="3"/>
        <v>650MeV</v>
      </c>
      <c r="O7" s="86">
        <f t="shared" si="4"/>
        <v>0</v>
      </c>
      <c r="P7" s="86">
        <f t="shared" si="5"/>
        <v>0</v>
      </c>
      <c r="Q7" s="86">
        <f t="shared" si="6"/>
        <v>0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>
      <c r="A8" s="86"/>
      <c r="B8" s="83">
        <v>3370.0</v>
      </c>
      <c r="C8" s="83" t="s">
        <v>190</v>
      </c>
      <c r="D8" s="83">
        <v>32.867</v>
      </c>
      <c r="E8" s="83">
        <v>15.0</v>
      </c>
      <c r="F8" s="83">
        <v>0.0</v>
      </c>
      <c r="G8" s="83">
        <v>162076.0</v>
      </c>
      <c r="H8" s="83">
        <v>8.9</v>
      </c>
      <c r="I8" s="83" t="s">
        <v>101</v>
      </c>
      <c r="J8" s="83" t="s">
        <v>164</v>
      </c>
      <c r="K8" s="83" t="s">
        <v>203</v>
      </c>
      <c r="L8" s="83" t="s">
        <v>1008</v>
      </c>
      <c r="M8" s="83" t="str">
        <f t="shared" si="2"/>
        <v>750MeV</v>
      </c>
      <c r="N8" s="86" t="str">
        <f t="shared" si="3"/>
        <v>650MeV</v>
      </c>
      <c r="O8" s="86">
        <f t="shared" si="4"/>
        <v>0</v>
      </c>
      <c r="P8" s="86">
        <f t="shared" si="5"/>
        <v>0</v>
      </c>
      <c r="Q8" s="86">
        <f t="shared" si="6"/>
        <v>0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>
      <c r="A9" s="86"/>
      <c r="B9" s="83">
        <v>3371.0</v>
      </c>
      <c r="C9" s="83" t="s">
        <v>190</v>
      </c>
      <c r="D9" s="83">
        <v>32.867</v>
      </c>
      <c r="E9" s="83">
        <v>15.0</v>
      </c>
      <c r="F9" s="83">
        <v>0.0</v>
      </c>
      <c r="G9" s="83">
        <v>197575.0</v>
      </c>
      <c r="H9" s="83">
        <v>11.85</v>
      </c>
      <c r="I9" s="83" t="s">
        <v>101</v>
      </c>
      <c r="J9" s="83" t="s">
        <v>164</v>
      </c>
      <c r="K9" s="83" t="s">
        <v>203</v>
      </c>
      <c r="L9" s="83" t="s">
        <v>1008</v>
      </c>
      <c r="M9" s="83" t="str">
        <f t="shared" si="2"/>
        <v>750MeV</v>
      </c>
      <c r="N9" s="86" t="str">
        <f t="shared" si="3"/>
        <v>650MeV</v>
      </c>
      <c r="O9" s="86">
        <f t="shared" si="4"/>
        <v>0</v>
      </c>
      <c r="P9" s="86">
        <f t="shared" si="5"/>
        <v>0</v>
      </c>
      <c r="Q9" s="86">
        <f t="shared" si="6"/>
        <v>0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>
      <c r="A10" s="86"/>
      <c r="B10" s="83">
        <v>3373.0</v>
      </c>
      <c r="C10" s="83" t="s">
        <v>190</v>
      </c>
      <c r="D10" s="83">
        <v>32.867</v>
      </c>
      <c r="E10" s="83">
        <v>15.0</v>
      </c>
      <c r="F10" s="83">
        <v>0.0</v>
      </c>
      <c r="G10" s="83">
        <v>101549.0</v>
      </c>
      <c r="H10" s="83">
        <v>5.81</v>
      </c>
      <c r="I10" s="83" t="s">
        <v>101</v>
      </c>
      <c r="J10" s="83" t="s">
        <v>164</v>
      </c>
      <c r="K10" s="83" t="s">
        <v>203</v>
      </c>
      <c r="L10" s="83" t="s">
        <v>1008</v>
      </c>
      <c r="M10" s="83" t="str">
        <f t="shared" si="2"/>
        <v>750MeV</v>
      </c>
      <c r="N10" s="86" t="str">
        <f t="shared" si="3"/>
        <v>650MeV</v>
      </c>
      <c r="O10" s="86">
        <f t="shared" si="4"/>
        <v>0</v>
      </c>
      <c r="P10" s="86">
        <f t="shared" si="5"/>
        <v>0</v>
      </c>
      <c r="Q10" s="86">
        <f t="shared" si="6"/>
        <v>0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>
      <c r="A11" s="226"/>
      <c r="B11" s="83">
        <v>3374.0</v>
      </c>
      <c r="C11" s="83" t="s">
        <v>190</v>
      </c>
      <c r="D11" s="83">
        <v>32.867</v>
      </c>
      <c r="E11" s="83">
        <v>15.0</v>
      </c>
      <c r="F11" s="83">
        <v>0.0</v>
      </c>
      <c r="G11" s="83">
        <v>134012.0</v>
      </c>
      <c r="H11" s="83">
        <v>7.2</v>
      </c>
      <c r="I11" s="83" t="s">
        <v>101</v>
      </c>
      <c r="J11" s="83" t="s">
        <v>164</v>
      </c>
      <c r="K11" s="83" t="s">
        <v>203</v>
      </c>
      <c r="L11" s="83" t="s">
        <v>1008</v>
      </c>
      <c r="M11" s="83" t="str">
        <f t="shared" si="2"/>
        <v>750MeV</v>
      </c>
      <c r="N11" s="86" t="str">
        <f t="shared" si="3"/>
        <v>650MeV</v>
      </c>
      <c r="O11" s="86">
        <f t="shared" si="4"/>
        <v>0</v>
      </c>
      <c r="P11" s="86">
        <f t="shared" si="5"/>
        <v>0</v>
      </c>
      <c r="Q11" s="86">
        <f t="shared" si="6"/>
        <v>0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</row>
    <row r="12">
      <c r="A12" s="86"/>
      <c r="B12" s="83">
        <v>3375.0</v>
      </c>
      <c r="C12" s="83" t="s">
        <v>190</v>
      </c>
      <c r="D12" s="83">
        <v>32.867</v>
      </c>
      <c r="E12" s="83">
        <v>15.0</v>
      </c>
      <c r="F12" s="83">
        <v>0.0</v>
      </c>
      <c r="G12" s="83">
        <v>136088.0</v>
      </c>
      <c r="H12" s="83">
        <v>6.64</v>
      </c>
      <c r="I12" s="83" t="s">
        <v>101</v>
      </c>
      <c r="J12" s="83" t="s">
        <v>164</v>
      </c>
      <c r="K12" s="83" t="s">
        <v>203</v>
      </c>
      <c r="L12" s="83" t="s">
        <v>1008</v>
      </c>
      <c r="M12" s="83" t="str">
        <f t="shared" si="2"/>
        <v>750MeV</v>
      </c>
      <c r="N12" s="86" t="str">
        <f t="shared" si="3"/>
        <v>650MeV</v>
      </c>
      <c r="O12" s="86">
        <f t="shared" si="4"/>
        <v>0</v>
      </c>
      <c r="P12" s="86">
        <f t="shared" si="5"/>
        <v>0</v>
      </c>
      <c r="Q12" s="86">
        <f t="shared" si="6"/>
        <v>0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>
      <c r="A13" s="86"/>
      <c r="B13" s="83">
        <v>3376.0</v>
      </c>
      <c r="C13" s="83" t="s">
        <v>190</v>
      </c>
      <c r="D13" s="83">
        <v>32.867</v>
      </c>
      <c r="E13" s="83">
        <v>15.0</v>
      </c>
      <c r="F13" s="83">
        <v>0.0</v>
      </c>
      <c r="G13" s="83">
        <v>146615.0</v>
      </c>
      <c r="H13" s="83">
        <v>7.54</v>
      </c>
      <c r="I13" s="83" t="s">
        <v>101</v>
      </c>
      <c r="J13" s="83" t="s">
        <v>164</v>
      </c>
      <c r="K13" s="83" t="s">
        <v>203</v>
      </c>
      <c r="L13" s="83" t="s">
        <v>1008</v>
      </c>
      <c r="M13" s="83" t="str">
        <f t="shared" si="2"/>
        <v>750MeV</v>
      </c>
      <c r="N13" s="86" t="str">
        <f t="shared" si="3"/>
        <v>650MeV</v>
      </c>
      <c r="O13" s="86">
        <f t="shared" si="4"/>
        <v>0</v>
      </c>
      <c r="P13" s="86">
        <f t="shared" si="5"/>
        <v>0</v>
      </c>
      <c r="Q13" s="86">
        <f t="shared" si="6"/>
        <v>0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>
      <c r="A14" s="157">
        <v>45266.0</v>
      </c>
      <c r="B14" s="83">
        <v>3377.0</v>
      </c>
      <c r="C14" s="83" t="s">
        <v>190</v>
      </c>
      <c r="D14" s="83">
        <v>32.867</v>
      </c>
      <c r="E14" s="83">
        <v>15.0</v>
      </c>
      <c r="F14" s="83">
        <v>0.0</v>
      </c>
      <c r="G14" s="83">
        <v>101037.0</v>
      </c>
      <c r="H14" s="83">
        <v>5.32</v>
      </c>
      <c r="I14" s="83" t="s">
        <v>101</v>
      </c>
      <c r="J14" s="83" t="s">
        <v>164</v>
      </c>
      <c r="K14" s="83" t="s">
        <v>203</v>
      </c>
      <c r="L14" s="83" t="s">
        <v>1008</v>
      </c>
      <c r="M14" s="83" t="str">
        <f t="shared" si="2"/>
        <v>750MeV</v>
      </c>
      <c r="N14" s="86" t="str">
        <f t="shared" si="3"/>
        <v>650MeV</v>
      </c>
      <c r="O14" s="86">
        <f t="shared" si="4"/>
        <v>0</v>
      </c>
      <c r="P14" s="86">
        <f t="shared" si="5"/>
        <v>0</v>
      </c>
      <c r="Q14" s="86">
        <f t="shared" si="6"/>
        <v>0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</row>
    <row r="15">
      <c r="A15" s="86"/>
      <c r="B15" s="83">
        <v>3378.0</v>
      </c>
      <c r="C15" s="83" t="s">
        <v>190</v>
      </c>
      <c r="D15" s="83">
        <v>32.867</v>
      </c>
      <c r="E15" s="83">
        <v>15.0</v>
      </c>
      <c r="F15" s="83">
        <v>0.0</v>
      </c>
      <c r="G15" s="83">
        <v>119199.0</v>
      </c>
      <c r="H15" s="83">
        <v>5.94</v>
      </c>
      <c r="I15" s="83" t="s">
        <v>101</v>
      </c>
      <c r="J15" s="83" t="s">
        <v>164</v>
      </c>
      <c r="K15" s="83" t="s">
        <v>203</v>
      </c>
      <c r="L15" s="83" t="s">
        <v>1008</v>
      </c>
      <c r="M15" s="83" t="str">
        <f t="shared" si="2"/>
        <v>750MeV</v>
      </c>
      <c r="N15" s="86" t="str">
        <f t="shared" si="3"/>
        <v>650MeV</v>
      </c>
      <c r="O15" s="86">
        <f t="shared" si="4"/>
        <v>0</v>
      </c>
      <c r="P15" s="86">
        <f t="shared" si="5"/>
        <v>0</v>
      </c>
      <c r="Q15" s="86">
        <f t="shared" si="6"/>
        <v>0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>
      <c r="A16" s="86"/>
      <c r="B16" s="83">
        <v>3379.0</v>
      </c>
      <c r="C16" s="83" t="s">
        <v>190</v>
      </c>
      <c r="D16" s="83">
        <v>32.867</v>
      </c>
      <c r="E16" s="83">
        <v>15.0</v>
      </c>
      <c r="F16" s="83">
        <v>0.0</v>
      </c>
      <c r="G16" s="83">
        <v>145292.0</v>
      </c>
      <c r="H16" s="83">
        <v>8.07</v>
      </c>
      <c r="I16" s="83" t="s">
        <v>101</v>
      </c>
      <c r="J16" s="83" t="s">
        <v>164</v>
      </c>
      <c r="K16" s="83" t="s">
        <v>203</v>
      </c>
      <c r="L16" s="83" t="s">
        <v>1008</v>
      </c>
      <c r="M16" s="83" t="str">
        <f t="shared" si="2"/>
        <v>750MeV</v>
      </c>
      <c r="N16" s="86" t="str">
        <f t="shared" si="3"/>
        <v>650MeV</v>
      </c>
      <c r="O16" s="86">
        <f t="shared" si="4"/>
        <v>0</v>
      </c>
      <c r="P16" s="86">
        <f t="shared" si="5"/>
        <v>0</v>
      </c>
      <c r="Q16" s="86">
        <f t="shared" si="6"/>
        <v>0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>
      <c r="A17" s="86"/>
      <c r="B17" s="83">
        <v>3380.0</v>
      </c>
      <c r="C17" s="83" t="s">
        <v>190</v>
      </c>
      <c r="D17" s="83">
        <v>32.867</v>
      </c>
      <c r="E17" s="83">
        <v>15.0</v>
      </c>
      <c r="F17" s="83">
        <v>0.0</v>
      </c>
      <c r="G17" s="83">
        <v>128970.0</v>
      </c>
      <c r="H17" s="83">
        <v>6.34</v>
      </c>
      <c r="I17" s="83" t="s">
        <v>101</v>
      </c>
      <c r="J17" s="83" t="s">
        <v>164</v>
      </c>
      <c r="K17" s="83" t="s">
        <v>203</v>
      </c>
      <c r="L17" s="83" t="s">
        <v>1008</v>
      </c>
      <c r="M17" s="83" t="str">
        <f t="shared" si="2"/>
        <v>750MeV</v>
      </c>
      <c r="N17" s="86" t="str">
        <f t="shared" si="3"/>
        <v>650MeV</v>
      </c>
      <c r="O17" s="86">
        <f t="shared" si="4"/>
        <v>0</v>
      </c>
      <c r="P17" s="86">
        <f t="shared" si="5"/>
        <v>0</v>
      </c>
      <c r="Q17" s="86">
        <f t="shared" si="6"/>
        <v>0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>
      <c r="A18" s="86"/>
      <c r="B18" s="83">
        <v>3381.0</v>
      </c>
      <c r="C18" s="83" t="s">
        <v>190</v>
      </c>
      <c r="D18" s="83">
        <v>32.867</v>
      </c>
      <c r="E18" s="83">
        <v>15.0</v>
      </c>
      <c r="F18" s="83">
        <v>0.0</v>
      </c>
      <c r="G18" s="83">
        <v>91700.0</v>
      </c>
      <c r="H18" s="83">
        <v>6.57</v>
      </c>
      <c r="I18" s="83" t="s">
        <v>101</v>
      </c>
      <c r="J18" s="83" t="s">
        <v>164</v>
      </c>
      <c r="K18" s="83" t="s">
        <v>203</v>
      </c>
      <c r="L18" s="83" t="s">
        <v>1008</v>
      </c>
      <c r="M18" s="83" t="str">
        <f t="shared" si="2"/>
        <v>750MeV</v>
      </c>
      <c r="N18" s="86" t="str">
        <f t="shared" si="3"/>
        <v>650MeV</v>
      </c>
      <c r="O18" s="86">
        <f t="shared" si="4"/>
        <v>0</v>
      </c>
      <c r="P18" s="86">
        <f t="shared" si="5"/>
        <v>0</v>
      </c>
      <c r="Q18" s="86">
        <f t="shared" si="6"/>
        <v>0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>
      <c r="A19" s="86"/>
      <c r="B19" s="83">
        <v>3382.0</v>
      </c>
      <c r="C19" s="83" t="s">
        <v>190</v>
      </c>
      <c r="D19" s="83">
        <v>32.867</v>
      </c>
      <c r="E19" s="83">
        <v>15.0</v>
      </c>
      <c r="F19" s="83">
        <v>0.0</v>
      </c>
      <c r="G19" s="83">
        <v>105415.0</v>
      </c>
      <c r="H19" s="83">
        <v>5.66</v>
      </c>
      <c r="I19" s="83" t="s">
        <v>101</v>
      </c>
      <c r="J19" s="83" t="s">
        <v>164</v>
      </c>
      <c r="K19" s="83" t="s">
        <v>203</v>
      </c>
      <c r="L19" s="83" t="s">
        <v>1008</v>
      </c>
      <c r="M19" s="83" t="str">
        <f t="shared" si="2"/>
        <v>750MeV</v>
      </c>
      <c r="N19" s="86" t="str">
        <f t="shared" si="3"/>
        <v>650MeV</v>
      </c>
      <c r="O19" s="86">
        <f t="shared" si="4"/>
        <v>0</v>
      </c>
      <c r="P19" s="86">
        <f t="shared" si="5"/>
        <v>0</v>
      </c>
      <c r="Q19" s="86">
        <f t="shared" si="6"/>
        <v>0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>
      <c r="A20" s="157"/>
      <c r="B20" s="83">
        <v>3386.0</v>
      </c>
      <c r="C20" s="83" t="s">
        <v>190</v>
      </c>
      <c r="D20" s="83">
        <v>32.865</v>
      </c>
      <c r="E20" s="83">
        <v>15.0</v>
      </c>
      <c r="F20" s="83">
        <v>0.0</v>
      </c>
      <c r="G20" s="83">
        <v>249193.0</v>
      </c>
      <c r="H20" s="83">
        <v>14.62</v>
      </c>
      <c r="I20" s="83" t="s">
        <v>1009</v>
      </c>
      <c r="J20" s="83" t="s">
        <v>164</v>
      </c>
      <c r="K20" s="83" t="s">
        <v>203</v>
      </c>
      <c r="L20" s="83" t="s">
        <v>1008</v>
      </c>
      <c r="M20" s="83" t="str">
        <f t="shared" si="2"/>
        <v>750MeV</v>
      </c>
      <c r="N20" s="86" t="str">
        <f t="shared" si="3"/>
        <v>650MeV</v>
      </c>
      <c r="O20" s="86">
        <f t="shared" si="4"/>
        <v>0</v>
      </c>
      <c r="P20" s="86">
        <f t="shared" si="5"/>
        <v>0</v>
      </c>
      <c r="Q20" s="86">
        <f t="shared" si="6"/>
        <v>0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>
      <c r="A21" s="86"/>
      <c r="B21" s="83">
        <v>3389.0</v>
      </c>
      <c r="C21" s="83" t="s">
        <v>471</v>
      </c>
      <c r="D21" s="83">
        <v>32.865</v>
      </c>
      <c r="E21" s="83">
        <v>15.0</v>
      </c>
      <c r="F21" s="83">
        <v>59.14</v>
      </c>
      <c r="G21" s="83">
        <v>1310704.0</v>
      </c>
      <c r="H21" s="83">
        <v>73.72</v>
      </c>
      <c r="I21" s="83" t="s">
        <v>101</v>
      </c>
      <c r="J21" s="83" t="s">
        <v>164</v>
      </c>
      <c r="K21" s="83" t="s">
        <v>203</v>
      </c>
      <c r="L21" s="83"/>
      <c r="M21" s="83" t="str">
        <f t="shared" si="2"/>
        <v>750MeV</v>
      </c>
      <c r="N21" s="86" t="str">
        <f t="shared" si="3"/>
        <v>650MeV</v>
      </c>
      <c r="O21" s="86">
        <f t="shared" si="4"/>
        <v>0</v>
      </c>
      <c r="P21" s="86">
        <f t="shared" si="5"/>
        <v>59.14</v>
      </c>
      <c r="Q21" s="86">
        <f t="shared" si="6"/>
        <v>0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>
      <c r="A22" s="86"/>
      <c r="B22" s="83">
        <v>3390.0</v>
      </c>
      <c r="C22" s="83" t="s">
        <v>471</v>
      </c>
      <c r="D22" s="83">
        <v>32.865</v>
      </c>
      <c r="E22" s="83">
        <v>15.0</v>
      </c>
      <c r="F22" s="83">
        <v>59.59</v>
      </c>
      <c r="G22" s="83">
        <v>1306314.0</v>
      </c>
      <c r="H22" s="83">
        <v>73.78</v>
      </c>
      <c r="I22" s="83" t="s">
        <v>101</v>
      </c>
      <c r="J22" s="83" t="s">
        <v>164</v>
      </c>
      <c r="K22" s="83" t="s">
        <v>203</v>
      </c>
      <c r="L22" s="86"/>
      <c r="M22" s="83" t="str">
        <f t="shared" si="2"/>
        <v>750MeV</v>
      </c>
      <c r="N22" s="86" t="str">
        <f t="shared" si="3"/>
        <v>650MeV</v>
      </c>
      <c r="O22" s="86">
        <f t="shared" si="4"/>
        <v>0</v>
      </c>
      <c r="P22" s="86">
        <f t="shared" si="5"/>
        <v>118.73</v>
      </c>
      <c r="Q22" s="86">
        <f t="shared" si="6"/>
        <v>0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>
      <c r="A23" s="86"/>
      <c r="B23" s="83">
        <v>3391.0</v>
      </c>
      <c r="C23" s="83" t="s">
        <v>190</v>
      </c>
      <c r="D23" s="83">
        <v>32.865</v>
      </c>
      <c r="E23" s="83">
        <v>15.0</v>
      </c>
      <c r="F23" s="83">
        <v>0.0</v>
      </c>
      <c r="G23" s="83">
        <v>467060.0</v>
      </c>
      <c r="H23" s="83">
        <v>33.28</v>
      </c>
      <c r="I23" s="83" t="s">
        <v>101</v>
      </c>
      <c r="J23" s="83" t="s">
        <v>164</v>
      </c>
      <c r="K23" s="83" t="s">
        <v>203</v>
      </c>
      <c r="L23" s="83" t="s">
        <v>1010</v>
      </c>
      <c r="M23" s="83" t="str">
        <f t="shared" si="2"/>
        <v>750MeV</v>
      </c>
      <c r="N23" s="86" t="str">
        <f t="shared" si="3"/>
        <v>650MeV</v>
      </c>
      <c r="O23" s="86">
        <f t="shared" si="4"/>
        <v>0</v>
      </c>
      <c r="P23" s="86">
        <f t="shared" si="5"/>
        <v>118.73</v>
      </c>
      <c r="Q23" s="86">
        <f t="shared" si="6"/>
        <v>0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>
      <c r="A24" s="86"/>
      <c r="B24" s="83">
        <v>3392.0</v>
      </c>
      <c r="C24" s="83" t="s">
        <v>190</v>
      </c>
      <c r="D24" s="83">
        <v>32.865</v>
      </c>
      <c r="E24" s="83">
        <v>15.0</v>
      </c>
      <c r="F24" s="83">
        <v>0.0</v>
      </c>
      <c r="G24" s="83">
        <v>0.0</v>
      </c>
      <c r="H24" s="83">
        <v>3.0</v>
      </c>
      <c r="I24" s="83" t="s">
        <v>101</v>
      </c>
      <c r="J24" s="83" t="s">
        <v>164</v>
      </c>
      <c r="K24" s="83" t="s">
        <v>203</v>
      </c>
      <c r="L24" s="83" t="s">
        <v>1010</v>
      </c>
      <c r="M24" s="83" t="str">
        <f t="shared" si="2"/>
        <v>750MeV</v>
      </c>
      <c r="N24" s="86" t="str">
        <f t="shared" si="3"/>
        <v>650MeV</v>
      </c>
      <c r="O24" s="86">
        <f t="shared" si="4"/>
        <v>0</v>
      </c>
      <c r="P24" s="86">
        <f t="shared" si="5"/>
        <v>118.73</v>
      </c>
      <c r="Q24" s="86">
        <f t="shared" si="6"/>
        <v>0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>
      <c r="A25" s="86"/>
      <c r="B25" s="83">
        <v>3393.0</v>
      </c>
      <c r="C25" s="83" t="s">
        <v>190</v>
      </c>
      <c r="D25" s="83">
        <v>32.865</v>
      </c>
      <c r="E25" s="83">
        <v>15.0</v>
      </c>
      <c r="F25" s="83">
        <v>0.0</v>
      </c>
      <c r="G25" s="83">
        <v>0.0</v>
      </c>
      <c r="H25" s="83">
        <v>2.0</v>
      </c>
      <c r="I25" s="83" t="s">
        <v>101</v>
      </c>
      <c r="J25" s="83" t="s">
        <v>164</v>
      </c>
      <c r="K25" s="83" t="s">
        <v>203</v>
      </c>
      <c r="L25" s="83" t="s">
        <v>1010</v>
      </c>
      <c r="M25" s="83" t="str">
        <f t="shared" si="2"/>
        <v>750MeV</v>
      </c>
      <c r="N25" s="86" t="str">
        <f t="shared" si="3"/>
        <v>650MeV</v>
      </c>
      <c r="O25" s="86">
        <f t="shared" si="4"/>
        <v>0</v>
      </c>
      <c r="P25" s="86">
        <f t="shared" si="5"/>
        <v>118.73</v>
      </c>
      <c r="Q25" s="86">
        <f t="shared" si="6"/>
        <v>0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>
      <c r="A26" s="86"/>
      <c r="B26" s="83">
        <v>3394.0</v>
      </c>
      <c r="C26" s="83" t="s">
        <v>471</v>
      </c>
      <c r="D26" s="83">
        <v>32.865</v>
      </c>
      <c r="E26" s="83">
        <v>15.0</v>
      </c>
      <c r="F26" s="83">
        <v>58.87</v>
      </c>
      <c r="G26" s="83">
        <v>1267823.0</v>
      </c>
      <c r="H26" s="83">
        <v>70.41</v>
      </c>
      <c r="I26" s="83" t="s">
        <v>101</v>
      </c>
      <c r="J26" s="83" t="s">
        <v>164</v>
      </c>
      <c r="K26" s="83" t="s">
        <v>203</v>
      </c>
      <c r="L26" s="83"/>
      <c r="M26" s="83" t="str">
        <f t="shared" si="2"/>
        <v>750MeV</v>
      </c>
      <c r="N26" s="86" t="str">
        <f t="shared" si="3"/>
        <v>650MeV</v>
      </c>
      <c r="O26" s="86">
        <f t="shared" si="4"/>
        <v>0</v>
      </c>
      <c r="P26" s="86">
        <f t="shared" si="5"/>
        <v>177.6</v>
      </c>
      <c r="Q26" s="86">
        <f t="shared" si="6"/>
        <v>0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>
      <c r="A27" s="86"/>
      <c r="B27" s="83">
        <v>3395.0</v>
      </c>
      <c r="C27" s="83" t="s">
        <v>471</v>
      </c>
      <c r="D27" s="83">
        <v>32.865</v>
      </c>
      <c r="E27" s="83">
        <v>15.0</v>
      </c>
      <c r="F27" s="83">
        <v>56.95</v>
      </c>
      <c r="G27" s="83">
        <v>1222132.0</v>
      </c>
      <c r="H27" s="83">
        <v>66.92</v>
      </c>
      <c r="I27" s="83" t="s">
        <v>101</v>
      </c>
      <c r="J27" s="83" t="s">
        <v>164</v>
      </c>
      <c r="K27" s="83" t="s">
        <v>203</v>
      </c>
      <c r="L27" s="86"/>
      <c r="M27" s="83" t="str">
        <f t="shared" si="2"/>
        <v>750MeV</v>
      </c>
      <c r="N27" s="86" t="str">
        <f t="shared" si="3"/>
        <v>650MeV</v>
      </c>
      <c r="O27" s="86">
        <f>if($I27="LH2",$O26+$H27,$O26+0)</f>
        <v>0</v>
      </c>
      <c r="P27" s="86">
        <f>if($I27="LD2",$P26+$H27,$P26+0)</f>
        <v>244.52</v>
      </c>
      <c r="Q27" s="86">
        <f>if($I27="dummy",$Q26+$H27,$Q26+0)</f>
        <v>0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>
      <c r="A28" s="86"/>
      <c r="B28" s="83">
        <v>3396.0</v>
      </c>
      <c r="C28" s="83" t="s">
        <v>471</v>
      </c>
      <c r="D28" s="83">
        <v>32.865</v>
      </c>
      <c r="E28" s="83">
        <v>10.0</v>
      </c>
      <c r="F28" s="83">
        <v>13.61</v>
      </c>
      <c r="G28" s="83">
        <v>241561.0</v>
      </c>
      <c r="H28" s="83">
        <v>27.41</v>
      </c>
      <c r="I28" s="83" t="s">
        <v>101</v>
      </c>
      <c r="J28" s="83" t="s">
        <v>164</v>
      </c>
      <c r="K28" s="83" t="s">
        <v>203</v>
      </c>
      <c r="L28" s="86"/>
      <c r="M28" s="83" t="str">
        <f t="shared" si="2"/>
        <v>750MeV</v>
      </c>
      <c r="N28" s="86" t="str">
        <f t="shared" si="3"/>
        <v>650MeV</v>
      </c>
      <c r="O28" s="86">
        <f t="shared" ref="O28:O189" si="7">if($I28="LH2",$O27+$F28,$O27+0)</f>
        <v>0</v>
      </c>
      <c r="P28" s="86">
        <f t="shared" ref="P28:P60" si="8">if($I28="LD2",$P27+$F28,$P27+0)</f>
        <v>258.13</v>
      </c>
      <c r="Q28" s="86">
        <f t="shared" ref="Q28:Q60" si="9">if($I28="dummy",$Q27+$F28,$Q27+0)</f>
        <v>0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>
      <c r="A29" s="86"/>
      <c r="B29" s="83">
        <v>3397.0</v>
      </c>
      <c r="C29" s="83" t="s">
        <v>471</v>
      </c>
      <c r="D29" s="83">
        <v>32.865</v>
      </c>
      <c r="E29" s="83">
        <v>5.0</v>
      </c>
      <c r="F29" s="83">
        <v>6.58</v>
      </c>
      <c r="G29" s="83">
        <v>100943.0</v>
      </c>
      <c r="H29" s="83">
        <v>23.36</v>
      </c>
      <c r="I29" s="83" t="s">
        <v>101</v>
      </c>
      <c r="J29" s="83" t="s">
        <v>164</v>
      </c>
      <c r="K29" s="83" t="s">
        <v>203</v>
      </c>
      <c r="L29" s="159"/>
      <c r="M29" s="83" t="str">
        <f t="shared" si="2"/>
        <v>750MeV</v>
      </c>
      <c r="N29" s="86" t="str">
        <f t="shared" si="3"/>
        <v>650MeV</v>
      </c>
      <c r="O29" s="86">
        <f t="shared" si="7"/>
        <v>0</v>
      </c>
      <c r="P29" s="86">
        <f t="shared" si="8"/>
        <v>264.71</v>
      </c>
      <c r="Q29" s="86">
        <f t="shared" si="9"/>
        <v>0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86"/>
      <c r="B30" s="83">
        <v>3398.0</v>
      </c>
      <c r="C30" s="83" t="s">
        <v>190</v>
      </c>
      <c r="D30" s="83">
        <v>32.865</v>
      </c>
      <c r="E30" s="83">
        <v>15.0</v>
      </c>
      <c r="F30" s="83">
        <v>0.0</v>
      </c>
      <c r="G30" s="83">
        <v>23995.0</v>
      </c>
      <c r="H30" s="83">
        <v>1.54</v>
      </c>
      <c r="I30" s="83" t="s">
        <v>101</v>
      </c>
      <c r="J30" s="159" t="s">
        <v>102</v>
      </c>
      <c r="K30" s="83" t="s">
        <v>203</v>
      </c>
      <c r="L30" s="159"/>
      <c r="M30" s="83" t="str">
        <f t="shared" si="2"/>
        <v>750MeV</v>
      </c>
      <c r="N30" s="86" t="str">
        <f t="shared" si="3"/>
        <v>650MeV</v>
      </c>
      <c r="O30" s="86">
        <f t="shared" si="7"/>
        <v>0</v>
      </c>
      <c r="P30" s="86">
        <f t="shared" si="8"/>
        <v>264.71</v>
      </c>
      <c r="Q30" s="86">
        <f t="shared" si="9"/>
        <v>0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>
      <c r="A31" s="86"/>
      <c r="B31" s="83">
        <v>3399.0</v>
      </c>
      <c r="C31" s="83" t="s">
        <v>475</v>
      </c>
      <c r="D31" s="83">
        <v>32.865</v>
      </c>
      <c r="E31" s="83">
        <v>15.0</v>
      </c>
      <c r="F31" s="83">
        <v>18.44</v>
      </c>
      <c r="G31" s="83">
        <v>404803.0</v>
      </c>
      <c r="H31" s="83">
        <v>22.91</v>
      </c>
      <c r="I31" s="83" t="s">
        <v>101</v>
      </c>
      <c r="J31" s="159" t="s">
        <v>44</v>
      </c>
      <c r="K31" s="83" t="s">
        <v>203</v>
      </c>
      <c r="L31" s="86"/>
      <c r="M31" s="83" t="str">
        <f t="shared" si="2"/>
        <v>750MeV</v>
      </c>
      <c r="N31" s="86" t="str">
        <f t="shared" si="3"/>
        <v>650MeV</v>
      </c>
      <c r="O31" s="86">
        <f t="shared" si="7"/>
        <v>0</v>
      </c>
      <c r="P31" s="86">
        <f t="shared" si="8"/>
        <v>283.15</v>
      </c>
      <c r="Q31" s="86">
        <f t="shared" si="9"/>
        <v>0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>
      <c r="A32" s="86"/>
      <c r="B32" s="83">
        <v>3400.0</v>
      </c>
      <c r="C32" s="83" t="s">
        <v>475</v>
      </c>
      <c r="D32" s="83">
        <v>32.865</v>
      </c>
      <c r="E32" s="83">
        <v>10.0</v>
      </c>
      <c r="F32" s="83">
        <v>24.12</v>
      </c>
      <c r="G32" s="83">
        <v>418257.0</v>
      </c>
      <c r="H32" s="83">
        <v>44.72</v>
      </c>
      <c r="I32" s="83" t="s">
        <v>101</v>
      </c>
      <c r="J32" s="159" t="s">
        <v>53</v>
      </c>
      <c r="K32" s="83" t="s">
        <v>203</v>
      </c>
      <c r="L32" s="86"/>
      <c r="M32" s="83" t="str">
        <f t="shared" si="2"/>
        <v>750MeV</v>
      </c>
      <c r="N32" s="86" t="str">
        <f t="shared" si="3"/>
        <v>650MeV</v>
      </c>
      <c r="O32" s="86">
        <f t="shared" si="7"/>
        <v>0</v>
      </c>
      <c r="P32" s="86">
        <f t="shared" si="8"/>
        <v>307.27</v>
      </c>
      <c r="Q32" s="86">
        <f t="shared" si="9"/>
        <v>0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>
      <c r="A33" s="86"/>
      <c r="B33" s="83">
        <v>3401.0</v>
      </c>
      <c r="C33" s="83" t="s">
        <v>471</v>
      </c>
      <c r="D33" s="83">
        <v>32.865</v>
      </c>
      <c r="E33" s="83">
        <v>5.0</v>
      </c>
      <c r="F33" s="83">
        <v>6.9</v>
      </c>
      <c r="G33" s="83">
        <v>195142.0</v>
      </c>
      <c r="H33" s="83">
        <v>23.61</v>
      </c>
      <c r="I33" s="83" t="s">
        <v>101</v>
      </c>
      <c r="J33" s="159" t="s">
        <v>164</v>
      </c>
      <c r="K33" s="83" t="s">
        <v>477</v>
      </c>
      <c r="L33" s="86"/>
      <c r="M33" s="83" t="str">
        <f t="shared" si="2"/>
        <v>140MeV</v>
      </c>
      <c r="N33" s="86" t="str">
        <f t="shared" si="3"/>
        <v>140MeV</v>
      </c>
      <c r="O33" s="86">
        <f t="shared" si="7"/>
        <v>0</v>
      </c>
      <c r="P33" s="86">
        <f t="shared" si="8"/>
        <v>314.17</v>
      </c>
      <c r="Q33" s="86">
        <f t="shared" si="9"/>
        <v>0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>
      <c r="A34" s="86"/>
      <c r="B34" s="83">
        <v>3402.0</v>
      </c>
      <c r="C34" s="83" t="s">
        <v>471</v>
      </c>
      <c r="D34" s="83">
        <v>32.865</v>
      </c>
      <c r="E34" s="83">
        <v>15.0</v>
      </c>
      <c r="F34" s="83">
        <v>13.42</v>
      </c>
      <c r="G34" s="83">
        <v>260738.0</v>
      </c>
      <c r="H34" s="83">
        <v>16.79</v>
      </c>
      <c r="I34" s="83" t="s">
        <v>101</v>
      </c>
      <c r="J34" s="159" t="s">
        <v>164</v>
      </c>
      <c r="K34" s="83" t="s">
        <v>223</v>
      </c>
      <c r="L34" s="83"/>
      <c r="M34" s="83" t="str">
        <f t="shared" si="2"/>
        <v>750MeV</v>
      </c>
      <c r="N34" s="86" t="str">
        <f t="shared" si="3"/>
        <v>650MeV</v>
      </c>
      <c r="O34" s="86">
        <f t="shared" si="7"/>
        <v>0</v>
      </c>
      <c r="P34" s="86">
        <f t="shared" si="8"/>
        <v>327.59</v>
      </c>
      <c r="Q34" s="86">
        <f t="shared" si="9"/>
        <v>0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>
      <c r="A35" s="76"/>
      <c r="B35" s="52">
        <v>3403.0</v>
      </c>
      <c r="C35" s="52" t="s">
        <v>471</v>
      </c>
      <c r="D35" s="52">
        <v>32.865</v>
      </c>
      <c r="E35" s="52">
        <v>30.0</v>
      </c>
      <c r="F35" s="52">
        <v>63.51</v>
      </c>
      <c r="G35" s="52">
        <v>702734.0</v>
      </c>
      <c r="H35" s="52">
        <v>71.28</v>
      </c>
      <c r="I35" s="166" t="s">
        <v>65</v>
      </c>
      <c r="J35" s="166" t="s">
        <v>164</v>
      </c>
      <c r="K35" s="52" t="s">
        <v>203</v>
      </c>
      <c r="L35" s="52"/>
      <c r="M35" s="52" t="str">
        <f t="shared" si="2"/>
        <v>750MeV</v>
      </c>
      <c r="N35" s="76" t="str">
        <f t="shared" si="3"/>
        <v>650MeV</v>
      </c>
      <c r="O35" s="76">
        <f t="shared" si="7"/>
        <v>63.51</v>
      </c>
      <c r="P35" s="76">
        <f t="shared" si="8"/>
        <v>327.59</v>
      </c>
      <c r="Q35" s="76">
        <f t="shared" si="9"/>
        <v>0</v>
      </c>
    </row>
    <row r="36">
      <c r="A36" s="76"/>
      <c r="B36" s="52">
        <v>3404.0</v>
      </c>
      <c r="C36" s="52" t="s">
        <v>471</v>
      </c>
      <c r="D36" s="52">
        <v>32.865</v>
      </c>
      <c r="E36" s="52">
        <v>30.0</v>
      </c>
      <c r="F36" s="52">
        <v>104.47</v>
      </c>
      <c r="G36" s="52">
        <v>696712.0</v>
      </c>
      <c r="H36" s="52">
        <v>76.54</v>
      </c>
      <c r="I36" s="166" t="s">
        <v>65</v>
      </c>
      <c r="J36" s="166" t="s">
        <v>164</v>
      </c>
      <c r="K36" s="52" t="s">
        <v>203</v>
      </c>
      <c r="L36" s="52"/>
      <c r="M36" s="52" t="str">
        <f t="shared" si="2"/>
        <v>750MeV</v>
      </c>
      <c r="N36" s="76" t="str">
        <f t="shared" si="3"/>
        <v>650MeV</v>
      </c>
      <c r="O36" s="76">
        <f t="shared" si="7"/>
        <v>167.98</v>
      </c>
      <c r="P36" s="76">
        <f t="shared" si="8"/>
        <v>327.59</v>
      </c>
      <c r="Q36" s="76">
        <f t="shared" si="9"/>
        <v>0</v>
      </c>
    </row>
    <row r="37">
      <c r="A37" s="76"/>
      <c r="B37" s="52">
        <v>3405.0</v>
      </c>
      <c r="C37" s="52" t="s">
        <v>471</v>
      </c>
      <c r="D37" s="52">
        <v>32.865</v>
      </c>
      <c r="E37" s="52">
        <v>20.0</v>
      </c>
      <c r="F37" s="52">
        <v>32.23</v>
      </c>
      <c r="G37" s="52">
        <v>176914.0</v>
      </c>
      <c r="H37" s="52">
        <v>28.29</v>
      </c>
      <c r="I37" s="166" t="s">
        <v>65</v>
      </c>
      <c r="J37" s="166" t="s">
        <v>164</v>
      </c>
      <c r="K37" s="52" t="s">
        <v>203</v>
      </c>
      <c r="L37" s="7"/>
      <c r="M37" s="52" t="str">
        <f t="shared" si="2"/>
        <v>750MeV</v>
      </c>
      <c r="N37" s="76" t="str">
        <f t="shared" si="3"/>
        <v>650MeV</v>
      </c>
      <c r="O37" s="76">
        <f t="shared" si="7"/>
        <v>200.21</v>
      </c>
      <c r="P37" s="76">
        <f t="shared" si="8"/>
        <v>327.59</v>
      </c>
      <c r="Q37" s="76">
        <f t="shared" si="9"/>
        <v>0</v>
      </c>
    </row>
    <row r="38">
      <c r="A38" s="156"/>
      <c r="B38" s="52">
        <v>3406.0</v>
      </c>
      <c r="C38" s="52" t="s">
        <v>471</v>
      </c>
      <c r="D38" s="52">
        <v>32.865</v>
      </c>
      <c r="E38" s="52">
        <v>10.0</v>
      </c>
      <c r="F38" s="52">
        <v>14.43</v>
      </c>
      <c r="G38" s="52">
        <v>99589.0</v>
      </c>
      <c r="H38" s="52">
        <v>29.26</v>
      </c>
      <c r="I38" s="166" t="s">
        <v>65</v>
      </c>
      <c r="J38" s="166" t="s">
        <v>164</v>
      </c>
      <c r="K38" s="52" t="s">
        <v>203</v>
      </c>
      <c r="L38" s="52"/>
      <c r="M38" s="52" t="str">
        <f t="shared" si="2"/>
        <v>750MeV</v>
      </c>
      <c r="N38" s="76" t="str">
        <f t="shared" si="3"/>
        <v>650MeV</v>
      </c>
      <c r="O38" s="76">
        <f t="shared" si="7"/>
        <v>214.64</v>
      </c>
      <c r="P38" s="76">
        <f t="shared" si="8"/>
        <v>327.59</v>
      </c>
      <c r="Q38" s="76">
        <f t="shared" si="9"/>
        <v>0</v>
      </c>
    </row>
    <row r="39">
      <c r="A39" s="76"/>
      <c r="B39" s="52">
        <v>3407.0</v>
      </c>
      <c r="C39" s="52" t="s">
        <v>475</v>
      </c>
      <c r="D39" s="52">
        <v>32.865</v>
      </c>
      <c r="E39" s="52">
        <v>30.0</v>
      </c>
      <c r="F39" s="52">
        <v>40.8</v>
      </c>
      <c r="G39" s="52">
        <v>265155.0</v>
      </c>
      <c r="H39" s="52">
        <v>25.82</v>
      </c>
      <c r="I39" s="166" t="s">
        <v>65</v>
      </c>
      <c r="J39" s="52" t="s">
        <v>44</v>
      </c>
      <c r="K39" s="52" t="s">
        <v>203</v>
      </c>
      <c r="L39" s="52"/>
      <c r="M39" s="52" t="str">
        <f t="shared" si="2"/>
        <v>750MeV</v>
      </c>
      <c r="N39" s="76" t="str">
        <f t="shared" si="3"/>
        <v>650MeV</v>
      </c>
      <c r="O39" s="76">
        <f t="shared" si="7"/>
        <v>255.44</v>
      </c>
      <c r="P39" s="76">
        <f t="shared" si="8"/>
        <v>327.59</v>
      </c>
      <c r="Q39" s="76">
        <f t="shared" si="9"/>
        <v>0</v>
      </c>
    </row>
    <row r="40">
      <c r="A40" s="156"/>
      <c r="B40" s="52">
        <v>3408.0</v>
      </c>
      <c r="C40" s="52" t="s">
        <v>190</v>
      </c>
      <c r="D40" s="52">
        <v>32.865</v>
      </c>
      <c r="E40" s="52">
        <v>20.0</v>
      </c>
      <c r="F40" s="52">
        <v>24.45</v>
      </c>
      <c r="G40" s="52">
        <v>133340.0</v>
      </c>
      <c r="H40" s="52">
        <v>21.69</v>
      </c>
      <c r="I40" s="52" t="s">
        <v>65</v>
      </c>
      <c r="J40" s="52" t="s">
        <v>53</v>
      </c>
      <c r="K40" s="52" t="s">
        <v>203</v>
      </c>
      <c r="L40" s="52" t="s">
        <v>1011</v>
      </c>
      <c r="M40" s="52" t="str">
        <f t="shared" si="2"/>
        <v>750MeV</v>
      </c>
      <c r="N40" s="76" t="str">
        <f t="shared" si="3"/>
        <v>650MeV</v>
      </c>
      <c r="O40" s="76">
        <f t="shared" si="7"/>
        <v>279.89</v>
      </c>
      <c r="P40" s="76">
        <f t="shared" si="8"/>
        <v>327.59</v>
      </c>
      <c r="Q40" s="76">
        <f t="shared" si="9"/>
        <v>0</v>
      </c>
    </row>
    <row r="41">
      <c r="A41" s="156"/>
      <c r="B41" s="52">
        <v>3409.0</v>
      </c>
      <c r="C41" s="52" t="s">
        <v>475</v>
      </c>
      <c r="D41" s="52">
        <v>32.865</v>
      </c>
      <c r="E41" s="52">
        <v>20.0</v>
      </c>
      <c r="F41" s="52">
        <v>43.14</v>
      </c>
      <c r="G41" s="52">
        <v>244276.0</v>
      </c>
      <c r="H41" s="52">
        <v>41.19</v>
      </c>
      <c r="I41" s="52" t="s">
        <v>65</v>
      </c>
      <c r="J41" s="52" t="s">
        <v>53</v>
      </c>
      <c r="K41" s="52" t="s">
        <v>203</v>
      </c>
      <c r="L41" s="52"/>
      <c r="M41" s="52" t="str">
        <f t="shared" si="2"/>
        <v>750MeV</v>
      </c>
      <c r="N41" s="76" t="str">
        <f t="shared" si="3"/>
        <v>650MeV</v>
      </c>
      <c r="O41" s="76">
        <f t="shared" si="7"/>
        <v>323.03</v>
      </c>
      <c r="P41" s="76">
        <f t="shared" si="8"/>
        <v>327.59</v>
      </c>
      <c r="Q41" s="76">
        <f t="shared" si="9"/>
        <v>0</v>
      </c>
    </row>
    <row r="42">
      <c r="A42" s="76"/>
      <c r="B42" s="52">
        <v>3410.0</v>
      </c>
      <c r="C42" s="52" t="s">
        <v>471</v>
      </c>
      <c r="D42" s="52">
        <v>32.865</v>
      </c>
      <c r="E42" s="52">
        <v>10.0</v>
      </c>
      <c r="F42" s="52">
        <v>15.55</v>
      </c>
      <c r="G42" s="52">
        <v>179729.0</v>
      </c>
      <c r="H42" s="52">
        <v>26.92</v>
      </c>
      <c r="I42" s="52" t="s">
        <v>65</v>
      </c>
      <c r="J42" s="52" t="s">
        <v>164</v>
      </c>
      <c r="K42" s="52" t="s">
        <v>477</v>
      </c>
      <c r="L42" s="52"/>
      <c r="M42" s="52" t="str">
        <f t="shared" si="2"/>
        <v>140MeV</v>
      </c>
      <c r="N42" s="76" t="str">
        <f t="shared" si="3"/>
        <v>140MeV</v>
      </c>
      <c r="O42" s="76">
        <f t="shared" si="7"/>
        <v>338.58</v>
      </c>
      <c r="P42" s="76">
        <f t="shared" si="8"/>
        <v>327.59</v>
      </c>
      <c r="Q42" s="76">
        <f t="shared" si="9"/>
        <v>0</v>
      </c>
    </row>
    <row r="43">
      <c r="A43" s="167"/>
      <c r="B43" s="52">
        <v>3411.0</v>
      </c>
      <c r="C43" s="168" t="s">
        <v>190</v>
      </c>
      <c r="D43" s="52">
        <v>32.865</v>
      </c>
      <c r="E43" s="52">
        <v>30.0</v>
      </c>
      <c r="F43" s="168">
        <v>0.0</v>
      </c>
      <c r="G43" s="168">
        <v>28518.0</v>
      </c>
      <c r="H43" s="168">
        <v>3.38</v>
      </c>
      <c r="I43" s="168" t="s">
        <v>65</v>
      </c>
      <c r="J43" s="168" t="s">
        <v>399</v>
      </c>
      <c r="K43" s="168" t="s">
        <v>223</v>
      </c>
      <c r="L43" s="52"/>
      <c r="M43" s="52" t="str">
        <f t="shared" si="2"/>
        <v>750MeV</v>
      </c>
      <c r="N43" s="76" t="str">
        <f t="shared" si="3"/>
        <v>650MeV</v>
      </c>
      <c r="O43" s="76">
        <f t="shared" si="7"/>
        <v>338.58</v>
      </c>
      <c r="P43" s="76">
        <f t="shared" si="8"/>
        <v>327.59</v>
      </c>
      <c r="Q43" s="76">
        <f t="shared" si="9"/>
        <v>0</v>
      </c>
    </row>
    <row r="44">
      <c r="A44" s="167"/>
      <c r="B44" s="52">
        <v>3412.0</v>
      </c>
      <c r="C44" s="168" t="s">
        <v>471</v>
      </c>
      <c r="D44" s="52">
        <v>32.865</v>
      </c>
      <c r="E44" s="52">
        <v>30.0</v>
      </c>
      <c r="F44" s="168">
        <v>15.4</v>
      </c>
      <c r="G44" s="168">
        <v>90321.0</v>
      </c>
      <c r="H44" s="168">
        <v>11.0</v>
      </c>
      <c r="I44" s="168" t="s">
        <v>65</v>
      </c>
      <c r="J44" s="168" t="s">
        <v>164</v>
      </c>
      <c r="K44" s="168" t="s">
        <v>223</v>
      </c>
      <c r="L44" s="76"/>
      <c r="M44" s="52" t="str">
        <f t="shared" si="2"/>
        <v>750MeV</v>
      </c>
      <c r="N44" s="76" t="str">
        <f t="shared" si="3"/>
        <v>650MeV</v>
      </c>
      <c r="O44" s="76">
        <f t="shared" si="7"/>
        <v>353.98</v>
      </c>
      <c r="P44" s="76">
        <f t="shared" si="8"/>
        <v>327.59</v>
      </c>
      <c r="Q44" s="76">
        <f t="shared" si="9"/>
        <v>0</v>
      </c>
    </row>
    <row r="45">
      <c r="A45" s="250"/>
      <c r="B45" s="43">
        <v>3413.0</v>
      </c>
      <c r="C45" s="251" t="s">
        <v>471</v>
      </c>
      <c r="D45" s="43">
        <v>32.865</v>
      </c>
      <c r="E45" s="251">
        <v>30.0</v>
      </c>
      <c r="F45" s="251">
        <v>26.66</v>
      </c>
      <c r="G45" s="251">
        <v>166810.0</v>
      </c>
      <c r="H45" s="251">
        <v>15.31</v>
      </c>
      <c r="I45" s="251" t="s">
        <v>229</v>
      </c>
      <c r="J45" s="251" t="s">
        <v>164</v>
      </c>
      <c r="K45" s="43" t="s">
        <v>203</v>
      </c>
      <c r="L45" s="139"/>
      <c r="M45" s="43" t="str">
        <f t="shared" si="2"/>
        <v>750MeV</v>
      </c>
      <c r="N45" s="139" t="str">
        <f t="shared" si="3"/>
        <v>650MeV</v>
      </c>
      <c r="O45" s="139">
        <f t="shared" si="7"/>
        <v>353.98</v>
      </c>
      <c r="P45" s="139">
        <f t="shared" si="8"/>
        <v>327.59</v>
      </c>
      <c r="Q45" s="139">
        <f t="shared" si="9"/>
        <v>26.66</v>
      </c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</row>
    <row r="46">
      <c r="A46" s="250"/>
      <c r="B46" s="43">
        <v>3414.0</v>
      </c>
      <c r="C46" s="251" t="s">
        <v>471</v>
      </c>
      <c r="D46" s="43">
        <v>32.865</v>
      </c>
      <c r="E46" s="251">
        <v>15.0</v>
      </c>
      <c r="F46" s="251">
        <v>13.88</v>
      </c>
      <c r="G46" s="251">
        <v>74001.0</v>
      </c>
      <c r="H46" s="251">
        <v>17.31</v>
      </c>
      <c r="I46" s="251" t="s">
        <v>229</v>
      </c>
      <c r="J46" s="251" t="s">
        <v>164</v>
      </c>
      <c r="K46" s="43" t="s">
        <v>203</v>
      </c>
      <c r="L46" s="139"/>
      <c r="M46" s="43" t="str">
        <f t="shared" si="2"/>
        <v>750MeV</v>
      </c>
      <c r="N46" s="139" t="str">
        <f t="shared" si="3"/>
        <v>650MeV</v>
      </c>
      <c r="O46" s="139">
        <f t="shared" si="7"/>
        <v>353.98</v>
      </c>
      <c r="P46" s="139">
        <f t="shared" si="8"/>
        <v>327.59</v>
      </c>
      <c r="Q46" s="139">
        <f t="shared" si="9"/>
        <v>40.54</v>
      </c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</row>
    <row r="47">
      <c r="A47" s="250"/>
      <c r="B47" s="43">
        <v>3415.0</v>
      </c>
      <c r="C47" s="251" t="s">
        <v>190</v>
      </c>
      <c r="D47" s="43">
        <v>32.865</v>
      </c>
      <c r="E47" s="251">
        <v>15.0</v>
      </c>
      <c r="F47" s="251">
        <v>0.0</v>
      </c>
      <c r="G47" s="251">
        <v>2846.0</v>
      </c>
      <c r="H47" s="251">
        <v>0.87</v>
      </c>
      <c r="I47" s="251" t="s">
        <v>229</v>
      </c>
      <c r="J47" s="251" t="s">
        <v>164</v>
      </c>
      <c r="K47" s="43" t="s">
        <v>203</v>
      </c>
      <c r="L47" s="139"/>
      <c r="M47" s="43" t="str">
        <f t="shared" si="2"/>
        <v>750MeV</v>
      </c>
      <c r="N47" s="139" t="str">
        <f t="shared" si="3"/>
        <v>650MeV</v>
      </c>
      <c r="O47" s="139">
        <f t="shared" si="7"/>
        <v>353.98</v>
      </c>
      <c r="P47" s="139">
        <f t="shared" si="8"/>
        <v>327.59</v>
      </c>
      <c r="Q47" s="139">
        <f t="shared" si="9"/>
        <v>40.54</v>
      </c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</row>
    <row r="48">
      <c r="A48" s="250"/>
      <c r="B48" s="43">
        <v>3416.0</v>
      </c>
      <c r="C48" s="251" t="s">
        <v>471</v>
      </c>
      <c r="D48" s="43">
        <v>32.865</v>
      </c>
      <c r="E48" s="251">
        <v>15.0</v>
      </c>
      <c r="F48" s="251">
        <v>5.15</v>
      </c>
      <c r="G48" s="251">
        <v>31764.0</v>
      </c>
      <c r="H48" s="251">
        <v>8.16</v>
      </c>
      <c r="I48" s="251" t="s">
        <v>229</v>
      </c>
      <c r="J48" s="251" t="s">
        <v>164</v>
      </c>
      <c r="K48" s="43" t="s">
        <v>203</v>
      </c>
      <c r="L48" s="43"/>
      <c r="M48" s="43" t="str">
        <f t="shared" si="2"/>
        <v>750MeV</v>
      </c>
      <c r="N48" s="139" t="str">
        <f t="shared" si="3"/>
        <v>650MeV</v>
      </c>
      <c r="O48" s="139">
        <f t="shared" si="7"/>
        <v>353.98</v>
      </c>
      <c r="P48" s="139">
        <f t="shared" si="8"/>
        <v>327.59</v>
      </c>
      <c r="Q48" s="139">
        <f t="shared" si="9"/>
        <v>45.69</v>
      </c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</row>
    <row r="49">
      <c r="A49" s="250"/>
      <c r="B49" s="43">
        <v>3417.0</v>
      </c>
      <c r="C49" s="251" t="s">
        <v>471</v>
      </c>
      <c r="D49" s="43">
        <v>32.865</v>
      </c>
      <c r="E49" s="251">
        <v>15.0</v>
      </c>
      <c r="F49" s="251">
        <v>6.68</v>
      </c>
      <c r="G49" s="251">
        <v>36752.0</v>
      </c>
      <c r="H49" s="251">
        <v>8.74</v>
      </c>
      <c r="I49" s="251" t="s">
        <v>229</v>
      </c>
      <c r="J49" s="251" t="s">
        <v>164</v>
      </c>
      <c r="K49" s="43" t="s">
        <v>203</v>
      </c>
      <c r="L49" s="43"/>
      <c r="M49" s="43" t="str">
        <f t="shared" si="2"/>
        <v>750MeV</v>
      </c>
      <c r="N49" s="139" t="str">
        <f t="shared" si="3"/>
        <v>650MeV</v>
      </c>
      <c r="O49" s="139">
        <f t="shared" si="7"/>
        <v>353.98</v>
      </c>
      <c r="P49" s="139">
        <f t="shared" si="8"/>
        <v>327.59</v>
      </c>
      <c r="Q49" s="139">
        <f t="shared" si="9"/>
        <v>52.37</v>
      </c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</row>
    <row r="50">
      <c r="A50" s="632">
        <v>45268.0</v>
      </c>
      <c r="B50" s="52">
        <v>3447.0</v>
      </c>
      <c r="C50" s="168" t="s">
        <v>471</v>
      </c>
      <c r="D50" s="52">
        <v>32.854</v>
      </c>
      <c r="E50" s="168">
        <v>30.0</v>
      </c>
      <c r="F50" s="168">
        <v>78.53</v>
      </c>
      <c r="G50" s="168">
        <v>485739.0</v>
      </c>
      <c r="H50" s="168">
        <v>61.32</v>
      </c>
      <c r="I50" s="168" t="s">
        <v>65</v>
      </c>
      <c r="J50" s="168" t="s">
        <v>164</v>
      </c>
      <c r="K50" s="52" t="s">
        <v>203</v>
      </c>
      <c r="L50" s="52"/>
      <c r="M50" s="52" t="str">
        <f t="shared" si="2"/>
        <v>750MeV</v>
      </c>
      <c r="N50" s="76" t="str">
        <f t="shared" si="3"/>
        <v>650MeV</v>
      </c>
      <c r="O50" s="76">
        <f t="shared" si="7"/>
        <v>432.51</v>
      </c>
      <c r="P50" s="76">
        <f t="shared" si="8"/>
        <v>327.59</v>
      </c>
      <c r="Q50" s="76">
        <f t="shared" si="9"/>
        <v>52.37</v>
      </c>
    </row>
    <row r="51">
      <c r="A51" s="167"/>
      <c r="B51" s="52">
        <v>3448.0</v>
      </c>
      <c r="C51" s="168" t="s">
        <v>471</v>
      </c>
      <c r="D51" s="52">
        <v>32.854</v>
      </c>
      <c r="E51" s="168">
        <v>30.0</v>
      </c>
      <c r="F51" s="168">
        <v>2.24</v>
      </c>
      <c r="G51" s="168">
        <v>31959.0</v>
      </c>
      <c r="H51" s="168">
        <v>9.28</v>
      </c>
      <c r="I51" s="168" t="s">
        <v>65</v>
      </c>
      <c r="J51" s="168" t="s">
        <v>164</v>
      </c>
      <c r="K51" s="52" t="s">
        <v>203</v>
      </c>
      <c r="L51" s="52"/>
      <c r="M51" s="52" t="str">
        <f t="shared" si="2"/>
        <v>750MeV</v>
      </c>
      <c r="N51" s="76" t="str">
        <f t="shared" si="3"/>
        <v>650MeV</v>
      </c>
      <c r="O51" s="76">
        <f t="shared" si="7"/>
        <v>434.75</v>
      </c>
      <c r="P51" s="76">
        <f t="shared" si="8"/>
        <v>327.59</v>
      </c>
      <c r="Q51" s="76">
        <f t="shared" si="9"/>
        <v>52.37</v>
      </c>
    </row>
    <row r="52">
      <c r="A52" s="167"/>
      <c r="B52" s="52">
        <v>3449.0</v>
      </c>
      <c r="C52" s="168" t="s">
        <v>471</v>
      </c>
      <c r="D52" s="52">
        <v>32.854</v>
      </c>
      <c r="E52" s="168">
        <v>30.0</v>
      </c>
      <c r="F52" s="168">
        <v>109.63</v>
      </c>
      <c r="G52" s="168">
        <v>639504.0</v>
      </c>
      <c r="H52" s="168">
        <v>65.25</v>
      </c>
      <c r="I52" s="168" t="s">
        <v>65</v>
      </c>
      <c r="J52" s="168" t="s">
        <v>164</v>
      </c>
      <c r="K52" s="52" t="s">
        <v>203</v>
      </c>
      <c r="L52" s="52"/>
      <c r="M52" s="52" t="str">
        <f t="shared" si="2"/>
        <v>750MeV</v>
      </c>
      <c r="N52" s="76" t="str">
        <f t="shared" si="3"/>
        <v>650MeV</v>
      </c>
      <c r="O52" s="76">
        <f t="shared" si="7"/>
        <v>544.38</v>
      </c>
      <c r="P52" s="76">
        <f t="shared" si="8"/>
        <v>327.59</v>
      </c>
      <c r="Q52" s="76">
        <f t="shared" si="9"/>
        <v>52.37</v>
      </c>
    </row>
    <row r="53">
      <c r="A53" s="167"/>
      <c r="B53" s="52">
        <v>3450.0</v>
      </c>
      <c r="C53" s="168" t="s">
        <v>471</v>
      </c>
      <c r="D53" s="52">
        <v>32.854</v>
      </c>
      <c r="E53" s="168">
        <v>20.0</v>
      </c>
      <c r="F53" s="168">
        <v>22.56</v>
      </c>
      <c r="G53" s="168">
        <v>117295.0</v>
      </c>
      <c r="H53" s="168">
        <v>20.11</v>
      </c>
      <c r="I53" s="168" t="s">
        <v>65</v>
      </c>
      <c r="J53" s="168" t="s">
        <v>164</v>
      </c>
      <c r="K53" s="52" t="s">
        <v>203</v>
      </c>
      <c r="L53" s="52"/>
      <c r="M53" s="52" t="str">
        <f t="shared" si="2"/>
        <v>750MeV</v>
      </c>
      <c r="N53" s="76" t="str">
        <f t="shared" si="3"/>
        <v>650MeV</v>
      </c>
      <c r="O53" s="76">
        <f t="shared" si="7"/>
        <v>566.94</v>
      </c>
      <c r="P53" s="76">
        <f t="shared" si="8"/>
        <v>327.59</v>
      </c>
      <c r="Q53" s="76">
        <f t="shared" si="9"/>
        <v>52.37</v>
      </c>
    </row>
    <row r="54">
      <c r="A54" s="167"/>
      <c r="B54" s="52">
        <v>3451.0</v>
      </c>
      <c r="C54" s="168" t="s">
        <v>471</v>
      </c>
      <c r="D54" s="52">
        <v>32.854</v>
      </c>
      <c r="E54" s="168">
        <v>10.0</v>
      </c>
      <c r="F54" s="168">
        <v>11.28</v>
      </c>
      <c r="G54" s="168">
        <v>68939.0</v>
      </c>
      <c r="H54" s="168">
        <v>19.99</v>
      </c>
      <c r="I54" s="168" t="s">
        <v>65</v>
      </c>
      <c r="J54" s="168" t="s">
        <v>164</v>
      </c>
      <c r="K54" s="52" t="s">
        <v>203</v>
      </c>
      <c r="L54" s="52"/>
      <c r="M54" s="52" t="str">
        <f t="shared" si="2"/>
        <v>750MeV</v>
      </c>
      <c r="N54" s="76" t="str">
        <f t="shared" si="3"/>
        <v>650MeV</v>
      </c>
      <c r="O54" s="76">
        <f t="shared" si="7"/>
        <v>578.22</v>
      </c>
      <c r="P54" s="76">
        <f t="shared" si="8"/>
        <v>327.59</v>
      </c>
      <c r="Q54" s="76">
        <f t="shared" si="9"/>
        <v>52.37</v>
      </c>
    </row>
    <row r="55">
      <c r="A55" s="167"/>
      <c r="B55" s="52">
        <v>3452.0</v>
      </c>
      <c r="C55" s="168" t="s">
        <v>475</v>
      </c>
      <c r="D55" s="52">
        <v>32.854</v>
      </c>
      <c r="E55" s="168">
        <v>30.0</v>
      </c>
      <c r="F55" s="168">
        <v>34.57</v>
      </c>
      <c r="G55" s="168">
        <v>200843.0</v>
      </c>
      <c r="H55" s="168">
        <v>20.57</v>
      </c>
      <c r="I55" s="168" t="s">
        <v>65</v>
      </c>
      <c r="J55" s="168" t="s">
        <v>44</v>
      </c>
      <c r="K55" s="52" t="s">
        <v>203</v>
      </c>
      <c r="L55" s="52"/>
      <c r="M55" s="52" t="str">
        <f t="shared" si="2"/>
        <v>750MeV</v>
      </c>
      <c r="N55" s="76" t="str">
        <f t="shared" si="3"/>
        <v>650MeV</v>
      </c>
      <c r="O55" s="76">
        <f t="shared" si="7"/>
        <v>612.79</v>
      </c>
      <c r="P55" s="76">
        <f t="shared" si="8"/>
        <v>327.59</v>
      </c>
      <c r="Q55" s="76">
        <f t="shared" si="9"/>
        <v>52.37</v>
      </c>
    </row>
    <row r="56">
      <c r="A56" s="167"/>
      <c r="B56" s="52">
        <v>3453.0</v>
      </c>
      <c r="C56" s="168" t="s">
        <v>475</v>
      </c>
      <c r="D56" s="52">
        <v>32.854</v>
      </c>
      <c r="E56" s="168">
        <v>20.0</v>
      </c>
      <c r="F56" s="168">
        <v>7.62</v>
      </c>
      <c r="G56" s="168">
        <v>38702.0</v>
      </c>
      <c r="H56" s="168">
        <v>6.7</v>
      </c>
      <c r="I56" s="168" t="s">
        <v>65</v>
      </c>
      <c r="J56" s="168" t="s">
        <v>53</v>
      </c>
      <c r="K56" s="168" t="s">
        <v>203</v>
      </c>
      <c r="L56" s="52" t="s">
        <v>1015</v>
      </c>
      <c r="M56" s="52" t="str">
        <f t="shared" si="2"/>
        <v>750MeV</v>
      </c>
      <c r="N56" s="76" t="str">
        <f t="shared" si="3"/>
        <v>650MeV</v>
      </c>
      <c r="O56" s="76">
        <f t="shared" si="7"/>
        <v>620.41</v>
      </c>
      <c r="P56" s="76">
        <f t="shared" si="8"/>
        <v>327.59</v>
      </c>
      <c r="Q56" s="76">
        <f t="shared" si="9"/>
        <v>52.37</v>
      </c>
    </row>
    <row r="57">
      <c r="A57" s="167"/>
      <c r="B57" s="52">
        <v>3454.0</v>
      </c>
      <c r="C57" s="168" t="s">
        <v>475</v>
      </c>
      <c r="D57" s="52">
        <v>32.854</v>
      </c>
      <c r="E57" s="168">
        <v>20.0</v>
      </c>
      <c r="F57" s="168">
        <v>16.15</v>
      </c>
      <c r="G57" s="168">
        <v>88800.0</v>
      </c>
      <c r="H57" s="168">
        <v>16.53</v>
      </c>
      <c r="I57" s="168" t="s">
        <v>65</v>
      </c>
      <c r="J57" s="168" t="s">
        <v>53</v>
      </c>
      <c r="K57" s="168" t="s">
        <v>203</v>
      </c>
      <c r="L57" s="52"/>
      <c r="M57" s="52" t="str">
        <f t="shared" si="2"/>
        <v>750MeV</v>
      </c>
      <c r="N57" s="76" t="str">
        <f t="shared" si="3"/>
        <v>650MeV</v>
      </c>
      <c r="O57" s="76">
        <f t="shared" si="7"/>
        <v>636.56</v>
      </c>
      <c r="P57" s="76">
        <f t="shared" si="8"/>
        <v>327.59</v>
      </c>
      <c r="Q57" s="76">
        <f t="shared" si="9"/>
        <v>52.37</v>
      </c>
    </row>
    <row r="58">
      <c r="A58" s="167"/>
      <c r="B58" s="52">
        <v>3455.0</v>
      </c>
      <c r="C58" s="168" t="s">
        <v>475</v>
      </c>
      <c r="D58" s="52">
        <v>32.854</v>
      </c>
      <c r="E58" s="168">
        <v>20.0</v>
      </c>
      <c r="F58" s="168">
        <v>22.24</v>
      </c>
      <c r="G58" s="168">
        <v>113171.0</v>
      </c>
      <c r="H58" s="168">
        <v>19.53</v>
      </c>
      <c r="I58" s="168" t="s">
        <v>65</v>
      </c>
      <c r="J58" s="168" t="s">
        <v>53</v>
      </c>
      <c r="K58" s="168" t="s">
        <v>203</v>
      </c>
      <c r="L58" s="52"/>
      <c r="M58" s="52" t="str">
        <f t="shared" si="2"/>
        <v>750MeV</v>
      </c>
      <c r="N58" s="76" t="str">
        <f t="shared" si="3"/>
        <v>650MeV</v>
      </c>
      <c r="O58" s="76">
        <f t="shared" si="7"/>
        <v>658.8</v>
      </c>
      <c r="P58" s="76">
        <f t="shared" si="8"/>
        <v>327.59</v>
      </c>
      <c r="Q58" s="76">
        <f t="shared" si="9"/>
        <v>52.37</v>
      </c>
    </row>
    <row r="59">
      <c r="A59" s="167"/>
      <c r="B59" s="52">
        <v>3456.0</v>
      </c>
      <c r="C59" s="168" t="s">
        <v>190</v>
      </c>
      <c r="D59" s="52">
        <v>32.854</v>
      </c>
      <c r="E59" s="168">
        <v>10.0</v>
      </c>
      <c r="F59" s="168">
        <v>0.0</v>
      </c>
      <c r="G59" s="168">
        <v>0.0</v>
      </c>
      <c r="H59" s="168">
        <v>0.0</v>
      </c>
      <c r="I59" s="168" t="s">
        <v>65</v>
      </c>
      <c r="J59" s="168" t="s">
        <v>164</v>
      </c>
      <c r="K59" s="168" t="s">
        <v>477</v>
      </c>
      <c r="L59" s="52" t="s">
        <v>632</v>
      </c>
      <c r="M59" s="52" t="str">
        <f t="shared" si="2"/>
        <v>140MeV</v>
      </c>
      <c r="N59" s="76" t="str">
        <f t="shared" si="3"/>
        <v>140MeV</v>
      </c>
      <c r="O59" s="76">
        <f t="shared" si="7"/>
        <v>658.8</v>
      </c>
      <c r="P59" s="76">
        <f t="shared" si="8"/>
        <v>327.59</v>
      </c>
      <c r="Q59" s="76">
        <f t="shared" si="9"/>
        <v>52.37</v>
      </c>
    </row>
    <row r="60">
      <c r="A60" s="167"/>
      <c r="B60" s="52">
        <v>3457.0</v>
      </c>
      <c r="C60" s="168" t="s">
        <v>471</v>
      </c>
      <c r="D60" s="52">
        <v>32.854</v>
      </c>
      <c r="E60" s="168">
        <v>10.0</v>
      </c>
      <c r="F60" s="168">
        <v>12.89</v>
      </c>
      <c r="G60" s="168">
        <v>145875.0</v>
      </c>
      <c r="H60" s="168">
        <v>22.65</v>
      </c>
      <c r="I60" s="168" t="s">
        <v>65</v>
      </c>
      <c r="J60" s="168" t="s">
        <v>164</v>
      </c>
      <c r="K60" s="168" t="s">
        <v>477</v>
      </c>
      <c r="L60" s="52"/>
      <c r="M60" s="52" t="str">
        <f t="shared" si="2"/>
        <v>140MeV</v>
      </c>
      <c r="N60" s="76" t="str">
        <f t="shared" si="3"/>
        <v>140MeV</v>
      </c>
      <c r="O60" s="76">
        <f t="shared" si="7"/>
        <v>671.69</v>
      </c>
      <c r="P60" s="76">
        <f t="shared" si="8"/>
        <v>327.59</v>
      </c>
      <c r="Q60" s="76">
        <f t="shared" si="9"/>
        <v>52.37</v>
      </c>
    </row>
    <row r="61">
      <c r="A61" s="167"/>
      <c r="B61" s="52">
        <v>3458.0</v>
      </c>
      <c r="C61" s="168" t="s">
        <v>471</v>
      </c>
      <c r="D61" s="52">
        <v>32.854</v>
      </c>
      <c r="E61" s="52">
        <v>30.0</v>
      </c>
      <c r="F61" s="168">
        <v>17.77</v>
      </c>
      <c r="G61" s="168">
        <v>87990.0</v>
      </c>
      <c r="H61" s="168">
        <v>10.51</v>
      </c>
      <c r="I61" s="168" t="s">
        <v>65</v>
      </c>
      <c r="J61" s="168" t="s">
        <v>164</v>
      </c>
      <c r="K61" s="168" t="s">
        <v>223</v>
      </c>
      <c r="L61" s="52"/>
      <c r="M61" s="52" t="str">
        <f t="shared" si="2"/>
        <v>750MeV</v>
      </c>
      <c r="N61" s="76" t="str">
        <f t="shared" si="3"/>
        <v>650MeV</v>
      </c>
      <c r="O61" s="76">
        <f t="shared" si="7"/>
        <v>689.46</v>
      </c>
      <c r="P61" s="76">
        <f>if($I61="LD2",$P60+#REF!,$P60+0)</f>
        <v>327.59</v>
      </c>
      <c r="Q61" s="76">
        <f>if($I61="dummy",$Q60+#REF!,$Q60+0)</f>
        <v>52.37</v>
      </c>
    </row>
    <row r="62">
      <c r="A62" s="250"/>
      <c r="B62" s="43">
        <v>3459.0</v>
      </c>
      <c r="C62" s="251" t="s">
        <v>471</v>
      </c>
      <c r="D62" s="43">
        <v>32.854</v>
      </c>
      <c r="E62" s="251">
        <v>30.0</v>
      </c>
      <c r="F62" s="251">
        <v>26.07</v>
      </c>
      <c r="G62" s="251">
        <v>150999.0</v>
      </c>
      <c r="H62" s="251">
        <v>15.57</v>
      </c>
      <c r="I62" s="251" t="s">
        <v>229</v>
      </c>
      <c r="J62" s="251" t="s">
        <v>164</v>
      </c>
      <c r="K62" s="43" t="s">
        <v>203</v>
      </c>
      <c r="L62" s="43"/>
      <c r="M62" s="43" t="str">
        <f t="shared" si="2"/>
        <v>750MeV</v>
      </c>
      <c r="N62" s="139" t="str">
        <f t="shared" si="3"/>
        <v>650MeV</v>
      </c>
      <c r="O62" s="139">
        <f t="shared" si="7"/>
        <v>689.46</v>
      </c>
      <c r="P62" s="139">
        <f t="shared" ref="P62:P189" si="10">if($I62="LD2",$P61+$F62,$P61+0)</f>
        <v>327.59</v>
      </c>
      <c r="Q62" s="139">
        <f t="shared" ref="Q62:Q189" si="11">if($I62="dummy",$Q61+$F62,$Q61+0)</f>
        <v>78.44</v>
      </c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</row>
    <row r="63">
      <c r="A63" s="250"/>
      <c r="B63" s="43">
        <v>3460.0</v>
      </c>
      <c r="C63" s="251" t="s">
        <v>471</v>
      </c>
      <c r="D63" s="43">
        <v>32.854</v>
      </c>
      <c r="E63" s="633">
        <v>15.0</v>
      </c>
      <c r="F63" s="634">
        <v>13.8</v>
      </c>
      <c r="G63" s="251">
        <v>70367.0</v>
      </c>
      <c r="H63" s="251">
        <v>16.86</v>
      </c>
      <c r="I63" s="251" t="s">
        <v>229</v>
      </c>
      <c r="J63" s="251" t="s">
        <v>164</v>
      </c>
      <c r="K63" s="43" t="s">
        <v>203</v>
      </c>
      <c r="L63" s="139"/>
      <c r="M63" s="43" t="str">
        <f t="shared" si="2"/>
        <v>750MeV</v>
      </c>
      <c r="N63" s="139" t="str">
        <f t="shared" si="3"/>
        <v>650MeV</v>
      </c>
      <c r="O63" s="139">
        <f t="shared" si="7"/>
        <v>689.46</v>
      </c>
      <c r="P63" s="139">
        <f t="shared" si="10"/>
        <v>327.59</v>
      </c>
      <c r="Q63" s="261">
        <f t="shared" si="11"/>
        <v>92.24</v>
      </c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</row>
    <row r="64">
      <c r="A64" s="253"/>
      <c r="B64" s="83">
        <v>3461.0</v>
      </c>
      <c r="C64" s="254" t="s">
        <v>471</v>
      </c>
      <c r="D64" s="83">
        <v>32.854</v>
      </c>
      <c r="E64" s="257">
        <v>15.0</v>
      </c>
      <c r="F64" s="258">
        <v>48.22</v>
      </c>
      <c r="G64" s="254">
        <v>965631.0</v>
      </c>
      <c r="H64" s="254">
        <v>60.97</v>
      </c>
      <c r="I64" s="254" t="s">
        <v>101</v>
      </c>
      <c r="J64" s="254" t="s">
        <v>164</v>
      </c>
      <c r="K64" s="83" t="s">
        <v>203</v>
      </c>
      <c r="L64" s="86"/>
      <c r="M64" s="83" t="str">
        <f t="shared" si="2"/>
        <v>750MeV</v>
      </c>
      <c r="N64" s="86" t="str">
        <f t="shared" si="3"/>
        <v>650MeV</v>
      </c>
      <c r="O64" s="86">
        <f t="shared" si="7"/>
        <v>689.46</v>
      </c>
      <c r="P64" s="259">
        <f t="shared" si="10"/>
        <v>375.81</v>
      </c>
      <c r="Q64" s="259">
        <f t="shared" si="11"/>
        <v>92.24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</row>
    <row r="65">
      <c r="A65" s="253"/>
      <c r="B65" s="83">
        <v>3462.0</v>
      </c>
      <c r="C65" s="254" t="s">
        <v>471</v>
      </c>
      <c r="D65" s="83">
        <v>32.854</v>
      </c>
      <c r="E65" s="257">
        <v>15.0</v>
      </c>
      <c r="F65" s="258">
        <v>4.04</v>
      </c>
      <c r="G65" s="254">
        <v>81311.0</v>
      </c>
      <c r="H65" s="254">
        <v>4.96</v>
      </c>
      <c r="I65" s="254" t="s">
        <v>101</v>
      </c>
      <c r="J65" s="254" t="s">
        <v>164</v>
      </c>
      <c r="K65" s="83" t="s">
        <v>203</v>
      </c>
      <c r="L65" s="83" t="s">
        <v>1015</v>
      </c>
      <c r="M65" s="83" t="str">
        <f t="shared" si="2"/>
        <v>750MeV</v>
      </c>
      <c r="N65" s="86" t="str">
        <f t="shared" si="3"/>
        <v>650MeV</v>
      </c>
      <c r="O65" s="86">
        <f t="shared" si="7"/>
        <v>689.46</v>
      </c>
      <c r="P65" s="259">
        <f t="shared" si="10"/>
        <v>379.85</v>
      </c>
      <c r="Q65" s="259">
        <f t="shared" si="11"/>
        <v>92.24</v>
      </c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</row>
    <row r="66">
      <c r="A66" s="253"/>
      <c r="B66" s="83">
        <v>3463.0</v>
      </c>
      <c r="C66" s="83" t="s">
        <v>1017</v>
      </c>
      <c r="D66" s="83">
        <v>32.854</v>
      </c>
      <c r="E66" s="257">
        <v>15.0</v>
      </c>
      <c r="F66" s="258">
        <v>45.47</v>
      </c>
      <c r="G66" s="254">
        <v>1077674.0</v>
      </c>
      <c r="H66" s="254">
        <v>62.02</v>
      </c>
      <c r="I66" s="254" t="s">
        <v>101</v>
      </c>
      <c r="J66" s="254" t="s">
        <v>164</v>
      </c>
      <c r="K66" s="83" t="s">
        <v>203</v>
      </c>
      <c r="L66" s="83" t="s">
        <v>1017</v>
      </c>
      <c r="M66" s="83" t="str">
        <f t="shared" si="2"/>
        <v>750MeV</v>
      </c>
      <c r="N66" s="86" t="str">
        <f t="shared" si="3"/>
        <v>650MeV</v>
      </c>
      <c r="O66" s="86">
        <f t="shared" si="7"/>
        <v>689.46</v>
      </c>
      <c r="P66" s="259">
        <f t="shared" si="10"/>
        <v>425.32</v>
      </c>
      <c r="Q66" s="259">
        <f t="shared" si="11"/>
        <v>92.24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</row>
    <row r="67">
      <c r="A67" s="253"/>
      <c r="B67" s="83">
        <v>3464.0</v>
      </c>
      <c r="C67" s="83" t="s">
        <v>1017</v>
      </c>
      <c r="D67" s="83">
        <v>32.854</v>
      </c>
      <c r="E67" s="257">
        <v>15.0</v>
      </c>
      <c r="F67" s="258">
        <v>12.67</v>
      </c>
      <c r="G67" s="254">
        <v>241814.0</v>
      </c>
      <c r="H67" s="254">
        <v>12.67</v>
      </c>
      <c r="I67" s="254" t="s">
        <v>101</v>
      </c>
      <c r="J67" s="254" t="s">
        <v>164</v>
      </c>
      <c r="K67" s="83" t="s">
        <v>203</v>
      </c>
      <c r="L67" s="83" t="s">
        <v>1017</v>
      </c>
      <c r="M67" s="83" t="str">
        <f t="shared" si="2"/>
        <v>750MeV</v>
      </c>
      <c r="N67" s="86" t="str">
        <f t="shared" si="3"/>
        <v>650MeV</v>
      </c>
      <c r="O67" s="86">
        <f t="shared" si="7"/>
        <v>689.46</v>
      </c>
      <c r="P67" s="259">
        <f t="shared" si="10"/>
        <v>437.99</v>
      </c>
      <c r="Q67" s="259">
        <f t="shared" si="11"/>
        <v>92.24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</row>
    <row r="68">
      <c r="A68" s="253"/>
      <c r="B68" s="83">
        <v>3465.0</v>
      </c>
      <c r="C68" s="254" t="s">
        <v>471</v>
      </c>
      <c r="D68" s="83">
        <v>32.854</v>
      </c>
      <c r="E68" s="254">
        <v>15.0</v>
      </c>
      <c r="F68" s="254">
        <v>45.97</v>
      </c>
      <c r="G68" s="254">
        <v>905768.0</v>
      </c>
      <c r="H68" s="254">
        <v>57.84</v>
      </c>
      <c r="I68" s="254" t="s">
        <v>101</v>
      </c>
      <c r="J68" s="254" t="s">
        <v>164</v>
      </c>
      <c r="K68" s="83" t="s">
        <v>203</v>
      </c>
      <c r="L68" s="86"/>
      <c r="M68" s="83" t="str">
        <f t="shared" si="2"/>
        <v>750MeV</v>
      </c>
      <c r="N68" s="86" t="str">
        <f t="shared" si="3"/>
        <v>650MeV</v>
      </c>
      <c r="O68" s="86">
        <f t="shared" si="7"/>
        <v>689.46</v>
      </c>
      <c r="P68" s="259">
        <f t="shared" si="10"/>
        <v>483.96</v>
      </c>
      <c r="Q68" s="259">
        <f t="shared" si="11"/>
        <v>92.24</v>
      </c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</row>
    <row r="69">
      <c r="A69" s="157"/>
      <c r="B69" s="83">
        <v>3466.0</v>
      </c>
      <c r="C69" s="254" t="s">
        <v>471</v>
      </c>
      <c r="D69" s="83">
        <v>32.854</v>
      </c>
      <c r="E69" s="83">
        <v>15.0</v>
      </c>
      <c r="F69" s="83">
        <v>33.64</v>
      </c>
      <c r="G69" s="83">
        <v>670557.0</v>
      </c>
      <c r="H69" s="83">
        <v>46.57</v>
      </c>
      <c r="I69" s="254" t="s">
        <v>101</v>
      </c>
      <c r="J69" s="254" t="s">
        <v>164</v>
      </c>
      <c r="K69" s="83" t="s">
        <v>203</v>
      </c>
      <c r="L69" s="83"/>
      <c r="M69" s="83" t="str">
        <f t="shared" si="2"/>
        <v>750MeV</v>
      </c>
      <c r="N69" s="86" t="str">
        <f t="shared" si="3"/>
        <v>650MeV</v>
      </c>
      <c r="O69" s="86">
        <f t="shared" si="7"/>
        <v>689.46</v>
      </c>
      <c r="P69" s="259">
        <f t="shared" si="10"/>
        <v>517.6</v>
      </c>
      <c r="Q69" s="259">
        <f t="shared" si="11"/>
        <v>92.24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>
      <c r="A70" s="86"/>
      <c r="B70" s="83">
        <v>3467.0</v>
      </c>
      <c r="C70" s="83" t="s">
        <v>471</v>
      </c>
      <c r="D70" s="83">
        <v>32.854</v>
      </c>
      <c r="E70" s="83">
        <v>15.0</v>
      </c>
      <c r="F70" s="83">
        <v>34.49</v>
      </c>
      <c r="G70" s="83">
        <v>762568.0</v>
      </c>
      <c r="H70" s="83">
        <v>66.81</v>
      </c>
      <c r="I70" s="254" t="s">
        <v>101</v>
      </c>
      <c r="J70" s="254" t="s">
        <v>164</v>
      </c>
      <c r="K70" s="83" t="s">
        <v>203</v>
      </c>
      <c r="L70" s="83"/>
      <c r="M70" s="83" t="str">
        <f t="shared" si="2"/>
        <v>750MeV</v>
      </c>
      <c r="N70" s="86" t="str">
        <f t="shared" si="3"/>
        <v>650MeV</v>
      </c>
      <c r="O70" s="86">
        <f t="shared" si="7"/>
        <v>689.46</v>
      </c>
      <c r="P70" s="259">
        <f t="shared" si="10"/>
        <v>552.09</v>
      </c>
      <c r="Q70" s="259">
        <f t="shared" si="11"/>
        <v>92.24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>
      <c r="A71" s="86"/>
      <c r="B71" s="83">
        <v>3468.0</v>
      </c>
      <c r="C71" s="83" t="s">
        <v>471</v>
      </c>
      <c r="D71" s="83">
        <v>32.854</v>
      </c>
      <c r="E71" s="83">
        <v>15.0</v>
      </c>
      <c r="F71" s="83">
        <v>49.39</v>
      </c>
      <c r="G71" s="83">
        <v>1000402.0</v>
      </c>
      <c r="H71" s="83">
        <v>60.37</v>
      </c>
      <c r="I71" s="254" t="s">
        <v>101</v>
      </c>
      <c r="J71" s="254" t="s">
        <v>164</v>
      </c>
      <c r="K71" s="83" t="s">
        <v>203</v>
      </c>
      <c r="L71" s="83"/>
      <c r="M71" s="83" t="str">
        <f t="shared" si="2"/>
        <v>750MeV</v>
      </c>
      <c r="N71" s="86" t="str">
        <f t="shared" si="3"/>
        <v>650MeV</v>
      </c>
      <c r="O71" s="86">
        <f t="shared" si="7"/>
        <v>689.46</v>
      </c>
      <c r="P71" s="259">
        <f t="shared" si="10"/>
        <v>601.48</v>
      </c>
      <c r="Q71" s="259">
        <f t="shared" si="11"/>
        <v>92.24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>
      <c r="A72" s="86"/>
      <c r="B72" s="83">
        <v>3469.0</v>
      </c>
      <c r="C72" s="83" t="s">
        <v>471</v>
      </c>
      <c r="D72" s="83">
        <v>32.854</v>
      </c>
      <c r="E72" s="83">
        <v>15.0</v>
      </c>
      <c r="F72" s="83">
        <v>45.36</v>
      </c>
      <c r="G72" s="83">
        <v>907495.0</v>
      </c>
      <c r="H72" s="83">
        <v>53.68</v>
      </c>
      <c r="I72" s="254" t="s">
        <v>101</v>
      </c>
      <c r="J72" s="254" t="s">
        <v>164</v>
      </c>
      <c r="K72" s="83" t="s">
        <v>203</v>
      </c>
      <c r="L72" s="83"/>
      <c r="M72" s="83" t="str">
        <f t="shared" si="2"/>
        <v>750MeV</v>
      </c>
      <c r="N72" s="86" t="str">
        <f t="shared" si="3"/>
        <v>650MeV</v>
      </c>
      <c r="O72" s="86">
        <f t="shared" si="7"/>
        <v>689.46</v>
      </c>
      <c r="P72" s="259">
        <f t="shared" si="10"/>
        <v>646.84</v>
      </c>
      <c r="Q72" s="259">
        <f t="shared" si="11"/>
        <v>92.24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>
      <c r="A73" s="157"/>
      <c r="B73" s="83">
        <v>3470.0</v>
      </c>
      <c r="C73" s="83" t="s">
        <v>471</v>
      </c>
      <c r="D73" s="83">
        <v>32.854</v>
      </c>
      <c r="E73" s="83">
        <v>10.0</v>
      </c>
      <c r="F73" s="83">
        <v>15.0</v>
      </c>
      <c r="G73" s="83">
        <v>243289.0</v>
      </c>
      <c r="H73" s="83">
        <v>27.56</v>
      </c>
      <c r="I73" s="254" t="s">
        <v>101</v>
      </c>
      <c r="J73" s="254" t="s">
        <v>164</v>
      </c>
      <c r="K73" s="83" t="s">
        <v>203</v>
      </c>
      <c r="L73" s="83"/>
      <c r="M73" s="83" t="str">
        <f t="shared" si="2"/>
        <v>750MeV</v>
      </c>
      <c r="N73" s="86" t="str">
        <f t="shared" si="3"/>
        <v>650MeV</v>
      </c>
      <c r="O73" s="86">
        <f t="shared" si="7"/>
        <v>689.46</v>
      </c>
      <c r="P73" s="259">
        <f t="shared" si="10"/>
        <v>661.84</v>
      </c>
      <c r="Q73" s="259">
        <f t="shared" si="11"/>
        <v>92.24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>
      <c r="A74" s="86"/>
      <c r="B74" s="83">
        <v>3471.0</v>
      </c>
      <c r="C74" s="83" t="s">
        <v>471</v>
      </c>
      <c r="D74" s="83">
        <v>32.854</v>
      </c>
      <c r="E74" s="83">
        <v>5.0</v>
      </c>
      <c r="F74" s="83">
        <v>7.25</v>
      </c>
      <c r="G74" s="83">
        <v>110671.0</v>
      </c>
      <c r="H74" s="83">
        <v>23.51</v>
      </c>
      <c r="I74" s="254" t="s">
        <v>101</v>
      </c>
      <c r="J74" s="254" t="s">
        <v>164</v>
      </c>
      <c r="K74" s="83" t="s">
        <v>203</v>
      </c>
      <c r="L74" s="83"/>
      <c r="M74" s="83" t="str">
        <f t="shared" si="2"/>
        <v>750MeV</v>
      </c>
      <c r="N74" s="86" t="str">
        <f t="shared" si="3"/>
        <v>650MeV</v>
      </c>
      <c r="O74" s="86">
        <f t="shared" si="7"/>
        <v>689.46</v>
      </c>
      <c r="P74" s="259">
        <f t="shared" si="10"/>
        <v>669.09</v>
      </c>
      <c r="Q74" s="259">
        <f t="shared" si="11"/>
        <v>92.24</v>
      </c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>
      <c r="A75" s="86"/>
      <c r="B75" s="83">
        <v>3472.0</v>
      </c>
      <c r="C75" s="83" t="s">
        <v>190</v>
      </c>
      <c r="D75" s="83">
        <v>32.854</v>
      </c>
      <c r="E75" s="83">
        <v>15.0</v>
      </c>
      <c r="F75" s="83">
        <v>0.0</v>
      </c>
      <c r="G75" s="83">
        <v>0.0</v>
      </c>
      <c r="H75" s="83">
        <v>0.0</v>
      </c>
      <c r="I75" s="254" t="s">
        <v>101</v>
      </c>
      <c r="J75" s="254" t="s">
        <v>164</v>
      </c>
      <c r="K75" s="83" t="s">
        <v>203</v>
      </c>
      <c r="L75" s="83"/>
      <c r="M75" s="83" t="str">
        <f t="shared" si="2"/>
        <v>750MeV</v>
      </c>
      <c r="N75" s="86" t="str">
        <f t="shared" si="3"/>
        <v>650MeV</v>
      </c>
      <c r="O75" s="86">
        <f t="shared" si="7"/>
        <v>689.46</v>
      </c>
      <c r="P75" s="259">
        <f t="shared" si="10"/>
        <v>669.09</v>
      </c>
      <c r="Q75" s="259">
        <f t="shared" si="11"/>
        <v>92.24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>
      <c r="A76" s="86"/>
      <c r="B76" s="83">
        <v>3473.0</v>
      </c>
      <c r="C76" s="83" t="s">
        <v>475</v>
      </c>
      <c r="D76" s="83">
        <v>32.854</v>
      </c>
      <c r="E76" s="83">
        <v>15.0</v>
      </c>
      <c r="F76" s="83">
        <v>17.84</v>
      </c>
      <c r="G76" s="83">
        <v>367368.0</v>
      </c>
      <c r="H76" s="83">
        <v>24.17</v>
      </c>
      <c r="I76" s="254" t="s">
        <v>101</v>
      </c>
      <c r="J76" s="83" t="s">
        <v>44</v>
      </c>
      <c r="K76" s="83" t="s">
        <v>203</v>
      </c>
      <c r="L76" s="83"/>
      <c r="M76" s="83" t="str">
        <f t="shared" si="2"/>
        <v>750MeV</v>
      </c>
      <c r="N76" s="86" t="str">
        <f t="shared" si="3"/>
        <v>650MeV</v>
      </c>
      <c r="O76" s="86">
        <f t="shared" si="7"/>
        <v>689.46</v>
      </c>
      <c r="P76" s="259">
        <f t="shared" si="10"/>
        <v>686.93</v>
      </c>
      <c r="Q76" s="259">
        <f t="shared" si="11"/>
        <v>92.24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>
      <c r="A77" s="86"/>
      <c r="B77" s="83">
        <v>3474.0</v>
      </c>
      <c r="C77" s="83" t="s">
        <v>475</v>
      </c>
      <c r="D77" s="83">
        <v>32.854</v>
      </c>
      <c r="E77" s="83">
        <v>10.0</v>
      </c>
      <c r="F77" s="83">
        <v>22.22</v>
      </c>
      <c r="G77" s="83">
        <v>360067.0</v>
      </c>
      <c r="H77" s="83">
        <v>40.52</v>
      </c>
      <c r="I77" s="83" t="s">
        <v>101</v>
      </c>
      <c r="J77" s="83" t="s">
        <v>53</v>
      </c>
      <c r="K77" s="83" t="s">
        <v>203</v>
      </c>
      <c r="L77" s="83"/>
      <c r="M77" s="83" t="str">
        <f t="shared" si="2"/>
        <v>750MeV</v>
      </c>
      <c r="N77" s="86" t="str">
        <f t="shared" si="3"/>
        <v>650MeV</v>
      </c>
      <c r="O77" s="86">
        <f t="shared" si="7"/>
        <v>689.46</v>
      </c>
      <c r="P77" s="259">
        <f t="shared" si="10"/>
        <v>709.15</v>
      </c>
      <c r="Q77" s="259">
        <f t="shared" si="11"/>
        <v>92.24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>
      <c r="A78" s="86"/>
      <c r="B78" s="83">
        <v>3475.0</v>
      </c>
      <c r="C78" s="83" t="s">
        <v>190</v>
      </c>
      <c r="D78" s="83">
        <v>32.854</v>
      </c>
      <c r="E78" s="83">
        <v>5.0</v>
      </c>
      <c r="F78" s="83">
        <v>0.0</v>
      </c>
      <c r="G78" s="83">
        <v>1642.0</v>
      </c>
      <c r="H78" s="83">
        <v>0.0</v>
      </c>
      <c r="I78" s="254" t="s">
        <v>101</v>
      </c>
      <c r="J78" s="83" t="s">
        <v>53</v>
      </c>
      <c r="K78" s="83" t="s">
        <v>203</v>
      </c>
      <c r="L78" s="83"/>
      <c r="M78" s="83" t="str">
        <f t="shared" si="2"/>
        <v>750MeV</v>
      </c>
      <c r="N78" s="86" t="str">
        <f t="shared" si="3"/>
        <v>650MeV</v>
      </c>
      <c r="O78" s="86">
        <f t="shared" si="7"/>
        <v>689.46</v>
      </c>
      <c r="P78" s="259">
        <f t="shared" si="10"/>
        <v>709.15</v>
      </c>
      <c r="Q78" s="259">
        <f t="shared" si="11"/>
        <v>92.24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>
      <c r="A79" s="86"/>
      <c r="B79" s="83">
        <v>3476.0</v>
      </c>
      <c r="C79" s="83" t="s">
        <v>471</v>
      </c>
      <c r="D79" s="83">
        <v>32.854</v>
      </c>
      <c r="E79" s="83">
        <v>5.0</v>
      </c>
      <c r="F79" s="83">
        <v>5.58</v>
      </c>
      <c r="G79" s="83">
        <v>159842.0</v>
      </c>
      <c r="H79" s="83">
        <v>19.08</v>
      </c>
      <c r="I79" s="254" t="s">
        <v>101</v>
      </c>
      <c r="J79" s="254" t="s">
        <v>164</v>
      </c>
      <c r="K79" s="83" t="s">
        <v>477</v>
      </c>
      <c r="L79" s="83"/>
      <c r="M79" s="83" t="str">
        <f t="shared" si="2"/>
        <v>140MeV</v>
      </c>
      <c r="N79" s="86" t="str">
        <f t="shared" si="3"/>
        <v>140MeV</v>
      </c>
      <c r="O79" s="86">
        <f t="shared" si="7"/>
        <v>689.46</v>
      </c>
      <c r="P79" s="259">
        <f t="shared" si="10"/>
        <v>714.73</v>
      </c>
      <c r="Q79" s="259">
        <f t="shared" si="11"/>
        <v>92.24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>
      <c r="A80" s="86"/>
      <c r="B80" s="83">
        <v>3477.0</v>
      </c>
      <c r="C80" s="83" t="s">
        <v>471</v>
      </c>
      <c r="D80" s="83">
        <v>32.854</v>
      </c>
      <c r="E80" s="83">
        <v>15.0</v>
      </c>
      <c r="F80" s="83">
        <v>8.55</v>
      </c>
      <c r="G80" s="83">
        <v>151512.0</v>
      </c>
      <c r="H80" s="83">
        <v>10.14</v>
      </c>
      <c r="I80" s="254" t="s">
        <v>101</v>
      </c>
      <c r="J80" s="254" t="s">
        <v>164</v>
      </c>
      <c r="K80" s="83" t="s">
        <v>223</v>
      </c>
      <c r="L80" s="83"/>
      <c r="M80" s="83" t="str">
        <f t="shared" si="2"/>
        <v>750MeV</v>
      </c>
      <c r="N80" s="86" t="str">
        <f t="shared" si="3"/>
        <v>650MeV</v>
      </c>
      <c r="O80" s="86">
        <f t="shared" si="7"/>
        <v>689.46</v>
      </c>
      <c r="P80" s="259">
        <f t="shared" si="10"/>
        <v>723.28</v>
      </c>
      <c r="Q80" s="259">
        <f t="shared" si="11"/>
        <v>92.24</v>
      </c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>
      <c r="A81" s="156">
        <v>45270.0</v>
      </c>
      <c r="B81" s="52">
        <v>3503.0</v>
      </c>
      <c r="C81" s="52" t="s">
        <v>471</v>
      </c>
      <c r="D81" s="52">
        <v>32.852</v>
      </c>
      <c r="E81" s="52">
        <v>30.0</v>
      </c>
      <c r="F81" s="52">
        <v>100.84</v>
      </c>
      <c r="G81" s="52">
        <v>568273.0</v>
      </c>
      <c r="H81" s="52">
        <v>65.48</v>
      </c>
      <c r="I81" s="52" t="s">
        <v>65</v>
      </c>
      <c r="J81" s="52" t="s">
        <v>164</v>
      </c>
      <c r="K81" s="52" t="s">
        <v>203</v>
      </c>
      <c r="L81" s="52"/>
      <c r="M81" s="52" t="str">
        <f t="shared" si="2"/>
        <v>750MeV</v>
      </c>
      <c r="N81" s="76" t="str">
        <f t="shared" si="3"/>
        <v>650MeV</v>
      </c>
      <c r="O81" s="76">
        <f t="shared" si="7"/>
        <v>790.3</v>
      </c>
      <c r="P81" s="262">
        <f t="shared" si="10"/>
        <v>723.28</v>
      </c>
      <c r="Q81" s="262">
        <f t="shared" si="11"/>
        <v>92.24</v>
      </c>
    </row>
    <row r="82">
      <c r="A82" s="76"/>
      <c r="B82" s="52">
        <v>3504.0</v>
      </c>
      <c r="C82" s="52" t="s">
        <v>471</v>
      </c>
      <c r="D82" s="52">
        <v>32.852</v>
      </c>
      <c r="E82" s="52">
        <v>30.0</v>
      </c>
      <c r="F82" s="52">
        <v>94.96</v>
      </c>
      <c r="G82" s="52">
        <v>531242.0</v>
      </c>
      <c r="H82" s="52">
        <v>60.53</v>
      </c>
      <c r="I82" s="52" t="s">
        <v>65</v>
      </c>
      <c r="J82" s="52" t="s">
        <v>164</v>
      </c>
      <c r="K82" s="52" t="s">
        <v>203</v>
      </c>
      <c r="L82" s="52"/>
      <c r="M82" s="52" t="str">
        <f t="shared" si="2"/>
        <v>750MeV</v>
      </c>
      <c r="N82" s="76" t="str">
        <f t="shared" si="3"/>
        <v>650MeV</v>
      </c>
      <c r="O82" s="76">
        <f t="shared" si="7"/>
        <v>885.26</v>
      </c>
      <c r="P82" s="262">
        <f t="shared" si="10"/>
        <v>723.28</v>
      </c>
      <c r="Q82" s="262">
        <f t="shared" si="11"/>
        <v>92.24</v>
      </c>
    </row>
    <row r="83">
      <c r="A83" s="76"/>
      <c r="B83" s="52">
        <v>3505.0</v>
      </c>
      <c r="C83" s="52" t="s">
        <v>471</v>
      </c>
      <c r="D83" s="52">
        <v>32.852</v>
      </c>
      <c r="E83" s="52">
        <v>20.0</v>
      </c>
      <c r="F83" s="52">
        <v>16.27</v>
      </c>
      <c r="G83" s="52">
        <v>93555.0</v>
      </c>
      <c r="H83" s="52">
        <v>19.6</v>
      </c>
      <c r="I83" s="52" t="s">
        <v>65</v>
      </c>
      <c r="J83" s="52" t="s">
        <v>164</v>
      </c>
      <c r="K83" s="52" t="s">
        <v>203</v>
      </c>
      <c r="L83" s="52"/>
      <c r="M83" s="52" t="str">
        <f t="shared" si="2"/>
        <v>750MeV</v>
      </c>
      <c r="N83" s="76" t="str">
        <f t="shared" si="3"/>
        <v>650MeV</v>
      </c>
      <c r="O83" s="76">
        <f t="shared" si="7"/>
        <v>901.53</v>
      </c>
      <c r="P83" s="262">
        <f t="shared" si="10"/>
        <v>723.28</v>
      </c>
      <c r="Q83" s="262">
        <f t="shared" si="11"/>
        <v>92.24</v>
      </c>
    </row>
    <row r="84">
      <c r="A84" s="76"/>
      <c r="B84" s="52">
        <v>3506.0</v>
      </c>
      <c r="C84" s="52" t="s">
        <v>471</v>
      </c>
      <c r="D84" s="52">
        <v>32.852</v>
      </c>
      <c r="E84" s="52">
        <v>10.0</v>
      </c>
      <c r="F84" s="52">
        <v>11.32</v>
      </c>
      <c r="G84" s="52">
        <v>67779.0</v>
      </c>
      <c r="H84" s="52">
        <v>20.07</v>
      </c>
      <c r="I84" s="52" t="s">
        <v>65</v>
      </c>
      <c r="J84" s="52" t="s">
        <v>164</v>
      </c>
      <c r="K84" s="52" t="s">
        <v>203</v>
      </c>
      <c r="L84" s="52"/>
      <c r="M84" s="52" t="str">
        <f t="shared" si="2"/>
        <v>750MeV</v>
      </c>
      <c r="N84" s="76" t="str">
        <f t="shared" si="3"/>
        <v>650MeV</v>
      </c>
      <c r="O84" s="76">
        <f t="shared" si="7"/>
        <v>912.85</v>
      </c>
      <c r="P84" s="262">
        <f t="shared" si="10"/>
        <v>723.28</v>
      </c>
      <c r="Q84" s="262">
        <f t="shared" si="11"/>
        <v>92.24</v>
      </c>
    </row>
    <row r="85">
      <c r="A85" s="76"/>
      <c r="B85" s="52">
        <v>3507.0</v>
      </c>
      <c r="C85" s="52" t="s">
        <v>475</v>
      </c>
      <c r="D85" s="52">
        <v>32.852</v>
      </c>
      <c r="E85" s="52">
        <v>30.0</v>
      </c>
      <c r="F85" s="52">
        <v>26.82</v>
      </c>
      <c r="G85" s="52">
        <v>161303.0</v>
      </c>
      <c r="H85" s="52">
        <v>20.36</v>
      </c>
      <c r="I85" s="52" t="s">
        <v>65</v>
      </c>
      <c r="J85" s="52" t="s">
        <v>44</v>
      </c>
      <c r="K85" s="52" t="s">
        <v>203</v>
      </c>
      <c r="L85" s="52"/>
      <c r="M85" s="52" t="str">
        <f t="shared" si="2"/>
        <v>750MeV</v>
      </c>
      <c r="N85" s="76" t="str">
        <f t="shared" si="3"/>
        <v>650MeV</v>
      </c>
      <c r="O85" s="76">
        <f t="shared" si="7"/>
        <v>939.67</v>
      </c>
      <c r="P85" s="262">
        <f t="shared" si="10"/>
        <v>723.28</v>
      </c>
      <c r="Q85" s="262">
        <f t="shared" si="11"/>
        <v>92.24</v>
      </c>
    </row>
    <row r="86">
      <c r="A86" s="76"/>
      <c r="B86" s="52">
        <v>3508.0</v>
      </c>
      <c r="C86" s="52" t="s">
        <v>475</v>
      </c>
      <c r="D86" s="52">
        <v>32.852</v>
      </c>
      <c r="E86" s="52">
        <v>20.0</v>
      </c>
      <c r="F86" s="52">
        <v>40.64</v>
      </c>
      <c r="G86" s="52">
        <v>239596.0</v>
      </c>
      <c r="H86" s="52">
        <v>50.01</v>
      </c>
      <c r="I86" s="52" t="s">
        <v>65</v>
      </c>
      <c r="J86" s="52" t="s">
        <v>53</v>
      </c>
      <c r="K86" s="52" t="s">
        <v>203</v>
      </c>
      <c r="L86" s="76"/>
      <c r="M86" s="52" t="str">
        <f t="shared" si="2"/>
        <v>750MeV</v>
      </c>
      <c r="N86" s="76" t="str">
        <f t="shared" si="3"/>
        <v>650MeV</v>
      </c>
      <c r="O86" s="76">
        <f t="shared" si="7"/>
        <v>980.31</v>
      </c>
      <c r="P86" s="262">
        <f t="shared" si="10"/>
        <v>723.28</v>
      </c>
      <c r="Q86" s="262">
        <f t="shared" si="11"/>
        <v>92.24</v>
      </c>
    </row>
    <row r="87">
      <c r="A87" s="76"/>
      <c r="B87" s="52">
        <v>3509.0</v>
      </c>
      <c r="C87" s="52" t="s">
        <v>471</v>
      </c>
      <c r="D87" s="52">
        <v>32.852</v>
      </c>
      <c r="E87" s="52">
        <v>10.0</v>
      </c>
      <c r="F87" s="52">
        <v>11.95</v>
      </c>
      <c r="G87" s="52">
        <v>145901.0</v>
      </c>
      <c r="H87" s="52">
        <v>25.11</v>
      </c>
      <c r="I87" s="52" t="s">
        <v>65</v>
      </c>
      <c r="J87" s="52" t="s">
        <v>164</v>
      </c>
      <c r="K87" s="52" t="s">
        <v>477</v>
      </c>
      <c r="L87" s="76"/>
      <c r="M87" s="52" t="str">
        <f t="shared" si="2"/>
        <v>140MeV</v>
      </c>
      <c r="N87" s="76" t="str">
        <f t="shared" si="3"/>
        <v>140MeV</v>
      </c>
      <c r="O87" s="76">
        <f t="shared" si="7"/>
        <v>992.26</v>
      </c>
      <c r="P87" s="262">
        <f t="shared" si="10"/>
        <v>723.28</v>
      </c>
      <c r="Q87" s="262">
        <f t="shared" si="11"/>
        <v>92.24</v>
      </c>
    </row>
    <row r="88">
      <c r="A88" s="76"/>
      <c r="B88" s="52">
        <v>3510.0</v>
      </c>
      <c r="C88" s="52" t="s">
        <v>190</v>
      </c>
      <c r="D88" s="52">
        <v>32.852</v>
      </c>
      <c r="E88" s="52">
        <v>30.0</v>
      </c>
      <c r="F88" s="52">
        <v>0.0</v>
      </c>
      <c r="G88" s="52">
        <v>11209.0</v>
      </c>
      <c r="H88" s="52">
        <v>2.08</v>
      </c>
      <c r="I88" s="52" t="s">
        <v>65</v>
      </c>
      <c r="J88" s="52" t="s">
        <v>164</v>
      </c>
      <c r="K88" s="52" t="s">
        <v>223</v>
      </c>
      <c r="L88" s="52" t="s">
        <v>1019</v>
      </c>
      <c r="M88" s="52" t="str">
        <f t="shared" si="2"/>
        <v>750MeV</v>
      </c>
      <c r="N88" s="76" t="str">
        <f t="shared" si="3"/>
        <v>650MeV</v>
      </c>
      <c r="O88" s="76">
        <f t="shared" si="7"/>
        <v>992.26</v>
      </c>
      <c r="P88" s="262">
        <f t="shared" si="10"/>
        <v>723.28</v>
      </c>
      <c r="Q88" s="262">
        <f t="shared" si="11"/>
        <v>92.24</v>
      </c>
    </row>
    <row r="89">
      <c r="A89" s="76"/>
      <c r="B89" s="52">
        <v>3511.0</v>
      </c>
      <c r="C89" s="52" t="s">
        <v>471</v>
      </c>
      <c r="D89" s="52">
        <v>32.852</v>
      </c>
      <c r="E89" s="52">
        <v>30.0</v>
      </c>
      <c r="F89" s="52">
        <v>17.17</v>
      </c>
      <c r="G89" s="52">
        <v>87187.0</v>
      </c>
      <c r="H89" s="52">
        <v>10.0</v>
      </c>
      <c r="I89" s="118" t="s">
        <v>65</v>
      </c>
      <c r="J89" s="118" t="s">
        <v>164</v>
      </c>
      <c r="K89" s="52" t="s">
        <v>223</v>
      </c>
      <c r="L89" s="76"/>
      <c r="M89" s="52" t="str">
        <f t="shared" si="2"/>
        <v>750MeV</v>
      </c>
      <c r="N89" s="76" t="str">
        <f t="shared" si="3"/>
        <v>650MeV</v>
      </c>
      <c r="O89" s="76">
        <f t="shared" si="7"/>
        <v>1009.43</v>
      </c>
      <c r="P89" s="262">
        <f t="shared" si="10"/>
        <v>723.28</v>
      </c>
      <c r="Q89" s="262">
        <f t="shared" si="11"/>
        <v>92.24</v>
      </c>
    </row>
    <row r="90">
      <c r="A90" s="139"/>
      <c r="B90" s="43">
        <v>3512.0</v>
      </c>
      <c r="C90" s="43" t="s">
        <v>471</v>
      </c>
      <c r="D90" s="43">
        <v>32.852</v>
      </c>
      <c r="E90" s="43">
        <v>30.0</v>
      </c>
      <c r="F90" s="43">
        <v>25.79</v>
      </c>
      <c r="G90" s="43">
        <v>145286.0</v>
      </c>
      <c r="H90" s="43">
        <v>15.69</v>
      </c>
      <c r="I90" s="43" t="s">
        <v>229</v>
      </c>
      <c r="J90" s="43" t="s">
        <v>164</v>
      </c>
      <c r="K90" s="43" t="s">
        <v>203</v>
      </c>
      <c r="L90" s="139"/>
      <c r="M90" s="43" t="str">
        <f t="shared" si="2"/>
        <v>750MeV</v>
      </c>
      <c r="N90" s="139" t="str">
        <f t="shared" si="3"/>
        <v>650MeV</v>
      </c>
      <c r="O90" s="139">
        <f t="shared" si="7"/>
        <v>1009.43</v>
      </c>
      <c r="P90" s="261">
        <f t="shared" si="10"/>
        <v>723.28</v>
      </c>
      <c r="Q90" s="261">
        <f t="shared" si="11"/>
        <v>118.03</v>
      </c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</row>
    <row r="91">
      <c r="A91" s="139"/>
      <c r="B91" s="43">
        <v>3513.0</v>
      </c>
      <c r="C91" s="43" t="s">
        <v>471</v>
      </c>
      <c r="D91" s="43">
        <v>32.852</v>
      </c>
      <c r="E91" s="43">
        <v>15.0</v>
      </c>
      <c r="F91" s="43">
        <v>15.06</v>
      </c>
      <c r="G91" s="43">
        <v>73445.0</v>
      </c>
      <c r="H91" s="43">
        <v>17.39</v>
      </c>
      <c r="I91" s="43" t="s">
        <v>229</v>
      </c>
      <c r="J91" s="43" t="s">
        <v>164</v>
      </c>
      <c r="K91" s="43" t="s">
        <v>203</v>
      </c>
      <c r="L91" s="139"/>
      <c r="M91" s="43" t="str">
        <f t="shared" si="2"/>
        <v>750MeV</v>
      </c>
      <c r="N91" s="139" t="str">
        <f t="shared" si="3"/>
        <v>650MeV</v>
      </c>
      <c r="O91" s="139">
        <f t="shared" si="7"/>
        <v>1009.43</v>
      </c>
      <c r="P91" s="261">
        <f t="shared" si="10"/>
        <v>723.28</v>
      </c>
      <c r="Q91" s="261">
        <f t="shared" si="11"/>
        <v>133.09</v>
      </c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</row>
    <row r="92">
      <c r="A92" s="86"/>
      <c r="B92" s="83">
        <v>3514.0</v>
      </c>
      <c r="C92" s="83" t="s">
        <v>471</v>
      </c>
      <c r="D92" s="83">
        <v>32.852</v>
      </c>
      <c r="E92" s="83">
        <v>15.0</v>
      </c>
      <c r="F92" s="83">
        <v>21.95</v>
      </c>
      <c r="G92" s="83">
        <v>427395.0</v>
      </c>
      <c r="H92" s="83">
        <v>27.87</v>
      </c>
      <c r="I92" s="83" t="s">
        <v>101</v>
      </c>
      <c r="J92" s="83" t="s">
        <v>164</v>
      </c>
      <c r="K92" s="83" t="s">
        <v>203</v>
      </c>
      <c r="L92" s="86"/>
      <c r="M92" s="83" t="str">
        <f t="shared" si="2"/>
        <v>750MeV</v>
      </c>
      <c r="N92" s="86" t="str">
        <f t="shared" si="3"/>
        <v>650MeV</v>
      </c>
      <c r="O92" s="86">
        <f t="shared" si="7"/>
        <v>1009.43</v>
      </c>
      <c r="P92" s="259">
        <f t="shared" si="10"/>
        <v>745.23</v>
      </c>
      <c r="Q92" s="259">
        <f t="shared" si="11"/>
        <v>133.09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>
      <c r="A93" s="86"/>
      <c r="B93" s="83">
        <v>3515.0</v>
      </c>
      <c r="C93" s="83" t="s">
        <v>471</v>
      </c>
      <c r="D93" s="83">
        <v>32.852</v>
      </c>
      <c r="E93" s="83">
        <v>15.0</v>
      </c>
      <c r="F93" s="83">
        <v>49.84</v>
      </c>
      <c r="G93" s="83">
        <v>956579.0</v>
      </c>
      <c r="H93" s="83">
        <v>59.4</v>
      </c>
      <c r="I93" s="83" t="s">
        <v>101</v>
      </c>
      <c r="J93" s="83" t="s">
        <v>164</v>
      </c>
      <c r="K93" s="83" t="s">
        <v>203</v>
      </c>
      <c r="L93" s="86"/>
      <c r="M93" s="83" t="str">
        <f t="shared" si="2"/>
        <v>750MeV</v>
      </c>
      <c r="N93" s="86" t="str">
        <f t="shared" si="3"/>
        <v>650MeV</v>
      </c>
      <c r="O93" s="86">
        <f t="shared" si="7"/>
        <v>1009.43</v>
      </c>
      <c r="P93" s="259">
        <f t="shared" si="10"/>
        <v>795.07</v>
      </c>
      <c r="Q93" s="259">
        <f t="shared" si="11"/>
        <v>133.09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>
      <c r="A94" s="86"/>
      <c r="B94" s="83">
        <v>3516.0</v>
      </c>
      <c r="C94" s="83" t="s">
        <v>471</v>
      </c>
      <c r="D94" s="83">
        <v>32.852</v>
      </c>
      <c r="E94" s="83">
        <v>15.0</v>
      </c>
      <c r="F94" s="83">
        <v>51.46</v>
      </c>
      <c r="G94" s="83">
        <v>1003998.0</v>
      </c>
      <c r="H94" s="83">
        <v>66.11</v>
      </c>
      <c r="I94" s="83" t="s">
        <v>101</v>
      </c>
      <c r="J94" s="83" t="s">
        <v>164</v>
      </c>
      <c r="K94" s="83" t="s">
        <v>203</v>
      </c>
      <c r="L94" s="83"/>
      <c r="M94" s="83" t="str">
        <f t="shared" si="2"/>
        <v>750MeV</v>
      </c>
      <c r="N94" s="86" t="str">
        <f t="shared" si="3"/>
        <v>650MeV</v>
      </c>
      <c r="O94" s="86">
        <f t="shared" si="7"/>
        <v>1009.43</v>
      </c>
      <c r="P94" s="259">
        <f t="shared" si="10"/>
        <v>846.53</v>
      </c>
      <c r="Q94" s="259">
        <f t="shared" si="11"/>
        <v>133.09</v>
      </c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</row>
    <row r="95">
      <c r="A95" s="86"/>
      <c r="B95" s="83">
        <v>3517.0</v>
      </c>
      <c r="C95" s="83" t="s">
        <v>471</v>
      </c>
      <c r="D95" s="83">
        <v>32.852</v>
      </c>
      <c r="E95" s="83">
        <v>15.0</v>
      </c>
      <c r="F95" s="83">
        <v>6.42</v>
      </c>
      <c r="G95" s="83">
        <v>121191.0</v>
      </c>
      <c r="H95" s="83">
        <v>8.26</v>
      </c>
      <c r="I95" s="83" t="s">
        <v>101</v>
      </c>
      <c r="J95" s="83" t="s">
        <v>164</v>
      </c>
      <c r="K95" s="83" t="s">
        <v>203</v>
      </c>
      <c r="L95" s="83" t="s">
        <v>1020</v>
      </c>
      <c r="M95" s="83" t="str">
        <f t="shared" si="2"/>
        <v>750MeV</v>
      </c>
      <c r="N95" s="86" t="str">
        <f t="shared" si="3"/>
        <v>650MeV</v>
      </c>
      <c r="O95" s="86">
        <f t="shared" si="7"/>
        <v>1009.43</v>
      </c>
      <c r="P95" s="259">
        <f t="shared" si="10"/>
        <v>852.95</v>
      </c>
      <c r="Q95" s="259">
        <f t="shared" si="11"/>
        <v>133.09</v>
      </c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</row>
    <row r="96">
      <c r="A96" s="86"/>
      <c r="B96" s="83">
        <v>3518.0</v>
      </c>
      <c r="C96" s="83" t="s">
        <v>471</v>
      </c>
      <c r="D96" s="83">
        <v>32.852</v>
      </c>
      <c r="E96" s="83">
        <v>15.0</v>
      </c>
      <c r="F96" s="83">
        <v>42.99</v>
      </c>
      <c r="G96" s="83">
        <v>846912.0</v>
      </c>
      <c r="H96" s="83">
        <v>57.97</v>
      </c>
      <c r="I96" s="83" t="s">
        <v>101</v>
      </c>
      <c r="J96" s="83" t="s">
        <v>164</v>
      </c>
      <c r="K96" s="83" t="s">
        <v>203</v>
      </c>
      <c r="L96" s="83"/>
      <c r="M96" s="83" t="str">
        <f t="shared" si="2"/>
        <v>750MeV</v>
      </c>
      <c r="N96" s="86" t="str">
        <f t="shared" si="3"/>
        <v>650MeV</v>
      </c>
      <c r="O96" s="86">
        <f t="shared" si="7"/>
        <v>1009.43</v>
      </c>
      <c r="P96" s="259">
        <f t="shared" si="10"/>
        <v>895.94</v>
      </c>
      <c r="Q96" s="259">
        <f t="shared" si="11"/>
        <v>133.09</v>
      </c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</row>
    <row r="97">
      <c r="A97" s="86"/>
      <c r="B97" s="83">
        <v>3519.0</v>
      </c>
      <c r="C97" s="83" t="s">
        <v>471</v>
      </c>
      <c r="D97" s="83">
        <v>32.852</v>
      </c>
      <c r="E97" s="83">
        <v>15.0</v>
      </c>
      <c r="F97" s="83">
        <v>52.26</v>
      </c>
      <c r="G97" s="83">
        <v>1004578.0</v>
      </c>
      <c r="H97" s="83">
        <v>63.07</v>
      </c>
      <c r="I97" s="83" t="s">
        <v>101</v>
      </c>
      <c r="J97" s="83" t="s">
        <v>164</v>
      </c>
      <c r="K97" s="83" t="s">
        <v>203</v>
      </c>
      <c r="L97" s="83"/>
      <c r="M97" s="83" t="str">
        <f t="shared" si="2"/>
        <v>750MeV</v>
      </c>
      <c r="N97" s="86" t="str">
        <f t="shared" si="3"/>
        <v>650MeV</v>
      </c>
      <c r="O97" s="86">
        <f t="shared" si="7"/>
        <v>1009.43</v>
      </c>
      <c r="P97" s="259">
        <f t="shared" si="10"/>
        <v>948.2</v>
      </c>
      <c r="Q97" s="259">
        <f t="shared" si="11"/>
        <v>133.09</v>
      </c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</row>
    <row r="98">
      <c r="A98" s="86"/>
      <c r="B98" s="83">
        <v>3520.0</v>
      </c>
      <c r="C98" s="83" t="s">
        <v>471</v>
      </c>
      <c r="D98" s="83">
        <v>32.852</v>
      </c>
      <c r="E98" s="83">
        <v>10.0</v>
      </c>
      <c r="F98" s="83">
        <v>11.63</v>
      </c>
      <c r="G98" s="83">
        <v>178457.0</v>
      </c>
      <c r="H98" s="83">
        <v>19.84</v>
      </c>
      <c r="I98" s="83" t="s">
        <v>101</v>
      </c>
      <c r="J98" s="83" t="s">
        <v>164</v>
      </c>
      <c r="K98" s="83" t="s">
        <v>203</v>
      </c>
      <c r="L98" s="83"/>
      <c r="M98" s="83" t="str">
        <f t="shared" si="2"/>
        <v>750MeV</v>
      </c>
      <c r="N98" s="86" t="str">
        <f t="shared" si="3"/>
        <v>650MeV</v>
      </c>
      <c r="O98" s="86">
        <f t="shared" si="7"/>
        <v>1009.43</v>
      </c>
      <c r="P98" s="259">
        <f t="shared" si="10"/>
        <v>959.83</v>
      </c>
      <c r="Q98" s="259">
        <f t="shared" si="11"/>
        <v>133.09</v>
      </c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</row>
    <row r="99">
      <c r="A99" s="86"/>
      <c r="B99" s="83">
        <v>3521.0</v>
      </c>
      <c r="C99" s="83" t="s">
        <v>471</v>
      </c>
      <c r="D99" s="83">
        <v>32.852</v>
      </c>
      <c r="E99" s="83">
        <v>5.0</v>
      </c>
      <c r="F99" s="83">
        <v>6.19</v>
      </c>
      <c r="G99" s="83">
        <v>86737.0</v>
      </c>
      <c r="H99" s="83">
        <v>20.38</v>
      </c>
      <c r="I99" s="83" t="s">
        <v>101</v>
      </c>
      <c r="J99" s="83" t="s">
        <v>164</v>
      </c>
      <c r="K99" s="83" t="s">
        <v>203</v>
      </c>
      <c r="L99" s="83"/>
      <c r="M99" s="83" t="str">
        <f t="shared" si="2"/>
        <v>750MeV</v>
      </c>
      <c r="N99" s="86" t="str">
        <f t="shared" si="3"/>
        <v>650MeV</v>
      </c>
      <c r="O99" s="86">
        <f t="shared" si="7"/>
        <v>1009.43</v>
      </c>
      <c r="P99" s="259">
        <f t="shared" si="10"/>
        <v>966.02</v>
      </c>
      <c r="Q99" s="259">
        <f t="shared" si="11"/>
        <v>133.09</v>
      </c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</row>
    <row r="100">
      <c r="A100" s="86"/>
      <c r="B100" s="83">
        <v>3522.0</v>
      </c>
      <c r="C100" s="83" t="s">
        <v>475</v>
      </c>
      <c r="D100" s="83">
        <v>32.852</v>
      </c>
      <c r="E100" s="83">
        <v>15.0</v>
      </c>
      <c r="F100" s="83">
        <v>15.99</v>
      </c>
      <c r="G100" s="83">
        <v>330614.0</v>
      </c>
      <c r="H100" s="83">
        <v>25.21</v>
      </c>
      <c r="I100" s="83" t="s">
        <v>101</v>
      </c>
      <c r="J100" s="83" t="s">
        <v>44</v>
      </c>
      <c r="K100" s="83" t="s">
        <v>203</v>
      </c>
      <c r="L100" s="83"/>
      <c r="M100" s="83" t="str">
        <f t="shared" si="2"/>
        <v>750MeV</v>
      </c>
      <c r="N100" s="86" t="str">
        <f t="shared" si="3"/>
        <v>650MeV</v>
      </c>
      <c r="O100" s="86">
        <f t="shared" si="7"/>
        <v>1009.43</v>
      </c>
      <c r="P100" s="259">
        <f t="shared" si="10"/>
        <v>982.01</v>
      </c>
      <c r="Q100" s="259">
        <f t="shared" si="11"/>
        <v>133.09</v>
      </c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</row>
    <row r="101">
      <c r="A101" s="157"/>
      <c r="B101" s="83">
        <v>3523.0</v>
      </c>
      <c r="C101" s="83" t="s">
        <v>475</v>
      </c>
      <c r="D101" s="83">
        <v>32.852</v>
      </c>
      <c r="E101" s="83">
        <v>10.0</v>
      </c>
      <c r="F101" s="83">
        <v>21.96</v>
      </c>
      <c r="G101" s="83">
        <v>356698.0</v>
      </c>
      <c r="H101" s="83">
        <v>42.93</v>
      </c>
      <c r="I101" s="83" t="s">
        <v>101</v>
      </c>
      <c r="J101" s="83" t="s">
        <v>53</v>
      </c>
      <c r="K101" s="83" t="s">
        <v>203</v>
      </c>
      <c r="L101" s="83"/>
      <c r="M101" s="83" t="str">
        <f t="shared" si="2"/>
        <v>750MeV</v>
      </c>
      <c r="N101" s="86" t="str">
        <f t="shared" si="3"/>
        <v>650MeV</v>
      </c>
      <c r="O101" s="86">
        <f t="shared" si="7"/>
        <v>1009.43</v>
      </c>
      <c r="P101" s="259">
        <f t="shared" si="10"/>
        <v>1003.97</v>
      </c>
      <c r="Q101" s="259">
        <f t="shared" si="11"/>
        <v>133.09</v>
      </c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</row>
    <row r="102">
      <c r="A102" s="86"/>
      <c r="B102" s="83">
        <v>3524.0</v>
      </c>
      <c r="C102" s="83" t="s">
        <v>471</v>
      </c>
      <c r="D102" s="83">
        <v>32.852</v>
      </c>
      <c r="E102" s="83">
        <v>5.0</v>
      </c>
      <c r="F102" s="83">
        <v>6.36</v>
      </c>
      <c r="G102" s="83">
        <v>178465.0</v>
      </c>
      <c r="H102" s="83">
        <v>21.05</v>
      </c>
      <c r="I102" s="83" t="s">
        <v>101</v>
      </c>
      <c r="J102" s="83" t="s">
        <v>164</v>
      </c>
      <c r="K102" s="83" t="s">
        <v>477</v>
      </c>
      <c r="L102" s="83"/>
      <c r="M102" s="83" t="str">
        <f t="shared" si="2"/>
        <v>140MeV</v>
      </c>
      <c r="N102" s="86" t="str">
        <f t="shared" si="3"/>
        <v>140MeV</v>
      </c>
      <c r="O102" s="86">
        <f t="shared" si="7"/>
        <v>1009.43</v>
      </c>
      <c r="P102" s="259">
        <f t="shared" si="10"/>
        <v>1010.33</v>
      </c>
      <c r="Q102" s="259">
        <f t="shared" si="11"/>
        <v>133.09</v>
      </c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</row>
    <row r="103">
      <c r="A103" s="86"/>
      <c r="B103" s="83">
        <v>3525.0</v>
      </c>
      <c r="C103" s="83" t="s">
        <v>471</v>
      </c>
      <c r="D103" s="83">
        <v>32.852</v>
      </c>
      <c r="E103" s="83">
        <v>15.0</v>
      </c>
      <c r="F103" s="83">
        <v>4.98</v>
      </c>
      <c r="G103" s="83">
        <v>93500.0</v>
      </c>
      <c r="H103" s="83">
        <v>9.24</v>
      </c>
      <c r="I103" s="83" t="s">
        <v>101</v>
      </c>
      <c r="J103" s="83" t="s">
        <v>164</v>
      </c>
      <c r="K103" s="83" t="s">
        <v>223</v>
      </c>
      <c r="L103" s="83"/>
      <c r="M103" s="83" t="str">
        <f t="shared" si="2"/>
        <v>750MeV</v>
      </c>
      <c r="N103" s="86" t="str">
        <f t="shared" si="3"/>
        <v>650MeV</v>
      </c>
      <c r="O103" s="86">
        <f t="shared" si="7"/>
        <v>1009.43</v>
      </c>
      <c r="P103" s="259">
        <f t="shared" si="10"/>
        <v>1015.31</v>
      </c>
      <c r="Q103" s="259">
        <f t="shared" si="11"/>
        <v>133.09</v>
      </c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</row>
    <row r="104">
      <c r="A104" s="157">
        <v>45271.0</v>
      </c>
      <c r="B104" s="83">
        <v>3549.0</v>
      </c>
      <c r="C104" s="83" t="s">
        <v>471</v>
      </c>
      <c r="D104" s="83">
        <v>32.865</v>
      </c>
      <c r="E104" s="83">
        <v>15.0</v>
      </c>
      <c r="F104" s="83">
        <v>46.28</v>
      </c>
      <c r="G104" s="83">
        <v>872442.0</v>
      </c>
      <c r="H104" s="83">
        <v>58.41</v>
      </c>
      <c r="I104" s="83" t="s">
        <v>101</v>
      </c>
      <c r="J104" s="83" t="s">
        <v>164</v>
      </c>
      <c r="K104" s="83" t="s">
        <v>203</v>
      </c>
      <c r="L104" s="83"/>
      <c r="M104" s="83" t="str">
        <f t="shared" si="2"/>
        <v>750MeV</v>
      </c>
      <c r="N104" s="86" t="str">
        <f t="shared" si="3"/>
        <v>650MeV</v>
      </c>
      <c r="O104" s="86">
        <f t="shared" si="7"/>
        <v>1009.43</v>
      </c>
      <c r="P104" s="259">
        <f t="shared" si="10"/>
        <v>1061.59</v>
      </c>
      <c r="Q104" s="259">
        <f t="shared" si="11"/>
        <v>133.09</v>
      </c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</row>
    <row r="105">
      <c r="A105" s="86"/>
      <c r="B105" s="83">
        <v>3550.0</v>
      </c>
      <c r="C105" s="83" t="s">
        <v>471</v>
      </c>
      <c r="D105" s="83">
        <v>32.865</v>
      </c>
      <c r="E105" s="83">
        <v>15.0</v>
      </c>
      <c r="F105" s="83">
        <v>50.19</v>
      </c>
      <c r="G105" s="83">
        <v>931175.0</v>
      </c>
      <c r="H105" s="83">
        <v>58.87</v>
      </c>
      <c r="I105" s="83" t="s">
        <v>101</v>
      </c>
      <c r="J105" s="83" t="s">
        <v>164</v>
      </c>
      <c r="K105" s="83" t="s">
        <v>203</v>
      </c>
      <c r="L105" s="83"/>
      <c r="M105" s="83" t="str">
        <f t="shared" si="2"/>
        <v>750MeV</v>
      </c>
      <c r="N105" s="86" t="str">
        <f t="shared" si="3"/>
        <v>650MeV</v>
      </c>
      <c r="O105" s="86">
        <f t="shared" si="7"/>
        <v>1009.43</v>
      </c>
      <c r="P105" s="259">
        <f t="shared" si="10"/>
        <v>1111.78</v>
      </c>
      <c r="Q105" s="259">
        <f t="shared" si="11"/>
        <v>133.09</v>
      </c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</row>
    <row r="106">
      <c r="A106" s="86"/>
      <c r="B106" s="83">
        <v>3551.0</v>
      </c>
      <c r="C106" s="83" t="s">
        <v>471</v>
      </c>
      <c r="D106" s="83">
        <v>32.865</v>
      </c>
      <c r="E106" s="83">
        <v>20.0</v>
      </c>
      <c r="F106" s="83">
        <v>62.42</v>
      </c>
      <c r="G106" s="83">
        <v>1385976.0</v>
      </c>
      <c r="H106" s="83">
        <v>59.11</v>
      </c>
      <c r="I106" s="83" t="s">
        <v>101</v>
      </c>
      <c r="J106" s="83" t="s">
        <v>164</v>
      </c>
      <c r="K106" s="83" t="s">
        <v>203</v>
      </c>
      <c r="L106" s="83"/>
      <c r="M106" s="83" t="str">
        <f t="shared" si="2"/>
        <v>750MeV</v>
      </c>
      <c r="N106" s="86" t="str">
        <f t="shared" si="3"/>
        <v>650MeV</v>
      </c>
      <c r="O106" s="86">
        <f t="shared" si="7"/>
        <v>1009.43</v>
      </c>
      <c r="P106" s="259">
        <f t="shared" si="10"/>
        <v>1174.2</v>
      </c>
      <c r="Q106" s="259">
        <f t="shared" si="11"/>
        <v>133.09</v>
      </c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</row>
    <row r="107">
      <c r="A107" s="86"/>
      <c r="B107" s="83">
        <v>3552.0</v>
      </c>
      <c r="C107" s="83" t="s">
        <v>471</v>
      </c>
      <c r="D107" s="83">
        <v>32.865</v>
      </c>
      <c r="E107" s="83">
        <v>20.0</v>
      </c>
      <c r="F107" s="83">
        <v>69.73</v>
      </c>
      <c r="G107" s="83">
        <v>1551016.0</v>
      </c>
      <c r="H107" s="83">
        <v>63.45</v>
      </c>
      <c r="I107" s="83" t="s">
        <v>101</v>
      </c>
      <c r="J107" s="83" t="s">
        <v>164</v>
      </c>
      <c r="K107" s="83" t="s">
        <v>203</v>
      </c>
      <c r="L107" s="83"/>
      <c r="M107" s="83" t="str">
        <f t="shared" si="2"/>
        <v>750MeV</v>
      </c>
      <c r="N107" s="86" t="str">
        <f t="shared" si="3"/>
        <v>650MeV</v>
      </c>
      <c r="O107" s="86">
        <f t="shared" si="7"/>
        <v>1009.43</v>
      </c>
      <c r="P107" s="259">
        <f t="shared" si="10"/>
        <v>1243.93</v>
      </c>
      <c r="Q107" s="259">
        <f t="shared" si="11"/>
        <v>133.09</v>
      </c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</row>
    <row r="108">
      <c r="A108" s="86"/>
      <c r="B108" s="83">
        <v>3553.0</v>
      </c>
      <c r="C108" s="83" t="s">
        <v>471</v>
      </c>
      <c r="D108" s="83">
        <v>32.865</v>
      </c>
      <c r="E108" s="83">
        <v>15.0</v>
      </c>
      <c r="F108" s="83">
        <v>16.45</v>
      </c>
      <c r="G108" s="83">
        <v>302036.0</v>
      </c>
      <c r="H108" s="83">
        <v>20.67</v>
      </c>
      <c r="I108" s="83" t="s">
        <v>101</v>
      </c>
      <c r="J108" s="83" t="s">
        <v>164</v>
      </c>
      <c r="K108" s="83" t="s">
        <v>203</v>
      </c>
      <c r="L108" s="83"/>
      <c r="M108" s="83" t="str">
        <f t="shared" si="2"/>
        <v>750MeV</v>
      </c>
      <c r="N108" s="86" t="str">
        <f t="shared" si="3"/>
        <v>650MeV</v>
      </c>
      <c r="O108" s="86">
        <f t="shared" si="7"/>
        <v>1009.43</v>
      </c>
      <c r="P108" s="259">
        <f t="shared" si="10"/>
        <v>1260.38</v>
      </c>
      <c r="Q108" s="259">
        <f t="shared" si="11"/>
        <v>133.09</v>
      </c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>
      <c r="A109" s="86"/>
      <c r="B109" s="83">
        <v>3554.0</v>
      </c>
      <c r="C109" s="83" t="s">
        <v>471</v>
      </c>
      <c r="D109" s="83">
        <v>32.865</v>
      </c>
      <c r="E109" s="83">
        <v>10.0</v>
      </c>
      <c r="F109" s="83">
        <v>11.15</v>
      </c>
      <c r="G109" s="83">
        <v>164817.0</v>
      </c>
      <c r="H109" s="83">
        <v>19.7</v>
      </c>
      <c r="I109" s="83" t="s">
        <v>101</v>
      </c>
      <c r="J109" s="83" t="s">
        <v>164</v>
      </c>
      <c r="K109" s="83" t="s">
        <v>203</v>
      </c>
      <c r="L109" s="83"/>
      <c r="M109" s="83" t="str">
        <f t="shared" si="2"/>
        <v>750MeV</v>
      </c>
      <c r="N109" s="86" t="str">
        <f t="shared" si="3"/>
        <v>650MeV</v>
      </c>
      <c r="O109" s="86">
        <f t="shared" si="7"/>
        <v>1009.43</v>
      </c>
      <c r="P109" s="259">
        <f t="shared" si="10"/>
        <v>1271.53</v>
      </c>
      <c r="Q109" s="259">
        <f t="shared" si="11"/>
        <v>133.09</v>
      </c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</row>
    <row r="110">
      <c r="A110" s="86"/>
      <c r="B110" s="83">
        <v>3555.0</v>
      </c>
      <c r="C110" s="83" t="s">
        <v>475</v>
      </c>
      <c r="D110" s="83">
        <v>32.865</v>
      </c>
      <c r="E110" s="83">
        <v>20.0</v>
      </c>
      <c r="F110" s="83">
        <v>23.15</v>
      </c>
      <c r="G110" s="83">
        <v>511468.0</v>
      </c>
      <c r="H110" s="83">
        <v>20.36</v>
      </c>
      <c r="I110" s="83" t="s">
        <v>101</v>
      </c>
      <c r="J110" s="83" t="s">
        <v>44</v>
      </c>
      <c r="K110" s="83" t="s">
        <v>203</v>
      </c>
      <c r="L110" s="83"/>
      <c r="M110" s="83" t="str">
        <f t="shared" si="2"/>
        <v>750MeV</v>
      </c>
      <c r="N110" s="86" t="str">
        <f t="shared" si="3"/>
        <v>650MeV</v>
      </c>
      <c r="O110" s="86">
        <f t="shared" si="7"/>
        <v>1009.43</v>
      </c>
      <c r="P110" s="259">
        <f t="shared" si="10"/>
        <v>1294.68</v>
      </c>
      <c r="Q110" s="259">
        <f t="shared" si="11"/>
        <v>133.09</v>
      </c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>
      <c r="A111" s="86"/>
      <c r="B111" s="83">
        <v>3556.0</v>
      </c>
      <c r="C111" s="83" t="s">
        <v>475</v>
      </c>
      <c r="D111" s="83">
        <v>32.865</v>
      </c>
      <c r="E111" s="83">
        <v>10.0</v>
      </c>
      <c r="F111" s="83">
        <v>21.47</v>
      </c>
      <c r="G111" s="83">
        <v>323522.0</v>
      </c>
      <c r="H111" s="83">
        <v>39.98</v>
      </c>
      <c r="I111" s="83" t="s">
        <v>101</v>
      </c>
      <c r="J111" s="83" t="s">
        <v>53</v>
      </c>
      <c r="K111" s="83" t="s">
        <v>203</v>
      </c>
      <c r="L111" s="83"/>
      <c r="M111" s="83" t="str">
        <f t="shared" si="2"/>
        <v>750MeV</v>
      </c>
      <c r="N111" s="86" t="str">
        <f t="shared" si="3"/>
        <v>650MeV</v>
      </c>
      <c r="O111" s="86">
        <f t="shared" si="7"/>
        <v>1009.43</v>
      </c>
      <c r="P111" s="259">
        <f t="shared" si="10"/>
        <v>1316.15</v>
      </c>
      <c r="Q111" s="259">
        <f t="shared" si="11"/>
        <v>133.09</v>
      </c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>
      <c r="A112" s="86"/>
      <c r="B112" s="83">
        <v>3557.0</v>
      </c>
      <c r="C112" s="83" t="s">
        <v>471</v>
      </c>
      <c r="D112" s="83">
        <v>32.865</v>
      </c>
      <c r="E112" s="83">
        <v>10.0</v>
      </c>
      <c r="F112" s="83">
        <v>11.47</v>
      </c>
      <c r="G112" s="83">
        <v>194243.0</v>
      </c>
      <c r="H112" s="83">
        <v>20.65</v>
      </c>
      <c r="I112" s="83" t="s">
        <v>101</v>
      </c>
      <c r="J112" s="83" t="s">
        <v>164</v>
      </c>
      <c r="K112" s="83" t="s">
        <v>477</v>
      </c>
      <c r="L112" s="83"/>
      <c r="M112" s="83" t="str">
        <f t="shared" si="2"/>
        <v>140MeV</v>
      </c>
      <c r="N112" s="86" t="str">
        <f t="shared" si="3"/>
        <v>140MeV</v>
      </c>
      <c r="O112" s="86">
        <f t="shared" si="7"/>
        <v>1009.43</v>
      </c>
      <c r="P112" s="259">
        <f t="shared" si="10"/>
        <v>1327.62</v>
      </c>
      <c r="Q112" s="259">
        <f t="shared" si="11"/>
        <v>133.09</v>
      </c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>
      <c r="A113" s="86"/>
      <c r="B113" s="83">
        <v>3558.0</v>
      </c>
      <c r="C113" s="83" t="s">
        <v>471</v>
      </c>
      <c r="D113" s="83">
        <v>32.865</v>
      </c>
      <c r="E113" s="83">
        <v>20.0</v>
      </c>
      <c r="F113" s="83">
        <v>10.08</v>
      </c>
      <c r="G113" s="83">
        <v>200048.0</v>
      </c>
      <c r="H113" s="83">
        <v>10.23</v>
      </c>
      <c r="I113" s="83" t="s">
        <v>101</v>
      </c>
      <c r="J113" s="83" t="s">
        <v>164</v>
      </c>
      <c r="K113" s="83" t="s">
        <v>223</v>
      </c>
      <c r="L113" s="83"/>
      <c r="M113" s="83" t="str">
        <f t="shared" si="2"/>
        <v>750MeV</v>
      </c>
      <c r="N113" s="86" t="str">
        <f t="shared" si="3"/>
        <v>650MeV</v>
      </c>
      <c r="O113" s="86">
        <f t="shared" si="7"/>
        <v>1009.43</v>
      </c>
      <c r="P113" s="259">
        <f t="shared" si="10"/>
        <v>1337.7</v>
      </c>
      <c r="Q113" s="259">
        <f t="shared" si="11"/>
        <v>133.09</v>
      </c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>
      <c r="A114" s="76"/>
      <c r="B114" s="52">
        <v>3559.0</v>
      </c>
      <c r="C114" s="52" t="s">
        <v>471</v>
      </c>
      <c r="D114" s="52">
        <v>32.865</v>
      </c>
      <c r="E114" s="52">
        <v>30.0</v>
      </c>
      <c r="F114" s="52">
        <v>90.39</v>
      </c>
      <c r="G114" s="52">
        <v>502758.0</v>
      </c>
      <c r="H114" s="4">
        <v>59.14</v>
      </c>
      <c r="I114" s="52" t="s">
        <v>65</v>
      </c>
      <c r="J114" s="52" t="s">
        <v>164</v>
      </c>
      <c r="K114" s="52" t="s">
        <v>203</v>
      </c>
      <c r="L114" s="76"/>
      <c r="M114" s="52" t="str">
        <f t="shared" si="2"/>
        <v>750MeV</v>
      </c>
      <c r="N114" s="76" t="str">
        <f t="shared" si="3"/>
        <v>650MeV</v>
      </c>
      <c r="O114" s="76">
        <f t="shared" si="7"/>
        <v>1099.82</v>
      </c>
      <c r="P114" s="262">
        <f t="shared" si="10"/>
        <v>1337.7</v>
      </c>
      <c r="Q114" s="262">
        <f t="shared" si="11"/>
        <v>133.09</v>
      </c>
    </row>
    <row r="115">
      <c r="A115" s="76"/>
      <c r="B115" s="52">
        <v>3560.0</v>
      </c>
      <c r="C115" s="52" t="s">
        <v>471</v>
      </c>
      <c r="D115" s="52">
        <v>32.865</v>
      </c>
      <c r="E115" s="52">
        <v>30.0</v>
      </c>
      <c r="F115" s="52">
        <v>98.28</v>
      </c>
      <c r="G115" s="52">
        <v>537540.0</v>
      </c>
      <c r="H115" s="52">
        <v>62.28</v>
      </c>
      <c r="I115" s="52" t="s">
        <v>65</v>
      </c>
      <c r="J115" s="52" t="s">
        <v>164</v>
      </c>
      <c r="K115" s="52" t="s">
        <v>203</v>
      </c>
      <c r="L115" s="76"/>
      <c r="M115" s="52" t="str">
        <f t="shared" si="2"/>
        <v>750MeV</v>
      </c>
      <c r="N115" s="76" t="str">
        <f t="shared" si="3"/>
        <v>650MeV</v>
      </c>
      <c r="O115" s="76">
        <f t="shared" si="7"/>
        <v>1198.1</v>
      </c>
      <c r="P115" s="262">
        <f t="shared" si="10"/>
        <v>1337.7</v>
      </c>
      <c r="Q115" s="262">
        <f t="shared" si="11"/>
        <v>133.09</v>
      </c>
    </row>
    <row r="116">
      <c r="A116" s="76"/>
      <c r="B116" s="52">
        <v>3561.0</v>
      </c>
      <c r="C116" s="52" t="s">
        <v>471</v>
      </c>
      <c r="D116" s="52">
        <v>32.865</v>
      </c>
      <c r="E116" s="52">
        <v>20.0</v>
      </c>
      <c r="F116" s="52">
        <v>23.47</v>
      </c>
      <c r="G116" s="52">
        <v>114154.0</v>
      </c>
      <c r="H116" s="52">
        <v>20.17</v>
      </c>
      <c r="I116" s="52" t="s">
        <v>65</v>
      </c>
      <c r="J116" s="52" t="s">
        <v>164</v>
      </c>
      <c r="K116" s="52" t="s">
        <v>203</v>
      </c>
      <c r="L116" s="76"/>
      <c r="M116" s="52" t="str">
        <f t="shared" si="2"/>
        <v>750MeV</v>
      </c>
      <c r="N116" s="76" t="str">
        <f t="shared" si="3"/>
        <v>650MeV</v>
      </c>
      <c r="O116" s="76">
        <f t="shared" si="7"/>
        <v>1221.57</v>
      </c>
      <c r="P116" s="262">
        <f t="shared" si="10"/>
        <v>1337.7</v>
      </c>
      <c r="Q116" s="262">
        <f t="shared" si="11"/>
        <v>133.09</v>
      </c>
    </row>
    <row r="117">
      <c r="A117" s="76"/>
      <c r="B117" s="52">
        <v>3562.0</v>
      </c>
      <c r="C117" s="52" t="s">
        <v>471</v>
      </c>
      <c r="D117" s="52">
        <v>32.865</v>
      </c>
      <c r="E117" s="52">
        <v>10.0</v>
      </c>
      <c r="F117" s="52">
        <v>12.2</v>
      </c>
      <c r="G117" s="52">
        <v>69165.0</v>
      </c>
      <c r="H117" s="52">
        <v>20.37</v>
      </c>
      <c r="I117" s="52" t="s">
        <v>65</v>
      </c>
      <c r="J117" s="52" t="s">
        <v>164</v>
      </c>
      <c r="K117" s="52" t="s">
        <v>203</v>
      </c>
      <c r="L117" s="76"/>
      <c r="M117" s="52" t="str">
        <f t="shared" si="2"/>
        <v>750MeV</v>
      </c>
      <c r="N117" s="76" t="str">
        <f t="shared" si="3"/>
        <v>650MeV</v>
      </c>
      <c r="O117" s="76">
        <f t="shared" si="7"/>
        <v>1233.77</v>
      </c>
      <c r="P117" s="262">
        <f t="shared" si="10"/>
        <v>1337.7</v>
      </c>
      <c r="Q117" s="262">
        <f t="shared" si="11"/>
        <v>133.09</v>
      </c>
    </row>
    <row r="118">
      <c r="A118" s="76"/>
      <c r="B118" s="52">
        <v>3563.0</v>
      </c>
      <c r="C118" s="52" t="s">
        <v>475</v>
      </c>
      <c r="D118" s="52">
        <v>32.865</v>
      </c>
      <c r="E118" s="52">
        <v>30.0</v>
      </c>
      <c r="F118" s="52">
        <v>32.38</v>
      </c>
      <c r="G118" s="52">
        <v>179993.0</v>
      </c>
      <c r="H118" s="52">
        <v>21.09</v>
      </c>
      <c r="I118" s="52" t="s">
        <v>65</v>
      </c>
      <c r="J118" s="52" t="s">
        <v>44</v>
      </c>
      <c r="K118" s="52" t="s">
        <v>203</v>
      </c>
      <c r="L118" s="76"/>
      <c r="M118" s="52" t="str">
        <f t="shared" si="2"/>
        <v>750MeV</v>
      </c>
      <c r="N118" s="76" t="str">
        <f t="shared" si="3"/>
        <v>650MeV</v>
      </c>
      <c r="O118" s="76">
        <f t="shared" si="7"/>
        <v>1266.15</v>
      </c>
      <c r="P118" s="262">
        <f t="shared" si="10"/>
        <v>1337.7</v>
      </c>
      <c r="Q118" s="262">
        <f t="shared" si="11"/>
        <v>133.09</v>
      </c>
    </row>
    <row r="119">
      <c r="A119" s="76"/>
      <c r="B119" s="52">
        <v>3564.0</v>
      </c>
      <c r="C119" s="52" t="s">
        <v>475</v>
      </c>
      <c r="D119" s="52">
        <v>32.865</v>
      </c>
      <c r="E119" s="52">
        <v>20.0</v>
      </c>
      <c r="F119" s="52">
        <v>48.14</v>
      </c>
      <c r="G119" s="52">
        <v>231540.0</v>
      </c>
      <c r="H119" s="52">
        <v>41.22</v>
      </c>
      <c r="I119" s="52" t="s">
        <v>65</v>
      </c>
      <c r="J119" s="52" t="s">
        <v>53</v>
      </c>
      <c r="K119" s="52" t="s">
        <v>203</v>
      </c>
      <c r="L119" s="76"/>
      <c r="M119" s="52" t="str">
        <f t="shared" si="2"/>
        <v>750MeV</v>
      </c>
      <c r="N119" s="76" t="str">
        <f t="shared" si="3"/>
        <v>650MeV</v>
      </c>
      <c r="O119" s="76">
        <f t="shared" si="7"/>
        <v>1314.29</v>
      </c>
      <c r="P119" s="262">
        <f t="shared" si="10"/>
        <v>1337.7</v>
      </c>
      <c r="Q119" s="262">
        <f t="shared" si="11"/>
        <v>133.09</v>
      </c>
    </row>
    <row r="120">
      <c r="A120" s="76"/>
      <c r="B120" s="52">
        <v>3565.0</v>
      </c>
      <c r="C120" s="52" t="s">
        <v>471</v>
      </c>
      <c r="D120" s="52">
        <v>32.865</v>
      </c>
      <c r="E120" s="52">
        <v>10.0</v>
      </c>
      <c r="F120" s="52">
        <v>12.4</v>
      </c>
      <c r="G120" s="52">
        <v>136942.0</v>
      </c>
      <c r="H120" s="52">
        <v>20.45</v>
      </c>
      <c r="I120" s="52" t="s">
        <v>65</v>
      </c>
      <c r="J120" s="52" t="s">
        <v>164</v>
      </c>
      <c r="K120" s="52" t="s">
        <v>477</v>
      </c>
      <c r="L120" s="76"/>
      <c r="M120" s="52" t="str">
        <f t="shared" si="2"/>
        <v>140MeV</v>
      </c>
      <c r="N120" s="76" t="str">
        <f t="shared" si="3"/>
        <v>140MeV</v>
      </c>
      <c r="O120" s="76">
        <f t="shared" si="7"/>
        <v>1326.69</v>
      </c>
      <c r="P120" s="262">
        <f t="shared" si="10"/>
        <v>1337.7</v>
      </c>
      <c r="Q120" s="262">
        <f t="shared" si="11"/>
        <v>133.09</v>
      </c>
    </row>
    <row r="121">
      <c r="A121" s="156">
        <v>45272.0</v>
      </c>
      <c r="B121" s="52">
        <v>3566.0</v>
      </c>
      <c r="C121" s="52" t="s">
        <v>471</v>
      </c>
      <c r="D121" s="52">
        <v>32.865</v>
      </c>
      <c r="E121" s="52">
        <v>30.0</v>
      </c>
      <c r="F121" s="52">
        <v>17.77</v>
      </c>
      <c r="G121" s="52">
        <v>95442.0</v>
      </c>
      <c r="H121" s="52">
        <v>10.46</v>
      </c>
      <c r="I121" s="52" t="s">
        <v>65</v>
      </c>
      <c r="J121" s="52" t="s">
        <v>164</v>
      </c>
      <c r="K121" s="52" t="s">
        <v>223</v>
      </c>
      <c r="L121" s="76"/>
      <c r="M121" s="52" t="str">
        <f t="shared" si="2"/>
        <v>750MeV</v>
      </c>
      <c r="N121" s="76" t="str">
        <f t="shared" si="3"/>
        <v>650MeV</v>
      </c>
      <c r="O121" s="76">
        <f t="shared" si="7"/>
        <v>1344.46</v>
      </c>
      <c r="P121" s="262">
        <f t="shared" si="10"/>
        <v>1337.7</v>
      </c>
      <c r="Q121" s="262">
        <f t="shared" si="11"/>
        <v>133.09</v>
      </c>
    </row>
    <row r="122">
      <c r="A122" s="139"/>
      <c r="B122" s="43">
        <v>3567.0</v>
      </c>
      <c r="C122" s="43" t="s">
        <v>471</v>
      </c>
      <c r="D122" s="43">
        <v>32.865</v>
      </c>
      <c r="E122" s="43">
        <v>30.0</v>
      </c>
      <c r="F122" s="43">
        <v>30.32</v>
      </c>
      <c r="G122" s="43">
        <v>168577.0</v>
      </c>
      <c r="H122" s="43">
        <v>19.74</v>
      </c>
      <c r="I122" s="43" t="s">
        <v>229</v>
      </c>
      <c r="J122" s="43" t="s">
        <v>164</v>
      </c>
      <c r="K122" s="43" t="s">
        <v>203</v>
      </c>
      <c r="L122" s="139"/>
      <c r="M122" s="43" t="str">
        <f t="shared" si="2"/>
        <v>750MeV</v>
      </c>
      <c r="N122" s="139" t="str">
        <f t="shared" si="3"/>
        <v>650MeV</v>
      </c>
      <c r="O122" s="139">
        <f t="shared" si="7"/>
        <v>1344.46</v>
      </c>
      <c r="P122" s="261">
        <f t="shared" si="10"/>
        <v>1337.7</v>
      </c>
      <c r="Q122" s="261">
        <f t="shared" si="11"/>
        <v>163.41</v>
      </c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>
      <c r="A123" s="139"/>
      <c r="B123" s="43">
        <v>3568.0</v>
      </c>
      <c r="C123" s="43" t="s">
        <v>471</v>
      </c>
      <c r="D123" s="43">
        <v>32.865</v>
      </c>
      <c r="E123" s="43">
        <v>15.0</v>
      </c>
      <c r="F123" s="43">
        <v>13.57</v>
      </c>
      <c r="G123" s="43">
        <v>63447.0</v>
      </c>
      <c r="H123" s="43">
        <v>14.88</v>
      </c>
      <c r="I123" s="43" t="s">
        <v>229</v>
      </c>
      <c r="J123" s="43" t="s">
        <v>164</v>
      </c>
      <c r="K123" s="43" t="s">
        <v>203</v>
      </c>
      <c r="L123" s="139"/>
      <c r="M123" s="43" t="str">
        <f t="shared" si="2"/>
        <v>750MeV</v>
      </c>
      <c r="N123" s="139" t="str">
        <f t="shared" si="3"/>
        <v>650MeV</v>
      </c>
      <c r="O123" s="139">
        <f t="shared" si="7"/>
        <v>1344.46</v>
      </c>
      <c r="P123" s="261">
        <f t="shared" si="10"/>
        <v>1337.7</v>
      </c>
      <c r="Q123" s="261">
        <f t="shared" si="11"/>
        <v>176.98</v>
      </c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>
      <c r="A124" s="156">
        <v>45272.0</v>
      </c>
      <c r="B124" s="52">
        <v>3586.0</v>
      </c>
      <c r="C124" s="52" t="s">
        <v>471</v>
      </c>
      <c r="D124" s="52">
        <v>32.858</v>
      </c>
      <c r="E124" s="52">
        <v>30.0</v>
      </c>
      <c r="F124" s="52">
        <v>97.15</v>
      </c>
      <c r="G124" s="52">
        <v>491153.0</v>
      </c>
      <c r="H124" s="52">
        <v>59.92</v>
      </c>
      <c r="I124" s="52" t="s">
        <v>65</v>
      </c>
      <c r="J124" s="52" t="s">
        <v>164</v>
      </c>
      <c r="K124" s="52" t="s">
        <v>203</v>
      </c>
      <c r="L124" s="76"/>
      <c r="M124" s="52" t="str">
        <f t="shared" si="2"/>
        <v>750MeV</v>
      </c>
      <c r="N124" s="76" t="str">
        <f t="shared" si="3"/>
        <v>650MeV</v>
      </c>
      <c r="O124" s="76">
        <f t="shared" si="7"/>
        <v>1441.61</v>
      </c>
      <c r="P124" s="262">
        <f t="shared" si="10"/>
        <v>1337.7</v>
      </c>
      <c r="Q124" s="262">
        <f t="shared" si="11"/>
        <v>176.98</v>
      </c>
    </row>
    <row r="125">
      <c r="A125" s="76"/>
      <c r="B125" s="52">
        <v>3589.0</v>
      </c>
      <c r="C125" s="52" t="s">
        <v>471</v>
      </c>
      <c r="D125" s="52">
        <v>32.858</v>
      </c>
      <c r="E125" s="52">
        <v>30.0</v>
      </c>
      <c r="F125" s="52">
        <v>96.31</v>
      </c>
      <c r="G125" s="52">
        <v>490682.0</v>
      </c>
      <c r="H125" s="52">
        <v>58.2</v>
      </c>
      <c r="I125" s="52" t="s">
        <v>65</v>
      </c>
      <c r="J125" s="52" t="s">
        <v>164</v>
      </c>
      <c r="K125" s="52" t="s">
        <v>203</v>
      </c>
      <c r="L125" s="52"/>
      <c r="M125" s="52" t="str">
        <f t="shared" si="2"/>
        <v>750MeV</v>
      </c>
      <c r="N125" s="76" t="str">
        <f t="shared" si="3"/>
        <v>650MeV</v>
      </c>
      <c r="O125" s="76">
        <f t="shared" si="7"/>
        <v>1537.92</v>
      </c>
      <c r="P125" s="262">
        <f t="shared" si="10"/>
        <v>1337.7</v>
      </c>
      <c r="Q125" s="262">
        <f t="shared" si="11"/>
        <v>176.98</v>
      </c>
    </row>
    <row r="126">
      <c r="A126" s="76"/>
      <c r="B126" s="52">
        <v>3590.0</v>
      </c>
      <c r="C126" s="52" t="s">
        <v>471</v>
      </c>
      <c r="D126" s="52">
        <v>32.858</v>
      </c>
      <c r="E126" s="52">
        <v>20.0</v>
      </c>
      <c r="F126" s="52">
        <v>24.3</v>
      </c>
      <c r="G126" s="52">
        <v>110815.0</v>
      </c>
      <c r="H126" s="52">
        <v>21.12</v>
      </c>
      <c r="I126" s="52" t="s">
        <v>65</v>
      </c>
      <c r="J126" s="52" t="s">
        <v>164</v>
      </c>
      <c r="K126" s="52" t="s">
        <v>203</v>
      </c>
      <c r="L126" s="52"/>
      <c r="M126" s="52" t="str">
        <f t="shared" si="2"/>
        <v>750MeV</v>
      </c>
      <c r="N126" s="76" t="str">
        <f t="shared" si="3"/>
        <v>650MeV</v>
      </c>
      <c r="O126" s="76">
        <f t="shared" si="7"/>
        <v>1562.22</v>
      </c>
      <c r="P126" s="262">
        <f t="shared" si="10"/>
        <v>1337.7</v>
      </c>
      <c r="Q126" s="262">
        <f t="shared" si="11"/>
        <v>176.98</v>
      </c>
    </row>
    <row r="127">
      <c r="A127" s="156"/>
      <c r="B127" s="52">
        <v>3591.0</v>
      </c>
      <c r="C127" s="52" t="s">
        <v>471</v>
      </c>
      <c r="D127" s="52">
        <v>32.858</v>
      </c>
      <c r="E127" s="52">
        <v>10.0</v>
      </c>
      <c r="F127" s="52">
        <v>10.75</v>
      </c>
      <c r="G127" s="52">
        <v>63424.0</v>
      </c>
      <c r="H127" s="52">
        <v>19.41</v>
      </c>
      <c r="I127" s="52" t="s">
        <v>65</v>
      </c>
      <c r="J127" s="52" t="s">
        <v>164</v>
      </c>
      <c r="K127" s="52" t="s">
        <v>203</v>
      </c>
      <c r="L127" s="52"/>
      <c r="M127" s="52" t="str">
        <f t="shared" si="2"/>
        <v>750MeV</v>
      </c>
      <c r="N127" s="76" t="str">
        <f t="shared" si="3"/>
        <v>650MeV</v>
      </c>
      <c r="O127" s="76">
        <f t="shared" si="7"/>
        <v>1572.97</v>
      </c>
      <c r="P127" s="262">
        <f t="shared" si="10"/>
        <v>1337.7</v>
      </c>
      <c r="Q127" s="262">
        <f t="shared" si="11"/>
        <v>176.98</v>
      </c>
    </row>
    <row r="128">
      <c r="A128" s="76"/>
      <c r="B128" s="52">
        <v>3592.0</v>
      </c>
      <c r="C128" s="52" t="s">
        <v>475</v>
      </c>
      <c r="D128" s="52">
        <v>32.858</v>
      </c>
      <c r="E128" s="52">
        <v>20.0</v>
      </c>
      <c r="F128" s="52">
        <v>44.25</v>
      </c>
      <c r="G128" s="52">
        <v>218636.0</v>
      </c>
      <c r="H128" s="52">
        <v>44.34</v>
      </c>
      <c r="I128" s="52" t="s">
        <v>65</v>
      </c>
      <c r="J128" s="52" t="s">
        <v>53</v>
      </c>
      <c r="K128" s="52" t="s">
        <v>203</v>
      </c>
      <c r="L128" s="52"/>
      <c r="M128" s="52" t="str">
        <f t="shared" si="2"/>
        <v>750MeV</v>
      </c>
      <c r="N128" s="76" t="str">
        <f t="shared" si="3"/>
        <v>650MeV</v>
      </c>
      <c r="O128" s="76">
        <f t="shared" si="7"/>
        <v>1617.22</v>
      </c>
      <c r="P128" s="262">
        <f t="shared" si="10"/>
        <v>1337.7</v>
      </c>
      <c r="Q128" s="262">
        <f t="shared" si="11"/>
        <v>176.98</v>
      </c>
    </row>
    <row r="129">
      <c r="A129" s="76"/>
      <c r="B129" s="52">
        <v>3593.0</v>
      </c>
      <c r="C129" s="52" t="s">
        <v>471</v>
      </c>
      <c r="D129" s="52">
        <v>32.858</v>
      </c>
      <c r="E129" s="52">
        <v>30.0</v>
      </c>
      <c r="F129" s="52">
        <v>15.58</v>
      </c>
      <c r="G129" s="52">
        <v>72022.0</v>
      </c>
      <c r="H129" s="52">
        <v>9.38</v>
      </c>
      <c r="I129" s="52" t="s">
        <v>65</v>
      </c>
      <c r="J129" s="52" t="s">
        <v>164</v>
      </c>
      <c r="K129" s="52" t="s">
        <v>223</v>
      </c>
      <c r="L129" s="52"/>
      <c r="M129" s="52" t="str">
        <f t="shared" si="2"/>
        <v>750MeV</v>
      </c>
      <c r="N129" s="76" t="str">
        <f t="shared" si="3"/>
        <v>650MeV</v>
      </c>
      <c r="O129" s="76">
        <f t="shared" si="7"/>
        <v>1632.8</v>
      </c>
      <c r="P129" s="262">
        <f t="shared" si="10"/>
        <v>1337.7</v>
      </c>
      <c r="Q129" s="262">
        <f t="shared" si="11"/>
        <v>176.98</v>
      </c>
    </row>
    <row r="130">
      <c r="A130" s="139"/>
      <c r="B130" s="43">
        <v>3594.0</v>
      </c>
      <c r="C130" s="43" t="s">
        <v>471</v>
      </c>
      <c r="D130" s="43">
        <v>32.858</v>
      </c>
      <c r="E130" s="43">
        <v>30.0</v>
      </c>
      <c r="F130" s="43">
        <v>24.44</v>
      </c>
      <c r="G130" s="43">
        <v>128237.0</v>
      </c>
      <c r="H130" s="43">
        <v>15.05</v>
      </c>
      <c r="I130" s="43" t="s">
        <v>229</v>
      </c>
      <c r="J130" s="43" t="s">
        <v>164</v>
      </c>
      <c r="K130" s="43" t="s">
        <v>203</v>
      </c>
      <c r="L130" s="43"/>
      <c r="M130" s="43" t="str">
        <f t="shared" si="2"/>
        <v>750MeV</v>
      </c>
      <c r="N130" s="139" t="str">
        <f t="shared" si="3"/>
        <v>650MeV</v>
      </c>
      <c r="O130" s="139">
        <f t="shared" si="7"/>
        <v>1632.8</v>
      </c>
      <c r="P130" s="261">
        <f t="shared" si="10"/>
        <v>1337.7</v>
      </c>
      <c r="Q130" s="261">
        <f t="shared" si="11"/>
        <v>201.42</v>
      </c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</row>
    <row r="131">
      <c r="A131" s="139"/>
      <c r="B131" s="43">
        <v>3595.0</v>
      </c>
      <c r="C131" s="43" t="s">
        <v>471</v>
      </c>
      <c r="D131" s="43">
        <v>32.858</v>
      </c>
      <c r="E131" s="43">
        <v>15.0</v>
      </c>
      <c r="F131" s="43">
        <v>11.51</v>
      </c>
      <c r="G131" s="43">
        <v>57060.0</v>
      </c>
      <c r="H131" s="43">
        <v>14.8</v>
      </c>
      <c r="I131" s="43" t="s">
        <v>229</v>
      </c>
      <c r="J131" s="43" t="s">
        <v>164</v>
      </c>
      <c r="K131" s="43" t="s">
        <v>203</v>
      </c>
      <c r="L131" s="43"/>
      <c r="M131" s="43" t="str">
        <f t="shared" si="2"/>
        <v>750MeV</v>
      </c>
      <c r="N131" s="139" t="str">
        <f t="shared" si="3"/>
        <v>650MeV</v>
      </c>
      <c r="O131" s="139">
        <f t="shared" si="7"/>
        <v>1632.8</v>
      </c>
      <c r="P131" s="261">
        <f t="shared" si="10"/>
        <v>1337.7</v>
      </c>
      <c r="Q131" s="261">
        <f t="shared" si="11"/>
        <v>212.93</v>
      </c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</row>
    <row r="132">
      <c r="A132" s="86"/>
      <c r="B132" s="83">
        <v>3596.0</v>
      </c>
      <c r="C132" s="83" t="s">
        <v>471</v>
      </c>
      <c r="D132" s="83">
        <v>32.858</v>
      </c>
      <c r="E132" s="83">
        <v>20.0</v>
      </c>
      <c r="F132" s="83">
        <v>66.46</v>
      </c>
      <c r="G132" s="83">
        <v>1424316.0</v>
      </c>
      <c r="H132" s="83">
        <v>59.01</v>
      </c>
      <c r="I132" s="83" t="s">
        <v>101</v>
      </c>
      <c r="J132" s="83" t="s">
        <v>164</v>
      </c>
      <c r="K132" s="83" t="s">
        <v>203</v>
      </c>
      <c r="L132" s="83"/>
      <c r="M132" s="83" t="str">
        <f t="shared" si="2"/>
        <v>750MeV</v>
      </c>
      <c r="N132" s="86" t="str">
        <f t="shared" si="3"/>
        <v>650MeV</v>
      </c>
      <c r="O132" s="86">
        <f t="shared" si="7"/>
        <v>1632.8</v>
      </c>
      <c r="P132" s="259">
        <f t="shared" si="10"/>
        <v>1404.16</v>
      </c>
      <c r="Q132" s="259">
        <f t="shared" si="11"/>
        <v>212.93</v>
      </c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>
      <c r="A133" s="86"/>
      <c r="B133" s="83">
        <v>3597.0</v>
      </c>
      <c r="C133" s="83" t="s">
        <v>471</v>
      </c>
      <c r="D133" s="83">
        <v>32.858</v>
      </c>
      <c r="E133" s="83">
        <v>20.0</v>
      </c>
      <c r="F133" s="83">
        <v>67.99</v>
      </c>
      <c r="G133" s="83">
        <v>1438669.0</v>
      </c>
      <c r="H133" s="83">
        <v>59.22</v>
      </c>
      <c r="I133" s="83" t="s">
        <v>101</v>
      </c>
      <c r="J133" s="83" t="s">
        <v>164</v>
      </c>
      <c r="K133" s="83" t="s">
        <v>203</v>
      </c>
      <c r="L133" s="86"/>
      <c r="M133" s="83" t="str">
        <f t="shared" si="2"/>
        <v>750MeV</v>
      </c>
      <c r="N133" s="86" t="str">
        <f t="shared" si="3"/>
        <v>650MeV</v>
      </c>
      <c r="O133" s="86">
        <f t="shared" si="7"/>
        <v>1632.8</v>
      </c>
      <c r="P133" s="259">
        <f t="shared" si="10"/>
        <v>1472.15</v>
      </c>
      <c r="Q133" s="259">
        <f t="shared" si="11"/>
        <v>212.93</v>
      </c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>
      <c r="A134" s="86"/>
      <c r="B134" s="83">
        <v>3598.0</v>
      </c>
      <c r="C134" s="83" t="s">
        <v>471</v>
      </c>
      <c r="D134" s="83">
        <v>32.858</v>
      </c>
      <c r="E134" s="83">
        <v>20.0</v>
      </c>
      <c r="F134" s="83">
        <v>67.75</v>
      </c>
      <c r="G134" s="83">
        <v>1422296.0</v>
      </c>
      <c r="H134" s="83">
        <v>59.63</v>
      </c>
      <c r="I134" s="83" t="s">
        <v>101</v>
      </c>
      <c r="J134" s="83" t="s">
        <v>164</v>
      </c>
      <c r="K134" s="83" t="s">
        <v>203</v>
      </c>
      <c r="L134" s="86"/>
      <c r="M134" s="83" t="str">
        <f t="shared" si="2"/>
        <v>750MeV</v>
      </c>
      <c r="N134" s="86" t="str">
        <f t="shared" si="3"/>
        <v>650MeV</v>
      </c>
      <c r="O134" s="86">
        <f t="shared" si="7"/>
        <v>1632.8</v>
      </c>
      <c r="P134" s="259">
        <f t="shared" si="10"/>
        <v>1539.9</v>
      </c>
      <c r="Q134" s="259">
        <f t="shared" si="11"/>
        <v>212.93</v>
      </c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</row>
    <row r="135">
      <c r="A135" s="86"/>
      <c r="B135" s="83">
        <v>3599.0</v>
      </c>
      <c r="C135" s="83" t="s">
        <v>471</v>
      </c>
      <c r="D135" s="83">
        <v>32.858</v>
      </c>
      <c r="E135" s="83">
        <v>20.0</v>
      </c>
      <c r="F135" s="83">
        <v>69.67</v>
      </c>
      <c r="G135" s="83">
        <v>1463758.0</v>
      </c>
      <c r="H135" s="83">
        <v>60.01</v>
      </c>
      <c r="I135" s="83" t="s">
        <v>101</v>
      </c>
      <c r="J135" s="83" t="s">
        <v>164</v>
      </c>
      <c r="K135" s="83" t="s">
        <v>203</v>
      </c>
      <c r="L135" s="86"/>
      <c r="M135" s="83" t="str">
        <f t="shared" si="2"/>
        <v>750MeV</v>
      </c>
      <c r="N135" s="86" t="str">
        <f t="shared" si="3"/>
        <v>650MeV</v>
      </c>
      <c r="O135" s="86">
        <f t="shared" si="7"/>
        <v>1632.8</v>
      </c>
      <c r="P135" s="259">
        <f t="shared" si="10"/>
        <v>1609.57</v>
      </c>
      <c r="Q135" s="259">
        <f t="shared" si="11"/>
        <v>212.93</v>
      </c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</row>
    <row r="136">
      <c r="A136" s="86"/>
      <c r="B136" s="83">
        <v>3600.0</v>
      </c>
      <c r="C136" s="83" t="s">
        <v>471</v>
      </c>
      <c r="D136" s="83">
        <v>32.858</v>
      </c>
      <c r="E136" s="83">
        <v>15.0</v>
      </c>
      <c r="F136" s="83">
        <v>18.11</v>
      </c>
      <c r="G136" s="83">
        <v>308552.0</v>
      </c>
      <c r="H136" s="83">
        <v>20.8</v>
      </c>
      <c r="I136" s="83" t="s">
        <v>101</v>
      </c>
      <c r="J136" s="83" t="s">
        <v>164</v>
      </c>
      <c r="K136" s="83" t="s">
        <v>203</v>
      </c>
      <c r="L136" s="86"/>
      <c r="M136" s="83" t="str">
        <f t="shared" si="2"/>
        <v>750MeV</v>
      </c>
      <c r="N136" s="86" t="str">
        <f t="shared" si="3"/>
        <v>650MeV</v>
      </c>
      <c r="O136" s="86">
        <f t="shared" si="7"/>
        <v>1632.8</v>
      </c>
      <c r="P136" s="259">
        <f t="shared" si="10"/>
        <v>1627.68</v>
      </c>
      <c r="Q136" s="259">
        <f t="shared" si="11"/>
        <v>212.93</v>
      </c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</row>
    <row r="137">
      <c r="A137" s="86"/>
      <c r="B137" s="83">
        <v>3601.0</v>
      </c>
      <c r="C137" s="83" t="s">
        <v>471</v>
      </c>
      <c r="D137" s="83">
        <v>32.858</v>
      </c>
      <c r="E137" s="83">
        <v>10.0</v>
      </c>
      <c r="F137" s="83">
        <v>11.91</v>
      </c>
      <c r="G137" s="83">
        <v>163738.0</v>
      </c>
      <c r="H137" s="83">
        <v>20.4</v>
      </c>
      <c r="I137" s="83" t="s">
        <v>101</v>
      </c>
      <c r="J137" s="83" t="s">
        <v>164</v>
      </c>
      <c r="K137" s="83" t="s">
        <v>203</v>
      </c>
      <c r="L137" s="86"/>
      <c r="M137" s="83" t="str">
        <f t="shared" si="2"/>
        <v>750MeV</v>
      </c>
      <c r="N137" s="86" t="str">
        <f t="shared" si="3"/>
        <v>650MeV</v>
      </c>
      <c r="O137" s="86">
        <f t="shared" si="7"/>
        <v>1632.8</v>
      </c>
      <c r="P137" s="259">
        <f t="shared" si="10"/>
        <v>1639.59</v>
      </c>
      <c r="Q137" s="259">
        <f t="shared" si="11"/>
        <v>212.93</v>
      </c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</row>
    <row r="138">
      <c r="A138" s="157">
        <v>45273.0</v>
      </c>
      <c r="B138" s="83">
        <v>3602.0</v>
      </c>
      <c r="C138" s="83" t="s">
        <v>475</v>
      </c>
      <c r="D138" s="83">
        <v>32.858</v>
      </c>
      <c r="E138" s="83">
        <v>10.0</v>
      </c>
      <c r="F138" s="83">
        <v>21.44</v>
      </c>
      <c r="G138" s="83">
        <v>305308.0</v>
      </c>
      <c r="H138" s="83">
        <v>40.42</v>
      </c>
      <c r="I138" s="83" t="s">
        <v>101</v>
      </c>
      <c r="J138" s="83" t="s">
        <v>53</v>
      </c>
      <c r="K138" s="83" t="s">
        <v>203</v>
      </c>
      <c r="L138" s="86"/>
      <c r="M138" s="83" t="str">
        <f t="shared" si="2"/>
        <v>750MeV</v>
      </c>
      <c r="N138" s="86" t="str">
        <f t="shared" si="3"/>
        <v>650MeV</v>
      </c>
      <c r="O138" s="86">
        <f t="shared" si="7"/>
        <v>1632.8</v>
      </c>
      <c r="P138" s="259">
        <f t="shared" si="10"/>
        <v>1661.03</v>
      </c>
      <c r="Q138" s="259">
        <f t="shared" si="11"/>
        <v>212.93</v>
      </c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</row>
    <row r="139">
      <c r="A139" s="86"/>
      <c r="B139" s="83">
        <v>3603.0</v>
      </c>
      <c r="C139" s="83" t="s">
        <v>471</v>
      </c>
      <c r="D139" s="83">
        <v>32.858</v>
      </c>
      <c r="E139" s="83">
        <v>20.0</v>
      </c>
      <c r="F139" s="83">
        <v>9.41</v>
      </c>
      <c r="G139" s="83">
        <v>176285.0</v>
      </c>
      <c r="H139" s="83">
        <v>7.97</v>
      </c>
      <c r="I139" s="83" t="s">
        <v>101</v>
      </c>
      <c r="J139" s="83" t="s">
        <v>164</v>
      </c>
      <c r="K139" s="83" t="s">
        <v>223</v>
      </c>
      <c r="L139" s="83"/>
      <c r="M139" s="83" t="str">
        <f t="shared" si="2"/>
        <v>750MeV</v>
      </c>
      <c r="N139" s="86" t="str">
        <f t="shared" si="3"/>
        <v>650MeV</v>
      </c>
      <c r="O139" s="86">
        <f t="shared" si="7"/>
        <v>1632.8</v>
      </c>
      <c r="P139" s="259">
        <f t="shared" si="10"/>
        <v>1670.44</v>
      </c>
      <c r="Q139" s="259">
        <f t="shared" si="11"/>
        <v>212.93</v>
      </c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</row>
    <row r="140">
      <c r="A140" s="76"/>
      <c r="B140" s="52">
        <v>3621.0</v>
      </c>
      <c r="C140" s="52" t="s">
        <v>471</v>
      </c>
      <c r="D140" s="52">
        <v>32.87</v>
      </c>
      <c r="E140" s="52">
        <v>30.0</v>
      </c>
      <c r="F140" s="52">
        <v>89.39</v>
      </c>
      <c r="G140" s="52">
        <v>443656.0</v>
      </c>
      <c r="H140" s="52">
        <v>58.41</v>
      </c>
      <c r="I140" s="52" t="s">
        <v>65</v>
      </c>
      <c r="J140" s="52" t="s">
        <v>164</v>
      </c>
      <c r="K140" s="52" t="s">
        <v>203</v>
      </c>
      <c r="L140" s="52"/>
      <c r="M140" s="52" t="str">
        <f t="shared" si="2"/>
        <v>750MeV</v>
      </c>
      <c r="N140" s="76" t="str">
        <f t="shared" si="3"/>
        <v>650MeV</v>
      </c>
      <c r="O140" s="76">
        <f t="shared" si="7"/>
        <v>1722.19</v>
      </c>
      <c r="P140" s="262">
        <f t="shared" si="10"/>
        <v>1670.44</v>
      </c>
      <c r="Q140" s="262">
        <f t="shared" si="11"/>
        <v>212.93</v>
      </c>
    </row>
    <row r="141">
      <c r="A141" s="76"/>
      <c r="B141" s="52">
        <v>3622.0</v>
      </c>
      <c r="C141" s="52" t="s">
        <v>471</v>
      </c>
      <c r="D141" s="52">
        <v>32.87</v>
      </c>
      <c r="E141" s="52">
        <v>30.0</v>
      </c>
      <c r="F141" s="52">
        <v>93.77</v>
      </c>
      <c r="G141" s="52">
        <v>461074.0</v>
      </c>
      <c r="H141" s="52">
        <v>58.6</v>
      </c>
      <c r="I141" s="52" t="s">
        <v>65</v>
      </c>
      <c r="J141" s="52" t="s">
        <v>164</v>
      </c>
      <c r="K141" s="52" t="s">
        <v>203</v>
      </c>
      <c r="L141" s="52"/>
      <c r="M141" s="52" t="str">
        <f t="shared" si="2"/>
        <v>750MeV</v>
      </c>
      <c r="N141" s="76" t="str">
        <f t="shared" si="3"/>
        <v>650MeV</v>
      </c>
      <c r="O141" s="76">
        <f t="shared" si="7"/>
        <v>1815.96</v>
      </c>
      <c r="P141" s="262">
        <f t="shared" si="10"/>
        <v>1670.44</v>
      </c>
      <c r="Q141" s="262">
        <f t="shared" si="11"/>
        <v>212.93</v>
      </c>
    </row>
    <row r="142">
      <c r="A142" s="76"/>
      <c r="B142" s="52">
        <v>3623.0</v>
      </c>
      <c r="C142" s="52" t="s">
        <v>471</v>
      </c>
      <c r="D142" s="52">
        <v>32.87</v>
      </c>
      <c r="E142" s="52">
        <v>20.0</v>
      </c>
      <c r="F142" s="52">
        <v>18.84</v>
      </c>
      <c r="G142" s="52">
        <v>99476.0</v>
      </c>
      <c r="H142" s="52">
        <v>20.25</v>
      </c>
      <c r="I142" s="52" t="s">
        <v>65</v>
      </c>
      <c r="J142" s="52" t="s">
        <v>164</v>
      </c>
      <c r="K142" s="52" t="s">
        <v>203</v>
      </c>
      <c r="L142" s="52"/>
      <c r="M142" s="52" t="str">
        <f t="shared" si="2"/>
        <v>750MeV</v>
      </c>
      <c r="N142" s="76" t="str">
        <f t="shared" si="3"/>
        <v>650MeV</v>
      </c>
      <c r="O142" s="76">
        <f t="shared" si="7"/>
        <v>1834.8</v>
      </c>
      <c r="P142" s="262">
        <f t="shared" si="10"/>
        <v>1670.44</v>
      </c>
      <c r="Q142" s="262">
        <f t="shared" si="11"/>
        <v>212.93</v>
      </c>
    </row>
    <row r="143">
      <c r="A143" s="76"/>
      <c r="B143" s="52">
        <v>3624.0</v>
      </c>
      <c r="C143" s="52" t="s">
        <v>471</v>
      </c>
      <c r="D143" s="52">
        <v>32.87</v>
      </c>
      <c r="E143" s="52">
        <v>10.0</v>
      </c>
      <c r="F143" s="52">
        <v>11.33</v>
      </c>
      <c r="G143" s="52">
        <v>64607.0</v>
      </c>
      <c r="H143" s="52">
        <v>19.95</v>
      </c>
      <c r="I143" s="52" t="s">
        <v>65</v>
      </c>
      <c r="J143" s="52" t="s">
        <v>164</v>
      </c>
      <c r="K143" s="52" t="s">
        <v>203</v>
      </c>
      <c r="L143" s="52"/>
      <c r="M143" s="52" t="str">
        <f t="shared" si="2"/>
        <v>750MeV</v>
      </c>
      <c r="N143" s="76" t="str">
        <f t="shared" si="3"/>
        <v>650MeV</v>
      </c>
      <c r="O143" s="76">
        <f t="shared" si="7"/>
        <v>1846.13</v>
      </c>
      <c r="P143" s="262">
        <f t="shared" si="10"/>
        <v>1670.44</v>
      </c>
      <c r="Q143" s="262">
        <f t="shared" si="11"/>
        <v>212.93</v>
      </c>
    </row>
    <row r="144">
      <c r="A144" s="76"/>
      <c r="B144" s="52">
        <v>3625.0</v>
      </c>
      <c r="C144" s="52" t="s">
        <v>475</v>
      </c>
      <c r="D144" s="52">
        <v>32.87</v>
      </c>
      <c r="E144" s="52">
        <v>20.0</v>
      </c>
      <c r="F144" s="52">
        <v>45.97</v>
      </c>
      <c r="G144" s="52">
        <v>206284.0</v>
      </c>
      <c r="H144" s="52">
        <v>39.42</v>
      </c>
      <c r="I144" s="52" t="s">
        <v>65</v>
      </c>
      <c r="J144" s="52" t="s">
        <v>53</v>
      </c>
      <c r="K144" s="52" t="s">
        <v>203</v>
      </c>
      <c r="L144" s="52"/>
      <c r="M144" s="52" t="str">
        <f t="shared" si="2"/>
        <v>750MeV</v>
      </c>
      <c r="N144" s="76" t="str">
        <f t="shared" si="3"/>
        <v>650MeV</v>
      </c>
      <c r="O144" s="76">
        <f t="shared" si="7"/>
        <v>1892.1</v>
      </c>
      <c r="P144" s="262">
        <f t="shared" si="10"/>
        <v>1670.44</v>
      </c>
      <c r="Q144" s="262">
        <f t="shared" si="11"/>
        <v>212.93</v>
      </c>
    </row>
    <row r="145">
      <c r="A145" s="76"/>
      <c r="B145" s="52">
        <v>3626.0</v>
      </c>
      <c r="C145" s="52" t="s">
        <v>471</v>
      </c>
      <c r="D145" s="52">
        <v>32.87</v>
      </c>
      <c r="E145" s="52">
        <v>30.0</v>
      </c>
      <c r="F145" s="52">
        <v>13.98</v>
      </c>
      <c r="G145" s="52">
        <v>64296.0</v>
      </c>
      <c r="H145" s="52">
        <v>9.78</v>
      </c>
      <c r="I145" s="52" t="s">
        <v>65</v>
      </c>
      <c r="J145" s="52" t="s">
        <v>164</v>
      </c>
      <c r="K145" s="52" t="s">
        <v>223</v>
      </c>
      <c r="L145" s="52"/>
      <c r="M145" s="52" t="str">
        <f t="shared" si="2"/>
        <v>750MeV</v>
      </c>
      <c r="N145" s="76" t="str">
        <f t="shared" si="3"/>
        <v>650MeV</v>
      </c>
      <c r="O145" s="76">
        <f t="shared" si="7"/>
        <v>1906.08</v>
      </c>
      <c r="P145" s="262">
        <f t="shared" si="10"/>
        <v>1670.44</v>
      </c>
      <c r="Q145" s="262">
        <f t="shared" si="11"/>
        <v>212.93</v>
      </c>
    </row>
    <row r="146" ht="15.0" customHeight="1">
      <c r="A146" s="139"/>
      <c r="B146" s="43">
        <v>3627.0</v>
      </c>
      <c r="C146" s="43" t="s">
        <v>471</v>
      </c>
      <c r="D146" s="43">
        <v>32.87</v>
      </c>
      <c r="E146" s="43">
        <v>30.0</v>
      </c>
      <c r="F146" s="43">
        <v>20.85</v>
      </c>
      <c r="G146" s="43">
        <v>110681.0</v>
      </c>
      <c r="H146" s="43">
        <v>15.22</v>
      </c>
      <c r="I146" s="43" t="s">
        <v>229</v>
      </c>
      <c r="J146" s="43" t="s">
        <v>164</v>
      </c>
      <c r="K146" s="43" t="s">
        <v>203</v>
      </c>
      <c r="L146" s="139"/>
      <c r="M146" s="43" t="str">
        <f t="shared" si="2"/>
        <v>750MeV</v>
      </c>
      <c r="N146" s="139" t="str">
        <f t="shared" si="3"/>
        <v>650MeV</v>
      </c>
      <c r="O146" s="139">
        <f t="shared" si="7"/>
        <v>1906.08</v>
      </c>
      <c r="P146" s="261">
        <f t="shared" si="10"/>
        <v>1670.44</v>
      </c>
      <c r="Q146" s="261">
        <f t="shared" si="11"/>
        <v>233.78</v>
      </c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</row>
    <row r="147">
      <c r="A147" s="139"/>
      <c r="B147" s="43">
        <v>3628.0</v>
      </c>
      <c r="C147" s="43" t="s">
        <v>471</v>
      </c>
      <c r="D147" s="43">
        <v>32.87</v>
      </c>
      <c r="E147" s="43">
        <v>15.0</v>
      </c>
      <c r="F147" s="43">
        <v>15.33</v>
      </c>
      <c r="G147" s="43">
        <v>69392.0</v>
      </c>
      <c r="H147" s="43">
        <v>17.65</v>
      </c>
      <c r="I147" s="43" t="s">
        <v>229</v>
      </c>
      <c r="J147" s="43" t="s">
        <v>164</v>
      </c>
      <c r="K147" s="43" t="s">
        <v>203</v>
      </c>
      <c r="L147" s="43"/>
      <c r="M147" s="43" t="str">
        <f t="shared" si="2"/>
        <v>750MeV</v>
      </c>
      <c r="N147" s="139" t="str">
        <f t="shared" si="3"/>
        <v>650MeV</v>
      </c>
      <c r="O147" s="139">
        <f t="shared" si="7"/>
        <v>1906.08</v>
      </c>
      <c r="P147" s="261">
        <f t="shared" si="10"/>
        <v>1670.44</v>
      </c>
      <c r="Q147" s="261">
        <f t="shared" si="11"/>
        <v>249.11</v>
      </c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</row>
    <row r="148">
      <c r="A148" s="86"/>
      <c r="B148" s="83">
        <v>3629.0</v>
      </c>
      <c r="C148" s="83" t="s">
        <v>471</v>
      </c>
      <c r="D148" s="83">
        <v>32.87</v>
      </c>
      <c r="E148" s="83">
        <v>20.0</v>
      </c>
      <c r="F148" s="83">
        <v>63.37</v>
      </c>
      <c r="G148" s="83">
        <v>1316461.0</v>
      </c>
      <c r="H148" s="83">
        <v>59.21</v>
      </c>
      <c r="I148" s="83" t="s">
        <v>101</v>
      </c>
      <c r="J148" s="83" t="s">
        <v>164</v>
      </c>
      <c r="K148" s="83" t="s">
        <v>203</v>
      </c>
      <c r="L148" s="83"/>
      <c r="M148" s="83" t="str">
        <f t="shared" si="2"/>
        <v>750MeV</v>
      </c>
      <c r="N148" s="86" t="str">
        <f t="shared" si="3"/>
        <v>650MeV</v>
      </c>
      <c r="O148" s="86">
        <f t="shared" si="7"/>
        <v>1906.08</v>
      </c>
      <c r="P148" s="259">
        <f t="shared" si="10"/>
        <v>1733.81</v>
      </c>
      <c r="Q148" s="259">
        <f t="shared" si="11"/>
        <v>249.11</v>
      </c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</row>
    <row r="149">
      <c r="A149" s="86"/>
      <c r="B149" s="83">
        <v>3630.0</v>
      </c>
      <c r="C149" s="83" t="s">
        <v>471</v>
      </c>
      <c r="D149" s="83">
        <v>32.87</v>
      </c>
      <c r="E149" s="83">
        <v>20.0</v>
      </c>
      <c r="F149" s="83">
        <v>65.33</v>
      </c>
      <c r="G149" s="83">
        <v>1340219.0</v>
      </c>
      <c r="H149" s="83">
        <v>59.08</v>
      </c>
      <c r="I149" s="83" t="s">
        <v>101</v>
      </c>
      <c r="J149" s="83" t="s">
        <v>164</v>
      </c>
      <c r="K149" s="83" t="s">
        <v>203</v>
      </c>
      <c r="L149" s="83"/>
      <c r="M149" s="83" t="str">
        <f t="shared" si="2"/>
        <v>750MeV</v>
      </c>
      <c r="N149" s="86" t="str">
        <f t="shared" si="3"/>
        <v>650MeV</v>
      </c>
      <c r="O149" s="86">
        <f t="shared" si="7"/>
        <v>1906.08</v>
      </c>
      <c r="P149" s="259">
        <f t="shared" si="10"/>
        <v>1799.14</v>
      </c>
      <c r="Q149" s="259">
        <f t="shared" si="11"/>
        <v>249.11</v>
      </c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</row>
    <row r="150">
      <c r="A150" s="157">
        <v>45274.0</v>
      </c>
      <c r="B150" s="83">
        <v>3631.0</v>
      </c>
      <c r="C150" s="83" t="s">
        <v>471</v>
      </c>
      <c r="D150" s="83">
        <v>32.87</v>
      </c>
      <c r="E150" s="83">
        <v>20.0</v>
      </c>
      <c r="F150" s="83">
        <v>63.18</v>
      </c>
      <c r="G150" s="83">
        <v>1301458.0</v>
      </c>
      <c r="H150" s="83">
        <v>59.16</v>
      </c>
      <c r="I150" s="83" t="s">
        <v>101</v>
      </c>
      <c r="J150" s="83" t="s">
        <v>164</v>
      </c>
      <c r="K150" s="83" t="s">
        <v>203</v>
      </c>
      <c r="L150" s="83"/>
      <c r="M150" s="83" t="str">
        <f t="shared" si="2"/>
        <v>750MeV</v>
      </c>
      <c r="N150" s="86" t="str">
        <f t="shared" si="3"/>
        <v>650MeV</v>
      </c>
      <c r="O150" s="86">
        <f t="shared" si="7"/>
        <v>1906.08</v>
      </c>
      <c r="P150" s="259">
        <f t="shared" si="10"/>
        <v>1862.32</v>
      </c>
      <c r="Q150" s="259">
        <f t="shared" si="11"/>
        <v>249.11</v>
      </c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</row>
    <row r="151">
      <c r="A151" s="86"/>
      <c r="B151" s="83">
        <v>3632.0</v>
      </c>
      <c r="C151" s="83" t="s">
        <v>471</v>
      </c>
      <c r="D151" s="83">
        <v>32.87</v>
      </c>
      <c r="E151" s="83">
        <v>20.0</v>
      </c>
      <c r="F151" s="83">
        <v>57.23</v>
      </c>
      <c r="G151" s="83">
        <v>1186008.0</v>
      </c>
      <c r="H151" s="83">
        <v>57.46</v>
      </c>
      <c r="I151" s="83" t="s">
        <v>101</v>
      </c>
      <c r="J151" s="83" t="s">
        <v>164</v>
      </c>
      <c r="K151" s="83" t="s">
        <v>203</v>
      </c>
      <c r="L151" s="83"/>
      <c r="M151" s="83" t="str">
        <f t="shared" si="2"/>
        <v>750MeV</v>
      </c>
      <c r="N151" s="86" t="str">
        <f t="shared" si="3"/>
        <v>650MeV</v>
      </c>
      <c r="O151" s="86">
        <f t="shared" si="7"/>
        <v>1906.08</v>
      </c>
      <c r="P151" s="259">
        <f t="shared" si="10"/>
        <v>1919.55</v>
      </c>
      <c r="Q151" s="259">
        <f t="shared" si="11"/>
        <v>249.11</v>
      </c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</row>
    <row r="152">
      <c r="A152" s="86"/>
      <c r="B152" s="83">
        <v>3633.0</v>
      </c>
      <c r="C152" s="83" t="s">
        <v>471</v>
      </c>
      <c r="D152" s="83">
        <v>32.87</v>
      </c>
      <c r="E152" s="83">
        <v>15.0</v>
      </c>
      <c r="F152" s="83">
        <v>19.17</v>
      </c>
      <c r="G152" s="83">
        <v>323223.0</v>
      </c>
      <c r="H152" s="83">
        <v>22.64</v>
      </c>
      <c r="I152" s="83" t="s">
        <v>101</v>
      </c>
      <c r="J152" s="83" t="s">
        <v>164</v>
      </c>
      <c r="K152" s="83" t="s">
        <v>203</v>
      </c>
      <c r="L152" s="86"/>
      <c r="M152" s="83" t="str">
        <f t="shared" si="2"/>
        <v>750MeV</v>
      </c>
      <c r="N152" s="86" t="str">
        <f t="shared" si="3"/>
        <v>650MeV</v>
      </c>
      <c r="O152" s="86">
        <f t="shared" si="7"/>
        <v>1906.08</v>
      </c>
      <c r="P152" s="259">
        <f t="shared" si="10"/>
        <v>1938.72</v>
      </c>
      <c r="Q152" s="259">
        <f t="shared" si="11"/>
        <v>249.11</v>
      </c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</row>
    <row r="153">
      <c r="A153" s="86"/>
      <c r="B153" s="83">
        <v>3634.0</v>
      </c>
      <c r="C153" s="83" t="s">
        <v>471</v>
      </c>
      <c r="D153" s="83">
        <v>32.87</v>
      </c>
      <c r="E153" s="83">
        <v>10.0</v>
      </c>
      <c r="F153" s="83">
        <v>12.36</v>
      </c>
      <c r="G153" s="83">
        <v>170059.0</v>
      </c>
      <c r="H153" s="83">
        <v>22.98</v>
      </c>
      <c r="I153" s="83" t="s">
        <v>101</v>
      </c>
      <c r="J153" s="83" t="s">
        <v>164</v>
      </c>
      <c r="K153" s="83" t="s">
        <v>203</v>
      </c>
      <c r="L153" s="86"/>
      <c r="M153" s="83" t="str">
        <f t="shared" si="2"/>
        <v>750MeV</v>
      </c>
      <c r="N153" s="86" t="str">
        <f t="shared" si="3"/>
        <v>650MeV</v>
      </c>
      <c r="O153" s="86">
        <f t="shared" si="7"/>
        <v>1906.08</v>
      </c>
      <c r="P153" s="259">
        <f t="shared" si="10"/>
        <v>1951.08</v>
      </c>
      <c r="Q153" s="259">
        <f t="shared" si="11"/>
        <v>249.11</v>
      </c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</row>
    <row r="154">
      <c r="A154" s="86"/>
      <c r="B154" s="83">
        <v>3635.0</v>
      </c>
      <c r="C154" s="83" t="s">
        <v>475</v>
      </c>
      <c r="D154" s="83">
        <v>32.87</v>
      </c>
      <c r="E154" s="83">
        <v>10.0</v>
      </c>
      <c r="F154" s="83">
        <v>23.32</v>
      </c>
      <c r="G154" s="83">
        <v>315840.0</v>
      </c>
      <c r="H154" s="83">
        <v>29.98</v>
      </c>
      <c r="I154" s="83" t="s">
        <v>101</v>
      </c>
      <c r="J154" s="83" t="s">
        <v>53</v>
      </c>
      <c r="K154" s="83" t="s">
        <v>203</v>
      </c>
      <c r="L154" s="86"/>
      <c r="M154" s="83" t="str">
        <f t="shared" si="2"/>
        <v>750MeV</v>
      </c>
      <c r="N154" s="86" t="str">
        <f t="shared" si="3"/>
        <v>650MeV</v>
      </c>
      <c r="O154" s="86">
        <f t="shared" si="7"/>
        <v>1906.08</v>
      </c>
      <c r="P154" s="259">
        <f t="shared" si="10"/>
        <v>1974.4</v>
      </c>
      <c r="Q154" s="259">
        <f t="shared" si="11"/>
        <v>249.11</v>
      </c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</row>
    <row r="155">
      <c r="A155" s="86"/>
      <c r="B155" s="83">
        <v>3636.0</v>
      </c>
      <c r="C155" s="83" t="s">
        <v>154</v>
      </c>
      <c r="D155" s="83">
        <v>32.87</v>
      </c>
      <c r="E155" s="83">
        <v>10.0</v>
      </c>
      <c r="F155" s="83">
        <v>0.0</v>
      </c>
      <c r="G155" s="83">
        <v>5985.0</v>
      </c>
      <c r="H155" s="83">
        <v>0.0</v>
      </c>
      <c r="I155" s="83" t="s">
        <v>101</v>
      </c>
      <c r="J155" s="83" t="s">
        <v>164</v>
      </c>
      <c r="K155" s="83" t="s">
        <v>223</v>
      </c>
      <c r="L155" s="86"/>
      <c r="M155" s="83" t="str">
        <f t="shared" si="2"/>
        <v>750MeV</v>
      </c>
      <c r="N155" s="86" t="str">
        <f t="shared" si="3"/>
        <v>650MeV</v>
      </c>
      <c r="O155" s="86">
        <f t="shared" si="7"/>
        <v>1906.08</v>
      </c>
      <c r="P155" s="259">
        <f t="shared" si="10"/>
        <v>1974.4</v>
      </c>
      <c r="Q155" s="259">
        <f t="shared" si="11"/>
        <v>249.11</v>
      </c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</row>
    <row r="156">
      <c r="A156" s="86"/>
      <c r="B156" s="83">
        <v>3637.0</v>
      </c>
      <c r="C156" s="83" t="s">
        <v>471</v>
      </c>
      <c r="D156" s="83">
        <v>32.87</v>
      </c>
      <c r="E156" s="83">
        <v>20.0</v>
      </c>
      <c r="F156" s="83">
        <v>13.14</v>
      </c>
      <c r="G156" s="83">
        <v>231477.0</v>
      </c>
      <c r="H156" s="83">
        <v>11.43</v>
      </c>
      <c r="I156" s="83" t="s">
        <v>101</v>
      </c>
      <c r="J156" s="83" t="s">
        <v>164</v>
      </c>
      <c r="K156" s="83" t="s">
        <v>223</v>
      </c>
      <c r="L156" s="86"/>
      <c r="M156" s="83" t="str">
        <f t="shared" si="2"/>
        <v>750MeV</v>
      </c>
      <c r="N156" s="86" t="str">
        <f t="shared" si="3"/>
        <v>650MeV</v>
      </c>
      <c r="O156" s="86">
        <f t="shared" si="7"/>
        <v>1906.08</v>
      </c>
      <c r="P156" s="259">
        <f t="shared" si="10"/>
        <v>1987.54</v>
      </c>
      <c r="Q156" s="259">
        <f t="shared" si="11"/>
        <v>249.11</v>
      </c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</row>
    <row r="157">
      <c r="A157" s="76"/>
      <c r="B157" s="52">
        <v>3656.0</v>
      </c>
      <c r="C157" s="52" t="s">
        <v>190</v>
      </c>
      <c r="D157" s="52">
        <v>32.843</v>
      </c>
      <c r="E157" s="52">
        <v>30.0</v>
      </c>
      <c r="F157" s="52">
        <v>0.0</v>
      </c>
      <c r="G157" s="52">
        <v>14128.0</v>
      </c>
      <c r="H157" s="52">
        <v>2.81</v>
      </c>
      <c r="I157" s="52" t="s">
        <v>65</v>
      </c>
      <c r="J157" s="52" t="s">
        <v>164</v>
      </c>
      <c r="K157" s="52" t="s">
        <v>203</v>
      </c>
      <c r="L157" s="76"/>
      <c r="M157" s="52" t="str">
        <f t="shared" si="2"/>
        <v>750MeV</v>
      </c>
      <c r="N157" s="76" t="str">
        <f t="shared" si="3"/>
        <v>650MeV</v>
      </c>
      <c r="O157" s="76">
        <f t="shared" si="7"/>
        <v>1906.08</v>
      </c>
      <c r="P157" s="262">
        <f t="shared" si="10"/>
        <v>1987.54</v>
      </c>
      <c r="Q157" s="262">
        <f t="shared" si="11"/>
        <v>249.11</v>
      </c>
    </row>
    <row r="158">
      <c r="A158" s="76"/>
      <c r="B158" s="52">
        <v>3657.0</v>
      </c>
      <c r="C158" s="52" t="s">
        <v>190</v>
      </c>
      <c r="D158" s="52">
        <v>32.843</v>
      </c>
      <c r="E158" s="52">
        <v>30.0</v>
      </c>
      <c r="F158" s="52">
        <v>0.0</v>
      </c>
      <c r="G158" s="52">
        <v>38486.0</v>
      </c>
      <c r="H158" s="52">
        <v>10.98</v>
      </c>
      <c r="I158" s="52" t="s">
        <v>65</v>
      </c>
      <c r="J158" s="52" t="s">
        <v>164</v>
      </c>
      <c r="K158" s="52" t="s">
        <v>203</v>
      </c>
      <c r="L158" s="76"/>
      <c r="M158" s="52" t="str">
        <f t="shared" si="2"/>
        <v>750MeV</v>
      </c>
      <c r="N158" s="76" t="str">
        <f t="shared" si="3"/>
        <v>650MeV</v>
      </c>
      <c r="O158" s="76">
        <f t="shared" si="7"/>
        <v>1906.08</v>
      </c>
      <c r="P158" s="262">
        <f t="shared" si="10"/>
        <v>1987.54</v>
      </c>
      <c r="Q158" s="262">
        <f t="shared" si="11"/>
        <v>249.11</v>
      </c>
    </row>
    <row r="159">
      <c r="A159" s="156">
        <v>45275.0</v>
      </c>
      <c r="B159" s="52">
        <v>3658.0</v>
      </c>
      <c r="C159" s="52" t="s">
        <v>471</v>
      </c>
      <c r="D159" s="52">
        <v>32.843</v>
      </c>
      <c r="E159" s="52">
        <v>30.0</v>
      </c>
      <c r="F159" s="52">
        <v>101.28</v>
      </c>
      <c r="G159" s="52">
        <v>478179.0</v>
      </c>
      <c r="H159" s="52">
        <v>60.73</v>
      </c>
      <c r="I159" s="52" t="s">
        <v>65</v>
      </c>
      <c r="J159" s="52" t="s">
        <v>164</v>
      </c>
      <c r="K159" s="52" t="s">
        <v>203</v>
      </c>
      <c r="L159" s="76"/>
      <c r="M159" s="52" t="str">
        <f t="shared" si="2"/>
        <v>750MeV</v>
      </c>
      <c r="N159" s="76" t="str">
        <f t="shared" si="3"/>
        <v>650MeV</v>
      </c>
      <c r="O159" s="76">
        <f t="shared" si="7"/>
        <v>2007.36</v>
      </c>
      <c r="P159" s="262">
        <f t="shared" si="10"/>
        <v>1987.54</v>
      </c>
      <c r="Q159" s="262">
        <f t="shared" si="11"/>
        <v>249.11</v>
      </c>
    </row>
    <row r="160">
      <c r="A160" s="156"/>
      <c r="B160" s="52">
        <v>3659.0</v>
      </c>
      <c r="C160" s="52" t="s">
        <v>471</v>
      </c>
      <c r="D160" s="52">
        <v>32.843</v>
      </c>
      <c r="E160" s="52">
        <v>30.0</v>
      </c>
      <c r="F160" s="52">
        <v>98.92</v>
      </c>
      <c r="G160" s="52">
        <v>471345.0</v>
      </c>
      <c r="H160" s="52">
        <v>59.55</v>
      </c>
      <c r="I160" s="52" t="s">
        <v>65</v>
      </c>
      <c r="J160" s="52" t="s">
        <v>164</v>
      </c>
      <c r="K160" s="52" t="s">
        <v>203</v>
      </c>
      <c r="L160" s="52"/>
      <c r="M160" s="52" t="str">
        <f t="shared" si="2"/>
        <v>750MeV</v>
      </c>
      <c r="N160" s="76" t="str">
        <f t="shared" si="3"/>
        <v>650MeV</v>
      </c>
      <c r="O160" s="76">
        <f t="shared" si="7"/>
        <v>2106.28</v>
      </c>
      <c r="P160" s="262">
        <f t="shared" si="10"/>
        <v>1987.54</v>
      </c>
      <c r="Q160" s="262">
        <f t="shared" si="11"/>
        <v>249.11</v>
      </c>
    </row>
    <row r="161">
      <c r="A161" s="76"/>
      <c r="B161" s="52">
        <v>3660.0</v>
      </c>
      <c r="C161" s="52" t="s">
        <v>471</v>
      </c>
      <c r="D161" s="52">
        <v>32.843</v>
      </c>
      <c r="E161" s="52">
        <v>20.0</v>
      </c>
      <c r="F161" s="52">
        <v>22.54</v>
      </c>
      <c r="G161" s="52">
        <v>99278.0</v>
      </c>
      <c r="H161" s="52">
        <v>19.32</v>
      </c>
      <c r="I161" s="52" t="s">
        <v>65</v>
      </c>
      <c r="J161" s="52" t="s">
        <v>164</v>
      </c>
      <c r="K161" s="52" t="s">
        <v>203</v>
      </c>
      <c r="L161" s="52"/>
      <c r="M161" s="52" t="str">
        <f t="shared" si="2"/>
        <v>750MeV</v>
      </c>
      <c r="N161" s="76" t="str">
        <f t="shared" si="3"/>
        <v>650MeV</v>
      </c>
      <c r="O161" s="76">
        <f t="shared" si="7"/>
        <v>2128.82</v>
      </c>
      <c r="P161" s="262">
        <f t="shared" si="10"/>
        <v>1987.54</v>
      </c>
      <c r="Q161" s="262">
        <f t="shared" si="11"/>
        <v>249.11</v>
      </c>
    </row>
    <row r="162">
      <c r="A162" s="76"/>
      <c r="B162" s="52">
        <v>3661.0</v>
      </c>
      <c r="C162" s="52" t="s">
        <v>471</v>
      </c>
      <c r="D162" s="52">
        <v>32.843</v>
      </c>
      <c r="E162" s="52">
        <v>10.0</v>
      </c>
      <c r="F162" s="52">
        <v>11.06</v>
      </c>
      <c r="G162" s="52">
        <v>66941.0</v>
      </c>
      <c r="H162" s="52">
        <v>21.02</v>
      </c>
      <c r="I162" s="52" t="s">
        <v>65</v>
      </c>
      <c r="J162" s="52" t="s">
        <v>164</v>
      </c>
      <c r="K162" s="52" t="s">
        <v>203</v>
      </c>
      <c r="L162" s="52"/>
      <c r="M162" s="52" t="str">
        <f t="shared" si="2"/>
        <v>750MeV</v>
      </c>
      <c r="N162" s="76" t="str">
        <f t="shared" si="3"/>
        <v>650MeV</v>
      </c>
      <c r="O162" s="76">
        <f t="shared" si="7"/>
        <v>2139.88</v>
      </c>
      <c r="P162" s="262">
        <f t="shared" si="10"/>
        <v>1987.54</v>
      </c>
      <c r="Q162" s="262">
        <f t="shared" si="11"/>
        <v>249.11</v>
      </c>
    </row>
    <row r="163">
      <c r="A163" s="76"/>
      <c r="B163" s="52">
        <v>3662.0</v>
      </c>
      <c r="C163" s="52" t="s">
        <v>475</v>
      </c>
      <c r="D163" s="52">
        <v>32.843</v>
      </c>
      <c r="E163" s="52">
        <v>20.0</v>
      </c>
      <c r="F163" s="52">
        <v>44.61</v>
      </c>
      <c r="G163" s="52">
        <v>198775.0</v>
      </c>
      <c r="H163" s="52">
        <v>39.9</v>
      </c>
      <c r="I163" s="52" t="s">
        <v>65</v>
      </c>
      <c r="J163" s="52" t="s">
        <v>53</v>
      </c>
      <c r="K163" s="52" t="s">
        <v>203</v>
      </c>
      <c r="L163" s="52"/>
      <c r="M163" s="52" t="str">
        <f t="shared" si="2"/>
        <v>750MeV</v>
      </c>
      <c r="N163" s="76" t="str">
        <f t="shared" si="3"/>
        <v>650MeV</v>
      </c>
      <c r="O163" s="76">
        <f t="shared" si="7"/>
        <v>2184.49</v>
      </c>
      <c r="P163" s="262">
        <f t="shared" si="10"/>
        <v>1987.54</v>
      </c>
      <c r="Q163" s="262">
        <f t="shared" si="11"/>
        <v>249.11</v>
      </c>
    </row>
    <row r="164">
      <c r="A164" s="76"/>
      <c r="B164" s="52">
        <v>3663.0</v>
      </c>
      <c r="C164" s="52" t="s">
        <v>471</v>
      </c>
      <c r="D164" s="52">
        <v>32.843</v>
      </c>
      <c r="E164" s="52">
        <v>30.0</v>
      </c>
      <c r="F164" s="52">
        <v>14.62</v>
      </c>
      <c r="G164" s="52">
        <v>64835.0</v>
      </c>
      <c r="H164" s="52">
        <v>9.42</v>
      </c>
      <c r="I164" s="52" t="s">
        <v>65</v>
      </c>
      <c r="J164" s="52" t="s">
        <v>164</v>
      </c>
      <c r="K164" s="52" t="s">
        <v>223</v>
      </c>
      <c r="L164" s="52"/>
      <c r="M164" s="52" t="str">
        <f t="shared" si="2"/>
        <v>750MeV</v>
      </c>
      <c r="N164" s="76" t="str">
        <f t="shared" si="3"/>
        <v>650MeV</v>
      </c>
      <c r="O164" s="76">
        <f t="shared" si="7"/>
        <v>2199.11</v>
      </c>
      <c r="P164" s="262">
        <f t="shared" si="10"/>
        <v>1987.54</v>
      </c>
      <c r="Q164" s="262">
        <f t="shared" si="11"/>
        <v>249.11</v>
      </c>
    </row>
    <row r="165">
      <c r="A165" s="139"/>
      <c r="B165" s="43">
        <v>3664.0</v>
      </c>
      <c r="C165" s="43" t="s">
        <v>471</v>
      </c>
      <c r="D165" s="43">
        <v>32.843</v>
      </c>
      <c r="E165" s="43">
        <v>30.0</v>
      </c>
      <c r="F165" s="43">
        <v>24.68</v>
      </c>
      <c r="G165" s="43">
        <v>121345.0</v>
      </c>
      <c r="H165" s="43">
        <v>15.67</v>
      </c>
      <c r="I165" s="43" t="s">
        <v>229</v>
      </c>
      <c r="J165" s="43" t="s">
        <v>164</v>
      </c>
      <c r="K165" s="43" t="s">
        <v>203</v>
      </c>
      <c r="L165" s="43"/>
      <c r="M165" s="43" t="str">
        <f t="shared" si="2"/>
        <v>750MeV</v>
      </c>
      <c r="N165" s="139" t="str">
        <f t="shared" si="3"/>
        <v>650MeV</v>
      </c>
      <c r="O165" s="139">
        <f t="shared" si="7"/>
        <v>2199.11</v>
      </c>
      <c r="P165" s="261">
        <f t="shared" si="10"/>
        <v>1987.54</v>
      </c>
      <c r="Q165" s="261">
        <f t="shared" si="11"/>
        <v>273.79</v>
      </c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</row>
    <row r="166">
      <c r="A166" s="139"/>
      <c r="B166" s="43">
        <v>3665.0</v>
      </c>
      <c r="C166" s="43" t="s">
        <v>190</v>
      </c>
      <c r="D166" s="43">
        <v>32.843</v>
      </c>
      <c r="E166" s="43">
        <v>15.0</v>
      </c>
      <c r="F166" s="43">
        <v>0.0</v>
      </c>
      <c r="G166" s="43">
        <v>0.0</v>
      </c>
      <c r="H166" s="43">
        <v>0.0</v>
      </c>
      <c r="I166" s="43" t="s">
        <v>229</v>
      </c>
      <c r="J166" s="43" t="s">
        <v>164</v>
      </c>
      <c r="K166" s="43" t="s">
        <v>203</v>
      </c>
      <c r="L166" s="43" t="s">
        <v>1022</v>
      </c>
      <c r="M166" s="43" t="str">
        <f t="shared" si="2"/>
        <v>750MeV</v>
      </c>
      <c r="N166" s="139" t="str">
        <f t="shared" si="3"/>
        <v>650MeV</v>
      </c>
      <c r="O166" s="139">
        <f t="shared" si="7"/>
        <v>2199.11</v>
      </c>
      <c r="P166" s="261">
        <f t="shared" si="10"/>
        <v>1987.54</v>
      </c>
      <c r="Q166" s="261">
        <f t="shared" si="11"/>
        <v>273.79</v>
      </c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</row>
    <row r="167">
      <c r="A167" s="139"/>
      <c r="B167" s="43">
        <v>3666.0</v>
      </c>
      <c r="C167" s="43" t="s">
        <v>471</v>
      </c>
      <c r="D167" s="43">
        <v>32.843</v>
      </c>
      <c r="E167" s="43">
        <v>15.0</v>
      </c>
      <c r="F167" s="43">
        <v>11.88</v>
      </c>
      <c r="G167" s="43">
        <v>53625.0</v>
      </c>
      <c r="H167" s="43">
        <v>13.87</v>
      </c>
      <c r="I167" s="43" t="s">
        <v>229</v>
      </c>
      <c r="J167" s="43" t="s">
        <v>164</v>
      </c>
      <c r="K167" s="43" t="s">
        <v>203</v>
      </c>
      <c r="L167" s="43"/>
      <c r="M167" s="43" t="str">
        <f t="shared" si="2"/>
        <v>750MeV</v>
      </c>
      <c r="N167" s="139" t="str">
        <f t="shared" si="3"/>
        <v>650MeV</v>
      </c>
      <c r="O167" s="139">
        <f t="shared" si="7"/>
        <v>2199.11</v>
      </c>
      <c r="P167" s="261">
        <f t="shared" si="10"/>
        <v>1987.54</v>
      </c>
      <c r="Q167" s="261">
        <f t="shared" si="11"/>
        <v>285.67</v>
      </c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</row>
    <row r="168">
      <c r="A168" s="86"/>
      <c r="B168" s="83">
        <v>3667.0</v>
      </c>
      <c r="C168" s="83" t="s">
        <v>471</v>
      </c>
      <c r="D168" s="83">
        <v>32.843</v>
      </c>
      <c r="E168" s="83">
        <v>20.0</v>
      </c>
      <c r="F168" s="83">
        <v>77.03</v>
      </c>
      <c r="G168" s="83">
        <v>1545557.0</v>
      </c>
      <c r="H168" s="83">
        <v>69.43</v>
      </c>
      <c r="I168" s="83" t="s">
        <v>101</v>
      </c>
      <c r="J168" s="83" t="s">
        <v>164</v>
      </c>
      <c r="K168" s="83" t="s">
        <v>203</v>
      </c>
      <c r="L168" s="83"/>
      <c r="M168" s="83" t="str">
        <f t="shared" si="2"/>
        <v>750MeV</v>
      </c>
      <c r="N168" s="86" t="str">
        <f t="shared" si="3"/>
        <v>650MeV</v>
      </c>
      <c r="O168" s="86">
        <f t="shared" si="7"/>
        <v>2199.11</v>
      </c>
      <c r="P168" s="259">
        <f t="shared" si="10"/>
        <v>2064.57</v>
      </c>
      <c r="Q168" s="259">
        <f t="shared" si="11"/>
        <v>285.67</v>
      </c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</row>
    <row r="169">
      <c r="A169" s="160">
        <v>45427.0</v>
      </c>
      <c r="B169" s="153">
        <v>6881.0</v>
      </c>
      <c r="C169" s="153" t="s">
        <v>471</v>
      </c>
      <c r="D169" s="161">
        <v>32.87</v>
      </c>
      <c r="E169" s="153">
        <v>20.0</v>
      </c>
      <c r="F169" s="151">
        <v>33.82</v>
      </c>
      <c r="G169" s="151">
        <v>686413.0</v>
      </c>
      <c r="H169" s="151">
        <v>29.43</v>
      </c>
      <c r="I169" s="153" t="s">
        <v>229</v>
      </c>
      <c r="J169" s="153" t="s">
        <v>53</v>
      </c>
      <c r="K169" s="153" t="s">
        <v>203</v>
      </c>
      <c r="L169" s="163" t="s">
        <v>1023</v>
      </c>
      <c r="M169" s="153" t="str">
        <f t="shared" si="2"/>
        <v>750MeV</v>
      </c>
      <c r="N169" s="164" t="str">
        <f t="shared" si="3"/>
        <v>650MeV</v>
      </c>
      <c r="O169" s="164">
        <f t="shared" si="7"/>
        <v>2199.11</v>
      </c>
      <c r="P169" s="639">
        <f t="shared" si="10"/>
        <v>2064.57</v>
      </c>
      <c r="Q169" s="639">
        <f t="shared" si="11"/>
        <v>319.49</v>
      </c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  <c r="AF169" s="154"/>
    </row>
    <row r="170">
      <c r="A170" s="164"/>
      <c r="B170" s="153">
        <v>6882.0</v>
      </c>
      <c r="C170" s="153" t="s">
        <v>471</v>
      </c>
      <c r="D170" s="165">
        <v>23.87</v>
      </c>
      <c r="E170" s="153">
        <v>20.0</v>
      </c>
      <c r="F170" s="153">
        <v>19.47</v>
      </c>
      <c r="G170" s="151">
        <v>1011398.0</v>
      </c>
      <c r="H170" s="153">
        <v>22.2</v>
      </c>
      <c r="I170" s="153" t="s">
        <v>101</v>
      </c>
      <c r="J170" s="153" t="s">
        <v>53</v>
      </c>
      <c r="K170" s="153" t="s">
        <v>203</v>
      </c>
      <c r="L170" s="153"/>
      <c r="M170" s="153"/>
      <c r="N170" s="164"/>
      <c r="O170" s="164">
        <f t="shared" si="7"/>
        <v>2199.11</v>
      </c>
      <c r="P170" s="639">
        <f t="shared" si="10"/>
        <v>2084.04</v>
      </c>
      <c r="Q170" s="639">
        <f t="shared" si="11"/>
        <v>319.49</v>
      </c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  <c r="AF170" s="154"/>
    </row>
    <row r="171">
      <c r="A171" s="164"/>
      <c r="B171" s="153">
        <v>6883.0</v>
      </c>
      <c r="C171" s="153" t="s">
        <v>471</v>
      </c>
      <c r="D171" s="165">
        <v>23.87</v>
      </c>
      <c r="E171" s="153">
        <v>20.0</v>
      </c>
      <c r="F171" s="153">
        <v>35.02</v>
      </c>
      <c r="G171" s="151">
        <v>1815344.0</v>
      </c>
      <c r="H171" s="153">
        <v>34.35</v>
      </c>
      <c r="I171" s="153" t="s">
        <v>101</v>
      </c>
      <c r="J171" s="153" t="s">
        <v>53</v>
      </c>
      <c r="K171" s="153" t="s">
        <v>203</v>
      </c>
      <c r="L171" s="164"/>
      <c r="M171" s="153"/>
      <c r="N171" s="164"/>
      <c r="O171" s="164">
        <f t="shared" si="7"/>
        <v>2199.11</v>
      </c>
      <c r="P171" s="639">
        <f t="shared" si="10"/>
        <v>2119.06</v>
      </c>
      <c r="Q171" s="639">
        <f t="shared" si="11"/>
        <v>319.49</v>
      </c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  <c r="AF171" s="154"/>
    </row>
    <row r="172">
      <c r="A172" s="164"/>
      <c r="B172" s="153">
        <v>6884.0</v>
      </c>
      <c r="C172" s="153" t="s">
        <v>471</v>
      </c>
      <c r="D172" s="165">
        <v>23.87</v>
      </c>
      <c r="E172" s="153">
        <v>20.0</v>
      </c>
      <c r="F172" s="151">
        <v>37.05</v>
      </c>
      <c r="G172" s="151">
        <v>1915568.0</v>
      </c>
      <c r="H172" s="151">
        <v>33.94</v>
      </c>
      <c r="I172" s="153" t="s">
        <v>101</v>
      </c>
      <c r="J172" s="153" t="s">
        <v>53</v>
      </c>
      <c r="K172" s="153" t="s">
        <v>203</v>
      </c>
      <c r="L172" s="164"/>
      <c r="M172" s="153"/>
      <c r="N172" s="164"/>
      <c r="O172" s="164">
        <f t="shared" si="7"/>
        <v>2199.11</v>
      </c>
      <c r="P172" s="639">
        <f t="shared" si="10"/>
        <v>2156.11</v>
      </c>
      <c r="Q172" s="639">
        <f t="shared" si="11"/>
        <v>319.49</v>
      </c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  <c r="AF172" s="154"/>
    </row>
    <row r="173">
      <c r="A173" s="164"/>
      <c r="B173" s="153">
        <v>6885.0</v>
      </c>
      <c r="C173" s="153" t="s">
        <v>471</v>
      </c>
      <c r="D173" s="165">
        <v>23.87</v>
      </c>
      <c r="E173" s="153">
        <v>30.0</v>
      </c>
      <c r="F173" s="151">
        <v>46.64</v>
      </c>
      <c r="G173" s="151">
        <v>1303406.0</v>
      </c>
      <c r="H173" s="151">
        <v>28.56</v>
      </c>
      <c r="I173" s="153" t="s">
        <v>65</v>
      </c>
      <c r="J173" s="153" t="s">
        <v>53</v>
      </c>
      <c r="K173" s="153" t="s">
        <v>203</v>
      </c>
      <c r="L173" s="164"/>
      <c r="M173" s="153"/>
      <c r="N173" s="164"/>
      <c r="O173" s="164">
        <f t="shared" si="7"/>
        <v>2245.75</v>
      </c>
      <c r="P173" s="639">
        <f t="shared" si="10"/>
        <v>2156.11</v>
      </c>
      <c r="Q173" s="639">
        <f t="shared" si="11"/>
        <v>319.49</v>
      </c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  <c r="AF173" s="154"/>
    </row>
    <row r="174">
      <c r="A174" s="164"/>
      <c r="B174" s="153">
        <v>6886.0</v>
      </c>
      <c r="C174" s="153" t="s">
        <v>471</v>
      </c>
      <c r="D174" s="165">
        <v>23.87</v>
      </c>
      <c r="E174" s="153">
        <v>30.0</v>
      </c>
      <c r="F174" s="151">
        <v>42.04</v>
      </c>
      <c r="G174" s="151">
        <v>1164680.0</v>
      </c>
      <c r="H174" s="151">
        <v>31.25</v>
      </c>
      <c r="I174" s="153" t="s">
        <v>65</v>
      </c>
      <c r="J174" s="153" t="s">
        <v>53</v>
      </c>
      <c r="K174" s="153" t="s">
        <v>203</v>
      </c>
      <c r="L174" s="164"/>
      <c r="M174" s="153"/>
      <c r="N174" s="164"/>
      <c r="O174" s="164">
        <f t="shared" si="7"/>
        <v>2287.79</v>
      </c>
      <c r="P174" s="639">
        <f t="shared" si="10"/>
        <v>2156.11</v>
      </c>
      <c r="Q174" s="639">
        <f t="shared" si="11"/>
        <v>319.49</v>
      </c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  <c r="AF174" s="154"/>
    </row>
    <row r="175">
      <c r="A175" s="164"/>
      <c r="B175" s="153">
        <v>6887.0</v>
      </c>
      <c r="C175" s="153" t="s">
        <v>471</v>
      </c>
      <c r="D175" s="165">
        <v>23.87</v>
      </c>
      <c r="E175" s="153">
        <v>30.0</v>
      </c>
      <c r="F175" s="151">
        <v>48.02</v>
      </c>
      <c r="G175" s="151">
        <v>1324314.0</v>
      </c>
      <c r="H175" s="151">
        <v>33.1</v>
      </c>
      <c r="I175" s="153" t="s">
        <v>65</v>
      </c>
      <c r="J175" s="153" t="s">
        <v>53</v>
      </c>
      <c r="K175" s="153" t="s">
        <v>203</v>
      </c>
      <c r="L175" s="164"/>
      <c r="M175" s="153"/>
      <c r="N175" s="164"/>
      <c r="O175" s="164">
        <f t="shared" si="7"/>
        <v>2335.81</v>
      </c>
      <c r="P175" s="639">
        <f t="shared" si="10"/>
        <v>2156.11</v>
      </c>
      <c r="Q175" s="639">
        <f t="shared" si="11"/>
        <v>319.49</v>
      </c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  <c r="AF175" s="154"/>
    </row>
    <row r="176">
      <c r="A176" s="76"/>
      <c r="B176" s="52"/>
      <c r="C176" s="76"/>
      <c r="D176" s="52"/>
      <c r="E176" s="76"/>
      <c r="F176" s="76"/>
      <c r="G176" s="76"/>
      <c r="H176" s="76"/>
      <c r="I176" s="52"/>
      <c r="J176" s="52"/>
      <c r="K176" s="76"/>
      <c r="L176" s="178"/>
      <c r="M176" s="52"/>
      <c r="N176" s="76"/>
      <c r="O176" s="76">
        <f t="shared" si="7"/>
        <v>2335.81</v>
      </c>
      <c r="P176" s="262">
        <f t="shared" si="10"/>
        <v>2156.11</v>
      </c>
      <c r="Q176" s="262">
        <f t="shared" si="11"/>
        <v>319.49</v>
      </c>
    </row>
    <row r="177">
      <c r="A177" s="76"/>
      <c r="B177" s="76"/>
      <c r="C177" s="76"/>
      <c r="D177" s="52"/>
      <c r="E177" s="76"/>
      <c r="F177" s="76"/>
      <c r="G177" s="76"/>
      <c r="H177" s="76"/>
      <c r="I177" s="52"/>
      <c r="J177" s="52"/>
      <c r="K177" s="76"/>
      <c r="L177" s="76"/>
      <c r="M177" s="52"/>
      <c r="N177" s="76"/>
      <c r="O177" s="76">
        <f t="shared" si="7"/>
        <v>2335.81</v>
      </c>
      <c r="P177" s="262">
        <f t="shared" si="10"/>
        <v>2156.11</v>
      </c>
      <c r="Q177" s="262">
        <f t="shared" si="11"/>
        <v>319.49</v>
      </c>
    </row>
    <row r="178">
      <c r="A178" s="76"/>
      <c r="B178" s="52"/>
      <c r="C178" s="52"/>
      <c r="D178" s="52"/>
      <c r="E178" s="76"/>
      <c r="F178" s="76"/>
      <c r="G178" s="76"/>
      <c r="H178" s="76"/>
      <c r="I178" s="52"/>
      <c r="J178" s="52"/>
      <c r="K178" s="76"/>
      <c r="L178" s="76"/>
      <c r="M178" s="52"/>
      <c r="N178" s="76"/>
      <c r="O178" s="76">
        <f t="shared" si="7"/>
        <v>2335.81</v>
      </c>
      <c r="P178" s="262">
        <f t="shared" si="10"/>
        <v>2156.11</v>
      </c>
      <c r="Q178" s="262">
        <f t="shared" si="11"/>
        <v>319.49</v>
      </c>
    </row>
    <row r="179">
      <c r="A179" s="76"/>
      <c r="B179" s="52"/>
      <c r="C179" s="52"/>
      <c r="D179" s="52"/>
      <c r="E179" s="76"/>
      <c r="F179" s="76"/>
      <c r="G179" s="76"/>
      <c r="H179" s="76"/>
      <c r="I179" s="52"/>
      <c r="J179" s="52"/>
      <c r="K179" s="76"/>
      <c r="L179" s="76"/>
      <c r="M179" s="52"/>
      <c r="N179" s="76"/>
      <c r="O179" s="76">
        <f t="shared" si="7"/>
        <v>2335.81</v>
      </c>
      <c r="P179" s="262">
        <f t="shared" si="10"/>
        <v>2156.11</v>
      </c>
      <c r="Q179" s="262">
        <f t="shared" si="11"/>
        <v>319.49</v>
      </c>
    </row>
    <row r="180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76"/>
      <c r="L180" s="52"/>
      <c r="M180" s="52"/>
      <c r="N180" s="76"/>
      <c r="O180" s="76">
        <f t="shared" si="7"/>
        <v>2335.81</v>
      </c>
      <c r="P180" s="262">
        <f t="shared" si="10"/>
        <v>2156.11</v>
      </c>
      <c r="Q180" s="262">
        <f t="shared" si="11"/>
        <v>319.49</v>
      </c>
    </row>
    <row r="181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76"/>
      <c r="L181" s="52"/>
      <c r="M181" s="52"/>
      <c r="N181" s="76"/>
      <c r="O181" s="76">
        <f t="shared" si="7"/>
        <v>2335.81</v>
      </c>
      <c r="P181" s="262">
        <f t="shared" si="10"/>
        <v>2156.11</v>
      </c>
      <c r="Q181" s="262">
        <f t="shared" si="11"/>
        <v>319.49</v>
      </c>
    </row>
    <row r="182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76"/>
      <c r="L182" s="52"/>
      <c r="M182" s="52"/>
      <c r="N182" s="76"/>
      <c r="O182" s="76">
        <f t="shared" si="7"/>
        <v>2335.81</v>
      </c>
      <c r="P182" s="262">
        <f t="shared" si="10"/>
        <v>2156.11</v>
      </c>
      <c r="Q182" s="262">
        <f t="shared" si="11"/>
        <v>319.49</v>
      </c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76"/>
      <c r="L183" s="52"/>
      <c r="M183" s="52"/>
      <c r="N183" s="76"/>
      <c r="O183" s="76">
        <f t="shared" si="7"/>
        <v>2335.81</v>
      </c>
      <c r="P183" s="262">
        <f t="shared" si="10"/>
        <v>2156.11</v>
      </c>
      <c r="Q183" s="262">
        <f t="shared" si="11"/>
        <v>319.49</v>
      </c>
    </row>
    <row r="184">
      <c r="A184" s="76"/>
      <c r="B184" s="52"/>
      <c r="C184" s="52"/>
      <c r="D184" s="52"/>
      <c r="E184" s="52"/>
      <c r="F184" s="52"/>
      <c r="G184" s="52"/>
      <c r="H184" s="52"/>
      <c r="I184" s="52"/>
      <c r="J184" s="52"/>
      <c r="K184" s="76"/>
      <c r="L184" s="52"/>
      <c r="M184" s="52"/>
      <c r="N184" s="76"/>
      <c r="O184" s="76">
        <f t="shared" si="7"/>
        <v>2335.81</v>
      </c>
      <c r="P184" s="262">
        <f t="shared" si="10"/>
        <v>2156.11</v>
      </c>
      <c r="Q184" s="262">
        <f t="shared" si="11"/>
        <v>319.49</v>
      </c>
    </row>
    <row r="185">
      <c r="A185" s="76"/>
      <c r="B185" s="52"/>
      <c r="C185" s="52"/>
      <c r="D185" s="52"/>
      <c r="E185" s="52"/>
      <c r="F185" s="52"/>
      <c r="G185" s="52"/>
      <c r="H185" s="52"/>
      <c r="I185" s="52"/>
      <c r="J185" s="52"/>
      <c r="K185" s="76"/>
      <c r="L185" s="52"/>
      <c r="M185" s="52"/>
      <c r="N185" s="76"/>
      <c r="O185" s="76">
        <f t="shared" si="7"/>
        <v>2335.81</v>
      </c>
      <c r="P185" s="262">
        <f t="shared" si="10"/>
        <v>2156.11</v>
      </c>
      <c r="Q185" s="262">
        <f t="shared" si="11"/>
        <v>319.49</v>
      </c>
    </row>
    <row r="186">
      <c r="A186" s="76"/>
      <c r="B186" s="52"/>
      <c r="C186" s="52"/>
      <c r="D186" s="52"/>
      <c r="E186" s="52"/>
      <c r="F186" s="52"/>
      <c r="G186" s="52"/>
      <c r="H186" s="52"/>
      <c r="I186" s="52"/>
      <c r="J186" s="52"/>
      <c r="K186" s="76"/>
      <c r="L186" s="52"/>
      <c r="M186" s="52"/>
      <c r="N186" s="76"/>
      <c r="O186" s="76">
        <f t="shared" si="7"/>
        <v>2335.81</v>
      </c>
      <c r="P186" s="262">
        <f t="shared" si="10"/>
        <v>2156.11</v>
      </c>
      <c r="Q186" s="262">
        <f t="shared" si="11"/>
        <v>319.49</v>
      </c>
    </row>
    <row r="187">
      <c r="A187" s="156"/>
      <c r="B187" s="52"/>
      <c r="C187" s="52"/>
      <c r="D187" s="52"/>
      <c r="E187" s="52"/>
      <c r="F187" s="52"/>
      <c r="G187" s="52"/>
      <c r="H187" s="52"/>
      <c r="I187" s="52"/>
      <c r="J187" s="52"/>
      <c r="K187" s="76"/>
      <c r="L187" s="52"/>
      <c r="M187" s="52"/>
      <c r="N187" s="76"/>
      <c r="O187" s="76">
        <f t="shared" si="7"/>
        <v>2335.81</v>
      </c>
      <c r="P187" s="262">
        <f t="shared" si="10"/>
        <v>2156.11</v>
      </c>
      <c r="Q187" s="262">
        <f t="shared" si="11"/>
        <v>319.49</v>
      </c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76"/>
      <c r="L188" s="52"/>
      <c r="M188" s="52"/>
      <c r="N188" s="76"/>
      <c r="O188" s="76">
        <f t="shared" si="7"/>
        <v>2335.81</v>
      </c>
      <c r="P188" s="262">
        <f t="shared" si="10"/>
        <v>2156.11</v>
      </c>
      <c r="Q188" s="262">
        <f t="shared" si="11"/>
        <v>319.49</v>
      </c>
    </row>
    <row r="189">
      <c r="A189" s="76"/>
      <c r="B189" s="76"/>
      <c r="C189" s="76"/>
      <c r="D189" s="52"/>
      <c r="E189" s="52"/>
      <c r="F189" s="52"/>
      <c r="G189" s="52"/>
      <c r="H189" s="52"/>
      <c r="I189" s="52"/>
      <c r="J189" s="52"/>
      <c r="K189" s="76"/>
      <c r="L189" s="52"/>
      <c r="M189" s="52"/>
      <c r="N189" s="76"/>
      <c r="O189" s="76">
        <f t="shared" si="7"/>
        <v>2335.81</v>
      </c>
      <c r="P189" s="262">
        <f t="shared" si="10"/>
        <v>2156.11</v>
      </c>
      <c r="Q189" s="262">
        <f t="shared" si="11"/>
        <v>319.49</v>
      </c>
    </row>
    <row r="190">
      <c r="A190" s="52"/>
      <c r="B190" s="76"/>
      <c r="C190" s="76"/>
      <c r="D190" s="52"/>
      <c r="E190" s="52"/>
      <c r="F190" s="52"/>
      <c r="G190" s="52"/>
      <c r="H190" s="52"/>
      <c r="I190" s="52"/>
      <c r="J190" s="52"/>
      <c r="K190" s="76"/>
      <c r="L190" s="52"/>
      <c r="M190" s="52"/>
      <c r="N190" s="76"/>
      <c r="O190" s="76"/>
      <c r="P190" s="76"/>
      <c r="Q190" s="76"/>
    </row>
    <row r="191">
      <c r="A191" s="76"/>
      <c r="B191" s="76"/>
      <c r="C191" s="76"/>
      <c r="D191" s="52"/>
      <c r="E191" s="76"/>
      <c r="F191" s="76"/>
      <c r="G191" s="76"/>
      <c r="H191" s="76"/>
      <c r="I191" s="52"/>
      <c r="J191" s="52"/>
      <c r="K191" s="76"/>
      <c r="L191" s="76"/>
      <c r="M191" s="52"/>
      <c r="N191" s="76"/>
      <c r="O191" s="76"/>
      <c r="P191" s="76"/>
      <c r="Q191" s="76"/>
    </row>
    <row r="192">
      <c r="A192" s="76"/>
      <c r="B192" s="76"/>
      <c r="C192" s="76"/>
      <c r="D192" s="52"/>
      <c r="E192" s="76"/>
      <c r="F192" s="76"/>
      <c r="G192" s="76"/>
      <c r="H192" s="76"/>
      <c r="I192" s="52"/>
      <c r="J192" s="52"/>
      <c r="K192" s="76"/>
      <c r="L192" s="76"/>
      <c r="M192" s="52"/>
      <c r="N192" s="76"/>
      <c r="O192" s="76"/>
      <c r="P192" s="76"/>
      <c r="Q192" s="76"/>
    </row>
    <row r="193">
      <c r="A193" s="76"/>
      <c r="B193" s="52"/>
      <c r="C193" s="52"/>
      <c r="D193" s="52"/>
      <c r="E193" s="76"/>
      <c r="F193" s="76"/>
      <c r="G193" s="76"/>
      <c r="H193" s="76"/>
      <c r="I193" s="52"/>
      <c r="J193" s="52"/>
      <c r="K193" s="76"/>
      <c r="L193" s="76"/>
      <c r="M193" s="52"/>
      <c r="N193" s="76"/>
      <c r="O193" s="76"/>
      <c r="P193" s="76"/>
      <c r="Q193" s="76"/>
    </row>
    <row r="194">
      <c r="A194" s="76"/>
      <c r="B194" s="52"/>
      <c r="C194" s="52"/>
      <c r="D194" s="52"/>
      <c r="E194" s="76"/>
      <c r="F194" s="76"/>
      <c r="G194" s="76"/>
      <c r="H194" s="76"/>
      <c r="I194" s="52"/>
      <c r="J194" s="52"/>
      <c r="K194" s="76"/>
      <c r="L194" s="76"/>
      <c r="M194" s="52"/>
      <c r="N194" s="76"/>
      <c r="O194" s="76"/>
      <c r="P194" s="76"/>
      <c r="Q194" s="76"/>
    </row>
    <row r="195">
      <c r="A195" s="156"/>
      <c r="B195" s="52"/>
      <c r="C195" s="52"/>
      <c r="D195" s="52"/>
      <c r="E195" s="52"/>
      <c r="F195" s="52"/>
      <c r="G195" s="52"/>
      <c r="H195" s="52"/>
      <c r="I195" s="52"/>
      <c r="J195" s="52"/>
      <c r="K195" s="76"/>
      <c r="L195" s="52"/>
      <c r="M195" s="52"/>
      <c r="N195" s="76"/>
      <c r="O195" s="76"/>
      <c r="P195" s="76"/>
      <c r="Q195" s="76"/>
    </row>
    <row r="196">
      <c r="A196" s="76"/>
      <c r="B196" s="52"/>
      <c r="C196" s="52"/>
      <c r="D196" s="52"/>
      <c r="E196" s="52"/>
      <c r="F196" s="52"/>
      <c r="G196" s="52"/>
      <c r="H196" s="52"/>
      <c r="I196" s="52"/>
      <c r="J196" s="52"/>
      <c r="K196" s="76"/>
      <c r="L196" s="52"/>
      <c r="M196" s="52"/>
      <c r="N196" s="76"/>
      <c r="O196" s="76"/>
      <c r="P196" s="76"/>
      <c r="Q196" s="76"/>
    </row>
    <row r="197">
      <c r="A197" s="76"/>
      <c r="B197" s="52"/>
      <c r="C197" s="52"/>
      <c r="D197" s="52"/>
      <c r="E197" s="52"/>
      <c r="F197" s="52"/>
      <c r="G197" s="52"/>
      <c r="H197" s="52"/>
      <c r="I197" s="52"/>
      <c r="J197" s="52"/>
      <c r="K197" s="76"/>
      <c r="L197" s="52"/>
      <c r="M197" s="52"/>
      <c r="N197" s="76"/>
      <c r="O197" s="76"/>
      <c r="P197" s="76"/>
      <c r="Q197" s="76"/>
    </row>
    <row r="198">
      <c r="A198" s="76"/>
      <c r="B198" s="52"/>
      <c r="C198" s="52"/>
      <c r="D198" s="52"/>
      <c r="E198" s="52"/>
      <c r="F198" s="52"/>
      <c r="G198" s="52"/>
      <c r="H198" s="52"/>
      <c r="I198" s="52"/>
      <c r="J198" s="52"/>
      <c r="K198" s="76"/>
      <c r="L198" s="52"/>
      <c r="M198" s="52"/>
      <c r="N198" s="76"/>
      <c r="O198" s="76"/>
      <c r="P198" s="76"/>
      <c r="Q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76"/>
      <c r="L199" s="52"/>
      <c r="M199" s="52"/>
      <c r="N199" s="76"/>
      <c r="O199" s="76"/>
      <c r="P199" s="76"/>
      <c r="Q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76"/>
      <c r="L200" s="52"/>
      <c r="M200" s="52"/>
      <c r="N200" s="76"/>
      <c r="O200" s="76"/>
      <c r="P200" s="76"/>
      <c r="Q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76"/>
      <c r="L201" s="52"/>
      <c r="M201" s="52"/>
      <c r="N201" s="76"/>
      <c r="O201" s="76"/>
      <c r="P201" s="76"/>
      <c r="Q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76"/>
      <c r="L202" s="52"/>
      <c r="M202" s="52"/>
      <c r="N202" s="76"/>
      <c r="O202" s="76"/>
      <c r="P202" s="76"/>
      <c r="Q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76"/>
      <c r="L203" s="52"/>
      <c r="M203" s="52"/>
      <c r="N203" s="76"/>
      <c r="O203" s="76"/>
      <c r="P203" s="76"/>
      <c r="Q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76"/>
      <c r="L204" s="52"/>
      <c r="M204" s="52"/>
      <c r="N204" s="76"/>
      <c r="O204" s="76"/>
      <c r="P204" s="76"/>
      <c r="Q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76"/>
      <c r="O205" s="76"/>
      <c r="P205" s="76"/>
      <c r="Q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76"/>
      <c r="O206" s="76"/>
      <c r="P206" s="76"/>
      <c r="Q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76"/>
      <c r="O207" s="76"/>
      <c r="P207" s="76"/>
      <c r="Q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76"/>
      <c r="O208" s="76"/>
      <c r="P208" s="76"/>
      <c r="Q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76"/>
      <c r="O209" s="76"/>
      <c r="P209" s="76"/>
      <c r="Q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76"/>
      <c r="O210" s="76"/>
      <c r="P210" s="76"/>
      <c r="Q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76"/>
      <c r="O211" s="76"/>
      <c r="P211" s="76"/>
      <c r="Q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76"/>
      <c r="O212" s="76"/>
      <c r="P212" s="76"/>
      <c r="Q212" s="76"/>
    </row>
    <row r="213">
      <c r="A213" s="76"/>
      <c r="B213" s="76"/>
      <c r="C213" s="76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76"/>
      <c r="O213" s="76"/>
      <c r="P213" s="76"/>
      <c r="Q213" s="76"/>
    </row>
    <row r="214">
      <c r="A214" s="156"/>
      <c r="B214" s="76"/>
      <c r="C214" s="76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76"/>
      <c r="O214" s="76"/>
      <c r="P214" s="76"/>
      <c r="Q214" s="76"/>
    </row>
    <row r="215">
      <c r="A215" s="156"/>
      <c r="B215" s="76"/>
      <c r="C215" s="76"/>
      <c r="D215" s="52"/>
      <c r="E215" s="76"/>
      <c r="F215" s="76"/>
      <c r="G215" s="76"/>
      <c r="H215" s="76"/>
      <c r="I215" s="52"/>
      <c r="J215" s="52"/>
      <c r="K215" s="76"/>
      <c r="L215" s="76"/>
      <c r="M215" s="52"/>
      <c r="N215" s="76"/>
      <c r="O215" s="76"/>
      <c r="P215" s="76"/>
      <c r="Q215" s="76"/>
    </row>
    <row r="216">
      <c r="A216" s="76"/>
      <c r="B216" s="76"/>
      <c r="C216" s="76"/>
      <c r="D216" s="52"/>
      <c r="E216" s="76"/>
      <c r="F216" s="76"/>
      <c r="G216" s="76"/>
      <c r="H216" s="76"/>
      <c r="I216" s="52"/>
      <c r="J216" s="52"/>
      <c r="K216" s="76"/>
      <c r="L216" s="76"/>
      <c r="M216" s="52"/>
      <c r="N216" s="76"/>
      <c r="O216" s="76"/>
      <c r="P216" s="76"/>
      <c r="Q216" s="76"/>
    </row>
    <row r="217">
      <c r="A217" s="76"/>
      <c r="B217" s="76"/>
      <c r="C217" s="76"/>
      <c r="D217" s="52"/>
      <c r="E217" s="76"/>
      <c r="F217" s="76"/>
      <c r="G217" s="76"/>
      <c r="H217" s="76"/>
      <c r="I217" s="52"/>
      <c r="J217" s="52"/>
      <c r="K217" s="76"/>
      <c r="L217" s="76"/>
      <c r="M217" s="52"/>
      <c r="N217" s="76"/>
      <c r="O217" s="76"/>
      <c r="P217" s="76"/>
      <c r="Q217" s="76"/>
    </row>
    <row r="218">
      <c r="A218" s="76"/>
      <c r="B218" s="76"/>
      <c r="C218" s="76"/>
      <c r="D218" s="52"/>
      <c r="E218" s="76"/>
      <c r="F218" s="76"/>
      <c r="G218" s="76"/>
      <c r="H218" s="76"/>
      <c r="I218" s="52"/>
      <c r="J218" s="52"/>
      <c r="K218" s="76"/>
      <c r="L218" s="76"/>
      <c r="M218" s="52"/>
      <c r="N218" s="76"/>
      <c r="O218" s="76"/>
      <c r="P218" s="76"/>
      <c r="Q218" s="76"/>
    </row>
    <row r="219">
      <c r="A219" s="76"/>
      <c r="B219" s="76"/>
      <c r="C219" s="76"/>
      <c r="D219" s="52"/>
      <c r="E219" s="76"/>
      <c r="F219" s="76"/>
      <c r="G219" s="76"/>
      <c r="H219" s="76"/>
      <c r="I219" s="52"/>
      <c r="J219" s="52"/>
      <c r="K219" s="76"/>
      <c r="L219" s="76"/>
      <c r="M219" s="52"/>
      <c r="N219" s="76"/>
      <c r="O219" s="76"/>
      <c r="P219" s="76"/>
      <c r="Q219" s="76"/>
    </row>
    <row r="220">
      <c r="A220" s="76"/>
      <c r="B220" s="76"/>
      <c r="C220" s="76"/>
      <c r="D220" s="52"/>
      <c r="E220" s="76"/>
      <c r="F220" s="76"/>
      <c r="G220" s="76"/>
      <c r="H220" s="76"/>
      <c r="I220" s="52"/>
      <c r="J220" s="52"/>
      <c r="K220" s="76"/>
      <c r="L220" s="76"/>
      <c r="M220" s="52"/>
      <c r="N220" s="76"/>
      <c r="O220" s="76"/>
      <c r="P220" s="76"/>
      <c r="Q220" s="76"/>
    </row>
    <row r="221">
      <c r="A221" s="76"/>
      <c r="B221" s="76"/>
      <c r="C221" s="76"/>
      <c r="D221" s="52"/>
      <c r="E221" s="76"/>
      <c r="F221" s="76"/>
      <c r="G221" s="76"/>
      <c r="H221" s="76"/>
      <c r="I221" s="52"/>
      <c r="J221" s="52"/>
      <c r="K221" s="76"/>
      <c r="L221" s="76"/>
      <c r="M221" s="52"/>
      <c r="N221" s="76"/>
      <c r="O221" s="76"/>
      <c r="P221" s="76"/>
      <c r="Q221" s="76"/>
    </row>
    <row r="222">
      <c r="A222" s="76"/>
      <c r="B222" s="76"/>
      <c r="C222" s="76"/>
      <c r="D222" s="52"/>
      <c r="E222" s="76"/>
      <c r="F222" s="76"/>
      <c r="G222" s="76"/>
      <c r="H222" s="76"/>
      <c r="I222" s="52"/>
      <c r="J222" s="52"/>
      <c r="K222" s="76"/>
      <c r="L222" s="76"/>
      <c r="M222" s="52"/>
      <c r="N222" s="76"/>
      <c r="O222" s="76"/>
      <c r="P222" s="76"/>
      <c r="Q222" s="76"/>
    </row>
    <row r="223">
      <c r="A223" s="76"/>
      <c r="B223" s="76"/>
      <c r="C223" s="76"/>
      <c r="D223" s="52"/>
      <c r="E223" s="76"/>
      <c r="F223" s="76"/>
      <c r="G223" s="76"/>
      <c r="H223" s="76"/>
      <c r="I223" s="52"/>
      <c r="J223" s="52"/>
      <c r="K223" s="76"/>
      <c r="L223" s="76"/>
      <c r="M223" s="52"/>
      <c r="N223" s="76"/>
      <c r="O223" s="76"/>
      <c r="P223" s="76"/>
      <c r="Q223" s="76"/>
    </row>
    <row r="224">
      <c r="A224" s="76"/>
      <c r="B224" s="52"/>
      <c r="C224" s="52"/>
      <c r="D224" s="52"/>
      <c r="E224" s="76"/>
      <c r="F224" s="76"/>
      <c r="G224" s="76"/>
      <c r="H224" s="76"/>
      <c r="I224" s="52"/>
      <c r="J224" s="52"/>
      <c r="K224" s="76"/>
      <c r="L224" s="76"/>
      <c r="M224" s="52"/>
      <c r="N224" s="76"/>
      <c r="O224" s="76"/>
      <c r="P224" s="76"/>
      <c r="Q224" s="76"/>
    </row>
    <row r="225">
      <c r="A225" s="76"/>
      <c r="B225" s="52"/>
      <c r="C225" s="52"/>
      <c r="D225" s="52"/>
      <c r="E225" s="76"/>
      <c r="F225" s="76"/>
      <c r="G225" s="76"/>
      <c r="H225" s="76"/>
      <c r="I225" s="52"/>
      <c r="J225" s="52"/>
      <c r="K225" s="76"/>
      <c r="L225" s="76"/>
      <c r="M225" s="52"/>
      <c r="N225" s="76"/>
      <c r="O225" s="76"/>
      <c r="P225" s="76"/>
      <c r="Q225" s="76"/>
    </row>
    <row r="226">
      <c r="A226" s="76"/>
      <c r="B226" s="76"/>
      <c r="C226" s="76"/>
      <c r="D226" s="76"/>
      <c r="E226" s="52"/>
      <c r="F226" s="52"/>
      <c r="G226" s="52"/>
      <c r="H226" s="52"/>
      <c r="I226" s="52"/>
      <c r="J226" s="52"/>
      <c r="K226" s="52"/>
      <c r="L226" s="52"/>
      <c r="M226" s="52"/>
      <c r="N226" s="76"/>
      <c r="O226" s="76"/>
      <c r="P226" s="76"/>
      <c r="Q226" s="76"/>
    </row>
    <row r="227">
      <c r="A227" s="76"/>
      <c r="B227" s="76"/>
      <c r="C227" s="76"/>
      <c r="D227" s="76"/>
      <c r="E227" s="52"/>
      <c r="F227" s="52"/>
      <c r="G227" s="52"/>
      <c r="H227" s="52"/>
      <c r="I227" s="52"/>
      <c r="J227" s="52"/>
      <c r="K227" s="52"/>
      <c r="L227" s="52"/>
      <c r="M227" s="52"/>
      <c r="N227" s="76"/>
      <c r="O227" s="76"/>
      <c r="P227" s="76"/>
      <c r="Q227" s="76"/>
    </row>
    <row r="228">
      <c r="A228" s="76"/>
      <c r="B228" s="76"/>
      <c r="C228" s="76"/>
      <c r="D228" s="76"/>
      <c r="E228" s="76"/>
      <c r="F228" s="76"/>
      <c r="G228" s="76"/>
      <c r="H228" s="76"/>
      <c r="I228" s="52"/>
      <c r="J228" s="52"/>
      <c r="K228" s="76"/>
      <c r="L228" s="76"/>
      <c r="M228" s="76"/>
      <c r="N228" s="76"/>
      <c r="O228" s="76"/>
      <c r="P228" s="76"/>
      <c r="Q228" s="76"/>
    </row>
    <row r="229">
      <c r="A229" s="76"/>
      <c r="B229" s="76"/>
      <c r="C229" s="76"/>
      <c r="D229" s="76"/>
      <c r="E229" s="76"/>
      <c r="F229" s="76"/>
      <c r="G229" s="76"/>
      <c r="H229" s="76"/>
      <c r="I229" s="52"/>
      <c r="J229" s="52"/>
      <c r="K229" s="76"/>
      <c r="L229" s="76"/>
      <c r="M229" s="76"/>
      <c r="N229" s="76"/>
      <c r="O229" s="76"/>
      <c r="P229" s="76"/>
      <c r="Q229" s="76"/>
    </row>
    <row r="230">
      <c r="A230" s="76"/>
      <c r="B230" s="76"/>
      <c r="C230" s="76"/>
      <c r="D230" s="76"/>
      <c r="E230" s="76"/>
      <c r="F230" s="76"/>
      <c r="G230" s="76"/>
      <c r="H230" s="76"/>
      <c r="I230" s="52"/>
      <c r="J230" s="52"/>
      <c r="K230" s="76"/>
      <c r="L230" s="76"/>
      <c r="M230" s="76"/>
      <c r="N230" s="76"/>
      <c r="O230" s="76"/>
      <c r="P230" s="76"/>
      <c r="Q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52"/>
      <c r="J231" s="52"/>
      <c r="K231" s="76"/>
      <c r="L231" s="76"/>
      <c r="M231" s="76"/>
      <c r="N231" s="76"/>
      <c r="O231" s="76"/>
      <c r="P231" s="76"/>
      <c r="Q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52"/>
      <c r="J232" s="52"/>
      <c r="K232" s="76"/>
      <c r="L232" s="76"/>
      <c r="M232" s="76"/>
      <c r="N232" s="76"/>
      <c r="O232" s="76"/>
      <c r="P232" s="76"/>
      <c r="Q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52"/>
      <c r="J233" s="52"/>
      <c r="K233" s="76"/>
      <c r="L233" s="76"/>
      <c r="M233" s="76"/>
      <c r="N233" s="76"/>
      <c r="O233" s="76"/>
      <c r="P233" s="76"/>
      <c r="Q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52"/>
      <c r="J234" s="52"/>
      <c r="K234" s="76"/>
      <c r="L234" s="76"/>
      <c r="M234" s="76"/>
      <c r="N234" s="76"/>
      <c r="O234" s="76"/>
      <c r="P234" s="76"/>
      <c r="Q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</row>
    <row r="996">
      <c r="A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</row>
    <row r="997">
      <c r="A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</row>
  </sheetData>
  <autoFilter ref="$A$4:$L$175"/>
  <mergeCells count="1">
    <mergeCell ref="O3:Q3"/>
  </mergeCells>
  <hyperlinks>
    <hyperlink r:id="rId1" ref="D5"/>
    <hyperlink r:id="rId2" ref="D169"/>
    <hyperlink r:id="rId3" ref="L169"/>
  </hyperlinks>
  <drawing r:id="rId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0.0"/>
    <col customWidth="1" min="13" max="13" width="20.5"/>
    <col customWidth="1" min="14" max="14" width="22.25"/>
  </cols>
  <sheetData>
    <row r="1">
      <c r="A1" s="52" t="s">
        <v>957</v>
      </c>
      <c r="B1" s="76"/>
      <c r="C1" s="76"/>
      <c r="D1" s="76"/>
      <c r="E1" s="76"/>
      <c r="F1" s="52" t="s">
        <v>0</v>
      </c>
      <c r="G1" s="52" t="s">
        <v>3</v>
      </c>
      <c r="H1" s="52" t="s">
        <v>4</v>
      </c>
      <c r="I1" s="52" t="s">
        <v>5</v>
      </c>
      <c r="J1" s="52"/>
      <c r="K1" s="52"/>
      <c r="L1" s="52" t="s">
        <v>6</v>
      </c>
      <c r="M1" s="76"/>
      <c r="N1" s="52" t="s">
        <v>231</v>
      </c>
      <c r="O1" s="76"/>
      <c r="P1" s="76"/>
      <c r="Q1" s="76"/>
    </row>
    <row r="2">
      <c r="A2" s="52" t="s">
        <v>466</v>
      </c>
      <c r="B2" s="72" t="s">
        <v>1018</v>
      </c>
      <c r="C2" s="52"/>
      <c r="D2" s="52"/>
      <c r="E2" s="52"/>
      <c r="F2" s="52">
        <v>3.803</v>
      </c>
      <c r="G2" s="52">
        <v>22.934</v>
      </c>
      <c r="H2" s="52">
        <v>28.76</v>
      </c>
      <c r="I2" s="52">
        <f t="shared" ref="I2:I3" si="1">H2-16.3</f>
        <v>12.46</v>
      </c>
      <c r="J2" s="52"/>
      <c r="K2" s="52"/>
      <c r="L2" s="52">
        <v>3.0</v>
      </c>
      <c r="M2" s="52"/>
      <c r="N2" s="52">
        <f>'Totals % Goal'!F23</f>
        <v>9.5</v>
      </c>
      <c r="O2" s="52"/>
      <c r="P2" s="52"/>
      <c r="Q2" s="52"/>
    </row>
    <row r="3">
      <c r="A3" s="52"/>
      <c r="B3" s="52"/>
      <c r="C3" s="52"/>
      <c r="D3" s="52"/>
      <c r="E3" s="52"/>
      <c r="F3" s="52"/>
      <c r="G3" s="52">
        <v>32.925</v>
      </c>
      <c r="H3" s="52">
        <v>28.75</v>
      </c>
      <c r="I3" s="52">
        <f t="shared" si="1"/>
        <v>12.45</v>
      </c>
      <c r="J3" s="52"/>
      <c r="K3" s="52"/>
      <c r="L3" s="52"/>
      <c r="M3" s="52"/>
      <c r="N3" s="52"/>
      <c r="O3" s="52" t="s">
        <v>249</v>
      </c>
    </row>
    <row r="4" ht="21.0" customHeight="1">
      <c r="A4" s="7" t="s">
        <v>10</v>
      </c>
      <c r="B4" s="7" t="s">
        <v>194</v>
      </c>
      <c r="C4" s="7" t="s">
        <v>195</v>
      </c>
      <c r="D4" s="7" t="s">
        <v>4</v>
      </c>
      <c r="E4" s="7" t="s">
        <v>14</v>
      </c>
      <c r="F4" s="7" t="s">
        <v>196</v>
      </c>
      <c r="G4" s="7" t="s">
        <v>470</v>
      </c>
      <c r="H4" s="7" t="s">
        <v>21</v>
      </c>
      <c r="I4" s="7" t="s">
        <v>198</v>
      </c>
      <c r="J4" s="7" t="s">
        <v>199</v>
      </c>
      <c r="K4" s="7" t="s">
        <v>200</v>
      </c>
      <c r="L4" s="7"/>
      <c r="M4" s="7" t="s">
        <v>387</v>
      </c>
      <c r="N4" s="7" t="s">
        <v>388</v>
      </c>
      <c r="O4" s="7" t="s">
        <v>65</v>
      </c>
      <c r="P4" s="7" t="s">
        <v>101</v>
      </c>
      <c r="Q4" s="7" t="s">
        <v>253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</row>
    <row r="5">
      <c r="A5" s="243">
        <v>45267.0</v>
      </c>
      <c r="B5" s="43">
        <v>3418.0</v>
      </c>
      <c r="C5" s="43" t="s">
        <v>471</v>
      </c>
      <c r="D5" s="43">
        <v>28.75</v>
      </c>
      <c r="E5" s="43">
        <v>24.0</v>
      </c>
      <c r="F5" s="43">
        <v>22.88</v>
      </c>
      <c r="G5" s="43">
        <v>222895.0</v>
      </c>
      <c r="H5" s="43">
        <v>18.51</v>
      </c>
      <c r="I5" s="43" t="s">
        <v>229</v>
      </c>
      <c r="J5" s="43" t="s">
        <v>164</v>
      </c>
      <c r="K5" s="43" t="s">
        <v>203</v>
      </c>
      <c r="L5" s="139"/>
      <c r="M5" s="43" t="str">
        <f t="shared" ref="M5:M172" si="2">if(K5="low","140MeV","750MeV")</f>
        <v>750MeV</v>
      </c>
      <c r="N5" s="139" t="str">
        <f t="shared" ref="N5:N172" si="3">if(K5="low","140MeV","650MeV")</f>
        <v>650MeV</v>
      </c>
      <c r="O5" s="139">
        <f>if($I5="LH2",0+$F5,0)</f>
        <v>0</v>
      </c>
      <c r="P5" s="139">
        <f>if($I5="LD2",0+$F5,0)</f>
        <v>0</v>
      </c>
      <c r="Q5" s="139">
        <f>if($I5="dummy",0+$F5,0)</f>
        <v>22.88</v>
      </c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</row>
    <row r="6">
      <c r="A6" s="139"/>
      <c r="B6" s="43">
        <v>3419.0</v>
      </c>
      <c r="C6" s="43" t="s">
        <v>471</v>
      </c>
      <c r="D6" s="43">
        <v>28.75</v>
      </c>
      <c r="E6" s="43">
        <v>12.0</v>
      </c>
      <c r="F6" s="43">
        <v>14.67</v>
      </c>
      <c r="G6" s="43">
        <v>111370.0</v>
      </c>
      <c r="H6" s="43">
        <v>21.11</v>
      </c>
      <c r="I6" s="43" t="s">
        <v>229</v>
      </c>
      <c r="J6" s="43" t="s">
        <v>164</v>
      </c>
      <c r="K6" s="43" t="s">
        <v>203</v>
      </c>
      <c r="L6" s="139"/>
      <c r="M6" s="43" t="str">
        <f t="shared" si="2"/>
        <v>750MeV</v>
      </c>
      <c r="N6" s="139" t="str">
        <f t="shared" si="3"/>
        <v>650MeV</v>
      </c>
      <c r="O6" s="139">
        <f t="shared" ref="O6:O29" si="4">if($I6="LH2",$O5+$F6,$O5+0)</f>
        <v>0</v>
      </c>
      <c r="P6" s="139">
        <f t="shared" ref="P6:P29" si="5">if($I6="LD2",$P5+$F6,$P5+0)</f>
        <v>0</v>
      </c>
      <c r="Q6" s="139">
        <f t="shared" ref="Q6:Q29" si="6">if($I6="dummy",$Q5+$F6,$Q5+0)</f>
        <v>37.55</v>
      </c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</row>
    <row r="7">
      <c r="A7" s="104"/>
      <c r="B7" s="52">
        <v>3420.0</v>
      </c>
      <c r="C7" s="52" t="s">
        <v>471</v>
      </c>
      <c r="D7" s="52">
        <v>28.75</v>
      </c>
      <c r="E7" s="52">
        <v>24.0</v>
      </c>
      <c r="F7" s="52">
        <v>87.32</v>
      </c>
      <c r="G7" s="52">
        <v>899451.0</v>
      </c>
      <c r="H7" s="52">
        <v>59.9</v>
      </c>
      <c r="I7" s="52" t="s">
        <v>65</v>
      </c>
      <c r="J7" s="52" t="s">
        <v>164</v>
      </c>
      <c r="K7" s="52" t="s">
        <v>203</v>
      </c>
      <c r="L7" s="76"/>
      <c r="M7" s="52" t="str">
        <f t="shared" si="2"/>
        <v>750MeV</v>
      </c>
      <c r="N7" s="76" t="str">
        <f t="shared" si="3"/>
        <v>650MeV</v>
      </c>
      <c r="O7" s="76">
        <f t="shared" si="4"/>
        <v>87.32</v>
      </c>
      <c r="P7" s="76">
        <f t="shared" si="5"/>
        <v>0</v>
      </c>
      <c r="Q7" s="76">
        <f t="shared" si="6"/>
        <v>37.55</v>
      </c>
    </row>
    <row r="8">
      <c r="A8" s="76"/>
      <c r="B8" s="52">
        <v>3421.0</v>
      </c>
      <c r="C8" s="52" t="s">
        <v>471</v>
      </c>
      <c r="D8" s="52">
        <v>28.75</v>
      </c>
      <c r="E8" s="52">
        <v>30.0</v>
      </c>
      <c r="F8" s="52">
        <v>88.19</v>
      </c>
      <c r="G8" s="52">
        <v>1015620.0</v>
      </c>
      <c r="H8" s="52">
        <v>88.73</v>
      </c>
      <c r="I8" s="52" t="s">
        <v>65</v>
      </c>
      <c r="J8" s="52" t="s">
        <v>164</v>
      </c>
      <c r="K8" s="52" t="s">
        <v>203</v>
      </c>
      <c r="L8" s="76"/>
      <c r="M8" s="52" t="str">
        <f t="shared" si="2"/>
        <v>750MeV</v>
      </c>
      <c r="N8" s="76" t="str">
        <f t="shared" si="3"/>
        <v>650MeV</v>
      </c>
      <c r="O8" s="76">
        <f t="shared" si="4"/>
        <v>175.51</v>
      </c>
      <c r="P8" s="76">
        <f t="shared" si="5"/>
        <v>0</v>
      </c>
      <c r="Q8" s="76">
        <f t="shared" si="6"/>
        <v>37.55</v>
      </c>
    </row>
    <row r="9">
      <c r="A9" s="76"/>
      <c r="B9" s="52">
        <v>3422.0</v>
      </c>
      <c r="C9" s="52" t="s">
        <v>471</v>
      </c>
      <c r="D9" s="52">
        <v>28.75</v>
      </c>
      <c r="E9" s="52">
        <v>20.0</v>
      </c>
      <c r="F9" s="52">
        <v>23.06</v>
      </c>
      <c r="G9" s="52">
        <v>197809.0</v>
      </c>
      <c r="H9" s="52">
        <v>20.07</v>
      </c>
      <c r="I9" s="52" t="s">
        <v>65</v>
      </c>
      <c r="J9" s="52" t="s">
        <v>164</v>
      </c>
      <c r="K9" s="52" t="s">
        <v>203</v>
      </c>
      <c r="L9" s="76"/>
      <c r="M9" s="52" t="str">
        <f t="shared" si="2"/>
        <v>750MeV</v>
      </c>
      <c r="N9" s="76" t="str">
        <f t="shared" si="3"/>
        <v>650MeV</v>
      </c>
      <c r="O9" s="76">
        <f t="shared" si="4"/>
        <v>198.57</v>
      </c>
      <c r="P9" s="76">
        <f t="shared" si="5"/>
        <v>0</v>
      </c>
      <c r="Q9" s="76">
        <f t="shared" si="6"/>
        <v>37.55</v>
      </c>
    </row>
    <row r="10">
      <c r="A10" s="76"/>
      <c r="B10" s="52">
        <v>3423.0</v>
      </c>
      <c r="C10" s="52" t="s">
        <v>471</v>
      </c>
      <c r="D10" s="52">
        <v>28.75</v>
      </c>
      <c r="E10" s="52">
        <v>10.0</v>
      </c>
      <c r="F10" s="52">
        <v>12.59</v>
      </c>
      <c r="G10" s="52">
        <v>100181.0</v>
      </c>
      <c r="H10" s="52">
        <v>22.55</v>
      </c>
      <c r="I10" s="52" t="s">
        <v>65</v>
      </c>
      <c r="J10" s="52" t="s">
        <v>164</v>
      </c>
      <c r="K10" s="52" t="s">
        <v>203</v>
      </c>
      <c r="L10" s="76"/>
      <c r="M10" s="52" t="str">
        <f t="shared" si="2"/>
        <v>750MeV</v>
      </c>
      <c r="N10" s="76" t="str">
        <f t="shared" si="3"/>
        <v>650MeV</v>
      </c>
      <c r="O10" s="76">
        <f t="shared" si="4"/>
        <v>211.16</v>
      </c>
      <c r="P10" s="76">
        <f t="shared" si="5"/>
        <v>0</v>
      </c>
      <c r="Q10" s="76">
        <f t="shared" si="6"/>
        <v>37.55</v>
      </c>
    </row>
    <row r="11" hidden="1">
      <c r="A11" s="104"/>
      <c r="B11" s="52">
        <v>3424.0</v>
      </c>
      <c r="C11" s="52" t="s">
        <v>190</v>
      </c>
      <c r="D11" s="52">
        <v>28.75</v>
      </c>
      <c r="E11" s="52">
        <v>10.0</v>
      </c>
      <c r="F11" s="52">
        <v>0.0</v>
      </c>
      <c r="G11" s="52">
        <v>2521.0</v>
      </c>
      <c r="H11" s="52">
        <v>0.14</v>
      </c>
      <c r="I11" s="52" t="s">
        <v>65</v>
      </c>
      <c r="J11" s="52" t="s">
        <v>164</v>
      </c>
      <c r="K11" s="52" t="s">
        <v>203</v>
      </c>
      <c r="L11" s="52"/>
      <c r="M11" s="52" t="str">
        <f t="shared" si="2"/>
        <v>750MeV</v>
      </c>
      <c r="N11" s="76" t="str">
        <f t="shared" si="3"/>
        <v>650MeV</v>
      </c>
      <c r="O11" s="76">
        <f t="shared" si="4"/>
        <v>211.16</v>
      </c>
      <c r="P11" s="76">
        <f t="shared" si="5"/>
        <v>0</v>
      </c>
      <c r="Q11" s="76">
        <f t="shared" si="6"/>
        <v>37.55</v>
      </c>
    </row>
    <row r="12">
      <c r="A12" s="76"/>
      <c r="B12" s="52">
        <v>3425.0</v>
      </c>
      <c r="C12" s="52" t="s">
        <v>475</v>
      </c>
      <c r="D12" s="52">
        <v>28.75</v>
      </c>
      <c r="E12" s="52">
        <v>30.0</v>
      </c>
      <c r="F12" s="52">
        <v>35.46</v>
      </c>
      <c r="G12" s="52">
        <v>28066.0</v>
      </c>
      <c r="H12" s="52">
        <v>21.62</v>
      </c>
      <c r="I12" s="52" t="s">
        <v>65</v>
      </c>
      <c r="J12" s="52" t="s">
        <v>102</v>
      </c>
      <c r="K12" s="52" t="s">
        <v>203</v>
      </c>
      <c r="L12" s="52"/>
      <c r="M12" s="52" t="str">
        <f t="shared" si="2"/>
        <v>750MeV</v>
      </c>
      <c r="N12" s="76" t="str">
        <f t="shared" si="3"/>
        <v>650MeV</v>
      </c>
      <c r="O12" s="76">
        <f t="shared" si="4"/>
        <v>246.62</v>
      </c>
      <c r="P12" s="76">
        <f t="shared" si="5"/>
        <v>0</v>
      </c>
      <c r="Q12" s="76">
        <f t="shared" si="6"/>
        <v>37.55</v>
      </c>
    </row>
    <row r="13" hidden="1">
      <c r="A13" s="76"/>
      <c r="B13" s="52">
        <v>3426.0</v>
      </c>
      <c r="C13" s="52" t="s">
        <v>190</v>
      </c>
      <c r="D13" s="52">
        <v>28.75</v>
      </c>
      <c r="E13" s="52">
        <v>20.0</v>
      </c>
      <c r="F13" s="52">
        <v>0.0</v>
      </c>
      <c r="G13" s="52">
        <v>0.0</v>
      </c>
      <c r="H13" s="52">
        <v>7.0</v>
      </c>
      <c r="I13" s="52" t="s">
        <v>65</v>
      </c>
      <c r="J13" s="52" t="s">
        <v>53</v>
      </c>
      <c r="K13" s="52" t="s">
        <v>203</v>
      </c>
      <c r="L13" s="52" t="s">
        <v>1021</v>
      </c>
      <c r="M13" s="52" t="str">
        <f t="shared" si="2"/>
        <v>750MeV</v>
      </c>
      <c r="N13" s="76" t="str">
        <f t="shared" si="3"/>
        <v>650MeV</v>
      </c>
      <c r="O13" s="76">
        <f t="shared" si="4"/>
        <v>246.62</v>
      </c>
      <c r="P13" s="76">
        <f t="shared" si="5"/>
        <v>0</v>
      </c>
      <c r="Q13" s="76">
        <f t="shared" si="6"/>
        <v>37.55</v>
      </c>
    </row>
    <row r="14">
      <c r="A14" s="76"/>
      <c r="B14" s="52">
        <v>3427.0</v>
      </c>
      <c r="C14" s="52" t="s">
        <v>475</v>
      </c>
      <c r="D14" s="52">
        <v>28.75</v>
      </c>
      <c r="E14" s="52">
        <v>20.0</v>
      </c>
      <c r="F14" s="52">
        <v>45.24</v>
      </c>
      <c r="G14" s="52">
        <v>397264.0</v>
      </c>
      <c r="H14" s="52">
        <v>43.49</v>
      </c>
      <c r="I14" s="52" t="s">
        <v>65</v>
      </c>
      <c r="J14" s="52" t="s">
        <v>53</v>
      </c>
      <c r="K14" s="52" t="s">
        <v>203</v>
      </c>
      <c r="L14" s="52"/>
      <c r="M14" s="52" t="str">
        <f t="shared" si="2"/>
        <v>750MeV</v>
      </c>
      <c r="N14" s="76" t="str">
        <f t="shared" si="3"/>
        <v>650MeV</v>
      </c>
      <c r="O14" s="76">
        <f t="shared" si="4"/>
        <v>291.86</v>
      </c>
      <c r="P14" s="76">
        <f t="shared" si="5"/>
        <v>0</v>
      </c>
      <c r="Q14" s="76">
        <f t="shared" si="6"/>
        <v>37.55</v>
      </c>
    </row>
    <row r="15">
      <c r="A15" s="76"/>
      <c r="B15" s="52">
        <v>3428.0</v>
      </c>
      <c r="C15" s="52" t="s">
        <v>471</v>
      </c>
      <c r="D15" s="52">
        <v>28.75</v>
      </c>
      <c r="E15" s="52">
        <v>10.0</v>
      </c>
      <c r="F15" s="52">
        <v>12.64</v>
      </c>
      <c r="G15" s="52">
        <v>165342.0</v>
      </c>
      <c r="H15" s="52">
        <v>45.31</v>
      </c>
      <c r="I15" s="52" t="s">
        <v>65</v>
      </c>
      <c r="J15" s="52" t="s">
        <v>164</v>
      </c>
      <c r="K15" s="52" t="s">
        <v>477</v>
      </c>
      <c r="L15" s="52"/>
      <c r="M15" s="52" t="str">
        <f t="shared" si="2"/>
        <v>140MeV</v>
      </c>
      <c r="N15" s="76" t="str">
        <f t="shared" si="3"/>
        <v>140MeV</v>
      </c>
      <c r="O15" s="76">
        <f t="shared" si="4"/>
        <v>304.5</v>
      </c>
      <c r="P15" s="76">
        <f t="shared" si="5"/>
        <v>0</v>
      </c>
      <c r="Q15" s="76">
        <f t="shared" si="6"/>
        <v>37.55</v>
      </c>
    </row>
    <row r="16">
      <c r="A16" s="76"/>
      <c r="B16" s="52">
        <v>3429.0</v>
      </c>
      <c r="C16" s="52" t="s">
        <v>471</v>
      </c>
      <c r="D16" s="52">
        <v>28.75</v>
      </c>
      <c r="E16" s="52">
        <v>30.0</v>
      </c>
      <c r="F16" s="52">
        <v>19.09</v>
      </c>
      <c r="G16" s="52">
        <v>184474.0</v>
      </c>
      <c r="H16" s="52">
        <v>11.42</v>
      </c>
      <c r="I16" s="52" t="s">
        <v>65</v>
      </c>
      <c r="J16" s="52" t="s">
        <v>164</v>
      </c>
      <c r="K16" s="52" t="s">
        <v>223</v>
      </c>
      <c r="L16" s="52"/>
      <c r="M16" s="52" t="str">
        <f t="shared" si="2"/>
        <v>750MeV</v>
      </c>
      <c r="N16" s="76" t="str">
        <f t="shared" si="3"/>
        <v>650MeV</v>
      </c>
      <c r="O16" s="76">
        <f t="shared" si="4"/>
        <v>323.59</v>
      </c>
      <c r="P16" s="76">
        <f t="shared" si="5"/>
        <v>0</v>
      </c>
      <c r="Q16" s="76">
        <f t="shared" si="6"/>
        <v>37.55</v>
      </c>
    </row>
    <row r="17">
      <c r="A17" s="86"/>
      <c r="B17" s="83">
        <v>3430.0</v>
      </c>
      <c r="C17" s="83" t="s">
        <v>471</v>
      </c>
      <c r="D17" s="83">
        <v>28.75</v>
      </c>
      <c r="E17" s="83">
        <v>15.0</v>
      </c>
      <c r="F17" s="83">
        <v>50.99</v>
      </c>
      <c r="G17" s="83">
        <v>1670411.0</v>
      </c>
      <c r="H17" s="83">
        <v>60.32</v>
      </c>
      <c r="I17" s="83" t="s">
        <v>101</v>
      </c>
      <c r="J17" s="83" t="s">
        <v>164</v>
      </c>
      <c r="K17" s="83" t="s">
        <v>203</v>
      </c>
      <c r="L17" s="83"/>
      <c r="M17" s="83" t="str">
        <f t="shared" si="2"/>
        <v>750MeV</v>
      </c>
      <c r="N17" s="86" t="str">
        <f t="shared" si="3"/>
        <v>650MeV</v>
      </c>
      <c r="O17" s="86">
        <f t="shared" si="4"/>
        <v>323.59</v>
      </c>
      <c r="P17" s="86">
        <f t="shared" si="5"/>
        <v>50.99</v>
      </c>
      <c r="Q17" s="86">
        <f t="shared" si="6"/>
        <v>37.55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>
      <c r="A18" s="86"/>
      <c r="B18" s="83">
        <v>3431.0</v>
      </c>
      <c r="C18" s="83" t="s">
        <v>471</v>
      </c>
      <c r="D18" s="83">
        <v>28.75</v>
      </c>
      <c r="E18" s="83">
        <v>15.0</v>
      </c>
      <c r="F18" s="83">
        <v>46.26</v>
      </c>
      <c r="G18" s="83">
        <v>1511157.0</v>
      </c>
      <c r="H18" s="83">
        <v>58.6</v>
      </c>
      <c r="I18" s="83" t="s">
        <v>101</v>
      </c>
      <c r="J18" s="83" t="s">
        <v>164</v>
      </c>
      <c r="K18" s="83" t="s">
        <v>203</v>
      </c>
      <c r="L18" s="83"/>
      <c r="M18" s="83" t="str">
        <f t="shared" si="2"/>
        <v>750MeV</v>
      </c>
      <c r="N18" s="86" t="str">
        <f t="shared" si="3"/>
        <v>650MeV</v>
      </c>
      <c r="O18" s="86">
        <f t="shared" si="4"/>
        <v>323.59</v>
      </c>
      <c r="P18" s="86">
        <f t="shared" si="5"/>
        <v>97.25</v>
      </c>
      <c r="Q18" s="86">
        <f t="shared" si="6"/>
        <v>37.55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>
      <c r="A19" s="86"/>
      <c r="B19" s="83">
        <v>3432.0</v>
      </c>
      <c r="C19" s="83" t="s">
        <v>471</v>
      </c>
      <c r="D19" s="83">
        <v>28.75</v>
      </c>
      <c r="E19" s="83">
        <v>15.0</v>
      </c>
      <c r="F19" s="83">
        <v>7.79</v>
      </c>
      <c r="G19" s="83">
        <v>250125.0</v>
      </c>
      <c r="H19" s="83">
        <v>9.05</v>
      </c>
      <c r="I19" s="83" t="s">
        <v>101</v>
      </c>
      <c r="J19" s="83" t="s">
        <v>164</v>
      </c>
      <c r="K19" s="83" t="s">
        <v>203</v>
      </c>
      <c r="L19" s="83"/>
      <c r="M19" s="83" t="str">
        <f t="shared" si="2"/>
        <v>750MeV</v>
      </c>
      <c r="N19" s="86" t="str">
        <f t="shared" si="3"/>
        <v>650MeV</v>
      </c>
      <c r="O19" s="86">
        <f t="shared" si="4"/>
        <v>323.59</v>
      </c>
      <c r="P19" s="86">
        <f t="shared" si="5"/>
        <v>105.04</v>
      </c>
      <c r="Q19" s="86">
        <f t="shared" si="6"/>
        <v>37.55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>
      <c r="A20" s="86"/>
      <c r="B20" s="83">
        <v>3433.0</v>
      </c>
      <c r="C20" s="83" t="s">
        <v>471</v>
      </c>
      <c r="D20" s="83">
        <v>28.75</v>
      </c>
      <c r="E20" s="83">
        <v>20.0</v>
      </c>
      <c r="F20" s="83">
        <v>51.09</v>
      </c>
      <c r="G20" s="83">
        <v>1813706.0</v>
      </c>
      <c r="H20" s="83">
        <v>45.58</v>
      </c>
      <c r="I20" s="83" t="s">
        <v>101</v>
      </c>
      <c r="J20" s="83" t="s">
        <v>164</v>
      </c>
      <c r="K20" s="83" t="s">
        <v>203</v>
      </c>
      <c r="L20" s="83"/>
      <c r="M20" s="83" t="str">
        <f t="shared" si="2"/>
        <v>750MeV</v>
      </c>
      <c r="N20" s="86" t="str">
        <f t="shared" si="3"/>
        <v>650MeV</v>
      </c>
      <c r="O20" s="86">
        <f t="shared" si="4"/>
        <v>323.59</v>
      </c>
      <c r="P20" s="86">
        <f t="shared" si="5"/>
        <v>156.13</v>
      </c>
      <c r="Q20" s="86">
        <f t="shared" si="6"/>
        <v>37.55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>
      <c r="A21" s="86"/>
      <c r="B21" s="83">
        <v>3434.0</v>
      </c>
      <c r="C21" s="83" t="s">
        <v>471</v>
      </c>
      <c r="D21" s="83">
        <v>28.75</v>
      </c>
      <c r="E21" s="83">
        <v>20.0</v>
      </c>
      <c r="F21" s="83">
        <v>55.79</v>
      </c>
      <c r="G21" s="83">
        <v>1966248.0</v>
      </c>
      <c r="H21" s="83">
        <v>50.52</v>
      </c>
      <c r="I21" s="83" t="s">
        <v>101</v>
      </c>
      <c r="J21" s="83" t="s">
        <v>164</v>
      </c>
      <c r="K21" s="83" t="s">
        <v>203</v>
      </c>
      <c r="L21" s="83"/>
      <c r="M21" s="83" t="str">
        <f t="shared" si="2"/>
        <v>750MeV</v>
      </c>
      <c r="N21" s="86" t="str">
        <f t="shared" si="3"/>
        <v>650MeV</v>
      </c>
      <c r="O21" s="86">
        <f t="shared" si="4"/>
        <v>323.59</v>
      </c>
      <c r="P21" s="86">
        <f t="shared" si="5"/>
        <v>211.92</v>
      </c>
      <c r="Q21" s="86">
        <f t="shared" si="6"/>
        <v>37.55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>
      <c r="A22" s="157">
        <v>45268.0</v>
      </c>
      <c r="B22" s="83">
        <v>3435.0</v>
      </c>
      <c r="C22" s="83" t="s">
        <v>471</v>
      </c>
      <c r="D22" s="83">
        <v>28.75</v>
      </c>
      <c r="E22" s="83">
        <v>20.0</v>
      </c>
      <c r="F22" s="83">
        <v>61.65</v>
      </c>
      <c r="G22" s="83">
        <v>2224557.0</v>
      </c>
      <c r="H22" s="83">
        <v>78.14</v>
      </c>
      <c r="I22" s="83" t="s">
        <v>101</v>
      </c>
      <c r="J22" s="83" t="s">
        <v>164</v>
      </c>
      <c r="K22" s="83" t="s">
        <v>203</v>
      </c>
      <c r="L22" s="83"/>
      <c r="M22" s="83" t="str">
        <f t="shared" si="2"/>
        <v>750MeV</v>
      </c>
      <c r="N22" s="86" t="str">
        <f t="shared" si="3"/>
        <v>650MeV</v>
      </c>
      <c r="O22" s="86">
        <f t="shared" si="4"/>
        <v>323.59</v>
      </c>
      <c r="P22" s="86">
        <f t="shared" si="5"/>
        <v>273.57</v>
      </c>
      <c r="Q22" s="86">
        <f t="shared" si="6"/>
        <v>37.55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>
      <c r="A23" s="157"/>
      <c r="B23" s="83">
        <v>3436.0</v>
      </c>
      <c r="C23" s="83" t="s">
        <v>471</v>
      </c>
      <c r="D23" s="83">
        <v>28.75</v>
      </c>
      <c r="E23" s="83">
        <v>20.0</v>
      </c>
      <c r="F23" s="83">
        <v>21.26</v>
      </c>
      <c r="G23" s="83">
        <v>745113.0</v>
      </c>
      <c r="H23" s="83">
        <v>18.5</v>
      </c>
      <c r="I23" s="83" t="s">
        <v>101</v>
      </c>
      <c r="J23" s="83" t="s">
        <v>164</v>
      </c>
      <c r="K23" s="83" t="s">
        <v>203</v>
      </c>
      <c r="L23" s="86"/>
      <c r="M23" s="83" t="str">
        <f t="shared" si="2"/>
        <v>750MeV</v>
      </c>
      <c r="N23" s="86" t="str">
        <f t="shared" si="3"/>
        <v>650MeV</v>
      </c>
      <c r="O23" s="86">
        <f t="shared" si="4"/>
        <v>323.59</v>
      </c>
      <c r="P23" s="86">
        <f t="shared" si="5"/>
        <v>294.83</v>
      </c>
      <c r="Q23" s="86">
        <f t="shared" si="6"/>
        <v>37.55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>
      <c r="A24" s="86"/>
      <c r="B24" s="83">
        <v>3437.0</v>
      </c>
      <c r="C24" s="83" t="s">
        <v>471</v>
      </c>
      <c r="D24" s="83">
        <v>28.75</v>
      </c>
      <c r="E24" s="83">
        <v>10.0</v>
      </c>
      <c r="F24" s="83">
        <v>14.19</v>
      </c>
      <c r="G24" s="83">
        <v>376687.0</v>
      </c>
      <c r="H24" s="83">
        <v>26.8</v>
      </c>
      <c r="I24" s="83" t="s">
        <v>101</v>
      </c>
      <c r="J24" s="83" t="s">
        <v>164</v>
      </c>
      <c r="K24" s="83" t="s">
        <v>203</v>
      </c>
      <c r="L24" s="83"/>
      <c r="M24" s="83" t="str">
        <f t="shared" si="2"/>
        <v>750MeV</v>
      </c>
      <c r="N24" s="86" t="str">
        <f t="shared" si="3"/>
        <v>650MeV</v>
      </c>
      <c r="O24" s="86">
        <f t="shared" si="4"/>
        <v>323.59</v>
      </c>
      <c r="P24" s="86">
        <f t="shared" si="5"/>
        <v>309.02</v>
      </c>
      <c r="Q24" s="86">
        <f t="shared" si="6"/>
        <v>37.55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</row>
    <row r="25">
      <c r="A25" s="86"/>
      <c r="B25" s="83">
        <v>3438.0</v>
      </c>
      <c r="C25" s="83" t="s">
        <v>471</v>
      </c>
      <c r="D25" s="83">
        <v>28.75</v>
      </c>
      <c r="E25" s="83">
        <v>5.0</v>
      </c>
      <c r="F25" s="83">
        <v>8.48</v>
      </c>
      <c r="G25" s="83">
        <v>180228.0</v>
      </c>
      <c r="H25" s="83">
        <v>31.73</v>
      </c>
      <c r="I25" s="83" t="s">
        <v>101</v>
      </c>
      <c r="J25" s="83" t="s">
        <v>164</v>
      </c>
      <c r="K25" s="83" t="s">
        <v>203</v>
      </c>
      <c r="L25" s="86"/>
      <c r="M25" s="83" t="str">
        <f t="shared" si="2"/>
        <v>750MeV</v>
      </c>
      <c r="N25" s="86" t="str">
        <f t="shared" si="3"/>
        <v>650MeV</v>
      </c>
      <c r="O25" s="86">
        <f t="shared" si="4"/>
        <v>323.59</v>
      </c>
      <c r="P25" s="86">
        <f t="shared" si="5"/>
        <v>317.5</v>
      </c>
      <c r="Q25" s="86">
        <f t="shared" si="6"/>
        <v>37.55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</row>
    <row r="26" hidden="1">
      <c r="A26" s="86"/>
      <c r="B26" s="83">
        <v>3439.0</v>
      </c>
      <c r="C26" s="83" t="s">
        <v>190</v>
      </c>
      <c r="D26" s="83">
        <v>28.75</v>
      </c>
      <c r="E26" s="83">
        <v>15.0</v>
      </c>
      <c r="F26" s="83">
        <v>0.0</v>
      </c>
      <c r="G26" s="83">
        <v>63400.0</v>
      </c>
      <c r="H26" s="83">
        <v>2.26</v>
      </c>
      <c r="I26" s="83" t="s">
        <v>101</v>
      </c>
      <c r="J26" s="83" t="s">
        <v>102</v>
      </c>
      <c r="K26" s="83" t="s">
        <v>203</v>
      </c>
      <c r="L26" s="83"/>
      <c r="M26" s="83" t="str">
        <f t="shared" si="2"/>
        <v>750MeV</v>
      </c>
      <c r="N26" s="86" t="str">
        <f t="shared" si="3"/>
        <v>650MeV</v>
      </c>
      <c r="O26" s="86">
        <f t="shared" si="4"/>
        <v>323.59</v>
      </c>
      <c r="P26" s="86">
        <f t="shared" si="5"/>
        <v>317.5</v>
      </c>
      <c r="Q26" s="86">
        <f t="shared" si="6"/>
        <v>37.55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</row>
    <row r="27" hidden="1">
      <c r="A27" s="86"/>
      <c r="B27" s="83">
        <v>3440.0</v>
      </c>
      <c r="C27" s="83" t="s">
        <v>190</v>
      </c>
      <c r="D27" s="83">
        <v>28.75</v>
      </c>
      <c r="E27" s="83">
        <v>15.0</v>
      </c>
      <c r="F27" s="83">
        <v>0.0</v>
      </c>
      <c r="G27" s="83">
        <v>23198.0</v>
      </c>
      <c r="H27" s="83">
        <v>0.8</v>
      </c>
      <c r="I27" s="83" t="s">
        <v>101</v>
      </c>
      <c r="J27" s="83" t="s">
        <v>519</v>
      </c>
      <c r="K27" s="83" t="s">
        <v>203</v>
      </c>
      <c r="L27" s="83"/>
      <c r="M27" s="83" t="str">
        <f t="shared" si="2"/>
        <v>750MeV</v>
      </c>
      <c r="N27" s="86" t="str">
        <f t="shared" si="3"/>
        <v>650MeV</v>
      </c>
      <c r="O27" s="86">
        <f t="shared" si="4"/>
        <v>323.59</v>
      </c>
      <c r="P27" s="86">
        <f t="shared" si="5"/>
        <v>317.5</v>
      </c>
      <c r="Q27" s="86">
        <f t="shared" si="6"/>
        <v>37.55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</row>
    <row r="28">
      <c r="A28" s="86"/>
      <c r="B28" s="83">
        <v>3441.0</v>
      </c>
      <c r="C28" s="83" t="s">
        <v>475</v>
      </c>
      <c r="D28" s="83">
        <v>28.75</v>
      </c>
      <c r="E28" s="83">
        <v>15.0</v>
      </c>
      <c r="F28" s="83">
        <v>20.81</v>
      </c>
      <c r="G28" s="83">
        <v>662764.0</v>
      </c>
      <c r="H28" s="83">
        <v>27.09</v>
      </c>
      <c r="I28" s="83" t="s">
        <v>101</v>
      </c>
      <c r="J28" s="149" t="s">
        <v>44</v>
      </c>
      <c r="K28" s="83" t="s">
        <v>203</v>
      </c>
      <c r="L28" s="158"/>
      <c r="M28" s="83" t="str">
        <f t="shared" si="2"/>
        <v>750MeV</v>
      </c>
      <c r="N28" s="86" t="str">
        <f t="shared" si="3"/>
        <v>650MeV</v>
      </c>
      <c r="O28" s="86">
        <f t="shared" si="4"/>
        <v>323.59</v>
      </c>
      <c r="P28" s="86">
        <f t="shared" si="5"/>
        <v>338.31</v>
      </c>
      <c r="Q28" s="86">
        <f t="shared" si="6"/>
        <v>37.55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</row>
    <row r="29">
      <c r="A29" s="86"/>
      <c r="B29" s="83">
        <v>3442.0</v>
      </c>
      <c r="C29" s="83" t="s">
        <v>475</v>
      </c>
      <c r="D29" s="83">
        <v>28.75</v>
      </c>
      <c r="E29" s="83">
        <v>10.0</v>
      </c>
      <c r="F29" s="83">
        <v>12.96</v>
      </c>
      <c r="G29" s="83">
        <v>341562.0</v>
      </c>
      <c r="H29" s="83">
        <v>22.33</v>
      </c>
      <c r="I29" s="83" t="s">
        <v>101</v>
      </c>
      <c r="J29" s="83" t="s">
        <v>53</v>
      </c>
      <c r="K29" s="83" t="s">
        <v>203</v>
      </c>
      <c r="L29" s="83"/>
      <c r="M29" s="83" t="str">
        <f t="shared" si="2"/>
        <v>750MeV</v>
      </c>
      <c r="N29" s="86" t="str">
        <f t="shared" si="3"/>
        <v>650MeV</v>
      </c>
      <c r="O29" s="86">
        <f t="shared" si="4"/>
        <v>323.59</v>
      </c>
      <c r="P29" s="86">
        <f t="shared" si="5"/>
        <v>351.27</v>
      </c>
      <c r="Q29" s="86">
        <f t="shared" si="6"/>
        <v>37.55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</row>
    <row r="30">
      <c r="A30" s="86"/>
      <c r="B30" s="83">
        <v>3443.0</v>
      </c>
      <c r="C30" s="83" t="s">
        <v>471</v>
      </c>
      <c r="D30" s="83">
        <v>28.75</v>
      </c>
      <c r="E30" s="83">
        <v>5.0</v>
      </c>
      <c r="F30" s="83">
        <v>10.46</v>
      </c>
      <c r="G30" s="83">
        <v>286882.0</v>
      </c>
      <c r="H30" s="83">
        <v>35.29</v>
      </c>
      <c r="I30" s="83" t="s">
        <v>101</v>
      </c>
      <c r="J30" s="83" t="s">
        <v>164</v>
      </c>
      <c r="K30" s="83" t="s">
        <v>477</v>
      </c>
      <c r="L30" s="86"/>
      <c r="M30" s="83" t="str">
        <f t="shared" si="2"/>
        <v>140MeV</v>
      </c>
      <c r="N30" s="86" t="str">
        <f t="shared" si="3"/>
        <v>140MeV</v>
      </c>
      <c r="O30" s="86">
        <f>if($I30="LH2",$O29+$H30,$O29+0)</f>
        <v>323.59</v>
      </c>
      <c r="P30" s="86">
        <f>if($I30="LD2",$P29+$H30,$P29+0)</f>
        <v>386.56</v>
      </c>
      <c r="Q30" s="86">
        <f>if($I30="dummy",$Q29+$H30,$Q29+0)</f>
        <v>37.55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</row>
    <row r="31" hidden="1">
      <c r="A31" s="86"/>
      <c r="B31" s="83">
        <v>3444.0</v>
      </c>
      <c r="C31" s="83" t="s">
        <v>190</v>
      </c>
      <c r="D31" s="83">
        <v>28.75</v>
      </c>
      <c r="E31" s="83">
        <v>15.0</v>
      </c>
      <c r="F31" s="83">
        <v>0.0</v>
      </c>
      <c r="G31" s="83">
        <v>15345.0</v>
      </c>
      <c r="H31" s="83">
        <v>0.57</v>
      </c>
      <c r="I31" s="83" t="s">
        <v>101</v>
      </c>
      <c r="J31" s="83" t="s">
        <v>399</v>
      </c>
      <c r="K31" s="83" t="s">
        <v>223</v>
      </c>
      <c r="L31" s="86"/>
      <c r="M31" s="83" t="str">
        <f t="shared" si="2"/>
        <v>750MeV</v>
      </c>
      <c r="N31" s="86" t="str">
        <f t="shared" si="3"/>
        <v>650MeV</v>
      </c>
      <c r="O31" s="86">
        <f t="shared" ref="O31:O172" si="7">if($I31="LH2",$O30+$F31,$O30+0)</f>
        <v>323.59</v>
      </c>
      <c r="P31" s="86">
        <f t="shared" ref="P31:P172" si="8">if($I31="LD2",$P30+$F31,$P30+0)</f>
        <v>386.56</v>
      </c>
      <c r="Q31" s="86">
        <f t="shared" ref="Q31:Q172" si="9">if($I31="dummy",$Q30+$F31,$Q30+0)</f>
        <v>37.55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</row>
    <row r="32" hidden="1">
      <c r="A32" s="86"/>
      <c r="B32" s="83">
        <v>3445.0</v>
      </c>
      <c r="C32" s="83" t="s">
        <v>190</v>
      </c>
      <c r="D32" s="83">
        <v>28.75</v>
      </c>
      <c r="E32" s="83">
        <v>15.0</v>
      </c>
      <c r="F32" s="83">
        <v>0.0</v>
      </c>
      <c r="G32" s="83">
        <v>13573.0</v>
      </c>
      <c r="H32" s="83">
        <v>0.51</v>
      </c>
      <c r="I32" s="83" t="s">
        <v>101</v>
      </c>
      <c r="J32" s="159" t="s">
        <v>164</v>
      </c>
      <c r="K32" s="83" t="s">
        <v>223</v>
      </c>
      <c r="L32" s="159"/>
      <c r="M32" s="83" t="str">
        <f t="shared" si="2"/>
        <v>750MeV</v>
      </c>
      <c r="N32" s="86" t="str">
        <f t="shared" si="3"/>
        <v>650MeV</v>
      </c>
      <c r="O32" s="86">
        <f t="shared" si="7"/>
        <v>323.59</v>
      </c>
      <c r="P32" s="86">
        <f t="shared" si="8"/>
        <v>386.56</v>
      </c>
      <c r="Q32" s="86">
        <f t="shared" si="9"/>
        <v>37.55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hidden="1">
      <c r="A33" s="86"/>
      <c r="B33" s="83">
        <v>3446.0</v>
      </c>
      <c r="C33" s="83" t="s">
        <v>471</v>
      </c>
      <c r="D33" s="83">
        <v>28.75</v>
      </c>
      <c r="E33" s="83">
        <v>15.0</v>
      </c>
      <c r="F33" s="83">
        <v>14.56</v>
      </c>
      <c r="G33" s="83">
        <v>440297.0</v>
      </c>
      <c r="H33" s="83">
        <v>16.44</v>
      </c>
      <c r="I33" s="83" t="s">
        <v>101</v>
      </c>
      <c r="J33" s="159" t="s">
        <v>409</v>
      </c>
      <c r="K33" s="83" t="s">
        <v>223</v>
      </c>
      <c r="L33" s="159"/>
      <c r="M33" s="83" t="str">
        <f t="shared" si="2"/>
        <v>750MeV</v>
      </c>
      <c r="N33" s="86" t="str">
        <f t="shared" si="3"/>
        <v>650MeV</v>
      </c>
      <c r="O33" s="86">
        <f t="shared" si="7"/>
        <v>323.59</v>
      </c>
      <c r="P33" s="86">
        <f t="shared" si="8"/>
        <v>401.12</v>
      </c>
      <c r="Q33" s="86">
        <f t="shared" si="9"/>
        <v>37.55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>
      <c r="A34" s="156">
        <v>45269.0</v>
      </c>
      <c r="B34" s="52">
        <v>3478.0</v>
      </c>
      <c r="C34" s="52" t="s">
        <v>471</v>
      </c>
      <c r="D34" s="52">
        <v>28.748</v>
      </c>
      <c r="E34" s="52">
        <v>30.0</v>
      </c>
      <c r="F34" s="52">
        <v>96.36</v>
      </c>
      <c r="G34" s="52">
        <v>981749.0</v>
      </c>
      <c r="H34" s="52">
        <v>63.93</v>
      </c>
      <c r="I34" s="166" t="s">
        <v>65</v>
      </c>
      <c r="J34" s="166" t="s">
        <v>164</v>
      </c>
      <c r="K34" s="52" t="s">
        <v>203</v>
      </c>
      <c r="L34" s="76"/>
      <c r="M34" s="52" t="str">
        <f t="shared" si="2"/>
        <v>750MeV</v>
      </c>
      <c r="N34" s="76" t="str">
        <f t="shared" si="3"/>
        <v>650MeV</v>
      </c>
      <c r="O34" s="76">
        <f t="shared" si="7"/>
        <v>419.95</v>
      </c>
      <c r="P34" s="76">
        <f t="shared" si="8"/>
        <v>401.12</v>
      </c>
      <c r="Q34" s="76">
        <f t="shared" si="9"/>
        <v>37.55</v>
      </c>
    </row>
    <row r="35">
      <c r="A35" s="76"/>
      <c r="B35" s="52">
        <v>3479.0</v>
      </c>
      <c r="C35" s="52" t="s">
        <v>471</v>
      </c>
      <c r="D35" s="52">
        <v>28.748</v>
      </c>
      <c r="E35" s="52">
        <v>30.0</v>
      </c>
      <c r="F35" s="52">
        <v>94.37</v>
      </c>
      <c r="G35" s="52">
        <v>956052.0</v>
      </c>
      <c r="H35" s="52">
        <v>59.01</v>
      </c>
      <c r="I35" s="166" t="s">
        <v>65</v>
      </c>
      <c r="J35" s="166" t="s">
        <v>164</v>
      </c>
      <c r="K35" s="52" t="s">
        <v>203</v>
      </c>
      <c r="L35" s="76"/>
      <c r="M35" s="52" t="str">
        <f t="shared" si="2"/>
        <v>750MeV</v>
      </c>
      <c r="N35" s="76" t="str">
        <f t="shared" si="3"/>
        <v>650MeV</v>
      </c>
      <c r="O35" s="76">
        <f t="shared" si="7"/>
        <v>514.32</v>
      </c>
      <c r="P35" s="76">
        <f t="shared" si="8"/>
        <v>401.12</v>
      </c>
      <c r="Q35" s="76">
        <f t="shared" si="9"/>
        <v>37.55</v>
      </c>
    </row>
    <row r="36">
      <c r="A36" s="76"/>
      <c r="B36" s="52">
        <v>3480.0</v>
      </c>
      <c r="C36" s="52" t="s">
        <v>471</v>
      </c>
      <c r="D36" s="52">
        <v>28.748</v>
      </c>
      <c r="E36" s="52">
        <v>20.0</v>
      </c>
      <c r="F36" s="52">
        <v>19.72</v>
      </c>
      <c r="G36" s="52">
        <v>165010.0</v>
      </c>
      <c r="H36" s="52">
        <v>18.78</v>
      </c>
      <c r="I36" s="166" t="s">
        <v>65</v>
      </c>
      <c r="J36" s="166" t="s">
        <v>164</v>
      </c>
      <c r="K36" s="52" t="s">
        <v>203</v>
      </c>
      <c r="L36" s="76"/>
      <c r="M36" s="52" t="str">
        <f t="shared" si="2"/>
        <v>750MeV</v>
      </c>
      <c r="N36" s="76" t="str">
        <f t="shared" si="3"/>
        <v>650MeV</v>
      </c>
      <c r="O36" s="76">
        <f t="shared" si="7"/>
        <v>534.04</v>
      </c>
      <c r="P36" s="76">
        <f t="shared" si="8"/>
        <v>401.12</v>
      </c>
      <c r="Q36" s="76">
        <f t="shared" si="9"/>
        <v>37.55</v>
      </c>
    </row>
    <row r="37" hidden="1">
      <c r="A37" s="76"/>
      <c r="B37" s="52">
        <v>3481.0</v>
      </c>
      <c r="C37" s="52" t="s">
        <v>190</v>
      </c>
      <c r="D37" s="52">
        <v>28.748</v>
      </c>
      <c r="E37" s="52">
        <v>10.0</v>
      </c>
      <c r="F37" s="52">
        <v>2.87</v>
      </c>
      <c r="G37" s="52">
        <v>39210.0</v>
      </c>
      <c r="H37" s="52">
        <v>12.17</v>
      </c>
      <c r="I37" s="166" t="s">
        <v>65</v>
      </c>
      <c r="J37" s="166" t="s">
        <v>164</v>
      </c>
      <c r="K37" s="52" t="s">
        <v>203</v>
      </c>
      <c r="L37" s="52" t="s">
        <v>594</v>
      </c>
      <c r="M37" s="52" t="str">
        <f t="shared" si="2"/>
        <v>750MeV</v>
      </c>
      <c r="N37" s="76" t="str">
        <f t="shared" si="3"/>
        <v>650MeV</v>
      </c>
      <c r="O37" s="76">
        <f t="shared" si="7"/>
        <v>536.91</v>
      </c>
      <c r="P37" s="76">
        <f t="shared" si="8"/>
        <v>401.12</v>
      </c>
      <c r="Q37" s="76">
        <f t="shared" si="9"/>
        <v>37.55</v>
      </c>
    </row>
    <row r="38">
      <c r="A38" s="76"/>
      <c r="B38" s="52">
        <v>3482.0</v>
      </c>
      <c r="C38" s="52" t="s">
        <v>471</v>
      </c>
      <c r="D38" s="52">
        <v>28.748</v>
      </c>
      <c r="E38" s="52">
        <v>10.0</v>
      </c>
      <c r="F38" s="52">
        <v>10.6</v>
      </c>
      <c r="G38" s="52">
        <v>84427.0</v>
      </c>
      <c r="H38" s="52">
        <v>19.87</v>
      </c>
      <c r="I38" s="166" t="s">
        <v>65</v>
      </c>
      <c r="J38" s="166" t="s">
        <v>164</v>
      </c>
      <c r="K38" s="52" t="s">
        <v>203</v>
      </c>
      <c r="L38" s="52"/>
      <c r="M38" s="52" t="str">
        <f t="shared" si="2"/>
        <v>750MeV</v>
      </c>
      <c r="N38" s="76" t="str">
        <f t="shared" si="3"/>
        <v>650MeV</v>
      </c>
      <c r="O38" s="76">
        <f t="shared" si="7"/>
        <v>547.51</v>
      </c>
      <c r="P38" s="76">
        <f t="shared" si="8"/>
        <v>401.12</v>
      </c>
      <c r="Q38" s="76">
        <f t="shared" si="9"/>
        <v>37.55</v>
      </c>
    </row>
    <row r="39">
      <c r="A39" s="76"/>
      <c r="B39" s="52">
        <v>3483.0</v>
      </c>
      <c r="C39" s="52" t="s">
        <v>475</v>
      </c>
      <c r="D39" s="52">
        <v>28.748</v>
      </c>
      <c r="E39" s="52">
        <v>30.0</v>
      </c>
      <c r="F39" s="52">
        <v>34.7</v>
      </c>
      <c r="G39" s="52">
        <v>349084.0</v>
      </c>
      <c r="H39" s="52">
        <v>21.8</v>
      </c>
      <c r="I39" s="166" t="s">
        <v>65</v>
      </c>
      <c r="J39" s="166" t="s">
        <v>102</v>
      </c>
      <c r="K39" s="52" t="s">
        <v>203</v>
      </c>
      <c r="L39" s="52"/>
      <c r="M39" s="52" t="str">
        <f t="shared" si="2"/>
        <v>750MeV</v>
      </c>
      <c r="N39" s="76" t="str">
        <f t="shared" si="3"/>
        <v>650MeV</v>
      </c>
      <c r="O39" s="76">
        <f t="shared" si="7"/>
        <v>582.21</v>
      </c>
      <c r="P39" s="76">
        <f t="shared" si="8"/>
        <v>401.12</v>
      </c>
      <c r="Q39" s="76">
        <f t="shared" si="9"/>
        <v>37.55</v>
      </c>
    </row>
    <row r="40">
      <c r="A40" s="76"/>
      <c r="B40" s="52">
        <v>3484.0</v>
      </c>
      <c r="C40" s="52" t="s">
        <v>475</v>
      </c>
      <c r="D40" s="52">
        <v>28.748</v>
      </c>
      <c r="E40" s="52">
        <v>20.0</v>
      </c>
      <c r="F40" s="52">
        <v>0.0</v>
      </c>
      <c r="G40" s="52">
        <v>0.0</v>
      </c>
      <c r="H40" s="52">
        <v>42.0</v>
      </c>
      <c r="I40" s="166" t="s">
        <v>65</v>
      </c>
      <c r="J40" s="52" t="s">
        <v>53</v>
      </c>
      <c r="K40" s="52" t="s">
        <v>203</v>
      </c>
      <c r="L40" s="7" t="s">
        <v>983</v>
      </c>
      <c r="M40" s="52" t="str">
        <f t="shared" si="2"/>
        <v>750MeV</v>
      </c>
      <c r="N40" s="76" t="str">
        <f t="shared" si="3"/>
        <v>650MeV</v>
      </c>
      <c r="O40" s="76">
        <f t="shared" si="7"/>
        <v>582.21</v>
      </c>
      <c r="P40" s="76">
        <f t="shared" si="8"/>
        <v>401.12</v>
      </c>
      <c r="Q40" s="76">
        <f t="shared" si="9"/>
        <v>37.55</v>
      </c>
    </row>
    <row r="41">
      <c r="A41" s="156"/>
      <c r="B41" s="52">
        <v>3485.0</v>
      </c>
      <c r="C41" s="52" t="s">
        <v>471</v>
      </c>
      <c r="D41" s="52">
        <v>28.748</v>
      </c>
      <c r="E41" s="52">
        <v>10.0</v>
      </c>
      <c r="F41" s="52">
        <v>12.77</v>
      </c>
      <c r="G41" s="52">
        <v>165401.0</v>
      </c>
      <c r="H41" s="52">
        <v>23.67</v>
      </c>
      <c r="I41" s="166" t="s">
        <v>65</v>
      </c>
      <c r="J41" s="52" t="s">
        <v>164</v>
      </c>
      <c r="K41" s="52" t="s">
        <v>477</v>
      </c>
      <c r="L41" s="52"/>
      <c r="M41" s="52" t="str">
        <f t="shared" si="2"/>
        <v>140MeV</v>
      </c>
      <c r="N41" s="76" t="str">
        <f t="shared" si="3"/>
        <v>140MeV</v>
      </c>
      <c r="O41" s="76">
        <f t="shared" si="7"/>
        <v>594.98</v>
      </c>
      <c r="P41" s="76">
        <f t="shared" si="8"/>
        <v>401.12</v>
      </c>
      <c r="Q41" s="76">
        <f t="shared" si="9"/>
        <v>37.55</v>
      </c>
    </row>
    <row r="42">
      <c r="A42" s="76"/>
      <c r="B42" s="52">
        <v>3486.0</v>
      </c>
      <c r="C42" s="52" t="s">
        <v>471</v>
      </c>
      <c r="D42" s="52">
        <v>28.748</v>
      </c>
      <c r="E42" s="52">
        <v>30.0</v>
      </c>
      <c r="F42" s="52">
        <v>20.81</v>
      </c>
      <c r="G42" s="52">
        <v>196694.0</v>
      </c>
      <c r="H42" s="52">
        <v>14.34</v>
      </c>
      <c r="I42" s="166" t="s">
        <v>65</v>
      </c>
      <c r="J42" s="52" t="s">
        <v>164</v>
      </c>
      <c r="K42" s="52" t="s">
        <v>223</v>
      </c>
      <c r="L42" s="52"/>
      <c r="M42" s="52" t="str">
        <f t="shared" si="2"/>
        <v>750MeV</v>
      </c>
      <c r="N42" s="76" t="str">
        <f t="shared" si="3"/>
        <v>650MeV</v>
      </c>
      <c r="O42" s="76">
        <f t="shared" si="7"/>
        <v>615.79</v>
      </c>
      <c r="P42" s="76">
        <f t="shared" si="8"/>
        <v>401.12</v>
      </c>
      <c r="Q42" s="76">
        <f t="shared" si="9"/>
        <v>37.55</v>
      </c>
    </row>
    <row r="43">
      <c r="A43" s="243"/>
      <c r="B43" s="43">
        <v>3487.0</v>
      </c>
      <c r="C43" s="43" t="s">
        <v>471</v>
      </c>
      <c r="D43" s="43">
        <v>28.748</v>
      </c>
      <c r="E43" s="43">
        <v>30.0</v>
      </c>
      <c r="F43" s="43">
        <v>27.32</v>
      </c>
      <c r="G43" s="43">
        <v>276986.0</v>
      </c>
      <c r="H43" s="43">
        <v>19.74</v>
      </c>
      <c r="I43" s="43" t="s">
        <v>229</v>
      </c>
      <c r="J43" s="631" t="s">
        <v>164</v>
      </c>
      <c r="K43" s="43" t="s">
        <v>203</v>
      </c>
      <c r="L43" s="43"/>
      <c r="M43" s="43" t="str">
        <f t="shared" si="2"/>
        <v>750MeV</v>
      </c>
      <c r="N43" s="139" t="str">
        <f t="shared" si="3"/>
        <v>650MeV</v>
      </c>
      <c r="O43" s="139">
        <f t="shared" si="7"/>
        <v>615.79</v>
      </c>
      <c r="P43" s="139">
        <f t="shared" si="8"/>
        <v>401.12</v>
      </c>
      <c r="Q43" s="139">
        <f t="shared" si="9"/>
        <v>64.87</v>
      </c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</row>
    <row r="44">
      <c r="A44" s="243"/>
      <c r="B44" s="43">
        <v>3488.0</v>
      </c>
      <c r="C44" s="43" t="s">
        <v>471</v>
      </c>
      <c r="D44" s="43">
        <v>28.748</v>
      </c>
      <c r="E44" s="43">
        <v>15.0</v>
      </c>
      <c r="F44" s="43">
        <v>11.69</v>
      </c>
      <c r="G44" s="43">
        <v>89428.0</v>
      </c>
      <c r="H44" s="43">
        <v>15.4</v>
      </c>
      <c r="I44" s="43" t="s">
        <v>229</v>
      </c>
      <c r="J44" s="631" t="s">
        <v>164</v>
      </c>
      <c r="K44" s="43" t="s">
        <v>203</v>
      </c>
      <c r="L44" s="43"/>
      <c r="M44" s="43" t="str">
        <f t="shared" si="2"/>
        <v>750MeV</v>
      </c>
      <c r="N44" s="139" t="str">
        <f t="shared" si="3"/>
        <v>650MeV</v>
      </c>
      <c r="O44" s="139">
        <f t="shared" si="7"/>
        <v>615.79</v>
      </c>
      <c r="P44" s="139">
        <f t="shared" si="8"/>
        <v>401.12</v>
      </c>
      <c r="Q44" s="139">
        <f t="shared" si="9"/>
        <v>76.56</v>
      </c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</row>
    <row r="45" hidden="1">
      <c r="A45" s="86"/>
      <c r="B45" s="83">
        <v>3489.0</v>
      </c>
      <c r="C45" s="83" t="s">
        <v>190</v>
      </c>
      <c r="D45" s="83">
        <v>28.748</v>
      </c>
      <c r="E45" s="83">
        <v>20.0</v>
      </c>
      <c r="F45" s="83">
        <v>0.0</v>
      </c>
      <c r="G45" s="83">
        <v>8247.0</v>
      </c>
      <c r="H45" s="83">
        <v>3.44</v>
      </c>
      <c r="I45" s="83" t="s">
        <v>101</v>
      </c>
      <c r="J45" s="83" t="s">
        <v>164</v>
      </c>
      <c r="K45" s="83" t="s">
        <v>203</v>
      </c>
      <c r="L45" s="83"/>
      <c r="M45" s="83" t="str">
        <f t="shared" si="2"/>
        <v>750MeV</v>
      </c>
      <c r="N45" s="86" t="str">
        <f t="shared" si="3"/>
        <v>650MeV</v>
      </c>
      <c r="O45" s="86">
        <f t="shared" si="7"/>
        <v>615.79</v>
      </c>
      <c r="P45" s="86">
        <f t="shared" si="8"/>
        <v>401.12</v>
      </c>
      <c r="Q45" s="86">
        <f t="shared" si="9"/>
        <v>76.56</v>
      </c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</row>
    <row r="46">
      <c r="A46" s="253"/>
      <c r="B46" s="83">
        <v>3490.0</v>
      </c>
      <c r="C46" s="83" t="s">
        <v>471</v>
      </c>
      <c r="D46" s="83">
        <v>28.748</v>
      </c>
      <c r="E46" s="254">
        <v>20.0</v>
      </c>
      <c r="F46" s="254">
        <v>68.01</v>
      </c>
      <c r="G46" s="254">
        <v>2371928.0</v>
      </c>
      <c r="H46" s="254">
        <v>67.83</v>
      </c>
      <c r="I46" s="83" t="s">
        <v>101</v>
      </c>
      <c r="J46" s="254" t="s">
        <v>164</v>
      </c>
      <c r="K46" s="254" t="s">
        <v>203</v>
      </c>
      <c r="L46" s="83"/>
      <c r="M46" s="83" t="str">
        <f t="shared" si="2"/>
        <v>750MeV</v>
      </c>
      <c r="N46" s="86" t="str">
        <f t="shared" si="3"/>
        <v>650MeV</v>
      </c>
      <c r="O46" s="86">
        <f t="shared" si="7"/>
        <v>615.79</v>
      </c>
      <c r="P46" s="86">
        <f t="shared" si="8"/>
        <v>469.13</v>
      </c>
      <c r="Q46" s="86">
        <f t="shared" si="9"/>
        <v>76.56</v>
      </c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</row>
    <row r="47">
      <c r="A47" s="253"/>
      <c r="B47" s="83">
        <v>3491.0</v>
      </c>
      <c r="C47" s="83" t="s">
        <v>471</v>
      </c>
      <c r="D47" s="83">
        <v>28.748</v>
      </c>
      <c r="E47" s="254">
        <v>20.0</v>
      </c>
      <c r="F47" s="254">
        <v>57.65</v>
      </c>
      <c r="G47" s="254">
        <v>2025377.0</v>
      </c>
      <c r="H47" s="254">
        <v>61.99</v>
      </c>
      <c r="I47" s="83" t="s">
        <v>101</v>
      </c>
      <c r="J47" s="254" t="s">
        <v>164</v>
      </c>
      <c r="K47" s="254" t="s">
        <v>203</v>
      </c>
      <c r="L47" s="86"/>
      <c r="M47" s="83" t="str">
        <f t="shared" si="2"/>
        <v>750MeV</v>
      </c>
      <c r="N47" s="86" t="str">
        <f t="shared" si="3"/>
        <v>650MeV</v>
      </c>
      <c r="O47" s="86">
        <f t="shared" si="7"/>
        <v>615.79</v>
      </c>
      <c r="P47" s="86">
        <f t="shared" si="8"/>
        <v>526.78</v>
      </c>
      <c r="Q47" s="86">
        <f t="shared" si="9"/>
        <v>76.56</v>
      </c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</row>
    <row r="48">
      <c r="A48" s="648">
        <v>45270.0</v>
      </c>
      <c r="B48" s="83">
        <v>3492.0</v>
      </c>
      <c r="C48" s="83" t="s">
        <v>471</v>
      </c>
      <c r="D48" s="83">
        <v>28.748</v>
      </c>
      <c r="E48" s="254">
        <v>20.0</v>
      </c>
      <c r="F48" s="254">
        <v>64.32</v>
      </c>
      <c r="G48" s="254">
        <v>2227744.0</v>
      </c>
      <c r="H48" s="254">
        <v>58.28</v>
      </c>
      <c r="I48" s="83" t="s">
        <v>101</v>
      </c>
      <c r="J48" s="254" t="s">
        <v>164</v>
      </c>
      <c r="K48" s="254" t="s">
        <v>203</v>
      </c>
      <c r="L48" s="86"/>
      <c r="M48" s="83" t="str">
        <f t="shared" si="2"/>
        <v>750MeV</v>
      </c>
      <c r="N48" s="86" t="str">
        <f t="shared" si="3"/>
        <v>650MeV</v>
      </c>
      <c r="O48" s="86">
        <f t="shared" si="7"/>
        <v>615.79</v>
      </c>
      <c r="P48" s="86">
        <f t="shared" si="8"/>
        <v>591.1</v>
      </c>
      <c r="Q48" s="86">
        <f t="shared" si="9"/>
        <v>76.56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</row>
    <row r="49">
      <c r="A49" s="253"/>
      <c r="B49" s="83">
        <v>3493.0</v>
      </c>
      <c r="C49" s="83" t="s">
        <v>471</v>
      </c>
      <c r="D49" s="83">
        <v>28.748</v>
      </c>
      <c r="E49" s="254">
        <v>20.0</v>
      </c>
      <c r="F49" s="254">
        <v>67.48</v>
      </c>
      <c r="G49" s="254">
        <v>2354996.0</v>
      </c>
      <c r="H49" s="254">
        <v>58.57</v>
      </c>
      <c r="I49" s="83" t="s">
        <v>101</v>
      </c>
      <c r="J49" s="254" t="s">
        <v>164</v>
      </c>
      <c r="K49" s="254" t="s">
        <v>203</v>
      </c>
      <c r="L49" s="86"/>
      <c r="M49" s="83" t="str">
        <f t="shared" si="2"/>
        <v>750MeV</v>
      </c>
      <c r="N49" s="86" t="str">
        <f t="shared" si="3"/>
        <v>650MeV</v>
      </c>
      <c r="O49" s="86">
        <f t="shared" si="7"/>
        <v>615.79</v>
      </c>
      <c r="P49" s="86">
        <f t="shared" si="8"/>
        <v>658.58</v>
      </c>
      <c r="Q49" s="86">
        <f t="shared" si="9"/>
        <v>76.56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</row>
    <row r="50">
      <c r="A50" s="253"/>
      <c r="B50" s="83">
        <v>3494.0</v>
      </c>
      <c r="C50" s="83" t="s">
        <v>471</v>
      </c>
      <c r="D50" s="83">
        <v>28.748</v>
      </c>
      <c r="E50" s="254">
        <v>20.0</v>
      </c>
      <c r="F50" s="254">
        <v>64.78</v>
      </c>
      <c r="G50" s="254">
        <v>2256343.0</v>
      </c>
      <c r="H50" s="254">
        <v>58.16</v>
      </c>
      <c r="I50" s="83" t="s">
        <v>101</v>
      </c>
      <c r="J50" s="254" t="s">
        <v>164</v>
      </c>
      <c r="K50" s="254" t="s">
        <v>203</v>
      </c>
      <c r="L50" s="86"/>
      <c r="M50" s="83" t="str">
        <f t="shared" si="2"/>
        <v>750MeV</v>
      </c>
      <c r="N50" s="86" t="str">
        <f t="shared" si="3"/>
        <v>650MeV</v>
      </c>
      <c r="O50" s="86">
        <f t="shared" si="7"/>
        <v>615.79</v>
      </c>
      <c r="P50" s="86">
        <f t="shared" si="8"/>
        <v>723.36</v>
      </c>
      <c r="Q50" s="86">
        <f t="shared" si="9"/>
        <v>76.56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</row>
    <row r="51">
      <c r="A51" s="253"/>
      <c r="B51" s="83">
        <v>3495.0</v>
      </c>
      <c r="C51" s="83" t="s">
        <v>471</v>
      </c>
      <c r="D51" s="83">
        <v>28.748</v>
      </c>
      <c r="E51" s="254">
        <v>10.0</v>
      </c>
      <c r="F51" s="254">
        <v>14.19</v>
      </c>
      <c r="G51" s="254">
        <v>370480.0</v>
      </c>
      <c r="H51" s="254">
        <v>24.65</v>
      </c>
      <c r="I51" s="83" t="s">
        <v>101</v>
      </c>
      <c r="J51" s="254" t="s">
        <v>164</v>
      </c>
      <c r="K51" s="254" t="s">
        <v>203</v>
      </c>
      <c r="L51" s="83"/>
      <c r="M51" s="83" t="str">
        <f t="shared" si="2"/>
        <v>750MeV</v>
      </c>
      <c r="N51" s="86" t="str">
        <f t="shared" si="3"/>
        <v>650MeV</v>
      </c>
      <c r="O51" s="86">
        <f t="shared" si="7"/>
        <v>615.79</v>
      </c>
      <c r="P51" s="86">
        <f t="shared" si="8"/>
        <v>737.55</v>
      </c>
      <c r="Q51" s="86">
        <f t="shared" si="9"/>
        <v>76.56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</row>
    <row r="52" hidden="1">
      <c r="A52" s="253"/>
      <c r="B52" s="83">
        <v>3496.0</v>
      </c>
      <c r="C52" s="254" t="s">
        <v>190</v>
      </c>
      <c r="D52" s="83">
        <v>28.748</v>
      </c>
      <c r="E52" s="254">
        <v>5.0</v>
      </c>
      <c r="F52" s="254">
        <v>0.0</v>
      </c>
      <c r="G52" s="254">
        <v>0.0</v>
      </c>
      <c r="H52" s="254">
        <v>0.0</v>
      </c>
      <c r="I52" s="83" t="s">
        <v>101</v>
      </c>
      <c r="J52" s="254" t="s">
        <v>164</v>
      </c>
      <c r="K52" s="254" t="s">
        <v>203</v>
      </c>
      <c r="L52" s="83"/>
      <c r="M52" s="83" t="str">
        <f t="shared" si="2"/>
        <v>750MeV</v>
      </c>
      <c r="N52" s="86" t="str">
        <f t="shared" si="3"/>
        <v>650MeV</v>
      </c>
      <c r="O52" s="86">
        <f t="shared" si="7"/>
        <v>615.79</v>
      </c>
      <c r="P52" s="86">
        <f t="shared" si="8"/>
        <v>737.55</v>
      </c>
      <c r="Q52" s="86">
        <f t="shared" si="9"/>
        <v>76.56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</row>
    <row r="53">
      <c r="A53" s="253"/>
      <c r="B53" s="254">
        <v>3497.0</v>
      </c>
      <c r="C53" s="254" t="s">
        <v>471</v>
      </c>
      <c r="D53" s="254">
        <v>28.748</v>
      </c>
      <c r="E53" s="254">
        <v>5.0</v>
      </c>
      <c r="F53" s="254">
        <v>6.81</v>
      </c>
      <c r="G53" s="254">
        <v>136115.0</v>
      </c>
      <c r="H53" s="254">
        <v>23.21</v>
      </c>
      <c r="I53" s="254" t="s">
        <v>101</v>
      </c>
      <c r="J53" s="254" t="s">
        <v>164</v>
      </c>
      <c r="K53" s="254" t="s">
        <v>203</v>
      </c>
      <c r="L53" s="83"/>
      <c r="M53" s="83" t="str">
        <f t="shared" si="2"/>
        <v>750MeV</v>
      </c>
      <c r="N53" s="86" t="str">
        <f t="shared" si="3"/>
        <v>650MeV</v>
      </c>
      <c r="O53" s="86">
        <f t="shared" si="7"/>
        <v>615.79</v>
      </c>
      <c r="P53" s="86">
        <f t="shared" si="8"/>
        <v>744.36</v>
      </c>
      <c r="Q53" s="86">
        <f t="shared" si="9"/>
        <v>76.56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</row>
    <row r="54">
      <c r="A54" s="253"/>
      <c r="B54" s="254">
        <v>3498.0</v>
      </c>
      <c r="C54" s="254" t="s">
        <v>471</v>
      </c>
      <c r="D54" s="254">
        <v>28.748</v>
      </c>
      <c r="E54" s="254">
        <v>15.0</v>
      </c>
      <c r="F54" s="254">
        <v>20.05</v>
      </c>
      <c r="G54" s="254">
        <v>635070.0</v>
      </c>
      <c r="H54" s="254">
        <v>26.57</v>
      </c>
      <c r="I54" s="254" t="s">
        <v>101</v>
      </c>
      <c r="J54" s="254" t="s">
        <v>44</v>
      </c>
      <c r="K54" s="254" t="s">
        <v>203</v>
      </c>
      <c r="L54" s="83"/>
      <c r="M54" s="83" t="str">
        <f t="shared" si="2"/>
        <v>750MeV</v>
      </c>
      <c r="N54" s="86" t="str">
        <f t="shared" si="3"/>
        <v>650MeV</v>
      </c>
      <c r="O54" s="86">
        <f t="shared" si="7"/>
        <v>615.79</v>
      </c>
      <c r="P54" s="86">
        <f t="shared" si="8"/>
        <v>764.41</v>
      </c>
      <c r="Q54" s="86">
        <f t="shared" si="9"/>
        <v>76.56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</row>
    <row r="55">
      <c r="A55" s="253"/>
      <c r="B55" s="254">
        <v>3499.0</v>
      </c>
      <c r="C55" s="254" t="s">
        <v>471</v>
      </c>
      <c r="D55" s="254">
        <v>28.748</v>
      </c>
      <c r="E55" s="254">
        <v>10.0</v>
      </c>
      <c r="F55" s="254">
        <v>22.68</v>
      </c>
      <c r="G55" s="254">
        <v>614587.0</v>
      </c>
      <c r="H55" s="254">
        <v>52.18</v>
      </c>
      <c r="I55" s="254" t="s">
        <v>101</v>
      </c>
      <c r="J55" s="254" t="s">
        <v>53</v>
      </c>
      <c r="K55" s="254" t="s">
        <v>203</v>
      </c>
      <c r="L55" s="83"/>
      <c r="M55" s="83" t="str">
        <f t="shared" si="2"/>
        <v>750MeV</v>
      </c>
      <c r="N55" s="86" t="str">
        <f t="shared" si="3"/>
        <v>650MeV</v>
      </c>
      <c r="O55" s="86">
        <f t="shared" si="7"/>
        <v>615.79</v>
      </c>
      <c r="P55" s="86">
        <f t="shared" si="8"/>
        <v>787.09</v>
      </c>
      <c r="Q55" s="86">
        <f t="shared" si="9"/>
        <v>76.56</v>
      </c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</row>
    <row r="56">
      <c r="A56" s="253"/>
      <c r="B56" s="254">
        <v>3500.0</v>
      </c>
      <c r="C56" s="254" t="s">
        <v>471</v>
      </c>
      <c r="D56" s="254">
        <v>28.748</v>
      </c>
      <c r="E56" s="254">
        <v>5.0</v>
      </c>
      <c r="F56" s="254">
        <v>8.43</v>
      </c>
      <c r="G56" s="254">
        <v>236311.0</v>
      </c>
      <c r="H56" s="254">
        <v>29.85</v>
      </c>
      <c r="I56" s="254" t="s">
        <v>101</v>
      </c>
      <c r="J56" s="254" t="s">
        <v>164</v>
      </c>
      <c r="K56" s="254" t="s">
        <v>477</v>
      </c>
      <c r="L56" s="83"/>
      <c r="M56" s="83" t="str">
        <f t="shared" si="2"/>
        <v>140MeV</v>
      </c>
      <c r="N56" s="86" t="str">
        <f t="shared" si="3"/>
        <v>140MeV</v>
      </c>
      <c r="O56" s="86">
        <f t="shared" si="7"/>
        <v>615.79</v>
      </c>
      <c r="P56" s="86">
        <f t="shared" si="8"/>
        <v>795.52</v>
      </c>
      <c r="Q56" s="86">
        <f t="shared" si="9"/>
        <v>76.56</v>
      </c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</row>
    <row r="57" hidden="1">
      <c r="A57" s="253"/>
      <c r="B57" s="254">
        <v>3501.0</v>
      </c>
      <c r="C57" s="254" t="s">
        <v>190</v>
      </c>
      <c r="D57" s="254">
        <v>28.748</v>
      </c>
      <c r="E57" s="254">
        <v>15.0</v>
      </c>
      <c r="F57" s="254">
        <v>0.0</v>
      </c>
      <c r="G57" s="254">
        <v>10638.0</v>
      </c>
      <c r="H57" s="254">
        <v>0.4</v>
      </c>
      <c r="I57" s="254" t="s">
        <v>101</v>
      </c>
      <c r="J57" s="254" t="s">
        <v>164</v>
      </c>
      <c r="K57" s="254" t="s">
        <v>223</v>
      </c>
      <c r="L57" s="83"/>
      <c r="M57" s="83" t="str">
        <f t="shared" si="2"/>
        <v>750MeV</v>
      </c>
      <c r="N57" s="86" t="str">
        <f t="shared" si="3"/>
        <v>650MeV</v>
      </c>
      <c r="O57" s="86">
        <f t="shared" si="7"/>
        <v>615.79</v>
      </c>
      <c r="P57" s="86">
        <f t="shared" si="8"/>
        <v>795.52</v>
      </c>
      <c r="Q57" s="86">
        <f t="shared" si="9"/>
        <v>76.56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</row>
    <row r="58">
      <c r="A58" s="253"/>
      <c r="B58" s="254">
        <v>3502.0</v>
      </c>
      <c r="C58" s="254" t="s">
        <v>471</v>
      </c>
      <c r="D58" s="254">
        <v>28.748</v>
      </c>
      <c r="E58" s="254">
        <v>15.0</v>
      </c>
      <c r="F58" s="254">
        <v>12.69</v>
      </c>
      <c r="G58" s="254">
        <v>372135.0</v>
      </c>
      <c r="H58" s="254">
        <v>15.01</v>
      </c>
      <c r="I58" s="254" t="s">
        <v>101</v>
      </c>
      <c r="J58" s="254" t="s">
        <v>164</v>
      </c>
      <c r="K58" s="254" t="s">
        <v>223</v>
      </c>
      <c r="L58" s="83"/>
      <c r="M58" s="83" t="str">
        <f t="shared" si="2"/>
        <v>750MeV</v>
      </c>
      <c r="N58" s="86" t="str">
        <f t="shared" si="3"/>
        <v>650MeV</v>
      </c>
      <c r="O58" s="86">
        <f t="shared" si="7"/>
        <v>615.79</v>
      </c>
      <c r="P58" s="86">
        <f t="shared" si="8"/>
        <v>808.21</v>
      </c>
      <c r="Q58" s="86">
        <f t="shared" si="9"/>
        <v>76.56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</row>
    <row r="59">
      <c r="A59" s="632">
        <v>45271.0</v>
      </c>
      <c r="B59" s="168">
        <v>3526.0</v>
      </c>
      <c r="C59" s="168" t="s">
        <v>471</v>
      </c>
      <c r="D59" s="168">
        <v>28.757</v>
      </c>
      <c r="E59" s="168">
        <v>30.0</v>
      </c>
      <c r="F59" s="168">
        <v>94.49</v>
      </c>
      <c r="G59" s="168">
        <v>938435.0</v>
      </c>
      <c r="H59" s="168">
        <v>60.56</v>
      </c>
      <c r="I59" s="168" t="s">
        <v>65</v>
      </c>
      <c r="J59" s="168" t="s">
        <v>164</v>
      </c>
      <c r="K59" s="168" t="s">
        <v>203</v>
      </c>
      <c r="L59" s="52"/>
      <c r="M59" s="52" t="str">
        <f t="shared" si="2"/>
        <v>750MeV</v>
      </c>
      <c r="N59" s="76" t="str">
        <f t="shared" si="3"/>
        <v>650MeV</v>
      </c>
      <c r="O59" s="76">
        <f t="shared" si="7"/>
        <v>710.28</v>
      </c>
      <c r="P59" s="76">
        <f t="shared" si="8"/>
        <v>808.21</v>
      </c>
      <c r="Q59" s="76">
        <f t="shared" si="9"/>
        <v>76.56</v>
      </c>
    </row>
    <row r="60">
      <c r="A60" s="167"/>
      <c r="B60" s="168">
        <v>3527.0</v>
      </c>
      <c r="C60" s="168" t="s">
        <v>471</v>
      </c>
      <c r="D60" s="168">
        <v>28.757</v>
      </c>
      <c r="E60" s="168">
        <v>30.0</v>
      </c>
      <c r="F60" s="168">
        <v>92.37</v>
      </c>
      <c r="G60" s="168">
        <v>907986.0</v>
      </c>
      <c r="H60" s="168">
        <v>58.61</v>
      </c>
      <c r="I60" s="168" t="s">
        <v>65</v>
      </c>
      <c r="J60" s="168" t="s">
        <v>164</v>
      </c>
      <c r="K60" s="168" t="s">
        <v>203</v>
      </c>
      <c r="L60" s="52"/>
      <c r="M60" s="52" t="str">
        <f t="shared" si="2"/>
        <v>750MeV</v>
      </c>
      <c r="N60" s="76" t="str">
        <f t="shared" si="3"/>
        <v>650MeV</v>
      </c>
      <c r="O60" s="76">
        <f t="shared" si="7"/>
        <v>802.65</v>
      </c>
      <c r="P60" s="76">
        <f t="shared" si="8"/>
        <v>808.21</v>
      </c>
      <c r="Q60" s="76">
        <f t="shared" si="9"/>
        <v>76.56</v>
      </c>
    </row>
    <row r="61">
      <c r="A61" s="167"/>
      <c r="B61" s="168">
        <v>3528.0</v>
      </c>
      <c r="C61" s="168" t="s">
        <v>471</v>
      </c>
      <c r="D61" s="168">
        <v>28.757</v>
      </c>
      <c r="E61" s="168">
        <v>20.0</v>
      </c>
      <c r="F61" s="168">
        <v>23.04</v>
      </c>
      <c r="G61" s="168">
        <v>184614.0</v>
      </c>
      <c r="H61" s="52">
        <v>19.79</v>
      </c>
      <c r="I61" s="168" t="s">
        <v>65</v>
      </c>
      <c r="J61" s="168" t="s">
        <v>164</v>
      </c>
      <c r="K61" s="168" t="s">
        <v>203</v>
      </c>
      <c r="L61" s="52"/>
      <c r="M61" s="52" t="str">
        <f t="shared" si="2"/>
        <v>750MeV</v>
      </c>
      <c r="N61" s="76" t="str">
        <f t="shared" si="3"/>
        <v>650MeV</v>
      </c>
      <c r="O61" s="76">
        <f t="shared" si="7"/>
        <v>825.69</v>
      </c>
      <c r="P61" s="76">
        <f t="shared" si="8"/>
        <v>808.21</v>
      </c>
      <c r="Q61" s="76">
        <f t="shared" si="9"/>
        <v>76.56</v>
      </c>
    </row>
    <row r="62">
      <c r="A62" s="167"/>
      <c r="B62" s="168">
        <v>3529.0</v>
      </c>
      <c r="C62" s="168" t="s">
        <v>471</v>
      </c>
      <c r="D62" s="168">
        <v>28.757</v>
      </c>
      <c r="E62" s="168">
        <v>10.0</v>
      </c>
      <c r="F62" s="168">
        <v>11.64</v>
      </c>
      <c r="G62" s="168">
        <v>86969.0</v>
      </c>
      <c r="H62" s="168">
        <v>20.01</v>
      </c>
      <c r="I62" s="168" t="s">
        <v>65</v>
      </c>
      <c r="J62" s="168" t="s">
        <v>164</v>
      </c>
      <c r="K62" s="168" t="s">
        <v>203</v>
      </c>
      <c r="L62" s="52"/>
      <c r="M62" s="52" t="str">
        <f t="shared" si="2"/>
        <v>750MeV</v>
      </c>
      <c r="N62" s="76" t="str">
        <f t="shared" si="3"/>
        <v>650MeV</v>
      </c>
      <c r="O62" s="76">
        <f t="shared" si="7"/>
        <v>837.33</v>
      </c>
      <c r="P62" s="76">
        <f t="shared" si="8"/>
        <v>808.21</v>
      </c>
      <c r="Q62" s="76">
        <f t="shared" si="9"/>
        <v>76.56</v>
      </c>
    </row>
    <row r="63">
      <c r="A63" s="167"/>
      <c r="B63" s="168">
        <v>3530.0</v>
      </c>
      <c r="C63" s="168" t="s">
        <v>475</v>
      </c>
      <c r="D63" s="168">
        <v>28.757</v>
      </c>
      <c r="E63" s="168">
        <v>30.0</v>
      </c>
      <c r="F63" s="168">
        <v>32.19</v>
      </c>
      <c r="G63" s="168">
        <v>319860.0</v>
      </c>
      <c r="H63" s="168">
        <v>18.79</v>
      </c>
      <c r="I63" s="168" t="s">
        <v>65</v>
      </c>
      <c r="J63" s="168" t="s">
        <v>44</v>
      </c>
      <c r="K63" s="168" t="s">
        <v>203</v>
      </c>
      <c r="L63" s="52"/>
      <c r="M63" s="52" t="str">
        <f t="shared" si="2"/>
        <v>750MeV</v>
      </c>
      <c r="N63" s="76" t="str">
        <f t="shared" si="3"/>
        <v>650MeV</v>
      </c>
      <c r="O63" s="76">
        <f t="shared" si="7"/>
        <v>869.52</v>
      </c>
      <c r="P63" s="76">
        <f t="shared" si="8"/>
        <v>808.21</v>
      </c>
      <c r="Q63" s="76">
        <f t="shared" si="9"/>
        <v>76.56</v>
      </c>
    </row>
    <row r="64">
      <c r="A64" s="167"/>
      <c r="B64" s="168">
        <v>3531.0</v>
      </c>
      <c r="C64" s="168" t="s">
        <v>475</v>
      </c>
      <c r="D64" s="168">
        <v>28.757</v>
      </c>
      <c r="E64" s="168">
        <v>20.0</v>
      </c>
      <c r="F64" s="168">
        <v>45.49</v>
      </c>
      <c r="G64" s="168">
        <v>366244.0</v>
      </c>
      <c r="H64" s="168">
        <v>39.45</v>
      </c>
      <c r="I64" s="168" t="s">
        <v>65</v>
      </c>
      <c r="J64" s="168" t="s">
        <v>53</v>
      </c>
      <c r="K64" s="168" t="s">
        <v>203</v>
      </c>
      <c r="L64" s="52"/>
      <c r="M64" s="52" t="str">
        <f t="shared" si="2"/>
        <v>750MeV</v>
      </c>
      <c r="N64" s="76" t="str">
        <f t="shared" si="3"/>
        <v>650MeV</v>
      </c>
      <c r="O64" s="76">
        <f t="shared" si="7"/>
        <v>915.01</v>
      </c>
      <c r="P64" s="76">
        <f t="shared" si="8"/>
        <v>808.21</v>
      </c>
      <c r="Q64" s="76">
        <f t="shared" si="9"/>
        <v>76.56</v>
      </c>
    </row>
    <row r="65">
      <c r="A65" s="167"/>
      <c r="B65" s="168">
        <v>3532.0</v>
      </c>
      <c r="C65" s="168" t="s">
        <v>471</v>
      </c>
      <c r="D65" s="168">
        <v>28.757</v>
      </c>
      <c r="E65" s="168">
        <v>10.0</v>
      </c>
      <c r="F65" s="168">
        <v>11.21</v>
      </c>
      <c r="G65" s="168">
        <v>142270.0</v>
      </c>
      <c r="H65" s="168">
        <v>20.04</v>
      </c>
      <c r="I65" s="168" t="s">
        <v>65</v>
      </c>
      <c r="J65" s="168" t="s">
        <v>164</v>
      </c>
      <c r="K65" s="168" t="s">
        <v>477</v>
      </c>
      <c r="L65" s="52"/>
      <c r="M65" s="52" t="str">
        <f t="shared" si="2"/>
        <v>140MeV</v>
      </c>
      <c r="N65" s="76" t="str">
        <f t="shared" si="3"/>
        <v>140MeV</v>
      </c>
      <c r="O65" s="76">
        <f t="shared" si="7"/>
        <v>926.22</v>
      </c>
      <c r="P65" s="76">
        <f t="shared" si="8"/>
        <v>808.21</v>
      </c>
      <c r="Q65" s="76">
        <f t="shared" si="9"/>
        <v>76.56</v>
      </c>
    </row>
    <row r="66">
      <c r="A66" s="167"/>
      <c r="B66" s="168">
        <v>3533.0</v>
      </c>
      <c r="C66" s="168" t="s">
        <v>471</v>
      </c>
      <c r="D66" s="168">
        <v>28.757</v>
      </c>
      <c r="E66" s="170">
        <v>30.0</v>
      </c>
      <c r="F66" s="171">
        <v>17.16</v>
      </c>
      <c r="G66" s="168">
        <v>156260.0</v>
      </c>
      <c r="H66" s="168">
        <v>9.83</v>
      </c>
      <c r="I66" s="168" t="s">
        <v>65</v>
      </c>
      <c r="J66" s="168" t="s">
        <v>164</v>
      </c>
      <c r="K66" s="168" t="s">
        <v>223</v>
      </c>
      <c r="L66" s="76"/>
      <c r="M66" s="52" t="str">
        <f t="shared" si="2"/>
        <v>750MeV</v>
      </c>
      <c r="N66" s="76" t="str">
        <f t="shared" si="3"/>
        <v>650MeV</v>
      </c>
      <c r="O66" s="262">
        <f t="shared" si="7"/>
        <v>943.38</v>
      </c>
      <c r="P66" s="76">
        <f t="shared" si="8"/>
        <v>808.21</v>
      </c>
      <c r="Q66" s="76">
        <f t="shared" si="9"/>
        <v>76.56</v>
      </c>
    </row>
    <row r="67">
      <c r="A67" s="250"/>
      <c r="B67" s="251">
        <v>3534.0</v>
      </c>
      <c r="C67" s="251" t="s">
        <v>471</v>
      </c>
      <c r="D67" s="251">
        <v>28.757</v>
      </c>
      <c r="E67" s="633">
        <v>30.0</v>
      </c>
      <c r="F67" s="634">
        <v>21.66</v>
      </c>
      <c r="G67" s="251">
        <v>211587.0</v>
      </c>
      <c r="H67" s="251">
        <v>14.07</v>
      </c>
      <c r="I67" s="251" t="s">
        <v>229</v>
      </c>
      <c r="J67" s="251" t="s">
        <v>164</v>
      </c>
      <c r="K67" s="251" t="s">
        <v>203</v>
      </c>
      <c r="L67" s="139"/>
      <c r="M67" s="43" t="str">
        <f t="shared" si="2"/>
        <v>750MeV</v>
      </c>
      <c r="N67" s="139" t="str">
        <f t="shared" si="3"/>
        <v>650MeV</v>
      </c>
      <c r="O67" s="261">
        <f t="shared" si="7"/>
        <v>943.38</v>
      </c>
      <c r="P67" s="139">
        <f t="shared" si="8"/>
        <v>808.21</v>
      </c>
      <c r="Q67" s="261">
        <f t="shared" si="9"/>
        <v>98.22</v>
      </c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</row>
    <row r="68">
      <c r="A68" s="250"/>
      <c r="B68" s="251">
        <v>3535.0</v>
      </c>
      <c r="C68" s="251" t="s">
        <v>471</v>
      </c>
      <c r="D68" s="251">
        <v>28.757</v>
      </c>
      <c r="E68" s="633">
        <v>15.0</v>
      </c>
      <c r="F68" s="634">
        <v>12.6</v>
      </c>
      <c r="G68" s="251">
        <v>90342.0</v>
      </c>
      <c r="H68" s="251">
        <v>14.49</v>
      </c>
      <c r="I68" s="251" t="s">
        <v>229</v>
      </c>
      <c r="J68" s="251" t="s">
        <v>164</v>
      </c>
      <c r="K68" s="251" t="s">
        <v>203</v>
      </c>
      <c r="L68" s="139"/>
      <c r="M68" s="43" t="str">
        <f t="shared" si="2"/>
        <v>750MeV</v>
      </c>
      <c r="N68" s="139" t="str">
        <f t="shared" si="3"/>
        <v>650MeV</v>
      </c>
      <c r="O68" s="261">
        <f t="shared" si="7"/>
        <v>943.38</v>
      </c>
      <c r="P68" s="139">
        <f t="shared" si="8"/>
        <v>808.21</v>
      </c>
      <c r="Q68" s="261">
        <f t="shared" si="9"/>
        <v>110.82</v>
      </c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</row>
    <row r="69">
      <c r="A69" s="253"/>
      <c r="B69" s="254">
        <v>3536.0</v>
      </c>
      <c r="C69" s="254" t="s">
        <v>471</v>
      </c>
      <c r="D69" s="254">
        <v>28.757</v>
      </c>
      <c r="E69" s="257">
        <v>20.0</v>
      </c>
      <c r="F69" s="258">
        <v>54.49</v>
      </c>
      <c r="G69" s="254">
        <v>1892197.0</v>
      </c>
      <c r="H69" s="254">
        <v>57.24</v>
      </c>
      <c r="I69" s="254" t="s">
        <v>101</v>
      </c>
      <c r="J69" s="254" t="s">
        <v>164</v>
      </c>
      <c r="K69" s="254" t="s">
        <v>203</v>
      </c>
      <c r="L69" s="86"/>
      <c r="M69" s="83" t="str">
        <f t="shared" si="2"/>
        <v>750MeV</v>
      </c>
      <c r="N69" s="86" t="str">
        <f t="shared" si="3"/>
        <v>650MeV</v>
      </c>
      <c r="O69" s="259">
        <f t="shared" si="7"/>
        <v>943.38</v>
      </c>
      <c r="P69" s="259">
        <f t="shared" si="8"/>
        <v>862.7</v>
      </c>
      <c r="Q69" s="259">
        <f t="shared" si="9"/>
        <v>110.82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</row>
    <row r="70">
      <c r="A70" s="253"/>
      <c r="B70" s="254">
        <v>3537.0</v>
      </c>
      <c r="C70" s="254" t="s">
        <v>471</v>
      </c>
      <c r="D70" s="254">
        <v>28.757</v>
      </c>
      <c r="E70" s="257">
        <v>20.0</v>
      </c>
      <c r="F70" s="258">
        <v>65.43</v>
      </c>
      <c r="G70" s="254">
        <v>2264765.0</v>
      </c>
      <c r="H70" s="254">
        <v>57.23</v>
      </c>
      <c r="I70" s="254" t="s">
        <v>101</v>
      </c>
      <c r="J70" s="254" t="s">
        <v>164</v>
      </c>
      <c r="K70" s="254" t="s">
        <v>203</v>
      </c>
      <c r="L70" s="86"/>
      <c r="M70" s="83" t="str">
        <f t="shared" si="2"/>
        <v>750MeV</v>
      </c>
      <c r="N70" s="86" t="str">
        <f t="shared" si="3"/>
        <v>650MeV</v>
      </c>
      <c r="O70" s="259">
        <f t="shared" si="7"/>
        <v>943.38</v>
      </c>
      <c r="P70" s="259">
        <f t="shared" si="8"/>
        <v>928.13</v>
      </c>
      <c r="Q70" s="259">
        <f t="shared" si="9"/>
        <v>110.82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</row>
    <row r="71" hidden="1">
      <c r="A71" s="253"/>
      <c r="B71" s="254">
        <v>3538.0</v>
      </c>
      <c r="C71" s="254" t="s">
        <v>190</v>
      </c>
      <c r="D71" s="254">
        <v>28.757</v>
      </c>
      <c r="E71" s="254">
        <v>20.0</v>
      </c>
      <c r="F71" s="254">
        <v>0.0</v>
      </c>
      <c r="G71" s="254">
        <v>0.0</v>
      </c>
      <c r="H71" s="254">
        <v>0.0</v>
      </c>
      <c r="I71" s="254" t="s">
        <v>101</v>
      </c>
      <c r="J71" s="254" t="s">
        <v>164</v>
      </c>
      <c r="K71" s="254" t="s">
        <v>203</v>
      </c>
      <c r="L71" s="83" t="s">
        <v>602</v>
      </c>
      <c r="M71" s="83" t="str">
        <f t="shared" si="2"/>
        <v>750MeV</v>
      </c>
      <c r="N71" s="86" t="str">
        <f t="shared" si="3"/>
        <v>650MeV</v>
      </c>
      <c r="O71" s="259">
        <f t="shared" si="7"/>
        <v>943.38</v>
      </c>
      <c r="P71" s="259">
        <f t="shared" si="8"/>
        <v>928.13</v>
      </c>
      <c r="Q71" s="259">
        <f t="shared" si="9"/>
        <v>110.82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</row>
    <row r="72">
      <c r="A72" s="157"/>
      <c r="B72" s="254">
        <v>3539.0</v>
      </c>
      <c r="C72" s="83" t="s">
        <v>471</v>
      </c>
      <c r="D72" s="254">
        <v>28.757</v>
      </c>
      <c r="E72" s="83">
        <v>20.0</v>
      </c>
      <c r="F72" s="83">
        <v>0.0</v>
      </c>
      <c r="G72" s="83">
        <v>0.0</v>
      </c>
      <c r="H72" s="83">
        <v>21.0</v>
      </c>
      <c r="I72" s="254" t="s">
        <v>101</v>
      </c>
      <c r="J72" s="254" t="s">
        <v>164</v>
      </c>
      <c r="K72" s="254" t="s">
        <v>203</v>
      </c>
      <c r="L72" s="83" t="s">
        <v>983</v>
      </c>
      <c r="M72" s="83" t="str">
        <f t="shared" si="2"/>
        <v>750MeV</v>
      </c>
      <c r="N72" s="86" t="str">
        <f t="shared" si="3"/>
        <v>650MeV</v>
      </c>
      <c r="O72" s="259">
        <f t="shared" si="7"/>
        <v>943.38</v>
      </c>
      <c r="P72" s="259">
        <f t="shared" si="8"/>
        <v>928.13</v>
      </c>
      <c r="Q72" s="259">
        <f t="shared" si="9"/>
        <v>110.82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</row>
    <row r="73">
      <c r="A73" s="86"/>
      <c r="B73" s="254">
        <v>3540.0</v>
      </c>
      <c r="C73" s="83" t="s">
        <v>471</v>
      </c>
      <c r="D73" s="254">
        <v>28.757</v>
      </c>
      <c r="E73" s="83">
        <v>20.0</v>
      </c>
      <c r="F73" s="83">
        <v>67.31</v>
      </c>
      <c r="G73" s="83">
        <v>2307405.0</v>
      </c>
      <c r="H73" s="83">
        <v>58.72</v>
      </c>
      <c r="I73" s="254" t="s">
        <v>101</v>
      </c>
      <c r="J73" s="254" t="s">
        <v>164</v>
      </c>
      <c r="K73" s="254" t="s">
        <v>203</v>
      </c>
      <c r="L73" s="83"/>
      <c r="M73" s="83" t="str">
        <f t="shared" si="2"/>
        <v>750MeV</v>
      </c>
      <c r="N73" s="86" t="str">
        <f t="shared" si="3"/>
        <v>650MeV</v>
      </c>
      <c r="O73" s="259">
        <f t="shared" si="7"/>
        <v>943.38</v>
      </c>
      <c r="P73" s="259">
        <f t="shared" si="8"/>
        <v>995.44</v>
      </c>
      <c r="Q73" s="259">
        <f t="shared" si="9"/>
        <v>110.82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</row>
    <row r="74">
      <c r="A74" s="86"/>
      <c r="B74" s="254">
        <v>3541.0</v>
      </c>
      <c r="C74" s="83" t="s">
        <v>471</v>
      </c>
      <c r="D74" s="254">
        <v>28.757</v>
      </c>
      <c r="E74" s="83">
        <v>20.0</v>
      </c>
      <c r="F74" s="83">
        <v>65.66</v>
      </c>
      <c r="G74" s="83">
        <v>2248359.0</v>
      </c>
      <c r="H74" s="83">
        <v>68.63</v>
      </c>
      <c r="I74" s="254" t="s">
        <v>101</v>
      </c>
      <c r="J74" s="254" t="s">
        <v>164</v>
      </c>
      <c r="K74" s="254" t="s">
        <v>203</v>
      </c>
      <c r="L74" s="83"/>
      <c r="M74" s="83" t="str">
        <f t="shared" si="2"/>
        <v>750MeV</v>
      </c>
      <c r="N74" s="86" t="str">
        <f t="shared" si="3"/>
        <v>650MeV</v>
      </c>
      <c r="O74" s="259">
        <f t="shared" si="7"/>
        <v>943.38</v>
      </c>
      <c r="P74" s="259">
        <f t="shared" si="8"/>
        <v>1061.1</v>
      </c>
      <c r="Q74" s="259">
        <f t="shared" si="9"/>
        <v>110.82</v>
      </c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</row>
    <row r="75">
      <c r="A75" s="86"/>
      <c r="B75" s="254">
        <v>3542.0</v>
      </c>
      <c r="C75" s="83" t="s">
        <v>471</v>
      </c>
      <c r="D75" s="254">
        <v>28.757</v>
      </c>
      <c r="E75" s="83">
        <v>10.0</v>
      </c>
      <c r="F75" s="83">
        <v>11.67</v>
      </c>
      <c r="G75" s="83">
        <v>305508.0</v>
      </c>
      <c r="H75" s="83">
        <v>22.88</v>
      </c>
      <c r="I75" s="254" t="s">
        <v>101</v>
      </c>
      <c r="J75" s="254" t="s">
        <v>164</v>
      </c>
      <c r="K75" s="254" t="s">
        <v>203</v>
      </c>
      <c r="L75" s="83"/>
      <c r="M75" s="83" t="str">
        <f t="shared" si="2"/>
        <v>750MeV</v>
      </c>
      <c r="N75" s="86" t="str">
        <f t="shared" si="3"/>
        <v>650MeV</v>
      </c>
      <c r="O75" s="259">
        <f t="shared" si="7"/>
        <v>943.38</v>
      </c>
      <c r="P75" s="259">
        <f t="shared" si="8"/>
        <v>1072.77</v>
      </c>
      <c r="Q75" s="259">
        <f t="shared" si="9"/>
        <v>110.82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</row>
    <row r="76">
      <c r="A76" s="157"/>
      <c r="B76" s="254">
        <v>3543.0</v>
      </c>
      <c r="C76" s="83" t="s">
        <v>471</v>
      </c>
      <c r="D76" s="254">
        <v>28.757</v>
      </c>
      <c r="E76" s="83">
        <v>5.0</v>
      </c>
      <c r="F76" s="83">
        <v>6.82</v>
      </c>
      <c r="G76" s="83">
        <v>136136.0</v>
      </c>
      <c r="H76" s="83">
        <v>22.48</v>
      </c>
      <c r="I76" s="254" t="s">
        <v>101</v>
      </c>
      <c r="J76" s="254" t="s">
        <v>164</v>
      </c>
      <c r="K76" s="254" t="s">
        <v>203</v>
      </c>
      <c r="L76" s="83"/>
      <c r="M76" s="83" t="str">
        <f t="shared" si="2"/>
        <v>750MeV</v>
      </c>
      <c r="N76" s="86" t="str">
        <f t="shared" si="3"/>
        <v>650MeV</v>
      </c>
      <c r="O76" s="259">
        <f t="shared" si="7"/>
        <v>943.38</v>
      </c>
      <c r="P76" s="259">
        <f t="shared" si="8"/>
        <v>1079.59</v>
      </c>
      <c r="Q76" s="259">
        <f t="shared" si="9"/>
        <v>110.82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</row>
    <row r="77">
      <c r="A77" s="86"/>
      <c r="B77" s="254">
        <v>3544.0</v>
      </c>
      <c r="C77" s="83" t="s">
        <v>475</v>
      </c>
      <c r="D77" s="254">
        <v>28.757</v>
      </c>
      <c r="E77" s="83">
        <v>15.0</v>
      </c>
      <c r="F77" s="83">
        <v>17.79</v>
      </c>
      <c r="G77" s="83">
        <v>550344.0</v>
      </c>
      <c r="H77" s="83">
        <v>20.39</v>
      </c>
      <c r="I77" s="254" t="s">
        <v>101</v>
      </c>
      <c r="J77" s="83" t="s">
        <v>44</v>
      </c>
      <c r="K77" s="83" t="s">
        <v>203</v>
      </c>
      <c r="L77" s="83"/>
      <c r="M77" s="83" t="str">
        <f t="shared" si="2"/>
        <v>750MeV</v>
      </c>
      <c r="N77" s="86" t="str">
        <f t="shared" si="3"/>
        <v>650MeV</v>
      </c>
      <c r="O77" s="259">
        <f t="shared" si="7"/>
        <v>943.38</v>
      </c>
      <c r="P77" s="259">
        <f t="shared" si="8"/>
        <v>1097.38</v>
      </c>
      <c r="Q77" s="259">
        <f t="shared" si="9"/>
        <v>110.82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</row>
    <row r="78" hidden="1">
      <c r="A78" s="86"/>
      <c r="B78" s="254">
        <v>3545.0</v>
      </c>
      <c r="C78" s="83" t="s">
        <v>154</v>
      </c>
      <c r="D78" s="254">
        <v>28.757</v>
      </c>
      <c r="E78" s="83">
        <v>10.0</v>
      </c>
      <c r="F78" s="83">
        <v>0.0</v>
      </c>
      <c r="G78" s="83">
        <v>0.0</v>
      </c>
      <c r="H78" s="83">
        <v>0.0</v>
      </c>
      <c r="I78" s="254" t="s">
        <v>101</v>
      </c>
      <c r="J78" s="83" t="s">
        <v>44</v>
      </c>
      <c r="K78" s="83" t="s">
        <v>203</v>
      </c>
      <c r="L78" s="83"/>
      <c r="M78" s="83" t="str">
        <f t="shared" si="2"/>
        <v>750MeV</v>
      </c>
      <c r="N78" s="86" t="str">
        <f t="shared" si="3"/>
        <v>650MeV</v>
      </c>
      <c r="O78" s="259">
        <f t="shared" si="7"/>
        <v>943.38</v>
      </c>
      <c r="P78" s="259">
        <f t="shared" si="8"/>
        <v>1097.38</v>
      </c>
      <c r="Q78" s="259">
        <f t="shared" si="9"/>
        <v>110.82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</row>
    <row r="79">
      <c r="A79" s="86"/>
      <c r="B79" s="254">
        <v>3546.0</v>
      </c>
      <c r="C79" s="83" t="s">
        <v>475</v>
      </c>
      <c r="D79" s="254">
        <v>28.757</v>
      </c>
      <c r="E79" s="83">
        <v>10.0</v>
      </c>
      <c r="F79" s="83">
        <v>23.57</v>
      </c>
      <c r="G79" s="83">
        <v>602195.0</v>
      </c>
      <c r="H79" s="83">
        <v>39.78</v>
      </c>
      <c r="I79" s="254" t="s">
        <v>101</v>
      </c>
      <c r="J79" s="83" t="s">
        <v>53</v>
      </c>
      <c r="K79" s="83" t="s">
        <v>203</v>
      </c>
      <c r="L79" s="83"/>
      <c r="M79" s="83" t="str">
        <f t="shared" si="2"/>
        <v>750MeV</v>
      </c>
      <c r="N79" s="86" t="str">
        <f t="shared" si="3"/>
        <v>650MeV</v>
      </c>
      <c r="O79" s="259">
        <f t="shared" si="7"/>
        <v>943.38</v>
      </c>
      <c r="P79" s="259">
        <f t="shared" si="8"/>
        <v>1120.95</v>
      </c>
      <c r="Q79" s="259">
        <f t="shared" si="9"/>
        <v>110.82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</row>
    <row r="80">
      <c r="A80" s="86"/>
      <c r="B80" s="254">
        <v>3547.0</v>
      </c>
      <c r="C80" s="83" t="s">
        <v>471</v>
      </c>
      <c r="D80" s="254">
        <v>28.757</v>
      </c>
      <c r="E80" s="83">
        <v>5.0</v>
      </c>
      <c r="F80" s="83">
        <v>6.6</v>
      </c>
      <c r="G80" s="83">
        <v>181545.0</v>
      </c>
      <c r="H80" s="83">
        <v>23.95</v>
      </c>
      <c r="I80" s="254" t="s">
        <v>101</v>
      </c>
      <c r="J80" s="254" t="s">
        <v>164</v>
      </c>
      <c r="K80" s="83" t="s">
        <v>477</v>
      </c>
      <c r="L80" s="83"/>
      <c r="M80" s="83" t="str">
        <f t="shared" si="2"/>
        <v>140MeV</v>
      </c>
      <c r="N80" s="86" t="str">
        <f t="shared" si="3"/>
        <v>140MeV</v>
      </c>
      <c r="O80" s="259">
        <f t="shared" si="7"/>
        <v>943.38</v>
      </c>
      <c r="P80" s="259">
        <f t="shared" si="8"/>
        <v>1127.55</v>
      </c>
      <c r="Q80" s="259">
        <f t="shared" si="9"/>
        <v>110.82</v>
      </c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</row>
    <row r="81">
      <c r="A81" s="86"/>
      <c r="B81" s="254">
        <v>3548.0</v>
      </c>
      <c r="C81" s="83" t="s">
        <v>471</v>
      </c>
      <c r="D81" s="254">
        <v>28.757</v>
      </c>
      <c r="E81" s="83">
        <v>15.0</v>
      </c>
      <c r="F81" s="83">
        <v>11.17</v>
      </c>
      <c r="G81" s="83">
        <v>330682.0</v>
      </c>
      <c r="H81" s="83">
        <v>12.75</v>
      </c>
      <c r="I81" s="254" t="s">
        <v>101</v>
      </c>
      <c r="J81" s="254" t="s">
        <v>164</v>
      </c>
      <c r="K81" s="83" t="s">
        <v>223</v>
      </c>
      <c r="L81" s="83"/>
      <c r="M81" s="83" t="str">
        <f t="shared" si="2"/>
        <v>750MeV</v>
      </c>
      <c r="N81" s="86" t="str">
        <f t="shared" si="3"/>
        <v>650MeV</v>
      </c>
      <c r="O81" s="259">
        <f t="shared" si="7"/>
        <v>943.38</v>
      </c>
      <c r="P81" s="259">
        <f t="shared" si="8"/>
        <v>1138.72</v>
      </c>
      <c r="Q81" s="259">
        <f t="shared" si="9"/>
        <v>110.82</v>
      </c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</row>
    <row r="82">
      <c r="A82" s="243">
        <v>45272.0</v>
      </c>
      <c r="B82" s="251">
        <v>3569.0</v>
      </c>
      <c r="C82" s="43" t="s">
        <v>471</v>
      </c>
      <c r="D82" s="43">
        <v>28.746</v>
      </c>
      <c r="E82" s="43">
        <v>30.0</v>
      </c>
      <c r="F82" s="43">
        <v>13.78</v>
      </c>
      <c r="G82" s="43">
        <v>99897.0</v>
      </c>
      <c r="H82" s="43">
        <v>16.24</v>
      </c>
      <c r="I82" s="43" t="s">
        <v>229</v>
      </c>
      <c r="J82" s="43" t="s">
        <v>164</v>
      </c>
      <c r="K82" s="43" t="s">
        <v>203</v>
      </c>
      <c r="L82" s="43"/>
      <c r="M82" s="43" t="str">
        <f t="shared" si="2"/>
        <v>750MeV</v>
      </c>
      <c r="N82" s="139" t="str">
        <f t="shared" si="3"/>
        <v>650MeV</v>
      </c>
      <c r="O82" s="261">
        <f t="shared" si="7"/>
        <v>943.38</v>
      </c>
      <c r="P82" s="261">
        <f t="shared" si="8"/>
        <v>1138.72</v>
      </c>
      <c r="Q82" s="261">
        <f t="shared" si="9"/>
        <v>124.6</v>
      </c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</row>
    <row r="83">
      <c r="A83" s="139"/>
      <c r="B83" s="251">
        <v>3570.0</v>
      </c>
      <c r="C83" s="43" t="s">
        <v>471</v>
      </c>
      <c r="D83" s="43">
        <v>28.746</v>
      </c>
      <c r="E83" s="43">
        <v>15.0</v>
      </c>
      <c r="F83" s="43">
        <v>24.14</v>
      </c>
      <c r="G83" s="43">
        <v>230485.0</v>
      </c>
      <c r="H83" s="43">
        <v>14.58</v>
      </c>
      <c r="I83" s="43" t="s">
        <v>229</v>
      </c>
      <c r="J83" s="43" t="s">
        <v>164</v>
      </c>
      <c r="K83" s="43" t="s">
        <v>203</v>
      </c>
      <c r="L83" s="43"/>
      <c r="M83" s="43" t="str">
        <f t="shared" si="2"/>
        <v>750MeV</v>
      </c>
      <c r="N83" s="139" t="str">
        <f t="shared" si="3"/>
        <v>650MeV</v>
      </c>
      <c r="O83" s="261">
        <f t="shared" si="7"/>
        <v>943.38</v>
      </c>
      <c r="P83" s="261">
        <f t="shared" si="8"/>
        <v>1138.72</v>
      </c>
      <c r="Q83" s="261">
        <f t="shared" si="9"/>
        <v>148.74</v>
      </c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</row>
    <row r="84">
      <c r="A84" s="86"/>
      <c r="B84" s="254">
        <v>3571.0</v>
      </c>
      <c r="C84" s="83" t="s">
        <v>471</v>
      </c>
      <c r="D84" s="83">
        <v>28.746</v>
      </c>
      <c r="E84" s="83">
        <v>20.0</v>
      </c>
      <c r="F84" s="83">
        <v>66.54</v>
      </c>
      <c r="G84" s="83">
        <v>2283285.0</v>
      </c>
      <c r="H84" s="83">
        <v>61.6</v>
      </c>
      <c r="I84" s="83" t="s">
        <v>101</v>
      </c>
      <c r="J84" s="83" t="s">
        <v>164</v>
      </c>
      <c r="K84" s="83" t="s">
        <v>203</v>
      </c>
      <c r="L84" s="83"/>
      <c r="M84" s="83" t="str">
        <f t="shared" si="2"/>
        <v>750MeV</v>
      </c>
      <c r="N84" s="86" t="str">
        <f t="shared" si="3"/>
        <v>650MeV</v>
      </c>
      <c r="O84" s="259">
        <f t="shared" si="7"/>
        <v>943.38</v>
      </c>
      <c r="P84" s="259">
        <f t="shared" si="8"/>
        <v>1205.26</v>
      </c>
      <c r="Q84" s="259">
        <f t="shared" si="9"/>
        <v>148.74</v>
      </c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</row>
    <row r="85">
      <c r="A85" s="86"/>
      <c r="B85" s="254">
        <v>3572.0</v>
      </c>
      <c r="C85" s="83" t="s">
        <v>471</v>
      </c>
      <c r="D85" s="83">
        <v>28.746</v>
      </c>
      <c r="E85" s="83">
        <v>20.0</v>
      </c>
      <c r="F85" s="83">
        <v>68.46</v>
      </c>
      <c r="G85" s="83">
        <v>2323550.0</v>
      </c>
      <c r="H85" s="83">
        <v>59.44</v>
      </c>
      <c r="I85" s="83" t="s">
        <v>101</v>
      </c>
      <c r="J85" s="83" t="s">
        <v>164</v>
      </c>
      <c r="K85" s="83" t="s">
        <v>203</v>
      </c>
      <c r="L85" s="83"/>
      <c r="M85" s="83" t="str">
        <f t="shared" si="2"/>
        <v>750MeV</v>
      </c>
      <c r="N85" s="86" t="str">
        <f t="shared" si="3"/>
        <v>650MeV</v>
      </c>
      <c r="O85" s="259">
        <f t="shared" si="7"/>
        <v>943.38</v>
      </c>
      <c r="P85" s="259">
        <f t="shared" si="8"/>
        <v>1273.72</v>
      </c>
      <c r="Q85" s="259">
        <f t="shared" si="9"/>
        <v>148.74</v>
      </c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</row>
    <row r="86">
      <c r="A86" s="86"/>
      <c r="B86" s="254">
        <v>3573.0</v>
      </c>
      <c r="C86" s="45" t="s">
        <v>471</v>
      </c>
      <c r="D86" s="83">
        <v>28.746</v>
      </c>
      <c r="E86" s="83">
        <v>20.0</v>
      </c>
      <c r="F86" s="83">
        <v>66.93</v>
      </c>
      <c r="G86" s="83">
        <v>2261174.0</v>
      </c>
      <c r="H86" s="83">
        <v>58.15</v>
      </c>
      <c r="I86" s="83" t="s">
        <v>101</v>
      </c>
      <c r="J86" s="83" t="s">
        <v>164</v>
      </c>
      <c r="K86" s="83" t="s">
        <v>203</v>
      </c>
      <c r="L86" s="83"/>
      <c r="M86" s="83" t="str">
        <f t="shared" si="2"/>
        <v>750MeV</v>
      </c>
      <c r="N86" s="86" t="str">
        <f t="shared" si="3"/>
        <v>650MeV</v>
      </c>
      <c r="O86" s="259">
        <f t="shared" si="7"/>
        <v>943.38</v>
      </c>
      <c r="P86" s="259">
        <f t="shared" si="8"/>
        <v>1340.65</v>
      </c>
      <c r="Q86" s="259">
        <f t="shared" si="9"/>
        <v>148.74</v>
      </c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</row>
    <row r="87">
      <c r="A87" s="86"/>
      <c r="B87" s="254">
        <v>3574.0</v>
      </c>
      <c r="C87" s="83" t="s">
        <v>471</v>
      </c>
      <c r="D87" s="83">
        <v>28.746</v>
      </c>
      <c r="E87" s="83">
        <v>20.0</v>
      </c>
      <c r="F87" s="83">
        <v>67.79</v>
      </c>
      <c r="G87" s="83">
        <v>2272731.0</v>
      </c>
      <c r="H87" s="83">
        <v>58.98</v>
      </c>
      <c r="I87" s="83" t="s">
        <v>101</v>
      </c>
      <c r="J87" s="83" t="s">
        <v>164</v>
      </c>
      <c r="K87" s="83" t="s">
        <v>203</v>
      </c>
      <c r="L87" s="83"/>
      <c r="M87" s="83" t="str">
        <f t="shared" si="2"/>
        <v>750MeV</v>
      </c>
      <c r="N87" s="86" t="str">
        <f t="shared" si="3"/>
        <v>650MeV</v>
      </c>
      <c r="O87" s="259">
        <f t="shared" si="7"/>
        <v>943.38</v>
      </c>
      <c r="P87" s="259">
        <f t="shared" si="8"/>
        <v>1408.44</v>
      </c>
      <c r="Q87" s="259">
        <f t="shared" si="9"/>
        <v>148.74</v>
      </c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</row>
    <row r="88">
      <c r="A88" s="86"/>
      <c r="B88" s="254">
        <v>3575.0</v>
      </c>
      <c r="C88" s="83" t="s">
        <v>471</v>
      </c>
      <c r="D88" s="83">
        <v>28.746</v>
      </c>
      <c r="E88" s="83">
        <v>15.0</v>
      </c>
      <c r="F88" s="83">
        <v>15.55</v>
      </c>
      <c r="G88" s="83">
        <v>479139.0</v>
      </c>
      <c r="H88" s="83">
        <v>25.27</v>
      </c>
      <c r="I88" s="83" t="s">
        <v>101</v>
      </c>
      <c r="J88" s="83" t="s">
        <v>164</v>
      </c>
      <c r="K88" s="83" t="s">
        <v>203</v>
      </c>
      <c r="L88" s="83"/>
      <c r="M88" s="83" t="str">
        <f t="shared" si="2"/>
        <v>750MeV</v>
      </c>
      <c r="N88" s="86" t="str">
        <f t="shared" si="3"/>
        <v>650MeV</v>
      </c>
      <c r="O88" s="259">
        <f t="shared" si="7"/>
        <v>943.38</v>
      </c>
      <c r="P88" s="259">
        <f t="shared" si="8"/>
        <v>1423.99</v>
      </c>
      <c r="Q88" s="259">
        <f t="shared" si="9"/>
        <v>148.74</v>
      </c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</row>
    <row r="89">
      <c r="A89" s="86"/>
      <c r="B89" s="254">
        <v>3576.0</v>
      </c>
      <c r="C89" s="83" t="s">
        <v>471</v>
      </c>
      <c r="D89" s="83">
        <v>28.746</v>
      </c>
      <c r="E89" s="83">
        <v>10.0</v>
      </c>
      <c r="F89" s="83">
        <v>11.29</v>
      </c>
      <c r="G89" s="83">
        <v>271357.0</v>
      </c>
      <c r="H89" s="83">
        <v>19.46</v>
      </c>
      <c r="I89" s="83" t="s">
        <v>101</v>
      </c>
      <c r="J89" s="83" t="s">
        <v>164</v>
      </c>
      <c r="K89" s="83" t="s">
        <v>203</v>
      </c>
      <c r="L89" s="86"/>
      <c r="M89" s="83" t="str">
        <f t="shared" si="2"/>
        <v>750MeV</v>
      </c>
      <c r="N89" s="86" t="str">
        <f t="shared" si="3"/>
        <v>650MeV</v>
      </c>
      <c r="O89" s="259">
        <f t="shared" si="7"/>
        <v>943.38</v>
      </c>
      <c r="P89" s="259">
        <f t="shared" si="8"/>
        <v>1435.28</v>
      </c>
      <c r="Q89" s="259">
        <f t="shared" si="9"/>
        <v>148.74</v>
      </c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</row>
    <row r="90">
      <c r="A90" s="86"/>
      <c r="B90" s="254">
        <v>3577.0</v>
      </c>
      <c r="C90" s="83" t="s">
        <v>475</v>
      </c>
      <c r="D90" s="83">
        <v>28.746</v>
      </c>
      <c r="E90" s="83">
        <v>20.0</v>
      </c>
      <c r="F90" s="83">
        <v>21.49</v>
      </c>
      <c r="G90" s="83">
        <v>725277.0</v>
      </c>
      <c r="H90" s="83">
        <v>18.39</v>
      </c>
      <c r="I90" s="83" t="s">
        <v>101</v>
      </c>
      <c r="J90" s="83" t="s">
        <v>44</v>
      </c>
      <c r="K90" s="83" t="s">
        <v>203</v>
      </c>
      <c r="L90" s="86"/>
      <c r="M90" s="83" t="str">
        <f t="shared" si="2"/>
        <v>750MeV</v>
      </c>
      <c r="N90" s="86" t="str">
        <f t="shared" si="3"/>
        <v>650MeV</v>
      </c>
      <c r="O90" s="259">
        <f t="shared" si="7"/>
        <v>943.38</v>
      </c>
      <c r="P90" s="259">
        <f t="shared" si="8"/>
        <v>1456.77</v>
      </c>
      <c r="Q90" s="259">
        <f t="shared" si="9"/>
        <v>148.74</v>
      </c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</row>
    <row r="91">
      <c r="A91" s="86"/>
      <c r="B91" s="254">
        <v>3578.0</v>
      </c>
      <c r="C91" s="83" t="s">
        <v>475</v>
      </c>
      <c r="D91" s="83">
        <v>28.746</v>
      </c>
      <c r="E91" s="83">
        <v>10.0</v>
      </c>
      <c r="F91" s="83">
        <v>22.13</v>
      </c>
      <c r="G91" s="83">
        <v>537915.0</v>
      </c>
      <c r="H91" s="83">
        <v>38.57</v>
      </c>
      <c r="I91" s="83" t="s">
        <v>101</v>
      </c>
      <c r="J91" s="83" t="s">
        <v>53</v>
      </c>
      <c r="K91" s="83" t="s">
        <v>203</v>
      </c>
      <c r="L91" s="86"/>
      <c r="M91" s="83" t="str">
        <f t="shared" si="2"/>
        <v>750MeV</v>
      </c>
      <c r="N91" s="86" t="str">
        <f t="shared" si="3"/>
        <v>650MeV</v>
      </c>
      <c r="O91" s="259">
        <f t="shared" si="7"/>
        <v>943.38</v>
      </c>
      <c r="P91" s="259">
        <f t="shared" si="8"/>
        <v>1478.9</v>
      </c>
      <c r="Q91" s="259">
        <f t="shared" si="9"/>
        <v>148.74</v>
      </c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</row>
    <row r="92">
      <c r="A92" s="86"/>
      <c r="B92" s="254">
        <v>3579.0</v>
      </c>
      <c r="C92" s="83" t="s">
        <v>471</v>
      </c>
      <c r="D92" s="83">
        <v>28.746</v>
      </c>
      <c r="E92" s="83">
        <v>10.0</v>
      </c>
      <c r="F92" s="83">
        <v>12.44</v>
      </c>
      <c r="G92" s="83">
        <v>232493.0</v>
      </c>
      <c r="H92" s="83">
        <v>21.12</v>
      </c>
      <c r="I92" s="83" t="s">
        <v>101</v>
      </c>
      <c r="J92" s="83" t="s">
        <v>164</v>
      </c>
      <c r="K92" s="83" t="s">
        <v>477</v>
      </c>
      <c r="L92" s="86"/>
      <c r="M92" s="83" t="str">
        <f t="shared" si="2"/>
        <v>140MeV</v>
      </c>
      <c r="N92" s="86" t="str">
        <f t="shared" si="3"/>
        <v>140MeV</v>
      </c>
      <c r="O92" s="259">
        <f t="shared" si="7"/>
        <v>943.38</v>
      </c>
      <c r="P92" s="259">
        <f t="shared" si="8"/>
        <v>1491.34</v>
      </c>
      <c r="Q92" s="259">
        <f t="shared" si="9"/>
        <v>148.74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</row>
    <row r="93">
      <c r="A93" s="86"/>
      <c r="B93" s="254">
        <v>3580.0</v>
      </c>
      <c r="C93" s="83" t="s">
        <v>471</v>
      </c>
      <c r="D93" s="83">
        <v>28.746</v>
      </c>
      <c r="E93" s="83">
        <v>20.0</v>
      </c>
      <c r="F93" s="83">
        <v>15.5</v>
      </c>
      <c r="G93" s="83">
        <v>509384.0</v>
      </c>
      <c r="H93" s="83">
        <v>14.72</v>
      </c>
      <c r="I93" s="83" t="s">
        <v>101</v>
      </c>
      <c r="J93" s="83" t="s">
        <v>164</v>
      </c>
      <c r="K93" s="83" t="s">
        <v>223</v>
      </c>
      <c r="L93" s="86"/>
      <c r="M93" s="83" t="str">
        <f t="shared" si="2"/>
        <v>750MeV</v>
      </c>
      <c r="N93" s="86" t="str">
        <f t="shared" si="3"/>
        <v>650MeV</v>
      </c>
      <c r="O93" s="259">
        <f t="shared" si="7"/>
        <v>943.38</v>
      </c>
      <c r="P93" s="259">
        <f t="shared" si="8"/>
        <v>1506.84</v>
      </c>
      <c r="Q93" s="259">
        <f t="shared" si="9"/>
        <v>148.74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</row>
    <row r="94">
      <c r="A94" s="76"/>
      <c r="B94" s="168">
        <v>3581.0</v>
      </c>
      <c r="C94" s="52" t="s">
        <v>471</v>
      </c>
      <c r="D94" s="52">
        <v>28.746</v>
      </c>
      <c r="E94" s="52">
        <v>30.0</v>
      </c>
      <c r="F94" s="52">
        <v>95.75</v>
      </c>
      <c r="G94" s="52">
        <v>850600.0</v>
      </c>
      <c r="H94" s="52">
        <v>58.69</v>
      </c>
      <c r="I94" s="52" t="s">
        <v>65</v>
      </c>
      <c r="J94" s="52" t="s">
        <v>164</v>
      </c>
      <c r="K94" s="52" t="s">
        <v>203</v>
      </c>
      <c r="L94" s="76"/>
      <c r="M94" s="52" t="str">
        <f t="shared" si="2"/>
        <v>750MeV</v>
      </c>
      <c r="N94" s="76" t="str">
        <f t="shared" si="3"/>
        <v>650MeV</v>
      </c>
      <c r="O94" s="262">
        <f t="shared" si="7"/>
        <v>1039.13</v>
      </c>
      <c r="P94" s="262">
        <f t="shared" si="8"/>
        <v>1506.84</v>
      </c>
      <c r="Q94" s="262">
        <f t="shared" si="9"/>
        <v>148.74</v>
      </c>
    </row>
    <row r="95">
      <c r="A95" s="76"/>
      <c r="B95" s="168">
        <v>3582.0</v>
      </c>
      <c r="C95" s="52" t="s">
        <v>471</v>
      </c>
      <c r="D95" s="52">
        <v>28.746</v>
      </c>
      <c r="E95" s="52">
        <v>30.0</v>
      </c>
      <c r="F95" s="52">
        <v>13.17</v>
      </c>
      <c r="G95" s="52">
        <v>115236.0</v>
      </c>
      <c r="H95" s="52">
        <v>7.88</v>
      </c>
      <c r="I95" s="52" t="s">
        <v>65</v>
      </c>
      <c r="J95" s="52" t="s">
        <v>164</v>
      </c>
      <c r="K95" s="52" t="s">
        <v>203</v>
      </c>
      <c r="L95" s="52" t="s">
        <v>1024</v>
      </c>
      <c r="M95" s="52" t="str">
        <f t="shared" si="2"/>
        <v>750MeV</v>
      </c>
      <c r="N95" s="76" t="str">
        <f t="shared" si="3"/>
        <v>650MeV</v>
      </c>
      <c r="O95" s="262">
        <f t="shared" si="7"/>
        <v>1052.3</v>
      </c>
      <c r="P95" s="262">
        <f t="shared" si="8"/>
        <v>1506.84</v>
      </c>
      <c r="Q95" s="262">
        <f t="shared" si="9"/>
        <v>148.74</v>
      </c>
    </row>
    <row r="96">
      <c r="A96" s="76"/>
      <c r="B96" s="168">
        <v>3583.0</v>
      </c>
      <c r="C96" s="52" t="s">
        <v>471</v>
      </c>
      <c r="D96" s="52">
        <v>28.746</v>
      </c>
      <c r="E96" s="52">
        <v>30.0</v>
      </c>
      <c r="F96" s="52">
        <v>87.75</v>
      </c>
      <c r="G96" s="52">
        <v>768944.0</v>
      </c>
      <c r="H96" s="52">
        <v>53.57</v>
      </c>
      <c r="I96" s="52" t="s">
        <v>65</v>
      </c>
      <c r="J96" s="52" t="s">
        <v>164</v>
      </c>
      <c r="K96" s="52" t="s">
        <v>203</v>
      </c>
      <c r="L96" s="76"/>
      <c r="M96" s="52" t="str">
        <f t="shared" si="2"/>
        <v>750MeV</v>
      </c>
      <c r="N96" s="76" t="str">
        <f t="shared" si="3"/>
        <v>650MeV</v>
      </c>
      <c r="O96" s="262">
        <f t="shared" si="7"/>
        <v>1140.05</v>
      </c>
      <c r="P96" s="262">
        <f t="shared" si="8"/>
        <v>1506.84</v>
      </c>
      <c r="Q96" s="262">
        <f t="shared" si="9"/>
        <v>148.74</v>
      </c>
    </row>
    <row r="97">
      <c r="A97" s="76"/>
      <c r="B97" s="168">
        <v>3584.0</v>
      </c>
      <c r="C97" s="52" t="s">
        <v>471</v>
      </c>
      <c r="D97" s="52">
        <v>28.746</v>
      </c>
      <c r="E97" s="52">
        <v>20.0</v>
      </c>
      <c r="F97" s="52">
        <v>25.22</v>
      </c>
      <c r="G97" s="52">
        <v>183099.0</v>
      </c>
      <c r="H97" s="52">
        <v>21.9</v>
      </c>
      <c r="I97" s="52" t="s">
        <v>65</v>
      </c>
      <c r="J97" s="52" t="s">
        <v>164</v>
      </c>
      <c r="K97" s="52" t="s">
        <v>203</v>
      </c>
      <c r="L97" s="52"/>
      <c r="M97" s="52" t="str">
        <f t="shared" si="2"/>
        <v>750MeV</v>
      </c>
      <c r="N97" s="76" t="str">
        <f t="shared" si="3"/>
        <v>650MeV</v>
      </c>
      <c r="O97" s="262">
        <f t="shared" si="7"/>
        <v>1165.27</v>
      </c>
      <c r="P97" s="262">
        <f t="shared" si="8"/>
        <v>1506.84</v>
      </c>
      <c r="Q97" s="262">
        <f t="shared" si="9"/>
        <v>148.74</v>
      </c>
    </row>
    <row r="98">
      <c r="A98" s="76"/>
      <c r="B98" s="168">
        <v>3585.0</v>
      </c>
      <c r="C98" s="52" t="s">
        <v>471</v>
      </c>
      <c r="D98" s="52">
        <v>28.746</v>
      </c>
      <c r="E98" s="52">
        <v>10.0</v>
      </c>
      <c r="F98" s="52">
        <v>9.23</v>
      </c>
      <c r="G98" s="52">
        <v>65227.0</v>
      </c>
      <c r="H98" s="52">
        <v>16.05</v>
      </c>
      <c r="I98" s="52" t="s">
        <v>65</v>
      </c>
      <c r="J98" s="52" t="s">
        <v>164</v>
      </c>
      <c r="K98" s="52" t="s">
        <v>203</v>
      </c>
      <c r="L98" s="52"/>
      <c r="M98" s="52" t="str">
        <f t="shared" si="2"/>
        <v>750MeV</v>
      </c>
      <c r="N98" s="76" t="str">
        <f t="shared" si="3"/>
        <v>650MeV</v>
      </c>
      <c r="O98" s="262">
        <f t="shared" si="7"/>
        <v>1174.5</v>
      </c>
      <c r="P98" s="262">
        <f t="shared" si="8"/>
        <v>1506.84</v>
      </c>
      <c r="Q98" s="262">
        <f t="shared" si="9"/>
        <v>148.74</v>
      </c>
    </row>
    <row r="99">
      <c r="A99" s="156">
        <v>45273.0</v>
      </c>
      <c r="B99" s="168">
        <v>3604.0</v>
      </c>
      <c r="C99" s="52" t="s">
        <v>471</v>
      </c>
      <c r="D99" s="52">
        <v>28.747</v>
      </c>
      <c r="E99" s="52">
        <v>30.0</v>
      </c>
      <c r="F99" s="52">
        <v>50.66</v>
      </c>
      <c r="G99" s="52">
        <v>454996.0</v>
      </c>
      <c r="H99" s="52">
        <v>33.91</v>
      </c>
      <c r="I99" s="52" t="s">
        <v>65</v>
      </c>
      <c r="J99" s="52" t="s">
        <v>164</v>
      </c>
      <c r="K99" s="52" t="s">
        <v>203</v>
      </c>
      <c r="L99" s="52"/>
      <c r="M99" s="52" t="str">
        <f t="shared" si="2"/>
        <v>750MeV</v>
      </c>
      <c r="N99" s="76" t="str">
        <f t="shared" si="3"/>
        <v>650MeV</v>
      </c>
      <c r="O99" s="262">
        <f t="shared" si="7"/>
        <v>1225.16</v>
      </c>
      <c r="P99" s="262">
        <f t="shared" si="8"/>
        <v>1506.84</v>
      </c>
      <c r="Q99" s="262">
        <f t="shared" si="9"/>
        <v>148.74</v>
      </c>
    </row>
    <row r="100">
      <c r="A100" s="76"/>
      <c r="B100" s="168">
        <v>3605.0</v>
      </c>
      <c r="C100" s="52" t="s">
        <v>471</v>
      </c>
      <c r="D100" s="52">
        <v>28.747</v>
      </c>
      <c r="E100" s="52">
        <v>30.0</v>
      </c>
      <c r="F100" s="52">
        <v>94.15</v>
      </c>
      <c r="G100" s="52">
        <v>827828.0</v>
      </c>
      <c r="H100" s="52">
        <v>59.54</v>
      </c>
      <c r="I100" s="52" t="s">
        <v>65</v>
      </c>
      <c r="J100" s="52" t="s">
        <v>164</v>
      </c>
      <c r="K100" s="52" t="s">
        <v>203</v>
      </c>
      <c r="L100" s="52"/>
      <c r="M100" s="52" t="str">
        <f t="shared" si="2"/>
        <v>750MeV</v>
      </c>
      <c r="N100" s="76" t="str">
        <f t="shared" si="3"/>
        <v>650MeV</v>
      </c>
      <c r="O100" s="262">
        <f t="shared" si="7"/>
        <v>1319.31</v>
      </c>
      <c r="P100" s="262">
        <f t="shared" si="8"/>
        <v>1506.84</v>
      </c>
      <c r="Q100" s="262">
        <f t="shared" si="9"/>
        <v>148.74</v>
      </c>
    </row>
    <row r="101">
      <c r="A101" s="76"/>
      <c r="B101" s="168">
        <v>3606.0</v>
      </c>
      <c r="C101" s="52" t="s">
        <v>471</v>
      </c>
      <c r="D101" s="52">
        <v>28.747</v>
      </c>
      <c r="E101" s="52">
        <v>30.0</v>
      </c>
      <c r="F101" s="52">
        <v>103.27</v>
      </c>
      <c r="G101" s="52">
        <v>893705.0</v>
      </c>
      <c r="H101" s="52">
        <v>59.61</v>
      </c>
      <c r="I101" s="52" t="s">
        <v>65</v>
      </c>
      <c r="J101" s="52" t="s">
        <v>164</v>
      </c>
      <c r="K101" s="52" t="s">
        <v>203</v>
      </c>
      <c r="L101" s="52"/>
      <c r="M101" s="52" t="str">
        <f t="shared" si="2"/>
        <v>750MeV</v>
      </c>
      <c r="N101" s="76" t="str">
        <f t="shared" si="3"/>
        <v>650MeV</v>
      </c>
      <c r="O101" s="262">
        <f t="shared" si="7"/>
        <v>1422.58</v>
      </c>
      <c r="P101" s="262">
        <f t="shared" si="8"/>
        <v>1506.84</v>
      </c>
      <c r="Q101" s="262">
        <f t="shared" si="9"/>
        <v>148.74</v>
      </c>
    </row>
    <row r="102">
      <c r="A102" s="76"/>
      <c r="B102" s="168">
        <v>3607.0</v>
      </c>
      <c r="C102" s="52" t="s">
        <v>471</v>
      </c>
      <c r="D102" s="52">
        <v>28.747</v>
      </c>
      <c r="E102" s="52">
        <v>20.0</v>
      </c>
      <c r="F102" s="52">
        <v>21.84</v>
      </c>
      <c r="G102" s="52">
        <v>157567.0</v>
      </c>
      <c r="H102" s="52">
        <v>19.89</v>
      </c>
      <c r="I102" s="52" t="s">
        <v>65</v>
      </c>
      <c r="J102" s="52" t="s">
        <v>164</v>
      </c>
      <c r="K102" s="52" t="s">
        <v>203</v>
      </c>
      <c r="L102" s="52"/>
      <c r="M102" s="52" t="str">
        <f t="shared" si="2"/>
        <v>750MeV</v>
      </c>
      <c r="N102" s="76" t="str">
        <f t="shared" si="3"/>
        <v>650MeV</v>
      </c>
      <c r="O102" s="262">
        <f t="shared" si="7"/>
        <v>1444.42</v>
      </c>
      <c r="P102" s="262">
        <f t="shared" si="8"/>
        <v>1506.84</v>
      </c>
      <c r="Q102" s="262">
        <f t="shared" si="9"/>
        <v>148.74</v>
      </c>
    </row>
    <row r="103">
      <c r="A103" s="76"/>
      <c r="B103" s="168">
        <v>3608.0</v>
      </c>
      <c r="C103" s="52" t="s">
        <v>471</v>
      </c>
      <c r="D103" s="52">
        <v>28.747</v>
      </c>
      <c r="E103" s="52">
        <v>10.0</v>
      </c>
      <c r="F103" s="52">
        <v>10.37</v>
      </c>
      <c r="G103" s="52">
        <v>73348.0</v>
      </c>
      <c r="H103" s="52">
        <v>18.44</v>
      </c>
      <c r="I103" s="52" t="s">
        <v>65</v>
      </c>
      <c r="J103" s="52" t="s">
        <v>164</v>
      </c>
      <c r="K103" s="52" t="s">
        <v>203</v>
      </c>
      <c r="L103" s="52"/>
      <c r="M103" s="52" t="str">
        <f t="shared" si="2"/>
        <v>750MeV</v>
      </c>
      <c r="N103" s="76" t="str">
        <f t="shared" si="3"/>
        <v>650MeV</v>
      </c>
      <c r="O103" s="262">
        <f t="shared" si="7"/>
        <v>1454.79</v>
      </c>
      <c r="P103" s="262">
        <f t="shared" si="8"/>
        <v>1506.84</v>
      </c>
      <c r="Q103" s="262">
        <f t="shared" si="9"/>
        <v>148.74</v>
      </c>
    </row>
    <row r="104">
      <c r="A104" s="156"/>
      <c r="B104" s="168">
        <v>3609.0</v>
      </c>
      <c r="C104" s="52" t="s">
        <v>475</v>
      </c>
      <c r="D104" s="52">
        <v>28.747</v>
      </c>
      <c r="E104" s="52">
        <v>20.0</v>
      </c>
      <c r="F104" s="52">
        <v>43.85</v>
      </c>
      <c r="G104" s="52">
        <v>321237.0</v>
      </c>
      <c r="H104" s="52">
        <v>38.48</v>
      </c>
      <c r="I104" s="52" t="s">
        <v>65</v>
      </c>
      <c r="J104" s="52" t="s">
        <v>53</v>
      </c>
      <c r="K104" s="52" t="s">
        <v>203</v>
      </c>
      <c r="L104" s="52"/>
      <c r="M104" s="52" t="str">
        <f t="shared" si="2"/>
        <v>750MeV</v>
      </c>
      <c r="N104" s="76" t="str">
        <f t="shared" si="3"/>
        <v>650MeV</v>
      </c>
      <c r="O104" s="262">
        <f t="shared" si="7"/>
        <v>1498.64</v>
      </c>
      <c r="P104" s="262">
        <f t="shared" si="8"/>
        <v>1506.84</v>
      </c>
      <c r="Q104" s="262">
        <f t="shared" si="9"/>
        <v>148.74</v>
      </c>
    </row>
    <row r="105">
      <c r="A105" s="76"/>
      <c r="B105" s="168">
        <v>3610.0</v>
      </c>
      <c r="C105" s="52" t="s">
        <v>471</v>
      </c>
      <c r="D105" s="52">
        <v>28.747</v>
      </c>
      <c r="E105" s="52">
        <v>30.0</v>
      </c>
      <c r="F105" s="52">
        <v>15.47</v>
      </c>
      <c r="G105" s="52">
        <v>121701.0</v>
      </c>
      <c r="H105" s="52">
        <v>9.21</v>
      </c>
      <c r="I105" s="52" t="s">
        <v>65</v>
      </c>
      <c r="J105" s="52" t="s">
        <v>164</v>
      </c>
      <c r="K105" s="52" t="s">
        <v>223</v>
      </c>
      <c r="L105" s="52"/>
      <c r="M105" s="52" t="str">
        <f t="shared" si="2"/>
        <v>750MeV</v>
      </c>
      <c r="N105" s="76" t="str">
        <f t="shared" si="3"/>
        <v>650MeV</v>
      </c>
      <c r="O105" s="262">
        <f t="shared" si="7"/>
        <v>1514.11</v>
      </c>
      <c r="P105" s="262">
        <f t="shared" si="8"/>
        <v>1506.84</v>
      </c>
      <c r="Q105" s="262">
        <f t="shared" si="9"/>
        <v>148.74</v>
      </c>
    </row>
    <row r="106">
      <c r="A106" s="139"/>
      <c r="B106" s="251">
        <v>3611.0</v>
      </c>
      <c r="C106" s="43" t="s">
        <v>471</v>
      </c>
      <c r="D106" s="43">
        <v>28.747</v>
      </c>
      <c r="E106" s="43">
        <v>30.0</v>
      </c>
      <c r="F106" s="43">
        <v>27.78</v>
      </c>
      <c r="G106" s="43">
        <v>251831.0</v>
      </c>
      <c r="H106" s="43">
        <v>17.1</v>
      </c>
      <c r="I106" s="43" t="s">
        <v>229</v>
      </c>
      <c r="J106" s="43" t="s">
        <v>164</v>
      </c>
      <c r="K106" s="43" t="s">
        <v>203</v>
      </c>
      <c r="L106" s="43"/>
      <c r="M106" s="43" t="str">
        <f t="shared" si="2"/>
        <v>750MeV</v>
      </c>
      <c r="N106" s="139" t="str">
        <f t="shared" si="3"/>
        <v>650MeV</v>
      </c>
      <c r="O106" s="261">
        <f t="shared" si="7"/>
        <v>1514.11</v>
      </c>
      <c r="P106" s="261">
        <f t="shared" si="8"/>
        <v>1506.84</v>
      </c>
      <c r="Q106" s="261">
        <f t="shared" si="9"/>
        <v>176.52</v>
      </c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</row>
    <row r="107">
      <c r="A107" s="139"/>
      <c r="B107" s="251">
        <v>3612.0</v>
      </c>
      <c r="C107" s="43" t="s">
        <v>471</v>
      </c>
      <c r="D107" s="43">
        <v>28.747</v>
      </c>
      <c r="E107" s="43">
        <v>15.0</v>
      </c>
      <c r="F107" s="43">
        <v>13.37</v>
      </c>
      <c r="G107" s="43">
        <v>90463.0</v>
      </c>
      <c r="H107" s="43">
        <v>15.86</v>
      </c>
      <c r="I107" s="43" t="s">
        <v>229</v>
      </c>
      <c r="J107" s="43" t="s">
        <v>164</v>
      </c>
      <c r="K107" s="43" t="s">
        <v>203</v>
      </c>
      <c r="L107" s="43"/>
      <c r="M107" s="43" t="str">
        <f t="shared" si="2"/>
        <v>750MeV</v>
      </c>
      <c r="N107" s="139" t="str">
        <f t="shared" si="3"/>
        <v>650MeV</v>
      </c>
      <c r="O107" s="261">
        <f t="shared" si="7"/>
        <v>1514.11</v>
      </c>
      <c r="P107" s="261">
        <f t="shared" si="8"/>
        <v>1506.84</v>
      </c>
      <c r="Q107" s="261">
        <f t="shared" si="9"/>
        <v>189.89</v>
      </c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</row>
    <row r="108">
      <c r="A108" s="86"/>
      <c r="B108" s="254">
        <v>3613.0</v>
      </c>
      <c r="C108" s="83" t="s">
        <v>471</v>
      </c>
      <c r="D108" s="83">
        <v>28.747</v>
      </c>
      <c r="E108" s="83">
        <v>15.0</v>
      </c>
      <c r="F108" s="83">
        <v>44.48</v>
      </c>
      <c r="G108" s="83">
        <v>1303171.0</v>
      </c>
      <c r="H108" s="83">
        <v>58.96</v>
      </c>
      <c r="I108" s="83" t="s">
        <v>101</v>
      </c>
      <c r="J108" s="83" t="s">
        <v>164</v>
      </c>
      <c r="K108" s="83" t="s">
        <v>203</v>
      </c>
      <c r="L108" s="83"/>
      <c r="M108" s="83" t="str">
        <f t="shared" si="2"/>
        <v>750MeV</v>
      </c>
      <c r="N108" s="86" t="str">
        <f t="shared" si="3"/>
        <v>650MeV</v>
      </c>
      <c r="O108" s="259">
        <f t="shared" si="7"/>
        <v>1514.11</v>
      </c>
      <c r="P108" s="259">
        <f t="shared" si="8"/>
        <v>1551.32</v>
      </c>
      <c r="Q108" s="259">
        <f t="shared" si="9"/>
        <v>189.89</v>
      </c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</row>
    <row r="109">
      <c r="A109" s="86"/>
      <c r="B109" s="254">
        <v>3614.0</v>
      </c>
      <c r="C109" s="83" t="s">
        <v>471</v>
      </c>
      <c r="D109" s="83">
        <v>28.747</v>
      </c>
      <c r="E109" s="83">
        <v>15.0</v>
      </c>
      <c r="F109" s="83">
        <v>48.02</v>
      </c>
      <c r="G109" s="83">
        <v>1391004.0</v>
      </c>
      <c r="H109" s="83">
        <v>58.46</v>
      </c>
      <c r="I109" s="83" t="s">
        <v>101</v>
      </c>
      <c r="J109" s="83" t="s">
        <v>164</v>
      </c>
      <c r="K109" s="83" t="s">
        <v>203</v>
      </c>
      <c r="L109" s="83"/>
      <c r="M109" s="83" t="str">
        <f t="shared" si="2"/>
        <v>750MeV</v>
      </c>
      <c r="N109" s="86" t="str">
        <f t="shared" si="3"/>
        <v>650MeV</v>
      </c>
      <c r="O109" s="259">
        <f t="shared" si="7"/>
        <v>1514.11</v>
      </c>
      <c r="P109" s="259">
        <f t="shared" si="8"/>
        <v>1599.34</v>
      </c>
      <c r="Q109" s="259">
        <f t="shared" si="9"/>
        <v>189.89</v>
      </c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</row>
    <row r="110">
      <c r="A110" s="86"/>
      <c r="B110" s="254">
        <v>3615.0</v>
      </c>
      <c r="C110" s="83" t="s">
        <v>471</v>
      </c>
      <c r="D110" s="83">
        <v>28.747</v>
      </c>
      <c r="E110" s="83">
        <v>15.0</v>
      </c>
      <c r="F110" s="83">
        <v>36.68</v>
      </c>
      <c r="G110" s="83">
        <v>1052402.0</v>
      </c>
      <c r="H110" s="83">
        <v>43.48</v>
      </c>
      <c r="I110" s="83" t="s">
        <v>101</v>
      </c>
      <c r="J110" s="83" t="s">
        <v>164</v>
      </c>
      <c r="K110" s="83" t="s">
        <v>203</v>
      </c>
      <c r="L110" s="83"/>
      <c r="M110" s="83" t="str">
        <f t="shared" si="2"/>
        <v>750MeV</v>
      </c>
      <c r="N110" s="86" t="str">
        <f t="shared" si="3"/>
        <v>650MeV</v>
      </c>
      <c r="O110" s="259">
        <f t="shared" si="7"/>
        <v>1514.11</v>
      </c>
      <c r="P110" s="259">
        <f t="shared" si="8"/>
        <v>1636.02</v>
      </c>
      <c r="Q110" s="259">
        <f t="shared" si="9"/>
        <v>189.89</v>
      </c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</row>
    <row r="111">
      <c r="A111" s="86"/>
      <c r="B111" s="254">
        <v>3616.0</v>
      </c>
      <c r="C111" s="83" t="s">
        <v>471</v>
      </c>
      <c r="D111" s="83">
        <v>28.754</v>
      </c>
      <c r="E111" s="83">
        <v>15.0</v>
      </c>
      <c r="F111" s="83">
        <v>0.0</v>
      </c>
      <c r="G111" s="83">
        <v>1662217.0</v>
      </c>
      <c r="H111" s="83">
        <v>75.0</v>
      </c>
      <c r="I111" s="83" t="s">
        <v>101</v>
      </c>
      <c r="J111" s="83" t="s">
        <v>164</v>
      </c>
      <c r="K111" s="83" t="s">
        <v>203</v>
      </c>
      <c r="L111" s="83" t="s">
        <v>1025</v>
      </c>
      <c r="M111" s="83" t="str">
        <f t="shared" si="2"/>
        <v>750MeV</v>
      </c>
      <c r="N111" s="86" t="str">
        <f t="shared" si="3"/>
        <v>650MeV</v>
      </c>
      <c r="O111" s="259">
        <f t="shared" si="7"/>
        <v>1514.11</v>
      </c>
      <c r="P111" s="259">
        <f t="shared" si="8"/>
        <v>1636.02</v>
      </c>
      <c r="Q111" s="259">
        <f t="shared" si="9"/>
        <v>189.89</v>
      </c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</row>
    <row r="112">
      <c r="A112" s="86"/>
      <c r="B112" s="254">
        <v>3617.0</v>
      </c>
      <c r="C112" s="83" t="s">
        <v>471</v>
      </c>
      <c r="D112" s="83">
        <v>28.754</v>
      </c>
      <c r="E112" s="83">
        <v>10.0</v>
      </c>
      <c r="F112" s="83">
        <v>0.0</v>
      </c>
      <c r="G112" s="83">
        <v>266302.0</v>
      </c>
      <c r="H112" s="83">
        <v>21.0</v>
      </c>
      <c r="I112" s="83" t="s">
        <v>101</v>
      </c>
      <c r="J112" s="83" t="s">
        <v>164</v>
      </c>
      <c r="K112" s="83" t="s">
        <v>203</v>
      </c>
      <c r="L112" s="83" t="s">
        <v>1025</v>
      </c>
      <c r="M112" s="83" t="str">
        <f t="shared" si="2"/>
        <v>750MeV</v>
      </c>
      <c r="N112" s="86" t="str">
        <f t="shared" si="3"/>
        <v>650MeV</v>
      </c>
      <c r="O112" s="259">
        <f t="shared" si="7"/>
        <v>1514.11</v>
      </c>
      <c r="P112" s="259">
        <f t="shared" si="8"/>
        <v>1636.02</v>
      </c>
      <c r="Q112" s="259">
        <f t="shared" si="9"/>
        <v>189.89</v>
      </c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</row>
    <row r="113">
      <c r="A113" s="86"/>
      <c r="B113" s="254">
        <v>3618.0</v>
      </c>
      <c r="C113" s="83" t="s">
        <v>471</v>
      </c>
      <c r="D113" s="83">
        <v>28.754</v>
      </c>
      <c r="E113" s="83">
        <v>7.0</v>
      </c>
      <c r="F113" s="83">
        <v>2.99</v>
      </c>
      <c r="G113" s="83">
        <v>166189.0</v>
      </c>
      <c r="H113" s="83">
        <v>7.17</v>
      </c>
      <c r="I113" s="83" t="s">
        <v>101</v>
      </c>
      <c r="J113" s="83" t="s">
        <v>164</v>
      </c>
      <c r="K113" s="83" t="s">
        <v>203</v>
      </c>
      <c r="L113" s="83" t="s">
        <v>1025</v>
      </c>
      <c r="M113" s="83" t="str">
        <f t="shared" si="2"/>
        <v>750MeV</v>
      </c>
      <c r="N113" s="86" t="str">
        <f t="shared" si="3"/>
        <v>650MeV</v>
      </c>
      <c r="O113" s="259">
        <f t="shared" si="7"/>
        <v>1514.11</v>
      </c>
      <c r="P113" s="259">
        <f t="shared" si="8"/>
        <v>1639.01</v>
      </c>
      <c r="Q113" s="259">
        <f t="shared" si="9"/>
        <v>189.89</v>
      </c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</row>
    <row r="114">
      <c r="A114" s="86"/>
      <c r="B114" s="254">
        <v>3619.0</v>
      </c>
      <c r="C114" s="83" t="s">
        <v>475</v>
      </c>
      <c r="D114" s="83">
        <v>28.754</v>
      </c>
      <c r="E114" s="83">
        <v>10.0</v>
      </c>
      <c r="F114" s="83">
        <v>19.43</v>
      </c>
      <c r="G114" s="83">
        <v>465991.0</v>
      </c>
      <c r="H114" s="83">
        <v>40.32</v>
      </c>
      <c r="I114" s="83" t="s">
        <v>101</v>
      </c>
      <c r="J114" s="83" t="s">
        <v>53</v>
      </c>
      <c r="K114" s="83" t="s">
        <v>203</v>
      </c>
      <c r="L114" s="83"/>
      <c r="M114" s="83" t="str">
        <f t="shared" si="2"/>
        <v>750MeV</v>
      </c>
      <c r="N114" s="86" t="str">
        <f t="shared" si="3"/>
        <v>650MeV</v>
      </c>
      <c r="O114" s="259">
        <f t="shared" si="7"/>
        <v>1514.11</v>
      </c>
      <c r="P114" s="259">
        <f t="shared" si="8"/>
        <v>1658.44</v>
      </c>
      <c r="Q114" s="259">
        <f t="shared" si="9"/>
        <v>189.89</v>
      </c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</row>
    <row r="115">
      <c r="A115" s="86"/>
      <c r="B115" s="254">
        <v>3620.0</v>
      </c>
      <c r="C115" s="83" t="s">
        <v>471</v>
      </c>
      <c r="D115" s="83">
        <v>28.754</v>
      </c>
      <c r="E115" s="83">
        <v>15.0</v>
      </c>
      <c r="F115" s="83">
        <v>7.92</v>
      </c>
      <c r="G115" s="83">
        <v>217916.0</v>
      </c>
      <c r="H115" s="83">
        <v>10.65</v>
      </c>
      <c r="I115" s="83" t="s">
        <v>101</v>
      </c>
      <c r="J115" s="83" t="s">
        <v>164</v>
      </c>
      <c r="K115" s="83" t="s">
        <v>223</v>
      </c>
      <c r="L115" s="83"/>
      <c r="M115" s="83" t="str">
        <f t="shared" si="2"/>
        <v>750MeV</v>
      </c>
      <c r="N115" s="86" t="str">
        <f t="shared" si="3"/>
        <v>650MeV</v>
      </c>
      <c r="O115" s="259">
        <f t="shared" si="7"/>
        <v>1514.11</v>
      </c>
      <c r="P115" s="259">
        <f t="shared" si="8"/>
        <v>1666.36</v>
      </c>
      <c r="Q115" s="259">
        <f t="shared" si="9"/>
        <v>189.89</v>
      </c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</row>
    <row r="116">
      <c r="A116" s="156">
        <v>45274.0</v>
      </c>
      <c r="B116" s="168">
        <v>3638.0</v>
      </c>
      <c r="C116" s="52" t="s">
        <v>471</v>
      </c>
      <c r="D116" s="52">
        <v>28.74</v>
      </c>
      <c r="E116" s="52">
        <v>30.0</v>
      </c>
      <c r="F116" s="52">
        <v>66.4</v>
      </c>
      <c r="G116" s="52">
        <v>473301.0</v>
      </c>
      <c r="H116" s="52">
        <v>59.65</v>
      </c>
      <c r="I116" s="52" t="s">
        <v>65</v>
      </c>
      <c r="J116" s="52" t="s">
        <v>164</v>
      </c>
      <c r="K116" s="52" t="s">
        <v>203</v>
      </c>
      <c r="L116" s="52"/>
      <c r="M116" s="52" t="str">
        <f t="shared" si="2"/>
        <v>750MeV</v>
      </c>
      <c r="N116" s="76" t="str">
        <f t="shared" si="3"/>
        <v>650MeV</v>
      </c>
      <c r="O116" s="262">
        <f t="shared" si="7"/>
        <v>1580.51</v>
      </c>
      <c r="P116" s="262">
        <f t="shared" si="8"/>
        <v>1666.36</v>
      </c>
      <c r="Q116" s="262">
        <f t="shared" si="9"/>
        <v>189.89</v>
      </c>
    </row>
    <row r="117">
      <c r="A117" s="76"/>
      <c r="B117" s="168">
        <v>3639.0</v>
      </c>
      <c r="C117" s="52" t="s">
        <v>471</v>
      </c>
      <c r="D117" s="52">
        <v>28.74</v>
      </c>
      <c r="E117" s="52">
        <v>30.0</v>
      </c>
      <c r="F117" s="52">
        <v>93.31</v>
      </c>
      <c r="G117" s="52">
        <v>822378.0</v>
      </c>
      <c r="H117" s="52">
        <v>63.21</v>
      </c>
      <c r="I117" s="52" t="s">
        <v>65</v>
      </c>
      <c r="J117" s="52" t="s">
        <v>164</v>
      </c>
      <c r="K117" s="52" t="s">
        <v>203</v>
      </c>
      <c r="L117" s="76"/>
      <c r="M117" s="52" t="str">
        <f t="shared" si="2"/>
        <v>750MeV</v>
      </c>
      <c r="N117" s="76" t="str">
        <f t="shared" si="3"/>
        <v>650MeV</v>
      </c>
      <c r="O117" s="262">
        <f t="shared" si="7"/>
        <v>1673.82</v>
      </c>
      <c r="P117" s="262">
        <f t="shared" si="8"/>
        <v>1666.36</v>
      </c>
      <c r="Q117" s="262">
        <f t="shared" si="9"/>
        <v>189.89</v>
      </c>
    </row>
    <row r="118">
      <c r="A118" s="76"/>
      <c r="B118" s="168">
        <v>3640.0</v>
      </c>
      <c r="C118" s="52" t="s">
        <v>471</v>
      </c>
      <c r="D118" s="52">
        <v>28.74</v>
      </c>
      <c r="E118" s="52">
        <v>20.0</v>
      </c>
      <c r="F118" s="52">
        <v>25.3</v>
      </c>
      <c r="G118" s="52">
        <v>180202.0</v>
      </c>
      <c r="H118" s="52">
        <v>21.68</v>
      </c>
      <c r="I118" s="52" t="s">
        <v>65</v>
      </c>
      <c r="J118" s="52" t="s">
        <v>164</v>
      </c>
      <c r="K118" s="52" t="s">
        <v>203</v>
      </c>
      <c r="L118" s="76"/>
      <c r="M118" s="52" t="str">
        <f t="shared" si="2"/>
        <v>750MeV</v>
      </c>
      <c r="N118" s="76" t="str">
        <f t="shared" si="3"/>
        <v>650MeV</v>
      </c>
      <c r="O118" s="262">
        <f t="shared" si="7"/>
        <v>1699.12</v>
      </c>
      <c r="P118" s="262">
        <f t="shared" si="8"/>
        <v>1666.36</v>
      </c>
      <c r="Q118" s="262">
        <f t="shared" si="9"/>
        <v>189.89</v>
      </c>
    </row>
    <row r="119">
      <c r="A119" s="76"/>
      <c r="B119" s="168">
        <v>3641.0</v>
      </c>
      <c r="C119" s="52" t="s">
        <v>471</v>
      </c>
      <c r="D119" s="52">
        <v>28.74</v>
      </c>
      <c r="E119" s="52">
        <v>10.0</v>
      </c>
      <c r="F119" s="52">
        <v>12.55</v>
      </c>
      <c r="G119" s="52">
        <v>88590.0</v>
      </c>
      <c r="H119" s="52">
        <v>22.05</v>
      </c>
      <c r="I119" s="52" t="s">
        <v>65</v>
      </c>
      <c r="J119" s="52" t="s">
        <v>164</v>
      </c>
      <c r="K119" s="52" t="s">
        <v>203</v>
      </c>
      <c r="L119" s="76"/>
      <c r="M119" s="52" t="str">
        <f t="shared" si="2"/>
        <v>750MeV</v>
      </c>
      <c r="N119" s="76" t="str">
        <f t="shared" si="3"/>
        <v>650MeV</v>
      </c>
      <c r="O119" s="262">
        <f t="shared" si="7"/>
        <v>1711.67</v>
      </c>
      <c r="P119" s="262">
        <f t="shared" si="8"/>
        <v>1666.36</v>
      </c>
      <c r="Q119" s="262">
        <f t="shared" si="9"/>
        <v>189.89</v>
      </c>
    </row>
    <row r="120">
      <c r="A120" s="76"/>
      <c r="B120" s="168">
        <v>3642.0</v>
      </c>
      <c r="C120" s="52" t="s">
        <v>475</v>
      </c>
      <c r="D120" s="52">
        <v>28.74</v>
      </c>
      <c r="E120" s="52">
        <v>20.0</v>
      </c>
      <c r="F120" s="52">
        <v>43.3</v>
      </c>
      <c r="G120" s="52">
        <v>312707.0</v>
      </c>
      <c r="H120" s="52">
        <v>39.31</v>
      </c>
      <c r="I120" s="52" t="s">
        <v>65</v>
      </c>
      <c r="J120" s="52" t="s">
        <v>53</v>
      </c>
      <c r="K120" s="52" t="s">
        <v>203</v>
      </c>
      <c r="L120" s="76"/>
      <c r="M120" s="52" t="str">
        <f t="shared" si="2"/>
        <v>750MeV</v>
      </c>
      <c r="N120" s="76" t="str">
        <f t="shared" si="3"/>
        <v>650MeV</v>
      </c>
      <c r="O120" s="262">
        <f t="shared" si="7"/>
        <v>1754.97</v>
      </c>
      <c r="P120" s="262">
        <f t="shared" si="8"/>
        <v>1666.36</v>
      </c>
      <c r="Q120" s="262">
        <f t="shared" si="9"/>
        <v>189.89</v>
      </c>
    </row>
    <row r="121">
      <c r="A121" s="76"/>
      <c r="B121" s="168">
        <v>3643.0</v>
      </c>
      <c r="C121" s="52" t="s">
        <v>471</v>
      </c>
      <c r="D121" s="52">
        <v>28.74</v>
      </c>
      <c r="E121" s="52">
        <v>20.0</v>
      </c>
      <c r="F121" s="52">
        <v>18.87</v>
      </c>
      <c r="G121" s="52">
        <v>147988.0</v>
      </c>
      <c r="H121" s="52">
        <v>11.94</v>
      </c>
      <c r="I121" s="52" t="s">
        <v>65</v>
      </c>
      <c r="J121" s="52" t="s">
        <v>164</v>
      </c>
      <c r="K121" s="52" t="s">
        <v>223</v>
      </c>
      <c r="M121" s="52" t="str">
        <f t="shared" si="2"/>
        <v>750MeV</v>
      </c>
      <c r="N121" s="76" t="str">
        <f t="shared" si="3"/>
        <v>650MeV</v>
      </c>
      <c r="O121" s="262">
        <f t="shared" si="7"/>
        <v>1773.84</v>
      </c>
      <c r="P121" s="262">
        <f t="shared" si="8"/>
        <v>1666.36</v>
      </c>
      <c r="Q121" s="262">
        <f t="shared" si="9"/>
        <v>189.89</v>
      </c>
    </row>
    <row r="122" hidden="1">
      <c r="A122" s="139"/>
      <c r="B122" s="251">
        <v>3644.0</v>
      </c>
      <c r="C122" s="43" t="s">
        <v>154</v>
      </c>
      <c r="D122" s="43">
        <v>28.74</v>
      </c>
      <c r="E122" s="43">
        <v>30.0</v>
      </c>
      <c r="F122" s="43">
        <v>0.0</v>
      </c>
      <c r="G122" s="43">
        <v>40322.0</v>
      </c>
      <c r="H122" s="43">
        <v>9.37</v>
      </c>
      <c r="I122" s="43" t="s">
        <v>229</v>
      </c>
      <c r="J122" s="43" t="s">
        <v>164</v>
      </c>
      <c r="K122" s="43" t="s">
        <v>203</v>
      </c>
      <c r="L122" s="43" t="s">
        <v>1027</v>
      </c>
      <c r="M122" s="43" t="str">
        <f t="shared" si="2"/>
        <v>750MeV</v>
      </c>
      <c r="N122" s="139" t="str">
        <f t="shared" si="3"/>
        <v>650MeV</v>
      </c>
      <c r="O122" s="261">
        <f t="shared" si="7"/>
        <v>1773.84</v>
      </c>
      <c r="P122" s="261">
        <f t="shared" si="8"/>
        <v>1666.36</v>
      </c>
      <c r="Q122" s="261">
        <f t="shared" si="9"/>
        <v>189.89</v>
      </c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</row>
    <row r="123" hidden="1">
      <c r="A123" s="139"/>
      <c r="B123" s="251">
        <v>3645.0</v>
      </c>
      <c r="C123" s="43" t="s">
        <v>154</v>
      </c>
      <c r="D123" s="43">
        <v>28.74</v>
      </c>
      <c r="E123" s="43">
        <v>30.0</v>
      </c>
      <c r="F123" s="43">
        <v>0.0</v>
      </c>
      <c r="G123" s="43">
        <v>33362.0</v>
      </c>
      <c r="H123" s="43">
        <v>4.24</v>
      </c>
      <c r="I123" s="43" t="s">
        <v>229</v>
      </c>
      <c r="J123" s="43" t="s">
        <v>164</v>
      </c>
      <c r="K123" s="43" t="s">
        <v>203</v>
      </c>
      <c r="L123" s="43" t="s">
        <v>1027</v>
      </c>
      <c r="M123" s="43" t="str">
        <f t="shared" si="2"/>
        <v>750MeV</v>
      </c>
      <c r="N123" s="139" t="str">
        <f t="shared" si="3"/>
        <v>650MeV</v>
      </c>
      <c r="O123" s="261">
        <f t="shared" si="7"/>
        <v>1773.84</v>
      </c>
      <c r="P123" s="261">
        <f t="shared" si="8"/>
        <v>1666.36</v>
      </c>
      <c r="Q123" s="261">
        <f t="shared" si="9"/>
        <v>189.89</v>
      </c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</row>
    <row r="124">
      <c r="A124" s="139"/>
      <c r="B124" s="251">
        <v>3646.0</v>
      </c>
      <c r="C124" s="43" t="s">
        <v>471</v>
      </c>
      <c r="D124" s="43">
        <v>28.74</v>
      </c>
      <c r="E124" s="43">
        <v>30.0</v>
      </c>
      <c r="F124" s="43">
        <v>25.48</v>
      </c>
      <c r="G124" s="43">
        <v>224040.0</v>
      </c>
      <c r="H124" s="43">
        <v>15.03</v>
      </c>
      <c r="I124" s="43" t="s">
        <v>229</v>
      </c>
      <c r="J124" s="43" t="s">
        <v>164</v>
      </c>
      <c r="K124" s="43" t="s">
        <v>203</v>
      </c>
      <c r="L124" s="139"/>
      <c r="M124" s="43" t="str">
        <f t="shared" si="2"/>
        <v>750MeV</v>
      </c>
      <c r="N124" s="139" t="str">
        <f t="shared" si="3"/>
        <v>650MeV</v>
      </c>
      <c r="O124" s="261">
        <f t="shared" si="7"/>
        <v>1773.84</v>
      </c>
      <c r="P124" s="261">
        <f t="shared" si="8"/>
        <v>1666.36</v>
      </c>
      <c r="Q124" s="261">
        <f t="shared" si="9"/>
        <v>215.37</v>
      </c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</row>
    <row r="125">
      <c r="A125" s="139"/>
      <c r="B125" s="251">
        <v>3647.0</v>
      </c>
      <c r="C125" s="43" t="s">
        <v>471</v>
      </c>
      <c r="D125" s="43">
        <v>28.74</v>
      </c>
      <c r="E125" s="43">
        <v>15.0</v>
      </c>
      <c r="F125" s="43">
        <v>11.95</v>
      </c>
      <c r="G125" s="43">
        <v>81579.0</v>
      </c>
      <c r="H125" s="43">
        <v>15.03</v>
      </c>
      <c r="I125" s="43" t="s">
        <v>229</v>
      </c>
      <c r="J125" s="43" t="s">
        <v>164</v>
      </c>
      <c r="K125" s="43" t="s">
        <v>203</v>
      </c>
      <c r="L125" s="139"/>
      <c r="M125" s="43" t="str">
        <f t="shared" si="2"/>
        <v>750MeV</v>
      </c>
      <c r="N125" s="139" t="str">
        <f t="shared" si="3"/>
        <v>650MeV</v>
      </c>
      <c r="O125" s="261">
        <f t="shared" si="7"/>
        <v>1773.84</v>
      </c>
      <c r="P125" s="261">
        <f t="shared" si="8"/>
        <v>1666.36</v>
      </c>
      <c r="Q125" s="261">
        <f t="shared" si="9"/>
        <v>227.32</v>
      </c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</row>
    <row r="126">
      <c r="A126" s="86"/>
      <c r="B126" s="254">
        <v>3648.0</v>
      </c>
      <c r="C126" s="83" t="s">
        <v>471</v>
      </c>
      <c r="D126" s="83">
        <v>28.74</v>
      </c>
      <c r="E126" s="83">
        <v>15.0</v>
      </c>
      <c r="F126" s="83">
        <v>50.1</v>
      </c>
      <c r="G126" s="83">
        <v>1433870.0</v>
      </c>
      <c r="H126" s="83">
        <v>58.98</v>
      </c>
      <c r="I126" s="83" t="s">
        <v>101</v>
      </c>
      <c r="J126" s="83" t="s">
        <v>164</v>
      </c>
      <c r="K126" s="83" t="s">
        <v>203</v>
      </c>
      <c r="L126" s="86"/>
      <c r="M126" s="83" t="str">
        <f t="shared" si="2"/>
        <v>750MeV</v>
      </c>
      <c r="N126" s="86" t="str">
        <f t="shared" si="3"/>
        <v>650MeV</v>
      </c>
      <c r="O126" s="259">
        <f t="shared" si="7"/>
        <v>1773.84</v>
      </c>
      <c r="P126" s="259">
        <f t="shared" si="8"/>
        <v>1716.46</v>
      </c>
      <c r="Q126" s="259">
        <f t="shared" si="9"/>
        <v>227.32</v>
      </c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</row>
    <row r="127">
      <c r="A127" s="86"/>
      <c r="B127" s="254">
        <v>3649.0</v>
      </c>
      <c r="C127" s="83" t="s">
        <v>471</v>
      </c>
      <c r="D127" s="83">
        <v>28.74</v>
      </c>
      <c r="E127" s="83">
        <v>15.0</v>
      </c>
      <c r="F127" s="83">
        <v>52.77</v>
      </c>
      <c r="G127" s="83">
        <v>1484281.0</v>
      </c>
      <c r="H127" s="83">
        <v>61.12</v>
      </c>
      <c r="I127" s="83" t="s">
        <v>101</v>
      </c>
      <c r="J127" s="83" t="s">
        <v>164</v>
      </c>
      <c r="K127" s="83" t="s">
        <v>203</v>
      </c>
      <c r="L127" s="86"/>
      <c r="M127" s="83" t="str">
        <f t="shared" si="2"/>
        <v>750MeV</v>
      </c>
      <c r="N127" s="86" t="str">
        <f t="shared" si="3"/>
        <v>650MeV</v>
      </c>
      <c r="O127" s="259">
        <f t="shared" si="7"/>
        <v>1773.84</v>
      </c>
      <c r="P127" s="259">
        <f t="shared" si="8"/>
        <v>1769.23</v>
      </c>
      <c r="Q127" s="259">
        <f t="shared" si="9"/>
        <v>227.32</v>
      </c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</row>
    <row r="128">
      <c r="A128" s="86"/>
      <c r="B128" s="254">
        <v>3650.0</v>
      </c>
      <c r="C128" s="83" t="s">
        <v>471</v>
      </c>
      <c r="D128" s="83">
        <v>28.74</v>
      </c>
      <c r="E128" s="83">
        <v>15.0</v>
      </c>
      <c r="F128" s="83">
        <v>34.66</v>
      </c>
      <c r="G128" s="83">
        <v>1450077.0</v>
      </c>
      <c r="H128" s="83">
        <v>39.78</v>
      </c>
      <c r="I128" s="83" t="s">
        <v>101</v>
      </c>
      <c r="J128" s="83" t="s">
        <v>164</v>
      </c>
      <c r="K128" s="83" t="s">
        <v>203</v>
      </c>
      <c r="L128" s="83"/>
      <c r="M128" s="83" t="str">
        <f t="shared" si="2"/>
        <v>750MeV</v>
      </c>
      <c r="N128" s="86" t="str">
        <f t="shared" si="3"/>
        <v>650MeV</v>
      </c>
      <c r="O128" s="259">
        <f t="shared" si="7"/>
        <v>1773.84</v>
      </c>
      <c r="P128" s="259">
        <f t="shared" si="8"/>
        <v>1803.89</v>
      </c>
      <c r="Q128" s="259">
        <f t="shared" si="9"/>
        <v>227.32</v>
      </c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</row>
    <row r="129">
      <c r="A129" s="86"/>
      <c r="B129" s="254">
        <v>3651.0</v>
      </c>
      <c r="C129" s="83" t="s">
        <v>471</v>
      </c>
      <c r="D129" s="83">
        <v>28.74</v>
      </c>
      <c r="E129" s="83">
        <v>15.0</v>
      </c>
      <c r="F129" s="83">
        <v>50.04</v>
      </c>
      <c r="G129" s="83">
        <v>1413964.0</v>
      </c>
      <c r="H129" s="83">
        <v>59.54</v>
      </c>
      <c r="I129" s="83" t="s">
        <v>101</v>
      </c>
      <c r="J129" s="83" t="s">
        <v>164</v>
      </c>
      <c r="K129" s="83" t="s">
        <v>203</v>
      </c>
      <c r="L129" s="83"/>
      <c r="M129" s="83" t="str">
        <f t="shared" si="2"/>
        <v>750MeV</v>
      </c>
      <c r="N129" s="86" t="str">
        <f t="shared" si="3"/>
        <v>650MeV</v>
      </c>
      <c r="O129" s="259">
        <f t="shared" si="7"/>
        <v>1773.84</v>
      </c>
      <c r="P129" s="259">
        <f t="shared" si="8"/>
        <v>1853.93</v>
      </c>
      <c r="Q129" s="259">
        <f t="shared" si="9"/>
        <v>227.32</v>
      </c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</row>
    <row r="130">
      <c r="A130" s="157"/>
      <c r="B130" s="254">
        <v>3652.0</v>
      </c>
      <c r="C130" s="83" t="s">
        <v>471</v>
      </c>
      <c r="D130" s="83">
        <v>28.74</v>
      </c>
      <c r="E130" s="83">
        <v>10.0</v>
      </c>
      <c r="F130" s="83">
        <v>11.72</v>
      </c>
      <c r="G130" s="83">
        <v>264780.0</v>
      </c>
      <c r="H130" s="83">
        <v>20.25</v>
      </c>
      <c r="I130" s="83" t="s">
        <v>101</v>
      </c>
      <c r="J130" s="83" t="s">
        <v>164</v>
      </c>
      <c r="K130" s="83" t="s">
        <v>203</v>
      </c>
      <c r="L130" s="83"/>
      <c r="M130" s="83" t="str">
        <f t="shared" si="2"/>
        <v>750MeV</v>
      </c>
      <c r="N130" s="86" t="str">
        <f t="shared" si="3"/>
        <v>650MeV</v>
      </c>
      <c r="O130" s="259">
        <f t="shared" si="7"/>
        <v>1773.84</v>
      </c>
      <c r="P130" s="259">
        <f t="shared" si="8"/>
        <v>1865.65</v>
      </c>
      <c r="Q130" s="259">
        <f t="shared" si="9"/>
        <v>227.32</v>
      </c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</row>
    <row r="131">
      <c r="A131" s="86"/>
      <c r="B131" s="254">
        <v>3653.0</v>
      </c>
      <c r="C131" s="83" t="s">
        <v>471</v>
      </c>
      <c r="D131" s="83">
        <v>28.74</v>
      </c>
      <c r="E131" s="83">
        <v>7.0</v>
      </c>
      <c r="F131" s="83">
        <v>8.16</v>
      </c>
      <c r="G131" s="83">
        <v>157167.0</v>
      </c>
      <c r="H131" s="83">
        <v>19.91</v>
      </c>
      <c r="I131" s="83" t="s">
        <v>101</v>
      </c>
      <c r="J131" s="83" t="s">
        <v>164</v>
      </c>
      <c r="K131" s="83" t="s">
        <v>203</v>
      </c>
      <c r="L131" s="83"/>
      <c r="M131" s="83" t="str">
        <f t="shared" si="2"/>
        <v>750MeV</v>
      </c>
      <c r="N131" s="86" t="str">
        <f t="shared" si="3"/>
        <v>650MeV</v>
      </c>
      <c r="O131" s="259">
        <f t="shared" si="7"/>
        <v>1773.84</v>
      </c>
      <c r="P131" s="259">
        <f t="shared" si="8"/>
        <v>1873.81</v>
      </c>
      <c r="Q131" s="259">
        <f t="shared" si="9"/>
        <v>227.32</v>
      </c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</row>
    <row r="132">
      <c r="A132" s="86"/>
      <c r="B132" s="254">
        <v>3654.0</v>
      </c>
      <c r="C132" s="83" t="s">
        <v>475</v>
      </c>
      <c r="D132" s="83">
        <v>28.74</v>
      </c>
      <c r="E132" s="83">
        <v>10.0</v>
      </c>
      <c r="F132" s="83">
        <v>22.78</v>
      </c>
      <c r="G132" s="83">
        <v>522809.0</v>
      </c>
      <c r="H132" s="83">
        <v>39.26</v>
      </c>
      <c r="I132" s="83" t="s">
        <v>101</v>
      </c>
      <c r="J132" s="83" t="s">
        <v>53</v>
      </c>
      <c r="K132" s="83" t="s">
        <v>203</v>
      </c>
      <c r="L132" s="83"/>
      <c r="M132" s="83" t="str">
        <f t="shared" si="2"/>
        <v>750MeV</v>
      </c>
      <c r="N132" s="86" t="str">
        <f t="shared" si="3"/>
        <v>650MeV</v>
      </c>
      <c r="O132" s="259">
        <f t="shared" si="7"/>
        <v>1773.84</v>
      </c>
      <c r="P132" s="259">
        <f t="shared" si="8"/>
        <v>1896.59</v>
      </c>
      <c r="Q132" s="259">
        <f t="shared" si="9"/>
        <v>227.32</v>
      </c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</row>
    <row r="133">
      <c r="A133" s="86"/>
      <c r="B133" s="254">
        <v>3655.0</v>
      </c>
      <c r="C133" s="83" t="s">
        <v>471</v>
      </c>
      <c r="D133" s="83">
        <v>28.74</v>
      </c>
      <c r="E133" s="83">
        <v>15.0</v>
      </c>
      <c r="F133" s="83">
        <v>8.63</v>
      </c>
      <c r="G133" s="83">
        <v>223872.0</v>
      </c>
      <c r="H133" s="83">
        <v>10.22</v>
      </c>
      <c r="I133" s="83" t="s">
        <v>101</v>
      </c>
      <c r="J133" s="83" t="s">
        <v>164</v>
      </c>
      <c r="K133" s="83" t="s">
        <v>223</v>
      </c>
      <c r="L133" s="83"/>
      <c r="M133" s="83" t="str">
        <f t="shared" si="2"/>
        <v>750MeV</v>
      </c>
      <c r="N133" s="86" t="str">
        <f t="shared" si="3"/>
        <v>650MeV</v>
      </c>
      <c r="O133" s="259">
        <f t="shared" si="7"/>
        <v>1773.84</v>
      </c>
      <c r="P133" s="259">
        <f t="shared" si="8"/>
        <v>1905.22</v>
      </c>
      <c r="Q133" s="259">
        <f t="shared" si="9"/>
        <v>227.32</v>
      </c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</row>
    <row r="134">
      <c r="A134" s="76"/>
      <c r="F134" s="52"/>
      <c r="G134" s="52"/>
      <c r="H134" s="52"/>
      <c r="I134" s="52"/>
      <c r="J134" s="52"/>
      <c r="K134" s="76"/>
      <c r="L134" s="52"/>
      <c r="M134" s="52" t="str">
        <f t="shared" si="2"/>
        <v>750MeV</v>
      </c>
      <c r="N134" s="76" t="str">
        <f t="shared" si="3"/>
        <v>650MeV</v>
      </c>
      <c r="O134" s="262">
        <f t="shared" si="7"/>
        <v>1773.84</v>
      </c>
      <c r="P134" s="262">
        <f t="shared" si="8"/>
        <v>1905.22</v>
      </c>
      <c r="Q134" s="262">
        <f t="shared" si="9"/>
        <v>227.32</v>
      </c>
    </row>
    <row r="135">
      <c r="A135" s="76"/>
      <c r="B135" s="52"/>
      <c r="C135" s="52"/>
      <c r="D135" s="52"/>
      <c r="E135" s="52"/>
      <c r="F135" s="52"/>
      <c r="G135" s="52"/>
      <c r="H135" s="52"/>
      <c r="I135" s="52"/>
      <c r="J135" s="52"/>
      <c r="K135" s="76"/>
      <c r="L135" s="52"/>
      <c r="M135" s="52" t="str">
        <f t="shared" si="2"/>
        <v>750MeV</v>
      </c>
      <c r="N135" s="76" t="str">
        <f t="shared" si="3"/>
        <v>650MeV</v>
      </c>
      <c r="O135" s="262">
        <f t="shared" si="7"/>
        <v>1773.84</v>
      </c>
      <c r="P135" s="262">
        <f t="shared" si="8"/>
        <v>1905.22</v>
      </c>
      <c r="Q135" s="262">
        <f t="shared" si="9"/>
        <v>227.32</v>
      </c>
    </row>
    <row r="136">
      <c r="A136" s="76"/>
      <c r="B136" s="76"/>
      <c r="C136" s="76"/>
      <c r="D136" s="52"/>
      <c r="E136" s="76"/>
      <c r="F136" s="76"/>
      <c r="G136" s="76"/>
      <c r="H136" s="76"/>
      <c r="I136" s="52"/>
      <c r="J136" s="52"/>
      <c r="K136" s="76"/>
      <c r="L136" s="76"/>
      <c r="M136" s="52" t="str">
        <f t="shared" si="2"/>
        <v>750MeV</v>
      </c>
      <c r="N136" s="76" t="str">
        <f t="shared" si="3"/>
        <v>650MeV</v>
      </c>
      <c r="O136" s="262">
        <f t="shared" si="7"/>
        <v>1773.84</v>
      </c>
      <c r="P136" s="262">
        <f t="shared" si="8"/>
        <v>1905.22</v>
      </c>
      <c r="Q136" s="262">
        <f t="shared" si="9"/>
        <v>227.32</v>
      </c>
    </row>
    <row r="137">
      <c r="A137" s="76"/>
      <c r="B137" s="76"/>
      <c r="C137" s="76"/>
      <c r="D137" s="52"/>
      <c r="E137" s="76"/>
      <c r="F137" s="76"/>
      <c r="G137" s="76"/>
      <c r="H137" s="76"/>
      <c r="I137" s="52"/>
      <c r="J137" s="52"/>
      <c r="K137" s="76"/>
      <c r="L137" s="76"/>
      <c r="M137" s="52" t="str">
        <f t="shared" si="2"/>
        <v>750MeV</v>
      </c>
      <c r="N137" s="76" t="str">
        <f t="shared" si="3"/>
        <v>650MeV</v>
      </c>
      <c r="O137" s="262">
        <f t="shared" si="7"/>
        <v>1773.84</v>
      </c>
      <c r="P137" s="262">
        <f t="shared" si="8"/>
        <v>1905.22</v>
      </c>
      <c r="Q137" s="262">
        <f t="shared" si="9"/>
        <v>227.32</v>
      </c>
    </row>
    <row r="138">
      <c r="A138" s="76"/>
      <c r="B138" s="76"/>
      <c r="C138" s="76"/>
      <c r="D138" s="52"/>
      <c r="E138" s="76"/>
      <c r="F138" s="76"/>
      <c r="G138" s="76"/>
      <c r="H138" s="76"/>
      <c r="I138" s="52"/>
      <c r="J138" s="52"/>
      <c r="K138" s="76"/>
      <c r="L138" s="76"/>
      <c r="M138" s="52" t="str">
        <f t="shared" si="2"/>
        <v>750MeV</v>
      </c>
      <c r="N138" s="76" t="str">
        <f t="shared" si="3"/>
        <v>650MeV</v>
      </c>
      <c r="O138" s="262">
        <f t="shared" si="7"/>
        <v>1773.84</v>
      </c>
      <c r="P138" s="262">
        <f t="shared" si="8"/>
        <v>1905.22</v>
      </c>
      <c r="Q138" s="262">
        <f t="shared" si="9"/>
        <v>227.32</v>
      </c>
    </row>
    <row r="139">
      <c r="A139" s="76"/>
      <c r="B139" s="76"/>
      <c r="C139" s="76"/>
      <c r="D139" s="52"/>
      <c r="E139" s="76"/>
      <c r="F139" s="76"/>
      <c r="G139" s="76"/>
      <c r="H139" s="76"/>
      <c r="I139" s="52"/>
      <c r="J139" s="52"/>
      <c r="K139" s="76"/>
      <c r="L139" s="76"/>
      <c r="M139" s="52" t="str">
        <f t="shared" si="2"/>
        <v>750MeV</v>
      </c>
      <c r="N139" s="76" t="str">
        <f t="shared" si="3"/>
        <v>650MeV</v>
      </c>
      <c r="O139" s="262">
        <f t="shared" si="7"/>
        <v>1773.84</v>
      </c>
      <c r="P139" s="262">
        <f t="shared" si="8"/>
        <v>1905.22</v>
      </c>
      <c r="Q139" s="262">
        <f t="shared" si="9"/>
        <v>227.32</v>
      </c>
    </row>
    <row r="140">
      <c r="A140" s="76"/>
      <c r="B140" s="76"/>
      <c r="C140" s="76"/>
      <c r="D140" s="52"/>
      <c r="E140" s="76"/>
      <c r="F140" s="76"/>
      <c r="G140" s="76"/>
      <c r="H140" s="76"/>
      <c r="I140" s="52"/>
      <c r="J140" s="52"/>
      <c r="K140" s="76"/>
      <c r="L140" s="76"/>
      <c r="M140" s="52" t="str">
        <f t="shared" si="2"/>
        <v>750MeV</v>
      </c>
      <c r="N140" s="76" t="str">
        <f t="shared" si="3"/>
        <v>650MeV</v>
      </c>
      <c r="O140" s="262">
        <f t="shared" si="7"/>
        <v>1773.84</v>
      </c>
      <c r="P140" s="262">
        <f t="shared" si="8"/>
        <v>1905.22</v>
      </c>
      <c r="Q140" s="262">
        <f t="shared" si="9"/>
        <v>227.32</v>
      </c>
    </row>
    <row r="141">
      <c r="A141" s="76"/>
      <c r="B141" s="76"/>
      <c r="C141" s="76"/>
      <c r="D141" s="52"/>
      <c r="E141" s="76"/>
      <c r="F141" s="76"/>
      <c r="G141" s="76"/>
      <c r="H141" s="76"/>
      <c r="I141" s="52"/>
      <c r="J141" s="52"/>
      <c r="K141" s="76"/>
      <c r="L141" s="76"/>
      <c r="M141" s="52" t="str">
        <f t="shared" si="2"/>
        <v>750MeV</v>
      </c>
      <c r="N141" s="76" t="str">
        <f t="shared" si="3"/>
        <v>650MeV</v>
      </c>
      <c r="O141" s="262">
        <f t="shared" si="7"/>
        <v>1773.84</v>
      </c>
      <c r="P141" s="262">
        <f t="shared" si="8"/>
        <v>1905.22</v>
      </c>
      <c r="Q141" s="262">
        <f t="shared" si="9"/>
        <v>227.32</v>
      </c>
    </row>
    <row r="142">
      <c r="A142" s="76"/>
      <c r="B142" s="52"/>
      <c r="C142" s="52"/>
      <c r="D142" s="52"/>
      <c r="E142" s="52"/>
      <c r="F142" s="52"/>
      <c r="G142" s="52"/>
      <c r="H142" s="52"/>
      <c r="I142" s="52"/>
      <c r="J142" s="52"/>
      <c r="K142" s="76"/>
      <c r="L142" s="52"/>
      <c r="M142" s="52" t="str">
        <f t="shared" si="2"/>
        <v>750MeV</v>
      </c>
      <c r="N142" s="76" t="str">
        <f t="shared" si="3"/>
        <v>650MeV</v>
      </c>
      <c r="O142" s="262">
        <f t="shared" si="7"/>
        <v>1773.84</v>
      </c>
      <c r="P142" s="262">
        <f t="shared" si="8"/>
        <v>1905.22</v>
      </c>
      <c r="Q142" s="262">
        <f t="shared" si="9"/>
        <v>227.32</v>
      </c>
    </row>
    <row r="143">
      <c r="A143" s="76"/>
      <c r="B143" s="52"/>
      <c r="C143" s="52"/>
      <c r="D143" s="52"/>
      <c r="E143" s="52"/>
      <c r="F143" s="52"/>
      <c r="G143" s="52"/>
      <c r="H143" s="52"/>
      <c r="I143" s="52"/>
      <c r="J143" s="52"/>
      <c r="K143" s="76"/>
      <c r="L143" s="52"/>
      <c r="M143" s="52" t="str">
        <f t="shared" si="2"/>
        <v>750MeV</v>
      </c>
      <c r="N143" s="76" t="str">
        <f t="shared" si="3"/>
        <v>650MeV</v>
      </c>
      <c r="O143" s="262">
        <f t="shared" si="7"/>
        <v>1773.84</v>
      </c>
      <c r="P143" s="262">
        <f t="shared" si="8"/>
        <v>1905.22</v>
      </c>
      <c r="Q143" s="262">
        <f t="shared" si="9"/>
        <v>227.32</v>
      </c>
    </row>
    <row r="144">
      <c r="A144" s="76"/>
      <c r="B144" s="52"/>
      <c r="C144" s="52"/>
      <c r="D144" s="52"/>
      <c r="E144" s="52"/>
      <c r="F144" s="52"/>
      <c r="G144" s="52"/>
      <c r="H144" s="52"/>
      <c r="I144" s="52"/>
      <c r="J144" s="52"/>
      <c r="K144" s="76"/>
      <c r="L144" s="52"/>
      <c r="M144" s="52" t="str">
        <f t="shared" si="2"/>
        <v>750MeV</v>
      </c>
      <c r="N144" s="76" t="str">
        <f t="shared" si="3"/>
        <v>650MeV</v>
      </c>
      <c r="O144" s="262">
        <f t="shared" si="7"/>
        <v>1773.84</v>
      </c>
      <c r="P144" s="262">
        <f t="shared" si="8"/>
        <v>1905.22</v>
      </c>
      <c r="Q144" s="262">
        <f t="shared" si="9"/>
        <v>227.32</v>
      </c>
    </row>
    <row r="145">
      <c r="A145" s="76"/>
      <c r="B145" s="52"/>
      <c r="C145" s="52"/>
      <c r="D145" s="52"/>
      <c r="E145" s="52"/>
      <c r="F145" s="52"/>
      <c r="G145" s="52"/>
      <c r="H145" s="52"/>
      <c r="I145" s="52"/>
      <c r="J145" s="52"/>
      <c r="K145" s="76"/>
      <c r="L145" s="52"/>
      <c r="M145" s="52" t="str">
        <f t="shared" si="2"/>
        <v>750MeV</v>
      </c>
      <c r="N145" s="76" t="str">
        <f t="shared" si="3"/>
        <v>650MeV</v>
      </c>
      <c r="O145" s="262">
        <f t="shared" si="7"/>
        <v>1773.84</v>
      </c>
      <c r="P145" s="262">
        <f t="shared" si="8"/>
        <v>1905.22</v>
      </c>
      <c r="Q145" s="262">
        <f t="shared" si="9"/>
        <v>227.32</v>
      </c>
    </row>
    <row r="146">
      <c r="A146" s="76"/>
      <c r="B146" s="52"/>
      <c r="C146" s="52"/>
      <c r="D146" s="52"/>
      <c r="E146" s="52"/>
      <c r="F146" s="52"/>
      <c r="G146" s="52"/>
      <c r="H146" s="52"/>
      <c r="I146" s="52"/>
      <c r="J146" s="52"/>
      <c r="K146" s="76"/>
      <c r="L146" s="52"/>
      <c r="M146" s="52" t="str">
        <f t="shared" si="2"/>
        <v>750MeV</v>
      </c>
      <c r="N146" s="76" t="str">
        <f t="shared" si="3"/>
        <v>650MeV</v>
      </c>
      <c r="O146" s="262">
        <f t="shared" si="7"/>
        <v>1773.84</v>
      </c>
      <c r="P146" s="262">
        <f t="shared" si="8"/>
        <v>1905.22</v>
      </c>
      <c r="Q146" s="262">
        <f t="shared" si="9"/>
        <v>227.32</v>
      </c>
    </row>
    <row r="147">
      <c r="A147" s="76"/>
      <c r="B147" s="52"/>
      <c r="C147" s="52"/>
      <c r="D147" s="52"/>
      <c r="E147" s="52"/>
      <c r="F147" s="52"/>
      <c r="G147" s="52"/>
      <c r="H147" s="52"/>
      <c r="I147" s="52"/>
      <c r="J147" s="52"/>
      <c r="K147" s="76"/>
      <c r="L147" s="52"/>
      <c r="M147" s="52" t="str">
        <f t="shared" si="2"/>
        <v>750MeV</v>
      </c>
      <c r="N147" s="76" t="str">
        <f t="shared" si="3"/>
        <v>650MeV</v>
      </c>
      <c r="O147" s="262">
        <f t="shared" si="7"/>
        <v>1773.84</v>
      </c>
      <c r="P147" s="262">
        <f t="shared" si="8"/>
        <v>1905.22</v>
      </c>
      <c r="Q147" s="262">
        <f t="shared" si="9"/>
        <v>227.32</v>
      </c>
    </row>
    <row r="148">
      <c r="A148" s="76"/>
      <c r="B148" s="52"/>
      <c r="C148" s="52"/>
      <c r="D148" s="52"/>
      <c r="E148" s="52"/>
      <c r="F148" s="52"/>
      <c r="G148" s="52"/>
      <c r="H148" s="52"/>
      <c r="I148" s="52"/>
      <c r="J148" s="52"/>
      <c r="K148" s="76"/>
      <c r="L148" s="52"/>
      <c r="M148" s="52" t="str">
        <f t="shared" si="2"/>
        <v>750MeV</v>
      </c>
      <c r="N148" s="76" t="str">
        <f t="shared" si="3"/>
        <v>650MeV</v>
      </c>
      <c r="O148" s="262">
        <f t="shared" si="7"/>
        <v>1773.84</v>
      </c>
      <c r="P148" s="262">
        <f t="shared" si="8"/>
        <v>1905.22</v>
      </c>
      <c r="Q148" s="262">
        <f t="shared" si="9"/>
        <v>227.32</v>
      </c>
    </row>
    <row r="149" ht="15.0" customHeight="1">
      <c r="A149" s="76"/>
      <c r="B149" s="76"/>
      <c r="C149" s="76"/>
      <c r="D149" s="52"/>
      <c r="E149" s="76"/>
      <c r="F149" s="76"/>
      <c r="G149" s="76"/>
      <c r="H149" s="76"/>
      <c r="I149" s="52"/>
      <c r="J149" s="52"/>
      <c r="K149" s="76"/>
      <c r="L149" s="76"/>
      <c r="M149" s="52" t="str">
        <f t="shared" si="2"/>
        <v>750MeV</v>
      </c>
      <c r="N149" s="76" t="str">
        <f t="shared" si="3"/>
        <v>650MeV</v>
      </c>
      <c r="O149" s="262">
        <f t="shared" si="7"/>
        <v>1773.84</v>
      </c>
      <c r="P149" s="262">
        <f t="shared" si="8"/>
        <v>1905.22</v>
      </c>
      <c r="Q149" s="262">
        <f t="shared" si="9"/>
        <v>227.32</v>
      </c>
    </row>
    <row r="150">
      <c r="A150" s="76"/>
      <c r="B150" s="52"/>
      <c r="C150" s="52"/>
      <c r="D150" s="52"/>
      <c r="E150" s="52"/>
      <c r="F150" s="52"/>
      <c r="G150" s="52"/>
      <c r="H150" s="52"/>
      <c r="I150" s="52"/>
      <c r="J150" s="52"/>
      <c r="K150" s="76"/>
      <c r="L150" s="52"/>
      <c r="M150" s="52" t="str">
        <f t="shared" si="2"/>
        <v>750MeV</v>
      </c>
      <c r="N150" s="76" t="str">
        <f t="shared" si="3"/>
        <v>650MeV</v>
      </c>
      <c r="O150" s="262">
        <f t="shared" si="7"/>
        <v>1773.84</v>
      </c>
      <c r="P150" s="262">
        <f t="shared" si="8"/>
        <v>1905.22</v>
      </c>
      <c r="Q150" s="262">
        <f t="shared" si="9"/>
        <v>227.32</v>
      </c>
    </row>
    <row r="151">
      <c r="A151" s="76"/>
      <c r="B151" s="52"/>
      <c r="C151" s="52"/>
      <c r="D151" s="52"/>
      <c r="E151" s="52"/>
      <c r="F151" s="52"/>
      <c r="G151" s="52"/>
      <c r="H151" s="52"/>
      <c r="I151" s="52"/>
      <c r="J151" s="52"/>
      <c r="K151" s="76"/>
      <c r="L151" s="52"/>
      <c r="M151" s="52" t="str">
        <f t="shared" si="2"/>
        <v>750MeV</v>
      </c>
      <c r="N151" s="76" t="str">
        <f t="shared" si="3"/>
        <v>650MeV</v>
      </c>
      <c r="O151" s="262">
        <f t="shared" si="7"/>
        <v>1773.84</v>
      </c>
      <c r="P151" s="262">
        <f t="shared" si="8"/>
        <v>1905.22</v>
      </c>
      <c r="Q151" s="262">
        <f t="shared" si="9"/>
        <v>227.32</v>
      </c>
    </row>
    <row r="152">
      <c r="A152" s="76"/>
      <c r="B152" s="52"/>
      <c r="C152" s="52"/>
      <c r="D152" s="52"/>
      <c r="E152" s="52"/>
      <c r="F152" s="52"/>
      <c r="G152" s="52"/>
      <c r="H152" s="52"/>
      <c r="I152" s="52"/>
      <c r="J152" s="52"/>
      <c r="K152" s="76"/>
      <c r="L152" s="52"/>
      <c r="M152" s="52" t="str">
        <f t="shared" si="2"/>
        <v>750MeV</v>
      </c>
      <c r="N152" s="76" t="str">
        <f t="shared" si="3"/>
        <v>650MeV</v>
      </c>
      <c r="O152" s="262">
        <f t="shared" si="7"/>
        <v>1773.84</v>
      </c>
      <c r="P152" s="262">
        <f t="shared" si="8"/>
        <v>1905.22</v>
      </c>
      <c r="Q152" s="262">
        <f t="shared" si="9"/>
        <v>227.32</v>
      </c>
    </row>
    <row r="153">
      <c r="A153" s="76"/>
      <c r="B153" s="52"/>
      <c r="C153" s="52"/>
      <c r="D153" s="52"/>
      <c r="E153" s="52"/>
      <c r="F153" s="52"/>
      <c r="G153" s="52"/>
      <c r="H153" s="52"/>
      <c r="I153" s="52"/>
      <c r="J153" s="52"/>
      <c r="K153" s="76"/>
      <c r="L153" s="52"/>
      <c r="M153" s="52" t="str">
        <f t="shared" si="2"/>
        <v>750MeV</v>
      </c>
      <c r="N153" s="76" t="str">
        <f t="shared" si="3"/>
        <v>650MeV</v>
      </c>
      <c r="O153" s="262">
        <f t="shared" si="7"/>
        <v>1773.84</v>
      </c>
      <c r="P153" s="262">
        <f t="shared" si="8"/>
        <v>1905.22</v>
      </c>
      <c r="Q153" s="262">
        <f t="shared" si="9"/>
        <v>227.32</v>
      </c>
    </row>
    <row r="154">
      <c r="A154" s="76"/>
      <c r="B154" s="52"/>
      <c r="C154" s="52"/>
      <c r="D154" s="52"/>
      <c r="E154" s="52"/>
      <c r="F154" s="52"/>
      <c r="G154" s="52"/>
      <c r="H154" s="52"/>
      <c r="I154" s="52"/>
      <c r="J154" s="52"/>
      <c r="K154" s="76"/>
      <c r="L154" s="52"/>
      <c r="M154" s="52" t="str">
        <f t="shared" si="2"/>
        <v>750MeV</v>
      </c>
      <c r="N154" s="76" t="str">
        <f t="shared" si="3"/>
        <v>650MeV</v>
      </c>
      <c r="O154" s="262">
        <f t="shared" si="7"/>
        <v>1773.84</v>
      </c>
      <c r="P154" s="262">
        <f t="shared" si="8"/>
        <v>1905.22</v>
      </c>
      <c r="Q154" s="262">
        <f t="shared" si="9"/>
        <v>227.32</v>
      </c>
    </row>
    <row r="155">
      <c r="A155" s="76"/>
      <c r="B155" s="76"/>
      <c r="C155" s="76"/>
      <c r="D155" s="52"/>
      <c r="E155" s="76"/>
      <c r="F155" s="76"/>
      <c r="G155" s="76"/>
      <c r="H155" s="76"/>
      <c r="I155" s="52"/>
      <c r="J155" s="52"/>
      <c r="K155" s="76"/>
      <c r="L155" s="76"/>
      <c r="M155" s="52" t="str">
        <f t="shared" si="2"/>
        <v>750MeV</v>
      </c>
      <c r="N155" s="76" t="str">
        <f t="shared" si="3"/>
        <v>650MeV</v>
      </c>
      <c r="O155" s="262">
        <f t="shared" si="7"/>
        <v>1773.84</v>
      </c>
      <c r="P155" s="262">
        <f t="shared" si="8"/>
        <v>1905.22</v>
      </c>
      <c r="Q155" s="262">
        <f t="shared" si="9"/>
        <v>227.32</v>
      </c>
    </row>
    <row r="156">
      <c r="A156" s="76"/>
      <c r="B156" s="76"/>
      <c r="C156" s="76"/>
      <c r="D156" s="52"/>
      <c r="E156" s="76"/>
      <c r="F156" s="76"/>
      <c r="G156" s="76"/>
      <c r="H156" s="76"/>
      <c r="I156" s="52"/>
      <c r="J156" s="52"/>
      <c r="K156" s="76"/>
      <c r="L156" s="76"/>
      <c r="M156" s="52" t="str">
        <f t="shared" si="2"/>
        <v>750MeV</v>
      </c>
      <c r="N156" s="76" t="str">
        <f t="shared" si="3"/>
        <v>650MeV</v>
      </c>
      <c r="O156" s="262">
        <f t="shared" si="7"/>
        <v>1773.84</v>
      </c>
      <c r="P156" s="262">
        <f t="shared" si="8"/>
        <v>1905.22</v>
      </c>
      <c r="Q156" s="262">
        <f t="shared" si="9"/>
        <v>227.32</v>
      </c>
    </row>
    <row r="157">
      <c r="A157" s="76"/>
      <c r="B157" s="76"/>
      <c r="C157" s="76"/>
      <c r="D157" s="52"/>
      <c r="E157" s="76"/>
      <c r="F157" s="76"/>
      <c r="G157" s="76"/>
      <c r="H157" s="76"/>
      <c r="I157" s="52"/>
      <c r="J157" s="52"/>
      <c r="K157" s="76"/>
      <c r="L157" s="76"/>
      <c r="M157" s="52" t="str">
        <f t="shared" si="2"/>
        <v>750MeV</v>
      </c>
      <c r="N157" s="76" t="str">
        <f t="shared" si="3"/>
        <v>650MeV</v>
      </c>
      <c r="O157" s="262">
        <f t="shared" si="7"/>
        <v>1773.84</v>
      </c>
      <c r="P157" s="262">
        <f t="shared" si="8"/>
        <v>1905.22</v>
      </c>
      <c r="Q157" s="262">
        <f t="shared" si="9"/>
        <v>227.32</v>
      </c>
    </row>
    <row r="158">
      <c r="A158" s="76"/>
      <c r="B158" s="76"/>
      <c r="C158" s="76"/>
      <c r="D158" s="52"/>
      <c r="E158" s="76"/>
      <c r="F158" s="76"/>
      <c r="G158" s="76"/>
      <c r="H158" s="76"/>
      <c r="I158" s="52"/>
      <c r="J158" s="52"/>
      <c r="K158" s="76"/>
      <c r="L158" s="76"/>
      <c r="M158" s="52" t="str">
        <f t="shared" si="2"/>
        <v>750MeV</v>
      </c>
      <c r="N158" s="76" t="str">
        <f t="shared" si="3"/>
        <v>650MeV</v>
      </c>
      <c r="O158" s="262">
        <f t="shared" si="7"/>
        <v>1773.84</v>
      </c>
      <c r="P158" s="262">
        <f t="shared" si="8"/>
        <v>1905.22</v>
      </c>
      <c r="Q158" s="262">
        <f t="shared" si="9"/>
        <v>227.32</v>
      </c>
    </row>
    <row r="159">
      <c r="A159" s="76"/>
      <c r="B159" s="76"/>
      <c r="C159" s="76"/>
      <c r="D159" s="52"/>
      <c r="E159" s="76"/>
      <c r="F159" s="76"/>
      <c r="G159" s="76"/>
      <c r="H159" s="76"/>
      <c r="I159" s="52"/>
      <c r="J159" s="52"/>
      <c r="K159" s="76"/>
      <c r="L159" s="76"/>
      <c r="M159" s="52" t="str">
        <f t="shared" si="2"/>
        <v>750MeV</v>
      </c>
      <c r="N159" s="76" t="str">
        <f t="shared" si="3"/>
        <v>650MeV</v>
      </c>
      <c r="O159" s="262">
        <f t="shared" si="7"/>
        <v>1773.84</v>
      </c>
      <c r="P159" s="262">
        <f t="shared" si="8"/>
        <v>1905.22</v>
      </c>
      <c r="Q159" s="262">
        <f t="shared" si="9"/>
        <v>227.32</v>
      </c>
    </row>
    <row r="160">
      <c r="A160" s="76"/>
      <c r="B160" s="76"/>
      <c r="C160" s="76"/>
      <c r="D160" s="52"/>
      <c r="E160" s="76"/>
      <c r="F160" s="76"/>
      <c r="G160" s="76"/>
      <c r="H160" s="76"/>
      <c r="I160" s="52"/>
      <c r="J160" s="52"/>
      <c r="K160" s="76"/>
      <c r="L160" s="76"/>
      <c r="M160" s="52" t="str">
        <f t="shared" si="2"/>
        <v>750MeV</v>
      </c>
      <c r="N160" s="76" t="str">
        <f t="shared" si="3"/>
        <v>650MeV</v>
      </c>
      <c r="O160" s="262">
        <f t="shared" si="7"/>
        <v>1773.84</v>
      </c>
      <c r="P160" s="262">
        <f t="shared" si="8"/>
        <v>1905.22</v>
      </c>
      <c r="Q160" s="262">
        <f t="shared" si="9"/>
        <v>227.32</v>
      </c>
    </row>
    <row r="161">
      <c r="A161" s="76"/>
      <c r="B161" s="76"/>
      <c r="C161" s="76"/>
      <c r="D161" s="52"/>
      <c r="E161" s="76"/>
      <c r="F161" s="76"/>
      <c r="G161" s="76"/>
      <c r="H161" s="76"/>
      <c r="I161" s="52"/>
      <c r="J161" s="52"/>
      <c r="K161" s="76"/>
      <c r="L161" s="76"/>
      <c r="M161" s="52" t="str">
        <f t="shared" si="2"/>
        <v>750MeV</v>
      </c>
      <c r="N161" s="76" t="str">
        <f t="shared" si="3"/>
        <v>650MeV</v>
      </c>
      <c r="O161" s="262">
        <f t="shared" si="7"/>
        <v>1773.84</v>
      </c>
      <c r="P161" s="262">
        <f t="shared" si="8"/>
        <v>1905.22</v>
      </c>
      <c r="Q161" s="262">
        <f t="shared" si="9"/>
        <v>227.32</v>
      </c>
    </row>
    <row r="162">
      <c r="A162" s="76"/>
      <c r="B162" s="76"/>
      <c r="C162" s="76"/>
      <c r="D162" s="52"/>
      <c r="E162" s="76"/>
      <c r="F162" s="76"/>
      <c r="G162" s="76"/>
      <c r="H162" s="76"/>
      <c r="I162" s="52"/>
      <c r="J162" s="52"/>
      <c r="K162" s="76"/>
      <c r="L162" s="76"/>
      <c r="M162" s="52" t="str">
        <f t="shared" si="2"/>
        <v>750MeV</v>
      </c>
      <c r="N162" s="76" t="str">
        <f t="shared" si="3"/>
        <v>650MeV</v>
      </c>
      <c r="O162" s="262">
        <f t="shared" si="7"/>
        <v>1773.84</v>
      </c>
      <c r="P162" s="262">
        <f t="shared" si="8"/>
        <v>1905.22</v>
      </c>
      <c r="Q162" s="262">
        <f t="shared" si="9"/>
        <v>227.32</v>
      </c>
    </row>
    <row r="163">
      <c r="A163" s="156"/>
      <c r="B163" s="52"/>
      <c r="C163" s="52"/>
      <c r="D163" s="52"/>
      <c r="E163" s="52"/>
      <c r="F163" s="52"/>
      <c r="G163" s="52"/>
      <c r="H163" s="52"/>
      <c r="I163" s="52"/>
      <c r="J163" s="52"/>
      <c r="K163" s="76"/>
      <c r="L163" s="52"/>
      <c r="M163" s="52" t="str">
        <f t="shared" si="2"/>
        <v>750MeV</v>
      </c>
      <c r="N163" s="76" t="str">
        <f t="shared" si="3"/>
        <v>650MeV</v>
      </c>
      <c r="O163" s="262">
        <f t="shared" si="7"/>
        <v>1773.84</v>
      </c>
      <c r="P163" s="262">
        <f t="shared" si="8"/>
        <v>1905.22</v>
      </c>
      <c r="Q163" s="262">
        <f t="shared" si="9"/>
        <v>227.32</v>
      </c>
    </row>
    <row r="164">
      <c r="A164" s="76"/>
      <c r="B164" s="52"/>
      <c r="C164" s="52"/>
      <c r="D164" s="52"/>
      <c r="E164" s="52"/>
      <c r="F164" s="52"/>
      <c r="G164" s="52"/>
      <c r="H164" s="52"/>
      <c r="I164" s="52"/>
      <c r="J164" s="52"/>
      <c r="K164" s="76"/>
      <c r="L164" s="52"/>
      <c r="M164" s="52" t="str">
        <f t="shared" si="2"/>
        <v>750MeV</v>
      </c>
      <c r="N164" s="76" t="str">
        <f t="shared" si="3"/>
        <v>650MeV</v>
      </c>
      <c r="O164" s="262">
        <f t="shared" si="7"/>
        <v>1773.84</v>
      </c>
      <c r="P164" s="262">
        <f t="shared" si="8"/>
        <v>1905.22</v>
      </c>
      <c r="Q164" s="262">
        <f t="shared" si="9"/>
        <v>227.32</v>
      </c>
    </row>
    <row r="165">
      <c r="A165" s="76"/>
      <c r="B165" s="52"/>
      <c r="C165" s="52"/>
      <c r="D165" s="52"/>
      <c r="E165" s="52"/>
      <c r="F165" s="52"/>
      <c r="G165" s="52"/>
      <c r="H165" s="52"/>
      <c r="I165" s="52"/>
      <c r="J165" s="52"/>
      <c r="K165" s="76"/>
      <c r="L165" s="52"/>
      <c r="M165" s="52" t="str">
        <f t="shared" si="2"/>
        <v>750MeV</v>
      </c>
      <c r="N165" s="76" t="str">
        <f t="shared" si="3"/>
        <v>650MeV</v>
      </c>
      <c r="O165" s="262">
        <f t="shared" si="7"/>
        <v>1773.84</v>
      </c>
      <c r="P165" s="262">
        <f t="shared" si="8"/>
        <v>1905.22</v>
      </c>
      <c r="Q165" s="262">
        <f t="shared" si="9"/>
        <v>227.32</v>
      </c>
    </row>
    <row r="166">
      <c r="A166" s="76"/>
      <c r="B166" s="52"/>
      <c r="C166" s="52"/>
      <c r="D166" s="52"/>
      <c r="E166" s="52"/>
      <c r="F166" s="52"/>
      <c r="G166" s="52"/>
      <c r="H166" s="52"/>
      <c r="I166" s="52"/>
      <c r="J166" s="52"/>
      <c r="K166" s="76"/>
      <c r="L166" s="52"/>
      <c r="M166" s="52" t="str">
        <f t="shared" si="2"/>
        <v>750MeV</v>
      </c>
      <c r="N166" s="76" t="str">
        <f t="shared" si="3"/>
        <v>650MeV</v>
      </c>
      <c r="O166" s="262">
        <f t="shared" si="7"/>
        <v>1773.84</v>
      </c>
      <c r="P166" s="262">
        <f t="shared" si="8"/>
        <v>1905.22</v>
      </c>
      <c r="Q166" s="262">
        <f t="shared" si="9"/>
        <v>227.32</v>
      </c>
    </row>
    <row r="167">
      <c r="A167" s="76"/>
      <c r="B167" s="52"/>
      <c r="C167" s="52"/>
      <c r="D167" s="52"/>
      <c r="E167" s="52"/>
      <c r="F167" s="52"/>
      <c r="G167" s="52"/>
      <c r="H167" s="52"/>
      <c r="I167" s="52"/>
      <c r="J167" s="52"/>
      <c r="K167" s="76"/>
      <c r="L167" s="52"/>
      <c r="M167" s="52" t="str">
        <f t="shared" si="2"/>
        <v>750MeV</v>
      </c>
      <c r="N167" s="76" t="str">
        <f t="shared" si="3"/>
        <v>650MeV</v>
      </c>
      <c r="O167" s="262">
        <f t="shared" si="7"/>
        <v>1773.84</v>
      </c>
      <c r="P167" s="262">
        <f t="shared" si="8"/>
        <v>1905.22</v>
      </c>
      <c r="Q167" s="262">
        <f t="shared" si="9"/>
        <v>227.32</v>
      </c>
    </row>
    <row r="168">
      <c r="A168" s="76"/>
      <c r="B168" s="52"/>
      <c r="C168" s="52"/>
      <c r="D168" s="52"/>
      <c r="E168" s="52"/>
      <c r="F168" s="52"/>
      <c r="G168" s="52"/>
      <c r="H168" s="52"/>
      <c r="I168" s="52"/>
      <c r="J168" s="52"/>
      <c r="K168" s="76"/>
      <c r="L168" s="52"/>
      <c r="M168" s="52" t="str">
        <f t="shared" si="2"/>
        <v>750MeV</v>
      </c>
      <c r="N168" s="76" t="str">
        <f t="shared" si="3"/>
        <v>650MeV</v>
      </c>
      <c r="O168" s="262">
        <f t="shared" si="7"/>
        <v>1773.84</v>
      </c>
      <c r="P168" s="262">
        <f t="shared" si="8"/>
        <v>1905.22</v>
      </c>
      <c r="Q168" s="262">
        <f t="shared" si="9"/>
        <v>227.32</v>
      </c>
    </row>
    <row r="169">
      <c r="A169" s="76"/>
      <c r="B169" s="52"/>
      <c r="C169" s="52"/>
      <c r="D169" s="52"/>
      <c r="E169" s="52"/>
      <c r="F169" s="52"/>
      <c r="G169" s="52"/>
      <c r="H169" s="52"/>
      <c r="I169" s="52"/>
      <c r="J169" s="52"/>
      <c r="K169" s="76"/>
      <c r="L169" s="52"/>
      <c r="M169" s="52" t="str">
        <f t="shared" si="2"/>
        <v>750MeV</v>
      </c>
      <c r="N169" s="76" t="str">
        <f t="shared" si="3"/>
        <v>650MeV</v>
      </c>
      <c r="O169" s="262">
        <f t="shared" si="7"/>
        <v>1773.84</v>
      </c>
      <c r="P169" s="262">
        <f t="shared" si="8"/>
        <v>1905.22</v>
      </c>
      <c r="Q169" s="262">
        <f t="shared" si="9"/>
        <v>227.32</v>
      </c>
    </row>
    <row r="170">
      <c r="A170" s="76"/>
      <c r="B170" s="52"/>
      <c r="C170" s="52"/>
      <c r="D170" s="52"/>
      <c r="E170" s="52"/>
      <c r="F170" s="52"/>
      <c r="G170" s="52"/>
      <c r="H170" s="52"/>
      <c r="I170" s="52"/>
      <c r="J170" s="52"/>
      <c r="K170" s="76"/>
      <c r="L170" s="52"/>
      <c r="M170" s="52" t="str">
        <f t="shared" si="2"/>
        <v>750MeV</v>
      </c>
      <c r="N170" s="76" t="str">
        <f t="shared" si="3"/>
        <v>650MeV</v>
      </c>
      <c r="O170" s="262">
        <f t="shared" si="7"/>
        <v>1773.84</v>
      </c>
      <c r="P170" s="262">
        <f t="shared" si="8"/>
        <v>1905.22</v>
      </c>
      <c r="Q170" s="262">
        <f t="shared" si="9"/>
        <v>227.32</v>
      </c>
    </row>
    <row r="171">
      <c r="A171" s="76"/>
      <c r="B171" s="52"/>
      <c r="C171" s="52"/>
      <c r="D171" s="52"/>
      <c r="E171" s="52"/>
      <c r="F171" s="52"/>
      <c r="G171" s="52"/>
      <c r="H171" s="52"/>
      <c r="I171" s="52"/>
      <c r="J171" s="52"/>
      <c r="K171" s="76"/>
      <c r="L171" s="52"/>
      <c r="M171" s="52" t="str">
        <f t="shared" si="2"/>
        <v>750MeV</v>
      </c>
      <c r="N171" s="76" t="str">
        <f t="shared" si="3"/>
        <v>650MeV</v>
      </c>
      <c r="O171" s="262">
        <f t="shared" si="7"/>
        <v>1773.84</v>
      </c>
      <c r="P171" s="262">
        <f t="shared" si="8"/>
        <v>1905.22</v>
      </c>
      <c r="Q171" s="262">
        <f t="shared" si="9"/>
        <v>227.32</v>
      </c>
    </row>
    <row r="172">
      <c r="A172" s="76"/>
      <c r="B172" s="52"/>
      <c r="C172" s="52"/>
      <c r="D172" s="52"/>
      <c r="E172" s="52"/>
      <c r="F172" s="52"/>
      <c r="G172" s="52"/>
      <c r="H172" s="52"/>
      <c r="I172" s="52"/>
      <c r="J172" s="52"/>
      <c r="K172" s="76"/>
      <c r="L172" s="52"/>
      <c r="M172" s="52" t="str">
        <f t="shared" si="2"/>
        <v>750MeV</v>
      </c>
      <c r="N172" s="76" t="str">
        <f t="shared" si="3"/>
        <v>650MeV</v>
      </c>
      <c r="O172" s="262">
        <f t="shared" si="7"/>
        <v>1773.84</v>
      </c>
      <c r="P172" s="262">
        <f t="shared" si="8"/>
        <v>1905.22</v>
      </c>
      <c r="Q172" s="262">
        <f t="shared" si="9"/>
        <v>227.32</v>
      </c>
    </row>
    <row r="173">
      <c r="A173" s="76"/>
      <c r="B173" s="52"/>
      <c r="C173" s="52"/>
      <c r="D173" s="52"/>
      <c r="E173" s="52"/>
      <c r="F173" s="52"/>
      <c r="G173" s="52"/>
      <c r="H173" s="52"/>
      <c r="I173" s="52"/>
      <c r="J173" s="52"/>
      <c r="K173" s="76"/>
      <c r="L173" s="52"/>
      <c r="M173" s="52"/>
      <c r="N173" s="76"/>
      <c r="O173" s="76"/>
      <c r="P173" s="76"/>
      <c r="Q173" s="76"/>
    </row>
    <row r="174">
      <c r="A174" s="76"/>
      <c r="B174" s="76"/>
      <c r="C174" s="76"/>
      <c r="D174" s="52"/>
      <c r="E174" s="76"/>
      <c r="F174" s="76"/>
      <c r="G174" s="76"/>
      <c r="H174" s="76"/>
      <c r="I174" s="52"/>
      <c r="J174" s="52"/>
      <c r="K174" s="76"/>
      <c r="L174" s="76"/>
      <c r="M174" s="52"/>
      <c r="N174" s="76"/>
      <c r="O174" s="76"/>
      <c r="P174" s="76"/>
      <c r="Q174" s="76"/>
    </row>
    <row r="175">
      <c r="A175" s="76"/>
      <c r="B175" s="76"/>
      <c r="C175" s="76"/>
      <c r="D175" s="52"/>
      <c r="E175" s="76"/>
      <c r="F175" s="76"/>
      <c r="G175" s="76"/>
      <c r="H175" s="76"/>
      <c r="I175" s="52"/>
      <c r="J175" s="52"/>
      <c r="K175" s="76"/>
      <c r="L175" s="76"/>
      <c r="M175" s="52"/>
      <c r="N175" s="76"/>
      <c r="O175" s="76"/>
      <c r="P175" s="76"/>
      <c r="Q175" s="76"/>
    </row>
    <row r="176">
      <c r="A176" s="76"/>
      <c r="B176" s="76"/>
      <c r="C176" s="76"/>
      <c r="D176" s="52"/>
      <c r="E176" s="76"/>
      <c r="F176" s="76"/>
      <c r="G176" s="76"/>
      <c r="H176" s="76"/>
      <c r="I176" s="52"/>
      <c r="J176" s="52"/>
      <c r="K176" s="76"/>
      <c r="L176" s="76"/>
      <c r="M176" s="52"/>
      <c r="N176" s="76"/>
      <c r="O176" s="76"/>
      <c r="P176" s="76"/>
      <c r="Q176" s="76"/>
    </row>
    <row r="177">
      <c r="A177" s="76"/>
      <c r="B177" s="76"/>
      <c r="C177" s="76"/>
      <c r="D177" s="52"/>
      <c r="E177" s="76"/>
      <c r="F177" s="76"/>
      <c r="G177" s="76"/>
      <c r="H177" s="76"/>
      <c r="I177" s="52"/>
      <c r="J177" s="52"/>
      <c r="K177" s="76"/>
      <c r="L177" s="76"/>
      <c r="M177" s="52"/>
      <c r="N177" s="76"/>
      <c r="O177" s="76"/>
      <c r="P177" s="76"/>
      <c r="Q177" s="76"/>
    </row>
    <row r="178">
      <c r="A178" s="76"/>
      <c r="B178" s="76"/>
      <c r="C178" s="76"/>
      <c r="D178" s="52"/>
      <c r="E178" s="76"/>
      <c r="F178" s="76"/>
      <c r="G178" s="76"/>
      <c r="H178" s="76"/>
      <c r="I178" s="52"/>
      <c r="J178" s="52"/>
      <c r="K178" s="76"/>
      <c r="L178" s="76"/>
      <c r="M178" s="52"/>
      <c r="N178" s="76"/>
      <c r="O178" s="76"/>
      <c r="P178" s="76"/>
      <c r="Q178" s="76"/>
    </row>
    <row r="179">
      <c r="A179" s="76"/>
      <c r="B179" s="76"/>
      <c r="C179" s="76"/>
      <c r="D179" s="52"/>
      <c r="E179" s="76"/>
      <c r="F179" s="76"/>
      <c r="G179" s="76"/>
      <c r="H179" s="76"/>
      <c r="I179" s="52"/>
      <c r="J179" s="52"/>
      <c r="K179" s="76"/>
      <c r="L179" s="178"/>
      <c r="M179" s="52"/>
      <c r="N179" s="76"/>
      <c r="O179" s="76"/>
      <c r="P179" s="76"/>
      <c r="Q179" s="76"/>
    </row>
    <row r="180">
      <c r="A180" s="76"/>
      <c r="B180" s="76"/>
      <c r="C180" s="76"/>
      <c r="D180" s="52"/>
      <c r="E180" s="76"/>
      <c r="F180" s="76"/>
      <c r="G180" s="76"/>
      <c r="H180" s="76"/>
      <c r="I180" s="52"/>
      <c r="J180" s="52"/>
      <c r="K180" s="76"/>
      <c r="L180" s="76"/>
      <c r="M180" s="52"/>
      <c r="N180" s="76"/>
      <c r="O180" s="76"/>
      <c r="P180" s="76"/>
      <c r="Q180" s="76"/>
    </row>
    <row r="181">
      <c r="A181" s="76"/>
      <c r="B181" s="76"/>
      <c r="C181" s="76"/>
      <c r="D181" s="52"/>
      <c r="E181" s="76"/>
      <c r="F181" s="76"/>
      <c r="G181" s="76"/>
      <c r="H181" s="76"/>
      <c r="I181" s="52"/>
      <c r="J181" s="52"/>
      <c r="K181" s="76"/>
      <c r="L181" s="76"/>
      <c r="M181" s="52"/>
      <c r="N181" s="76"/>
      <c r="O181" s="76"/>
      <c r="P181" s="76"/>
      <c r="Q181" s="76"/>
    </row>
    <row r="182">
      <c r="A182" s="76"/>
      <c r="B182" s="76"/>
      <c r="C182" s="76"/>
      <c r="D182" s="52"/>
      <c r="E182" s="76"/>
      <c r="F182" s="76"/>
      <c r="G182" s="76"/>
      <c r="H182" s="76"/>
      <c r="I182" s="52"/>
      <c r="J182" s="52"/>
      <c r="K182" s="76"/>
      <c r="L182" s="76"/>
      <c r="M182" s="52"/>
      <c r="N182" s="76"/>
      <c r="O182" s="76"/>
      <c r="P182" s="76"/>
      <c r="Q182" s="76"/>
    </row>
    <row r="18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76"/>
      <c r="L183" s="52"/>
      <c r="M183" s="52"/>
      <c r="N183" s="76"/>
      <c r="O183" s="76"/>
      <c r="P183" s="76"/>
      <c r="Q183" s="76"/>
    </row>
    <row r="184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76"/>
      <c r="L184" s="52"/>
      <c r="M184" s="52"/>
      <c r="N184" s="76"/>
      <c r="O184" s="76"/>
      <c r="P184" s="76"/>
      <c r="Q184" s="76"/>
    </row>
    <row r="185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76"/>
      <c r="L185" s="52"/>
      <c r="M185" s="52"/>
      <c r="N185" s="76"/>
      <c r="O185" s="76"/>
      <c r="P185" s="76"/>
      <c r="Q185" s="76"/>
    </row>
    <row r="186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76"/>
      <c r="L186" s="52"/>
      <c r="M186" s="52"/>
      <c r="N186" s="76"/>
      <c r="O186" s="76"/>
      <c r="P186" s="76"/>
      <c r="Q186" s="76"/>
    </row>
    <row r="187">
      <c r="A187" s="76"/>
      <c r="B187" s="52"/>
      <c r="C187" s="52"/>
      <c r="D187" s="52"/>
      <c r="E187" s="52"/>
      <c r="F187" s="52"/>
      <c r="G187" s="52"/>
      <c r="H187" s="52"/>
      <c r="I187" s="52"/>
      <c r="J187" s="52"/>
      <c r="K187" s="76"/>
      <c r="L187" s="52"/>
      <c r="M187" s="52"/>
      <c r="N187" s="76"/>
      <c r="O187" s="76"/>
      <c r="P187" s="76"/>
      <c r="Q187" s="76"/>
    </row>
    <row r="188">
      <c r="A188" s="76"/>
      <c r="B188" s="52"/>
      <c r="C188" s="52"/>
      <c r="D188" s="52"/>
      <c r="E188" s="52"/>
      <c r="F188" s="52"/>
      <c r="G188" s="52"/>
      <c r="H188" s="52"/>
      <c r="I188" s="52"/>
      <c r="J188" s="52"/>
      <c r="K188" s="76"/>
      <c r="L188" s="52"/>
      <c r="M188" s="52"/>
      <c r="N188" s="76"/>
      <c r="O188" s="76"/>
      <c r="P188" s="76"/>
      <c r="Q188" s="76"/>
    </row>
    <row r="189">
      <c r="A189" s="76"/>
      <c r="B189" s="52"/>
      <c r="C189" s="52"/>
      <c r="D189" s="52"/>
      <c r="E189" s="52"/>
      <c r="F189" s="52"/>
      <c r="G189" s="52"/>
      <c r="H189" s="52"/>
      <c r="I189" s="52"/>
      <c r="J189" s="52"/>
      <c r="K189" s="76"/>
      <c r="L189" s="52"/>
      <c r="M189" s="52"/>
      <c r="N189" s="76"/>
      <c r="O189" s="76"/>
      <c r="P189" s="76"/>
      <c r="Q189" s="76"/>
    </row>
    <row r="190">
      <c r="A190" s="156"/>
      <c r="B190" s="52"/>
      <c r="C190" s="52"/>
      <c r="D190" s="52"/>
      <c r="E190" s="52"/>
      <c r="F190" s="52"/>
      <c r="G190" s="52"/>
      <c r="H190" s="52"/>
      <c r="I190" s="52"/>
      <c r="J190" s="52"/>
      <c r="K190" s="76"/>
      <c r="L190" s="52"/>
      <c r="M190" s="52"/>
      <c r="N190" s="76"/>
      <c r="O190" s="76"/>
      <c r="P190" s="76"/>
      <c r="Q190" s="76"/>
    </row>
    <row r="191">
      <c r="A191" s="76"/>
      <c r="B191" s="52"/>
      <c r="C191" s="52"/>
      <c r="D191" s="52"/>
      <c r="E191" s="52"/>
      <c r="F191" s="52"/>
      <c r="G191" s="52"/>
      <c r="H191" s="52"/>
      <c r="I191" s="52"/>
      <c r="J191" s="52"/>
      <c r="K191" s="76"/>
      <c r="L191" s="52"/>
      <c r="M191" s="52"/>
      <c r="N191" s="76"/>
      <c r="O191" s="76"/>
      <c r="P191" s="76"/>
      <c r="Q191" s="76"/>
    </row>
    <row r="192">
      <c r="A192" s="76"/>
      <c r="B192" s="52"/>
      <c r="C192" s="52"/>
      <c r="D192" s="52"/>
      <c r="E192" s="52"/>
      <c r="F192" s="52"/>
      <c r="G192" s="52"/>
      <c r="H192" s="52"/>
      <c r="I192" s="52"/>
      <c r="J192" s="52"/>
      <c r="K192" s="76"/>
      <c r="L192" s="52"/>
      <c r="M192" s="52"/>
      <c r="N192" s="76"/>
      <c r="O192" s="76"/>
      <c r="P192" s="76"/>
      <c r="Q192" s="76"/>
    </row>
    <row r="19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76"/>
      <c r="L193" s="52"/>
      <c r="M193" s="52"/>
      <c r="N193" s="76"/>
      <c r="O193" s="76"/>
      <c r="P193" s="76"/>
      <c r="Q193" s="76"/>
    </row>
    <row r="194">
      <c r="A194" s="76"/>
      <c r="B194" s="76"/>
      <c r="C194" s="76"/>
      <c r="D194" s="52"/>
      <c r="E194" s="76"/>
      <c r="F194" s="76"/>
      <c r="G194" s="76"/>
      <c r="H194" s="76"/>
      <c r="I194" s="52"/>
      <c r="J194" s="52"/>
      <c r="K194" s="76"/>
      <c r="L194" s="76"/>
      <c r="M194" s="52"/>
      <c r="N194" s="76"/>
      <c r="O194" s="76"/>
      <c r="P194" s="76"/>
      <c r="Q194" s="76"/>
    </row>
    <row r="195">
      <c r="A195" s="76"/>
      <c r="B195" s="76"/>
      <c r="C195" s="76"/>
      <c r="D195" s="52"/>
      <c r="E195" s="76"/>
      <c r="F195" s="76"/>
      <c r="G195" s="76"/>
      <c r="H195" s="76"/>
      <c r="I195" s="52"/>
      <c r="J195" s="52"/>
      <c r="K195" s="76"/>
      <c r="L195" s="76"/>
      <c r="M195" s="52"/>
      <c r="N195" s="76"/>
      <c r="O195" s="76"/>
      <c r="P195" s="76"/>
      <c r="Q195" s="76"/>
    </row>
    <row r="196">
      <c r="A196" s="76"/>
      <c r="B196" s="76"/>
      <c r="C196" s="76"/>
      <c r="D196" s="52"/>
      <c r="E196" s="76"/>
      <c r="F196" s="76"/>
      <c r="G196" s="76"/>
      <c r="H196" s="76"/>
      <c r="I196" s="52"/>
      <c r="J196" s="52"/>
      <c r="K196" s="76"/>
      <c r="L196" s="76"/>
      <c r="M196" s="52"/>
      <c r="N196" s="76"/>
      <c r="O196" s="76"/>
      <c r="P196" s="76"/>
      <c r="Q196" s="76"/>
    </row>
    <row r="197">
      <c r="A197" s="76"/>
      <c r="B197" s="76"/>
      <c r="C197" s="76"/>
      <c r="D197" s="52"/>
      <c r="E197" s="76"/>
      <c r="F197" s="76"/>
      <c r="G197" s="76"/>
      <c r="H197" s="76"/>
      <c r="I197" s="52"/>
      <c r="J197" s="52"/>
      <c r="K197" s="76"/>
      <c r="L197" s="76"/>
      <c r="M197" s="52"/>
      <c r="N197" s="76"/>
      <c r="O197" s="76"/>
      <c r="P197" s="76"/>
      <c r="Q197" s="76"/>
    </row>
    <row r="198">
      <c r="A198" s="156"/>
      <c r="B198" s="52"/>
      <c r="C198" s="52"/>
      <c r="D198" s="52"/>
      <c r="E198" s="52"/>
      <c r="F198" s="52"/>
      <c r="G198" s="52"/>
      <c r="H198" s="52"/>
      <c r="I198" s="52"/>
      <c r="J198" s="52"/>
      <c r="K198" s="76"/>
      <c r="L198" s="52"/>
      <c r="M198" s="52"/>
      <c r="N198" s="76"/>
      <c r="O198" s="76"/>
      <c r="P198" s="76"/>
      <c r="Q198" s="76"/>
    </row>
    <row r="199">
      <c r="A199" s="76"/>
      <c r="B199" s="52"/>
      <c r="C199" s="52"/>
      <c r="D199" s="52"/>
      <c r="E199" s="52"/>
      <c r="F199" s="52"/>
      <c r="G199" s="52"/>
      <c r="H199" s="52"/>
      <c r="I199" s="52"/>
      <c r="J199" s="52"/>
      <c r="K199" s="76"/>
      <c r="L199" s="52"/>
      <c r="M199" s="52"/>
      <c r="N199" s="76"/>
      <c r="O199" s="76"/>
      <c r="P199" s="76"/>
      <c r="Q199" s="76"/>
    </row>
    <row r="200">
      <c r="A200" s="76"/>
      <c r="B200" s="52"/>
      <c r="C200" s="52"/>
      <c r="D200" s="52"/>
      <c r="E200" s="52"/>
      <c r="F200" s="52"/>
      <c r="G200" s="52"/>
      <c r="H200" s="52"/>
      <c r="I200" s="52"/>
      <c r="J200" s="52"/>
      <c r="K200" s="76"/>
      <c r="L200" s="52"/>
      <c r="M200" s="52"/>
      <c r="N200" s="76"/>
      <c r="O200" s="76"/>
      <c r="P200" s="76"/>
      <c r="Q200" s="76"/>
    </row>
    <row r="201">
      <c r="A201" s="76"/>
      <c r="B201" s="52"/>
      <c r="C201" s="52"/>
      <c r="D201" s="52"/>
      <c r="E201" s="52"/>
      <c r="F201" s="52"/>
      <c r="G201" s="52"/>
      <c r="H201" s="52"/>
      <c r="I201" s="52"/>
      <c r="J201" s="52"/>
      <c r="K201" s="76"/>
      <c r="L201" s="52"/>
      <c r="M201" s="52"/>
      <c r="N201" s="76"/>
      <c r="O201" s="76"/>
      <c r="P201" s="76"/>
      <c r="Q201" s="76"/>
    </row>
    <row r="202">
      <c r="A202" s="76"/>
      <c r="B202" s="52"/>
      <c r="C202" s="52"/>
      <c r="D202" s="52"/>
      <c r="E202" s="52"/>
      <c r="F202" s="52"/>
      <c r="G202" s="52"/>
      <c r="H202" s="52"/>
      <c r="I202" s="52"/>
      <c r="J202" s="52"/>
      <c r="K202" s="76"/>
      <c r="L202" s="52"/>
      <c r="M202" s="52"/>
      <c r="N202" s="76"/>
      <c r="O202" s="76"/>
      <c r="P202" s="76"/>
      <c r="Q202" s="76"/>
    </row>
    <row r="203">
      <c r="A203" s="76"/>
      <c r="B203" s="52"/>
      <c r="C203" s="52"/>
      <c r="D203" s="52"/>
      <c r="E203" s="52"/>
      <c r="F203" s="52"/>
      <c r="G203" s="52"/>
      <c r="H203" s="52"/>
      <c r="I203" s="52"/>
      <c r="J203" s="52"/>
      <c r="K203" s="76"/>
      <c r="L203" s="52"/>
      <c r="M203" s="52"/>
      <c r="N203" s="76"/>
      <c r="O203" s="76"/>
      <c r="P203" s="76"/>
      <c r="Q203" s="76"/>
    </row>
    <row r="204">
      <c r="A204" s="76"/>
      <c r="B204" s="52"/>
      <c r="C204" s="52"/>
      <c r="D204" s="52"/>
      <c r="E204" s="52"/>
      <c r="F204" s="52"/>
      <c r="G204" s="52"/>
      <c r="H204" s="52"/>
      <c r="I204" s="52"/>
      <c r="J204" s="52"/>
      <c r="K204" s="76"/>
      <c r="L204" s="52"/>
      <c r="M204" s="52"/>
      <c r="N204" s="76"/>
      <c r="O204" s="76"/>
      <c r="P204" s="76"/>
      <c r="Q204" s="76"/>
    </row>
    <row r="205">
      <c r="A205" s="76"/>
      <c r="B205" s="52"/>
      <c r="C205" s="52"/>
      <c r="D205" s="52"/>
      <c r="E205" s="52"/>
      <c r="F205" s="52"/>
      <c r="G205" s="52"/>
      <c r="H205" s="52"/>
      <c r="I205" s="52"/>
      <c r="J205" s="52"/>
      <c r="K205" s="76"/>
      <c r="L205" s="52"/>
      <c r="M205" s="52"/>
      <c r="N205" s="76"/>
      <c r="O205" s="76"/>
      <c r="P205" s="76"/>
      <c r="Q205" s="76"/>
    </row>
    <row r="206">
      <c r="A206" s="76"/>
      <c r="B206" s="52"/>
      <c r="C206" s="52"/>
      <c r="D206" s="52"/>
      <c r="E206" s="52"/>
      <c r="F206" s="52"/>
      <c r="G206" s="52"/>
      <c r="H206" s="52"/>
      <c r="I206" s="52"/>
      <c r="J206" s="52"/>
      <c r="K206" s="76"/>
      <c r="L206" s="52"/>
      <c r="M206" s="52"/>
      <c r="N206" s="76"/>
      <c r="O206" s="76"/>
      <c r="P206" s="76"/>
      <c r="Q206" s="76"/>
    </row>
    <row r="207">
      <c r="A207" s="76"/>
      <c r="B207" s="52"/>
      <c r="C207" s="52"/>
      <c r="D207" s="52"/>
      <c r="E207" s="52"/>
      <c r="F207" s="52"/>
      <c r="G207" s="52"/>
      <c r="H207" s="52"/>
      <c r="I207" s="52"/>
      <c r="J207" s="52"/>
      <c r="K207" s="76"/>
      <c r="L207" s="52"/>
      <c r="M207" s="52"/>
      <c r="N207" s="76"/>
      <c r="O207" s="76"/>
      <c r="P207" s="76"/>
      <c r="Q207" s="76"/>
    </row>
    <row r="208">
      <c r="A208" s="76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76"/>
      <c r="O208" s="76"/>
      <c r="P208" s="76"/>
      <c r="Q208" s="76"/>
    </row>
    <row r="209">
      <c r="A209" s="76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76"/>
      <c r="O209" s="76"/>
      <c r="P209" s="76"/>
      <c r="Q209" s="76"/>
    </row>
    <row r="210">
      <c r="A210" s="76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76"/>
      <c r="O210" s="76"/>
      <c r="P210" s="76"/>
      <c r="Q210" s="76"/>
    </row>
    <row r="211">
      <c r="A211" s="76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76"/>
      <c r="O211" s="76"/>
      <c r="P211" s="76"/>
      <c r="Q211" s="76"/>
    </row>
    <row r="212">
      <c r="A212" s="76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76"/>
      <c r="O212" s="76"/>
      <c r="P212" s="76"/>
      <c r="Q212" s="76"/>
    </row>
    <row r="213">
      <c r="A213" s="76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76"/>
      <c r="O213" s="76"/>
      <c r="P213" s="76"/>
      <c r="Q213" s="76"/>
    </row>
    <row r="214">
      <c r="A214" s="76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76"/>
      <c r="O214" s="76"/>
      <c r="P214" s="76"/>
      <c r="Q214" s="76"/>
    </row>
    <row r="215">
      <c r="A215" s="76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76"/>
      <c r="O215" s="76"/>
      <c r="P215" s="76"/>
      <c r="Q215" s="76"/>
    </row>
    <row r="216">
      <c r="A216" s="76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76"/>
      <c r="O216" s="76"/>
      <c r="P216" s="76"/>
      <c r="Q216" s="76"/>
    </row>
    <row r="217">
      <c r="A217" s="156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76"/>
      <c r="O217" s="76"/>
      <c r="P217" s="76"/>
      <c r="Q217" s="76"/>
    </row>
    <row r="218">
      <c r="A218" s="156"/>
      <c r="B218" s="76"/>
      <c r="C218" s="76"/>
      <c r="D218" s="52"/>
      <c r="E218" s="76"/>
      <c r="F218" s="76"/>
      <c r="G218" s="76"/>
      <c r="H218" s="76"/>
      <c r="I218" s="52"/>
      <c r="J218" s="52"/>
      <c r="K218" s="76"/>
      <c r="L218" s="76"/>
      <c r="M218" s="52"/>
      <c r="N218" s="76"/>
      <c r="O218" s="76"/>
      <c r="P218" s="76"/>
      <c r="Q218" s="76"/>
    </row>
    <row r="219">
      <c r="A219" s="76"/>
      <c r="B219" s="76"/>
      <c r="C219" s="76"/>
      <c r="D219" s="52"/>
      <c r="E219" s="76"/>
      <c r="F219" s="76"/>
      <c r="G219" s="76"/>
      <c r="H219" s="76"/>
      <c r="I219" s="52"/>
      <c r="J219" s="52"/>
      <c r="K219" s="76"/>
      <c r="L219" s="76"/>
      <c r="M219" s="52"/>
      <c r="N219" s="76"/>
      <c r="O219" s="76"/>
      <c r="P219" s="76"/>
      <c r="Q219" s="76"/>
    </row>
    <row r="220">
      <c r="A220" s="76"/>
      <c r="B220" s="76"/>
      <c r="C220" s="76"/>
      <c r="D220" s="52"/>
      <c r="E220" s="76"/>
      <c r="F220" s="76"/>
      <c r="G220" s="76"/>
      <c r="H220" s="76"/>
      <c r="I220" s="52"/>
      <c r="J220" s="52"/>
      <c r="K220" s="76"/>
      <c r="L220" s="76"/>
      <c r="M220" s="52"/>
      <c r="N220" s="76"/>
      <c r="O220" s="76"/>
      <c r="P220" s="76"/>
      <c r="Q220" s="76"/>
    </row>
    <row r="221">
      <c r="A221" s="76"/>
      <c r="B221" s="76"/>
      <c r="C221" s="76"/>
      <c r="D221" s="52"/>
      <c r="E221" s="76"/>
      <c r="F221" s="76"/>
      <c r="G221" s="76"/>
      <c r="H221" s="76"/>
      <c r="I221" s="52"/>
      <c r="J221" s="52"/>
      <c r="K221" s="76"/>
      <c r="L221" s="76"/>
      <c r="M221" s="52"/>
      <c r="N221" s="76"/>
      <c r="O221" s="76"/>
      <c r="P221" s="76"/>
      <c r="Q221" s="76"/>
    </row>
    <row r="222">
      <c r="A222" s="76"/>
      <c r="B222" s="76"/>
      <c r="C222" s="76"/>
      <c r="D222" s="52"/>
      <c r="E222" s="76"/>
      <c r="F222" s="76"/>
      <c r="G222" s="76"/>
      <c r="H222" s="76"/>
      <c r="I222" s="52"/>
      <c r="J222" s="52"/>
      <c r="K222" s="76"/>
      <c r="L222" s="76"/>
      <c r="M222" s="52"/>
      <c r="N222" s="76"/>
      <c r="O222" s="76"/>
      <c r="P222" s="76"/>
      <c r="Q222" s="76"/>
    </row>
    <row r="223">
      <c r="A223" s="76"/>
      <c r="B223" s="76"/>
      <c r="C223" s="76"/>
      <c r="D223" s="52"/>
      <c r="E223" s="76"/>
      <c r="F223" s="76"/>
      <c r="G223" s="76"/>
      <c r="H223" s="76"/>
      <c r="I223" s="52"/>
      <c r="J223" s="52"/>
      <c r="K223" s="76"/>
      <c r="L223" s="76"/>
      <c r="M223" s="52"/>
      <c r="N223" s="76"/>
      <c r="O223" s="76"/>
      <c r="P223" s="76"/>
      <c r="Q223" s="76"/>
    </row>
    <row r="224">
      <c r="A224" s="76"/>
      <c r="B224" s="76"/>
      <c r="C224" s="76"/>
      <c r="D224" s="52"/>
      <c r="E224" s="76"/>
      <c r="F224" s="76"/>
      <c r="G224" s="76"/>
      <c r="H224" s="76"/>
      <c r="I224" s="52"/>
      <c r="J224" s="52"/>
      <c r="K224" s="76"/>
      <c r="L224" s="76"/>
      <c r="M224" s="52"/>
      <c r="N224" s="76"/>
      <c r="O224" s="76"/>
      <c r="P224" s="76"/>
      <c r="Q224" s="76"/>
    </row>
    <row r="225">
      <c r="A225" s="76"/>
      <c r="B225" s="76"/>
      <c r="C225" s="76"/>
      <c r="D225" s="52"/>
      <c r="E225" s="76"/>
      <c r="F225" s="76"/>
      <c r="G225" s="76"/>
      <c r="H225" s="76"/>
      <c r="I225" s="52"/>
      <c r="J225" s="52"/>
      <c r="K225" s="76"/>
      <c r="L225" s="76"/>
      <c r="M225" s="52"/>
      <c r="N225" s="76"/>
      <c r="O225" s="76"/>
      <c r="P225" s="76"/>
      <c r="Q225" s="76"/>
    </row>
    <row r="226">
      <c r="A226" s="76"/>
      <c r="B226" s="76"/>
      <c r="C226" s="76"/>
      <c r="D226" s="52"/>
      <c r="E226" s="76"/>
      <c r="F226" s="76"/>
      <c r="G226" s="76"/>
      <c r="H226" s="76"/>
      <c r="I226" s="52"/>
      <c r="J226" s="52"/>
      <c r="K226" s="76"/>
      <c r="L226" s="76"/>
      <c r="M226" s="52"/>
      <c r="N226" s="76"/>
      <c r="O226" s="76"/>
      <c r="P226" s="76"/>
      <c r="Q226" s="76"/>
    </row>
    <row r="227">
      <c r="A227" s="76"/>
      <c r="B227" s="76"/>
      <c r="C227" s="76"/>
      <c r="D227" s="52"/>
      <c r="E227" s="76"/>
      <c r="F227" s="76"/>
      <c r="G227" s="76"/>
      <c r="H227" s="76"/>
      <c r="I227" s="52"/>
      <c r="J227" s="52"/>
      <c r="K227" s="76"/>
      <c r="L227" s="76"/>
      <c r="M227" s="52"/>
      <c r="N227" s="76"/>
      <c r="O227" s="76"/>
      <c r="P227" s="76"/>
      <c r="Q227" s="76"/>
    </row>
    <row r="228">
      <c r="A228" s="76"/>
      <c r="B228" s="76"/>
      <c r="C228" s="76"/>
      <c r="D228" s="52"/>
      <c r="E228" s="76"/>
      <c r="F228" s="76"/>
      <c r="G228" s="76"/>
      <c r="H228" s="76"/>
      <c r="I228" s="52"/>
      <c r="J228" s="52"/>
      <c r="K228" s="76"/>
      <c r="L228" s="76"/>
      <c r="M228" s="52"/>
      <c r="N228" s="76"/>
      <c r="O228" s="76"/>
      <c r="P228" s="76"/>
      <c r="Q228" s="76"/>
    </row>
    <row r="229">
      <c r="A229" s="76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76"/>
      <c r="O229" s="76"/>
      <c r="P229" s="76"/>
      <c r="Q229" s="76"/>
    </row>
    <row r="230">
      <c r="A230" s="76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76"/>
      <c r="O230" s="76"/>
      <c r="P230" s="76"/>
      <c r="Q230" s="76"/>
    </row>
    <row r="231">
      <c r="A231" s="76"/>
      <c r="B231" s="76"/>
      <c r="C231" s="76"/>
      <c r="D231" s="76"/>
      <c r="E231" s="76"/>
      <c r="F231" s="76"/>
      <c r="G231" s="76"/>
      <c r="H231" s="76"/>
      <c r="I231" s="52"/>
      <c r="J231" s="52"/>
      <c r="K231" s="76"/>
      <c r="L231" s="76"/>
      <c r="M231" s="76"/>
      <c r="N231" s="76"/>
      <c r="O231" s="76"/>
      <c r="P231" s="76"/>
      <c r="Q231" s="76"/>
    </row>
    <row r="232">
      <c r="A232" s="76"/>
      <c r="B232" s="76"/>
      <c r="C232" s="76"/>
      <c r="D232" s="76"/>
      <c r="E232" s="76"/>
      <c r="F232" s="76"/>
      <c r="G232" s="76"/>
      <c r="H232" s="76"/>
      <c r="I232" s="52"/>
      <c r="J232" s="52"/>
      <c r="K232" s="76"/>
      <c r="L232" s="76"/>
      <c r="M232" s="76"/>
      <c r="N232" s="76"/>
      <c r="O232" s="76"/>
      <c r="P232" s="76"/>
      <c r="Q232" s="76"/>
    </row>
    <row r="233">
      <c r="A233" s="76"/>
      <c r="B233" s="76"/>
      <c r="C233" s="76"/>
      <c r="D233" s="76"/>
      <c r="E233" s="76"/>
      <c r="F233" s="76"/>
      <c r="G233" s="76"/>
      <c r="H233" s="76"/>
      <c r="I233" s="52"/>
      <c r="J233" s="52"/>
      <c r="K233" s="76"/>
      <c r="L233" s="76"/>
      <c r="M233" s="76"/>
      <c r="N233" s="76"/>
      <c r="O233" s="76"/>
      <c r="P233" s="76"/>
      <c r="Q233" s="76"/>
    </row>
    <row r="234">
      <c r="A234" s="76"/>
      <c r="B234" s="76"/>
      <c r="C234" s="76"/>
      <c r="D234" s="76"/>
      <c r="E234" s="76"/>
      <c r="F234" s="76"/>
      <c r="G234" s="76"/>
      <c r="H234" s="76"/>
      <c r="I234" s="52"/>
      <c r="J234" s="52"/>
      <c r="K234" s="76"/>
      <c r="L234" s="76"/>
      <c r="M234" s="76"/>
      <c r="N234" s="76"/>
      <c r="O234" s="76"/>
      <c r="P234" s="76"/>
      <c r="Q234" s="76"/>
    </row>
    <row r="235">
      <c r="A235" s="76"/>
      <c r="B235" s="76"/>
      <c r="C235" s="76"/>
      <c r="D235" s="76"/>
      <c r="E235" s="76"/>
      <c r="F235" s="76"/>
      <c r="G235" s="76"/>
      <c r="H235" s="76"/>
      <c r="I235" s="52"/>
      <c r="J235" s="52"/>
      <c r="K235" s="76"/>
      <c r="L235" s="76"/>
      <c r="M235" s="76"/>
      <c r="N235" s="76"/>
      <c r="O235" s="76"/>
      <c r="P235" s="76"/>
      <c r="Q235" s="76"/>
    </row>
    <row r="236">
      <c r="A236" s="76"/>
      <c r="B236" s="76"/>
      <c r="C236" s="76"/>
      <c r="D236" s="76"/>
      <c r="E236" s="76"/>
      <c r="F236" s="76"/>
      <c r="G236" s="76"/>
      <c r="H236" s="76"/>
      <c r="I236" s="52"/>
      <c r="J236" s="52"/>
      <c r="K236" s="76"/>
      <c r="L236" s="76"/>
      <c r="M236" s="76"/>
      <c r="N236" s="76"/>
      <c r="O236" s="76"/>
      <c r="P236" s="76"/>
      <c r="Q236" s="76"/>
    </row>
    <row r="237">
      <c r="A237" s="76"/>
      <c r="B237" s="76"/>
      <c r="C237" s="76"/>
      <c r="D237" s="76"/>
      <c r="E237" s="76"/>
      <c r="F237" s="76"/>
      <c r="G237" s="76"/>
      <c r="H237" s="76"/>
      <c r="I237" s="52"/>
      <c r="J237" s="52"/>
      <c r="K237" s="76"/>
      <c r="L237" s="76"/>
      <c r="M237" s="76"/>
      <c r="N237" s="76"/>
      <c r="O237" s="76"/>
      <c r="P237" s="76"/>
      <c r="Q237" s="76"/>
    </row>
    <row r="238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</row>
    <row r="239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</row>
    <row r="240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</row>
    <row r="24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</row>
    <row r="242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</row>
    <row r="243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</row>
    <row r="244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</row>
    <row r="245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</row>
    <row r="246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</row>
    <row r="247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</row>
    <row r="248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83"/>
      <c r="J1000" s="83"/>
      <c r="K1000" s="83"/>
      <c r="L1000" s="76"/>
      <c r="M1000" s="76"/>
      <c r="N1000" s="76"/>
      <c r="O1000" s="76"/>
      <c r="P1000" s="76"/>
      <c r="Q1000" s="76"/>
    </row>
  </sheetData>
  <autoFilter ref="$A$4:$L$133">
    <filterColumn colId="2">
      <filters>
        <filter val="Efficiency"/>
        <filter val="Production"/>
        <filter val="junk"/>
      </filters>
    </filterColumn>
    <filterColumn colId="9">
      <filters>
        <filter val="ps6=2"/>
        <filter val="ps6=0"/>
        <filter val="ps3=2"/>
        <filter val="ps4=0"/>
        <filter val="ps3=1"/>
        <filter val="ps3=0"/>
      </filters>
    </filterColumn>
  </autoFilter>
  <mergeCells count="1">
    <mergeCell ref="O3:Q3"/>
  </mergeCells>
  <hyperlinks>
    <hyperlink r:id="rId1" ref="B2"/>
  </hyperlin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2" max="12" width="26.38"/>
  </cols>
  <sheetData>
    <row r="1">
      <c r="A1" s="4" t="s">
        <v>78</v>
      </c>
      <c r="E1" s="4" t="s">
        <v>0</v>
      </c>
      <c r="F1" s="4" t="s">
        <v>3</v>
      </c>
      <c r="G1" s="4" t="s">
        <v>4</v>
      </c>
      <c r="H1" s="52" t="s">
        <v>5</v>
      </c>
      <c r="I1" s="52"/>
      <c r="J1" s="4" t="s">
        <v>6</v>
      </c>
      <c r="L1" s="4" t="s">
        <v>231</v>
      </c>
    </row>
    <row r="2">
      <c r="A2" s="52"/>
      <c r="B2" s="52"/>
      <c r="C2" s="52"/>
      <c r="D2" s="52"/>
      <c r="E2" s="52" t="s">
        <v>1026</v>
      </c>
      <c r="F2" s="52">
        <v>11.524</v>
      </c>
      <c r="G2" s="52">
        <v>28.917</v>
      </c>
      <c r="H2" s="52">
        <v>12.617</v>
      </c>
      <c r="I2" s="52"/>
      <c r="J2" s="52" t="s">
        <v>244</v>
      </c>
      <c r="K2" s="52"/>
      <c r="L2" s="52">
        <f>'Totals % Goal'!F34</f>
        <v>2.6</v>
      </c>
      <c r="M2" s="52"/>
      <c r="N2" s="52"/>
      <c r="O2" s="4"/>
    </row>
    <row r="3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 t="s">
        <v>249</v>
      </c>
    </row>
    <row r="4">
      <c r="A4" s="7" t="s">
        <v>10</v>
      </c>
      <c r="B4" s="7" t="s">
        <v>194</v>
      </c>
      <c r="C4" s="7"/>
      <c r="D4" s="7" t="s">
        <v>14</v>
      </c>
      <c r="E4" s="7" t="s">
        <v>196</v>
      </c>
      <c r="F4" s="7" t="s">
        <v>470</v>
      </c>
      <c r="G4" s="7" t="s">
        <v>21</v>
      </c>
      <c r="H4" s="7" t="s">
        <v>198</v>
      </c>
      <c r="I4" s="7" t="s">
        <v>199</v>
      </c>
      <c r="J4" s="7"/>
      <c r="K4" s="13"/>
      <c r="L4" s="13"/>
      <c r="M4" s="7" t="s">
        <v>65</v>
      </c>
      <c r="N4" s="7" t="s">
        <v>101</v>
      </c>
      <c r="O4" s="11" t="s">
        <v>253</v>
      </c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</row>
    <row r="5">
      <c r="A5" s="104"/>
      <c r="B5" s="31"/>
      <c r="E5" s="4">
        <v>1.0E-6</v>
      </c>
      <c r="H5" s="52" t="s">
        <v>65</v>
      </c>
      <c r="I5" s="52"/>
      <c r="K5" s="52"/>
      <c r="L5" s="52"/>
      <c r="M5" s="20">
        <f>if($H5="LH2",0+$E5,0)</f>
        <v>0.000001</v>
      </c>
      <c r="N5" s="20">
        <f>if($H5="LD2",0+$E5,0)</f>
        <v>0</v>
      </c>
      <c r="O5" s="20">
        <f>if($H5="dummy",0+$E5,0)</f>
        <v>0</v>
      </c>
    </row>
    <row r="6">
      <c r="B6" s="4" t="s">
        <v>1028</v>
      </c>
      <c r="H6" s="52"/>
      <c r="I6" s="52"/>
      <c r="M6" s="20">
        <f t="shared" ref="M6:M48" si="1">if($H6="LH2",$M5+$E6,$M5+0)</f>
        <v>0.000001</v>
      </c>
      <c r="N6" s="20">
        <f t="shared" ref="N6:N48" si="2">if($H6="LD2",$N5+$E6,$N5+0)</f>
        <v>0</v>
      </c>
      <c r="O6" s="20">
        <f t="shared" ref="O6:O48" si="3">if($H6="dummy",$O5+$E6,$O5+0)</f>
        <v>0</v>
      </c>
    </row>
    <row r="7">
      <c r="B7" s="46" t="s">
        <v>1029</v>
      </c>
      <c r="H7" s="52"/>
      <c r="I7" s="52"/>
      <c r="M7" s="20">
        <f t="shared" si="1"/>
        <v>0.000001</v>
      </c>
      <c r="N7" s="20">
        <f t="shared" si="2"/>
        <v>0</v>
      </c>
      <c r="O7" s="20">
        <f t="shared" si="3"/>
        <v>0</v>
      </c>
    </row>
    <row r="8">
      <c r="B8" s="4" t="s">
        <v>1030</v>
      </c>
      <c r="H8" s="52"/>
      <c r="I8" s="52"/>
      <c r="M8" s="20">
        <f t="shared" si="1"/>
        <v>0.000001</v>
      </c>
      <c r="N8" s="20">
        <f t="shared" si="2"/>
        <v>0</v>
      </c>
      <c r="O8" s="20">
        <f t="shared" si="3"/>
        <v>0</v>
      </c>
    </row>
    <row r="9">
      <c r="B9" s="4" t="s">
        <v>1031</v>
      </c>
      <c r="H9" s="52"/>
      <c r="I9" s="52"/>
      <c r="M9" s="20">
        <f t="shared" si="1"/>
        <v>0.000001</v>
      </c>
      <c r="N9" s="20">
        <f t="shared" si="2"/>
        <v>0</v>
      </c>
      <c r="O9" s="20">
        <f t="shared" si="3"/>
        <v>0</v>
      </c>
    </row>
    <row r="10">
      <c r="B10" s="4" t="s">
        <v>1032</v>
      </c>
      <c r="H10" s="52"/>
      <c r="I10" s="52"/>
      <c r="M10" s="20">
        <f t="shared" si="1"/>
        <v>0.000001</v>
      </c>
      <c r="N10" s="20">
        <f t="shared" si="2"/>
        <v>0</v>
      </c>
      <c r="O10" s="20">
        <f t="shared" si="3"/>
        <v>0</v>
      </c>
    </row>
    <row r="11">
      <c r="A11" s="63"/>
      <c r="B11" s="4" t="s">
        <v>1033</v>
      </c>
      <c r="C11" s="4"/>
      <c r="D11" s="4"/>
      <c r="E11" s="4"/>
      <c r="F11" s="4"/>
      <c r="G11" s="4"/>
      <c r="H11" s="52"/>
      <c r="I11" s="52"/>
      <c r="J11" s="4"/>
      <c r="K11" s="4"/>
      <c r="M11" s="20">
        <f t="shared" si="1"/>
        <v>0.000001</v>
      </c>
      <c r="N11" s="20">
        <f t="shared" si="2"/>
        <v>0</v>
      </c>
      <c r="O11" s="20">
        <f t="shared" si="3"/>
        <v>0</v>
      </c>
    </row>
    <row r="12">
      <c r="B12" s="4" t="s">
        <v>1034</v>
      </c>
      <c r="C12" s="4"/>
      <c r="D12" s="4"/>
      <c r="E12" s="4"/>
      <c r="F12" s="4"/>
      <c r="G12" s="4"/>
      <c r="H12" s="52"/>
      <c r="I12" s="52"/>
      <c r="J12" s="4"/>
      <c r="K12" s="4"/>
      <c r="M12" s="20">
        <f t="shared" si="1"/>
        <v>0.000001</v>
      </c>
      <c r="N12" s="20">
        <f t="shared" si="2"/>
        <v>0</v>
      </c>
      <c r="O12" s="20">
        <f t="shared" si="3"/>
        <v>0</v>
      </c>
    </row>
    <row r="13">
      <c r="B13" s="4" t="s">
        <v>1035</v>
      </c>
      <c r="C13" s="4"/>
      <c r="D13" s="4"/>
      <c r="E13" s="4"/>
      <c r="F13" s="4"/>
      <c r="G13" s="4"/>
      <c r="H13" s="52"/>
      <c r="I13" s="52"/>
      <c r="J13" s="4"/>
      <c r="M13" s="20">
        <f t="shared" si="1"/>
        <v>0.000001</v>
      </c>
      <c r="N13" s="20">
        <f t="shared" si="2"/>
        <v>0</v>
      </c>
      <c r="O13" s="20">
        <f t="shared" si="3"/>
        <v>0</v>
      </c>
    </row>
    <row r="14">
      <c r="B14" s="4" t="s">
        <v>1036</v>
      </c>
      <c r="C14" s="4"/>
      <c r="D14" s="4"/>
      <c r="E14" s="4"/>
      <c r="F14" s="4"/>
      <c r="G14" s="4"/>
      <c r="H14" s="52"/>
      <c r="I14" s="52"/>
      <c r="J14" s="4"/>
      <c r="M14" s="20">
        <f t="shared" si="1"/>
        <v>0.000001</v>
      </c>
      <c r="N14" s="20">
        <f t="shared" si="2"/>
        <v>0</v>
      </c>
      <c r="O14" s="20">
        <f t="shared" si="3"/>
        <v>0</v>
      </c>
    </row>
    <row r="15">
      <c r="B15" s="4" t="s">
        <v>1037</v>
      </c>
      <c r="C15" s="4"/>
      <c r="D15" s="4"/>
      <c r="E15" s="4"/>
      <c r="F15" s="4"/>
      <c r="G15" s="4"/>
      <c r="H15" s="52"/>
      <c r="I15" s="52"/>
      <c r="J15" s="4"/>
      <c r="M15" s="20">
        <f t="shared" si="1"/>
        <v>0.000001</v>
      </c>
      <c r="N15" s="20">
        <f t="shared" si="2"/>
        <v>0</v>
      </c>
      <c r="O15" s="20">
        <f t="shared" si="3"/>
        <v>0</v>
      </c>
    </row>
    <row r="16">
      <c r="B16" s="4" t="s">
        <v>1038</v>
      </c>
      <c r="H16" s="52"/>
      <c r="I16" s="52"/>
      <c r="M16" s="20">
        <f t="shared" si="1"/>
        <v>0.000001</v>
      </c>
      <c r="N16" s="20">
        <f t="shared" si="2"/>
        <v>0</v>
      </c>
      <c r="O16" s="20">
        <f t="shared" si="3"/>
        <v>0</v>
      </c>
    </row>
    <row r="17">
      <c r="B17" s="4" t="s">
        <v>1039</v>
      </c>
      <c r="H17" s="52"/>
      <c r="I17" s="52"/>
      <c r="M17" s="20">
        <f t="shared" si="1"/>
        <v>0.000001</v>
      </c>
      <c r="N17" s="20">
        <f t="shared" si="2"/>
        <v>0</v>
      </c>
      <c r="O17" s="20">
        <f t="shared" si="3"/>
        <v>0</v>
      </c>
    </row>
    <row r="18">
      <c r="B18" s="4" t="s">
        <v>1040</v>
      </c>
      <c r="C18" s="13"/>
      <c r="H18" s="52"/>
      <c r="I18" s="52"/>
      <c r="M18" s="20">
        <f t="shared" si="1"/>
        <v>0.000001</v>
      </c>
      <c r="N18" s="20">
        <f t="shared" si="2"/>
        <v>0</v>
      </c>
      <c r="O18" s="20">
        <f t="shared" si="3"/>
        <v>0</v>
      </c>
    </row>
    <row r="19">
      <c r="B19" s="4" t="s">
        <v>1041</v>
      </c>
      <c r="C19" s="4"/>
      <c r="D19" s="4"/>
      <c r="E19" s="4"/>
      <c r="F19" s="4"/>
      <c r="G19" s="4"/>
      <c r="H19" s="52"/>
      <c r="I19" s="52"/>
      <c r="J19" s="4"/>
      <c r="M19" s="20">
        <f t="shared" si="1"/>
        <v>0.000001</v>
      </c>
      <c r="N19" s="20">
        <f t="shared" si="2"/>
        <v>0</v>
      </c>
      <c r="O19" s="20">
        <f t="shared" si="3"/>
        <v>0</v>
      </c>
    </row>
    <row r="20">
      <c r="B20" s="4" t="s">
        <v>1042</v>
      </c>
      <c r="C20" s="4"/>
      <c r="D20" s="4"/>
      <c r="E20" s="4"/>
      <c r="F20" s="4"/>
      <c r="G20" s="4"/>
      <c r="H20" s="52"/>
      <c r="I20" s="52"/>
      <c r="J20" s="4"/>
      <c r="M20" s="20">
        <f t="shared" si="1"/>
        <v>0.000001</v>
      </c>
      <c r="N20" s="20">
        <f t="shared" si="2"/>
        <v>0</v>
      </c>
      <c r="O20" s="20">
        <f t="shared" si="3"/>
        <v>0</v>
      </c>
    </row>
    <row r="21">
      <c r="B21" s="4" t="s">
        <v>1043</v>
      </c>
      <c r="C21" s="4"/>
      <c r="D21" s="4"/>
      <c r="E21" s="4"/>
      <c r="F21" s="4"/>
      <c r="G21" s="4"/>
      <c r="H21" s="52"/>
      <c r="I21" s="52"/>
      <c r="J21" s="4"/>
      <c r="M21" s="20">
        <f t="shared" si="1"/>
        <v>0.000001</v>
      </c>
      <c r="N21" s="20">
        <f t="shared" si="2"/>
        <v>0</v>
      </c>
      <c r="O21" s="20">
        <f t="shared" si="3"/>
        <v>0</v>
      </c>
    </row>
    <row r="22">
      <c r="B22" s="4"/>
      <c r="C22" s="4"/>
      <c r="D22" s="4"/>
      <c r="E22" s="4"/>
      <c r="F22" s="4"/>
      <c r="G22" s="4"/>
      <c r="H22" s="52"/>
      <c r="I22" s="52"/>
      <c r="J22" s="4"/>
      <c r="M22" s="20">
        <f t="shared" si="1"/>
        <v>0.000001</v>
      </c>
      <c r="N22" s="20">
        <f t="shared" si="2"/>
        <v>0</v>
      </c>
      <c r="O22" s="20">
        <f t="shared" si="3"/>
        <v>0</v>
      </c>
    </row>
    <row r="23">
      <c r="A23" s="8"/>
      <c r="D23" s="4"/>
      <c r="E23" s="4"/>
      <c r="F23" s="4"/>
      <c r="G23" s="4"/>
      <c r="H23" s="52"/>
      <c r="I23" s="52"/>
      <c r="M23" s="20">
        <f t="shared" si="1"/>
        <v>0.000001</v>
      </c>
      <c r="N23" s="20">
        <f t="shared" si="2"/>
        <v>0</v>
      </c>
      <c r="O23" s="20">
        <f t="shared" si="3"/>
        <v>0</v>
      </c>
    </row>
    <row r="24">
      <c r="H24" s="52"/>
      <c r="I24" s="52"/>
      <c r="M24" s="20">
        <f t="shared" si="1"/>
        <v>0.000001</v>
      </c>
      <c r="N24" s="20">
        <f t="shared" si="2"/>
        <v>0</v>
      </c>
      <c r="O24" s="20">
        <f t="shared" si="3"/>
        <v>0</v>
      </c>
    </row>
    <row r="25">
      <c r="H25" s="76"/>
      <c r="I25" s="76"/>
      <c r="M25" s="20">
        <f t="shared" si="1"/>
        <v>0.000001</v>
      </c>
      <c r="N25" s="20">
        <f t="shared" si="2"/>
        <v>0</v>
      </c>
      <c r="O25" s="20">
        <f t="shared" si="3"/>
        <v>0</v>
      </c>
    </row>
    <row r="26">
      <c r="H26" s="76"/>
      <c r="I26" s="76"/>
      <c r="M26" s="20">
        <f t="shared" si="1"/>
        <v>0.000001</v>
      </c>
      <c r="N26" s="20">
        <f t="shared" si="2"/>
        <v>0</v>
      </c>
      <c r="O26" s="20">
        <f t="shared" si="3"/>
        <v>0</v>
      </c>
    </row>
    <row r="27">
      <c r="H27" s="76"/>
      <c r="I27" s="76"/>
      <c r="M27" s="20">
        <f t="shared" si="1"/>
        <v>0.000001</v>
      </c>
      <c r="N27" s="20">
        <f t="shared" si="2"/>
        <v>0</v>
      </c>
      <c r="O27" s="20">
        <f t="shared" si="3"/>
        <v>0</v>
      </c>
    </row>
    <row r="28">
      <c r="H28" s="76"/>
      <c r="I28" s="76"/>
      <c r="M28" s="20">
        <f t="shared" si="1"/>
        <v>0.000001</v>
      </c>
      <c r="N28" s="20">
        <f t="shared" si="2"/>
        <v>0</v>
      </c>
      <c r="O28" s="20">
        <f t="shared" si="3"/>
        <v>0</v>
      </c>
    </row>
    <row r="29">
      <c r="H29" s="76"/>
      <c r="I29" s="76"/>
      <c r="M29" s="20">
        <f t="shared" si="1"/>
        <v>0.000001</v>
      </c>
      <c r="N29" s="20">
        <f t="shared" si="2"/>
        <v>0</v>
      </c>
      <c r="O29" s="20">
        <f t="shared" si="3"/>
        <v>0</v>
      </c>
    </row>
    <row r="30">
      <c r="H30" s="76"/>
      <c r="I30" s="76"/>
      <c r="M30" s="20">
        <f t="shared" si="1"/>
        <v>0.000001</v>
      </c>
      <c r="N30" s="20">
        <f t="shared" si="2"/>
        <v>0</v>
      </c>
      <c r="O30" s="20">
        <f t="shared" si="3"/>
        <v>0</v>
      </c>
    </row>
    <row r="31">
      <c r="H31" s="76"/>
      <c r="I31" s="76"/>
      <c r="M31" s="20">
        <f t="shared" si="1"/>
        <v>0.000001</v>
      </c>
      <c r="N31" s="20">
        <f t="shared" si="2"/>
        <v>0</v>
      </c>
      <c r="O31" s="20">
        <f t="shared" si="3"/>
        <v>0</v>
      </c>
    </row>
    <row r="32">
      <c r="H32" s="76"/>
      <c r="I32" s="76"/>
      <c r="M32" s="20">
        <f t="shared" si="1"/>
        <v>0.000001</v>
      </c>
      <c r="N32" s="20">
        <f t="shared" si="2"/>
        <v>0</v>
      </c>
      <c r="O32" s="20">
        <f t="shared" si="3"/>
        <v>0</v>
      </c>
    </row>
    <row r="33">
      <c r="H33" s="76"/>
      <c r="I33" s="76"/>
      <c r="M33" s="20">
        <f t="shared" si="1"/>
        <v>0.000001</v>
      </c>
      <c r="N33" s="20">
        <f t="shared" si="2"/>
        <v>0</v>
      </c>
      <c r="O33" s="20">
        <f t="shared" si="3"/>
        <v>0</v>
      </c>
    </row>
    <row r="34">
      <c r="H34" s="76"/>
      <c r="I34" s="76"/>
      <c r="M34" s="20">
        <f t="shared" si="1"/>
        <v>0.000001</v>
      </c>
      <c r="N34" s="20">
        <f t="shared" si="2"/>
        <v>0</v>
      </c>
      <c r="O34" s="20">
        <f t="shared" si="3"/>
        <v>0</v>
      </c>
    </row>
    <row r="35">
      <c r="H35" s="76"/>
      <c r="I35" s="76"/>
      <c r="M35" s="20">
        <f t="shared" si="1"/>
        <v>0.000001</v>
      </c>
      <c r="N35" s="20">
        <f t="shared" si="2"/>
        <v>0</v>
      </c>
      <c r="O35" s="20">
        <f t="shared" si="3"/>
        <v>0</v>
      </c>
    </row>
    <row r="36">
      <c r="H36" s="76"/>
      <c r="I36" s="76"/>
      <c r="M36" s="20">
        <f t="shared" si="1"/>
        <v>0.000001</v>
      </c>
      <c r="N36" s="20">
        <f t="shared" si="2"/>
        <v>0</v>
      </c>
      <c r="O36" s="20">
        <f t="shared" si="3"/>
        <v>0</v>
      </c>
    </row>
    <row r="37">
      <c r="H37" s="76"/>
      <c r="I37" s="76"/>
      <c r="M37" s="20">
        <f t="shared" si="1"/>
        <v>0.000001</v>
      </c>
      <c r="N37" s="20">
        <f t="shared" si="2"/>
        <v>0</v>
      </c>
      <c r="O37" s="20">
        <f t="shared" si="3"/>
        <v>0</v>
      </c>
    </row>
    <row r="38">
      <c r="H38" s="76"/>
      <c r="I38" s="76"/>
      <c r="M38" s="20">
        <f t="shared" si="1"/>
        <v>0.000001</v>
      </c>
      <c r="N38" s="20">
        <f t="shared" si="2"/>
        <v>0</v>
      </c>
      <c r="O38" s="20">
        <f t="shared" si="3"/>
        <v>0</v>
      </c>
    </row>
    <row r="39">
      <c r="H39" s="76"/>
      <c r="I39" s="76"/>
      <c r="M39" s="20">
        <f t="shared" si="1"/>
        <v>0.000001</v>
      </c>
      <c r="N39" s="20">
        <f t="shared" si="2"/>
        <v>0</v>
      </c>
      <c r="O39" s="20">
        <f t="shared" si="3"/>
        <v>0</v>
      </c>
    </row>
    <row r="40">
      <c r="H40" s="76"/>
      <c r="I40" s="76"/>
      <c r="M40" s="20">
        <f t="shared" si="1"/>
        <v>0.000001</v>
      </c>
      <c r="N40" s="20">
        <f t="shared" si="2"/>
        <v>0</v>
      </c>
      <c r="O40" s="20">
        <f t="shared" si="3"/>
        <v>0</v>
      </c>
    </row>
    <row r="41">
      <c r="H41" s="76"/>
      <c r="I41" s="76"/>
      <c r="M41" s="20">
        <f t="shared" si="1"/>
        <v>0.000001</v>
      </c>
      <c r="N41" s="20">
        <f t="shared" si="2"/>
        <v>0</v>
      </c>
      <c r="O41" s="20">
        <f t="shared" si="3"/>
        <v>0</v>
      </c>
    </row>
    <row r="42">
      <c r="H42" s="76"/>
      <c r="I42" s="76"/>
      <c r="M42" s="20">
        <f t="shared" si="1"/>
        <v>0.000001</v>
      </c>
      <c r="N42" s="20">
        <f t="shared" si="2"/>
        <v>0</v>
      </c>
      <c r="O42" s="20">
        <f t="shared" si="3"/>
        <v>0</v>
      </c>
    </row>
    <row r="43">
      <c r="H43" s="76"/>
      <c r="I43" s="76"/>
      <c r="M43" s="20">
        <f t="shared" si="1"/>
        <v>0.000001</v>
      </c>
      <c r="N43" s="20">
        <f t="shared" si="2"/>
        <v>0</v>
      </c>
      <c r="O43" s="20">
        <f t="shared" si="3"/>
        <v>0</v>
      </c>
    </row>
    <row r="44">
      <c r="H44" s="76"/>
      <c r="I44" s="76"/>
      <c r="M44" s="20">
        <f t="shared" si="1"/>
        <v>0.000001</v>
      </c>
      <c r="N44" s="20">
        <f t="shared" si="2"/>
        <v>0</v>
      </c>
      <c r="O44" s="20">
        <f t="shared" si="3"/>
        <v>0</v>
      </c>
    </row>
    <row r="45">
      <c r="H45" s="76"/>
      <c r="I45" s="76"/>
      <c r="M45" s="20">
        <f t="shared" si="1"/>
        <v>0.000001</v>
      </c>
      <c r="N45" s="20">
        <f t="shared" si="2"/>
        <v>0</v>
      </c>
      <c r="O45" s="20">
        <f t="shared" si="3"/>
        <v>0</v>
      </c>
    </row>
    <row r="46">
      <c r="H46" s="76"/>
      <c r="I46" s="76"/>
      <c r="M46" s="20">
        <f t="shared" si="1"/>
        <v>0.000001</v>
      </c>
      <c r="N46" s="20">
        <f t="shared" si="2"/>
        <v>0</v>
      </c>
      <c r="O46" s="20">
        <f t="shared" si="3"/>
        <v>0</v>
      </c>
    </row>
    <row r="47">
      <c r="H47" s="76"/>
      <c r="I47" s="76"/>
      <c r="M47" s="20">
        <f t="shared" si="1"/>
        <v>0.000001</v>
      </c>
      <c r="N47" s="20">
        <f t="shared" si="2"/>
        <v>0</v>
      </c>
      <c r="O47" s="20">
        <f t="shared" si="3"/>
        <v>0</v>
      </c>
    </row>
    <row r="48">
      <c r="H48" s="76"/>
      <c r="I48" s="76"/>
      <c r="M48" s="20">
        <f t="shared" si="1"/>
        <v>0.000001</v>
      </c>
      <c r="N48" s="20">
        <f t="shared" si="2"/>
        <v>0</v>
      </c>
      <c r="O48" s="20">
        <f t="shared" si="3"/>
        <v>0</v>
      </c>
    </row>
    <row r="49">
      <c r="H49" s="76"/>
      <c r="I49" s="76"/>
    </row>
    <row r="50">
      <c r="H50" s="76"/>
      <c r="I50" s="76"/>
    </row>
    <row r="51">
      <c r="H51" s="76"/>
      <c r="I51" s="76"/>
    </row>
    <row r="52">
      <c r="H52" s="76"/>
      <c r="I52" s="76"/>
    </row>
    <row r="53">
      <c r="H53" s="76"/>
      <c r="I53" s="76"/>
    </row>
    <row r="54">
      <c r="H54" s="76"/>
      <c r="I54" s="76"/>
    </row>
    <row r="55">
      <c r="H55" s="76"/>
      <c r="I55" s="76"/>
    </row>
    <row r="56">
      <c r="H56" s="76"/>
      <c r="I56" s="76"/>
    </row>
    <row r="57">
      <c r="H57" s="76"/>
      <c r="I57" s="76"/>
    </row>
    <row r="58">
      <c r="H58" s="76"/>
      <c r="I58" s="76"/>
    </row>
    <row r="59">
      <c r="H59" s="76"/>
      <c r="I59" s="76"/>
    </row>
    <row r="60">
      <c r="H60" s="76"/>
      <c r="I60" s="76"/>
    </row>
    <row r="61">
      <c r="H61" s="76"/>
      <c r="I61" s="76"/>
    </row>
    <row r="62">
      <c r="H62" s="76"/>
      <c r="I62" s="76"/>
    </row>
    <row r="63">
      <c r="H63" s="76"/>
      <c r="I63" s="76"/>
    </row>
    <row r="64">
      <c r="H64" s="76"/>
      <c r="I64" s="76"/>
    </row>
    <row r="65">
      <c r="H65" s="76"/>
      <c r="I65" s="76"/>
    </row>
    <row r="66">
      <c r="H66" s="76"/>
      <c r="I66" s="76"/>
    </row>
    <row r="67">
      <c r="H67" s="76"/>
      <c r="I67" s="76"/>
    </row>
    <row r="68">
      <c r="H68" s="76"/>
      <c r="I68" s="76"/>
    </row>
    <row r="69">
      <c r="H69" s="76"/>
      <c r="I69" s="76"/>
    </row>
    <row r="70">
      <c r="H70" s="76"/>
      <c r="I70" s="76"/>
    </row>
    <row r="71">
      <c r="H71" s="76"/>
      <c r="I71" s="76"/>
    </row>
    <row r="72">
      <c r="H72" s="76"/>
      <c r="I72" s="76"/>
    </row>
    <row r="73">
      <c r="H73" s="76"/>
      <c r="I73" s="76"/>
    </row>
    <row r="74">
      <c r="H74" s="76"/>
      <c r="I74" s="76"/>
    </row>
    <row r="75">
      <c r="H75" s="76"/>
      <c r="I75" s="76"/>
    </row>
    <row r="76">
      <c r="H76" s="76"/>
      <c r="I76" s="76"/>
    </row>
    <row r="77">
      <c r="H77" s="76"/>
      <c r="I77" s="76"/>
    </row>
    <row r="78">
      <c r="H78" s="76"/>
      <c r="I78" s="76"/>
    </row>
    <row r="79">
      <c r="H79" s="76"/>
      <c r="I79" s="76"/>
    </row>
    <row r="80">
      <c r="H80" s="76"/>
      <c r="I80" s="76"/>
    </row>
    <row r="81">
      <c r="H81" s="76"/>
      <c r="I81" s="76"/>
    </row>
    <row r="82">
      <c r="H82" s="76"/>
      <c r="I82" s="76"/>
    </row>
    <row r="83">
      <c r="H83" s="76"/>
      <c r="I83" s="76"/>
    </row>
    <row r="84">
      <c r="H84" s="76"/>
      <c r="I84" s="76"/>
    </row>
    <row r="85">
      <c r="H85" s="76"/>
      <c r="I85" s="76"/>
    </row>
    <row r="86">
      <c r="H86" s="76"/>
      <c r="I86" s="76"/>
    </row>
    <row r="87">
      <c r="H87" s="76"/>
      <c r="I87" s="76"/>
    </row>
    <row r="88">
      <c r="H88" s="76"/>
      <c r="I88" s="76"/>
    </row>
    <row r="89">
      <c r="H89" s="76"/>
      <c r="I89" s="76"/>
    </row>
    <row r="90">
      <c r="H90" s="76"/>
      <c r="I90" s="76"/>
    </row>
    <row r="91">
      <c r="H91" s="76"/>
      <c r="I91" s="76"/>
    </row>
    <row r="92">
      <c r="H92" s="76"/>
      <c r="I92" s="76"/>
    </row>
    <row r="93">
      <c r="H93" s="76"/>
      <c r="I93" s="76"/>
    </row>
    <row r="94">
      <c r="H94" s="76"/>
      <c r="I94" s="76"/>
    </row>
    <row r="95">
      <c r="H95" s="76"/>
      <c r="I95" s="76"/>
    </row>
    <row r="96">
      <c r="H96" s="76"/>
      <c r="I96" s="76"/>
    </row>
    <row r="97">
      <c r="H97" s="76"/>
      <c r="I97" s="76"/>
    </row>
    <row r="98">
      <c r="H98" s="76"/>
      <c r="I98" s="76"/>
    </row>
    <row r="99">
      <c r="H99" s="76"/>
      <c r="I99" s="76"/>
    </row>
    <row r="100">
      <c r="H100" s="76"/>
      <c r="I100" s="76"/>
    </row>
    <row r="101">
      <c r="H101" s="76"/>
      <c r="I101" s="76"/>
    </row>
    <row r="102">
      <c r="H102" s="76"/>
      <c r="I102" s="76"/>
    </row>
    <row r="103">
      <c r="H103" s="76"/>
      <c r="I103" s="76"/>
    </row>
    <row r="104">
      <c r="H104" s="76"/>
      <c r="I104" s="76"/>
    </row>
    <row r="105">
      <c r="H105" s="76"/>
      <c r="I105" s="76"/>
    </row>
    <row r="106">
      <c r="H106" s="76"/>
      <c r="I106" s="76"/>
    </row>
    <row r="107">
      <c r="H107" s="76"/>
      <c r="I107" s="76"/>
    </row>
    <row r="108">
      <c r="H108" s="76"/>
      <c r="I108" s="76"/>
    </row>
    <row r="109">
      <c r="H109" s="76"/>
      <c r="I109" s="76"/>
    </row>
    <row r="110">
      <c r="H110" s="76"/>
      <c r="I110" s="76"/>
    </row>
    <row r="111">
      <c r="H111" s="76"/>
      <c r="I111" s="76"/>
    </row>
    <row r="112">
      <c r="H112" s="76"/>
      <c r="I112" s="76"/>
    </row>
    <row r="113">
      <c r="H113" s="76"/>
      <c r="I113" s="76"/>
    </row>
    <row r="114">
      <c r="H114" s="76"/>
      <c r="I114" s="76"/>
    </row>
    <row r="115">
      <c r="H115" s="76"/>
      <c r="I115" s="76"/>
    </row>
    <row r="116">
      <c r="H116" s="76"/>
      <c r="I116" s="76"/>
    </row>
    <row r="117">
      <c r="H117" s="76"/>
      <c r="I117" s="76"/>
    </row>
    <row r="118">
      <c r="H118" s="76"/>
      <c r="I118" s="76"/>
    </row>
    <row r="119">
      <c r="H119" s="76"/>
      <c r="I119" s="76"/>
    </row>
    <row r="120">
      <c r="H120" s="76"/>
      <c r="I120" s="76"/>
    </row>
    <row r="121">
      <c r="H121" s="76"/>
      <c r="I121" s="76"/>
    </row>
    <row r="122">
      <c r="H122" s="76"/>
      <c r="I122" s="76"/>
    </row>
    <row r="123">
      <c r="H123" s="76"/>
      <c r="I123" s="76"/>
    </row>
    <row r="124">
      <c r="H124" s="76"/>
      <c r="I124" s="76"/>
    </row>
    <row r="125">
      <c r="H125" s="76"/>
      <c r="I125" s="76"/>
    </row>
    <row r="126">
      <c r="H126" s="76"/>
      <c r="I126" s="76"/>
    </row>
    <row r="127">
      <c r="H127" s="76"/>
      <c r="I127" s="76"/>
    </row>
    <row r="128">
      <c r="H128" s="76"/>
      <c r="I128" s="76"/>
    </row>
    <row r="129">
      <c r="H129" s="76"/>
      <c r="I129" s="76"/>
    </row>
    <row r="130">
      <c r="H130" s="76"/>
      <c r="I130" s="76"/>
    </row>
    <row r="131">
      <c r="H131" s="76"/>
      <c r="I131" s="76"/>
    </row>
    <row r="132">
      <c r="H132" s="76"/>
      <c r="I132" s="76"/>
    </row>
    <row r="133">
      <c r="H133" s="76"/>
      <c r="I133" s="76"/>
    </row>
    <row r="134">
      <c r="H134" s="76"/>
      <c r="I134" s="76"/>
    </row>
    <row r="135">
      <c r="H135" s="76"/>
      <c r="I135" s="76"/>
    </row>
    <row r="136">
      <c r="H136" s="76"/>
      <c r="I136" s="76"/>
    </row>
    <row r="137">
      <c r="H137" s="76"/>
      <c r="I137" s="76"/>
    </row>
    <row r="138">
      <c r="H138" s="76"/>
      <c r="I138" s="76"/>
    </row>
    <row r="139">
      <c r="H139" s="76"/>
      <c r="I139" s="76"/>
    </row>
    <row r="140">
      <c r="H140" s="76"/>
      <c r="I140" s="76"/>
    </row>
    <row r="141">
      <c r="H141" s="76"/>
      <c r="I141" s="76"/>
    </row>
    <row r="142">
      <c r="H142" s="76"/>
      <c r="I142" s="76"/>
    </row>
    <row r="143">
      <c r="H143" s="76"/>
      <c r="I143" s="76"/>
    </row>
    <row r="144">
      <c r="H144" s="76"/>
      <c r="I144" s="76"/>
    </row>
    <row r="145">
      <c r="H145" s="76"/>
      <c r="I145" s="76"/>
    </row>
    <row r="146">
      <c r="H146" s="76"/>
      <c r="I146" s="76"/>
    </row>
    <row r="147">
      <c r="H147" s="76"/>
      <c r="I147" s="76"/>
    </row>
    <row r="148">
      <c r="H148" s="76"/>
      <c r="I148" s="76"/>
    </row>
    <row r="149">
      <c r="H149" s="76"/>
      <c r="I149" s="76"/>
    </row>
    <row r="150">
      <c r="H150" s="76"/>
      <c r="I150" s="76"/>
    </row>
    <row r="151">
      <c r="H151" s="76"/>
      <c r="I151" s="76"/>
    </row>
    <row r="152">
      <c r="H152" s="76"/>
      <c r="I152" s="76"/>
    </row>
    <row r="153">
      <c r="H153" s="76"/>
      <c r="I153" s="76"/>
    </row>
    <row r="154">
      <c r="H154" s="76"/>
      <c r="I154" s="76"/>
    </row>
    <row r="155">
      <c r="H155" s="76"/>
      <c r="I155" s="76"/>
    </row>
    <row r="156">
      <c r="H156" s="76"/>
      <c r="I156" s="76"/>
    </row>
    <row r="157">
      <c r="H157" s="76"/>
      <c r="I157" s="76"/>
    </row>
    <row r="158">
      <c r="H158" s="76"/>
      <c r="I158" s="76"/>
    </row>
    <row r="159">
      <c r="H159" s="76"/>
      <c r="I159" s="76"/>
    </row>
    <row r="160">
      <c r="H160" s="76"/>
      <c r="I160" s="76"/>
    </row>
    <row r="161">
      <c r="H161" s="76"/>
      <c r="I161" s="76"/>
    </row>
    <row r="162">
      <c r="H162" s="76"/>
      <c r="I162" s="76"/>
    </row>
    <row r="163">
      <c r="H163" s="76"/>
      <c r="I163" s="76"/>
    </row>
    <row r="164">
      <c r="H164" s="76"/>
      <c r="I164" s="76"/>
    </row>
    <row r="165">
      <c r="H165" s="76"/>
      <c r="I165" s="76"/>
    </row>
    <row r="166">
      <c r="H166" s="76"/>
      <c r="I166" s="76"/>
    </row>
    <row r="167">
      <c r="H167" s="76"/>
      <c r="I167" s="76"/>
    </row>
    <row r="168">
      <c r="H168" s="76"/>
      <c r="I168" s="76"/>
    </row>
    <row r="169">
      <c r="H169" s="76"/>
      <c r="I169" s="76"/>
    </row>
    <row r="170">
      <c r="H170" s="76"/>
      <c r="I170" s="76"/>
    </row>
    <row r="171">
      <c r="H171" s="76"/>
      <c r="I171" s="76"/>
    </row>
    <row r="172">
      <c r="H172" s="76"/>
      <c r="I172" s="76"/>
    </row>
    <row r="173">
      <c r="H173" s="76"/>
      <c r="I173" s="76"/>
    </row>
    <row r="174">
      <c r="H174" s="76"/>
      <c r="I174" s="76"/>
    </row>
    <row r="175">
      <c r="H175" s="76"/>
      <c r="I175" s="76"/>
    </row>
    <row r="176">
      <c r="H176" s="76"/>
      <c r="I176" s="76"/>
    </row>
    <row r="177">
      <c r="H177" s="76"/>
      <c r="I177" s="76"/>
    </row>
    <row r="178">
      <c r="H178" s="76"/>
      <c r="I178" s="76"/>
    </row>
    <row r="179">
      <c r="H179" s="76"/>
      <c r="I179" s="76"/>
    </row>
    <row r="180">
      <c r="H180" s="76"/>
      <c r="I180" s="76"/>
    </row>
    <row r="181">
      <c r="H181" s="76"/>
      <c r="I181" s="76"/>
    </row>
    <row r="182">
      <c r="H182" s="76"/>
      <c r="I182" s="76"/>
    </row>
    <row r="183">
      <c r="H183" s="76"/>
      <c r="I183" s="76"/>
    </row>
    <row r="184">
      <c r="H184" s="76"/>
      <c r="I184" s="76"/>
    </row>
    <row r="185">
      <c r="H185" s="76"/>
      <c r="I185" s="76"/>
    </row>
    <row r="186">
      <c r="H186" s="76"/>
      <c r="I186" s="76"/>
    </row>
    <row r="187">
      <c r="H187" s="76"/>
      <c r="I187" s="76"/>
    </row>
    <row r="188">
      <c r="H188" s="76"/>
      <c r="I188" s="76"/>
    </row>
    <row r="189">
      <c r="H189" s="76"/>
      <c r="I189" s="76"/>
    </row>
    <row r="190">
      <c r="H190" s="76"/>
      <c r="I190" s="76"/>
    </row>
    <row r="191">
      <c r="H191" s="76"/>
      <c r="I191" s="76"/>
    </row>
    <row r="192">
      <c r="H192" s="76"/>
      <c r="I192" s="76"/>
    </row>
    <row r="193">
      <c r="H193" s="76"/>
      <c r="I193" s="76"/>
    </row>
    <row r="194">
      <c r="H194" s="76"/>
      <c r="I194" s="76"/>
    </row>
    <row r="195">
      <c r="H195" s="76"/>
      <c r="I195" s="76"/>
    </row>
    <row r="196">
      <c r="H196" s="76"/>
      <c r="I196" s="76"/>
    </row>
    <row r="197">
      <c r="H197" s="76"/>
      <c r="I197" s="76"/>
    </row>
    <row r="198">
      <c r="H198" s="76"/>
      <c r="I198" s="76"/>
    </row>
    <row r="199">
      <c r="H199" s="76"/>
      <c r="I199" s="76"/>
    </row>
    <row r="200">
      <c r="H200" s="76"/>
      <c r="I200" s="76"/>
    </row>
    <row r="201">
      <c r="H201" s="76"/>
      <c r="I201" s="76"/>
    </row>
    <row r="202">
      <c r="H202" s="76"/>
      <c r="I202" s="76"/>
    </row>
    <row r="203">
      <c r="H203" s="76"/>
      <c r="I203" s="76"/>
    </row>
    <row r="204">
      <c r="H204" s="76"/>
      <c r="I204" s="76"/>
    </row>
    <row r="205">
      <c r="H205" s="76"/>
      <c r="I205" s="76"/>
    </row>
    <row r="206">
      <c r="H206" s="76"/>
      <c r="I206" s="76"/>
    </row>
    <row r="207">
      <c r="H207" s="76"/>
      <c r="I207" s="76"/>
    </row>
    <row r="208">
      <c r="H208" s="76"/>
      <c r="I208" s="76"/>
    </row>
    <row r="209">
      <c r="H209" s="76"/>
      <c r="I209" s="76"/>
    </row>
    <row r="210">
      <c r="H210" s="76"/>
      <c r="I210" s="76"/>
    </row>
    <row r="211">
      <c r="H211" s="76"/>
      <c r="I211" s="76"/>
    </row>
    <row r="212">
      <c r="H212" s="76"/>
      <c r="I212" s="76"/>
    </row>
    <row r="213">
      <c r="H213" s="76"/>
      <c r="I213" s="76"/>
    </row>
    <row r="214">
      <c r="H214" s="76"/>
      <c r="I214" s="76"/>
    </row>
    <row r="215">
      <c r="H215" s="76"/>
      <c r="I215" s="76"/>
    </row>
    <row r="216">
      <c r="H216" s="76"/>
      <c r="I216" s="76"/>
    </row>
    <row r="217">
      <c r="H217" s="76"/>
      <c r="I217" s="76"/>
    </row>
    <row r="218">
      <c r="H218" s="76"/>
      <c r="I218" s="76"/>
    </row>
    <row r="219">
      <c r="H219" s="76"/>
      <c r="I219" s="76"/>
    </row>
    <row r="220">
      <c r="H220" s="76"/>
      <c r="I220" s="76"/>
    </row>
    <row r="221">
      <c r="H221" s="76"/>
      <c r="I221" s="76"/>
    </row>
    <row r="222">
      <c r="H222" s="76"/>
      <c r="I222" s="76"/>
    </row>
    <row r="223">
      <c r="H223" s="76"/>
      <c r="I223" s="76"/>
    </row>
    <row r="224">
      <c r="H224" s="76"/>
      <c r="I224" s="76"/>
    </row>
    <row r="225">
      <c r="H225" s="76"/>
      <c r="I225" s="76"/>
    </row>
    <row r="226">
      <c r="H226" s="76"/>
      <c r="I226" s="76"/>
    </row>
    <row r="227">
      <c r="H227" s="76"/>
      <c r="I227" s="76"/>
    </row>
    <row r="228">
      <c r="H228" s="76"/>
      <c r="I228" s="76"/>
    </row>
    <row r="229">
      <c r="H229" s="76"/>
      <c r="I229" s="76"/>
    </row>
    <row r="230">
      <c r="H230" s="76"/>
      <c r="I230" s="76"/>
    </row>
    <row r="231">
      <c r="H231" s="76"/>
      <c r="I231" s="76"/>
    </row>
    <row r="232">
      <c r="H232" s="76"/>
      <c r="I232" s="76"/>
    </row>
    <row r="233">
      <c r="H233" s="76"/>
      <c r="I233" s="76"/>
    </row>
    <row r="234">
      <c r="H234" s="76"/>
      <c r="I234" s="76"/>
    </row>
    <row r="235">
      <c r="H235" s="76"/>
      <c r="I235" s="76"/>
    </row>
    <row r="236">
      <c r="H236" s="76"/>
      <c r="I236" s="76"/>
    </row>
    <row r="237">
      <c r="H237" s="76"/>
      <c r="I237" s="76"/>
    </row>
    <row r="238">
      <c r="H238" s="76"/>
      <c r="I238" s="76"/>
    </row>
    <row r="239">
      <c r="H239" s="76"/>
      <c r="I239" s="76"/>
    </row>
    <row r="240">
      <c r="H240" s="76"/>
      <c r="I240" s="76"/>
    </row>
    <row r="241">
      <c r="H241" s="76"/>
      <c r="I241" s="76"/>
    </row>
    <row r="242">
      <c r="H242" s="76"/>
      <c r="I242" s="76"/>
    </row>
    <row r="243">
      <c r="H243" s="76"/>
      <c r="I243" s="76"/>
    </row>
    <row r="244">
      <c r="H244" s="76"/>
      <c r="I244" s="76"/>
    </row>
    <row r="245">
      <c r="H245" s="76"/>
      <c r="I245" s="76"/>
    </row>
    <row r="246">
      <c r="H246" s="76"/>
      <c r="I246" s="76"/>
    </row>
    <row r="247">
      <c r="H247" s="76"/>
      <c r="I247" s="76"/>
    </row>
    <row r="248">
      <c r="H248" s="76"/>
      <c r="I248" s="76"/>
    </row>
    <row r="249">
      <c r="H249" s="76"/>
      <c r="I249" s="76"/>
    </row>
    <row r="250">
      <c r="H250" s="76"/>
      <c r="I250" s="76"/>
    </row>
    <row r="251">
      <c r="H251" s="76"/>
      <c r="I251" s="76"/>
    </row>
    <row r="252">
      <c r="H252" s="76"/>
      <c r="I252" s="76"/>
    </row>
    <row r="253">
      <c r="H253" s="76"/>
      <c r="I253" s="76"/>
    </row>
    <row r="254">
      <c r="H254" s="76"/>
      <c r="I254" s="76"/>
    </row>
    <row r="255">
      <c r="H255" s="76"/>
      <c r="I255" s="76"/>
    </row>
    <row r="256">
      <c r="H256" s="76"/>
      <c r="I256" s="76"/>
    </row>
    <row r="257">
      <c r="H257" s="76"/>
      <c r="I257" s="76"/>
    </row>
    <row r="258">
      <c r="H258" s="76"/>
      <c r="I258" s="76"/>
    </row>
    <row r="259">
      <c r="H259" s="76"/>
      <c r="I259" s="76"/>
    </row>
    <row r="260">
      <c r="H260" s="76"/>
      <c r="I260" s="76"/>
    </row>
    <row r="261">
      <c r="H261" s="76"/>
      <c r="I261" s="76"/>
    </row>
    <row r="262">
      <c r="H262" s="76"/>
      <c r="I262" s="76"/>
    </row>
    <row r="263">
      <c r="H263" s="76"/>
      <c r="I263" s="76"/>
    </row>
    <row r="264">
      <c r="H264" s="76"/>
      <c r="I264" s="76"/>
    </row>
    <row r="265">
      <c r="H265" s="76"/>
      <c r="I265" s="76"/>
    </row>
    <row r="266">
      <c r="H266" s="76"/>
      <c r="I266" s="76"/>
    </row>
    <row r="267">
      <c r="H267" s="76"/>
      <c r="I267" s="76"/>
    </row>
    <row r="268">
      <c r="H268" s="76"/>
      <c r="I268" s="76"/>
    </row>
    <row r="269">
      <c r="H269" s="76"/>
      <c r="I269" s="76"/>
    </row>
    <row r="270">
      <c r="H270" s="76"/>
      <c r="I270" s="76"/>
    </row>
    <row r="271">
      <c r="H271" s="76"/>
      <c r="I271" s="76"/>
    </row>
    <row r="272">
      <c r="H272" s="76"/>
      <c r="I272" s="76"/>
    </row>
    <row r="273">
      <c r="H273" s="76"/>
      <c r="I273" s="76"/>
    </row>
    <row r="274">
      <c r="H274" s="76"/>
      <c r="I274" s="76"/>
    </row>
    <row r="275">
      <c r="H275" s="76"/>
      <c r="I275" s="76"/>
    </row>
    <row r="276">
      <c r="H276" s="76"/>
      <c r="I276" s="76"/>
    </row>
    <row r="277">
      <c r="H277" s="76"/>
      <c r="I277" s="76"/>
    </row>
    <row r="278">
      <c r="H278" s="76"/>
      <c r="I278" s="76"/>
    </row>
    <row r="279">
      <c r="H279" s="76"/>
      <c r="I279" s="76"/>
    </row>
    <row r="280">
      <c r="H280" s="76"/>
      <c r="I280" s="76"/>
    </row>
    <row r="281">
      <c r="H281" s="76"/>
      <c r="I281" s="76"/>
    </row>
    <row r="282">
      <c r="H282" s="76"/>
      <c r="I282" s="76"/>
    </row>
    <row r="283">
      <c r="H283" s="76"/>
      <c r="I283" s="76"/>
    </row>
    <row r="284">
      <c r="H284" s="76"/>
      <c r="I284" s="76"/>
    </row>
    <row r="285">
      <c r="H285" s="76"/>
      <c r="I285" s="76"/>
    </row>
    <row r="286">
      <c r="H286" s="76"/>
      <c r="I286" s="76"/>
    </row>
    <row r="287">
      <c r="H287" s="76"/>
      <c r="I287" s="76"/>
    </row>
    <row r="288">
      <c r="H288" s="76"/>
      <c r="I288" s="76"/>
    </row>
    <row r="289">
      <c r="H289" s="76"/>
      <c r="I289" s="76"/>
    </row>
    <row r="290">
      <c r="H290" s="76"/>
      <c r="I290" s="76"/>
    </row>
    <row r="291">
      <c r="H291" s="76"/>
      <c r="I291" s="76"/>
    </row>
    <row r="292">
      <c r="H292" s="76"/>
      <c r="I292" s="76"/>
    </row>
    <row r="293">
      <c r="H293" s="76"/>
      <c r="I293" s="76"/>
    </row>
    <row r="294">
      <c r="H294" s="76"/>
      <c r="I294" s="76"/>
    </row>
    <row r="295">
      <c r="H295" s="76"/>
      <c r="I295" s="76"/>
    </row>
    <row r="296">
      <c r="H296" s="76"/>
      <c r="I296" s="76"/>
    </row>
    <row r="297">
      <c r="H297" s="76"/>
      <c r="I297" s="76"/>
    </row>
    <row r="298">
      <c r="H298" s="76"/>
      <c r="I298" s="76"/>
    </row>
    <row r="299">
      <c r="H299" s="76"/>
      <c r="I299" s="76"/>
    </row>
    <row r="300">
      <c r="H300" s="76"/>
      <c r="I300" s="76"/>
    </row>
    <row r="301">
      <c r="H301" s="76"/>
      <c r="I301" s="76"/>
    </row>
    <row r="302">
      <c r="H302" s="76"/>
      <c r="I302" s="76"/>
    </row>
    <row r="303">
      <c r="H303" s="76"/>
      <c r="I303" s="76"/>
    </row>
    <row r="304">
      <c r="H304" s="76"/>
      <c r="I304" s="76"/>
    </row>
    <row r="305">
      <c r="H305" s="76"/>
      <c r="I305" s="76"/>
    </row>
    <row r="306">
      <c r="H306" s="76"/>
      <c r="I306" s="76"/>
    </row>
    <row r="307">
      <c r="H307" s="76"/>
      <c r="I307" s="76"/>
    </row>
    <row r="308">
      <c r="H308" s="76"/>
      <c r="I308" s="76"/>
    </row>
    <row r="309">
      <c r="H309" s="76"/>
      <c r="I309" s="76"/>
    </row>
    <row r="310">
      <c r="H310" s="76"/>
      <c r="I310" s="76"/>
    </row>
    <row r="311">
      <c r="H311" s="76"/>
      <c r="I311" s="76"/>
    </row>
    <row r="312">
      <c r="H312" s="76"/>
      <c r="I312" s="76"/>
    </row>
    <row r="313">
      <c r="H313" s="76"/>
      <c r="I313" s="76"/>
    </row>
    <row r="314">
      <c r="H314" s="76"/>
      <c r="I314" s="76"/>
    </row>
    <row r="315">
      <c r="H315" s="76"/>
      <c r="I315" s="76"/>
    </row>
    <row r="316">
      <c r="H316" s="76"/>
      <c r="I316" s="76"/>
    </row>
    <row r="317">
      <c r="H317" s="76"/>
      <c r="I317" s="76"/>
    </row>
    <row r="318">
      <c r="H318" s="76"/>
      <c r="I318" s="76"/>
    </row>
    <row r="319">
      <c r="H319" s="76"/>
      <c r="I319" s="76"/>
    </row>
    <row r="320">
      <c r="H320" s="76"/>
      <c r="I320" s="76"/>
    </row>
    <row r="321">
      <c r="H321" s="76"/>
      <c r="I321" s="76"/>
    </row>
    <row r="322">
      <c r="H322" s="76"/>
      <c r="I322" s="76"/>
    </row>
    <row r="323">
      <c r="H323" s="76"/>
      <c r="I323" s="76"/>
    </row>
    <row r="324">
      <c r="H324" s="76"/>
      <c r="I324" s="76"/>
    </row>
    <row r="325">
      <c r="H325" s="76"/>
      <c r="I325" s="76"/>
    </row>
    <row r="326">
      <c r="H326" s="76"/>
      <c r="I326" s="76"/>
    </row>
    <row r="327">
      <c r="H327" s="76"/>
      <c r="I327" s="76"/>
    </row>
    <row r="328">
      <c r="H328" s="76"/>
      <c r="I328" s="76"/>
    </row>
    <row r="329">
      <c r="H329" s="76"/>
      <c r="I329" s="76"/>
    </row>
    <row r="330">
      <c r="H330" s="76"/>
      <c r="I330" s="76"/>
    </row>
    <row r="331">
      <c r="H331" s="76"/>
      <c r="I331" s="76"/>
    </row>
    <row r="332">
      <c r="H332" s="76"/>
      <c r="I332" s="76"/>
    </row>
    <row r="333">
      <c r="H333" s="76"/>
      <c r="I333" s="76"/>
    </row>
    <row r="334">
      <c r="H334" s="76"/>
      <c r="I334" s="76"/>
    </row>
    <row r="335">
      <c r="H335" s="76"/>
      <c r="I335" s="76"/>
    </row>
    <row r="336">
      <c r="H336" s="76"/>
      <c r="I336" s="76"/>
    </row>
    <row r="337">
      <c r="H337" s="76"/>
      <c r="I337" s="76"/>
    </row>
    <row r="338">
      <c r="H338" s="76"/>
      <c r="I338" s="76"/>
    </row>
    <row r="339">
      <c r="H339" s="76"/>
      <c r="I339" s="76"/>
    </row>
    <row r="340">
      <c r="H340" s="76"/>
      <c r="I340" s="76"/>
    </row>
    <row r="341">
      <c r="H341" s="76"/>
      <c r="I341" s="76"/>
    </row>
    <row r="342">
      <c r="H342" s="76"/>
      <c r="I342" s="76"/>
    </row>
    <row r="343">
      <c r="H343" s="76"/>
      <c r="I343" s="76"/>
    </row>
    <row r="344">
      <c r="H344" s="76"/>
      <c r="I344" s="76"/>
    </row>
    <row r="345">
      <c r="H345" s="76"/>
      <c r="I345" s="76"/>
    </row>
    <row r="346">
      <c r="H346" s="76"/>
      <c r="I346" s="76"/>
    </row>
    <row r="347">
      <c r="H347" s="76"/>
      <c r="I347" s="76"/>
    </row>
    <row r="348">
      <c r="H348" s="76"/>
      <c r="I348" s="76"/>
    </row>
    <row r="349">
      <c r="H349" s="76"/>
      <c r="I349" s="76"/>
    </row>
    <row r="350">
      <c r="H350" s="76"/>
      <c r="I350" s="76"/>
    </row>
    <row r="351">
      <c r="H351" s="76"/>
      <c r="I351" s="76"/>
    </row>
    <row r="352">
      <c r="H352" s="76"/>
      <c r="I352" s="76"/>
    </row>
    <row r="353">
      <c r="H353" s="76"/>
      <c r="I353" s="76"/>
    </row>
    <row r="354">
      <c r="H354" s="76"/>
      <c r="I354" s="76"/>
    </row>
    <row r="355">
      <c r="H355" s="76"/>
      <c r="I355" s="76"/>
    </row>
    <row r="356">
      <c r="H356" s="76"/>
      <c r="I356" s="76"/>
    </row>
    <row r="357">
      <c r="H357" s="76"/>
      <c r="I357" s="76"/>
    </row>
    <row r="358">
      <c r="H358" s="76"/>
      <c r="I358" s="76"/>
    </row>
    <row r="359">
      <c r="H359" s="76"/>
      <c r="I359" s="76"/>
    </row>
    <row r="360">
      <c r="H360" s="76"/>
      <c r="I360" s="76"/>
    </row>
    <row r="361">
      <c r="H361" s="76"/>
      <c r="I361" s="76"/>
    </row>
    <row r="362">
      <c r="H362" s="76"/>
      <c r="I362" s="76"/>
    </row>
    <row r="363">
      <c r="H363" s="76"/>
      <c r="I363" s="76"/>
    </row>
    <row r="364">
      <c r="H364" s="76"/>
      <c r="I364" s="76"/>
    </row>
    <row r="365">
      <c r="H365" s="76"/>
      <c r="I365" s="76"/>
    </row>
    <row r="366">
      <c r="H366" s="76"/>
      <c r="I366" s="76"/>
    </row>
    <row r="367">
      <c r="H367" s="76"/>
      <c r="I367" s="76"/>
    </row>
    <row r="368">
      <c r="H368" s="76"/>
      <c r="I368" s="76"/>
    </row>
    <row r="369">
      <c r="H369" s="76"/>
      <c r="I369" s="76"/>
    </row>
    <row r="370">
      <c r="H370" s="76"/>
      <c r="I370" s="76"/>
    </row>
    <row r="371">
      <c r="H371" s="76"/>
      <c r="I371" s="76"/>
    </row>
    <row r="372">
      <c r="H372" s="76"/>
      <c r="I372" s="76"/>
    </row>
    <row r="373">
      <c r="H373" s="76"/>
      <c r="I373" s="76"/>
    </row>
    <row r="374">
      <c r="H374" s="76"/>
      <c r="I374" s="76"/>
    </row>
    <row r="375">
      <c r="H375" s="76"/>
      <c r="I375" s="76"/>
    </row>
    <row r="376">
      <c r="H376" s="76"/>
      <c r="I376" s="76"/>
    </row>
    <row r="377">
      <c r="H377" s="76"/>
      <c r="I377" s="76"/>
    </row>
    <row r="378">
      <c r="H378" s="76"/>
      <c r="I378" s="76"/>
    </row>
    <row r="379">
      <c r="H379" s="76"/>
      <c r="I379" s="76"/>
    </row>
    <row r="380">
      <c r="H380" s="76"/>
      <c r="I380" s="76"/>
    </row>
    <row r="381">
      <c r="H381" s="76"/>
      <c r="I381" s="76"/>
    </row>
    <row r="382">
      <c r="H382" s="76"/>
      <c r="I382" s="76"/>
    </row>
    <row r="383">
      <c r="H383" s="76"/>
      <c r="I383" s="76"/>
    </row>
    <row r="384">
      <c r="H384" s="76"/>
      <c r="I384" s="76"/>
    </row>
    <row r="385">
      <c r="H385" s="76"/>
      <c r="I385" s="76"/>
    </row>
    <row r="386">
      <c r="H386" s="76"/>
      <c r="I386" s="76"/>
    </row>
    <row r="387">
      <c r="H387" s="76"/>
      <c r="I387" s="76"/>
    </row>
    <row r="388">
      <c r="H388" s="76"/>
      <c r="I388" s="76"/>
    </row>
    <row r="389">
      <c r="H389" s="76"/>
      <c r="I389" s="76"/>
    </row>
    <row r="390">
      <c r="H390" s="76"/>
      <c r="I390" s="76"/>
    </row>
    <row r="391">
      <c r="H391" s="76"/>
      <c r="I391" s="76"/>
    </row>
    <row r="392">
      <c r="H392" s="76"/>
      <c r="I392" s="76"/>
    </row>
    <row r="393">
      <c r="H393" s="76"/>
      <c r="I393" s="76"/>
    </row>
    <row r="394">
      <c r="H394" s="76"/>
      <c r="I394" s="76"/>
    </row>
    <row r="395">
      <c r="H395" s="76"/>
      <c r="I395" s="76"/>
    </row>
    <row r="396">
      <c r="H396" s="76"/>
      <c r="I396" s="76"/>
    </row>
    <row r="397">
      <c r="H397" s="76"/>
      <c r="I397" s="76"/>
    </row>
    <row r="398">
      <c r="H398" s="76"/>
      <c r="I398" s="76"/>
    </row>
    <row r="399">
      <c r="H399" s="76"/>
      <c r="I399" s="76"/>
    </row>
    <row r="400">
      <c r="H400" s="76"/>
      <c r="I400" s="76"/>
    </row>
    <row r="401">
      <c r="H401" s="76"/>
      <c r="I401" s="76"/>
    </row>
    <row r="402">
      <c r="H402" s="76"/>
      <c r="I402" s="76"/>
    </row>
    <row r="403">
      <c r="H403" s="76"/>
      <c r="I403" s="76"/>
    </row>
    <row r="404">
      <c r="H404" s="76"/>
      <c r="I404" s="76"/>
    </row>
    <row r="405">
      <c r="H405" s="76"/>
      <c r="I405" s="76"/>
    </row>
    <row r="406">
      <c r="H406" s="76"/>
      <c r="I406" s="76"/>
    </row>
    <row r="407">
      <c r="H407" s="76"/>
      <c r="I407" s="76"/>
    </row>
    <row r="408">
      <c r="H408" s="76"/>
      <c r="I408" s="76"/>
    </row>
    <row r="409">
      <c r="H409" s="76"/>
      <c r="I409" s="76"/>
    </row>
    <row r="410">
      <c r="H410" s="76"/>
      <c r="I410" s="76"/>
    </row>
    <row r="411">
      <c r="H411" s="76"/>
      <c r="I411" s="76"/>
    </row>
    <row r="412">
      <c r="H412" s="76"/>
      <c r="I412" s="76"/>
    </row>
    <row r="413">
      <c r="H413" s="76"/>
      <c r="I413" s="76"/>
    </row>
    <row r="414">
      <c r="H414" s="76"/>
      <c r="I414" s="76"/>
    </row>
    <row r="415">
      <c r="H415" s="76"/>
      <c r="I415" s="76"/>
    </row>
    <row r="416">
      <c r="H416" s="76"/>
      <c r="I416" s="76"/>
    </row>
    <row r="417">
      <c r="H417" s="76"/>
      <c r="I417" s="76"/>
    </row>
    <row r="418">
      <c r="H418" s="76"/>
      <c r="I418" s="76"/>
    </row>
    <row r="419">
      <c r="H419" s="76"/>
      <c r="I419" s="76"/>
    </row>
    <row r="420">
      <c r="H420" s="76"/>
      <c r="I420" s="76"/>
    </row>
    <row r="421">
      <c r="H421" s="76"/>
      <c r="I421" s="76"/>
    </row>
    <row r="422">
      <c r="H422" s="76"/>
      <c r="I422" s="76"/>
    </row>
    <row r="423">
      <c r="H423" s="76"/>
      <c r="I423" s="76"/>
    </row>
    <row r="424">
      <c r="H424" s="76"/>
      <c r="I424" s="76"/>
    </row>
    <row r="425">
      <c r="H425" s="76"/>
      <c r="I425" s="76"/>
    </row>
    <row r="426">
      <c r="H426" s="76"/>
      <c r="I426" s="76"/>
    </row>
    <row r="427">
      <c r="H427" s="76"/>
      <c r="I427" s="76"/>
    </row>
    <row r="428">
      <c r="H428" s="76"/>
      <c r="I428" s="76"/>
    </row>
    <row r="429">
      <c r="H429" s="76"/>
      <c r="I429" s="76"/>
    </row>
    <row r="430">
      <c r="H430" s="76"/>
      <c r="I430" s="76"/>
    </row>
    <row r="431">
      <c r="H431" s="76"/>
      <c r="I431" s="76"/>
    </row>
    <row r="432">
      <c r="H432" s="76"/>
      <c r="I432" s="76"/>
    </row>
    <row r="433">
      <c r="H433" s="76"/>
      <c r="I433" s="76"/>
    </row>
    <row r="434">
      <c r="H434" s="76"/>
      <c r="I434" s="76"/>
    </row>
    <row r="435">
      <c r="H435" s="76"/>
      <c r="I435" s="76"/>
    </row>
    <row r="436">
      <c r="H436" s="76"/>
      <c r="I436" s="76"/>
    </row>
    <row r="437">
      <c r="H437" s="76"/>
      <c r="I437" s="76"/>
    </row>
    <row r="438">
      <c r="H438" s="76"/>
      <c r="I438" s="76"/>
    </row>
    <row r="439">
      <c r="H439" s="76"/>
      <c r="I439" s="76"/>
    </row>
    <row r="440">
      <c r="H440" s="76"/>
      <c r="I440" s="76"/>
    </row>
    <row r="441">
      <c r="H441" s="76"/>
      <c r="I441" s="76"/>
    </row>
    <row r="442">
      <c r="H442" s="76"/>
      <c r="I442" s="76"/>
    </row>
    <row r="443">
      <c r="H443" s="76"/>
      <c r="I443" s="76"/>
    </row>
    <row r="444">
      <c r="H444" s="76"/>
      <c r="I444" s="76"/>
    </row>
    <row r="445">
      <c r="H445" s="76"/>
      <c r="I445" s="76"/>
    </row>
    <row r="446">
      <c r="H446" s="76"/>
      <c r="I446" s="76"/>
    </row>
    <row r="447">
      <c r="H447" s="76"/>
      <c r="I447" s="76"/>
    </row>
    <row r="448">
      <c r="H448" s="76"/>
      <c r="I448" s="76"/>
    </row>
    <row r="449">
      <c r="H449" s="76"/>
      <c r="I449" s="76"/>
    </row>
    <row r="450">
      <c r="H450" s="76"/>
      <c r="I450" s="76"/>
    </row>
    <row r="451">
      <c r="H451" s="76"/>
      <c r="I451" s="76"/>
    </row>
    <row r="452">
      <c r="H452" s="76"/>
      <c r="I452" s="76"/>
    </row>
    <row r="453">
      <c r="H453" s="76"/>
      <c r="I453" s="76"/>
    </row>
    <row r="454">
      <c r="H454" s="76"/>
      <c r="I454" s="76"/>
    </row>
    <row r="455">
      <c r="H455" s="76"/>
      <c r="I455" s="76"/>
    </row>
    <row r="456">
      <c r="H456" s="76"/>
      <c r="I456" s="76"/>
    </row>
    <row r="457">
      <c r="H457" s="76"/>
      <c r="I457" s="76"/>
    </row>
    <row r="458">
      <c r="H458" s="76"/>
      <c r="I458" s="76"/>
    </row>
    <row r="459">
      <c r="H459" s="76"/>
      <c r="I459" s="76"/>
    </row>
    <row r="460">
      <c r="H460" s="76"/>
      <c r="I460" s="76"/>
    </row>
    <row r="461">
      <c r="H461" s="76"/>
      <c r="I461" s="76"/>
    </row>
    <row r="462">
      <c r="H462" s="76"/>
      <c r="I462" s="76"/>
    </row>
    <row r="463">
      <c r="H463" s="76"/>
      <c r="I463" s="76"/>
    </row>
    <row r="464">
      <c r="H464" s="76"/>
      <c r="I464" s="76"/>
    </row>
    <row r="465">
      <c r="H465" s="76"/>
      <c r="I465" s="76"/>
    </row>
    <row r="466">
      <c r="H466" s="76"/>
      <c r="I466" s="76"/>
    </row>
    <row r="467">
      <c r="H467" s="76"/>
      <c r="I467" s="76"/>
    </row>
    <row r="468">
      <c r="H468" s="76"/>
      <c r="I468" s="76"/>
    </row>
    <row r="469">
      <c r="H469" s="76"/>
      <c r="I469" s="76"/>
    </row>
    <row r="470">
      <c r="H470" s="76"/>
      <c r="I470" s="76"/>
    </row>
    <row r="471">
      <c r="H471" s="76"/>
      <c r="I471" s="76"/>
    </row>
    <row r="472">
      <c r="H472" s="76"/>
      <c r="I472" s="76"/>
    </row>
    <row r="473">
      <c r="H473" s="76"/>
      <c r="I473" s="76"/>
    </row>
    <row r="474">
      <c r="H474" s="76"/>
      <c r="I474" s="76"/>
    </row>
    <row r="475">
      <c r="H475" s="76"/>
      <c r="I475" s="76"/>
    </row>
    <row r="476">
      <c r="H476" s="76"/>
      <c r="I476" s="76"/>
    </row>
    <row r="477">
      <c r="H477" s="76"/>
      <c r="I477" s="76"/>
    </row>
    <row r="478">
      <c r="H478" s="76"/>
      <c r="I478" s="76"/>
    </row>
    <row r="479">
      <c r="H479" s="76"/>
      <c r="I479" s="76"/>
    </row>
    <row r="480">
      <c r="H480" s="76"/>
      <c r="I480" s="76"/>
    </row>
    <row r="481">
      <c r="H481" s="76"/>
      <c r="I481" s="76"/>
    </row>
    <row r="482">
      <c r="H482" s="76"/>
      <c r="I482" s="76"/>
    </row>
    <row r="483">
      <c r="H483" s="76"/>
      <c r="I483" s="76"/>
    </row>
    <row r="484">
      <c r="H484" s="76"/>
      <c r="I484" s="76"/>
    </row>
    <row r="485">
      <c r="H485" s="76"/>
      <c r="I485" s="76"/>
    </row>
    <row r="486">
      <c r="H486" s="76"/>
      <c r="I486" s="76"/>
    </row>
    <row r="487">
      <c r="H487" s="76"/>
      <c r="I487" s="76"/>
    </row>
    <row r="488">
      <c r="H488" s="76"/>
      <c r="I488" s="76"/>
    </row>
    <row r="489">
      <c r="H489" s="76"/>
      <c r="I489" s="76"/>
    </row>
    <row r="490">
      <c r="H490" s="76"/>
      <c r="I490" s="76"/>
    </row>
    <row r="491">
      <c r="H491" s="76"/>
      <c r="I491" s="76"/>
    </row>
    <row r="492">
      <c r="H492" s="76"/>
      <c r="I492" s="76"/>
    </row>
    <row r="493">
      <c r="H493" s="76"/>
      <c r="I493" s="76"/>
    </row>
    <row r="494">
      <c r="H494" s="76"/>
      <c r="I494" s="76"/>
    </row>
    <row r="495">
      <c r="H495" s="76"/>
      <c r="I495" s="76"/>
    </row>
    <row r="496">
      <c r="H496" s="76"/>
      <c r="I496" s="76"/>
    </row>
    <row r="497">
      <c r="H497" s="76"/>
      <c r="I497" s="76"/>
    </row>
    <row r="498">
      <c r="H498" s="76"/>
      <c r="I498" s="76"/>
    </row>
    <row r="499">
      <c r="H499" s="76"/>
      <c r="I499" s="76"/>
    </row>
    <row r="500">
      <c r="H500" s="76"/>
      <c r="I500" s="76"/>
    </row>
    <row r="501">
      <c r="H501" s="76"/>
      <c r="I501" s="76"/>
    </row>
    <row r="502">
      <c r="H502" s="76"/>
      <c r="I502" s="76"/>
    </row>
    <row r="503">
      <c r="H503" s="76"/>
      <c r="I503" s="76"/>
    </row>
    <row r="504">
      <c r="H504" s="76"/>
      <c r="I504" s="76"/>
    </row>
    <row r="505">
      <c r="H505" s="76"/>
      <c r="I505" s="76"/>
    </row>
    <row r="506">
      <c r="H506" s="76"/>
      <c r="I506" s="76"/>
    </row>
    <row r="507">
      <c r="H507" s="76"/>
      <c r="I507" s="76"/>
    </row>
    <row r="508">
      <c r="H508" s="76"/>
      <c r="I508" s="76"/>
    </row>
    <row r="509">
      <c r="H509" s="76"/>
      <c r="I509" s="76"/>
    </row>
    <row r="510">
      <c r="H510" s="76"/>
      <c r="I510" s="76"/>
    </row>
    <row r="511">
      <c r="H511" s="76"/>
      <c r="I511" s="76"/>
    </row>
    <row r="512">
      <c r="H512" s="76"/>
      <c r="I512" s="76"/>
    </row>
    <row r="513">
      <c r="H513" s="76"/>
      <c r="I513" s="76"/>
    </row>
    <row r="514">
      <c r="H514" s="76"/>
      <c r="I514" s="76"/>
    </row>
    <row r="515">
      <c r="H515" s="76"/>
      <c r="I515" s="76"/>
    </row>
    <row r="516">
      <c r="H516" s="76"/>
      <c r="I516" s="76"/>
    </row>
    <row r="517">
      <c r="H517" s="76"/>
      <c r="I517" s="76"/>
    </row>
    <row r="518">
      <c r="H518" s="76"/>
      <c r="I518" s="76"/>
    </row>
    <row r="519">
      <c r="H519" s="76"/>
      <c r="I519" s="76"/>
    </row>
    <row r="520">
      <c r="H520" s="76"/>
      <c r="I520" s="76"/>
    </row>
    <row r="521">
      <c r="H521" s="76"/>
      <c r="I521" s="76"/>
    </row>
    <row r="522">
      <c r="H522" s="76"/>
      <c r="I522" s="76"/>
    </row>
    <row r="523">
      <c r="H523" s="76"/>
      <c r="I523" s="76"/>
    </row>
    <row r="524">
      <c r="H524" s="76"/>
      <c r="I524" s="76"/>
    </row>
    <row r="525">
      <c r="H525" s="76"/>
      <c r="I525" s="76"/>
    </row>
    <row r="526">
      <c r="H526" s="76"/>
      <c r="I526" s="76"/>
    </row>
    <row r="527">
      <c r="H527" s="76"/>
      <c r="I527" s="76"/>
    </row>
    <row r="528">
      <c r="H528" s="76"/>
      <c r="I528" s="76"/>
    </row>
    <row r="529">
      <c r="H529" s="76"/>
      <c r="I529" s="76"/>
    </row>
    <row r="530">
      <c r="H530" s="76"/>
      <c r="I530" s="76"/>
    </row>
    <row r="531">
      <c r="H531" s="76"/>
      <c r="I531" s="76"/>
    </row>
    <row r="532">
      <c r="H532" s="76"/>
      <c r="I532" s="76"/>
    </row>
    <row r="533">
      <c r="H533" s="76"/>
      <c r="I533" s="76"/>
    </row>
    <row r="534">
      <c r="H534" s="76"/>
      <c r="I534" s="76"/>
    </row>
    <row r="535">
      <c r="H535" s="76"/>
      <c r="I535" s="76"/>
    </row>
    <row r="536">
      <c r="H536" s="76"/>
      <c r="I536" s="76"/>
    </row>
    <row r="537">
      <c r="H537" s="76"/>
      <c r="I537" s="76"/>
    </row>
    <row r="538">
      <c r="H538" s="76"/>
      <c r="I538" s="76"/>
    </row>
    <row r="539">
      <c r="H539" s="76"/>
      <c r="I539" s="76"/>
    </row>
    <row r="540">
      <c r="H540" s="76"/>
      <c r="I540" s="76"/>
    </row>
    <row r="541">
      <c r="H541" s="76"/>
      <c r="I541" s="76"/>
    </row>
    <row r="542">
      <c r="H542" s="76"/>
      <c r="I542" s="76"/>
    </row>
    <row r="543">
      <c r="H543" s="76"/>
      <c r="I543" s="76"/>
    </row>
    <row r="544">
      <c r="H544" s="76"/>
      <c r="I544" s="76"/>
    </row>
    <row r="545">
      <c r="H545" s="76"/>
      <c r="I545" s="76"/>
    </row>
    <row r="546">
      <c r="H546" s="76"/>
      <c r="I546" s="76"/>
    </row>
    <row r="547">
      <c r="H547" s="76"/>
      <c r="I547" s="76"/>
    </row>
    <row r="548">
      <c r="H548" s="76"/>
      <c r="I548" s="76"/>
    </row>
    <row r="549">
      <c r="H549" s="76"/>
      <c r="I549" s="76"/>
    </row>
    <row r="550">
      <c r="H550" s="76"/>
      <c r="I550" s="76"/>
    </row>
    <row r="551">
      <c r="H551" s="76"/>
      <c r="I551" s="76"/>
    </row>
    <row r="552">
      <c r="H552" s="76"/>
      <c r="I552" s="76"/>
    </row>
    <row r="553">
      <c r="H553" s="76"/>
      <c r="I553" s="76"/>
    </row>
    <row r="554">
      <c r="H554" s="76"/>
      <c r="I554" s="76"/>
    </row>
    <row r="555">
      <c r="H555" s="76"/>
      <c r="I555" s="76"/>
    </row>
    <row r="556">
      <c r="H556" s="76"/>
      <c r="I556" s="76"/>
    </row>
    <row r="557">
      <c r="H557" s="76"/>
      <c r="I557" s="76"/>
    </row>
    <row r="558">
      <c r="H558" s="76"/>
      <c r="I558" s="76"/>
    </row>
    <row r="559">
      <c r="H559" s="76"/>
      <c r="I559" s="76"/>
    </row>
    <row r="560">
      <c r="H560" s="76"/>
      <c r="I560" s="76"/>
    </row>
    <row r="561">
      <c r="H561" s="76"/>
      <c r="I561" s="76"/>
    </row>
    <row r="562">
      <c r="H562" s="76"/>
      <c r="I562" s="76"/>
    </row>
    <row r="563">
      <c r="H563" s="76"/>
      <c r="I563" s="76"/>
    </row>
    <row r="564">
      <c r="H564" s="76"/>
      <c r="I564" s="76"/>
    </row>
    <row r="565">
      <c r="H565" s="76"/>
      <c r="I565" s="76"/>
    </row>
    <row r="566">
      <c r="H566" s="76"/>
      <c r="I566" s="76"/>
    </row>
    <row r="567">
      <c r="H567" s="76"/>
      <c r="I567" s="76"/>
    </row>
    <row r="568">
      <c r="H568" s="76"/>
      <c r="I568" s="76"/>
    </row>
    <row r="569">
      <c r="H569" s="76"/>
      <c r="I569" s="76"/>
    </row>
    <row r="570">
      <c r="H570" s="76"/>
      <c r="I570" s="76"/>
    </row>
    <row r="571">
      <c r="H571" s="76"/>
      <c r="I571" s="76"/>
    </row>
    <row r="572">
      <c r="H572" s="76"/>
      <c r="I572" s="76"/>
    </row>
    <row r="573">
      <c r="H573" s="76"/>
      <c r="I573" s="76"/>
    </row>
    <row r="574">
      <c r="H574" s="76"/>
      <c r="I574" s="76"/>
    </row>
    <row r="575">
      <c r="H575" s="76"/>
      <c r="I575" s="76"/>
    </row>
    <row r="576">
      <c r="H576" s="76"/>
      <c r="I576" s="76"/>
    </row>
    <row r="577">
      <c r="H577" s="76"/>
      <c r="I577" s="76"/>
    </row>
    <row r="578">
      <c r="H578" s="76"/>
      <c r="I578" s="76"/>
    </row>
    <row r="579">
      <c r="H579" s="76"/>
      <c r="I579" s="76"/>
    </row>
    <row r="580">
      <c r="H580" s="76"/>
      <c r="I580" s="76"/>
    </row>
    <row r="581">
      <c r="H581" s="76"/>
      <c r="I581" s="76"/>
    </row>
    <row r="582">
      <c r="H582" s="76"/>
      <c r="I582" s="76"/>
    </row>
    <row r="583">
      <c r="H583" s="76"/>
      <c r="I583" s="76"/>
    </row>
    <row r="584">
      <c r="H584" s="76"/>
      <c r="I584" s="76"/>
    </row>
    <row r="585">
      <c r="H585" s="76"/>
      <c r="I585" s="76"/>
    </row>
    <row r="586">
      <c r="H586" s="76"/>
      <c r="I586" s="76"/>
    </row>
    <row r="587">
      <c r="H587" s="76"/>
      <c r="I587" s="76"/>
    </row>
    <row r="588">
      <c r="H588" s="76"/>
      <c r="I588" s="76"/>
    </row>
    <row r="589">
      <c r="H589" s="76"/>
      <c r="I589" s="76"/>
    </row>
    <row r="590">
      <c r="H590" s="76"/>
      <c r="I590" s="76"/>
    </row>
    <row r="591">
      <c r="H591" s="76"/>
      <c r="I591" s="76"/>
    </row>
    <row r="592">
      <c r="H592" s="76"/>
      <c r="I592" s="76"/>
    </row>
    <row r="593">
      <c r="H593" s="76"/>
      <c r="I593" s="76"/>
    </row>
    <row r="594">
      <c r="H594" s="76"/>
      <c r="I594" s="76"/>
    </row>
    <row r="595">
      <c r="H595" s="76"/>
      <c r="I595" s="76"/>
    </row>
    <row r="596">
      <c r="H596" s="76"/>
      <c r="I596" s="76"/>
    </row>
    <row r="597">
      <c r="H597" s="76"/>
      <c r="I597" s="76"/>
    </row>
    <row r="598">
      <c r="H598" s="76"/>
      <c r="I598" s="76"/>
    </row>
    <row r="599">
      <c r="H599" s="76"/>
      <c r="I599" s="76"/>
    </row>
    <row r="600">
      <c r="H600" s="76"/>
      <c r="I600" s="76"/>
    </row>
    <row r="601">
      <c r="H601" s="76"/>
      <c r="I601" s="76"/>
    </row>
    <row r="602">
      <c r="H602" s="76"/>
      <c r="I602" s="76"/>
    </row>
    <row r="603">
      <c r="H603" s="76"/>
      <c r="I603" s="76"/>
    </row>
    <row r="604">
      <c r="H604" s="76"/>
      <c r="I604" s="76"/>
    </row>
    <row r="605">
      <c r="H605" s="76"/>
      <c r="I605" s="76"/>
    </row>
    <row r="606">
      <c r="H606" s="76"/>
      <c r="I606" s="76"/>
    </row>
    <row r="607">
      <c r="H607" s="76"/>
      <c r="I607" s="76"/>
    </row>
    <row r="608">
      <c r="H608" s="76"/>
      <c r="I608" s="76"/>
    </row>
    <row r="609">
      <c r="H609" s="76"/>
      <c r="I609" s="76"/>
    </row>
    <row r="610">
      <c r="H610" s="76"/>
      <c r="I610" s="76"/>
    </row>
    <row r="611">
      <c r="H611" s="76"/>
      <c r="I611" s="76"/>
    </row>
    <row r="612">
      <c r="H612" s="76"/>
      <c r="I612" s="76"/>
    </row>
    <row r="613">
      <c r="H613" s="76"/>
      <c r="I613" s="76"/>
    </row>
    <row r="614">
      <c r="H614" s="76"/>
      <c r="I614" s="76"/>
    </row>
    <row r="615">
      <c r="H615" s="76"/>
      <c r="I615" s="76"/>
    </row>
    <row r="616">
      <c r="H616" s="76"/>
      <c r="I616" s="76"/>
    </row>
    <row r="617">
      <c r="H617" s="76"/>
      <c r="I617" s="76"/>
    </row>
    <row r="618">
      <c r="H618" s="76"/>
      <c r="I618" s="76"/>
    </row>
    <row r="619">
      <c r="H619" s="76"/>
      <c r="I619" s="76"/>
    </row>
    <row r="620">
      <c r="H620" s="76"/>
      <c r="I620" s="76"/>
    </row>
    <row r="621">
      <c r="H621" s="76"/>
      <c r="I621" s="76"/>
    </row>
    <row r="622">
      <c r="H622" s="76"/>
      <c r="I622" s="76"/>
    </row>
    <row r="623">
      <c r="H623" s="76"/>
      <c r="I623" s="76"/>
    </row>
    <row r="624">
      <c r="H624" s="76"/>
      <c r="I624" s="76"/>
    </row>
    <row r="625">
      <c r="H625" s="76"/>
      <c r="I625" s="76"/>
    </row>
    <row r="626">
      <c r="H626" s="76"/>
      <c r="I626" s="76"/>
    </row>
    <row r="627">
      <c r="H627" s="76"/>
      <c r="I627" s="76"/>
    </row>
    <row r="628">
      <c r="H628" s="76"/>
      <c r="I628" s="76"/>
    </row>
    <row r="629">
      <c r="H629" s="76"/>
      <c r="I629" s="76"/>
    </row>
    <row r="630">
      <c r="H630" s="76"/>
      <c r="I630" s="76"/>
    </row>
    <row r="631">
      <c r="H631" s="76"/>
      <c r="I631" s="76"/>
    </row>
    <row r="632">
      <c r="H632" s="76"/>
      <c r="I632" s="76"/>
    </row>
    <row r="633">
      <c r="H633" s="76"/>
      <c r="I633" s="76"/>
    </row>
    <row r="634">
      <c r="H634" s="76"/>
      <c r="I634" s="76"/>
    </row>
    <row r="635">
      <c r="H635" s="76"/>
      <c r="I635" s="76"/>
    </row>
    <row r="636">
      <c r="H636" s="76"/>
      <c r="I636" s="76"/>
    </row>
    <row r="637">
      <c r="H637" s="76"/>
      <c r="I637" s="76"/>
    </row>
    <row r="638">
      <c r="H638" s="76"/>
      <c r="I638" s="76"/>
    </row>
    <row r="639">
      <c r="H639" s="76"/>
      <c r="I639" s="76"/>
    </row>
    <row r="640">
      <c r="H640" s="76"/>
      <c r="I640" s="76"/>
    </row>
    <row r="641">
      <c r="H641" s="76"/>
      <c r="I641" s="76"/>
    </row>
    <row r="642">
      <c r="H642" s="76"/>
      <c r="I642" s="76"/>
    </row>
    <row r="643">
      <c r="H643" s="76"/>
      <c r="I643" s="76"/>
    </row>
    <row r="644">
      <c r="H644" s="76"/>
      <c r="I644" s="76"/>
    </row>
    <row r="645">
      <c r="H645" s="76"/>
      <c r="I645" s="76"/>
    </row>
    <row r="646">
      <c r="H646" s="76"/>
      <c r="I646" s="76"/>
    </row>
    <row r="647">
      <c r="H647" s="76"/>
      <c r="I647" s="76"/>
    </row>
    <row r="648">
      <c r="H648" s="76"/>
      <c r="I648" s="76"/>
    </row>
    <row r="649">
      <c r="H649" s="76"/>
      <c r="I649" s="76"/>
    </row>
    <row r="650">
      <c r="H650" s="76"/>
      <c r="I650" s="76"/>
    </row>
    <row r="651">
      <c r="H651" s="76"/>
      <c r="I651" s="76"/>
    </row>
    <row r="652">
      <c r="H652" s="76"/>
      <c r="I652" s="76"/>
    </row>
    <row r="653">
      <c r="H653" s="76"/>
      <c r="I653" s="76"/>
    </row>
    <row r="654">
      <c r="H654" s="76"/>
      <c r="I654" s="76"/>
    </row>
    <row r="655">
      <c r="H655" s="76"/>
      <c r="I655" s="76"/>
    </row>
    <row r="656">
      <c r="H656" s="76"/>
      <c r="I656" s="76"/>
    </row>
    <row r="657">
      <c r="H657" s="76"/>
      <c r="I657" s="76"/>
    </row>
    <row r="658">
      <c r="H658" s="76"/>
      <c r="I658" s="76"/>
    </row>
    <row r="659">
      <c r="H659" s="76"/>
      <c r="I659" s="76"/>
    </row>
    <row r="660">
      <c r="H660" s="76"/>
      <c r="I660" s="76"/>
    </row>
    <row r="661">
      <c r="H661" s="76"/>
      <c r="I661" s="76"/>
    </row>
    <row r="662">
      <c r="H662" s="76"/>
      <c r="I662" s="76"/>
    </row>
    <row r="663">
      <c r="H663" s="76"/>
      <c r="I663" s="76"/>
    </row>
    <row r="664">
      <c r="H664" s="76"/>
      <c r="I664" s="76"/>
    </row>
    <row r="665">
      <c r="H665" s="76"/>
      <c r="I665" s="76"/>
    </row>
    <row r="666">
      <c r="H666" s="76"/>
      <c r="I666" s="76"/>
    </row>
    <row r="667">
      <c r="H667" s="76"/>
      <c r="I667" s="76"/>
    </row>
    <row r="668">
      <c r="H668" s="76"/>
      <c r="I668" s="76"/>
    </row>
    <row r="669">
      <c r="H669" s="76"/>
      <c r="I669" s="76"/>
    </row>
    <row r="670">
      <c r="H670" s="76"/>
      <c r="I670" s="76"/>
    </row>
    <row r="671">
      <c r="H671" s="76"/>
      <c r="I671" s="76"/>
    </row>
    <row r="672">
      <c r="H672" s="76"/>
      <c r="I672" s="76"/>
    </row>
    <row r="673">
      <c r="H673" s="76"/>
      <c r="I673" s="76"/>
    </row>
    <row r="674">
      <c r="H674" s="76"/>
      <c r="I674" s="76"/>
    </row>
    <row r="675">
      <c r="H675" s="76"/>
      <c r="I675" s="76"/>
    </row>
    <row r="676">
      <c r="H676" s="76"/>
      <c r="I676" s="76"/>
    </row>
    <row r="677">
      <c r="H677" s="76"/>
      <c r="I677" s="76"/>
    </row>
    <row r="678">
      <c r="H678" s="76"/>
      <c r="I678" s="76"/>
    </row>
    <row r="679">
      <c r="H679" s="76"/>
      <c r="I679" s="76"/>
    </row>
    <row r="680">
      <c r="H680" s="76"/>
      <c r="I680" s="76"/>
    </row>
    <row r="681">
      <c r="H681" s="76"/>
      <c r="I681" s="76"/>
    </row>
    <row r="682">
      <c r="H682" s="76"/>
      <c r="I682" s="76"/>
    </row>
    <row r="683">
      <c r="H683" s="76"/>
      <c r="I683" s="76"/>
    </row>
    <row r="684">
      <c r="H684" s="76"/>
      <c r="I684" s="76"/>
    </row>
    <row r="685">
      <c r="H685" s="76"/>
      <c r="I685" s="76"/>
    </row>
    <row r="686">
      <c r="H686" s="76"/>
      <c r="I686" s="76"/>
    </row>
    <row r="687">
      <c r="H687" s="76"/>
      <c r="I687" s="76"/>
    </row>
    <row r="688">
      <c r="H688" s="76"/>
      <c r="I688" s="76"/>
    </row>
    <row r="689">
      <c r="H689" s="76"/>
      <c r="I689" s="76"/>
    </row>
    <row r="690">
      <c r="H690" s="76"/>
      <c r="I690" s="76"/>
    </row>
    <row r="691">
      <c r="H691" s="76"/>
      <c r="I691" s="76"/>
    </row>
    <row r="692">
      <c r="H692" s="76"/>
      <c r="I692" s="76"/>
    </row>
    <row r="693">
      <c r="H693" s="76"/>
      <c r="I693" s="76"/>
    </row>
    <row r="694">
      <c r="H694" s="76"/>
      <c r="I694" s="76"/>
    </row>
    <row r="695">
      <c r="H695" s="76"/>
      <c r="I695" s="76"/>
    </row>
    <row r="696">
      <c r="H696" s="76"/>
      <c r="I696" s="76"/>
    </row>
    <row r="697">
      <c r="H697" s="76"/>
      <c r="I697" s="76"/>
    </row>
    <row r="698">
      <c r="H698" s="76"/>
      <c r="I698" s="76"/>
    </row>
    <row r="699">
      <c r="H699" s="76"/>
      <c r="I699" s="76"/>
    </row>
    <row r="700">
      <c r="H700" s="76"/>
      <c r="I700" s="76"/>
    </row>
    <row r="701">
      <c r="H701" s="76"/>
      <c r="I701" s="76"/>
    </row>
    <row r="702">
      <c r="H702" s="76"/>
      <c r="I702" s="76"/>
    </row>
    <row r="703">
      <c r="H703" s="76"/>
      <c r="I703" s="76"/>
    </row>
    <row r="704">
      <c r="H704" s="76"/>
      <c r="I704" s="76"/>
    </row>
    <row r="705">
      <c r="H705" s="76"/>
      <c r="I705" s="76"/>
    </row>
    <row r="706">
      <c r="H706" s="76"/>
      <c r="I706" s="76"/>
    </row>
    <row r="707">
      <c r="H707" s="76"/>
      <c r="I707" s="76"/>
    </row>
    <row r="708">
      <c r="H708" s="76"/>
      <c r="I708" s="76"/>
    </row>
    <row r="709">
      <c r="H709" s="76"/>
      <c r="I709" s="76"/>
    </row>
    <row r="710">
      <c r="H710" s="76"/>
      <c r="I710" s="76"/>
    </row>
    <row r="711">
      <c r="H711" s="76"/>
      <c r="I711" s="76"/>
    </row>
    <row r="712">
      <c r="H712" s="76"/>
      <c r="I712" s="76"/>
    </row>
    <row r="713">
      <c r="H713" s="76"/>
      <c r="I713" s="76"/>
    </row>
    <row r="714">
      <c r="H714" s="76"/>
      <c r="I714" s="76"/>
    </row>
    <row r="715">
      <c r="H715" s="76"/>
      <c r="I715" s="76"/>
    </row>
    <row r="716">
      <c r="H716" s="76"/>
      <c r="I716" s="76"/>
    </row>
    <row r="717">
      <c r="H717" s="76"/>
      <c r="I717" s="76"/>
    </row>
    <row r="718">
      <c r="H718" s="76"/>
      <c r="I718" s="76"/>
    </row>
    <row r="719">
      <c r="H719" s="76"/>
      <c r="I719" s="76"/>
    </row>
    <row r="720">
      <c r="H720" s="76"/>
      <c r="I720" s="76"/>
    </row>
    <row r="721">
      <c r="H721" s="76"/>
      <c r="I721" s="76"/>
    </row>
    <row r="722">
      <c r="H722" s="76"/>
      <c r="I722" s="76"/>
    </row>
    <row r="723">
      <c r="H723" s="76"/>
      <c r="I723" s="76"/>
    </row>
    <row r="724">
      <c r="H724" s="76"/>
      <c r="I724" s="76"/>
    </row>
    <row r="725">
      <c r="H725" s="76"/>
      <c r="I725" s="76"/>
    </row>
    <row r="726">
      <c r="H726" s="76"/>
      <c r="I726" s="76"/>
    </row>
    <row r="727">
      <c r="H727" s="76"/>
      <c r="I727" s="76"/>
    </row>
    <row r="728">
      <c r="H728" s="76"/>
      <c r="I728" s="76"/>
    </row>
    <row r="729">
      <c r="H729" s="76"/>
      <c r="I729" s="76"/>
    </row>
    <row r="730">
      <c r="H730" s="76"/>
      <c r="I730" s="76"/>
    </row>
    <row r="731">
      <c r="H731" s="76"/>
      <c r="I731" s="76"/>
    </row>
    <row r="732">
      <c r="H732" s="76"/>
      <c r="I732" s="76"/>
    </row>
    <row r="733">
      <c r="H733" s="76"/>
      <c r="I733" s="76"/>
    </row>
    <row r="734">
      <c r="H734" s="76"/>
      <c r="I734" s="76"/>
    </row>
    <row r="735">
      <c r="H735" s="76"/>
      <c r="I735" s="76"/>
    </row>
    <row r="736">
      <c r="H736" s="76"/>
      <c r="I736" s="76"/>
    </row>
    <row r="737">
      <c r="H737" s="76"/>
      <c r="I737" s="76"/>
    </row>
    <row r="738">
      <c r="H738" s="76"/>
      <c r="I738" s="76"/>
    </row>
    <row r="739">
      <c r="H739" s="76"/>
      <c r="I739" s="76"/>
    </row>
    <row r="740">
      <c r="H740" s="76"/>
      <c r="I740" s="76"/>
    </row>
    <row r="741">
      <c r="H741" s="76"/>
      <c r="I741" s="76"/>
    </row>
    <row r="742">
      <c r="H742" s="76"/>
      <c r="I742" s="76"/>
    </row>
    <row r="743">
      <c r="H743" s="76"/>
      <c r="I743" s="76"/>
    </row>
    <row r="744">
      <c r="H744" s="76"/>
      <c r="I744" s="76"/>
    </row>
    <row r="745">
      <c r="H745" s="76"/>
      <c r="I745" s="76"/>
    </row>
    <row r="746">
      <c r="H746" s="76"/>
      <c r="I746" s="76"/>
    </row>
    <row r="747">
      <c r="H747" s="76"/>
      <c r="I747" s="76"/>
    </row>
    <row r="748">
      <c r="H748" s="76"/>
      <c r="I748" s="76"/>
    </row>
    <row r="749">
      <c r="H749" s="76"/>
      <c r="I749" s="76"/>
    </row>
    <row r="750">
      <c r="H750" s="76"/>
      <c r="I750" s="76"/>
    </row>
    <row r="751">
      <c r="H751" s="76"/>
      <c r="I751" s="76"/>
    </row>
    <row r="752">
      <c r="H752" s="76"/>
      <c r="I752" s="76"/>
    </row>
    <row r="753">
      <c r="H753" s="76"/>
      <c r="I753" s="76"/>
    </row>
    <row r="754">
      <c r="H754" s="76"/>
      <c r="I754" s="76"/>
    </row>
    <row r="755">
      <c r="H755" s="76"/>
      <c r="I755" s="76"/>
    </row>
    <row r="756">
      <c r="H756" s="76"/>
      <c r="I756" s="76"/>
    </row>
    <row r="757">
      <c r="H757" s="76"/>
      <c r="I757" s="76"/>
    </row>
    <row r="758">
      <c r="H758" s="76"/>
      <c r="I758" s="76"/>
    </row>
    <row r="759">
      <c r="H759" s="76"/>
      <c r="I759" s="76"/>
    </row>
    <row r="760">
      <c r="H760" s="76"/>
      <c r="I760" s="76"/>
    </row>
    <row r="761">
      <c r="H761" s="76"/>
      <c r="I761" s="76"/>
    </row>
    <row r="762">
      <c r="H762" s="76"/>
      <c r="I762" s="76"/>
    </row>
    <row r="763">
      <c r="H763" s="76"/>
      <c r="I763" s="76"/>
    </row>
    <row r="764">
      <c r="H764" s="76"/>
      <c r="I764" s="76"/>
    </row>
    <row r="765">
      <c r="H765" s="76"/>
      <c r="I765" s="76"/>
    </row>
    <row r="766">
      <c r="H766" s="76"/>
      <c r="I766" s="76"/>
    </row>
    <row r="767">
      <c r="H767" s="76"/>
      <c r="I767" s="76"/>
    </row>
    <row r="768">
      <c r="H768" s="76"/>
      <c r="I768" s="76"/>
    </row>
    <row r="769">
      <c r="H769" s="76"/>
      <c r="I769" s="76"/>
    </row>
    <row r="770">
      <c r="H770" s="76"/>
      <c r="I770" s="76"/>
    </row>
    <row r="771">
      <c r="H771" s="76"/>
      <c r="I771" s="76"/>
    </row>
    <row r="772">
      <c r="H772" s="76"/>
      <c r="I772" s="76"/>
    </row>
    <row r="773">
      <c r="H773" s="76"/>
      <c r="I773" s="76"/>
    </row>
    <row r="774">
      <c r="H774" s="76"/>
      <c r="I774" s="76"/>
    </row>
    <row r="775">
      <c r="H775" s="76"/>
      <c r="I775" s="76"/>
    </row>
    <row r="776">
      <c r="H776" s="76"/>
      <c r="I776" s="76"/>
    </row>
    <row r="777">
      <c r="H777" s="76"/>
      <c r="I777" s="76"/>
    </row>
    <row r="778">
      <c r="H778" s="76"/>
      <c r="I778" s="76"/>
    </row>
    <row r="779">
      <c r="H779" s="76"/>
      <c r="I779" s="76"/>
    </row>
    <row r="780">
      <c r="H780" s="76"/>
      <c r="I780" s="76"/>
    </row>
    <row r="781">
      <c r="H781" s="76"/>
      <c r="I781" s="76"/>
    </row>
    <row r="782">
      <c r="H782" s="76"/>
      <c r="I782" s="76"/>
    </row>
    <row r="783">
      <c r="H783" s="76"/>
      <c r="I783" s="76"/>
    </row>
    <row r="784">
      <c r="H784" s="76"/>
      <c r="I784" s="76"/>
    </row>
    <row r="785">
      <c r="H785" s="76"/>
      <c r="I785" s="76"/>
    </row>
    <row r="786">
      <c r="H786" s="76"/>
      <c r="I786" s="76"/>
    </row>
    <row r="787">
      <c r="H787" s="76"/>
      <c r="I787" s="76"/>
    </row>
    <row r="788">
      <c r="H788" s="76"/>
      <c r="I788" s="76"/>
    </row>
    <row r="789">
      <c r="H789" s="76"/>
      <c r="I789" s="76"/>
    </row>
    <row r="790">
      <c r="H790" s="76"/>
      <c r="I790" s="76"/>
    </row>
    <row r="791">
      <c r="H791" s="76"/>
      <c r="I791" s="76"/>
    </row>
    <row r="792">
      <c r="H792" s="76"/>
      <c r="I792" s="76"/>
    </row>
    <row r="793">
      <c r="H793" s="76"/>
      <c r="I793" s="76"/>
    </row>
    <row r="794">
      <c r="H794" s="76"/>
      <c r="I794" s="76"/>
    </row>
    <row r="795">
      <c r="H795" s="76"/>
      <c r="I795" s="76"/>
    </row>
    <row r="796">
      <c r="H796" s="76"/>
      <c r="I796" s="76"/>
    </row>
    <row r="797">
      <c r="H797" s="76"/>
      <c r="I797" s="76"/>
    </row>
    <row r="798">
      <c r="H798" s="76"/>
      <c r="I798" s="76"/>
    </row>
    <row r="799">
      <c r="H799" s="76"/>
      <c r="I799" s="76"/>
    </row>
    <row r="800">
      <c r="H800" s="76"/>
      <c r="I800" s="76"/>
    </row>
    <row r="801">
      <c r="H801" s="76"/>
      <c r="I801" s="76"/>
    </row>
    <row r="802">
      <c r="H802" s="76"/>
      <c r="I802" s="76"/>
    </row>
    <row r="803">
      <c r="H803" s="76"/>
      <c r="I803" s="76"/>
    </row>
    <row r="804">
      <c r="H804" s="76"/>
      <c r="I804" s="76"/>
    </row>
    <row r="805">
      <c r="H805" s="76"/>
      <c r="I805" s="76"/>
    </row>
    <row r="806">
      <c r="H806" s="76"/>
      <c r="I806" s="76"/>
    </row>
    <row r="807">
      <c r="H807" s="76"/>
      <c r="I807" s="76"/>
    </row>
    <row r="808">
      <c r="H808" s="76"/>
      <c r="I808" s="76"/>
    </row>
    <row r="809">
      <c r="H809" s="76"/>
      <c r="I809" s="76"/>
    </row>
    <row r="810">
      <c r="H810" s="76"/>
      <c r="I810" s="76"/>
    </row>
    <row r="811">
      <c r="H811" s="76"/>
      <c r="I811" s="76"/>
    </row>
    <row r="812">
      <c r="H812" s="76"/>
      <c r="I812" s="76"/>
    </row>
    <row r="813">
      <c r="H813" s="76"/>
      <c r="I813" s="76"/>
    </row>
    <row r="814">
      <c r="H814" s="76"/>
      <c r="I814" s="76"/>
    </row>
    <row r="815">
      <c r="H815" s="76"/>
      <c r="I815" s="76"/>
    </row>
    <row r="816">
      <c r="H816" s="76"/>
      <c r="I816" s="76"/>
    </row>
    <row r="817">
      <c r="H817" s="76"/>
      <c r="I817" s="76"/>
    </row>
    <row r="818">
      <c r="H818" s="76"/>
      <c r="I818" s="76"/>
    </row>
    <row r="819">
      <c r="H819" s="76"/>
      <c r="I819" s="76"/>
    </row>
    <row r="820">
      <c r="H820" s="76"/>
      <c r="I820" s="76"/>
    </row>
    <row r="821">
      <c r="H821" s="76"/>
      <c r="I821" s="76"/>
    </row>
    <row r="822">
      <c r="H822" s="76"/>
      <c r="I822" s="76"/>
    </row>
    <row r="823">
      <c r="H823" s="76"/>
      <c r="I823" s="76"/>
    </row>
    <row r="824">
      <c r="H824" s="76"/>
      <c r="I824" s="76"/>
    </row>
    <row r="825">
      <c r="H825" s="76"/>
      <c r="I825" s="76"/>
    </row>
    <row r="826">
      <c r="H826" s="76"/>
      <c r="I826" s="76"/>
    </row>
    <row r="827">
      <c r="H827" s="76"/>
      <c r="I827" s="76"/>
    </row>
    <row r="828">
      <c r="H828" s="76"/>
      <c r="I828" s="76"/>
    </row>
    <row r="829">
      <c r="H829" s="76"/>
      <c r="I829" s="76"/>
    </row>
    <row r="830">
      <c r="H830" s="76"/>
      <c r="I830" s="76"/>
    </row>
    <row r="831">
      <c r="H831" s="76"/>
      <c r="I831" s="76"/>
    </row>
    <row r="832">
      <c r="H832" s="76"/>
      <c r="I832" s="76"/>
    </row>
    <row r="833">
      <c r="H833" s="76"/>
      <c r="I833" s="76"/>
    </row>
    <row r="834">
      <c r="H834" s="76"/>
      <c r="I834" s="76"/>
    </row>
    <row r="835">
      <c r="H835" s="76"/>
      <c r="I835" s="76"/>
    </row>
    <row r="836">
      <c r="H836" s="76"/>
      <c r="I836" s="76"/>
    </row>
    <row r="837">
      <c r="H837" s="76"/>
      <c r="I837" s="76"/>
    </row>
    <row r="838">
      <c r="H838" s="76"/>
      <c r="I838" s="76"/>
    </row>
    <row r="839">
      <c r="H839" s="76"/>
      <c r="I839" s="76"/>
    </row>
    <row r="840">
      <c r="H840" s="76"/>
      <c r="I840" s="76"/>
    </row>
    <row r="841">
      <c r="H841" s="76"/>
      <c r="I841" s="76"/>
    </row>
    <row r="842">
      <c r="H842" s="76"/>
      <c r="I842" s="76"/>
    </row>
    <row r="843">
      <c r="H843" s="76"/>
      <c r="I843" s="76"/>
    </row>
    <row r="844">
      <c r="H844" s="76"/>
      <c r="I844" s="76"/>
    </row>
    <row r="845">
      <c r="H845" s="76"/>
      <c r="I845" s="76"/>
    </row>
    <row r="846">
      <c r="H846" s="76"/>
      <c r="I846" s="76"/>
    </row>
    <row r="847">
      <c r="H847" s="76"/>
      <c r="I847" s="76"/>
    </row>
    <row r="848">
      <c r="H848" s="76"/>
      <c r="I848" s="76"/>
    </row>
    <row r="849">
      <c r="H849" s="76"/>
      <c r="I849" s="76"/>
    </row>
    <row r="850">
      <c r="H850" s="76"/>
      <c r="I850" s="76"/>
    </row>
    <row r="851">
      <c r="H851" s="76"/>
      <c r="I851" s="76"/>
    </row>
    <row r="852">
      <c r="H852" s="76"/>
      <c r="I852" s="76"/>
    </row>
    <row r="853">
      <c r="H853" s="76"/>
      <c r="I853" s="76"/>
    </row>
    <row r="854">
      <c r="H854" s="76"/>
      <c r="I854" s="76"/>
    </row>
    <row r="855">
      <c r="H855" s="76"/>
      <c r="I855" s="76"/>
    </row>
    <row r="856">
      <c r="H856" s="76"/>
      <c r="I856" s="76"/>
    </row>
    <row r="857">
      <c r="H857" s="76"/>
      <c r="I857" s="76"/>
    </row>
    <row r="858">
      <c r="H858" s="76"/>
      <c r="I858" s="76"/>
    </row>
    <row r="859">
      <c r="H859" s="76"/>
      <c r="I859" s="76"/>
    </row>
    <row r="860">
      <c r="H860" s="76"/>
      <c r="I860" s="76"/>
    </row>
    <row r="861">
      <c r="H861" s="76"/>
      <c r="I861" s="76"/>
    </row>
    <row r="862">
      <c r="H862" s="76"/>
      <c r="I862" s="76"/>
    </row>
    <row r="863">
      <c r="H863" s="76"/>
      <c r="I863" s="76"/>
    </row>
    <row r="864">
      <c r="H864" s="76"/>
      <c r="I864" s="76"/>
    </row>
    <row r="865">
      <c r="H865" s="76"/>
      <c r="I865" s="76"/>
    </row>
    <row r="866">
      <c r="H866" s="76"/>
      <c r="I866" s="76"/>
    </row>
    <row r="867">
      <c r="H867" s="76"/>
      <c r="I867" s="76"/>
    </row>
    <row r="868">
      <c r="H868" s="76"/>
      <c r="I868" s="76"/>
    </row>
    <row r="869">
      <c r="H869" s="76"/>
      <c r="I869" s="76"/>
    </row>
    <row r="870">
      <c r="H870" s="76"/>
      <c r="I870" s="76"/>
    </row>
    <row r="871">
      <c r="H871" s="76"/>
      <c r="I871" s="76"/>
    </row>
    <row r="872">
      <c r="H872" s="76"/>
      <c r="I872" s="76"/>
    </row>
    <row r="873">
      <c r="H873" s="76"/>
      <c r="I873" s="76"/>
    </row>
    <row r="874">
      <c r="H874" s="76"/>
      <c r="I874" s="76"/>
    </row>
    <row r="875">
      <c r="H875" s="76"/>
      <c r="I875" s="76"/>
    </row>
    <row r="876">
      <c r="H876" s="76"/>
      <c r="I876" s="76"/>
    </row>
    <row r="877">
      <c r="H877" s="76"/>
      <c r="I877" s="76"/>
    </row>
    <row r="878">
      <c r="H878" s="76"/>
      <c r="I878" s="76"/>
    </row>
    <row r="879">
      <c r="H879" s="76"/>
      <c r="I879" s="76"/>
    </row>
    <row r="880">
      <c r="H880" s="76"/>
      <c r="I880" s="76"/>
    </row>
    <row r="881">
      <c r="H881" s="76"/>
      <c r="I881" s="76"/>
    </row>
    <row r="882">
      <c r="H882" s="76"/>
      <c r="I882" s="76"/>
    </row>
    <row r="883">
      <c r="H883" s="76"/>
      <c r="I883" s="76"/>
    </row>
    <row r="884">
      <c r="H884" s="76"/>
      <c r="I884" s="76"/>
    </row>
    <row r="885">
      <c r="H885" s="76"/>
      <c r="I885" s="76"/>
    </row>
    <row r="886">
      <c r="H886" s="76"/>
      <c r="I886" s="76"/>
    </row>
    <row r="887">
      <c r="H887" s="76"/>
      <c r="I887" s="76"/>
    </row>
    <row r="888">
      <c r="H888" s="76"/>
      <c r="I888" s="76"/>
    </row>
    <row r="889">
      <c r="H889" s="76"/>
      <c r="I889" s="76"/>
    </row>
    <row r="890">
      <c r="H890" s="76"/>
      <c r="I890" s="76"/>
    </row>
    <row r="891">
      <c r="H891" s="76"/>
      <c r="I891" s="76"/>
    </row>
    <row r="892">
      <c r="H892" s="76"/>
      <c r="I892" s="76"/>
    </row>
    <row r="893">
      <c r="H893" s="76"/>
      <c r="I893" s="76"/>
    </row>
    <row r="894">
      <c r="H894" s="76"/>
      <c r="I894" s="76"/>
    </row>
    <row r="895">
      <c r="H895" s="76"/>
      <c r="I895" s="76"/>
    </row>
    <row r="896">
      <c r="H896" s="76"/>
      <c r="I896" s="76"/>
    </row>
    <row r="897">
      <c r="H897" s="76"/>
      <c r="I897" s="76"/>
    </row>
    <row r="898">
      <c r="H898" s="76"/>
      <c r="I898" s="76"/>
    </row>
    <row r="899">
      <c r="H899" s="76"/>
      <c r="I899" s="76"/>
    </row>
    <row r="900">
      <c r="H900" s="76"/>
      <c r="I900" s="76"/>
    </row>
    <row r="901">
      <c r="H901" s="76"/>
      <c r="I901" s="76"/>
    </row>
    <row r="902">
      <c r="H902" s="76"/>
      <c r="I902" s="76"/>
    </row>
    <row r="903">
      <c r="H903" s="76"/>
      <c r="I903" s="76"/>
    </row>
    <row r="904">
      <c r="H904" s="76"/>
      <c r="I904" s="76"/>
    </row>
    <row r="905">
      <c r="H905" s="76"/>
      <c r="I905" s="76"/>
    </row>
    <row r="906">
      <c r="H906" s="76"/>
      <c r="I906" s="76"/>
    </row>
    <row r="907">
      <c r="H907" s="76"/>
      <c r="I907" s="76"/>
    </row>
    <row r="908">
      <c r="H908" s="76"/>
      <c r="I908" s="76"/>
    </row>
    <row r="909">
      <c r="H909" s="76"/>
      <c r="I909" s="76"/>
    </row>
    <row r="910">
      <c r="H910" s="76"/>
      <c r="I910" s="76"/>
    </row>
    <row r="911">
      <c r="H911" s="76"/>
      <c r="I911" s="76"/>
    </row>
    <row r="912">
      <c r="H912" s="76"/>
      <c r="I912" s="76"/>
    </row>
    <row r="913">
      <c r="H913" s="76"/>
      <c r="I913" s="76"/>
    </row>
    <row r="914">
      <c r="H914" s="76"/>
      <c r="I914" s="76"/>
    </row>
    <row r="915">
      <c r="H915" s="76"/>
      <c r="I915" s="76"/>
    </row>
    <row r="916">
      <c r="H916" s="76"/>
      <c r="I916" s="76"/>
    </row>
    <row r="917">
      <c r="H917" s="76"/>
      <c r="I917" s="76"/>
    </row>
    <row r="918">
      <c r="H918" s="76"/>
      <c r="I918" s="76"/>
    </row>
    <row r="919">
      <c r="H919" s="76"/>
      <c r="I919" s="76"/>
    </row>
    <row r="920">
      <c r="H920" s="76"/>
      <c r="I920" s="76"/>
    </row>
    <row r="921">
      <c r="H921" s="76"/>
      <c r="I921" s="76"/>
    </row>
    <row r="922">
      <c r="H922" s="76"/>
      <c r="I922" s="76"/>
    </row>
    <row r="923">
      <c r="H923" s="76"/>
      <c r="I923" s="76"/>
    </row>
    <row r="924">
      <c r="H924" s="76"/>
      <c r="I924" s="76"/>
    </row>
    <row r="925">
      <c r="H925" s="76"/>
      <c r="I925" s="76"/>
    </row>
    <row r="926">
      <c r="H926" s="76"/>
      <c r="I926" s="76"/>
    </row>
    <row r="927">
      <c r="H927" s="76"/>
      <c r="I927" s="76"/>
    </row>
    <row r="928">
      <c r="H928" s="76"/>
      <c r="I928" s="76"/>
    </row>
    <row r="929">
      <c r="H929" s="76"/>
      <c r="I929" s="76"/>
    </row>
    <row r="930">
      <c r="H930" s="76"/>
      <c r="I930" s="76"/>
    </row>
    <row r="931">
      <c r="H931" s="76"/>
      <c r="I931" s="76"/>
    </row>
    <row r="932">
      <c r="H932" s="76"/>
      <c r="I932" s="76"/>
    </row>
    <row r="933">
      <c r="H933" s="76"/>
      <c r="I933" s="76"/>
    </row>
    <row r="934">
      <c r="H934" s="76"/>
      <c r="I934" s="76"/>
    </row>
    <row r="935">
      <c r="H935" s="76"/>
      <c r="I935" s="76"/>
    </row>
    <row r="936">
      <c r="H936" s="76"/>
      <c r="I936" s="76"/>
    </row>
    <row r="937">
      <c r="H937" s="76"/>
      <c r="I937" s="76"/>
    </row>
    <row r="938">
      <c r="H938" s="76"/>
      <c r="I938" s="76"/>
    </row>
    <row r="939">
      <c r="H939" s="76"/>
      <c r="I939" s="76"/>
    </row>
    <row r="940">
      <c r="H940" s="76"/>
      <c r="I940" s="76"/>
    </row>
    <row r="941">
      <c r="H941" s="76"/>
      <c r="I941" s="76"/>
    </row>
    <row r="942">
      <c r="H942" s="76"/>
      <c r="I942" s="76"/>
    </row>
    <row r="943">
      <c r="H943" s="76"/>
      <c r="I943" s="76"/>
    </row>
    <row r="944">
      <c r="H944" s="76"/>
      <c r="I944" s="76"/>
    </row>
    <row r="945">
      <c r="H945" s="76"/>
      <c r="I945" s="76"/>
    </row>
    <row r="946">
      <c r="H946" s="76"/>
      <c r="I946" s="76"/>
    </row>
    <row r="947">
      <c r="H947" s="76"/>
      <c r="I947" s="76"/>
    </row>
    <row r="948">
      <c r="H948" s="76"/>
      <c r="I948" s="76"/>
    </row>
    <row r="949">
      <c r="H949" s="76"/>
      <c r="I949" s="76"/>
    </row>
    <row r="950">
      <c r="H950" s="76"/>
      <c r="I950" s="76"/>
    </row>
    <row r="951">
      <c r="H951" s="76"/>
      <c r="I951" s="76"/>
    </row>
    <row r="952">
      <c r="H952" s="76"/>
      <c r="I952" s="76"/>
    </row>
    <row r="953">
      <c r="H953" s="76"/>
      <c r="I953" s="76"/>
    </row>
    <row r="954">
      <c r="H954" s="76"/>
      <c r="I954" s="76"/>
    </row>
    <row r="955">
      <c r="H955" s="76"/>
      <c r="I955" s="76"/>
    </row>
    <row r="956">
      <c r="H956" s="76"/>
      <c r="I956" s="76"/>
    </row>
    <row r="957">
      <c r="H957" s="76"/>
      <c r="I957" s="76"/>
    </row>
    <row r="958">
      <c r="H958" s="76"/>
      <c r="I958" s="76"/>
    </row>
    <row r="959">
      <c r="H959" s="76"/>
      <c r="I959" s="76"/>
    </row>
    <row r="960">
      <c r="H960" s="76"/>
      <c r="I960" s="76"/>
    </row>
    <row r="961">
      <c r="H961" s="76"/>
      <c r="I961" s="76"/>
    </row>
    <row r="962">
      <c r="H962" s="76"/>
      <c r="I962" s="76"/>
    </row>
    <row r="963">
      <c r="H963" s="76"/>
      <c r="I963" s="76"/>
    </row>
    <row r="964">
      <c r="H964" s="76"/>
      <c r="I964" s="76"/>
    </row>
    <row r="965">
      <c r="H965" s="76"/>
      <c r="I965" s="76"/>
    </row>
    <row r="966">
      <c r="H966" s="76"/>
      <c r="I966" s="76"/>
    </row>
    <row r="967">
      <c r="H967" s="76"/>
      <c r="I967" s="76"/>
    </row>
    <row r="968">
      <c r="H968" s="76"/>
      <c r="I968" s="76"/>
    </row>
    <row r="969">
      <c r="H969" s="76"/>
      <c r="I969" s="76"/>
    </row>
    <row r="970">
      <c r="H970" s="76"/>
      <c r="I970" s="76"/>
    </row>
    <row r="971">
      <c r="H971" s="76"/>
      <c r="I971" s="76"/>
    </row>
    <row r="972">
      <c r="H972" s="76"/>
      <c r="I972" s="76"/>
    </row>
    <row r="973">
      <c r="H973" s="76"/>
      <c r="I973" s="76"/>
    </row>
    <row r="974">
      <c r="H974" s="76"/>
      <c r="I974" s="76"/>
    </row>
    <row r="975">
      <c r="H975" s="76"/>
      <c r="I975" s="76"/>
    </row>
    <row r="976">
      <c r="H976" s="76"/>
      <c r="I976" s="76"/>
    </row>
    <row r="977">
      <c r="H977" s="76"/>
      <c r="I977" s="76"/>
    </row>
    <row r="978">
      <c r="H978" s="76"/>
      <c r="I978" s="76"/>
    </row>
    <row r="979">
      <c r="H979" s="76"/>
      <c r="I979" s="76"/>
    </row>
    <row r="980">
      <c r="H980" s="76"/>
      <c r="I980" s="76"/>
    </row>
    <row r="981">
      <c r="H981" s="76"/>
      <c r="I981" s="76"/>
    </row>
    <row r="982">
      <c r="H982" s="76"/>
      <c r="I982" s="76"/>
    </row>
    <row r="983">
      <c r="H983" s="76"/>
      <c r="I983" s="76"/>
    </row>
    <row r="984">
      <c r="H984" s="76"/>
      <c r="I984" s="76"/>
    </row>
    <row r="985">
      <c r="H985" s="76"/>
      <c r="I985" s="76"/>
    </row>
    <row r="986">
      <c r="H986" s="76"/>
      <c r="I986" s="76"/>
    </row>
    <row r="987">
      <c r="H987" s="76"/>
      <c r="I987" s="76"/>
    </row>
    <row r="988">
      <c r="H988" s="76"/>
      <c r="I988" s="76"/>
    </row>
    <row r="989">
      <c r="H989" s="76"/>
      <c r="I989" s="76"/>
    </row>
    <row r="990">
      <c r="H990" s="76"/>
      <c r="I990" s="76"/>
    </row>
    <row r="991">
      <c r="H991" s="76"/>
      <c r="I991" s="76"/>
    </row>
    <row r="992">
      <c r="H992" s="76"/>
      <c r="I992" s="76"/>
    </row>
    <row r="993">
      <c r="H993" s="76"/>
      <c r="I993" s="76"/>
    </row>
    <row r="994">
      <c r="H994" s="76"/>
      <c r="I994" s="76"/>
    </row>
    <row r="995">
      <c r="H995" s="76"/>
      <c r="I995" s="76"/>
    </row>
    <row r="996">
      <c r="H996" s="76"/>
      <c r="I996" s="76"/>
    </row>
    <row r="997">
      <c r="H997" s="76"/>
      <c r="I997" s="76"/>
    </row>
    <row r="998">
      <c r="H998" s="76"/>
      <c r="I998" s="76"/>
    </row>
    <row r="999">
      <c r="H999" s="76"/>
      <c r="I999" s="76"/>
    </row>
    <row r="1000">
      <c r="H1000" s="76"/>
      <c r="I1000" s="76"/>
    </row>
  </sheetData>
  <mergeCells count="1">
    <mergeCell ref="M3:O3"/>
  </mergeCells>
  <hyperlinks>
    <hyperlink r:id="rId1" ref="B7"/>
  </hyperlinks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9" t="s">
        <v>194</v>
      </c>
      <c r="B1" s="649"/>
      <c r="C1" s="649"/>
      <c r="D1" s="649"/>
      <c r="E1" s="649"/>
      <c r="F1" s="649"/>
      <c r="G1" s="649"/>
      <c r="H1" s="649"/>
      <c r="I1" s="649"/>
      <c r="J1" s="649"/>
      <c r="K1" s="649"/>
      <c r="L1" s="649"/>
      <c r="M1" s="649"/>
      <c r="N1" s="649"/>
      <c r="O1" s="649"/>
      <c r="P1" s="649"/>
      <c r="Q1" s="649"/>
      <c r="R1" s="649"/>
      <c r="S1" s="649"/>
      <c r="T1" s="649"/>
      <c r="U1" s="649"/>
      <c r="V1" s="649"/>
    </row>
    <row r="2">
      <c r="A2" s="649">
        <v>1721.0</v>
      </c>
      <c r="B2" s="649">
        <v>0.0</v>
      </c>
      <c r="C2" s="649">
        <v>10.54</v>
      </c>
      <c r="D2" s="649">
        <v>5.878</v>
      </c>
      <c r="E2" s="649">
        <v>16.48</v>
      </c>
      <c r="F2" s="649">
        <v>18.72</v>
      </c>
      <c r="G2" s="649">
        <v>1.216</v>
      </c>
      <c r="H2" s="649">
        <v>2.01</v>
      </c>
      <c r="I2" s="649">
        <v>13.685</v>
      </c>
      <c r="J2" s="649">
        <v>11.368</v>
      </c>
      <c r="K2" s="649">
        <v>1.0</v>
      </c>
      <c r="L2" s="649">
        <v>-1.0</v>
      </c>
      <c r="M2" s="649">
        <v>-1.0</v>
      </c>
      <c r="N2" s="649">
        <v>-1.0</v>
      </c>
      <c r="O2" s="649">
        <v>-1.0</v>
      </c>
      <c r="P2" s="649">
        <v>-1.0</v>
      </c>
      <c r="Q2" s="649">
        <v>1.0</v>
      </c>
      <c r="R2" s="649">
        <v>0.0</v>
      </c>
      <c r="S2" s="649">
        <v>-1.0</v>
      </c>
      <c r="T2" s="649">
        <v>11.481</v>
      </c>
      <c r="U2" s="649">
        <v>11.476</v>
      </c>
      <c r="V2" s="649">
        <v>11.732</v>
      </c>
    </row>
    <row r="3">
      <c r="A3" s="649">
        <v>1722.0</v>
      </c>
      <c r="B3" s="649">
        <v>0.0</v>
      </c>
      <c r="C3" s="649">
        <v>10.538</v>
      </c>
      <c r="D3" s="649">
        <v>5.878</v>
      </c>
      <c r="E3" s="649">
        <v>16.48</v>
      </c>
      <c r="F3" s="649">
        <v>18.72</v>
      </c>
      <c r="G3" s="649">
        <v>1.135</v>
      </c>
      <c r="H3" s="649">
        <v>2.01</v>
      </c>
      <c r="I3" s="649">
        <v>25.29</v>
      </c>
      <c r="J3" s="649">
        <v>23.703</v>
      </c>
      <c r="K3" s="649">
        <v>0.995</v>
      </c>
      <c r="L3" s="649">
        <v>-1.0</v>
      </c>
      <c r="M3" s="649">
        <v>-1.0</v>
      </c>
      <c r="N3" s="649">
        <v>-1.0</v>
      </c>
      <c r="O3" s="649">
        <v>-1.0</v>
      </c>
      <c r="P3" s="649">
        <v>-1.0</v>
      </c>
      <c r="Q3" s="649">
        <v>1.0</v>
      </c>
      <c r="R3" s="649">
        <v>0.0</v>
      </c>
      <c r="S3" s="649">
        <v>-1.0</v>
      </c>
      <c r="T3" s="649">
        <v>22.977</v>
      </c>
      <c r="U3" s="649">
        <v>23.746</v>
      </c>
      <c r="V3" s="649">
        <v>23.896</v>
      </c>
    </row>
    <row r="4">
      <c r="A4" s="649">
        <v>1723.0</v>
      </c>
      <c r="B4" s="649">
        <v>0.0</v>
      </c>
      <c r="C4" s="649">
        <v>10.538</v>
      </c>
      <c r="D4" s="649">
        <v>6.667</v>
      </c>
      <c r="E4" s="649">
        <v>12.49</v>
      </c>
      <c r="F4" s="649">
        <v>20.58</v>
      </c>
      <c r="G4" s="649">
        <v>3.37</v>
      </c>
      <c r="H4" s="649">
        <v>2.01</v>
      </c>
      <c r="I4" s="649">
        <v>13.552</v>
      </c>
      <c r="J4" s="649">
        <v>38.912</v>
      </c>
      <c r="K4" s="649">
        <v>0.996</v>
      </c>
      <c r="L4" s="649">
        <v>-1.0</v>
      </c>
      <c r="M4" s="649">
        <v>-1.0</v>
      </c>
      <c r="N4" s="649">
        <v>-1.0</v>
      </c>
      <c r="O4" s="649">
        <v>-1.0</v>
      </c>
      <c r="P4" s="649">
        <v>-1.0</v>
      </c>
      <c r="Q4" s="649">
        <v>1.0</v>
      </c>
      <c r="R4" s="649">
        <v>0.0</v>
      </c>
      <c r="S4" s="649">
        <v>-1.0</v>
      </c>
      <c r="T4" s="649">
        <v>37.232</v>
      </c>
      <c r="U4" s="649">
        <v>39.091</v>
      </c>
      <c r="V4" s="649">
        <v>39.389</v>
      </c>
    </row>
    <row r="5">
      <c r="A5" s="649">
        <v>1724.0</v>
      </c>
      <c r="B5" s="649">
        <v>0.0</v>
      </c>
      <c r="C5" s="649">
        <v>10.539</v>
      </c>
      <c r="D5" s="649">
        <v>6.667</v>
      </c>
      <c r="E5" s="649">
        <v>12.49</v>
      </c>
      <c r="F5" s="649">
        <v>20.58</v>
      </c>
      <c r="G5" s="649">
        <v>2.796</v>
      </c>
      <c r="H5" s="649">
        <v>2.01</v>
      </c>
      <c r="I5" s="649">
        <v>9.567</v>
      </c>
      <c r="J5" s="649">
        <v>25.068</v>
      </c>
      <c r="K5" s="649">
        <v>1.002</v>
      </c>
      <c r="L5" s="649">
        <v>-1.0</v>
      </c>
      <c r="M5" s="649">
        <v>-1.0</v>
      </c>
      <c r="N5" s="649">
        <v>-1.0</v>
      </c>
      <c r="O5" s="649">
        <v>-1.0</v>
      </c>
      <c r="P5" s="649">
        <v>-1.0</v>
      </c>
      <c r="Q5" s="649">
        <v>1.0</v>
      </c>
      <c r="R5" s="649">
        <v>0.0</v>
      </c>
      <c r="S5" s="649">
        <v>-1.0</v>
      </c>
      <c r="T5" s="649">
        <v>24.95</v>
      </c>
      <c r="U5" s="649">
        <v>25.164</v>
      </c>
      <c r="V5" s="649">
        <v>25.235</v>
      </c>
    </row>
    <row r="6">
      <c r="A6" s="649">
        <v>1727.0</v>
      </c>
      <c r="B6" s="649">
        <v>0.0</v>
      </c>
      <c r="C6" s="649">
        <v>10.538</v>
      </c>
      <c r="D6" s="649">
        <v>6.667</v>
      </c>
      <c r="E6" s="649">
        <v>12.49</v>
      </c>
      <c r="F6" s="649">
        <v>20.58</v>
      </c>
      <c r="G6" s="649">
        <v>2.495</v>
      </c>
      <c r="H6" s="649">
        <v>1.01</v>
      </c>
      <c r="I6" s="649">
        <v>27.395</v>
      </c>
      <c r="J6" s="649">
        <v>59.33</v>
      </c>
      <c r="K6" s="649">
        <v>0.999</v>
      </c>
      <c r="L6" s="649">
        <v>-1.0</v>
      </c>
      <c r="M6" s="649">
        <v>-1.0</v>
      </c>
      <c r="N6" s="649">
        <v>-1.0</v>
      </c>
      <c r="O6" s="649">
        <v>-1.0</v>
      </c>
      <c r="P6" s="649">
        <v>-1.0</v>
      </c>
      <c r="Q6" s="649">
        <v>1.0</v>
      </c>
      <c r="R6" s="649">
        <v>0.0</v>
      </c>
      <c r="S6" s="649">
        <v>-1.0</v>
      </c>
      <c r="T6" s="649">
        <v>56.613</v>
      </c>
      <c r="U6" s="649">
        <v>59.415</v>
      </c>
      <c r="V6" s="649">
        <v>59.644</v>
      </c>
    </row>
    <row r="7">
      <c r="A7" s="649">
        <v>1728.0</v>
      </c>
      <c r="B7" s="649">
        <v>0.0</v>
      </c>
      <c r="C7" s="649">
        <v>10.539</v>
      </c>
      <c r="D7" s="649">
        <v>6.667</v>
      </c>
      <c r="E7" s="649">
        <v>12.49</v>
      </c>
      <c r="F7" s="649">
        <v>20.58</v>
      </c>
      <c r="G7" s="649">
        <v>1.402</v>
      </c>
      <c r="H7" s="649">
        <v>1.01</v>
      </c>
      <c r="I7" s="649">
        <v>19.131</v>
      </c>
      <c r="J7" s="649">
        <v>20.269</v>
      </c>
      <c r="K7" s="649">
        <v>1.001</v>
      </c>
      <c r="L7" s="649">
        <v>-1.0</v>
      </c>
      <c r="M7" s="649">
        <v>-1.0</v>
      </c>
      <c r="N7" s="649">
        <v>-1.0</v>
      </c>
      <c r="O7" s="649">
        <v>-1.0</v>
      </c>
      <c r="P7" s="649">
        <v>-1.0</v>
      </c>
      <c r="Q7" s="649">
        <v>1.0</v>
      </c>
      <c r="R7" s="649">
        <v>0.0</v>
      </c>
      <c r="S7" s="649">
        <v>-1.0</v>
      </c>
      <c r="T7" s="649">
        <v>19.391</v>
      </c>
      <c r="U7" s="649">
        <v>20.368</v>
      </c>
      <c r="V7" s="649">
        <v>20.585</v>
      </c>
    </row>
    <row r="8">
      <c r="A8" s="649">
        <v>1729.0</v>
      </c>
      <c r="B8" s="649">
        <v>0.0</v>
      </c>
      <c r="C8" s="649">
        <v>10.538</v>
      </c>
      <c r="D8" s="649">
        <v>6.667</v>
      </c>
      <c r="E8" s="649">
        <v>12.49</v>
      </c>
      <c r="F8" s="649">
        <v>20.58</v>
      </c>
      <c r="G8" s="649">
        <v>1.267</v>
      </c>
      <c r="H8" s="649">
        <v>1.01</v>
      </c>
      <c r="I8" s="649">
        <v>19.542</v>
      </c>
      <c r="J8" s="649">
        <v>10.927</v>
      </c>
      <c r="K8" s="649">
        <v>0.999</v>
      </c>
      <c r="L8" s="649">
        <v>-1.0</v>
      </c>
      <c r="M8" s="649">
        <v>-1.0</v>
      </c>
      <c r="N8" s="649">
        <v>-1.0</v>
      </c>
      <c r="O8" s="649">
        <v>-1.0</v>
      </c>
      <c r="P8" s="649">
        <v>-1.0</v>
      </c>
      <c r="Q8" s="649">
        <v>1.0</v>
      </c>
      <c r="R8" s="649">
        <v>0.0</v>
      </c>
      <c r="S8" s="649">
        <v>-1.0</v>
      </c>
      <c r="T8" s="649">
        <v>10.572</v>
      </c>
      <c r="U8" s="649">
        <v>11.106</v>
      </c>
      <c r="V8" s="649">
        <v>11.577</v>
      </c>
    </row>
    <row r="9">
      <c r="A9" s="649">
        <v>1730.0</v>
      </c>
      <c r="B9" s="649">
        <v>0.0</v>
      </c>
      <c r="C9" s="649">
        <v>10.538</v>
      </c>
      <c r="D9" s="649">
        <v>6.667</v>
      </c>
      <c r="E9" s="649">
        <v>12.49</v>
      </c>
      <c r="F9" s="649">
        <v>20.58</v>
      </c>
      <c r="G9" s="649">
        <v>1.138</v>
      </c>
      <c r="H9" s="649">
        <v>1.01</v>
      </c>
      <c r="I9" s="649">
        <v>18.76</v>
      </c>
      <c r="J9" s="649">
        <v>19.733</v>
      </c>
      <c r="K9" s="649">
        <v>0.999</v>
      </c>
      <c r="L9" s="649">
        <v>-1.0</v>
      </c>
      <c r="M9" s="649">
        <v>-1.0</v>
      </c>
      <c r="N9" s="649">
        <v>-1.0</v>
      </c>
      <c r="O9" s="649">
        <v>-1.0</v>
      </c>
      <c r="P9" s="649">
        <v>-1.0</v>
      </c>
      <c r="Q9" s="649">
        <v>1.0</v>
      </c>
      <c r="R9" s="649">
        <v>0.0</v>
      </c>
      <c r="S9" s="649">
        <v>-1.0</v>
      </c>
      <c r="T9" s="649">
        <v>19.656</v>
      </c>
      <c r="U9" s="649">
        <v>19.764</v>
      </c>
      <c r="V9" s="649">
        <v>19.813</v>
      </c>
    </row>
    <row r="10">
      <c r="A10" s="649">
        <v>1731.0</v>
      </c>
      <c r="B10" s="649">
        <v>0.0</v>
      </c>
      <c r="C10" s="649">
        <v>10.539</v>
      </c>
      <c r="D10" s="649">
        <v>6.667</v>
      </c>
      <c r="E10" s="649">
        <v>12.49</v>
      </c>
      <c r="F10" s="649">
        <v>20.58</v>
      </c>
      <c r="G10" s="649">
        <v>2.489</v>
      </c>
      <c r="H10" s="649">
        <v>1.01</v>
      </c>
      <c r="I10" s="649">
        <v>9.651</v>
      </c>
      <c r="J10" s="649">
        <v>23.154</v>
      </c>
      <c r="K10" s="649">
        <v>1.0</v>
      </c>
      <c r="L10" s="649">
        <v>-1.0</v>
      </c>
      <c r="M10" s="649">
        <v>-1.0</v>
      </c>
      <c r="N10" s="649">
        <v>-1.0</v>
      </c>
      <c r="O10" s="649">
        <v>-1.0</v>
      </c>
      <c r="P10" s="649">
        <v>-1.0</v>
      </c>
      <c r="Q10" s="649">
        <v>1.0</v>
      </c>
      <c r="R10" s="649">
        <v>0.0</v>
      </c>
      <c r="S10" s="649">
        <v>-1.0</v>
      </c>
      <c r="T10" s="649">
        <v>23.267</v>
      </c>
      <c r="U10" s="649">
        <v>23.245</v>
      </c>
      <c r="V10" s="649">
        <v>23.243</v>
      </c>
    </row>
    <row r="11">
      <c r="A11" s="649">
        <v>1732.0</v>
      </c>
      <c r="B11" s="649">
        <v>0.0</v>
      </c>
      <c r="C11" s="649">
        <v>10.539</v>
      </c>
      <c r="D11" s="649">
        <v>6.667</v>
      </c>
      <c r="E11" s="649">
        <v>12.49</v>
      </c>
      <c r="F11" s="649">
        <v>20.58</v>
      </c>
      <c r="G11" s="649">
        <v>0.607</v>
      </c>
      <c r="H11" s="649">
        <v>1.01</v>
      </c>
      <c r="I11" s="649">
        <v>9.664</v>
      </c>
      <c r="J11" s="649">
        <v>5.652</v>
      </c>
      <c r="K11" s="649">
        <v>1.0</v>
      </c>
      <c r="L11" s="649">
        <v>-1.0</v>
      </c>
      <c r="M11" s="649">
        <v>-1.0</v>
      </c>
      <c r="N11" s="649">
        <v>-1.0</v>
      </c>
      <c r="O11" s="649">
        <v>-1.0</v>
      </c>
      <c r="P11" s="649">
        <v>-1.0</v>
      </c>
      <c r="Q11" s="649">
        <v>1.0</v>
      </c>
      <c r="R11" s="649">
        <v>0.0</v>
      </c>
      <c r="S11" s="649">
        <v>-1.0</v>
      </c>
      <c r="T11" s="649">
        <v>5.608</v>
      </c>
      <c r="U11" s="649">
        <v>5.672</v>
      </c>
      <c r="V11" s="649">
        <v>5.674</v>
      </c>
    </row>
    <row r="12">
      <c r="A12" s="649">
        <v>1733.0</v>
      </c>
      <c r="B12" s="649">
        <v>0.0</v>
      </c>
      <c r="C12" s="649">
        <v>10.539</v>
      </c>
      <c r="D12" s="649">
        <v>6.667</v>
      </c>
      <c r="E12" s="649">
        <v>12.49</v>
      </c>
      <c r="F12" s="649">
        <v>20.58</v>
      </c>
      <c r="G12" s="649">
        <v>1.223</v>
      </c>
      <c r="H12" s="649">
        <v>1.01</v>
      </c>
      <c r="I12" s="649">
        <v>9.665</v>
      </c>
      <c r="J12" s="649">
        <v>11.186</v>
      </c>
      <c r="K12" s="649">
        <v>-0.113</v>
      </c>
      <c r="L12" s="649">
        <v>-1.0</v>
      </c>
      <c r="M12" s="649">
        <v>-1.0</v>
      </c>
      <c r="N12" s="649">
        <v>9.0</v>
      </c>
      <c r="O12" s="649">
        <v>-1.0</v>
      </c>
      <c r="P12" s="649">
        <v>-1.0</v>
      </c>
      <c r="Q12" s="649">
        <v>-1.0</v>
      </c>
      <c r="R12" s="649">
        <v>0.0</v>
      </c>
      <c r="S12" s="649">
        <v>-1.0</v>
      </c>
      <c r="T12" s="649">
        <v>10.755</v>
      </c>
      <c r="U12" s="649">
        <v>11.239</v>
      </c>
      <c r="V12" s="649">
        <v>11.251</v>
      </c>
    </row>
    <row r="13">
      <c r="A13" s="649">
        <v>1735.0</v>
      </c>
      <c r="B13" s="649">
        <v>0.0</v>
      </c>
      <c r="C13" s="649">
        <v>10.539</v>
      </c>
      <c r="D13" s="649">
        <v>6.667</v>
      </c>
      <c r="E13" s="649">
        <v>12.49</v>
      </c>
      <c r="F13" s="649">
        <v>20.58</v>
      </c>
      <c r="G13" s="649">
        <v>2.493</v>
      </c>
      <c r="H13" s="649">
        <v>2.01</v>
      </c>
      <c r="I13" s="649">
        <v>14.247</v>
      </c>
      <c r="J13" s="649">
        <v>33.401</v>
      </c>
      <c r="K13" s="649">
        <v>0.997</v>
      </c>
      <c r="L13" s="649">
        <v>-1.0</v>
      </c>
      <c r="M13" s="649">
        <v>-1.0</v>
      </c>
      <c r="N13" s="649">
        <v>-1.0</v>
      </c>
      <c r="O13" s="649">
        <v>-1.0</v>
      </c>
      <c r="P13" s="649">
        <v>-1.0</v>
      </c>
      <c r="Q13" s="649">
        <v>1.0</v>
      </c>
      <c r="R13" s="649">
        <v>0.0</v>
      </c>
      <c r="S13" s="649">
        <v>-1.0</v>
      </c>
      <c r="T13" s="649">
        <v>33.391</v>
      </c>
      <c r="U13" s="649">
        <v>33.51</v>
      </c>
      <c r="V13" s="649">
        <v>33.547</v>
      </c>
    </row>
    <row r="14">
      <c r="A14" s="649">
        <v>1736.0</v>
      </c>
      <c r="B14" s="649">
        <v>0.0</v>
      </c>
      <c r="C14" s="649">
        <v>10.539</v>
      </c>
      <c r="D14" s="649">
        <v>6.667</v>
      </c>
      <c r="E14" s="649">
        <v>12.49</v>
      </c>
      <c r="F14" s="649">
        <v>20.58</v>
      </c>
      <c r="G14" s="649">
        <v>2.563</v>
      </c>
      <c r="H14" s="649">
        <v>2.01</v>
      </c>
      <c r="I14" s="649">
        <v>13.597</v>
      </c>
      <c r="J14" s="649">
        <v>33.564</v>
      </c>
      <c r="K14" s="649">
        <v>0.899</v>
      </c>
      <c r="L14" s="649">
        <v>-1.0</v>
      </c>
      <c r="M14" s="649">
        <v>-1.0</v>
      </c>
      <c r="N14" s="649">
        <v>-1.0</v>
      </c>
      <c r="O14" s="649">
        <v>-1.0</v>
      </c>
      <c r="P14" s="649">
        <v>-1.0</v>
      </c>
      <c r="Q14" s="649">
        <v>1.0</v>
      </c>
      <c r="R14" s="649">
        <v>0.0</v>
      </c>
      <c r="S14" s="649">
        <v>-1.0</v>
      </c>
      <c r="T14" s="649">
        <v>32.123</v>
      </c>
      <c r="U14" s="649">
        <v>33.586</v>
      </c>
      <c r="V14" s="649">
        <v>33.66</v>
      </c>
    </row>
    <row r="15">
      <c r="A15" s="649">
        <v>1738.0</v>
      </c>
      <c r="B15" s="649">
        <v>0.0</v>
      </c>
      <c r="C15" s="649">
        <v>10.539</v>
      </c>
      <c r="D15" s="649">
        <v>6.667</v>
      </c>
      <c r="E15" s="649">
        <v>12.49</v>
      </c>
      <c r="F15" s="649">
        <v>20.58</v>
      </c>
      <c r="G15" s="649">
        <v>2.701</v>
      </c>
      <c r="H15" s="649">
        <v>2.01</v>
      </c>
      <c r="I15" s="649">
        <v>14.241</v>
      </c>
      <c r="J15" s="649">
        <v>34.84</v>
      </c>
      <c r="K15" s="649">
        <v>0.994</v>
      </c>
      <c r="L15" s="649">
        <v>-1.0</v>
      </c>
      <c r="M15" s="649">
        <v>-1.0</v>
      </c>
      <c r="N15" s="649">
        <v>-1.0</v>
      </c>
      <c r="O15" s="649">
        <v>-1.0</v>
      </c>
      <c r="P15" s="649">
        <v>-1.0</v>
      </c>
      <c r="Q15" s="649">
        <v>1.0</v>
      </c>
      <c r="R15" s="649">
        <v>0.0</v>
      </c>
      <c r="S15" s="649">
        <v>-1.0</v>
      </c>
      <c r="T15" s="649">
        <v>33.525</v>
      </c>
      <c r="U15" s="649">
        <v>34.994</v>
      </c>
      <c r="V15" s="649">
        <v>35.089</v>
      </c>
    </row>
    <row r="16">
      <c r="A16" s="649">
        <v>1739.0</v>
      </c>
      <c r="B16" s="649">
        <v>0.0</v>
      </c>
      <c r="C16" s="649">
        <v>10.539</v>
      </c>
      <c r="D16" s="649">
        <v>6.667</v>
      </c>
      <c r="E16" s="649">
        <v>12.49</v>
      </c>
      <c r="F16" s="649">
        <v>20.58</v>
      </c>
      <c r="G16" s="649">
        <v>1.356</v>
      </c>
      <c r="H16" s="649">
        <v>2.01</v>
      </c>
      <c r="I16" s="649">
        <v>14.133</v>
      </c>
      <c r="J16" s="649">
        <v>18.209</v>
      </c>
      <c r="K16" s="649">
        <v>-0.062</v>
      </c>
      <c r="L16" s="649">
        <v>-1.0</v>
      </c>
      <c r="M16" s="649">
        <v>-1.0</v>
      </c>
      <c r="N16" s="649">
        <v>17.0</v>
      </c>
      <c r="O16" s="649">
        <v>-1.0</v>
      </c>
      <c r="P16" s="649">
        <v>-1.0</v>
      </c>
      <c r="Q16" s="649">
        <v>-1.0</v>
      </c>
      <c r="R16" s="649">
        <v>0.0</v>
      </c>
      <c r="S16" s="649">
        <v>-1.0</v>
      </c>
      <c r="T16" s="649">
        <v>18.222</v>
      </c>
      <c r="U16" s="649">
        <v>18.243</v>
      </c>
      <c r="V16" s="649">
        <v>18.274</v>
      </c>
    </row>
    <row r="17">
      <c r="A17" s="649">
        <v>1743.0</v>
      </c>
      <c r="B17" s="649">
        <v>0.0</v>
      </c>
      <c r="C17" s="649">
        <v>10.539</v>
      </c>
      <c r="D17" s="649">
        <v>6.667</v>
      </c>
      <c r="E17" s="649">
        <v>12.49</v>
      </c>
      <c r="F17" s="649">
        <v>20.58</v>
      </c>
      <c r="G17" s="649">
        <v>2.862</v>
      </c>
      <c r="H17" s="649">
        <v>1.01</v>
      </c>
      <c r="I17" s="649">
        <v>28.043</v>
      </c>
      <c r="J17" s="649">
        <v>74.357</v>
      </c>
      <c r="K17" s="649">
        <v>0.998</v>
      </c>
      <c r="L17" s="649">
        <v>-1.0</v>
      </c>
      <c r="M17" s="649">
        <v>-1.0</v>
      </c>
      <c r="N17" s="649">
        <v>-1.0</v>
      </c>
      <c r="O17" s="649">
        <v>-1.0</v>
      </c>
      <c r="P17" s="649">
        <v>-1.0</v>
      </c>
      <c r="Q17" s="649">
        <v>1.0</v>
      </c>
      <c r="R17" s="649">
        <v>0.0</v>
      </c>
      <c r="S17" s="649">
        <v>-1.0</v>
      </c>
      <c r="T17" s="649">
        <v>71.034</v>
      </c>
      <c r="U17" s="649">
        <v>73.967</v>
      </c>
      <c r="V17" s="649">
        <v>74.563</v>
      </c>
    </row>
    <row r="18">
      <c r="A18" s="649">
        <v>1744.0</v>
      </c>
      <c r="B18" s="649">
        <v>0.0</v>
      </c>
      <c r="C18" s="649">
        <v>10.539</v>
      </c>
      <c r="D18" s="649">
        <v>6.667</v>
      </c>
      <c r="E18" s="649">
        <v>12.49</v>
      </c>
      <c r="F18" s="649">
        <v>20.58</v>
      </c>
      <c r="G18" s="649">
        <v>2.088</v>
      </c>
      <c r="H18" s="649">
        <v>1.01</v>
      </c>
      <c r="I18" s="649">
        <v>27.93</v>
      </c>
      <c r="J18" s="649">
        <v>49.772</v>
      </c>
      <c r="K18" s="649">
        <v>0.998</v>
      </c>
      <c r="L18" s="649">
        <v>-1.0</v>
      </c>
      <c r="M18" s="649">
        <v>-1.0</v>
      </c>
      <c r="N18" s="649">
        <v>-1.0</v>
      </c>
      <c r="O18" s="649">
        <v>-1.0</v>
      </c>
      <c r="P18" s="649">
        <v>-1.0</v>
      </c>
      <c r="Q18" s="649">
        <v>1.0</v>
      </c>
      <c r="R18" s="649">
        <v>0.0</v>
      </c>
      <c r="S18" s="649">
        <v>-1.0</v>
      </c>
      <c r="T18" s="649">
        <v>47.292</v>
      </c>
      <c r="U18" s="649">
        <v>49.564</v>
      </c>
      <c r="V18" s="649">
        <v>50.063</v>
      </c>
    </row>
    <row r="19">
      <c r="A19" s="649">
        <v>1746.0</v>
      </c>
      <c r="B19" s="649">
        <v>0.0</v>
      </c>
      <c r="C19" s="649">
        <v>10.539</v>
      </c>
      <c r="D19" s="649">
        <v>6.667</v>
      </c>
      <c r="E19" s="649">
        <v>12.49</v>
      </c>
      <c r="F19" s="649">
        <v>20.58</v>
      </c>
      <c r="G19" s="649">
        <v>1.296</v>
      </c>
      <c r="H19" s="649">
        <v>1.01</v>
      </c>
      <c r="I19" s="649">
        <v>27.116</v>
      </c>
      <c r="J19" s="649">
        <v>29.353</v>
      </c>
      <c r="K19" s="649">
        <v>0.998</v>
      </c>
      <c r="L19" s="649">
        <v>-1.0</v>
      </c>
      <c r="M19" s="649">
        <v>-1.0</v>
      </c>
      <c r="N19" s="649">
        <v>-1.0</v>
      </c>
      <c r="O19" s="649">
        <v>-1.0</v>
      </c>
      <c r="P19" s="649">
        <v>-1.0</v>
      </c>
      <c r="Q19" s="649">
        <v>1.0</v>
      </c>
      <c r="R19" s="649">
        <v>0.0</v>
      </c>
      <c r="S19" s="649">
        <v>-1.0</v>
      </c>
      <c r="T19" s="649">
        <v>27.865</v>
      </c>
      <c r="U19" s="649">
        <v>29.276</v>
      </c>
      <c r="V19" s="649">
        <v>29.558</v>
      </c>
    </row>
    <row r="20">
      <c r="A20" s="649">
        <v>1747.0</v>
      </c>
      <c r="B20" s="649">
        <v>0.0</v>
      </c>
      <c r="C20" s="649">
        <v>10.539</v>
      </c>
      <c r="D20" s="649">
        <v>6.667</v>
      </c>
      <c r="E20" s="649">
        <v>12.49</v>
      </c>
      <c r="F20" s="649">
        <v>20.58</v>
      </c>
      <c r="G20" s="649">
        <v>0.722</v>
      </c>
      <c r="H20" s="649">
        <v>1.01</v>
      </c>
      <c r="I20" s="649">
        <v>18.454</v>
      </c>
      <c r="J20" s="649">
        <v>10.626</v>
      </c>
      <c r="K20" s="649">
        <v>0.999</v>
      </c>
      <c r="L20" s="649">
        <v>-1.0</v>
      </c>
      <c r="M20" s="649">
        <v>-1.0</v>
      </c>
      <c r="N20" s="649">
        <v>-1.0</v>
      </c>
      <c r="O20" s="649">
        <v>-1.0</v>
      </c>
      <c r="P20" s="649">
        <v>-1.0</v>
      </c>
      <c r="Q20" s="649">
        <v>1.0</v>
      </c>
      <c r="R20" s="649">
        <v>0.0</v>
      </c>
      <c r="S20" s="649">
        <v>-1.0</v>
      </c>
      <c r="T20" s="649">
        <v>10.207</v>
      </c>
      <c r="U20" s="649">
        <v>10.623</v>
      </c>
      <c r="V20" s="649">
        <v>10.765</v>
      </c>
    </row>
    <row r="21">
      <c r="A21" s="649">
        <v>1748.0</v>
      </c>
      <c r="B21" s="649">
        <v>0.0</v>
      </c>
      <c r="C21" s="649">
        <v>10.539</v>
      </c>
      <c r="D21" s="649">
        <v>6.667</v>
      </c>
      <c r="E21" s="649">
        <v>12.49</v>
      </c>
      <c r="F21" s="649">
        <v>20.58</v>
      </c>
      <c r="G21" s="649">
        <v>0.707</v>
      </c>
      <c r="H21" s="649">
        <v>1.01</v>
      </c>
      <c r="I21" s="649">
        <v>18.817</v>
      </c>
      <c r="J21" s="649">
        <v>12.394</v>
      </c>
      <c r="K21" s="649">
        <v>0.998</v>
      </c>
      <c r="L21" s="649">
        <v>-1.0</v>
      </c>
      <c r="M21" s="649">
        <v>-1.0</v>
      </c>
      <c r="N21" s="649">
        <v>-1.0</v>
      </c>
      <c r="O21" s="649">
        <v>-1.0</v>
      </c>
      <c r="P21" s="649">
        <v>-1.0</v>
      </c>
      <c r="Q21" s="649">
        <v>1.0</v>
      </c>
      <c r="R21" s="649">
        <v>0.0</v>
      </c>
      <c r="S21" s="649">
        <v>-1.0</v>
      </c>
      <c r="T21" s="649">
        <v>12.335</v>
      </c>
      <c r="U21" s="649">
        <v>12.362</v>
      </c>
      <c r="V21" s="649">
        <v>12.442</v>
      </c>
    </row>
    <row r="22">
      <c r="A22" s="649">
        <v>1749.0</v>
      </c>
      <c r="B22" s="649">
        <v>0.0</v>
      </c>
      <c r="C22" s="649">
        <v>10.539</v>
      </c>
      <c r="D22" s="649">
        <v>6.667</v>
      </c>
      <c r="E22" s="649">
        <v>12.49</v>
      </c>
      <c r="F22" s="649">
        <v>20.58</v>
      </c>
      <c r="G22" s="649">
        <v>2.843</v>
      </c>
      <c r="H22" s="649">
        <v>1.01</v>
      </c>
      <c r="I22" s="649">
        <v>18.922</v>
      </c>
      <c r="J22" s="649">
        <v>48.204</v>
      </c>
      <c r="K22" s="649">
        <v>0.999</v>
      </c>
      <c r="L22" s="649">
        <v>-1.0</v>
      </c>
      <c r="M22" s="649">
        <v>-1.0</v>
      </c>
      <c r="N22" s="649">
        <v>-1.0</v>
      </c>
      <c r="O22" s="649">
        <v>-1.0</v>
      </c>
      <c r="P22" s="649">
        <v>-1.0</v>
      </c>
      <c r="Q22" s="649">
        <v>1.0</v>
      </c>
      <c r="R22" s="649">
        <v>0.0</v>
      </c>
      <c r="S22" s="649">
        <v>-1.0</v>
      </c>
      <c r="T22" s="649">
        <v>48.014</v>
      </c>
      <c r="U22" s="649">
        <v>48.129</v>
      </c>
      <c r="V22" s="649">
        <v>48.494</v>
      </c>
    </row>
    <row r="23">
      <c r="A23" s="649">
        <v>1751.0</v>
      </c>
      <c r="B23" s="649">
        <v>0.0</v>
      </c>
      <c r="C23" s="649">
        <v>10.539</v>
      </c>
      <c r="D23" s="649">
        <v>6.667</v>
      </c>
      <c r="E23" s="649">
        <v>12.49</v>
      </c>
      <c r="F23" s="649">
        <v>20.58</v>
      </c>
      <c r="G23" s="649">
        <v>3.092</v>
      </c>
      <c r="H23" s="649">
        <v>1.01</v>
      </c>
      <c r="I23" s="649">
        <v>9.682</v>
      </c>
      <c r="J23" s="649">
        <v>25.793</v>
      </c>
      <c r="K23" s="649">
        <v>1.0</v>
      </c>
      <c r="L23" s="649">
        <v>-1.0</v>
      </c>
      <c r="M23" s="649">
        <v>-1.0</v>
      </c>
      <c r="N23" s="649">
        <v>-1.0</v>
      </c>
      <c r="O23" s="649">
        <v>-1.0</v>
      </c>
      <c r="P23" s="649">
        <v>-1.0</v>
      </c>
      <c r="Q23" s="649">
        <v>1.0</v>
      </c>
      <c r="R23" s="649">
        <v>0.0</v>
      </c>
      <c r="S23" s="649">
        <v>-1.0</v>
      </c>
      <c r="T23" s="649">
        <v>24.808</v>
      </c>
      <c r="U23" s="649">
        <v>25.863</v>
      </c>
      <c r="V23" s="649">
        <v>26.208</v>
      </c>
    </row>
    <row r="24">
      <c r="A24" s="649">
        <v>1752.0</v>
      </c>
      <c r="B24" s="649">
        <v>0.0</v>
      </c>
      <c r="C24" s="649">
        <v>10.539</v>
      </c>
      <c r="D24" s="649">
        <v>6.667</v>
      </c>
      <c r="E24" s="649">
        <v>12.49</v>
      </c>
      <c r="F24" s="649">
        <v>20.58</v>
      </c>
      <c r="G24" s="649">
        <v>2.172</v>
      </c>
      <c r="H24" s="649">
        <v>1.01</v>
      </c>
      <c r="I24" s="649">
        <v>9.435</v>
      </c>
      <c r="J24" s="649">
        <v>11.062</v>
      </c>
      <c r="K24" s="649">
        <v>-0.972</v>
      </c>
      <c r="L24" s="649">
        <v>-1.0</v>
      </c>
      <c r="M24" s="649">
        <v>-1.0</v>
      </c>
      <c r="N24" s="649">
        <v>1.0</v>
      </c>
      <c r="O24" s="649">
        <v>-1.0</v>
      </c>
      <c r="P24" s="649">
        <v>-1.0</v>
      </c>
      <c r="Q24" s="649">
        <v>-1.0</v>
      </c>
      <c r="R24" s="649">
        <v>0.0</v>
      </c>
      <c r="S24" s="649">
        <v>-1.0</v>
      </c>
      <c r="T24" s="649">
        <v>10.855</v>
      </c>
      <c r="U24" s="649">
        <v>11.338</v>
      </c>
      <c r="V24" s="649">
        <v>12.033</v>
      </c>
    </row>
    <row r="25">
      <c r="A25" s="649">
        <v>1753.0</v>
      </c>
      <c r="B25" s="649">
        <v>0.0</v>
      </c>
      <c r="C25" s="649">
        <v>10.539</v>
      </c>
      <c r="D25" s="649">
        <v>5.878</v>
      </c>
      <c r="E25" s="649">
        <v>16.47</v>
      </c>
      <c r="F25" s="649">
        <v>18.72</v>
      </c>
      <c r="G25" s="649">
        <v>2.817</v>
      </c>
      <c r="H25" s="649">
        <v>2.01</v>
      </c>
      <c r="I25" s="649">
        <v>18.665</v>
      </c>
      <c r="J25" s="649">
        <v>47.723</v>
      </c>
      <c r="K25" s="649">
        <v>0.999</v>
      </c>
      <c r="L25" s="649">
        <v>-1.0</v>
      </c>
      <c r="M25" s="649">
        <v>-1.0</v>
      </c>
      <c r="N25" s="649">
        <v>-1.0</v>
      </c>
      <c r="O25" s="649">
        <v>-1.0</v>
      </c>
      <c r="P25" s="649">
        <v>-1.0</v>
      </c>
      <c r="Q25" s="649">
        <v>1.0</v>
      </c>
      <c r="R25" s="649">
        <v>0.0</v>
      </c>
      <c r="S25" s="649">
        <v>-1.0</v>
      </c>
      <c r="T25" s="649">
        <v>45.627</v>
      </c>
      <c r="U25" s="649">
        <v>47.893</v>
      </c>
      <c r="V25" s="649">
        <v>47.98</v>
      </c>
    </row>
    <row r="26">
      <c r="A26" s="649">
        <v>1756.0</v>
      </c>
      <c r="B26" s="649">
        <v>0.0</v>
      </c>
      <c r="C26" s="649">
        <v>10.539</v>
      </c>
      <c r="D26" s="649">
        <v>5.878</v>
      </c>
      <c r="E26" s="649">
        <v>16.47</v>
      </c>
      <c r="F26" s="649">
        <v>18.72</v>
      </c>
      <c r="G26" s="649">
        <v>2.837</v>
      </c>
      <c r="H26" s="649">
        <v>2.01</v>
      </c>
      <c r="I26" s="649">
        <v>18.919</v>
      </c>
      <c r="J26" s="649">
        <v>51.811</v>
      </c>
      <c r="K26" s="649">
        <v>0.999</v>
      </c>
      <c r="L26" s="649">
        <v>-1.0</v>
      </c>
      <c r="M26" s="649">
        <v>-1.0</v>
      </c>
      <c r="N26" s="649">
        <v>-1.0</v>
      </c>
      <c r="O26" s="649">
        <v>-1.0</v>
      </c>
      <c r="P26" s="649">
        <v>-1.0</v>
      </c>
      <c r="Q26" s="649">
        <v>1.0</v>
      </c>
      <c r="R26" s="649">
        <v>0.0</v>
      </c>
      <c r="S26" s="649">
        <v>-1.0</v>
      </c>
      <c r="T26" s="649">
        <v>49.591</v>
      </c>
      <c r="U26" s="649">
        <v>51.942</v>
      </c>
      <c r="V26" s="649">
        <v>51.91</v>
      </c>
    </row>
    <row r="27">
      <c r="A27" s="649">
        <v>1757.0</v>
      </c>
      <c r="B27" s="649">
        <v>0.0</v>
      </c>
      <c r="C27" s="649">
        <v>10.539</v>
      </c>
      <c r="D27" s="649">
        <v>5.878</v>
      </c>
      <c r="E27" s="649">
        <v>16.47</v>
      </c>
      <c r="F27" s="649">
        <v>18.72</v>
      </c>
      <c r="G27" s="649">
        <v>3.429</v>
      </c>
      <c r="H27" s="649">
        <v>2.01</v>
      </c>
      <c r="I27" s="649">
        <v>18.528</v>
      </c>
      <c r="J27" s="649">
        <v>49.362</v>
      </c>
      <c r="K27" s="649">
        <v>0.999</v>
      </c>
      <c r="L27" s="649">
        <v>-1.0</v>
      </c>
      <c r="M27" s="649">
        <v>-1.0</v>
      </c>
      <c r="N27" s="649">
        <v>-1.0</v>
      </c>
      <c r="O27" s="649">
        <v>-1.0</v>
      </c>
      <c r="P27" s="649">
        <v>-1.0</v>
      </c>
      <c r="Q27" s="649">
        <v>1.0</v>
      </c>
      <c r="R27" s="649">
        <v>0.0</v>
      </c>
      <c r="S27" s="649">
        <v>-1.0</v>
      </c>
      <c r="T27" s="649">
        <v>47.328</v>
      </c>
      <c r="U27" s="649">
        <v>49.666</v>
      </c>
      <c r="V27" s="649">
        <v>50.106</v>
      </c>
    </row>
    <row r="28">
      <c r="A28" s="649">
        <v>1758.0</v>
      </c>
      <c r="B28" s="649">
        <v>0.0</v>
      </c>
      <c r="C28" s="649">
        <v>10.539</v>
      </c>
      <c r="D28" s="649">
        <v>5.878</v>
      </c>
      <c r="E28" s="649">
        <v>16.47</v>
      </c>
      <c r="F28" s="649">
        <v>18.72</v>
      </c>
      <c r="G28" s="649">
        <v>2.956</v>
      </c>
      <c r="H28" s="649">
        <v>2.01</v>
      </c>
      <c r="I28" s="649">
        <v>13.091</v>
      </c>
      <c r="J28" s="649">
        <v>33.264</v>
      </c>
      <c r="K28" s="649">
        <v>1.0</v>
      </c>
      <c r="L28" s="649">
        <v>-1.0</v>
      </c>
      <c r="M28" s="649">
        <v>-1.0</v>
      </c>
      <c r="N28" s="649">
        <v>-1.0</v>
      </c>
      <c r="O28" s="649">
        <v>-1.0</v>
      </c>
      <c r="P28" s="649">
        <v>-1.0</v>
      </c>
      <c r="Q28" s="649">
        <v>1.0</v>
      </c>
      <c r="R28" s="649">
        <v>0.0</v>
      </c>
      <c r="S28" s="649">
        <v>-1.0</v>
      </c>
      <c r="T28" s="649">
        <v>32.965</v>
      </c>
      <c r="U28" s="649">
        <v>33.439</v>
      </c>
      <c r="V28" s="649">
        <v>33.669</v>
      </c>
    </row>
    <row r="29">
      <c r="A29" s="649">
        <v>1759.0</v>
      </c>
      <c r="B29" s="649">
        <v>0.0</v>
      </c>
      <c r="C29" s="649">
        <v>10.539</v>
      </c>
      <c r="D29" s="649">
        <v>5.878</v>
      </c>
      <c r="E29" s="649">
        <v>16.47</v>
      </c>
      <c r="F29" s="649">
        <v>18.72</v>
      </c>
      <c r="G29" s="649">
        <v>3.074</v>
      </c>
      <c r="H29" s="649">
        <v>2.01</v>
      </c>
      <c r="I29" s="649">
        <v>6.79</v>
      </c>
      <c r="J29" s="649">
        <v>15.686</v>
      </c>
      <c r="K29" s="649">
        <v>1.0</v>
      </c>
      <c r="L29" s="649">
        <v>-1.0</v>
      </c>
      <c r="M29" s="649">
        <v>-1.0</v>
      </c>
      <c r="N29" s="649">
        <v>-1.0</v>
      </c>
      <c r="O29" s="649">
        <v>-1.0</v>
      </c>
      <c r="P29" s="649">
        <v>-1.0</v>
      </c>
      <c r="Q29" s="649">
        <v>1.0</v>
      </c>
      <c r="R29" s="649">
        <v>0.0</v>
      </c>
      <c r="S29" s="649">
        <v>-1.0</v>
      </c>
      <c r="T29" s="649">
        <v>15.61</v>
      </c>
      <c r="U29" s="649">
        <v>15.867</v>
      </c>
      <c r="V29" s="649">
        <v>16.424</v>
      </c>
    </row>
    <row r="30">
      <c r="A30" s="649">
        <v>1760.0</v>
      </c>
      <c r="B30" s="649">
        <v>0.0</v>
      </c>
      <c r="C30" s="649">
        <v>10.539</v>
      </c>
      <c r="D30" s="649">
        <v>5.878</v>
      </c>
      <c r="E30" s="649">
        <v>16.47</v>
      </c>
      <c r="F30" s="649">
        <v>18.72</v>
      </c>
      <c r="G30" s="649">
        <v>3.027</v>
      </c>
      <c r="H30" s="649">
        <v>1.01</v>
      </c>
      <c r="I30" s="649">
        <v>27.345</v>
      </c>
      <c r="J30" s="649">
        <v>73.949</v>
      </c>
      <c r="K30" s="649">
        <v>0.999</v>
      </c>
      <c r="L30" s="649">
        <v>-1.0</v>
      </c>
      <c r="M30" s="649">
        <v>-1.0</v>
      </c>
      <c r="N30" s="649">
        <v>-1.0</v>
      </c>
      <c r="O30" s="649">
        <v>-1.0</v>
      </c>
      <c r="P30" s="649">
        <v>-1.0</v>
      </c>
      <c r="Q30" s="649">
        <v>1.0</v>
      </c>
      <c r="R30" s="649">
        <v>0.0</v>
      </c>
      <c r="S30" s="649">
        <v>-1.0</v>
      </c>
      <c r="T30" s="649">
        <v>70.606</v>
      </c>
      <c r="U30" s="649">
        <v>74.178</v>
      </c>
      <c r="V30" s="649">
        <v>74.266</v>
      </c>
    </row>
    <row r="31">
      <c r="A31" s="649">
        <v>1761.0</v>
      </c>
      <c r="B31" s="649">
        <v>0.0</v>
      </c>
      <c r="C31" s="649">
        <v>10.539</v>
      </c>
      <c r="D31" s="649">
        <v>5.878</v>
      </c>
      <c r="E31" s="649">
        <v>16.47</v>
      </c>
      <c r="F31" s="649">
        <v>18.72</v>
      </c>
      <c r="G31" s="649">
        <v>0.392</v>
      </c>
      <c r="H31" s="649">
        <v>1.01</v>
      </c>
      <c r="I31" s="649">
        <v>25.181</v>
      </c>
      <c r="J31" s="649">
        <v>7.626</v>
      </c>
      <c r="K31" s="649">
        <v>0.999</v>
      </c>
      <c r="L31" s="649">
        <v>-1.0</v>
      </c>
      <c r="M31" s="649">
        <v>-1.0</v>
      </c>
      <c r="N31" s="649">
        <v>-1.0</v>
      </c>
      <c r="O31" s="649">
        <v>-1.0</v>
      </c>
      <c r="P31" s="649">
        <v>-1.0</v>
      </c>
      <c r="Q31" s="649">
        <v>1.0</v>
      </c>
      <c r="R31" s="649">
        <v>0.0</v>
      </c>
      <c r="S31" s="649">
        <v>-1.0</v>
      </c>
      <c r="T31" s="649">
        <v>7.305</v>
      </c>
      <c r="U31" s="649">
        <v>7.675</v>
      </c>
      <c r="V31" s="649">
        <v>7.714</v>
      </c>
    </row>
    <row r="32">
      <c r="A32" s="649">
        <v>1762.0</v>
      </c>
      <c r="B32" s="649">
        <v>0.0</v>
      </c>
      <c r="C32" s="649">
        <v>10.539</v>
      </c>
      <c r="D32" s="649">
        <v>5.878</v>
      </c>
      <c r="E32" s="649">
        <v>16.47</v>
      </c>
      <c r="F32" s="649">
        <v>18.72</v>
      </c>
      <c r="G32" s="649">
        <v>3.547</v>
      </c>
      <c r="H32" s="649">
        <v>1.01</v>
      </c>
      <c r="I32" s="649">
        <v>27.982</v>
      </c>
      <c r="J32" s="649">
        <v>92.18</v>
      </c>
      <c r="K32" s="649">
        <v>1.0</v>
      </c>
      <c r="L32" s="649">
        <v>-1.0</v>
      </c>
      <c r="M32" s="649">
        <v>-1.0</v>
      </c>
      <c r="N32" s="649">
        <v>-1.0</v>
      </c>
      <c r="O32" s="649">
        <v>-1.0</v>
      </c>
      <c r="P32" s="649">
        <v>-1.0</v>
      </c>
      <c r="Q32" s="649">
        <v>1.0</v>
      </c>
      <c r="R32" s="649">
        <v>0.0</v>
      </c>
      <c r="S32" s="649">
        <v>-1.0</v>
      </c>
      <c r="T32" s="649">
        <v>90.504</v>
      </c>
      <c r="U32" s="649">
        <v>92.5</v>
      </c>
      <c r="V32" s="649">
        <v>92.424</v>
      </c>
    </row>
    <row r="33">
      <c r="A33" s="649">
        <v>1763.0</v>
      </c>
      <c r="B33" s="649">
        <v>0.0</v>
      </c>
      <c r="C33" s="649">
        <v>10.538</v>
      </c>
      <c r="D33" s="649">
        <v>5.878</v>
      </c>
      <c r="E33" s="649">
        <v>16.47</v>
      </c>
      <c r="F33" s="649">
        <v>18.72</v>
      </c>
      <c r="G33" s="649">
        <v>3.152</v>
      </c>
      <c r="H33" s="649">
        <v>1.01</v>
      </c>
      <c r="I33" s="649">
        <v>27.771</v>
      </c>
      <c r="J33" s="649">
        <v>82.542</v>
      </c>
      <c r="K33" s="649">
        <v>1.0</v>
      </c>
      <c r="L33" s="649">
        <v>-1.0</v>
      </c>
      <c r="M33" s="649">
        <v>-1.0</v>
      </c>
      <c r="N33" s="649">
        <v>-1.0</v>
      </c>
      <c r="O33" s="649">
        <v>-1.0</v>
      </c>
      <c r="P33" s="649">
        <v>-1.0</v>
      </c>
      <c r="Q33" s="649">
        <v>1.0</v>
      </c>
      <c r="R33" s="649">
        <v>0.0</v>
      </c>
      <c r="S33" s="649">
        <v>-1.0</v>
      </c>
      <c r="T33" s="649">
        <v>81.885</v>
      </c>
      <c r="U33" s="649">
        <v>82.855</v>
      </c>
      <c r="V33" s="649">
        <v>82.721</v>
      </c>
    </row>
    <row r="34">
      <c r="A34" s="649">
        <v>1764.0</v>
      </c>
      <c r="B34" s="649">
        <v>0.0</v>
      </c>
      <c r="C34" s="649">
        <v>10.538</v>
      </c>
      <c r="D34" s="649">
        <v>5.878</v>
      </c>
      <c r="E34" s="649">
        <v>16.47</v>
      </c>
      <c r="F34" s="649">
        <v>18.72</v>
      </c>
      <c r="G34" s="649">
        <v>2.569</v>
      </c>
      <c r="H34" s="649">
        <v>1.01</v>
      </c>
      <c r="I34" s="649">
        <v>28.081</v>
      </c>
      <c r="J34" s="649">
        <v>67.64</v>
      </c>
      <c r="K34" s="649">
        <v>1.0</v>
      </c>
      <c r="L34" s="649">
        <v>-1.0</v>
      </c>
      <c r="M34" s="649">
        <v>-1.0</v>
      </c>
      <c r="N34" s="649">
        <v>-1.0</v>
      </c>
      <c r="O34" s="649">
        <v>-1.0</v>
      </c>
      <c r="P34" s="649">
        <v>-1.0</v>
      </c>
      <c r="Q34" s="649">
        <v>1.0</v>
      </c>
      <c r="R34" s="649">
        <v>0.0</v>
      </c>
      <c r="S34" s="649">
        <v>-1.0</v>
      </c>
      <c r="T34" s="649">
        <v>64.815</v>
      </c>
      <c r="U34" s="649">
        <v>67.884</v>
      </c>
      <c r="V34" s="649">
        <v>67.796</v>
      </c>
    </row>
    <row r="35">
      <c r="A35" s="649">
        <v>1765.0</v>
      </c>
      <c r="B35" s="649">
        <v>0.0</v>
      </c>
      <c r="C35" s="649">
        <v>10.538</v>
      </c>
      <c r="D35" s="649">
        <v>5.878</v>
      </c>
      <c r="E35" s="649">
        <v>16.47</v>
      </c>
      <c r="F35" s="649">
        <v>18.72</v>
      </c>
      <c r="G35" s="649">
        <v>2.432</v>
      </c>
      <c r="H35" s="649">
        <v>1.01</v>
      </c>
      <c r="I35" s="649">
        <v>18.526</v>
      </c>
      <c r="J35" s="649">
        <v>41.129</v>
      </c>
      <c r="K35" s="649">
        <v>0.998</v>
      </c>
      <c r="L35" s="649">
        <v>-1.0</v>
      </c>
      <c r="M35" s="649">
        <v>-1.0</v>
      </c>
      <c r="N35" s="649">
        <v>-1.0</v>
      </c>
      <c r="O35" s="649">
        <v>-1.0</v>
      </c>
      <c r="P35" s="649">
        <v>-1.0</v>
      </c>
      <c r="Q35" s="649">
        <v>1.0</v>
      </c>
      <c r="R35" s="649">
        <v>0.0</v>
      </c>
      <c r="S35" s="649">
        <v>-1.0</v>
      </c>
      <c r="T35" s="649">
        <v>39.422</v>
      </c>
      <c r="U35" s="649">
        <v>41.355</v>
      </c>
      <c r="V35" s="649">
        <v>41.338</v>
      </c>
    </row>
    <row r="36">
      <c r="A36" s="649">
        <v>1766.0</v>
      </c>
      <c r="B36" s="649">
        <v>0.0</v>
      </c>
      <c r="C36" s="649">
        <v>10.538</v>
      </c>
      <c r="D36" s="649">
        <v>5.878</v>
      </c>
      <c r="E36" s="649">
        <v>16.47</v>
      </c>
      <c r="F36" s="649">
        <v>18.72</v>
      </c>
      <c r="G36" s="649">
        <v>2.45</v>
      </c>
      <c r="H36" s="649">
        <v>1.01</v>
      </c>
      <c r="I36" s="649">
        <v>9.575</v>
      </c>
      <c r="J36" s="649">
        <v>22.575</v>
      </c>
      <c r="K36" s="649">
        <v>1.0</v>
      </c>
      <c r="L36" s="649">
        <v>-1.0</v>
      </c>
      <c r="M36" s="649">
        <v>-1.0</v>
      </c>
      <c r="N36" s="649">
        <v>-1.0</v>
      </c>
      <c r="O36" s="649">
        <v>-1.0</v>
      </c>
      <c r="P36" s="649">
        <v>-1.0</v>
      </c>
      <c r="Q36" s="649">
        <v>1.0</v>
      </c>
      <c r="R36" s="649">
        <v>0.0</v>
      </c>
      <c r="S36" s="649">
        <v>-1.0</v>
      </c>
      <c r="T36" s="649">
        <v>21.703</v>
      </c>
      <c r="U36" s="649">
        <v>22.734</v>
      </c>
      <c r="V36" s="649">
        <v>22.669</v>
      </c>
    </row>
    <row r="37">
      <c r="A37" s="649">
        <v>1767.0</v>
      </c>
      <c r="B37" s="649">
        <v>0.0</v>
      </c>
      <c r="C37" s="649">
        <v>10.538</v>
      </c>
      <c r="D37" s="649">
        <v>5.878</v>
      </c>
      <c r="E37" s="649">
        <v>16.47</v>
      </c>
      <c r="F37" s="649">
        <v>18.72</v>
      </c>
      <c r="G37" s="649">
        <v>1.194</v>
      </c>
      <c r="H37" s="649">
        <v>26.98</v>
      </c>
      <c r="I37" s="649">
        <v>26.787</v>
      </c>
      <c r="J37" s="649">
        <v>28.334</v>
      </c>
      <c r="K37" s="649">
        <v>1.0</v>
      </c>
      <c r="L37" s="649">
        <v>-1.0</v>
      </c>
      <c r="M37" s="649">
        <v>-1.0</v>
      </c>
      <c r="N37" s="649">
        <v>-1.0</v>
      </c>
      <c r="O37" s="649">
        <v>-1.0</v>
      </c>
      <c r="P37" s="649">
        <v>-1.0</v>
      </c>
      <c r="Q37" s="649">
        <v>1.0</v>
      </c>
      <c r="R37" s="649">
        <v>0.0</v>
      </c>
      <c r="S37" s="649">
        <v>-1.0</v>
      </c>
      <c r="T37" s="649">
        <v>28.404</v>
      </c>
      <c r="U37" s="649">
        <v>28.487</v>
      </c>
      <c r="V37" s="649">
        <v>28.466</v>
      </c>
    </row>
    <row r="38">
      <c r="A38" s="649">
        <v>1768.0</v>
      </c>
      <c r="B38" s="649">
        <v>0.0</v>
      </c>
      <c r="C38" s="649">
        <v>10.538</v>
      </c>
      <c r="D38" s="649">
        <v>5.878</v>
      </c>
      <c r="E38" s="649">
        <v>16.47</v>
      </c>
      <c r="F38" s="649">
        <v>18.72</v>
      </c>
      <c r="G38" s="649">
        <v>2.448</v>
      </c>
      <c r="H38" s="649">
        <v>2.01</v>
      </c>
      <c r="I38" s="649">
        <v>18.337</v>
      </c>
      <c r="J38" s="649">
        <v>41.068</v>
      </c>
      <c r="K38" s="649">
        <v>0.998</v>
      </c>
      <c r="L38" s="649">
        <v>-1.0</v>
      </c>
      <c r="M38" s="649">
        <v>-1.0</v>
      </c>
      <c r="N38" s="649">
        <v>-1.0</v>
      </c>
      <c r="O38" s="649">
        <v>-1.0</v>
      </c>
      <c r="P38" s="649">
        <v>-1.0</v>
      </c>
      <c r="Q38" s="649">
        <v>1.0</v>
      </c>
      <c r="R38" s="649">
        <v>0.0</v>
      </c>
      <c r="S38" s="649">
        <v>-1.0</v>
      </c>
      <c r="T38" s="649">
        <v>41.154</v>
      </c>
      <c r="U38" s="649">
        <v>41.272</v>
      </c>
      <c r="V38" s="649">
        <v>41.27</v>
      </c>
    </row>
    <row r="39">
      <c r="A39" s="649">
        <v>1769.0</v>
      </c>
      <c r="B39" s="649">
        <v>0.0</v>
      </c>
      <c r="C39" s="649">
        <v>10.538</v>
      </c>
      <c r="D39" s="649">
        <v>5.878</v>
      </c>
      <c r="E39" s="649">
        <v>16.47</v>
      </c>
      <c r="F39" s="649">
        <v>18.72</v>
      </c>
      <c r="G39" s="649">
        <v>2.98</v>
      </c>
      <c r="H39" s="649">
        <v>2.01</v>
      </c>
      <c r="I39" s="649">
        <v>18.213</v>
      </c>
      <c r="J39" s="649">
        <v>44.405</v>
      </c>
      <c r="K39" s="649">
        <v>0.999</v>
      </c>
      <c r="L39" s="649">
        <v>-1.0</v>
      </c>
      <c r="M39" s="649">
        <v>-1.0</v>
      </c>
      <c r="N39" s="649">
        <v>-1.0</v>
      </c>
      <c r="O39" s="649">
        <v>-1.0</v>
      </c>
      <c r="P39" s="649">
        <v>-1.0</v>
      </c>
      <c r="Q39" s="649">
        <v>1.0</v>
      </c>
      <c r="R39" s="649">
        <v>0.0</v>
      </c>
      <c r="S39" s="649">
        <v>-1.0</v>
      </c>
      <c r="T39" s="649">
        <v>42.838</v>
      </c>
      <c r="U39" s="649">
        <v>44.745</v>
      </c>
      <c r="V39" s="649">
        <v>44.929</v>
      </c>
    </row>
    <row r="40">
      <c r="A40" s="649">
        <v>1770.0</v>
      </c>
      <c r="B40" s="649">
        <v>0.0</v>
      </c>
      <c r="C40" s="649">
        <v>10.538</v>
      </c>
      <c r="D40" s="649">
        <v>5.878</v>
      </c>
      <c r="E40" s="649">
        <v>16.47</v>
      </c>
      <c r="F40" s="649">
        <v>18.72</v>
      </c>
      <c r="G40" s="649">
        <v>1.351</v>
      </c>
      <c r="H40" s="649">
        <v>2.01</v>
      </c>
      <c r="I40" s="649">
        <v>17.924</v>
      </c>
      <c r="J40" s="649">
        <v>13.282</v>
      </c>
      <c r="K40" s="649">
        <v>0.999</v>
      </c>
      <c r="L40" s="649">
        <v>-1.0</v>
      </c>
      <c r="M40" s="649">
        <v>-1.0</v>
      </c>
      <c r="N40" s="649">
        <v>-1.0</v>
      </c>
      <c r="O40" s="649">
        <v>-1.0</v>
      </c>
      <c r="P40" s="649">
        <v>-1.0</v>
      </c>
      <c r="Q40" s="649">
        <v>1.0</v>
      </c>
      <c r="R40" s="649">
        <v>0.0</v>
      </c>
      <c r="S40" s="649">
        <v>-1.0</v>
      </c>
      <c r="T40" s="649">
        <v>12.841</v>
      </c>
      <c r="U40" s="649">
        <v>13.46</v>
      </c>
      <c r="V40" s="649">
        <v>13.865</v>
      </c>
    </row>
    <row r="41">
      <c r="A41" s="649">
        <v>1801.0</v>
      </c>
      <c r="B41" s="649">
        <v>0.0</v>
      </c>
      <c r="C41" s="649">
        <v>10.54</v>
      </c>
      <c r="D41" s="649">
        <v>5.878</v>
      </c>
      <c r="E41" s="649">
        <v>16.48</v>
      </c>
      <c r="F41" s="649">
        <v>18.72</v>
      </c>
      <c r="G41" s="649">
        <v>4.458</v>
      </c>
      <c r="H41" s="649">
        <v>2.01</v>
      </c>
      <c r="I41" s="649">
        <v>17.484</v>
      </c>
      <c r="J41" s="649">
        <v>65.017</v>
      </c>
      <c r="K41" s="649">
        <v>0.999</v>
      </c>
      <c r="L41" s="649">
        <v>-1.0</v>
      </c>
      <c r="M41" s="649">
        <v>-1.0</v>
      </c>
      <c r="N41" s="649">
        <v>-1.0</v>
      </c>
      <c r="O41" s="649">
        <v>-1.0</v>
      </c>
      <c r="P41" s="649">
        <v>-1.0</v>
      </c>
      <c r="Q41" s="649">
        <v>1.0</v>
      </c>
      <c r="R41" s="649">
        <v>0.0</v>
      </c>
      <c r="S41" s="649">
        <v>-1.0</v>
      </c>
      <c r="T41" s="649">
        <v>64.363</v>
      </c>
      <c r="U41" s="649">
        <v>65.781</v>
      </c>
      <c r="V41" s="649">
        <v>66.008</v>
      </c>
    </row>
    <row r="42">
      <c r="A42" s="649">
        <v>1802.0</v>
      </c>
      <c r="B42" s="649">
        <v>0.0</v>
      </c>
      <c r="C42" s="649">
        <v>10.538</v>
      </c>
      <c r="D42" s="649">
        <v>5.878</v>
      </c>
      <c r="E42" s="649">
        <v>16.48</v>
      </c>
      <c r="F42" s="649">
        <v>18.72</v>
      </c>
      <c r="G42" s="649">
        <v>3.674</v>
      </c>
      <c r="H42" s="649">
        <v>2.01</v>
      </c>
      <c r="I42" s="649">
        <v>18.078</v>
      </c>
      <c r="J42" s="649">
        <v>59.613</v>
      </c>
      <c r="K42" s="649">
        <v>0.999</v>
      </c>
      <c r="L42" s="649">
        <v>-1.0</v>
      </c>
      <c r="M42" s="649">
        <v>-1.0</v>
      </c>
      <c r="N42" s="649">
        <v>-1.0</v>
      </c>
      <c r="O42" s="649">
        <v>-1.0</v>
      </c>
      <c r="P42" s="649">
        <v>-1.0</v>
      </c>
      <c r="Q42" s="649">
        <v>1.0</v>
      </c>
      <c r="R42" s="649">
        <v>0.0</v>
      </c>
      <c r="S42" s="649">
        <v>-1.0</v>
      </c>
      <c r="T42" s="649">
        <v>59.521</v>
      </c>
      <c r="U42" s="649">
        <v>60.06</v>
      </c>
      <c r="V42" s="649">
        <v>60.037</v>
      </c>
    </row>
    <row r="43">
      <c r="A43" s="649">
        <v>1803.0</v>
      </c>
      <c r="B43" s="649">
        <v>0.0</v>
      </c>
      <c r="C43" s="649">
        <v>10.538</v>
      </c>
      <c r="D43" s="649">
        <v>5.878</v>
      </c>
      <c r="E43" s="649">
        <v>16.48</v>
      </c>
      <c r="F43" s="649">
        <v>18.72</v>
      </c>
      <c r="G43" s="649">
        <v>2.564</v>
      </c>
      <c r="H43" s="649">
        <v>2.01</v>
      </c>
      <c r="I43" s="649">
        <v>18.764</v>
      </c>
      <c r="J43" s="649">
        <v>38.191</v>
      </c>
      <c r="K43" s="649">
        <v>0.999</v>
      </c>
      <c r="L43" s="649">
        <v>-1.0</v>
      </c>
      <c r="M43" s="649">
        <v>-1.0</v>
      </c>
      <c r="N43" s="649">
        <v>-1.0</v>
      </c>
      <c r="O43" s="649">
        <v>-1.0</v>
      </c>
      <c r="P43" s="649">
        <v>-1.0</v>
      </c>
      <c r="Q43" s="649">
        <v>1.0</v>
      </c>
      <c r="R43" s="649">
        <v>0.0</v>
      </c>
      <c r="S43" s="649">
        <v>-1.0</v>
      </c>
      <c r="T43" s="649">
        <v>36.881</v>
      </c>
      <c r="U43" s="649">
        <v>38.531</v>
      </c>
      <c r="V43" s="649">
        <v>38.675</v>
      </c>
    </row>
    <row r="44">
      <c r="A44" s="649">
        <v>1805.0</v>
      </c>
      <c r="B44" s="649">
        <v>0.0</v>
      </c>
      <c r="C44" s="649">
        <v>10.538</v>
      </c>
      <c r="D44" s="649">
        <v>5.878</v>
      </c>
      <c r="E44" s="649">
        <v>16.48</v>
      </c>
      <c r="F44" s="649">
        <v>18.72</v>
      </c>
      <c r="G44" s="649">
        <v>1.843</v>
      </c>
      <c r="H44" s="649">
        <v>2.01</v>
      </c>
      <c r="I44" s="649">
        <v>12.387</v>
      </c>
      <c r="J44" s="649">
        <v>20.801</v>
      </c>
      <c r="K44" s="649">
        <v>-0.06</v>
      </c>
      <c r="L44" s="649">
        <v>-1.0</v>
      </c>
      <c r="M44" s="649">
        <v>-1.0</v>
      </c>
      <c r="N44" s="649">
        <v>17.0</v>
      </c>
      <c r="O44" s="649">
        <v>-1.0</v>
      </c>
      <c r="P44" s="649">
        <v>-1.0</v>
      </c>
      <c r="Q44" s="649">
        <v>-1.0</v>
      </c>
      <c r="R44" s="649">
        <v>0.0</v>
      </c>
      <c r="S44" s="649">
        <v>-1.0</v>
      </c>
      <c r="T44" s="649">
        <v>20.053</v>
      </c>
      <c r="U44" s="649">
        <v>20.957</v>
      </c>
      <c r="V44" s="649">
        <v>20.958</v>
      </c>
    </row>
    <row r="45">
      <c r="A45" s="649">
        <v>1806.0</v>
      </c>
      <c r="B45" s="649">
        <v>0.0</v>
      </c>
      <c r="C45" s="649">
        <v>10.538</v>
      </c>
      <c r="D45" s="649">
        <v>5.878</v>
      </c>
      <c r="E45" s="649">
        <v>16.48</v>
      </c>
      <c r="F45" s="649">
        <v>18.72</v>
      </c>
      <c r="G45" s="649">
        <v>1.236</v>
      </c>
      <c r="H45" s="649">
        <v>2.01</v>
      </c>
      <c r="I45" s="649">
        <v>19.039</v>
      </c>
      <c r="J45" s="649">
        <v>22.769</v>
      </c>
      <c r="K45" s="649">
        <v>0.999</v>
      </c>
      <c r="L45" s="649">
        <v>-1.0</v>
      </c>
      <c r="M45" s="649">
        <v>-1.0</v>
      </c>
      <c r="N45" s="649">
        <v>-1.0</v>
      </c>
      <c r="O45" s="649">
        <v>-1.0</v>
      </c>
      <c r="P45" s="649">
        <v>-1.0</v>
      </c>
      <c r="Q45" s="649">
        <v>5.0</v>
      </c>
      <c r="R45" s="649">
        <v>0.0</v>
      </c>
      <c r="S45" s="649">
        <v>-1.0</v>
      </c>
      <c r="T45" s="649">
        <v>21.897</v>
      </c>
      <c r="U45" s="649">
        <v>22.916</v>
      </c>
      <c r="V45" s="649">
        <v>22.806</v>
      </c>
    </row>
    <row r="46">
      <c r="A46" s="649">
        <v>1807.0</v>
      </c>
      <c r="B46" s="649">
        <v>0.0</v>
      </c>
      <c r="C46" s="649">
        <v>10.54</v>
      </c>
      <c r="D46" s="649">
        <v>5.878</v>
      </c>
      <c r="E46" s="649">
        <v>16.48</v>
      </c>
      <c r="F46" s="649">
        <v>18.72</v>
      </c>
      <c r="G46" s="649">
        <v>2.402</v>
      </c>
      <c r="H46" s="649">
        <v>1.01</v>
      </c>
      <c r="I46" s="649">
        <v>26.737</v>
      </c>
      <c r="J46" s="649">
        <v>52.318</v>
      </c>
      <c r="K46" s="649">
        <v>1.0</v>
      </c>
      <c r="L46" s="649">
        <v>-1.0</v>
      </c>
      <c r="M46" s="649">
        <v>-1.0</v>
      </c>
      <c r="N46" s="649">
        <v>-1.0</v>
      </c>
      <c r="O46" s="649">
        <v>-1.0</v>
      </c>
      <c r="P46" s="649">
        <v>-1.0</v>
      </c>
      <c r="Q46" s="649">
        <v>1.0</v>
      </c>
      <c r="R46" s="649">
        <v>0.0</v>
      </c>
      <c r="S46" s="649">
        <v>-1.0</v>
      </c>
      <c r="T46" s="649">
        <v>51.315</v>
      </c>
      <c r="U46" s="649">
        <v>52.676</v>
      </c>
      <c r="V46" s="649">
        <v>52.733</v>
      </c>
    </row>
    <row r="47">
      <c r="A47" s="649">
        <v>1809.0</v>
      </c>
      <c r="B47" s="649">
        <v>0.0</v>
      </c>
      <c r="C47" s="649">
        <v>10.538</v>
      </c>
      <c r="D47" s="649">
        <v>5.878</v>
      </c>
      <c r="E47" s="649">
        <v>16.48</v>
      </c>
      <c r="F47" s="649">
        <v>18.72</v>
      </c>
      <c r="G47" s="649">
        <v>2.373</v>
      </c>
      <c r="H47" s="649">
        <v>1.01</v>
      </c>
      <c r="I47" s="649">
        <v>27.406</v>
      </c>
      <c r="J47" s="649">
        <v>54.607</v>
      </c>
      <c r="K47" s="649">
        <v>1.0</v>
      </c>
      <c r="L47" s="649">
        <v>-1.0</v>
      </c>
      <c r="M47" s="649">
        <v>-1.0</v>
      </c>
      <c r="N47" s="649">
        <v>-1.0</v>
      </c>
      <c r="O47" s="649">
        <v>-1.0</v>
      </c>
      <c r="P47" s="649">
        <v>-1.0</v>
      </c>
      <c r="Q47" s="649">
        <v>1.0</v>
      </c>
      <c r="R47" s="649">
        <v>0.0</v>
      </c>
      <c r="S47" s="649">
        <v>-1.0</v>
      </c>
      <c r="T47" s="649">
        <v>52.458</v>
      </c>
      <c r="U47" s="649">
        <v>54.963</v>
      </c>
      <c r="V47" s="649">
        <v>54.958</v>
      </c>
    </row>
    <row r="48">
      <c r="A48" s="649">
        <v>1810.0</v>
      </c>
      <c r="B48" s="649">
        <v>0.0</v>
      </c>
      <c r="C48" s="649">
        <v>10.538</v>
      </c>
      <c r="D48" s="649">
        <v>5.878</v>
      </c>
      <c r="E48" s="649">
        <v>16.48</v>
      </c>
      <c r="F48" s="649">
        <v>18.72</v>
      </c>
      <c r="G48" s="649">
        <v>1.62</v>
      </c>
      <c r="H48" s="649">
        <v>1.01</v>
      </c>
      <c r="I48" s="649">
        <v>25.139</v>
      </c>
      <c r="J48" s="649">
        <v>23.376</v>
      </c>
      <c r="K48" s="649">
        <v>1.0</v>
      </c>
      <c r="L48" s="649">
        <v>-1.0</v>
      </c>
      <c r="M48" s="649">
        <v>-1.0</v>
      </c>
      <c r="N48" s="649">
        <v>-1.0</v>
      </c>
      <c r="O48" s="649">
        <v>-1.0</v>
      </c>
      <c r="P48" s="649">
        <v>-1.0</v>
      </c>
      <c r="Q48" s="649">
        <v>1.0</v>
      </c>
      <c r="R48" s="649">
        <v>0.0</v>
      </c>
      <c r="S48" s="649">
        <v>-1.0</v>
      </c>
      <c r="T48" s="649">
        <v>22.601</v>
      </c>
      <c r="U48" s="649">
        <v>23.688</v>
      </c>
      <c r="V48" s="649">
        <v>24.019</v>
      </c>
    </row>
    <row r="49">
      <c r="A49" s="649">
        <v>1811.0</v>
      </c>
      <c r="B49" s="649">
        <v>0.0</v>
      </c>
      <c r="C49" s="649">
        <v>10.538</v>
      </c>
      <c r="D49" s="649">
        <v>5.878</v>
      </c>
      <c r="E49" s="649">
        <v>16.48</v>
      </c>
      <c r="F49" s="649">
        <v>18.72</v>
      </c>
      <c r="G49" s="649">
        <v>2.704</v>
      </c>
      <c r="H49" s="649">
        <v>1.01</v>
      </c>
      <c r="I49" s="649">
        <v>26.434</v>
      </c>
      <c r="J49" s="649">
        <v>52.137</v>
      </c>
      <c r="K49" s="649">
        <v>1.0</v>
      </c>
      <c r="L49" s="649">
        <v>-1.0</v>
      </c>
      <c r="M49" s="649">
        <v>-1.0</v>
      </c>
      <c r="N49" s="649">
        <v>-1.0</v>
      </c>
      <c r="O49" s="649">
        <v>-1.0</v>
      </c>
      <c r="P49" s="649">
        <v>-1.0</v>
      </c>
      <c r="Q49" s="649">
        <v>1.0</v>
      </c>
      <c r="R49" s="649">
        <v>0.0</v>
      </c>
      <c r="S49" s="649">
        <v>-1.0</v>
      </c>
      <c r="T49" s="649">
        <v>52.577</v>
      </c>
      <c r="U49" s="649">
        <v>52.576</v>
      </c>
      <c r="V49" s="649">
        <v>52.817</v>
      </c>
    </row>
    <row r="50">
      <c r="A50" s="649">
        <v>1812.0</v>
      </c>
      <c r="B50" s="649">
        <v>0.0</v>
      </c>
      <c r="C50" s="649">
        <v>10.538</v>
      </c>
      <c r="D50" s="649">
        <v>5.878</v>
      </c>
      <c r="E50" s="649">
        <v>16.48</v>
      </c>
      <c r="F50" s="649">
        <v>18.72</v>
      </c>
      <c r="G50" s="649">
        <v>1.028</v>
      </c>
      <c r="H50" s="649">
        <v>1.01</v>
      </c>
      <c r="I50" s="649">
        <v>23.873</v>
      </c>
      <c r="J50" s="649">
        <v>16.281</v>
      </c>
      <c r="K50" s="649">
        <v>-0.059</v>
      </c>
      <c r="L50" s="649">
        <v>-1.0</v>
      </c>
      <c r="M50" s="649">
        <v>-1.0</v>
      </c>
      <c r="N50" s="649">
        <v>17.0</v>
      </c>
      <c r="O50" s="649">
        <v>-1.0</v>
      </c>
      <c r="P50" s="649">
        <v>-1.0</v>
      </c>
      <c r="Q50" s="649">
        <v>-1.0</v>
      </c>
      <c r="R50" s="649">
        <v>0.0</v>
      </c>
      <c r="S50" s="649">
        <v>-1.0</v>
      </c>
      <c r="T50" s="649">
        <v>16.479</v>
      </c>
      <c r="U50" s="649">
        <v>16.469</v>
      </c>
      <c r="V50" s="649">
        <v>16.603</v>
      </c>
    </row>
    <row r="51">
      <c r="A51" s="649">
        <v>1814.0</v>
      </c>
      <c r="B51" s="649">
        <v>0.0</v>
      </c>
      <c r="C51" s="649">
        <v>10.538</v>
      </c>
      <c r="D51" s="649">
        <v>5.878</v>
      </c>
      <c r="E51" s="649">
        <v>16.48</v>
      </c>
      <c r="F51" s="649">
        <v>18.72</v>
      </c>
      <c r="G51" s="649">
        <v>1.776</v>
      </c>
      <c r="H51" s="649">
        <v>1.01</v>
      </c>
      <c r="I51" s="649">
        <v>26.51</v>
      </c>
      <c r="J51" s="649">
        <v>40.715</v>
      </c>
      <c r="K51" s="649">
        <v>0.998</v>
      </c>
      <c r="L51" s="649">
        <v>-1.0</v>
      </c>
      <c r="M51" s="649">
        <v>-1.0</v>
      </c>
      <c r="N51" s="649">
        <v>-1.0</v>
      </c>
      <c r="O51" s="649">
        <v>-1.0</v>
      </c>
      <c r="P51" s="649">
        <v>-1.0</v>
      </c>
      <c r="Q51" s="649">
        <v>1.0</v>
      </c>
      <c r="R51" s="649">
        <v>0.0</v>
      </c>
      <c r="S51" s="649">
        <v>-1.0</v>
      </c>
      <c r="T51" s="649">
        <v>40.191</v>
      </c>
      <c r="U51" s="649">
        <v>40.91</v>
      </c>
      <c r="V51" s="649">
        <v>40.936</v>
      </c>
    </row>
    <row r="52">
      <c r="A52" s="649">
        <v>1815.0</v>
      </c>
      <c r="B52" s="649">
        <v>0.0</v>
      </c>
      <c r="C52" s="649">
        <v>10.538</v>
      </c>
      <c r="D52" s="649">
        <v>5.878</v>
      </c>
      <c r="E52" s="649">
        <v>16.48</v>
      </c>
      <c r="F52" s="649">
        <v>18.72</v>
      </c>
      <c r="G52" s="649">
        <v>1.547</v>
      </c>
      <c r="H52" s="649">
        <v>26.98</v>
      </c>
      <c r="I52" s="649">
        <v>24.727</v>
      </c>
      <c r="J52" s="649">
        <v>36.313</v>
      </c>
      <c r="K52" s="649">
        <v>1.0</v>
      </c>
      <c r="L52" s="649">
        <v>-1.0</v>
      </c>
      <c r="M52" s="649">
        <v>-1.0</v>
      </c>
      <c r="N52" s="649">
        <v>-1.0</v>
      </c>
      <c r="O52" s="649">
        <v>-1.0</v>
      </c>
      <c r="P52" s="649">
        <v>-1.0</v>
      </c>
      <c r="Q52" s="649">
        <v>1.0</v>
      </c>
      <c r="R52" s="649">
        <v>0.0</v>
      </c>
      <c r="S52" s="649">
        <v>-1.0</v>
      </c>
      <c r="T52" s="649">
        <v>36.535</v>
      </c>
      <c r="U52" s="649">
        <v>36.472</v>
      </c>
      <c r="V52" s="649">
        <v>36.386</v>
      </c>
    </row>
    <row r="53">
      <c r="A53" s="649">
        <v>1816.0</v>
      </c>
      <c r="B53" s="649">
        <v>0.0</v>
      </c>
      <c r="C53" s="649">
        <v>10.539</v>
      </c>
      <c r="D53" s="649">
        <v>5.878</v>
      </c>
      <c r="E53" s="649">
        <v>16.48</v>
      </c>
      <c r="F53" s="649">
        <v>18.72</v>
      </c>
      <c r="G53" s="649">
        <v>1.202</v>
      </c>
      <c r="H53" s="649">
        <v>26.98</v>
      </c>
      <c r="I53" s="649">
        <v>7.767</v>
      </c>
      <c r="J53" s="649">
        <v>9.053</v>
      </c>
      <c r="K53" s="649">
        <v>1.0</v>
      </c>
      <c r="L53" s="649">
        <v>-1.0</v>
      </c>
      <c r="M53" s="649">
        <v>-1.0</v>
      </c>
      <c r="N53" s="649">
        <v>-1.0</v>
      </c>
      <c r="O53" s="649">
        <v>-1.0</v>
      </c>
      <c r="P53" s="649">
        <v>-1.0</v>
      </c>
      <c r="Q53" s="649">
        <v>1.0</v>
      </c>
      <c r="R53" s="649">
        <v>0.0</v>
      </c>
      <c r="S53" s="649">
        <v>-1.0</v>
      </c>
      <c r="T53" s="649">
        <v>9.118</v>
      </c>
      <c r="U53" s="649">
        <v>9.114</v>
      </c>
      <c r="V53" s="649">
        <v>9.086</v>
      </c>
    </row>
    <row r="54">
      <c r="A54" s="649">
        <v>1817.0</v>
      </c>
      <c r="B54" s="649">
        <v>0.0</v>
      </c>
      <c r="C54" s="649">
        <v>10.54</v>
      </c>
      <c r="D54" s="649">
        <v>5.878</v>
      </c>
      <c r="E54" s="649">
        <v>16.48</v>
      </c>
      <c r="F54" s="649">
        <v>18.72</v>
      </c>
      <c r="G54" s="649">
        <v>2.777</v>
      </c>
      <c r="H54" s="649">
        <v>2.01</v>
      </c>
      <c r="I54" s="649">
        <v>18.35</v>
      </c>
      <c r="J54" s="649">
        <v>44.964</v>
      </c>
      <c r="K54" s="649">
        <v>0.999</v>
      </c>
      <c r="L54" s="649">
        <v>-1.0</v>
      </c>
      <c r="M54" s="649">
        <v>-1.0</v>
      </c>
      <c r="N54" s="649">
        <v>-1.0</v>
      </c>
      <c r="O54" s="649">
        <v>-1.0</v>
      </c>
      <c r="P54" s="649">
        <v>-1.0</v>
      </c>
      <c r="Q54" s="649">
        <v>1.0</v>
      </c>
      <c r="R54" s="649">
        <v>0.0</v>
      </c>
      <c r="S54" s="649">
        <v>-1.0</v>
      </c>
      <c r="T54" s="649">
        <v>43.532</v>
      </c>
      <c r="U54" s="649">
        <v>45.198</v>
      </c>
      <c r="V54" s="649">
        <v>45.268</v>
      </c>
    </row>
    <row r="55">
      <c r="A55" s="649">
        <v>1818.0</v>
      </c>
      <c r="B55" s="649">
        <v>0.0</v>
      </c>
      <c r="C55" s="649">
        <v>10.538</v>
      </c>
      <c r="D55" s="649">
        <v>5.878</v>
      </c>
      <c r="E55" s="649">
        <v>16.48</v>
      </c>
      <c r="F55" s="649">
        <v>18.72</v>
      </c>
      <c r="G55" s="649">
        <v>1.799</v>
      </c>
      <c r="H55" s="649">
        <v>2.01</v>
      </c>
      <c r="I55" s="649">
        <v>18.767</v>
      </c>
      <c r="J55" s="649">
        <v>31.278</v>
      </c>
      <c r="K55" s="649">
        <v>0.999</v>
      </c>
      <c r="L55" s="649">
        <v>-1.0</v>
      </c>
      <c r="M55" s="649">
        <v>-1.0</v>
      </c>
      <c r="N55" s="649">
        <v>-1.0</v>
      </c>
      <c r="O55" s="649">
        <v>-1.0</v>
      </c>
      <c r="P55" s="649">
        <v>-1.0</v>
      </c>
      <c r="Q55" s="649">
        <v>1.0</v>
      </c>
      <c r="R55" s="649">
        <v>0.0</v>
      </c>
      <c r="S55" s="649">
        <v>-1.0</v>
      </c>
      <c r="T55" s="649">
        <v>30.157</v>
      </c>
      <c r="U55" s="649">
        <v>31.445</v>
      </c>
      <c r="V55" s="649">
        <v>31.401</v>
      </c>
    </row>
    <row r="56">
      <c r="A56" s="649">
        <v>1819.0</v>
      </c>
      <c r="B56" s="649">
        <v>0.0</v>
      </c>
      <c r="C56" s="649">
        <v>10.538</v>
      </c>
      <c r="D56" s="649">
        <v>5.878</v>
      </c>
      <c r="E56" s="649">
        <v>16.48</v>
      </c>
      <c r="F56" s="649">
        <v>18.72</v>
      </c>
      <c r="G56" s="649">
        <v>3.111</v>
      </c>
      <c r="H56" s="649">
        <v>2.01</v>
      </c>
      <c r="I56" s="649">
        <v>18.766</v>
      </c>
      <c r="J56" s="649">
        <v>54.408</v>
      </c>
      <c r="K56" s="649">
        <v>0.998</v>
      </c>
      <c r="L56" s="649">
        <v>-1.0</v>
      </c>
      <c r="M56" s="649">
        <v>-1.0</v>
      </c>
      <c r="N56" s="649">
        <v>-1.0</v>
      </c>
      <c r="O56" s="649">
        <v>-1.0</v>
      </c>
      <c r="P56" s="649">
        <v>-1.0</v>
      </c>
      <c r="Q56" s="649">
        <v>1.0</v>
      </c>
      <c r="R56" s="649">
        <v>1.0</v>
      </c>
      <c r="S56" s="649">
        <v>-1.0</v>
      </c>
      <c r="T56" s="649">
        <v>52.323</v>
      </c>
      <c r="U56" s="649">
        <v>54.665</v>
      </c>
      <c r="V56" s="649">
        <v>54.608</v>
      </c>
    </row>
    <row r="57">
      <c r="A57" s="649">
        <v>1820.0</v>
      </c>
      <c r="B57" s="649">
        <v>0.0</v>
      </c>
      <c r="C57" s="649">
        <v>10.538</v>
      </c>
      <c r="D57" s="649">
        <v>5.878</v>
      </c>
      <c r="E57" s="649">
        <v>16.48</v>
      </c>
      <c r="F57" s="649">
        <v>18.72</v>
      </c>
      <c r="G57" s="649">
        <v>2.293</v>
      </c>
      <c r="H57" s="649">
        <v>2.01</v>
      </c>
      <c r="I57" s="649">
        <v>18.847</v>
      </c>
      <c r="J57" s="649">
        <v>39.444</v>
      </c>
      <c r="K57" s="649">
        <v>0.999</v>
      </c>
      <c r="L57" s="649">
        <v>-1.0</v>
      </c>
      <c r="M57" s="649">
        <v>-1.0</v>
      </c>
      <c r="N57" s="649">
        <v>-1.0</v>
      </c>
      <c r="O57" s="649">
        <v>-1.0</v>
      </c>
      <c r="P57" s="649">
        <v>-1.0</v>
      </c>
      <c r="Q57" s="649">
        <v>1.0</v>
      </c>
      <c r="R57" s="649">
        <v>1.0</v>
      </c>
      <c r="S57" s="649">
        <v>-1.0</v>
      </c>
      <c r="T57" s="649">
        <v>38.296</v>
      </c>
      <c r="U57" s="649">
        <v>39.654</v>
      </c>
      <c r="V57" s="649">
        <v>39.627</v>
      </c>
    </row>
    <row r="58">
      <c r="A58" s="649">
        <v>1821.0</v>
      </c>
      <c r="B58" s="649">
        <v>0.0</v>
      </c>
      <c r="C58" s="649">
        <v>10.538</v>
      </c>
      <c r="D58" s="649">
        <v>5.878</v>
      </c>
      <c r="E58" s="649">
        <v>16.48</v>
      </c>
      <c r="F58" s="649">
        <v>18.72</v>
      </c>
      <c r="G58" s="649">
        <v>2.408</v>
      </c>
      <c r="H58" s="649">
        <v>2.01</v>
      </c>
      <c r="I58" s="649">
        <v>18.84</v>
      </c>
      <c r="J58" s="649">
        <v>42.523</v>
      </c>
      <c r="K58" s="649">
        <v>0.999</v>
      </c>
      <c r="L58" s="649">
        <v>-1.0</v>
      </c>
      <c r="M58" s="649">
        <v>-1.0</v>
      </c>
      <c r="N58" s="649">
        <v>-1.0</v>
      </c>
      <c r="O58" s="649">
        <v>-1.0</v>
      </c>
      <c r="P58" s="649">
        <v>-1.0</v>
      </c>
      <c r="Q58" s="649">
        <v>1.0</v>
      </c>
      <c r="R58" s="649">
        <v>1.0</v>
      </c>
      <c r="S58" s="649">
        <v>-1.0</v>
      </c>
      <c r="T58" s="649">
        <v>42.742</v>
      </c>
      <c r="U58" s="649">
        <v>42.721</v>
      </c>
      <c r="V58" s="649">
        <v>42.664</v>
      </c>
    </row>
    <row r="59">
      <c r="A59" s="649">
        <v>1822.0</v>
      </c>
      <c r="B59" s="649">
        <v>0.0</v>
      </c>
      <c r="C59" s="649">
        <v>10.538</v>
      </c>
      <c r="D59" s="649">
        <v>5.878</v>
      </c>
      <c r="E59" s="649">
        <v>16.48</v>
      </c>
      <c r="F59" s="649">
        <v>18.72</v>
      </c>
      <c r="G59" s="649">
        <v>2.445</v>
      </c>
      <c r="H59" s="649">
        <v>2.01</v>
      </c>
      <c r="I59" s="649">
        <v>18.575</v>
      </c>
      <c r="J59" s="649">
        <v>38.145</v>
      </c>
      <c r="K59" s="649">
        <v>0.999</v>
      </c>
      <c r="L59" s="649">
        <v>-1.0</v>
      </c>
      <c r="M59" s="649">
        <v>-1.0</v>
      </c>
      <c r="N59" s="649">
        <v>-1.0</v>
      </c>
      <c r="O59" s="649">
        <v>-1.0</v>
      </c>
      <c r="P59" s="649">
        <v>-1.0</v>
      </c>
      <c r="Q59" s="649">
        <v>1.0</v>
      </c>
      <c r="R59" s="649">
        <v>1.0</v>
      </c>
      <c r="S59" s="649">
        <v>-1.0</v>
      </c>
      <c r="T59" s="649">
        <v>38.165</v>
      </c>
      <c r="U59" s="649">
        <v>38.381</v>
      </c>
      <c r="V59" s="649">
        <v>38.504</v>
      </c>
    </row>
    <row r="60">
      <c r="A60" s="649">
        <v>1823.0</v>
      </c>
      <c r="B60" s="649">
        <v>0.0</v>
      </c>
      <c r="C60" s="649">
        <v>10.538</v>
      </c>
      <c r="D60" s="649">
        <v>5.878</v>
      </c>
      <c r="E60" s="649">
        <v>16.48</v>
      </c>
      <c r="F60" s="649">
        <v>18.72</v>
      </c>
      <c r="G60" s="649">
        <v>1.389</v>
      </c>
      <c r="H60" s="649">
        <v>2.01</v>
      </c>
      <c r="I60" s="649">
        <v>18.699</v>
      </c>
      <c r="J60" s="649">
        <v>24.789</v>
      </c>
      <c r="K60" s="649">
        <v>-0.505</v>
      </c>
      <c r="L60" s="649">
        <v>-1.0</v>
      </c>
      <c r="M60" s="649">
        <v>-1.0</v>
      </c>
      <c r="N60" s="649">
        <v>2.0</v>
      </c>
      <c r="O60" s="649">
        <v>-1.0</v>
      </c>
      <c r="P60" s="649">
        <v>-1.0</v>
      </c>
      <c r="Q60" s="649">
        <v>-1.0</v>
      </c>
      <c r="R60" s="649">
        <v>1.0</v>
      </c>
      <c r="S60" s="649">
        <v>-1.0</v>
      </c>
      <c r="T60" s="649">
        <v>23.978</v>
      </c>
      <c r="U60" s="649">
        <v>24.879</v>
      </c>
      <c r="V60" s="649">
        <v>24.851</v>
      </c>
    </row>
    <row r="61">
      <c r="A61" s="649">
        <v>1824.0</v>
      </c>
      <c r="B61" s="649">
        <v>0.0</v>
      </c>
      <c r="C61" s="649">
        <v>10.538</v>
      </c>
      <c r="D61" s="649">
        <v>5.878</v>
      </c>
      <c r="E61" s="649">
        <v>16.48</v>
      </c>
      <c r="F61" s="649">
        <v>18.72</v>
      </c>
      <c r="G61" s="649">
        <v>5.6</v>
      </c>
      <c r="H61" s="649">
        <v>2.01</v>
      </c>
      <c r="I61" s="649">
        <v>12.967</v>
      </c>
      <c r="J61" s="649">
        <v>36.263</v>
      </c>
      <c r="K61" s="649">
        <v>1.0</v>
      </c>
      <c r="L61" s="649">
        <v>-1.0</v>
      </c>
      <c r="M61" s="649">
        <v>-1.0</v>
      </c>
      <c r="N61" s="649">
        <v>-1.0</v>
      </c>
      <c r="O61" s="649">
        <v>-1.0</v>
      </c>
      <c r="P61" s="649">
        <v>-1.0</v>
      </c>
      <c r="Q61" s="649">
        <v>1.0</v>
      </c>
      <c r="R61" s="649">
        <v>1.0</v>
      </c>
      <c r="S61" s="649">
        <v>-1.0</v>
      </c>
      <c r="T61" s="649">
        <v>35.564</v>
      </c>
      <c r="U61" s="649">
        <v>37.096</v>
      </c>
      <c r="V61" s="649">
        <v>38.812</v>
      </c>
    </row>
    <row r="62">
      <c r="A62" s="649">
        <v>1825.0</v>
      </c>
      <c r="B62" s="649">
        <v>0.0</v>
      </c>
      <c r="C62" s="649">
        <v>10.539</v>
      </c>
      <c r="D62" s="649">
        <v>5.878</v>
      </c>
      <c r="E62" s="649">
        <v>16.48</v>
      </c>
      <c r="F62" s="649">
        <v>18.72</v>
      </c>
      <c r="G62" s="649">
        <v>4.523</v>
      </c>
      <c r="H62" s="649">
        <v>2.01</v>
      </c>
      <c r="I62" s="649">
        <v>6.806</v>
      </c>
      <c r="J62" s="649">
        <v>25.487</v>
      </c>
      <c r="K62" s="649">
        <v>1.0</v>
      </c>
      <c r="L62" s="649">
        <v>-1.0</v>
      </c>
      <c r="M62" s="649">
        <v>-1.0</v>
      </c>
      <c r="N62" s="649">
        <v>-1.0</v>
      </c>
      <c r="O62" s="649">
        <v>-1.0</v>
      </c>
      <c r="P62" s="649">
        <v>-1.0</v>
      </c>
      <c r="Q62" s="649">
        <v>1.0</v>
      </c>
      <c r="R62" s="649">
        <v>1.0</v>
      </c>
      <c r="S62" s="649">
        <v>-1.0</v>
      </c>
      <c r="T62" s="649">
        <v>25.529</v>
      </c>
      <c r="U62" s="649">
        <v>25.921</v>
      </c>
      <c r="V62" s="649">
        <v>26.229</v>
      </c>
    </row>
    <row r="63">
      <c r="A63" s="649">
        <v>1826.0</v>
      </c>
      <c r="B63" s="649">
        <v>0.0</v>
      </c>
      <c r="C63" s="649">
        <v>10.54</v>
      </c>
      <c r="D63" s="649">
        <v>5.878</v>
      </c>
      <c r="E63" s="649">
        <v>16.48</v>
      </c>
      <c r="F63" s="649">
        <v>18.72</v>
      </c>
      <c r="G63" s="649">
        <v>3.421</v>
      </c>
      <c r="H63" s="649">
        <v>1.01</v>
      </c>
      <c r="I63" s="649">
        <v>26.781</v>
      </c>
      <c r="J63" s="649">
        <v>79.688</v>
      </c>
      <c r="K63" s="649">
        <v>1.0</v>
      </c>
      <c r="L63" s="649">
        <v>-1.0</v>
      </c>
      <c r="M63" s="649">
        <v>-1.0</v>
      </c>
      <c r="N63" s="649">
        <v>-1.0</v>
      </c>
      <c r="O63" s="649">
        <v>-1.0</v>
      </c>
      <c r="P63" s="649">
        <v>-1.0</v>
      </c>
      <c r="Q63" s="649">
        <v>1.0</v>
      </c>
      <c r="R63" s="649">
        <v>1.0</v>
      </c>
      <c r="S63" s="649">
        <v>-1.0</v>
      </c>
      <c r="T63" s="649">
        <v>78.49</v>
      </c>
      <c r="U63" s="649">
        <v>80.084</v>
      </c>
      <c r="V63" s="649">
        <v>80.112</v>
      </c>
    </row>
    <row r="64">
      <c r="A64" s="649">
        <v>1827.0</v>
      </c>
      <c r="B64" s="649">
        <v>0.0</v>
      </c>
      <c r="C64" s="649">
        <v>10.538</v>
      </c>
      <c r="D64" s="649">
        <v>5.878</v>
      </c>
      <c r="E64" s="649">
        <v>16.48</v>
      </c>
      <c r="F64" s="649">
        <v>18.72</v>
      </c>
      <c r="G64" s="649">
        <v>3.253</v>
      </c>
      <c r="H64" s="649">
        <v>1.01</v>
      </c>
      <c r="I64" s="649">
        <v>28.128</v>
      </c>
      <c r="J64" s="649">
        <v>88.018</v>
      </c>
      <c r="K64" s="649">
        <v>1.0</v>
      </c>
      <c r="L64" s="649">
        <v>-1.0</v>
      </c>
      <c r="M64" s="649">
        <v>-1.0</v>
      </c>
      <c r="N64" s="649">
        <v>-1.0</v>
      </c>
      <c r="O64" s="649">
        <v>-1.0</v>
      </c>
      <c r="P64" s="649">
        <v>-1.0</v>
      </c>
      <c r="Q64" s="649">
        <v>1.0</v>
      </c>
      <c r="R64" s="649">
        <v>1.0</v>
      </c>
      <c r="S64" s="649">
        <v>-1.0</v>
      </c>
      <c r="T64" s="649">
        <v>84.455</v>
      </c>
      <c r="U64" s="649">
        <v>88.354</v>
      </c>
      <c r="V64" s="649">
        <v>88.138</v>
      </c>
    </row>
    <row r="65">
      <c r="A65" s="649">
        <v>1828.0</v>
      </c>
      <c r="B65" s="649">
        <v>0.0</v>
      </c>
      <c r="C65" s="649">
        <v>10.538</v>
      </c>
      <c r="D65" s="649">
        <v>5.878</v>
      </c>
      <c r="E65" s="649">
        <v>16.48</v>
      </c>
      <c r="F65" s="649">
        <v>18.72</v>
      </c>
      <c r="G65" s="649">
        <v>2.32</v>
      </c>
      <c r="H65" s="649">
        <v>1.01</v>
      </c>
      <c r="I65" s="649">
        <v>27.863</v>
      </c>
      <c r="J65" s="649">
        <v>62.297</v>
      </c>
      <c r="K65" s="649">
        <v>0.999</v>
      </c>
      <c r="L65" s="649">
        <v>-1.0</v>
      </c>
      <c r="M65" s="649">
        <v>-1.0</v>
      </c>
      <c r="N65" s="649">
        <v>-1.0</v>
      </c>
      <c r="O65" s="649">
        <v>-1.0</v>
      </c>
      <c r="P65" s="649">
        <v>-1.0</v>
      </c>
      <c r="Q65" s="649">
        <v>1.0</v>
      </c>
      <c r="R65" s="649">
        <v>1.0</v>
      </c>
      <c r="S65" s="649">
        <v>-1.0</v>
      </c>
      <c r="T65" s="649">
        <v>59.774</v>
      </c>
      <c r="U65" s="649">
        <v>62.567</v>
      </c>
      <c r="V65" s="649">
        <v>62.378</v>
      </c>
    </row>
    <row r="66">
      <c r="A66" s="649">
        <v>1829.0</v>
      </c>
      <c r="B66" s="649">
        <v>0.0</v>
      </c>
      <c r="C66" s="649">
        <v>10.538</v>
      </c>
      <c r="D66" s="649">
        <v>5.878</v>
      </c>
      <c r="E66" s="649">
        <v>16.48</v>
      </c>
      <c r="F66" s="649">
        <v>18.72</v>
      </c>
      <c r="G66" s="649">
        <v>3.189</v>
      </c>
      <c r="H66" s="649">
        <v>1.01</v>
      </c>
      <c r="I66" s="649">
        <v>26.214</v>
      </c>
      <c r="J66" s="649">
        <v>70.71</v>
      </c>
      <c r="K66" s="649">
        <v>0.999</v>
      </c>
      <c r="L66" s="649">
        <v>-1.0</v>
      </c>
      <c r="M66" s="649">
        <v>-1.0</v>
      </c>
      <c r="N66" s="649">
        <v>-1.0</v>
      </c>
      <c r="O66" s="649">
        <v>-1.0</v>
      </c>
      <c r="P66" s="649">
        <v>-1.0</v>
      </c>
      <c r="Q66" s="649">
        <v>1.0</v>
      </c>
      <c r="R66" s="649">
        <v>1.0</v>
      </c>
      <c r="S66" s="649">
        <v>-1.0</v>
      </c>
      <c r="T66" s="649">
        <v>70.666</v>
      </c>
      <c r="U66" s="649">
        <v>71.159</v>
      </c>
      <c r="V66" s="649">
        <v>71.185</v>
      </c>
    </row>
    <row r="67">
      <c r="A67" s="649">
        <v>1830.0</v>
      </c>
      <c r="B67" s="649">
        <v>0.0</v>
      </c>
      <c r="C67" s="649">
        <v>10.538</v>
      </c>
      <c r="D67" s="649">
        <v>5.878</v>
      </c>
      <c r="E67" s="649">
        <v>16.48</v>
      </c>
      <c r="F67" s="649">
        <v>18.72</v>
      </c>
      <c r="G67" s="649">
        <v>2.547</v>
      </c>
      <c r="H67" s="649">
        <v>1.01</v>
      </c>
      <c r="I67" s="649">
        <v>19.025</v>
      </c>
      <c r="J67" s="649">
        <v>47.056</v>
      </c>
      <c r="K67" s="649">
        <v>1.0</v>
      </c>
      <c r="L67" s="649">
        <v>-1.0</v>
      </c>
      <c r="M67" s="649">
        <v>-1.0</v>
      </c>
      <c r="N67" s="649">
        <v>-1.0</v>
      </c>
      <c r="O67" s="649">
        <v>-1.0</v>
      </c>
      <c r="P67" s="649">
        <v>-1.0</v>
      </c>
      <c r="Q67" s="649">
        <v>1.0</v>
      </c>
      <c r="R67" s="649">
        <v>1.0</v>
      </c>
      <c r="S67" s="649">
        <v>-1.0</v>
      </c>
      <c r="T67" s="649">
        <v>47.017</v>
      </c>
      <c r="U67" s="649">
        <v>47.297</v>
      </c>
      <c r="V67" s="649">
        <v>47.124</v>
      </c>
    </row>
    <row r="68">
      <c r="A68" s="649">
        <v>1831.0</v>
      </c>
      <c r="B68" s="649">
        <v>0.0</v>
      </c>
      <c r="C68" s="649">
        <v>10.538</v>
      </c>
      <c r="D68" s="649">
        <v>5.878</v>
      </c>
      <c r="E68" s="649">
        <v>16.48</v>
      </c>
      <c r="F68" s="649">
        <v>18.72</v>
      </c>
      <c r="G68" s="649">
        <v>2.714</v>
      </c>
      <c r="H68" s="649">
        <v>1.01</v>
      </c>
      <c r="I68" s="649">
        <v>9.499</v>
      </c>
      <c r="J68" s="649">
        <v>24.273</v>
      </c>
      <c r="K68" s="649">
        <v>1.0</v>
      </c>
      <c r="L68" s="649">
        <v>-1.0</v>
      </c>
      <c r="M68" s="649">
        <v>-1.0</v>
      </c>
      <c r="N68" s="649">
        <v>-1.0</v>
      </c>
      <c r="O68" s="649">
        <v>-1.0</v>
      </c>
      <c r="P68" s="649">
        <v>-1.0</v>
      </c>
      <c r="Q68" s="649">
        <v>1.0</v>
      </c>
      <c r="R68" s="649">
        <v>1.0</v>
      </c>
      <c r="S68" s="649">
        <v>-1.0</v>
      </c>
      <c r="T68" s="649">
        <v>23.483</v>
      </c>
      <c r="U68" s="649">
        <v>24.48</v>
      </c>
      <c r="V68" s="649">
        <v>24.425</v>
      </c>
    </row>
    <row r="69">
      <c r="A69" s="649">
        <v>1832.0</v>
      </c>
      <c r="B69" s="649">
        <v>0.0</v>
      </c>
      <c r="C69" s="649">
        <v>10.538</v>
      </c>
      <c r="D69" s="649">
        <v>5.878</v>
      </c>
      <c r="E69" s="649">
        <v>16.48</v>
      </c>
      <c r="F69" s="649">
        <v>18.72</v>
      </c>
      <c r="G69" s="649">
        <v>1.322</v>
      </c>
      <c r="H69" s="649">
        <v>26.98</v>
      </c>
      <c r="I69" s="649">
        <v>26.28</v>
      </c>
      <c r="J69" s="649">
        <v>30.278</v>
      </c>
      <c r="K69" s="649">
        <v>1.0</v>
      </c>
      <c r="L69" s="649">
        <v>-1.0</v>
      </c>
      <c r="M69" s="649">
        <v>-1.0</v>
      </c>
      <c r="N69" s="649">
        <v>-1.0</v>
      </c>
      <c r="O69" s="649">
        <v>-1.0</v>
      </c>
      <c r="P69" s="649">
        <v>-1.0</v>
      </c>
      <c r="Q69" s="649">
        <v>1.0</v>
      </c>
      <c r="R69" s="649">
        <v>1.0</v>
      </c>
      <c r="S69" s="649">
        <v>-1.0</v>
      </c>
      <c r="T69" s="649">
        <v>29.149</v>
      </c>
      <c r="U69" s="649">
        <v>30.478</v>
      </c>
      <c r="V69" s="649">
        <v>30.445</v>
      </c>
    </row>
    <row r="70">
      <c r="A70" s="649">
        <v>1833.0</v>
      </c>
      <c r="B70" s="649">
        <v>0.0</v>
      </c>
      <c r="C70" s="649">
        <v>10.539</v>
      </c>
      <c r="D70" s="649">
        <v>5.878</v>
      </c>
      <c r="E70" s="649">
        <v>16.48</v>
      </c>
      <c r="F70" s="649">
        <v>18.72</v>
      </c>
      <c r="G70" s="649">
        <v>1.366</v>
      </c>
      <c r="H70" s="649">
        <v>26.98</v>
      </c>
      <c r="I70" s="649">
        <v>7.61</v>
      </c>
      <c r="J70" s="649">
        <v>9.326</v>
      </c>
      <c r="K70" s="649">
        <v>1.0</v>
      </c>
      <c r="L70" s="649">
        <v>-1.0</v>
      </c>
      <c r="M70" s="649">
        <v>-1.0</v>
      </c>
      <c r="N70" s="649">
        <v>-1.0</v>
      </c>
      <c r="O70" s="649">
        <v>-1.0</v>
      </c>
      <c r="P70" s="649">
        <v>-1.0</v>
      </c>
      <c r="Q70" s="649">
        <v>1.0</v>
      </c>
      <c r="R70" s="649">
        <v>1.0</v>
      </c>
      <c r="S70" s="649">
        <v>-1.0</v>
      </c>
      <c r="T70" s="649">
        <v>9.093</v>
      </c>
      <c r="U70" s="649">
        <v>9.435</v>
      </c>
      <c r="V70" s="649">
        <v>9.463</v>
      </c>
    </row>
    <row r="71">
      <c r="A71" s="649">
        <v>1834.0</v>
      </c>
      <c r="B71" s="649">
        <v>0.0</v>
      </c>
      <c r="C71" s="649">
        <v>10.54</v>
      </c>
      <c r="D71" s="649">
        <v>5.878</v>
      </c>
      <c r="E71" s="649">
        <v>16.48</v>
      </c>
      <c r="F71" s="649">
        <v>18.72</v>
      </c>
      <c r="G71" s="649">
        <v>2.683</v>
      </c>
      <c r="H71" s="649">
        <v>2.01</v>
      </c>
      <c r="I71" s="649">
        <v>18.409</v>
      </c>
      <c r="J71" s="649">
        <v>45.161</v>
      </c>
      <c r="K71" s="649">
        <v>0.999</v>
      </c>
      <c r="L71" s="649">
        <v>-1.0</v>
      </c>
      <c r="M71" s="649">
        <v>-1.0</v>
      </c>
      <c r="N71" s="649">
        <v>-1.0</v>
      </c>
      <c r="O71" s="649">
        <v>-1.0</v>
      </c>
      <c r="P71" s="649">
        <v>-1.0</v>
      </c>
      <c r="Q71" s="649">
        <v>1.0</v>
      </c>
      <c r="R71" s="649">
        <v>1.0</v>
      </c>
      <c r="S71" s="649">
        <v>-1.0</v>
      </c>
      <c r="T71" s="649">
        <v>45.487</v>
      </c>
      <c r="U71" s="649">
        <v>45.453</v>
      </c>
      <c r="V71" s="649">
        <v>45.385</v>
      </c>
    </row>
    <row r="72">
      <c r="A72" s="649">
        <v>1835.0</v>
      </c>
      <c r="B72" s="649">
        <v>0.0</v>
      </c>
      <c r="C72" s="649">
        <v>10.538</v>
      </c>
      <c r="D72" s="649">
        <v>5.878</v>
      </c>
      <c r="E72" s="649">
        <v>16.48</v>
      </c>
      <c r="F72" s="649">
        <v>18.72</v>
      </c>
      <c r="G72" s="649">
        <v>1.907</v>
      </c>
      <c r="H72" s="649">
        <v>2.01</v>
      </c>
      <c r="I72" s="649">
        <v>18.32</v>
      </c>
      <c r="J72" s="649">
        <v>16.451</v>
      </c>
      <c r="K72" s="649">
        <v>0.999</v>
      </c>
      <c r="L72" s="649">
        <v>-1.0</v>
      </c>
      <c r="M72" s="649">
        <v>-1.0</v>
      </c>
      <c r="N72" s="649">
        <v>-1.0</v>
      </c>
      <c r="O72" s="649">
        <v>-1.0</v>
      </c>
      <c r="P72" s="649">
        <v>-1.0</v>
      </c>
      <c r="Q72" s="649">
        <v>1.0</v>
      </c>
      <c r="R72" s="649">
        <v>1.0</v>
      </c>
      <c r="S72" s="649">
        <v>-1.0</v>
      </c>
      <c r="T72" s="649">
        <v>16.751</v>
      </c>
      <c r="U72" s="649">
        <v>16.794</v>
      </c>
      <c r="V72" s="649">
        <v>17.389</v>
      </c>
    </row>
    <row r="73">
      <c r="A73" s="649">
        <v>1836.0</v>
      </c>
      <c r="B73" s="649">
        <v>0.0</v>
      </c>
      <c r="C73" s="649">
        <v>10.538</v>
      </c>
      <c r="D73" s="649">
        <v>5.878</v>
      </c>
      <c r="E73" s="649">
        <v>16.48</v>
      </c>
      <c r="F73" s="649">
        <v>18.72</v>
      </c>
      <c r="G73" s="649">
        <v>2.677</v>
      </c>
      <c r="H73" s="649">
        <v>2.01</v>
      </c>
      <c r="I73" s="649">
        <v>17.572</v>
      </c>
      <c r="J73" s="649">
        <v>20.64</v>
      </c>
      <c r="K73" s="649">
        <v>0.999</v>
      </c>
      <c r="L73" s="649">
        <v>-1.0</v>
      </c>
      <c r="M73" s="649">
        <v>-1.0</v>
      </c>
      <c r="N73" s="649">
        <v>-1.0</v>
      </c>
      <c r="O73" s="649">
        <v>-1.0</v>
      </c>
      <c r="P73" s="649">
        <v>-1.0</v>
      </c>
      <c r="Q73" s="649">
        <v>1.0</v>
      </c>
      <c r="R73" s="649">
        <v>1.0</v>
      </c>
      <c r="S73" s="649">
        <v>-1.0</v>
      </c>
      <c r="T73" s="649">
        <v>20.268</v>
      </c>
      <c r="U73" s="649">
        <v>21.135</v>
      </c>
      <c r="V73" s="649">
        <v>22.024</v>
      </c>
    </row>
    <row r="74">
      <c r="A74" s="649">
        <v>1837.0</v>
      </c>
      <c r="B74" s="649">
        <v>0.0</v>
      </c>
      <c r="C74" s="649">
        <v>10.537</v>
      </c>
      <c r="D74" s="649">
        <v>5.878</v>
      </c>
      <c r="E74" s="649">
        <v>16.48</v>
      </c>
      <c r="F74" s="649">
        <v>18.72</v>
      </c>
      <c r="G74" s="649">
        <v>2.711</v>
      </c>
      <c r="H74" s="649">
        <v>2.01</v>
      </c>
      <c r="I74" s="649">
        <v>18.332</v>
      </c>
      <c r="J74" s="649">
        <v>45.557</v>
      </c>
      <c r="K74" s="649">
        <v>0.999</v>
      </c>
      <c r="L74" s="649">
        <v>-1.0</v>
      </c>
      <c r="M74" s="649">
        <v>-1.0</v>
      </c>
      <c r="N74" s="649">
        <v>-1.0</v>
      </c>
      <c r="O74" s="649">
        <v>-1.0</v>
      </c>
      <c r="P74" s="649">
        <v>-1.0</v>
      </c>
      <c r="Q74" s="649">
        <v>1.0</v>
      </c>
      <c r="R74" s="649">
        <v>1.0</v>
      </c>
      <c r="S74" s="649">
        <v>-1.0</v>
      </c>
      <c r="T74" s="649">
        <v>43.833</v>
      </c>
      <c r="U74" s="649">
        <v>45.884</v>
      </c>
      <c r="V74" s="649">
        <v>45.784</v>
      </c>
    </row>
    <row r="75">
      <c r="A75" s="649">
        <v>1838.0</v>
      </c>
      <c r="B75" s="649">
        <v>0.0</v>
      </c>
      <c r="C75" s="649">
        <v>10.538</v>
      </c>
      <c r="D75" s="649">
        <v>5.878</v>
      </c>
      <c r="E75" s="649">
        <v>16.48</v>
      </c>
      <c r="F75" s="649">
        <v>18.72</v>
      </c>
      <c r="G75" s="649">
        <v>2.833</v>
      </c>
      <c r="H75" s="649">
        <v>2.01</v>
      </c>
      <c r="I75" s="649">
        <v>18.229</v>
      </c>
      <c r="J75" s="649">
        <v>45.456</v>
      </c>
      <c r="K75" s="649">
        <v>0.999</v>
      </c>
      <c r="L75" s="649">
        <v>-1.0</v>
      </c>
      <c r="M75" s="649">
        <v>-1.0</v>
      </c>
      <c r="N75" s="649">
        <v>-1.0</v>
      </c>
      <c r="O75" s="649">
        <v>-1.0</v>
      </c>
      <c r="P75" s="649">
        <v>-1.0</v>
      </c>
      <c r="Q75" s="649">
        <v>1.0</v>
      </c>
      <c r="R75" s="649">
        <v>1.0</v>
      </c>
      <c r="S75" s="649">
        <v>-1.0</v>
      </c>
      <c r="T75" s="649">
        <v>45.496</v>
      </c>
      <c r="U75" s="649">
        <v>45.801</v>
      </c>
      <c r="V75" s="649">
        <v>45.784</v>
      </c>
    </row>
    <row r="76">
      <c r="A76" s="649">
        <v>1839.0</v>
      </c>
      <c r="B76" s="649">
        <v>0.0</v>
      </c>
      <c r="C76" s="649">
        <v>10.538</v>
      </c>
      <c r="D76" s="649">
        <v>5.878</v>
      </c>
      <c r="E76" s="649">
        <v>16.48</v>
      </c>
      <c r="F76" s="649">
        <v>18.72</v>
      </c>
      <c r="G76" s="649">
        <v>2.666</v>
      </c>
      <c r="H76" s="649">
        <v>2.01</v>
      </c>
      <c r="I76" s="649">
        <v>18.654</v>
      </c>
      <c r="J76" s="649">
        <v>46.396</v>
      </c>
      <c r="K76" s="649">
        <v>0.999</v>
      </c>
      <c r="L76" s="649">
        <v>-1.0</v>
      </c>
      <c r="M76" s="649">
        <v>-1.0</v>
      </c>
      <c r="N76" s="649">
        <v>-1.0</v>
      </c>
      <c r="O76" s="649">
        <v>-1.0</v>
      </c>
      <c r="P76" s="649">
        <v>-1.0</v>
      </c>
      <c r="Q76" s="649">
        <v>1.0</v>
      </c>
      <c r="R76" s="649">
        <v>1.0</v>
      </c>
      <c r="S76" s="649">
        <v>-1.0</v>
      </c>
      <c r="T76" s="649">
        <v>46.371</v>
      </c>
      <c r="U76" s="649">
        <v>46.689</v>
      </c>
      <c r="V76" s="649">
        <v>46.566</v>
      </c>
    </row>
    <row r="77">
      <c r="A77" s="649">
        <v>1840.0</v>
      </c>
      <c r="B77" s="649">
        <v>0.0</v>
      </c>
      <c r="C77" s="649">
        <v>10.538</v>
      </c>
      <c r="D77" s="649">
        <v>5.878</v>
      </c>
      <c r="E77" s="649">
        <v>16.48</v>
      </c>
      <c r="F77" s="649">
        <v>18.72</v>
      </c>
      <c r="G77" s="649">
        <v>2.87</v>
      </c>
      <c r="H77" s="649">
        <v>2.01</v>
      </c>
      <c r="I77" s="649">
        <v>18.358</v>
      </c>
      <c r="J77" s="649">
        <v>47.397</v>
      </c>
      <c r="K77" s="649">
        <v>0.999</v>
      </c>
      <c r="L77" s="649">
        <v>-1.0</v>
      </c>
      <c r="M77" s="649">
        <v>-1.0</v>
      </c>
      <c r="N77" s="649">
        <v>-1.0</v>
      </c>
      <c r="O77" s="649">
        <v>-1.0</v>
      </c>
      <c r="P77" s="649">
        <v>-1.0</v>
      </c>
      <c r="Q77" s="649">
        <v>1.0</v>
      </c>
      <c r="R77" s="649">
        <v>1.0</v>
      </c>
      <c r="S77" s="649">
        <v>-1.0</v>
      </c>
      <c r="T77" s="649">
        <v>45.799</v>
      </c>
      <c r="U77" s="649">
        <v>47.731</v>
      </c>
      <c r="V77" s="649">
        <v>47.678</v>
      </c>
    </row>
    <row r="78">
      <c r="A78" s="649">
        <v>1841.0</v>
      </c>
      <c r="B78" s="649">
        <v>0.0</v>
      </c>
      <c r="C78" s="649">
        <v>10.538</v>
      </c>
      <c r="D78" s="649">
        <v>5.878</v>
      </c>
      <c r="E78" s="649">
        <v>16.48</v>
      </c>
      <c r="F78" s="649">
        <v>18.72</v>
      </c>
      <c r="G78" s="649">
        <v>0.501</v>
      </c>
      <c r="H78" s="649">
        <v>2.01</v>
      </c>
      <c r="I78" s="649">
        <v>19.129</v>
      </c>
      <c r="J78" s="649">
        <v>9.579</v>
      </c>
      <c r="K78" s="649">
        <v>-0.059</v>
      </c>
      <c r="L78" s="649">
        <v>-1.0</v>
      </c>
      <c r="M78" s="649">
        <v>-1.0</v>
      </c>
      <c r="N78" s="649">
        <v>17.0</v>
      </c>
      <c r="O78" s="649">
        <v>-1.0</v>
      </c>
      <c r="P78" s="649">
        <v>-1.0</v>
      </c>
      <c r="Q78" s="649">
        <v>-1.0</v>
      </c>
      <c r="R78" s="649">
        <v>1.0</v>
      </c>
      <c r="S78" s="649">
        <v>-1.0</v>
      </c>
      <c r="T78" s="649">
        <v>9.204</v>
      </c>
      <c r="U78" s="649">
        <v>9.615</v>
      </c>
      <c r="V78" s="649">
        <v>9.579</v>
      </c>
    </row>
    <row r="79">
      <c r="A79" s="649">
        <v>1843.0</v>
      </c>
      <c r="B79" s="649">
        <v>0.0</v>
      </c>
      <c r="C79" s="649">
        <v>10.538</v>
      </c>
      <c r="D79" s="649">
        <v>5.878</v>
      </c>
      <c r="E79" s="649">
        <v>16.48</v>
      </c>
      <c r="F79" s="649">
        <v>18.72</v>
      </c>
      <c r="G79" s="649">
        <v>1.422</v>
      </c>
      <c r="H79" s="649">
        <v>2.01</v>
      </c>
      <c r="I79" s="649">
        <v>17.712</v>
      </c>
      <c r="J79" s="649">
        <v>21.664</v>
      </c>
      <c r="K79" s="649">
        <v>-0.336</v>
      </c>
      <c r="L79" s="649">
        <v>-1.0</v>
      </c>
      <c r="M79" s="649">
        <v>-1.0</v>
      </c>
      <c r="N79" s="649">
        <v>3.0</v>
      </c>
      <c r="O79" s="649">
        <v>-1.0</v>
      </c>
      <c r="P79" s="649">
        <v>-1.0</v>
      </c>
      <c r="Q79" s="649">
        <v>-1.0</v>
      </c>
      <c r="R79" s="649">
        <v>1.0</v>
      </c>
      <c r="S79" s="649">
        <v>-1.0</v>
      </c>
      <c r="T79" s="649">
        <v>20.905</v>
      </c>
      <c r="U79" s="649">
        <v>21.839</v>
      </c>
      <c r="V79" s="649">
        <v>21.857</v>
      </c>
    </row>
    <row r="80">
      <c r="A80" s="649">
        <v>1845.0</v>
      </c>
      <c r="B80" s="649">
        <v>0.0</v>
      </c>
      <c r="C80" s="649">
        <v>10.538</v>
      </c>
      <c r="D80" s="649">
        <v>5.878</v>
      </c>
      <c r="E80" s="649">
        <v>16.48</v>
      </c>
      <c r="F80" s="649">
        <v>18.72</v>
      </c>
      <c r="G80" s="649">
        <v>0.734</v>
      </c>
      <c r="H80" s="649">
        <v>2.01</v>
      </c>
      <c r="I80" s="649">
        <v>19.155</v>
      </c>
      <c r="J80" s="649">
        <v>13.616</v>
      </c>
      <c r="K80" s="649">
        <v>-0.441</v>
      </c>
      <c r="L80" s="649">
        <v>-1.0</v>
      </c>
      <c r="M80" s="649">
        <v>-1.0</v>
      </c>
      <c r="N80" s="649">
        <v>2.0</v>
      </c>
      <c r="O80" s="649">
        <v>-1.0</v>
      </c>
      <c r="P80" s="649">
        <v>-1.0</v>
      </c>
      <c r="Q80" s="649">
        <v>-1.0</v>
      </c>
      <c r="R80" s="649">
        <v>1.0</v>
      </c>
      <c r="S80" s="649">
        <v>-1.0</v>
      </c>
      <c r="T80" s="649">
        <v>13.089</v>
      </c>
      <c r="U80" s="649">
        <v>13.678</v>
      </c>
      <c r="V80" s="649">
        <v>13.638</v>
      </c>
    </row>
    <row r="81">
      <c r="A81" s="649">
        <v>1847.0</v>
      </c>
      <c r="B81" s="649">
        <v>0.0</v>
      </c>
      <c r="C81" s="649">
        <v>10.538</v>
      </c>
      <c r="D81" s="649">
        <v>5.878</v>
      </c>
      <c r="E81" s="649">
        <v>16.48</v>
      </c>
      <c r="F81" s="649">
        <v>18.72</v>
      </c>
      <c r="G81" s="649">
        <v>1.976</v>
      </c>
      <c r="H81" s="649">
        <v>2.01</v>
      </c>
      <c r="I81" s="649">
        <v>18.88</v>
      </c>
      <c r="J81" s="649">
        <v>28.291</v>
      </c>
      <c r="K81" s="649">
        <v>-0.112</v>
      </c>
      <c r="L81" s="649">
        <v>-1.0</v>
      </c>
      <c r="M81" s="649">
        <v>-1.0</v>
      </c>
      <c r="N81" s="649">
        <v>9.0</v>
      </c>
      <c r="O81" s="649">
        <v>-1.0</v>
      </c>
      <c r="P81" s="649">
        <v>-1.0</v>
      </c>
      <c r="Q81" s="649">
        <v>-1.0</v>
      </c>
      <c r="R81" s="649">
        <v>1.0</v>
      </c>
      <c r="S81" s="649">
        <v>-1.0</v>
      </c>
      <c r="T81" s="649">
        <v>27.343</v>
      </c>
      <c r="U81" s="649">
        <v>28.564</v>
      </c>
      <c r="V81" s="649">
        <v>28.738</v>
      </c>
    </row>
    <row r="82">
      <c r="A82" s="649">
        <v>1848.0</v>
      </c>
      <c r="B82" s="649">
        <v>0.0</v>
      </c>
      <c r="C82" s="649">
        <v>10.538</v>
      </c>
      <c r="D82" s="649">
        <v>5.878</v>
      </c>
      <c r="E82" s="649">
        <v>16.48</v>
      </c>
      <c r="F82" s="649">
        <v>18.72</v>
      </c>
      <c r="G82" s="649">
        <v>2.905</v>
      </c>
      <c r="H82" s="649">
        <v>1.01</v>
      </c>
      <c r="I82" s="649">
        <v>27.391</v>
      </c>
      <c r="J82" s="649">
        <v>72.729</v>
      </c>
      <c r="K82" s="649">
        <v>1.0</v>
      </c>
      <c r="L82" s="649">
        <v>-1.0</v>
      </c>
      <c r="M82" s="649">
        <v>-1.0</v>
      </c>
      <c r="N82" s="649">
        <v>-1.0</v>
      </c>
      <c r="O82" s="649">
        <v>-1.0</v>
      </c>
      <c r="P82" s="649">
        <v>-1.0</v>
      </c>
      <c r="Q82" s="649">
        <v>1.0</v>
      </c>
      <c r="R82" s="649">
        <v>1.0</v>
      </c>
      <c r="S82" s="649">
        <v>-1.0</v>
      </c>
      <c r="T82" s="649">
        <v>72.482</v>
      </c>
      <c r="U82" s="649">
        <v>73.124</v>
      </c>
      <c r="V82" s="649">
        <v>72.973</v>
      </c>
    </row>
    <row r="83">
      <c r="A83" s="649">
        <v>1849.0</v>
      </c>
      <c r="B83" s="649">
        <v>0.0</v>
      </c>
      <c r="C83" s="649">
        <v>10.538</v>
      </c>
      <c r="D83" s="649">
        <v>5.878</v>
      </c>
      <c r="E83" s="649">
        <v>16.48</v>
      </c>
      <c r="F83" s="649">
        <v>18.72</v>
      </c>
      <c r="G83" s="649">
        <v>2.337</v>
      </c>
      <c r="H83" s="649">
        <v>1.01</v>
      </c>
      <c r="I83" s="649">
        <v>26.412</v>
      </c>
      <c r="J83" s="649">
        <v>53.847</v>
      </c>
      <c r="K83" s="649">
        <v>1.0</v>
      </c>
      <c r="L83" s="649">
        <v>-1.0</v>
      </c>
      <c r="M83" s="649">
        <v>-1.0</v>
      </c>
      <c r="N83" s="649">
        <v>-1.0</v>
      </c>
      <c r="O83" s="649">
        <v>-1.0</v>
      </c>
      <c r="P83" s="649">
        <v>-1.0</v>
      </c>
      <c r="Q83" s="649">
        <v>1.0</v>
      </c>
      <c r="R83" s="649">
        <v>1.0</v>
      </c>
      <c r="S83" s="649">
        <v>-1.0</v>
      </c>
      <c r="T83" s="649">
        <v>52.182</v>
      </c>
      <c r="U83" s="649">
        <v>54.169</v>
      </c>
      <c r="V83" s="649">
        <v>54.133</v>
      </c>
    </row>
    <row r="84">
      <c r="A84" s="649">
        <v>1851.0</v>
      </c>
      <c r="B84" s="649">
        <v>0.0</v>
      </c>
      <c r="C84" s="649">
        <v>10.54</v>
      </c>
      <c r="D84" s="649">
        <v>5.878</v>
      </c>
      <c r="E84" s="649">
        <v>16.48</v>
      </c>
      <c r="F84" s="649">
        <v>18.72</v>
      </c>
      <c r="G84" s="649">
        <v>2.901</v>
      </c>
      <c r="H84" s="649">
        <v>1.01</v>
      </c>
      <c r="I84" s="649">
        <v>26.78</v>
      </c>
      <c r="J84" s="649">
        <v>69.27</v>
      </c>
      <c r="K84" s="649">
        <v>1.0</v>
      </c>
      <c r="L84" s="649">
        <v>-1.0</v>
      </c>
      <c r="M84" s="649">
        <v>-1.0</v>
      </c>
      <c r="N84" s="649">
        <v>-1.0</v>
      </c>
      <c r="O84" s="649">
        <v>-1.0</v>
      </c>
      <c r="P84" s="649">
        <v>-1.0</v>
      </c>
      <c r="Q84" s="649">
        <v>1.0</v>
      </c>
      <c r="R84" s="649">
        <v>1.0</v>
      </c>
      <c r="S84" s="649">
        <v>-1.0</v>
      </c>
      <c r="T84" s="649">
        <v>66.711</v>
      </c>
      <c r="U84" s="649">
        <v>69.696</v>
      </c>
      <c r="V84" s="649">
        <v>69.578</v>
      </c>
    </row>
    <row r="85">
      <c r="A85" s="649">
        <v>1853.0</v>
      </c>
      <c r="B85" s="649">
        <v>0.0</v>
      </c>
      <c r="C85" s="649">
        <v>10.538</v>
      </c>
      <c r="D85" s="649">
        <v>5.878</v>
      </c>
      <c r="E85" s="649">
        <v>16.48</v>
      </c>
      <c r="F85" s="649">
        <v>18.72</v>
      </c>
      <c r="G85" s="649">
        <v>0.38</v>
      </c>
      <c r="H85" s="649">
        <v>1.01</v>
      </c>
      <c r="I85" s="649">
        <v>26.19</v>
      </c>
      <c r="J85" s="649">
        <v>8.559</v>
      </c>
      <c r="K85" s="649">
        <v>-0.112</v>
      </c>
      <c r="L85" s="649">
        <v>-1.0</v>
      </c>
      <c r="M85" s="649">
        <v>-1.0</v>
      </c>
      <c r="N85" s="649">
        <v>9.0</v>
      </c>
      <c r="O85" s="649">
        <v>-1.0</v>
      </c>
      <c r="P85" s="649">
        <v>-1.0</v>
      </c>
      <c r="Q85" s="649">
        <v>-1.0</v>
      </c>
      <c r="R85" s="649">
        <v>1.0</v>
      </c>
      <c r="S85" s="649">
        <v>-1.0</v>
      </c>
      <c r="T85" s="649">
        <v>8.592</v>
      </c>
      <c r="U85" s="649">
        <v>8.602</v>
      </c>
      <c r="V85" s="649">
        <v>8.611</v>
      </c>
    </row>
    <row r="86">
      <c r="A86" s="649">
        <v>1854.0</v>
      </c>
      <c r="B86" s="649">
        <v>0.0</v>
      </c>
      <c r="C86" s="649">
        <v>10.538</v>
      </c>
      <c r="D86" s="649">
        <v>5.878</v>
      </c>
      <c r="E86" s="649">
        <v>16.48</v>
      </c>
      <c r="F86" s="649">
        <v>18.72</v>
      </c>
      <c r="G86" s="649">
        <v>1.207</v>
      </c>
      <c r="H86" s="649">
        <v>1.01</v>
      </c>
      <c r="I86" s="649">
        <v>27.642</v>
      </c>
      <c r="J86" s="649">
        <v>32.486</v>
      </c>
      <c r="K86" s="649">
        <v>0.0</v>
      </c>
      <c r="L86" s="649">
        <v>-1.0</v>
      </c>
      <c r="M86" s="649">
        <v>-1.0</v>
      </c>
      <c r="N86" s="649">
        <v>9.0</v>
      </c>
      <c r="O86" s="649">
        <v>-1.0</v>
      </c>
      <c r="P86" s="649">
        <v>-1.0</v>
      </c>
      <c r="Q86" s="649">
        <v>-1.0</v>
      </c>
      <c r="R86" s="649">
        <v>1.0</v>
      </c>
      <c r="S86" s="649">
        <v>-1.0</v>
      </c>
      <c r="T86" s="649">
        <v>32.639</v>
      </c>
      <c r="U86" s="649">
        <v>32.644</v>
      </c>
      <c r="V86" s="649">
        <v>32.517</v>
      </c>
    </row>
    <row r="87">
      <c r="A87" s="649">
        <v>1856.0</v>
      </c>
      <c r="B87" s="649">
        <v>0.0</v>
      </c>
      <c r="C87" s="649">
        <v>10.538</v>
      </c>
      <c r="D87" s="649">
        <v>5.878</v>
      </c>
      <c r="E87" s="649">
        <v>16.48</v>
      </c>
      <c r="F87" s="649">
        <v>18.72</v>
      </c>
      <c r="G87" s="649">
        <v>1.208</v>
      </c>
      <c r="H87" s="649">
        <v>1.01</v>
      </c>
      <c r="I87" s="649">
        <v>27.596</v>
      </c>
      <c r="J87" s="649">
        <v>32.254</v>
      </c>
      <c r="K87" s="649">
        <v>-0.202</v>
      </c>
      <c r="L87" s="649">
        <v>-1.0</v>
      </c>
      <c r="M87" s="649">
        <v>-1.0</v>
      </c>
      <c r="N87" s="649">
        <v>5.0</v>
      </c>
      <c r="O87" s="649">
        <v>-1.0</v>
      </c>
      <c r="P87" s="649">
        <v>-1.0</v>
      </c>
      <c r="Q87" s="649">
        <v>-1.0</v>
      </c>
      <c r="R87" s="649">
        <v>1.0</v>
      </c>
      <c r="S87" s="649">
        <v>-1.0</v>
      </c>
      <c r="T87" s="649">
        <v>32.422</v>
      </c>
      <c r="U87" s="649">
        <v>32.413</v>
      </c>
      <c r="V87" s="649">
        <v>32.291</v>
      </c>
    </row>
    <row r="88">
      <c r="A88" s="649">
        <v>1857.0</v>
      </c>
      <c r="B88" s="649">
        <v>0.0</v>
      </c>
      <c r="C88" s="649">
        <v>10.54</v>
      </c>
      <c r="D88" s="649">
        <v>5.878</v>
      </c>
      <c r="E88" s="649">
        <v>16.48</v>
      </c>
      <c r="F88" s="649">
        <v>18.72</v>
      </c>
      <c r="G88" s="649">
        <v>1.298</v>
      </c>
      <c r="H88" s="649">
        <v>26.98</v>
      </c>
      <c r="I88" s="649">
        <v>27.17</v>
      </c>
      <c r="J88" s="649">
        <v>32.654</v>
      </c>
      <c r="K88" s="649">
        <v>1.0</v>
      </c>
      <c r="L88" s="649">
        <v>-1.0</v>
      </c>
      <c r="M88" s="649">
        <v>-1.0</v>
      </c>
      <c r="N88" s="649">
        <v>-1.0</v>
      </c>
      <c r="O88" s="649">
        <v>-1.0</v>
      </c>
      <c r="P88" s="649">
        <v>-1.0</v>
      </c>
      <c r="Q88" s="649">
        <v>1.0</v>
      </c>
      <c r="R88" s="649">
        <v>1.0</v>
      </c>
      <c r="S88" s="649">
        <v>-1.0</v>
      </c>
      <c r="T88" s="649">
        <v>32.013</v>
      </c>
      <c r="U88" s="649">
        <v>32.893</v>
      </c>
      <c r="V88" s="649">
        <v>32.75</v>
      </c>
    </row>
    <row r="89">
      <c r="A89" s="649">
        <v>1858.0</v>
      </c>
      <c r="B89" s="649">
        <v>0.0</v>
      </c>
      <c r="C89" s="649">
        <v>10.54</v>
      </c>
      <c r="D89" s="649">
        <v>5.878</v>
      </c>
      <c r="E89" s="649">
        <v>16.48</v>
      </c>
      <c r="F89" s="649">
        <v>18.72</v>
      </c>
      <c r="G89" s="649">
        <v>1.348</v>
      </c>
      <c r="H89" s="649">
        <v>26.98</v>
      </c>
      <c r="I89" s="649">
        <v>7.508</v>
      </c>
      <c r="J89" s="649">
        <v>9.793</v>
      </c>
      <c r="K89" s="649">
        <v>1.0</v>
      </c>
      <c r="L89" s="649">
        <v>-1.0</v>
      </c>
      <c r="M89" s="649">
        <v>-1.0</v>
      </c>
      <c r="N89" s="649">
        <v>-1.0</v>
      </c>
      <c r="O89" s="649">
        <v>-1.0</v>
      </c>
      <c r="P89" s="649">
        <v>-1.0</v>
      </c>
      <c r="Q89" s="649">
        <v>1.0</v>
      </c>
      <c r="R89" s="649">
        <v>1.0</v>
      </c>
      <c r="S89" s="649">
        <v>-1.0</v>
      </c>
      <c r="T89" s="649">
        <v>9.914</v>
      </c>
      <c r="U89" s="649">
        <v>9.887</v>
      </c>
      <c r="V89" s="649">
        <v>9.834</v>
      </c>
    </row>
    <row r="90">
      <c r="A90" s="649">
        <v>1859.0</v>
      </c>
      <c r="B90" s="649">
        <v>0.0</v>
      </c>
      <c r="C90" s="649">
        <v>10.539</v>
      </c>
      <c r="D90" s="649">
        <v>5.878</v>
      </c>
      <c r="E90" s="649">
        <v>16.48</v>
      </c>
      <c r="F90" s="649">
        <v>18.72</v>
      </c>
      <c r="G90" s="649">
        <v>1.827</v>
      </c>
      <c r="H90" s="649">
        <v>2.01</v>
      </c>
      <c r="I90" s="649">
        <v>17.812</v>
      </c>
      <c r="J90" s="649">
        <v>19.603</v>
      </c>
      <c r="K90" s="649">
        <v>0.996</v>
      </c>
      <c r="L90" s="649">
        <v>-1.0</v>
      </c>
      <c r="M90" s="649">
        <v>-1.0</v>
      </c>
      <c r="N90" s="649">
        <v>-1.0</v>
      </c>
      <c r="O90" s="649">
        <v>-1.0</v>
      </c>
      <c r="P90" s="649">
        <v>-1.0</v>
      </c>
      <c r="Q90" s="649">
        <v>1.0</v>
      </c>
      <c r="R90" s="649">
        <v>1.0</v>
      </c>
      <c r="S90" s="649">
        <v>-1.0</v>
      </c>
      <c r="T90" s="649">
        <v>19.87</v>
      </c>
      <c r="U90" s="649">
        <v>19.88</v>
      </c>
      <c r="V90" s="649">
        <v>20.274</v>
      </c>
    </row>
    <row r="91">
      <c r="A91" s="649">
        <v>1862.0</v>
      </c>
      <c r="B91" s="649">
        <v>0.0</v>
      </c>
      <c r="C91" s="649">
        <v>10.539</v>
      </c>
      <c r="D91" s="649">
        <v>5.878</v>
      </c>
      <c r="E91" s="649">
        <v>16.48</v>
      </c>
      <c r="F91" s="649">
        <v>18.72</v>
      </c>
      <c r="G91" s="649">
        <v>3.5</v>
      </c>
      <c r="H91" s="649">
        <v>2.01</v>
      </c>
      <c r="I91" s="649">
        <v>17.932</v>
      </c>
      <c r="J91" s="649">
        <v>45.058</v>
      </c>
      <c r="K91" s="649">
        <v>0.999</v>
      </c>
      <c r="L91" s="649">
        <v>-1.0</v>
      </c>
      <c r="M91" s="649">
        <v>-1.0</v>
      </c>
      <c r="N91" s="649">
        <v>-1.0</v>
      </c>
      <c r="O91" s="649">
        <v>-1.0</v>
      </c>
      <c r="P91" s="649">
        <v>-1.0</v>
      </c>
      <c r="Q91" s="649">
        <v>1.0</v>
      </c>
      <c r="R91" s="649">
        <v>1.0</v>
      </c>
      <c r="S91" s="649">
        <v>-1.0</v>
      </c>
      <c r="T91" s="649">
        <v>43.579</v>
      </c>
      <c r="U91" s="649">
        <v>45.566</v>
      </c>
      <c r="V91" s="649">
        <v>45.969</v>
      </c>
    </row>
    <row r="92">
      <c r="A92" s="649">
        <v>1863.0</v>
      </c>
      <c r="B92" s="649">
        <v>0.0</v>
      </c>
      <c r="C92" s="649">
        <v>10.54</v>
      </c>
      <c r="D92" s="649">
        <v>5.878</v>
      </c>
      <c r="E92" s="649">
        <v>16.48</v>
      </c>
      <c r="F92" s="649">
        <v>18.72</v>
      </c>
      <c r="G92" s="649">
        <v>2.565</v>
      </c>
      <c r="H92" s="649">
        <v>2.01</v>
      </c>
      <c r="I92" s="649">
        <v>18.146</v>
      </c>
      <c r="J92" s="649">
        <v>40.601</v>
      </c>
      <c r="K92" s="649">
        <v>0.0</v>
      </c>
      <c r="L92" s="649">
        <v>-1.0</v>
      </c>
      <c r="M92" s="649">
        <v>-1.0</v>
      </c>
      <c r="N92" s="649">
        <v>-1.0</v>
      </c>
      <c r="O92" s="649">
        <v>-1.0</v>
      </c>
      <c r="P92" s="649">
        <v>-1.0</v>
      </c>
      <c r="Q92" s="649">
        <v>1.0</v>
      </c>
      <c r="R92" s="649">
        <v>1.0</v>
      </c>
      <c r="S92" s="649">
        <v>-1.0</v>
      </c>
      <c r="T92" s="649">
        <v>40.44</v>
      </c>
      <c r="U92" s="649">
        <v>40.949</v>
      </c>
      <c r="V92" s="649">
        <v>40.905</v>
      </c>
    </row>
    <row r="93">
      <c r="A93" s="649">
        <v>1865.0</v>
      </c>
      <c r="B93" s="649">
        <v>0.0</v>
      </c>
      <c r="C93" s="649">
        <v>10.537</v>
      </c>
      <c r="D93" s="649">
        <v>5.878</v>
      </c>
      <c r="E93" s="649">
        <v>16.48</v>
      </c>
      <c r="F93" s="649">
        <v>18.72</v>
      </c>
      <c r="G93" s="649">
        <v>2.587</v>
      </c>
      <c r="H93" s="649">
        <v>2.01</v>
      </c>
      <c r="I93" s="649">
        <v>18.877</v>
      </c>
      <c r="J93" s="649">
        <v>46.275</v>
      </c>
      <c r="K93" s="649">
        <v>0.999</v>
      </c>
      <c r="L93" s="649">
        <v>-1.0</v>
      </c>
      <c r="M93" s="649">
        <v>-1.0</v>
      </c>
      <c r="N93" s="649">
        <v>-1.0</v>
      </c>
      <c r="O93" s="649">
        <v>-1.0</v>
      </c>
      <c r="P93" s="649">
        <v>-1.0</v>
      </c>
      <c r="Q93" s="649">
        <v>1.0</v>
      </c>
      <c r="R93" s="649">
        <v>1.0</v>
      </c>
      <c r="S93" s="649">
        <v>-1.0</v>
      </c>
      <c r="T93" s="649">
        <v>44.856</v>
      </c>
      <c r="U93" s="649">
        <v>46.573</v>
      </c>
      <c r="V93" s="649">
        <v>46.407</v>
      </c>
    </row>
    <row r="94">
      <c r="A94" s="649">
        <v>1866.0</v>
      </c>
      <c r="B94" s="649">
        <v>0.0</v>
      </c>
      <c r="C94" s="649">
        <v>10.538</v>
      </c>
      <c r="D94" s="649">
        <v>5.878</v>
      </c>
      <c r="E94" s="649">
        <v>16.48</v>
      </c>
      <c r="F94" s="649">
        <v>18.72</v>
      </c>
      <c r="G94" s="649">
        <v>2.882</v>
      </c>
      <c r="H94" s="649">
        <v>2.01</v>
      </c>
      <c r="I94" s="649">
        <v>18.23</v>
      </c>
      <c r="J94" s="649">
        <v>46.258</v>
      </c>
      <c r="K94" s="649">
        <v>0.999</v>
      </c>
      <c r="L94" s="649">
        <v>-1.0</v>
      </c>
      <c r="M94" s="649">
        <v>-1.0</v>
      </c>
      <c r="N94" s="649">
        <v>-1.0</v>
      </c>
      <c r="O94" s="649">
        <v>-1.0</v>
      </c>
      <c r="P94" s="649">
        <v>-1.0</v>
      </c>
      <c r="Q94" s="649">
        <v>1.0</v>
      </c>
      <c r="R94" s="649">
        <v>1.0</v>
      </c>
      <c r="S94" s="649">
        <v>-1.0</v>
      </c>
      <c r="T94" s="649">
        <v>44.619</v>
      </c>
      <c r="U94" s="649">
        <v>46.606</v>
      </c>
      <c r="V94" s="649">
        <v>46.591</v>
      </c>
    </row>
    <row r="95">
      <c r="A95" s="649">
        <v>1867.0</v>
      </c>
      <c r="B95" s="649">
        <v>0.0</v>
      </c>
      <c r="C95" s="649">
        <v>10.538</v>
      </c>
      <c r="D95" s="649">
        <v>5.878</v>
      </c>
      <c r="E95" s="649">
        <v>16.48</v>
      </c>
      <c r="F95" s="649">
        <v>18.72</v>
      </c>
      <c r="G95" s="649">
        <v>3.025</v>
      </c>
      <c r="H95" s="649">
        <v>2.01</v>
      </c>
      <c r="I95" s="649">
        <v>18.376</v>
      </c>
      <c r="J95" s="649">
        <v>50.631</v>
      </c>
      <c r="K95" s="649">
        <v>0.999</v>
      </c>
      <c r="L95" s="649">
        <v>-1.0</v>
      </c>
      <c r="M95" s="649">
        <v>-1.0</v>
      </c>
      <c r="N95" s="649">
        <v>-1.0</v>
      </c>
      <c r="O95" s="649">
        <v>-1.0</v>
      </c>
      <c r="P95" s="649">
        <v>-1.0</v>
      </c>
      <c r="Q95" s="649">
        <v>1.0</v>
      </c>
      <c r="R95" s="649">
        <v>1.0</v>
      </c>
      <c r="S95" s="649">
        <v>-1.0</v>
      </c>
      <c r="T95" s="649">
        <v>49.825</v>
      </c>
      <c r="U95" s="649">
        <v>50.999</v>
      </c>
      <c r="V95" s="649">
        <v>50.893</v>
      </c>
    </row>
    <row r="96">
      <c r="A96" s="649">
        <v>1868.0</v>
      </c>
      <c r="B96" s="649">
        <v>0.0</v>
      </c>
      <c r="C96" s="649">
        <v>10.538</v>
      </c>
      <c r="D96" s="649">
        <v>5.878</v>
      </c>
      <c r="E96" s="649">
        <v>16.48</v>
      </c>
      <c r="F96" s="649">
        <v>18.72</v>
      </c>
      <c r="G96" s="649">
        <v>1.415</v>
      </c>
      <c r="H96" s="649">
        <v>2.01</v>
      </c>
      <c r="I96" s="649">
        <v>18.582</v>
      </c>
      <c r="J96" s="649">
        <v>25.432</v>
      </c>
      <c r="K96" s="649">
        <v>-0.505</v>
      </c>
      <c r="L96" s="649">
        <v>-1.0</v>
      </c>
      <c r="M96" s="649">
        <v>-1.0</v>
      </c>
      <c r="N96" s="649">
        <v>2.0</v>
      </c>
      <c r="O96" s="649">
        <v>-1.0</v>
      </c>
      <c r="P96" s="649">
        <v>-1.0</v>
      </c>
      <c r="Q96" s="649">
        <v>-1.0</v>
      </c>
      <c r="R96" s="649">
        <v>1.0</v>
      </c>
      <c r="S96" s="649">
        <v>-1.0</v>
      </c>
      <c r="T96" s="649">
        <v>25.523</v>
      </c>
      <c r="U96" s="649">
        <v>25.558</v>
      </c>
      <c r="V96" s="649">
        <v>25.477</v>
      </c>
    </row>
    <row r="97">
      <c r="A97" s="649">
        <v>1875.0</v>
      </c>
      <c r="B97" s="649">
        <v>0.0</v>
      </c>
      <c r="C97" s="649">
        <v>10.538</v>
      </c>
      <c r="D97" s="649">
        <v>5.878</v>
      </c>
      <c r="E97" s="649">
        <v>16.48</v>
      </c>
      <c r="F97" s="649">
        <v>18.72</v>
      </c>
      <c r="G97" s="649">
        <v>2.489</v>
      </c>
      <c r="H97" s="649">
        <v>2.01</v>
      </c>
      <c r="I97" s="649">
        <v>13.287</v>
      </c>
      <c r="J97" s="649">
        <v>30.755</v>
      </c>
      <c r="K97" s="649">
        <v>1.0</v>
      </c>
      <c r="L97" s="649">
        <v>-1.0</v>
      </c>
      <c r="M97" s="649">
        <v>-1.0</v>
      </c>
      <c r="N97" s="649">
        <v>-1.0</v>
      </c>
      <c r="O97" s="649">
        <v>-1.0</v>
      </c>
      <c r="P97" s="649">
        <v>-1.0</v>
      </c>
      <c r="Q97" s="649">
        <v>1.0</v>
      </c>
      <c r="R97" s="649">
        <v>1.0</v>
      </c>
      <c r="S97" s="649">
        <v>-1.0</v>
      </c>
      <c r="T97" s="649">
        <v>29.588</v>
      </c>
      <c r="U97" s="649">
        <v>30.995</v>
      </c>
      <c r="V97" s="649">
        <v>30.927</v>
      </c>
    </row>
    <row r="98">
      <c r="A98" s="649">
        <v>1876.0</v>
      </c>
      <c r="B98" s="649">
        <v>0.0</v>
      </c>
      <c r="C98" s="649">
        <v>10.538</v>
      </c>
      <c r="D98" s="649">
        <v>5.878</v>
      </c>
      <c r="E98" s="649">
        <v>16.48</v>
      </c>
      <c r="F98" s="649">
        <v>18.72</v>
      </c>
      <c r="G98" s="649">
        <v>2.919</v>
      </c>
      <c r="H98" s="649">
        <v>2.01</v>
      </c>
      <c r="I98" s="649">
        <v>6.759</v>
      </c>
      <c r="J98" s="649">
        <v>17.762</v>
      </c>
      <c r="K98" s="649">
        <v>1.0</v>
      </c>
      <c r="L98" s="649">
        <v>-1.0</v>
      </c>
      <c r="M98" s="649">
        <v>-1.0</v>
      </c>
      <c r="N98" s="649">
        <v>-1.0</v>
      </c>
      <c r="O98" s="649">
        <v>-1.0</v>
      </c>
      <c r="P98" s="649">
        <v>-1.0</v>
      </c>
      <c r="Q98" s="649">
        <v>1.0</v>
      </c>
      <c r="R98" s="649">
        <v>1.0</v>
      </c>
      <c r="S98" s="649">
        <v>-1.0</v>
      </c>
      <c r="T98" s="649">
        <v>17.256</v>
      </c>
      <c r="U98" s="649">
        <v>18.007</v>
      </c>
      <c r="V98" s="649">
        <v>18.046</v>
      </c>
    </row>
    <row r="99">
      <c r="A99" s="649">
        <v>1877.0</v>
      </c>
      <c r="B99" s="649">
        <v>0.0</v>
      </c>
      <c r="C99" s="649">
        <v>10.538</v>
      </c>
      <c r="D99" s="649">
        <v>5.878</v>
      </c>
      <c r="E99" s="649">
        <v>16.48</v>
      </c>
      <c r="F99" s="649">
        <v>18.72</v>
      </c>
      <c r="G99" s="649">
        <v>3.033</v>
      </c>
      <c r="H99" s="649">
        <v>1.01</v>
      </c>
      <c r="I99" s="649">
        <v>27.17</v>
      </c>
      <c r="J99" s="649">
        <v>74.645</v>
      </c>
      <c r="K99" s="649">
        <v>1.0</v>
      </c>
      <c r="L99" s="649">
        <v>-1.0</v>
      </c>
      <c r="M99" s="649">
        <v>-1.0</v>
      </c>
      <c r="N99" s="649">
        <v>-1.0</v>
      </c>
      <c r="O99" s="649">
        <v>-1.0</v>
      </c>
      <c r="P99" s="649">
        <v>-1.0</v>
      </c>
      <c r="Q99" s="649">
        <v>1.0</v>
      </c>
      <c r="R99" s="649">
        <v>1.0</v>
      </c>
      <c r="S99" s="649">
        <v>-1.0</v>
      </c>
      <c r="T99" s="649">
        <v>75.038</v>
      </c>
      <c r="U99" s="649">
        <v>75.097</v>
      </c>
      <c r="V99" s="649">
        <v>74.922</v>
      </c>
    </row>
    <row r="100">
      <c r="A100" s="649">
        <v>1878.0</v>
      </c>
      <c r="B100" s="649">
        <v>0.0</v>
      </c>
      <c r="C100" s="649">
        <v>10.537</v>
      </c>
      <c r="D100" s="649">
        <v>5.878</v>
      </c>
      <c r="E100" s="649">
        <v>16.48</v>
      </c>
      <c r="F100" s="649">
        <v>18.72</v>
      </c>
      <c r="G100" s="649">
        <v>3.033</v>
      </c>
      <c r="H100" s="649">
        <v>1.01</v>
      </c>
      <c r="I100" s="649">
        <v>27.329</v>
      </c>
      <c r="J100" s="649">
        <v>73.233</v>
      </c>
      <c r="K100" s="649">
        <v>1.002</v>
      </c>
      <c r="L100" s="649">
        <v>-1.0</v>
      </c>
      <c r="M100" s="649">
        <v>-1.0</v>
      </c>
      <c r="N100" s="649">
        <v>-1.0</v>
      </c>
      <c r="O100" s="649">
        <v>-1.0</v>
      </c>
      <c r="P100" s="649">
        <v>-1.0</v>
      </c>
      <c r="Q100" s="649">
        <v>1.0</v>
      </c>
      <c r="R100" s="649">
        <v>1.0</v>
      </c>
      <c r="S100" s="649">
        <v>-1.0</v>
      </c>
      <c r="T100" s="649">
        <v>71.528</v>
      </c>
      <c r="U100" s="649">
        <v>73.682</v>
      </c>
      <c r="V100" s="649">
        <v>73.574</v>
      </c>
    </row>
    <row r="101">
      <c r="A101" s="649">
        <v>1881.0</v>
      </c>
      <c r="B101" s="649">
        <v>0.0</v>
      </c>
      <c r="C101" s="649">
        <v>10.537</v>
      </c>
      <c r="D101" s="649">
        <v>5.878</v>
      </c>
      <c r="E101" s="649">
        <v>16.48</v>
      </c>
      <c r="F101" s="649">
        <v>18.72</v>
      </c>
      <c r="G101" s="649">
        <v>2.249</v>
      </c>
      <c r="H101" s="649">
        <v>1.01</v>
      </c>
      <c r="I101" s="649">
        <v>15.981</v>
      </c>
      <c r="J101" s="649">
        <v>16.928</v>
      </c>
      <c r="K101" s="649">
        <v>0.999</v>
      </c>
      <c r="L101" s="649">
        <v>-1.0</v>
      </c>
      <c r="M101" s="649">
        <v>-1.0</v>
      </c>
      <c r="N101" s="649">
        <v>-1.0</v>
      </c>
      <c r="O101" s="649">
        <v>-1.0</v>
      </c>
      <c r="P101" s="649">
        <v>-1.0</v>
      </c>
      <c r="Q101" s="649">
        <v>1.0</v>
      </c>
      <c r="R101" s="649">
        <v>1.0</v>
      </c>
      <c r="S101" s="649">
        <v>-1.0</v>
      </c>
      <c r="T101" s="649">
        <v>16.436</v>
      </c>
      <c r="U101" s="649">
        <v>17.179</v>
      </c>
      <c r="V101" s="649">
        <v>18.023</v>
      </c>
    </row>
    <row r="102">
      <c r="A102" s="649">
        <v>1882.0</v>
      </c>
      <c r="B102" s="649">
        <v>0.0</v>
      </c>
      <c r="C102" s="649">
        <v>10.54</v>
      </c>
      <c r="D102" s="649">
        <v>5.878</v>
      </c>
      <c r="E102" s="649">
        <v>16.48</v>
      </c>
      <c r="F102" s="649">
        <v>18.72</v>
      </c>
      <c r="G102" s="649">
        <v>2.641</v>
      </c>
      <c r="H102" s="649">
        <v>1.01</v>
      </c>
      <c r="I102" s="649">
        <v>17.865</v>
      </c>
      <c r="J102" s="649">
        <v>33.923</v>
      </c>
      <c r="K102" s="649">
        <v>1.0</v>
      </c>
      <c r="L102" s="649">
        <v>-1.0</v>
      </c>
      <c r="M102" s="649">
        <v>-1.0</v>
      </c>
      <c r="N102" s="649">
        <v>-1.0</v>
      </c>
      <c r="O102" s="649">
        <v>-1.0</v>
      </c>
      <c r="P102" s="649">
        <v>-1.0</v>
      </c>
      <c r="Q102" s="649">
        <v>1.0</v>
      </c>
      <c r="R102" s="649">
        <v>1.0</v>
      </c>
      <c r="S102" s="649">
        <v>-1.0</v>
      </c>
      <c r="T102" s="649">
        <v>33.959</v>
      </c>
      <c r="U102" s="649">
        <v>34.263</v>
      </c>
      <c r="V102" s="649">
        <v>34.623</v>
      </c>
    </row>
    <row r="103">
      <c r="A103" s="649">
        <v>1883.0</v>
      </c>
      <c r="B103" s="649">
        <v>0.0</v>
      </c>
      <c r="C103" s="649">
        <v>10.54</v>
      </c>
      <c r="D103" s="649">
        <v>5.878</v>
      </c>
      <c r="E103" s="649">
        <v>16.48</v>
      </c>
      <c r="F103" s="649">
        <v>18.72</v>
      </c>
      <c r="G103" s="649">
        <v>3.152</v>
      </c>
      <c r="H103" s="649">
        <v>1.01</v>
      </c>
      <c r="I103" s="649">
        <v>25.53</v>
      </c>
      <c r="J103" s="649">
        <v>32.596</v>
      </c>
      <c r="K103" s="649">
        <v>1.0</v>
      </c>
      <c r="L103" s="649">
        <v>-1.0</v>
      </c>
      <c r="M103" s="649">
        <v>-1.0</v>
      </c>
      <c r="N103" s="649">
        <v>-1.0</v>
      </c>
      <c r="O103" s="649">
        <v>-1.0</v>
      </c>
      <c r="P103" s="649">
        <v>-1.0</v>
      </c>
      <c r="Q103" s="649">
        <v>1.0</v>
      </c>
      <c r="R103" s="649">
        <v>1.0</v>
      </c>
      <c r="S103" s="649">
        <v>-1.0</v>
      </c>
      <c r="T103" s="649">
        <v>33.209</v>
      </c>
      <c r="U103" s="649">
        <v>33.173</v>
      </c>
      <c r="V103" s="649">
        <v>34.356</v>
      </c>
    </row>
    <row r="104">
      <c r="A104" s="649">
        <v>1884.0</v>
      </c>
      <c r="B104" s="649">
        <v>0.0</v>
      </c>
      <c r="C104" s="649">
        <v>10.54</v>
      </c>
      <c r="D104" s="649">
        <v>6.667</v>
      </c>
      <c r="E104" s="649">
        <v>12.47</v>
      </c>
      <c r="F104" s="649">
        <v>18.72</v>
      </c>
      <c r="G104" s="649">
        <v>1.349</v>
      </c>
      <c r="H104" s="649">
        <v>-1.0</v>
      </c>
      <c r="I104" s="649">
        <v>28.15</v>
      </c>
      <c r="J104" s="649">
        <v>36.234</v>
      </c>
      <c r="K104" s="649">
        <v>1.0</v>
      </c>
      <c r="L104" s="649">
        <v>-1.0</v>
      </c>
      <c r="M104" s="649">
        <v>-1.0</v>
      </c>
      <c r="N104" s="649">
        <v>-1.0</v>
      </c>
      <c r="O104" s="649">
        <v>-1.0</v>
      </c>
      <c r="P104" s="649">
        <v>-1.0</v>
      </c>
      <c r="Q104" s="649">
        <v>1.0</v>
      </c>
      <c r="R104" s="649">
        <v>1.0</v>
      </c>
      <c r="S104" s="649">
        <v>-1.0</v>
      </c>
      <c r="T104" s="649">
        <v>34.56</v>
      </c>
      <c r="U104" s="649">
        <v>36.337</v>
      </c>
      <c r="V104" s="649">
        <v>36.294</v>
      </c>
    </row>
    <row r="105">
      <c r="A105" s="649">
        <v>1885.0</v>
      </c>
      <c r="B105" s="649">
        <v>0.0</v>
      </c>
      <c r="C105" s="649">
        <v>10.538</v>
      </c>
      <c r="D105" s="649">
        <v>5.878</v>
      </c>
      <c r="E105" s="649">
        <v>16.48</v>
      </c>
      <c r="F105" s="649">
        <v>18.72</v>
      </c>
      <c r="G105" s="649">
        <v>2.5</v>
      </c>
      <c r="H105" s="649">
        <v>1.01</v>
      </c>
      <c r="I105" s="649">
        <v>27.829</v>
      </c>
      <c r="J105" s="649">
        <v>65.451</v>
      </c>
      <c r="K105" s="649">
        <v>1.0</v>
      </c>
      <c r="L105" s="649">
        <v>-1.0</v>
      </c>
      <c r="M105" s="649">
        <v>-1.0</v>
      </c>
      <c r="N105" s="649">
        <v>-1.0</v>
      </c>
      <c r="O105" s="649">
        <v>-1.0</v>
      </c>
      <c r="P105" s="649">
        <v>-1.0</v>
      </c>
      <c r="Q105" s="649">
        <v>1.0</v>
      </c>
      <c r="R105" s="649">
        <v>1.0</v>
      </c>
      <c r="S105" s="649">
        <v>-1.0</v>
      </c>
      <c r="T105" s="649">
        <v>63.187</v>
      </c>
      <c r="U105" s="649">
        <v>65.645</v>
      </c>
      <c r="V105" s="649">
        <v>65.595</v>
      </c>
    </row>
    <row r="106">
      <c r="A106" s="649">
        <v>1886.0</v>
      </c>
      <c r="B106" s="649">
        <v>0.0</v>
      </c>
      <c r="C106" s="649">
        <v>10.538</v>
      </c>
      <c r="D106" s="649">
        <v>5.878</v>
      </c>
      <c r="E106" s="649">
        <v>16.48</v>
      </c>
      <c r="F106" s="649">
        <v>18.72</v>
      </c>
      <c r="G106" s="649">
        <v>2.599</v>
      </c>
      <c r="H106" s="649">
        <v>1.01</v>
      </c>
      <c r="I106" s="649">
        <v>18.939</v>
      </c>
      <c r="J106" s="649">
        <v>46.825</v>
      </c>
      <c r="K106" s="649">
        <v>1.0</v>
      </c>
      <c r="L106" s="649">
        <v>-1.0</v>
      </c>
      <c r="M106" s="649">
        <v>-1.0</v>
      </c>
      <c r="N106" s="649">
        <v>-1.0</v>
      </c>
      <c r="O106" s="649">
        <v>-1.0</v>
      </c>
      <c r="P106" s="649">
        <v>-1.0</v>
      </c>
      <c r="Q106" s="649">
        <v>1.0</v>
      </c>
      <c r="R106" s="649">
        <v>1.0</v>
      </c>
      <c r="S106" s="649">
        <v>-1.0</v>
      </c>
      <c r="T106" s="649">
        <v>46.971</v>
      </c>
      <c r="U106" s="649">
        <v>46.985</v>
      </c>
      <c r="V106" s="649">
        <v>46.952</v>
      </c>
    </row>
    <row r="107">
      <c r="A107" s="649">
        <v>1887.0</v>
      </c>
      <c r="B107" s="649">
        <v>0.0</v>
      </c>
      <c r="C107" s="649">
        <v>10.538</v>
      </c>
      <c r="D107" s="649">
        <v>5.878</v>
      </c>
      <c r="E107" s="649">
        <v>16.48</v>
      </c>
      <c r="F107" s="649">
        <v>18.72</v>
      </c>
      <c r="G107" s="649">
        <v>2.317</v>
      </c>
      <c r="H107" s="649">
        <v>1.01</v>
      </c>
      <c r="I107" s="649">
        <v>9.601</v>
      </c>
      <c r="J107" s="649">
        <v>21.28</v>
      </c>
      <c r="K107" s="649">
        <v>1.0</v>
      </c>
      <c r="L107" s="649">
        <v>-1.0</v>
      </c>
      <c r="M107" s="649">
        <v>-1.0</v>
      </c>
      <c r="N107" s="649">
        <v>-1.0</v>
      </c>
      <c r="O107" s="649">
        <v>-1.0</v>
      </c>
      <c r="P107" s="649">
        <v>-1.0</v>
      </c>
      <c r="Q107" s="649">
        <v>1.0</v>
      </c>
      <c r="R107" s="649">
        <v>1.0</v>
      </c>
      <c r="S107" s="649">
        <v>-1.0</v>
      </c>
      <c r="T107" s="649">
        <v>21.024</v>
      </c>
      <c r="U107" s="649">
        <v>21.398</v>
      </c>
      <c r="V107" s="649">
        <v>21.379</v>
      </c>
    </row>
    <row r="108">
      <c r="A108" s="649">
        <v>1888.0</v>
      </c>
      <c r="B108" s="649">
        <v>0.0</v>
      </c>
      <c r="C108" s="649">
        <v>10.54</v>
      </c>
      <c r="D108" s="649">
        <v>5.878</v>
      </c>
      <c r="E108" s="649">
        <v>16.48</v>
      </c>
      <c r="F108" s="649">
        <v>18.72</v>
      </c>
      <c r="G108" s="649">
        <v>1.608</v>
      </c>
      <c r="H108" s="649">
        <v>26.98</v>
      </c>
      <c r="I108" s="649">
        <v>27.128</v>
      </c>
      <c r="J108" s="649">
        <v>35.019</v>
      </c>
      <c r="K108" s="649">
        <v>1.0</v>
      </c>
      <c r="L108" s="649">
        <v>-1.0</v>
      </c>
      <c r="M108" s="649">
        <v>-1.0</v>
      </c>
      <c r="N108" s="649">
        <v>-1.0</v>
      </c>
      <c r="O108" s="649">
        <v>-1.0</v>
      </c>
      <c r="P108" s="649">
        <v>-1.0</v>
      </c>
      <c r="Q108" s="649">
        <v>1.0</v>
      </c>
      <c r="R108" s="649">
        <v>1.0</v>
      </c>
      <c r="S108" s="649">
        <v>-1.0</v>
      </c>
      <c r="T108" s="649">
        <v>33.492</v>
      </c>
      <c r="U108" s="649">
        <v>35.172</v>
      </c>
      <c r="V108" s="649">
        <v>35.32</v>
      </c>
    </row>
    <row r="109">
      <c r="A109" s="649">
        <v>1889.0</v>
      </c>
      <c r="B109" s="649">
        <v>0.0</v>
      </c>
      <c r="C109" s="649">
        <v>10.538</v>
      </c>
      <c r="D109" s="649">
        <v>5.878</v>
      </c>
      <c r="E109" s="649">
        <v>16.48</v>
      </c>
      <c r="F109" s="649">
        <v>18.72</v>
      </c>
      <c r="G109" s="649">
        <v>2.551</v>
      </c>
      <c r="H109" s="649">
        <v>26.98</v>
      </c>
      <c r="I109" s="649">
        <v>7.729</v>
      </c>
      <c r="J109" s="649">
        <v>17.593</v>
      </c>
      <c r="K109" s="649">
        <v>1.0</v>
      </c>
      <c r="L109" s="649">
        <v>-1.0</v>
      </c>
      <c r="M109" s="649">
        <v>-1.0</v>
      </c>
      <c r="N109" s="649">
        <v>-1.0</v>
      </c>
      <c r="O109" s="649">
        <v>-1.0</v>
      </c>
      <c r="P109" s="649">
        <v>-1.0</v>
      </c>
      <c r="Q109" s="649">
        <v>1.0</v>
      </c>
      <c r="R109" s="649">
        <v>1.0</v>
      </c>
      <c r="S109" s="649">
        <v>-1.0</v>
      </c>
      <c r="T109" s="649">
        <v>16.938</v>
      </c>
      <c r="U109" s="649">
        <v>17.762</v>
      </c>
      <c r="V109" s="649">
        <v>17.852</v>
      </c>
    </row>
    <row r="110">
      <c r="A110" s="649">
        <v>1890.0</v>
      </c>
      <c r="B110" s="649">
        <v>0.0</v>
      </c>
      <c r="C110" s="649">
        <v>10.538</v>
      </c>
      <c r="D110" s="649">
        <v>5.878</v>
      </c>
      <c r="E110" s="649">
        <v>16.48</v>
      </c>
      <c r="F110" s="649">
        <v>18.72</v>
      </c>
      <c r="G110" s="649">
        <v>2.631</v>
      </c>
      <c r="H110" s="649">
        <v>2.01</v>
      </c>
      <c r="I110" s="649">
        <v>18.926</v>
      </c>
      <c r="J110" s="649">
        <v>47.373</v>
      </c>
      <c r="K110" s="649">
        <v>0.999</v>
      </c>
      <c r="L110" s="649">
        <v>-1.0</v>
      </c>
      <c r="M110" s="649">
        <v>-1.0</v>
      </c>
      <c r="N110" s="649">
        <v>-1.0</v>
      </c>
      <c r="O110" s="649">
        <v>-1.0</v>
      </c>
      <c r="P110" s="649">
        <v>-1.0</v>
      </c>
      <c r="Q110" s="649">
        <v>1.0</v>
      </c>
      <c r="R110" s="649">
        <v>1.0</v>
      </c>
      <c r="S110" s="649">
        <v>-1.0</v>
      </c>
      <c r="T110" s="649">
        <v>47.406</v>
      </c>
      <c r="U110" s="649">
        <v>47.529</v>
      </c>
      <c r="V110" s="649">
        <v>47.5</v>
      </c>
    </row>
    <row r="111">
      <c r="A111" s="649">
        <v>1891.0</v>
      </c>
      <c r="B111" s="649">
        <v>0.0</v>
      </c>
      <c r="C111" s="649">
        <v>10.538</v>
      </c>
      <c r="D111" s="649">
        <v>5.878</v>
      </c>
      <c r="E111" s="649">
        <v>16.48</v>
      </c>
      <c r="F111" s="649">
        <v>18.72</v>
      </c>
      <c r="G111" s="649">
        <v>2.825</v>
      </c>
      <c r="H111" s="649">
        <v>2.01</v>
      </c>
      <c r="I111" s="649">
        <v>18.836</v>
      </c>
      <c r="J111" s="649">
        <v>51.178</v>
      </c>
      <c r="K111" s="649">
        <v>0.991</v>
      </c>
      <c r="L111" s="649">
        <v>-1.0</v>
      </c>
      <c r="M111" s="649">
        <v>-1.0</v>
      </c>
      <c r="N111" s="649">
        <v>-1.0</v>
      </c>
      <c r="O111" s="649">
        <v>-1.0</v>
      </c>
      <c r="P111" s="649">
        <v>-1.0</v>
      </c>
      <c r="Q111" s="649">
        <v>1.0</v>
      </c>
      <c r="R111" s="649">
        <v>1.0</v>
      </c>
      <c r="S111" s="649">
        <v>-1.0</v>
      </c>
      <c r="T111" s="649">
        <v>50.198</v>
      </c>
      <c r="U111" s="649">
        <v>51.337</v>
      </c>
      <c r="V111" s="649">
        <v>51.288</v>
      </c>
    </row>
    <row r="112">
      <c r="A112" s="649">
        <v>1892.0</v>
      </c>
      <c r="B112" s="649">
        <v>0.0</v>
      </c>
      <c r="C112" s="649">
        <v>10.538</v>
      </c>
      <c r="D112" s="649">
        <v>5.878</v>
      </c>
      <c r="E112" s="649">
        <v>16.48</v>
      </c>
      <c r="F112" s="649">
        <v>18.72</v>
      </c>
      <c r="G112" s="649">
        <v>3.352</v>
      </c>
      <c r="H112" s="649">
        <v>2.01</v>
      </c>
      <c r="I112" s="649">
        <v>18.944</v>
      </c>
      <c r="J112" s="649">
        <v>61.831</v>
      </c>
      <c r="K112" s="649">
        <v>0.916</v>
      </c>
      <c r="L112" s="649">
        <v>-1.0</v>
      </c>
      <c r="M112" s="649">
        <v>-1.0</v>
      </c>
      <c r="N112" s="649">
        <v>-1.0</v>
      </c>
      <c r="O112" s="649">
        <v>-1.0</v>
      </c>
      <c r="P112" s="649">
        <v>-1.0</v>
      </c>
      <c r="Q112" s="649">
        <v>1.0</v>
      </c>
      <c r="R112" s="649">
        <v>1.0</v>
      </c>
      <c r="S112" s="649">
        <v>-1.0</v>
      </c>
      <c r="T112" s="649">
        <v>59.071</v>
      </c>
      <c r="U112" s="649">
        <v>62.022</v>
      </c>
      <c r="V112" s="649">
        <v>61.921</v>
      </c>
    </row>
    <row r="113">
      <c r="A113" s="649">
        <v>1893.0</v>
      </c>
      <c r="B113" s="649">
        <v>0.0</v>
      </c>
      <c r="C113" s="649">
        <v>10.538</v>
      </c>
      <c r="D113" s="649">
        <v>5.878</v>
      </c>
      <c r="E113" s="649">
        <v>16.48</v>
      </c>
      <c r="F113" s="649">
        <v>18.72</v>
      </c>
      <c r="G113" s="649">
        <v>1.294</v>
      </c>
      <c r="H113" s="649">
        <v>2.01</v>
      </c>
      <c r="I113" s="649">
        <v>18.777</v>
      </c>
      <c r="J113" s="649">
        <v>24.025</v>
      </c>
      <c r="K113" s="649">
        <v>-0.323</v>
      </c>
      <c r="L113" s="649">
        <v>-1.0</v>
      </c>
      <c r="M113" s="649">
        <v>-1.0</v>
      </c>
      <c r="N113" s="649">
        <v>2.0</v>
      </c>
      <c r="O113" s="649">
        <v>-1.0</v>
      </c>
      <c r="P113" s="649">
        <v>-1.0</v>
      </c>
      <c r="Q113" s="649">
        <v>-1.0</v>
      </c>
      <c r="R113" s="649">
        <v>1.0</v>
      </c>
      <c r="S113" s="649">
        <v>-1.0</v>
      </c>
      <c r="T113" s="649">
        <v>22.909</v>
      </c>
      <c r="U113" s="649">
        <v>24.082</v>
      </c>
      <c r="V113" s="649">
        <v>24.04</v>
      </c>
    </row>
    <row r="114">
      <c r="A114" s="649">
        <v>1895.0</v>
      </c>
      <c r="B114" s="649">
        <v>0.0</v>
      </c>
      <c r="C114" s="649">
        <v>10.538</v>
      </c>
      <c r="D114" s="649">
        <v>5.878</v>
      </c>
      <c r="E114" s="649">
        <v>16.48</v>
      </c>
      <c r="F114" s="649">
        <v>18.72</v>
      </c>
      <c r="G114" s="649">
        <v>1.425</v>
      </c>
      <c r="H114" s="649">
        <v>2.01</v>
      </c>
      <c r="I114" s="649">
        <v>18.74</v>
      </c>
      <c r="J114" s="649">
        <v>25.554</v>
      </c>
      <c r="K114" s="649">
        <v>-0.059</v>
      </c>
      <c r="L114" s="649">
        <v>-1.0</v>
      </c>
      <c r="M114" s="649">
        <v>-1.0</v>
      </c>
      <c r="N114" s="649">
        <v>17.0</v>
      </c>
      <c r="O114" s="649">
        <v>-1.0</v>
      </c>
      <c r="P114" s="649">
        <v>-1.0</v>
      </c>
      <c r="Q114" s="649">
        <v>-1.0</v>
      </c>
      <c r="R114" s="649">
        <v>1.0</v>
      </c>
      <c r="S114" s="649">
        <v>-1.0</v>
      </c>
      <c r="T114" s="649">
        <v>25.578</v>
      </c>
      <c r="U114" s="649">
        <v>25.64</v>
      </c>
      <c r="V114" s="649">
        <v>25.619</v>
      </c>
    </row>
    <row r="115">
      <c r="A115" s="649">
        <v>1896.0</v>
      </c>
      <c r="B115" s="649">
        <v>0.0</v>
      </c>
      <c r="C115" s="649">
        <v>10.538</v>
      </c>
      <c r="D115" s="649">
        <v>5.878</v>
      </c>
      <c r="E115" s="649">
        <v>16.48</v>
      </c>
      <c r="F115" s="649">
        <v>18.72</v>
      </c>
      <c r="G115" s="649">
        <v>3.658</v>
      </c>
      <c r="H115" s="649">
        <v>1.01</v>
      </c>
      <c r="I115" s="649">
        <v>27.994</v>
      </c>
      <c r="J115" s="649">
        <v>96.034</v>
      </c>
      <c r="K115" s="649">
        <v>0.999</v>
      </c>
      <c r="L115" s="649">
        <v>-1.0</v>
      </c>
      <c r="M115" s="649">
        <v>-1.0</v>
      </c>
      <c r="N115" s="649">
        <v>-1.0</v>
      </c>
      <c r="O115" s="649">
        <v>-1.0</v>
      </c>
      <c r="P115" s="649">
        <v>-1.0</v>
      </c>
      <c r="Q115" s="649">
        <v>1.0</v>
      </c>
      <c r="R115" s="649">
        <v>1.0</v>
      </c>
      <c r="S115" s="649">
        <v>-1.0</v>
      </c>
      <c r="T115" s="649">
        <v>94.907</v>
      </c>
      <c r="U115" s="649">
        <v>96.255</v>
      </c>
      <c r="V115" s="649">
        <v>96.261</v>
      </c>
    </row>
    <row r="116">
      <c r="A116" s="649">
        <v>1897.0</v>
      </c>
      <c r="B116" s="649">
        <v>0.0</v>
      </c>
      <c r="C116" s="649">
        <v>10.538</v>
      </c>
      <c r="D116" s="649">
        <v>5.878</v>
      </c>
      <c r="E116" s="649">
        <v>16.48</v>
      </c>
      <c r="F116" s="649">
        <v>18.72</v>
      </c>
      <c r="G116" s="649">
        <v>3.228</v>
      </c>
      <c r="H116" s="649">
        <v>1.01</v>
      </c>
      <c r="I116" s="649">
        <v>27.257</v>
      </c>
      <c r="J116" s="649">
        <v>80.668</v>
      </c>
      <c r="K116" s="649">
        <v>1.0</v>
      </c>
      <c r="L116" s="649">
        <v>-1.0</v>
      </c>
      <c r="M116" s="649">
        <v>-1.0</v>
      </c>
      <c r="N116" s="649">
        <v>-1.0</v>
      </c>
      <c r="O116" s="649">
        <v>-1.0</v>
      </c>
      <c r="P116" s="649">
        <v>-1.0</v>
      </c>
      <c r="Q116" s="649">
        <v>1.0</v>
      </c>
      <c r="R116" s="649">
        <v>1.0</v>
      </c>
      <c r="S116" s="649">
        <v>-1.0</v>
      </c>
      <c r="T116" s="649">
        <v>76.916</v>
      </c>
      <c r="U116" s="649">
        <v>80.895</v>
      </c>
      <c r="V116" s="649">
        <v>80.931</v>
      </c>
    </row>
    <row r="117">
      <c r="A117" s="649">
        <v>1898.0</v>
      </c>
      <c r="B117" s="649">
        <v>0.0</v>
      </c>
      <c r="C117" s="649">
        <v>10.538</v>
      </c>
      <c r="D117" s="649">
        <v>5.878</v>
      </c>
      <c r="E117" s="649">
        <v>16.48</v>
      </c>
      <c r="F117" s="649">
        <v>18.72</v>
      </c>
      <c r="G117" s="649">
        <v>4.043</v>
      </c>
      <c r="H117" s="649">
        <v>1.01</v>
      </c>
      <c r="I117" s="650" t="s">
        <v>1044</v>
      </c>
      <c r="J117" s="649">
        <v>1.0</v>
      </c>
      <c r="K117" s="649">
        <v>-1.0</v>
      </c>
      <c r="L117" s="649">
        <v>-1.0</v>
      </c>
      <c r="M117" s="649">
        <v>-1.0</v>
      </c>
      <c r="N117" s="649">
        <v>-1.0</v>
      </c>
      <c r="O117" s="649">
        <v>-1.0</v>
      </c>
      <c r="P117" s="649">
        <v>1.0</v>
      </c>
      <c r="Q117" s="649">
        <v>1.0</v>
      </c>
      <c r="R117" s="650" t="s">
        <v>1045</v>
      </c>
      <c r="U117" s="651"/>
      <c r="V117" s="651"/>
    </row>
    <row r="118">
      <c r="A118" s="649">
        <v>1899.0</v>
      </c>
      <c r="B118" s="649">
        <v>0.0</v>
      </c>
      <c r="C118" s="649">
        <v>10.538</v>
      </c>
      <c r="D118" s="649">
        <v>5.878</v>
      </c>
      <c r="E118" s="649">
        <v>16.48</v>
      </c>
      <c r="F118" s="649">
        <v>18.72</v>
      </c>
      <c r="G118" s="649">
        <v>4.108</v>
      </c>
      <c r="H118" s="649">
        <v>1.01</v>
      </c>
      <c r="I118" s="650" t="s">
        <v>1046</v>
      </c>
      <c r="J118" s="649">
        <v>1.0</v>
      </c>
      <c r="K118" s="649">
        <v>-1.0</v>
      </c>
      <c r="L118" s="649">
        <v>-1.0</v>
      </c>
      <c r="M118" s="649">
        <v>-1.0</v>
      </c>
      <c r="N118" s="649">
        <v>-1.0</v>
      </c>
      <c r="O118" s="649">
        <v>-1.0</v>
      </c>
      <c r="P118" s="649">
        <v>1.0</v>
      </c>
      <c r="Q118" s="649">
        <v>1.0</v>
      </c>
      <c r="R118" s="650" t="s">
        <v>1047</v>
      </c>
      <c r="U118" s="651"/>
      <c r="V118" s="651"/>
    </row>
    <row r="119">
      <c r="A119" s="649">
        <v>1900.0</v>
      </c>
      <c r="B119" s="649">
        <v>0.0</v>
      </c>
      <c r="C119" s="649">
        <v>10.537</v>
      </c>
      <c r="D119" s="649">
        <v>5.878</v>
      </c>
      <c r="E119" s="649">
        <v>16.48</v>
      </c>
      <c r="F119" s="649">
        <v>18.72</v>
      </c>
      <c r="G119" s="649">
        <v>1.787</v>
      </c>
      <c r="H119" s="649">
        <v>1.01</v>
      </c>
      <c r="I119" s="649">
        <v>27.209</v>
      </c>
      <c r="J119" s="649">
        <v>46.162</v>
      </c>
      <c r="K119" s="649">
        <v>-0.816</v>
      </c>
      <c r="L119" s="649">
        <v>-1.0</v>
      </c>
      <c r="M119" s="649">
        <v>-1.0</v>
      </c>
      <c r="N119" s="649">
        <v>1.0</v>
      </c>
      <c r="O119" s="649">
        <v>-1.0</v>
      </c>
      <c r="P119" s="649">
        <v>-1.0</v>
      </c>
      <c r="Q119" s="649">
        <v>-1.0</v>
      </c>
      <c r="R119" s="649">
        <v>1.0</v>
      </c>
      <c r="S119" s="649">
        <v>-1.0</v>
      </c>
      <c r="T119" s="649">
        <v>43.941</v>
      </c>
      <c r="U119" s="649">
        <v>46.237</v>
      </c>
      <c r="V119" s="649">
        <v>46.258</v>
      </c>
    </row>
    <row r="120">
      <c r="A120" s="649">
        <v>1902.0</v>
      </c>
      <c r="B120" s="649">
        <v>0.0</v>
      </c>
      <c r="C120" s="649">
        <v>10.537</v>
      </c>
      <c r="D120" s="649">
        <v>5.878</v>
      </c>
      <c r="E120" s="649">
        <v>16.48</v>
      </c>
      <c r="F120" s="649">
        <v>18.72</v>
      </c>
      <c r="G120" s="649">
        <v>1.373</v>
      </c>
      <c r="H120" s="649">
        <v>26.98</v>
      </c>
      <c r="I120" s="649">
        <v>25.922</v>
      </c>
      <c r="J120" s="649">
        <v>30.533</v>
      </c>
      <c r="K120" s="649">
        <v>1.0</v>
      </c>
      <c r="L120" s="649">
        <v>-1.0</v>
      </c>
      <c r="M120" s="649">
        <v>-1.0</v>
      </c>
      <c r="N120" s="649">
        <v>-1.0</v>
      </c>
      <c r="O120" s="649">
        <v>-1.0</v>
      </c>
      <c r="P120" s="649">
        <v>-1.0</v>
      </c>
      <c r="Q120" s="649">
        <v>1.0</v>
      </c>
      <c r="R120" s="649">
        <v>1.0</v>
      </c>
      <c r="S120" s="649">
        <v>-1.0</v>
      </c>
      <c r="T120" s="649">
        <v>30.108</v>
      </c>
      <c r="U120" s="649">
        <v>30.626</v>
      </c>
      <c r="V120" s="649">
        <v>30.725</v>
      </c>
    </row>
    <row r="121">
      <c r="A121" s="649">
        <v>1903.0</v>
      </c>
      <c r="B121" s="649">
        <v>0.0</v>
      </c>
      <c r="C121" s="649">
        <v>10.537</v>
      </c>
      <c r="D121" s="649">
        <v>5.878</v>
      </c>
      <c r="E121" s="649">
        <v>16.48</v>
      </c>
      <c r="F121" s="649">
        <v>18.72</v>
      </c>
      <c r="G121" s="649">
        <v>1.428</v>
      </c>
      <c r="H121" s="649">
        <v>26.98</v>
      </c>
      <c r="I121" s="649">
        <v>7.755</v>
      </c>
      <c r="J121" s="649">
        <v>10.859</v>
      </c>
      <c r="K121" s="649">
        <v>1.0</v>
      </c>
      <c r="L121" s="649">
        <v>-1.0</v>
      </c>
      <c r="M121" s="649">
        <v>-1.0</v>
      </c>
      <c r="N121" s="649">
        <v>-1.0</v>
      </c>
      <c r="O121" s="649">
        <v>-1.0</v>
      </c>
      <c r="P121" s="649">
        <v>-1.0</v>
      </c>
      <c r="Q121" s="649">
        <v>1.0</v>
      </c>
      <c r="R121" s="649">
        <v>1.0</v>
      </c>
      <c r="S121" s="649">
        <v>-1.0</v>
      </c>
      <c r="T121" s="649">
        <v>10.905</v>
      </c>
      <c r="U121" s="649">
        <v>10.915</v>
      </c>
      <c r="V121" s="649">
        <v>10.888</v>
      </c>
    </row>
    <row r="122">
      <c r="A122" s="649">
        <v>1904.0</v>
      </c>
      <c r="B122" s="649">
        <v>0.0</v>
      </c>
      <c r="C122" s="649">
        <v>10.538</v>
      </c>
      <c r="D122" s="649">
        <v>5.878</v>
      </c>
      <c r="E122" s="649">
        <v>16.48</v>
      </c>
      <c r="F122" s="649">
        <v>18.72</v>
      </c>
      <c r="G122" s="649">
        <v>3.003</v>
      </c>
      <c r="H122" s="649">
        <v>2.01</v>
      </c>
      <c r="I122" s="649">
        <v>18.691</v>
      </c>
      <c r="J122" s="649">
        <v>53.394</v>
      </c>
      <c r="K122" s="649">
        <v>0.999</v>
      </c>
      <c r="L122" s="649">
        <v>-1.0</v>
      </c>
      <c r="M122" s="649">
        <v>-1.0</v>
      </c>
      <c r="N122" s="649">
        <v>-1.0</v>
      </c>
      <c r="O122" s="649">
        <v>-1.0</v>
      </c>
      <c r="P122" s="649">
        <v>-1.0</v>
      </c>
      <c r="Q122" s="649">
        <v>1.0</v>
      </c>
      <c r="R122" s="649">
        <v>1.0</v>
      </c>
      <c r="S122" s="649">
        <v>-1.0</v>
      </c>
      <c r="T122" s="649">
        <v>52.602</v>
      </c>
      <c r="U122" s="649">
        <v>53.508</v>
      </c>
      <c r="V122" s="649">
        <v>53.542</v>
      </c>
    </row>
    <row r="123">
      <c r="A123" s="649">
        <v>1905.0</v>
      </c>
      <c r="B123" s="649">
        <v>0.0</v>
      </c>
      <c r="C123" s="649">
        <v>10.538</v>
      </c>
      <c r="D123" s="649">
        <v>5.878</v>
      </c>
      <c r="E123" s="649">
        <v>16.48</v>
      </c>
      <c r="F123" s="649">
        <v>18.72</v>
      </c>
      <c r="G123" s="649">
        <v>2.97</v>
      </c>
      <c r="H123" s="649">
        <v>2.01</v>
      </c>
      <c r="I123" s="649">
        <v>18.704</v>
      </c>
      <c r="J123" s="649">
        <v>50.753</v>
      </c>
      <c r="K123" s="649">
        <v>0.999</v>
      </c>
      <c r="L123" s="649">
        <v>-1.0</v>
      </c>
      <c r="M123" s="649">
        <v>-1.0</v>
      </c>
      <c r="N123" s="649">
        <v>-1.0</v>
      </c>
      <c r="O123" s="649">
        <v>-1.0</v>
      </c>
      <c r="P123" s="649">
        <v>-1.0</v>
      </c>
      <c r="Q123" s="649">
        <v>1.0</v>
      </c>
      <c r="R123" s="649">
        <v>1.0</v>
      </c>
      <c r="S123" s="649">
        <v>-1.0</v>
      </c>
      <c r="T123" s="649">
        <v>48.449</v>
      </c>
      <c r="U123" s="649">
        <v>50.898</v>
      </c>
      <c r="V123" s="649">
        <v>50.995</v>
      </c>
    </row>
    <row r="124">
      <c r="A124" s="649">
        <v>1906.0</v>
      </c>
      <c r="B124" s="649">
        <v>0.0</v>
      </c>
      <c r="C124" s="649">
        <v>10.538</v>
      </c>
      <c r="D124" s="649">
        <v>5.878</v>
      </c>
      <c r="E124" s="649">
        <v>16.48</v>
      </c>
      <c r="F124" s="649">
        <v>18.72</v>
      </c>
      <c r="G124" s="649">
        <v>2.941</v>
      </c>
      <c r="H124" s="649">
        <v>2.01</v>
      </c>
      <c r="I124" s="649">
        <v>18.623</v>
      </c>
      <c r="J124" s="649">
        <v>50.862</v>
      </c>
      <c r="K124" s="649">
        <v>0.999</v>
      </c>
      <c r="L124" s="649">
        <v>-1.0</v>
      </c>
      <c r="M124" s="649">
        <v>-1.0</v>
      </c>
      <c r="N124" s="649">
        <v>-1.0</v>
      </c>
      <c r="O124" s="649">
        <v>-1.0</v>
      </c>
      <c r="P124" s="649">
        <v>-1.0</v>
      </c>
      <c r="Q124" s="649">
        <v>1.0</v>
      </c>
      <c r="R124" s="649">
        <v>1.0</v>
      </c>
      <c r="S124" s="649">
        <v>-1.0</v>
      </c>
      <c r="T124" s="649">
        <v>48.755</v>
      </c>
      <c r="U124" s="649">
        <v>51.024</v>
      </c>
      <c r="V124" s="649">
        <v>51.072</v>
      </c>
    </row>
    <row r="125">
      <c r="A125" s="649">
        <v>1907.0</v>
      </c>
      <c r="B125" s="649">
        <v>0.0</v>
      </c>
      <c r="C125" s="649">
        <v>10.538</v>
      </c>
      <c r="D125" s="649">
        <v>5.878</v>
      </c>
      <c r="E125" s="649">
        <v>16.48</v>
      </c>
      <c r="F125" s="649">
        <v>18.72</v>
      </c>
      <c r="G125" s="649">
        <v>2.742</v>
      </c>
      <c r="H125" s="649">
        <v>2.01</v>
      </c>
      <c r="I125" s="649">
        <v>18.951</v>
      </c>
      <c r="J125" s="649">
        <v>50.184</v>
      </c>
      <c r="K125" s="649">
        <v>0.999</v>
      </c>
      <c r="L125" s="649">
        <v>-1.0</v>
      </c>
      <c r="M125" s="649">
        <v>-1.0</v>
      </c>
      <c r="N125" s="649">
        <v>-1.0</v>
      </c>
      <c r="O125" s="649">
        <v>-1.0</v>
      </c>
      <c r="P125" s="649">
        <v>-1.0</v>
      </c>
      <c r="Q125" s="649">
        <v>1.0</v>
      </c>
      <c r="R125" s="649">
        <v>1.0</v>
      </c>
      <c r="S125" s="649">
        <v>-1.0</v>
      </c>
      <c r="T125" s="649">
        <v>50.234</v>
      </c>
      <c r="U125" s="649">
        <v>50.311</v>
      </c>
      <c r="V125" s="649">
        <v>50.277</v>
      </c>
    </row>
    <row r="126">
      <c r="A126" s="649">
        <v>1908.0</v>
      </c>
      <c r="B126" s="649">
        <v>0.0</v>
      </c>
      <c r="C126" s="649">
        <v>10.537</v>
      </c>
      <c r="D126" s="649">
        <v>5.878</v>
      </c>
      <c r="E126" s="649">
        <v>16.48</v>
      </c>
      <c r="F126" s="649">
        <v>18.72</v>
      </c>
      <c r="G126" s="649">
        <v>1.274</v>
      </c>
      <c r="H126" s="649">
        <v>2.01</v>
      </c>
      <c r="I126" s="649">
        <v>18.909</v>
      </c>
      <c r="J126" s="649">
        <v>23.401</v>
      </c>
      <c r="K126" s="649">
        <v>1.001</v>
      </c>
      <c r="L126" s="649">
        <v>-1.0</v>
      </c>
      <c r="M126" s="649">
        <v>-1.0</v>
      </c>
      <c r="N126" s="649">
        <v>-1.0</v>
      </c>
      <c r="O126" s="649">
        <v>-1.0</v>
      </c>
      <c r="P126" s="649">
        <v>-1.0</v>
      </c>
      <c r="Q126" s="649">
        <v>1.0</v>
      </c>
      <c r="R126" s="649">
        <v>1.0</v>
      </c>
      <c r="S126" s="649">
        <v>-1.0</v>
      </c>
      <c r="T126" s="649">
        <v>24.205</v>
      </c>
      <c r="U126" s="649">
        <v>32.274</v>
      </c>
      <c r="V126" s="649">
        <v>23.436</v>
      </c>
    </row>
    <row r="127">
      <c r="A127" s="649">
        <v>1909.0</v>
      </c>
      <c r="B127" s="649">
        <v>0.0</v>
      </c>
      <c r="C127" s="649">
        <v>10.538</v>
      </c>
      <c r="D127" s="649">
        <v>5.878</v>
      </c>
      <c r="E127" s="649">
        <v>16.48</v>
      </c>
      <c r="F127" s="649">
        <v>18.72</v>
      </c>
      <c r="G127" s="649">
        <v>2.411</v>
      </c>
      <c r="H127" s="649">
        <v>1.01</v>
      </c>
      <c r="I127" s="649">
        <v>31.586</v>
      </c>
      <c r="J127" s="649">
        <v>50.669</v>
      </c>
      <c r="K127" s="649">
        <v>1.0</v>
      </c>
      <c r="L127" s="649">
        <v>-1.0</v>
      </c>
      <c r="M127" s="649">
        <v>-1.0</v>
      </c>
      <c r="N127" s="649">
        <v>-1.0</v>
      </c>
      <c r="O127" s="649">
        <v>-1.0</v>
      </c>
      <c r="P127" s="649">
        <v>-1.0</v>
      </c>
      <c r="Q127" s="649">
        <v>1.0</v>
      </c>
      <c r="R127" s="649">
        <v>1.0</v>
      </c>
      <c r="S127" s="649">
        <v>-1.0</v>
      </c>
      <c r="T127" s="649">
        <v>48.718</v>
      </c>
      <c r="U127" s="649">
        <v>50.922</v>
      </c>
      <c r="V127" s="649">
        <v>51.449</v>
      </c>
    </row>
    <row r="128">
      <c r="A128" s="649">
        <v>1910.0</v>
      </c>
      <c r="B128" s="649">
        <v>0.0</v>
      </c>
      <c r="C128" s="649">
        <v>10.54</v>
      </c>
      <c r="D128" s="649">
        <v>5.878</v>
      </c>
      <c r="E128" s="649">
        <v>16.48</v>
      </c>
      <c r="F128" s="649">
        <v>18.72</v>
      </c>
      <c r="G128" s="649">
        <v>2.825</v>
      </c>
      <c r="H128" s="649">
        <v>2.01</v>
      </c>
      <c r="I128" s="649">
        <v>19.087</v>
      </c>
      <c r="J128" s="649">
        <v>50.74</v>
      </c>
      <c r="K128" s="649">
        <v>0.999</v>
      </c>
      <c r="L128" s="649">
        <v>-1.0</v>
      </c>
      <c r="M128" s="649">
        <v>-1.0</v>
      </c>
      <c r="N128" s="649">
        <v>-1.0</v>
      </c>
      <c r="O128" s="649">
        <v>-1.0</v>
      </c>
      <c r="P128" s="649">
        <v>-1.0</v>
      </c>
      <c r="Q128" s="649">
        <v>1.0</v>
      </c>
      <c r="R128" s="649">
        <v>1.0</v>
      </c>
      <c r="S128" s="649">
        <v>-1.0</v>
      </c>
      <c r="T128" s="649">
        <v>48.46</v>
      </c>
      <c r="U128" s="649">
        <v>50.887</v>
      </c>
      <c r="V128" s="649">
        <v>50.898</v>
      </c>
    </row>
    <row r="129">
      <c r="A129" s="649">
        <v>1911.0</v>
      </c>
      <c r="B129" s="649">
        <v>0.0</v>
      </c>
      <c r="C129" s="649">
        <v>10.538</v>
      </c>
      <c r="D129" s="649">
        <v>5.878</v>
      </c>
      <c r="E129" s="649">
        <v>16.48</v>
      </c>
      <c r="F129" s="649">
        <v>18.72</v>
      </c>
      <c r="G129" s="649">
        <v>1.65</v>
      </c>
      <c r="H129" s="649">
        <v>2.01</v>
      </c>
      <c r="I129" s="649">
        <v>18.428</v>
      </c>
      <c r="J129" s="649">
        <v>25.696</v>
      </c>
      <c r="K129" s="649">
        <v>0.999</v>
      </c>
      <c r="L129" s="649">
        <v>-1.0</v>
      </c>
      <c r="M129" s="649">
        <v>-1.0</v>
      </c>
      <c r="N129" s="649">
        <v>-1.0</v>
      </c>
      <c r="O129" s="649">
        <v>-1.0</v>
      </c>
      <c r="P129" s="649">
        <v>-1.0</v>
      </c>
      <c r="Q129" s="649">
        <v>1.0</v>
      </c>
      <c r="R129" s="649">
        <v>1.0</v>
      </c>
      <c r="S129" s="649">
        <v>-1.0</v>
      </c>
      <c r="T129" s="649">
        <v>24.621</v>
      </c>
      <c r="U129" s="649">
        <v>25.82</v>
      </c>
      <c r="V129" s="649">
        <v>25.947</v>
      </c>
    </row>
    <row r="130">
      <c r="A130" s="649">
        <v>1912.0</v>
      </c>
      <c r="B130" s="649">
        <v>0.0</v>
      </c>
      <c r="C130" s="649">
        <v>10.537</v>
      </c>
      <c r="D130" s="649">
        <v>5.878</v>
      </c>
      <c r="E130" s="649">
        <v>16.48</v>
      </c>
      <c r="F130" s="649">
        <v>18.72</v>
      </c>
      <c r="G130" s="649">
        <v>1.474</v>
      </c>
      <c r="H130" s="649">
        <v>2.01</v>
      </c>
      <c r="I130" s="649">
        <v>18.844</v>
      </c>
      <c r="J130" s="649">
        <v>18.97</v>
      </c>
      <c r="K130" s="649">
        <v>-0.337</v>
      </c>
      <c r="L130" s="649">
        <v>-1.0</v>
      </c>
      <c r="M130" s="649">
        <v>-1.0</v>
      </c>
      <c r="N130" s="649">
        <v>3.0</v>
      </c>
      <c r="O130" s="649">
        <v>-1.0</v>
      </c>
      <c r="P130" s="649">
        <v>-1.0</v>
      </c>
      <c r="Q130" s="649">
        <v>-1.0</v>
      </c>
      <c r="R130" s="649">
        <v>1.0</v>
      </c>
      <c r="S130" s="649">
        <v>-1.0</v>
      </c>
      <c r="T130" s="649">
        <v>19.084</v>
      </c>
      <c r="U130" s="649">
        <v>19.121</v>
      </c>
      <c r="V130" s="649">
        <v>19.412</v>
      </c>
    </row>
    <row r="131">
      <c r="A131" s="649">
        <v>1913.0</v>
      </c>
      <c r="B131" s="649">
        <v>0.0</v>
      </c>
      <c r="C131" s="649">
        <v>10.54</v>
      </c>
      <c r="D131" s="649">
        <v>5.878</v>
      </c>
      <c r="E131" s="649">
        <v>16.48</v>
      </c>
      <c r="F131" s="649">
        <v>18.72</v>
      </c>
      <c r="G131" s="649">
        <v>2.887</v>
      </c>
      <c r="H131" s="649">
        <v>2.01</v>
      </c>
      <c r="I131" s="649">
        <v>13.288</v>
      </c>
      <c r="J131" s="649">
        <v>33.236</v>
      </c>
      <c r="K131" s="649">
        <v>1.0</v>
      </c>
      <c r="L131" s="649">
        <v>-1.0</v>
      </c>
      <c r="M131" s="649">
        <v>-1.0</v>
      </c>
      <c r="N131" s="649">
        <v>-1.0</v>
      </c>
      <c r="O131" s="649">
        <v>-1.0</v>
      </c>
      <c r="P131" s="649">
        <v>-1.0</v>
      </c>
      <c r="Q131" s="649">
        <v>1.0</v>
      </c>
      <c r="R131" s="649">
        <v>1.0</v>
      </c>
      <c r="S131" s="649">
        <v>-1.0</v>
      </c>
      <c r="T131" s="649">
        <v>33.414</v>
      </c>
      <c r="U131" s="649">
        <v>33.41</v>
      </c>
      <c r="V131" s="649">
        <v>33.604</v>
      </c>
    </row>
    <row r="132">
      <c r="A132" s="649">
        <v>1914.0</v>
      </c>
      <c r="B132" s="649">
        <v>0.0</v>
      </c>
      <c r="C132" s="649">
        <v>10.538</v>
      </c>
      <c r="D132" s="649">
        <v>5.878</v>
      </c>
      <c r="E132" s="649">
        <v>16.48</v>
      </c>
      <c r="F132" s="649">
        <v>18.72</v>
      </c>
      <c r="G132" s="649">
        <v>2.86</v>
      </c>
      <c r="H132" s="649">
        <v>2.01</v>
      </c>
      <c r="I132" s="649">
        <v>6.725</v>
      </c>
      <c r="J132" s="649">
        <v>14.57</v>
      </c>
      <c r="K132" s="649">
        <v>1.0</v>
      </c>
      <c r="L132" s="649">
        <v>-1.0</v>
      </c>
      <c r="M132" s="649">
        <v>-1.0</v>
      </c>
      <c r="N132" s="649">
        <v>-1.0</v>
      </c>
      <c r="O132" s="649">
        <v>-1.0</v>
      </c>
      <c r="P132" s="649">
        <v>-1.0</v>
      </c>
      <c r="Q132" s="649">
        <v>1.0</v>
      </c>
      <c r="R132" s="649">
        <v>1.0</v>
      </c>
      <c r="S132" s="649">
        <v>-1.0</v>
      </c>
      <c r="T132" s="649">
        <v>14.293</v>
      </c>
      <c r="U132" s="649">
        <v>14.83</v>
      </c>
      <c r="V132" s="649">
        <v>15.231</v>
      </c>
    </row>
    <row r="133">
      <c r="A133" s="649">
        <v>1916.0</v>
      </c>
      <c r="B133" s="649">
        <v>0.0</v>
      </c>
      <c r="C133" s="649">
        <v>10.537</v>
      </c>
      <c r="D133" s="649">
        <v>5.878</v>
      </c>
      <c r="E133" s="649">
        <v>16.48</v>
      </c>
      <c r="F133" s="649">
        <v>18.72</v>
      </c>
      <c r="G133" s="649">
        <v>3.925</v>
      </c>
      <c r="H133" s="649">
        <v>1.01</v>
      </c>
      <c r="I133" s="649">
        <v>13.928</v>
      </c>
      <c r="J133" s="649">
        <v>41.721</v>
      </c>
      <c r="K133" s="649">
        <v>1.0</v>
      </c>
      <c r="L133" s="649">
        <v>-1.0</v>
      </c>
      <c r="M133" s="649">
        <v>-1.0</v>
      </c>
      <c r="N133" s="649">
        <v>-1.0</v>
      </c>
      <c r="O133" s="649">
        <v>-1.0</v>
      </c>
      <c r="P133" s="649">
        <v>-1.0</v>
      </c>
      <c r="Q133" s="649">
        <v>1.0</v>
      </c>
      <c r="R133" s="649">
        <v>1.0</v>
      </c>
      <c r="S133" s="649">
        <v>-1.0</v>
      </c>
      <c r="T133" s="649">
        <v>40.12</v>
      </c>
      <c r="U133" s="649">
        <v>42.072</v>
      </c>
      <c r="V133" s="649">
        <v>42.605</v>
      </c>
    </row>
    <row r="134">
      <c r="A134" s="649">
        <v>1917.0</v>
      </c>
      <c r="B134" s="649">
        <v>0.0</v>
      </c>
      <c r="C134" s="649">
        <v>10.537</v>
      </c>
      <c r="D134" s="649">
        <v>5.878</v>
      </c>
      <c r="E134" s="649">
        <v>16.48</v>
      </c>
      <c r="F134" s="649">
        <v>18.72</v>
      </c>
      <c r="G134" s="649">
        <v>2.957</v>
      </c>
      <c r="H134" s="649">
        <v>1.01</v>
      </c>
      <c r="I134" s="649">
        <v>27.03</v>
      </c>
      <c r="J134" s="649">
        <v>64.035</v>
      </c>
      <c r="K134" s="649">
        <v>1.0</v>
      </c>
      <c r="L134" s="649">
        <v>-1.0</v>
      </c>
      <c r="M134" s="649">
        <v>-1.0</v>
      </c>
      <c r="N134" s="649">
        <v>-1.0</v>
      </c>
      <c r="O134" s="649">
        <v>-1.0</v>
      </c>
      <c r="P134" s="649">
        <v>-1.0</v>
      </c>
      <c r="Q134" s="649">
        <v>1.0</v>
      </c>
      <c r="R134" s="649">
        <v>1.0</v>
      </c>
      <c r="S134" s="649">
        <v>-1.0</v>
      </c>
      <c r="T134" s="649">
        <v>63.955</v>
      </c>
      <c r="U134" s="649">
        <v>64.262</v>
      </c>
      <c r="V134" s="649">
        <v>64.602</v>
      </c>
    </row>
    <row r="135">
      <c r="A135" s="649">
        <v>1918.0</v>
      </c>
      <c r="B135" s="649">
        <v>0.0</v>
      </c>
      <c r="C135" s="649">
        <v>10.538</v>
      </c>
      <c r="D135" s="649">
        <v>5.878</v>
      </c>
      <c r="E135" s="649">
        <v>16.48</v>
      </c>
      <c r="F135" s="649">
        <v>18.72</v>
      </c>
      <c r="G135" s="649">
        <v>3.182</v>
      </c>
      <c r="H135" s="649">
        <v>1.01</v>
      </c>
      <c r="I135" s="649">
        <v>27.526</v>
      </c>
      <c r="J135" s="649">
        <v>65.628</v>
      </c>
      <c r="K135" s="649">
        <v>1.001</v>
      </c>
      <c r="L135" s="649">
        <v>-1.0</v>
      </c>
      <c r="M135" s="649">
        <v>-1.0</v>
      </c>
      <c r="N135" s="649">
        <v>-1.0</v>
      </c>
      <c r="O135" s="649">
        <v>-1.0</v>
      </c>
      <c r="P135" s="649">
        <v>-1.0</v>
      </c>
      <c r="Q135" s="649">
        <v>1.0</v>
      </c>
      <c r="R135" s="649">
        <v>1.0</v>
      </c>
      <c r="S135" s="649">
        <v>-1.0</v>
      </c>
      <c r="T135" s="649">
        <v>64.886</v>
      </c>
      <c r="U135" s="649">
        <v>65.911</v>
      </c>
      <c r="V135" s="649">
        <v>66.381</v>
      </c>
    </row>
    <row r="136">
      <c r="A136" s="649">
        <v>1919.0</v>
      </c>
      <c r="B136" s="649">
        <v>0.0</v>
      </c>
      <c r="C136" s="649">
        <v>10.537</v>
      </c>
      <c r="D136" s="649">
        <v>5.878</v>
      </c>
      <c r="E136" s="649">
        <v>16.48</v>
      </c>
      <c r="F136" s="649">
        <v>18.72</v>
      </c>
      <c r="G136" s="649">
        <v>2.811</v>
      </c>
      <c r="H136" s="649">
        <v>1.01</v>
      </c>
      <c r="I136" s="649">
        <v>27.859</v>
      </c>
      <c r="J136" s="649">
        <v>68.278</v>
      </c>
      <c r="K136" s="649">
        <v>1.0</v>
      </c>
      <c r="L136" s="649">
        <v>-1.0</v>
      </c>
      <c r="M136" s="649">
        <v>-1.0</v>
      </c>
      <c r="N136" s="649">
        <v>-1.0</v>
      </c>
      <c r="O136" s="649">
        <v>-1.0</v>
      </c>
      <c r="P136" s="649">
        <v>-1.0</v>
      </c>
      <c r="Q136" s="649">
        <v>1.0</v>
      </c>
      <c r="R136" s="649">
        <v>1.0</v>
      </c>
      <c r="S136" s="649">
        <v>-1.0</v>
      </c>
      <c r="T136" s="649">
        <v>65.153</v>
      </c>
      <c r="U136" s="649">
        <v>68.472</v>
      </c>
      <c r="V136" s="649">
        <v>68.623</v>
      </c>
    </row>
    <row r="137">
      <c r="A137" s="649">
        <v>1920.0</v>
      </c>
      <c r="B137" s="649">
        <v>0.0</v>
      </c>
      <c r="C137" s="649">
        <v>10.538</v>
      </c>
      <c r="D137" s="649">
        <v>5.878</v>
      </c>
      <c r="E137" s="649">
        <v>16.48</v>
      </c>
      <c r="F137" s="649">
        <v>18.72</v>
      </c>
      <c r="G137" s="649">
        <v>2.593</v>
      </c>
      <c r="H137" s="649">
        <v>1.01</v>
      </c>
      <c r="I137" s="649">
        <v>28.102</v>
      </c>
      <c r="J137" s="649">
        <v>69.31</v>
      </c>
      <c r="K137" s="649">
        <v>1.0</v>
      </c>
      <c r="L137" s="649">
        <v>-1.0</v>
      </c>
      <c r="M137" s="649">
        <v>-1.0</v>
      </c>
      <c r="N137" s="649">
        <v>-1.0</v>
      </c>
      <c r="O137" s="649">
        <v>-1.0</v>
      </c>
      <c r="P137" s="649">
        <v>-1.0</v>
      </c>
      <c r="Q137" s="649">
        <v>1.0</v>
      </c>
      <c r="R137" s="649">
        <v>1.0</v>
      </c>
      <c r="S137" s="649">
        <v>-1.0</v>
      </c>
      <c r="T137" s="649">
        <v>65.995</v>
      </c>
      <c r="U137" s="649">
        <v>69.449</v>
      </c>
      <c r="V137" s="649">
        <v>69.431</v>
      </c>
    </row>
    <row r="138">
      <c r="A138" s="649">
        <v>1921.0</v>
      </c>
      <c r="B138" s="649">
        <v>0.0</v>
      </c>
      <c r="C138" s="649">
        <v>10.538</v>
      </c>
      <c r="D138" s="649">
        <v>5.878</v>
      </c>
      <c r="E138" s="649">
        <v>16.48</v>
      </c>
      <c r="F138" s="649">
        <v>18.72</v>
      </c>
      <c r="G138" s="649">
        <v>2.399</v>
      </c>
      <c r="H138" s="649">
        <v>1.01</v>
      </c>
      <c r="I138" s="649">
        <v>18.88</v>
      </c>
      <c r="J138" s="649">
        <v>42.646</v>
      </c>
      <c r="K138" s="649">
        <v>1.0</v>
      </c>
      <c r="L138" s="649">
        <v>-1.0</v>
      </c>
      <c r="M138" s="649">
        <v>-1.0</v>
      </c>
      <c r="N138" s="649">
        <v>-1.0</v>
      </c>
      <c r="O138" s="649">
        <v>-1.0</v>
      </c>
      <c r="P138" s="649">
        <v>-1.0</v>
      </c>
      <c r="Q138" s="649">
        <v>1.0</v>
      </c>
      <c r="R138" s="649">
        <v>1.0</v>
      </c>
      <c r="S138" s="649">
        <v>-1.0</v>
      </c>
      <c r="T138" s="649">
        <v>42.159</v>
      </c>
      <c r="U138" s="649">
        <v>42.775</v>
      </c>
      <c r="V138" s="649">
        <v>42.778</v>
      </c>
    </row>
    <row r="139">
      <c r="A139" s="649">
        <v>1922.0</v>
      </c>
      <c r="B139" s="649">
        <v>0.0</v>
      </c>
      <c r="C139" s="649">
        <v>10.538</v>
      </c>
      <c r="D139" s="649">
        <v>5.878</v>
      </c>
      <c r="E139" s="649">
        <v>16.48</v>
      </c>
      <c r="F139" s="649">
        <v>18.72</v>
      </c>
      <c r="G139" s="649">
        <v>2.723</v>
      </c>
      <c r="H139" s="649">
        <v>1.01</v>
      </c>
      <c r="I139" s="649">
        <v>9.607</v>
      </c>
      <c r="J139" s="649">
        <v>24.679</v>
      </c>
      <c r="K139" s="649">
        <v>1.0</v>
      </c>
      <c r="L139" s="649">
        <v>-1.0</v>
      </c>
      <c r="M139" s="649">
        <v>-1.0</v>
      </c>
      <c r="N139" s="649">
        <v>-1.0</v>
      </c>
      <c r="O139" s="649">
        <v>-1.0</v>
      </c>
      <c r="P139" s="649">
        <v>-1.0</v>
      </c>
      <c r="Q139" s="649">
        <v>1.0</v>
      </c>
      <c r="R139" s="649">
        <v>1.0</v>
      </c>
      <c r="S139" s="649">
        <v>-1.0</v>
      </c>
      <c r="T139" s="649">
        <v>24.822</v>
      </c>
      <c r="U139" s="649">
        <v>24.824</v>
      </c>
      <c r="V139" s="649">
        <v>24.833</v>
      </c>
    </row>
    <row r="140">
      <c r="A140" s="649">
        <v>1924.0</v>
      </c>
      <c r="B140" s="649">
        <v>0.0</v>
      </c>
      <c r="C140" s="649">
        <v>10.538</v>
      </c>
      <c r="D140" s="649">
        <v>5.878</v>
      </c>
      <c r="E140" s="649">
        <v>16.48</v>
      </c>
      <c r="F140" s="649">
        <v>18.72</v>
      </c>
      <c r="G140" s="649">
        <v>1.434</v>
      </c>
      <c r="H140" s="649">
        <v>26.98</v>
      </c>
      <c r="I140" s="649">
        <v>27.657</v>
      </c>
      <c r="J140" s="649">
        <v>38.004</v>
      </c>
      <c r="K140" s="649">
        <v>1.0</v>
      </c>
      <c r="L140" s="649">
        <v>-1.0</v>
      </c>
      <c r="M140" s="649">
        <v>-1.0</v>
      </c>
      <c r="N140" s="649">
        <v>-1.0</v>
      </c>
      <c r="O140" s="649">
        <v>-1.0</v>
      </c>
      <c r="P140" s="649">
        <v>-1.0</v>
      </c>
      <c r="Q140" s="649">
        <v>1.0</v>
      </c>
      <c r="R140" s="649">
        <v>1.0</v>
      </c>
      <c r="S140" s="649">
        <v>-1.0</v>
      </c>
      <c r="T140" s="649">
        <v>36.561</v>
      </c>
      <c r="U140" s="649">
        <v>38.078</v>
      </c>
      <c r="V140" s="649">
        <v>38.066</v>
      </c>
    </row>
    <row r="141">
      <c r="A141" s="649">
        <v>1925.0</v>
      </c>
      <c r="B141" s="649">
        <v>0.0</v>
      </c>
      <c r="C141" s="649">
        <v>10.538</v>
      </c>
      <c r="D141" s="649">
        <v>5.878</v>
      </c>
      <c r="E141" s="649">
        <v>16.48</v>
      </c>
      <c r="F141" s="649">
        <v>18.72</v>
      </c>
      <c r="G141" s="649">
        <v>1.249</v>
      </c>
      <c r="H141" s="649">
        <v>26.98</v>
      </c>
      <c r="I141" s="649">
        <v>7.706</v>
      </c>
      <c r="J141" s="649">
        <v>8.987</v>
      </c>
      <c r="K141" s="649">
        <v>1.0</v>
      </c>
      <c r="L141" s="649">
        <v>-1.0</v>
      </c>
      <c r="M141" s="649">
        <v>-1.0</v>
      </c>
      <c r="N141" s="649">
        <v>-1.0</v>
      </c>
      <c r="O141" s="649">
        <v>-1.0</v>
      </c>
      <c r="P141" s="649">
        <v>-1.0</v>
      </c>
      <c r="Q141" s="649">
        <v>1.0</v>
      </c>
      <c r="R141" s="649">
        <v>1.0</v>
      </c>
      <c r="S141" s="649">
        <v>-1.0</v>
      </c>
      <c r="T141" s="649">
        <v>8.64</v>
      </c>
      <c r="U141" s="649">
        <v>9.058</v>
      </c>
      <c r="V141" s="649">
        <v>9.068</v>
      </c>
    </row>
    <row r="142">
      <c r="A142" s="649">
        <v>1926.0</v>
      </c>
      <c r="B142" s="649">
        <v>0.0</v>
      </c>
      <c r="C142" s="649">
        <v>10.538</v>
      </c>
      <c r="D142" s="649">
        <v>5.878</v>
      </c>
      <c r="E142" s="649">
        <v>16.48</v>
      </c>
      <c r="F142" s="649">
        <v>18.72</v>
      </c>
      <c r="G142" s="649">
        <v>2.488</v>
      </c>
      <c r="H142" s="649">
        <v>2.01</v>
      </c>
      <c r="I142" s="649">
        <v>18.75</v>
      </c>
      <c r="J142" s="649">
        <v>44.587</v>
      </c>
      <c r="K142" s="649">
        <v>0.941</v>
      </c>
      <c r="L142" s="649">
        <v>-1.0</v>
      </c>
      <c r="M142" s="649">
        <v>-1.0</v>
      </c>
      <c r="N142" s="649">
        <v>-1.0</v>
      </c>
      <c r="O142" s="649">
        <v>-1.0</v>
      </c>
      <c r="P142" s="649">
        <v>-1.0</v>
      </c>
      <c r="Q142" s="649">
        <v>1.0</v>
      </c>
      <c r="R142" s="649">
        <v>1.0</v>
      </c>
      <c r="S142" s="649">
        <v>-1.0</v>
      </c>
      <c r="T142" s="649">
        <v>42.784</v>
      </c>
      <c r="U142" s="649">
        <v>44.713</v>
      </c>
      <c r="V142" s="649">
        <v>44.698</v>
      </c>
    </row>
    <row r="143">
      <c r="A143" s="649">
        <v>1927.0</v>
      </c>
      <c r="B143" s="649">
        <v>0.0</v>
      </c>
      <c r="C143" s="649">
        <v>10.538</v>
      </c>
      <c r="D143" s="649">
        <v>5.878</v>
      </c>
      <c r="E143" s="649">
        <v>16.48</v>
      </c>
      <c r="F143" s="649">
        <v>18.72</v>
      </c>
      <c r="G143" s="649">
        <v>2.644</v>
      </c>
      <c r="H143" s="649">
        <v>2.01</v>
      </c>
      <c r="I143" s="649">
        <v>18.348</v>
      </c>
      <c r="J143" s="649">
        <v>44.057</v>
      </c>
      <c r="K143" s="649">
        <v>0.978</v>
      </c>
      <c r="L143" s="649">
        <v>-1.0</v>
      </c>
      <c r="M143" s="649">
        <v>-1.0</v>
      </c>
      <c r="N143" s="649">
        <v>-1.0</v>
      </c>
      <c r="O143" s="649">
        <v>-1.0</v>
      </c>
      <c r="P143" s="649">
        <v>-1.0</v>
      </c>
      <c r="Q143" s="649">
        <v>1.0</v>
      </c>
      <c r="R143" s="649">
        <v>1.0</v>
      </c>
      <c r="S143" s="649">
        <v>-1.0</v>
      </c>
      <c r="T143" s="649">
        <v>44.283</v>
      </c>
      <c r="U143" s="649">
        <v>44.234</v>
      </c>
      <c r="V143" s="649">
        <v>44.303</v>
      </c>
    </row>
    <row r="144">
      <c r="A144" s="649">
        <v>1928.0</v>
      </c>
      <c r="B144" s="649">
        <v>0.0</v>
      </c>
      <c r="C144" s="649">
        <v>10.54</v>
      </c>
      <c r="D144" s="649">
        <v>5.878</v>
      </c>
      <c r="E144" s="649">
        <v>16.48</v>
      </c>
      <c r="F144" s="649">
        <v>18.72</v>
      </c>
      <c r="G144" s="649">
        <v>2.94</v>
      </c>
      <c r="H144" s="649">
        <v>2.01</v>
      </c>
      <c r="I144" s="649">
        <v>18.685</v>
      </c>
      <c r="J144" s="649">
        <v>44.956</v>
      </c>
      <c r="K144" s="649">
        <v>0.999</v>
      </c>
      <c r="L144" s="649">
        <v>-1.0</v>
      </c>
      <c r="M144" s="649">
        <v>-1.0</v>
      </c>
      <c r="N144" s="649">
        <v>-1.0</v>
      </c>
      <c r="O144" s="649">
        <v>-1.0</v>
      </c>
      <c r="P144" s="649">
        <v>-1.0</v>
      </c>
      <c r="Q144" s="649">
        <v>1.0</v>
      </c>
      <c r="R144" s="649">
        <v>1.0</v>
      </c>
      <c r="S144" s="649">
        <v>-1.0</v>
      </c>
      <c r="T144" s="649">
        <v>44.499</v>
      </c>
      <c r="U144" s="649">
        <v>45.209</v>
      </c>
      <c r="V144" s="649">
        <v>45.475</v>
      </c>
    </row>
    <row r="145">
      <c r="A145" s="649">
        <v>1929.0</v>
      </c>
      <c r="B145" s="649">
        <v>0.0</v>
      </c>
      <c r="C145" s="649">
        <v>10.537</v>
      </c>
      <c r="D145" s="649">
        <v>5.878</v>
      </c>
      <c r="E145" s="649">
        <v>16.48</v>
      </c>
      <c r="F145" s="649">
        <v>18.72</v>
      </c>
      <c r="G145" s="649">
        <v>2.732</v>
      </c>
      <c r="H145" s="649">
        <v>2.01</v>
      </c>
      <c r="I145" s="649">
        <v>18.765</v>
      </c>
      <c r="J145" s="649">
        <v>43.767</v>
      </c>
      <c r="K145" s="649">
        <v>0.999</v>
      </c>
      <c r="L145" s="649">
        <v>-1.0</v>
      </c>
      <c r="M145" s="649">
        <v>-1.0</v>
      </c>
      <c r="N145" s="649">
        <v>-1.0</v>
      </c>
      <c r="O145" s="649">
        <v>-1.0</v>
      </c>
      <c r="P145" s="649">
        <v>-1.0</v>
      </c>
      <c r="Q145" s="649">
        <v>1.0</v>
      </c>
      <c r="R145" s="649">
        <v>1.0</v>
      </c>
      <c r="S145" s="649">
        <v>-1.0</v>
      </c>
      <c r="T145" s="649">
        <v>41.844</v>
      </c>
      <c r="U145" s="649">
        <v>43.979</v>
      </c>
      <c r="V145" s="649">
        <v>44.148</v>
      </c>
    </row>
    <row r="146">
      <c r="A146" s="649">
        <v>1930.0</v>
      </c>
      <c r="B146" s="649">
        <v>0.0</v>
      </c>
      <c r="C146" s="649">
        <v>10.537</v>
      </c>
      <c r="D146" s="649">
        <v>5.878</v>
      </c>
      <c r="E146" s="649">
        <v>16.48</v>
      </c>
      <c r="F146" s="649">
        <v>18.72</v>
      </c>
      <c r="G146" s="649">
        <v>2.413</v>
      </c>
      <c r="H146" s="649">
        <v>2.01</v>
      </c>
      <c r="I146" s="649">
        <v>19.075</v>
      </c>
      <c r="J146" s="649">
        <v>45.416</v>
      </c>
      <c r="K146" s="649">
        <v>0.999</v>
      </c>
      <c r="L146" s="649">
        <v>-1.0</v>
      </c>
      <c r="M146" s="649">
        <v>-1.0</v>
      </c>
      <c r="N146" s="649">
        <v>-1.0</v>
      </c>
      <c r="O146" s="649">
        <v>-1.0</v>
      </c>
      <c r="P146" s="649">
        <v>-1.0</v>
      </c>
      <c r="Q146" s="649">
        <v>1.0</v>
      </c>
      <c r="R146" s="649">
        <v>1.0</v>
      </c>
      <c r="S146" s="649">
        <v>-1.0</v>
      </c>
      <c r="T146" s="649">
        <v>43.313</v>
      </c>
      <c r="U146" s="649">
        <v>45.545</v>
      </c>
      <c r="V146" s="649">
        <v>45.452</v>
      </c>
    </row>
    <row r="147">
      <c r="A147" s="649">
        <v>1931.0</v>
      </c>
      <c r="B147" s="649">
        <v>0.0</v>
      </c>
      <c r="C147" s="649">
        <v>10.537</v>
      </c>
      <c r="D147" s="649">
        <v>5.878</v>
      </c>
      <c r="E147" s="649">
        <v>16.48</v>
      </c>
      <c r="F147" s="649">
        <v>18.72</v>
      </c>
      <c r="G147" s="649">
        <v>2.493</v>
      </c>
      <c r="H147" s="649">
        <v>2.01</v>
      </c>
      <c r="I147" s="649">
        <v>19.067</v>
      </c>
      <c r="J147" s="649">
        <v>46.538</v>
      </c>
      <c r="K147" s="649">
        <v>0.999</v>
      </c>
      <c r="L147" s="649">
        <v>-1.0</v>
      </c>
      <c r="M147" s="649">
        <v>-1.0</v>
      </c>
      <c r="N147" s="649">
        <v>-1.0</v>
      </c>
      <c r="O147" s="649">
        <v>-1.0</v>
      </c>
      <c r="P147" s="649">
        <v>-1.0</v>
      </c>
      <c r="Q147" s="649">
        <v>1.0</v>
      </c>
      <c r="R147" s="649">
        <v>1.0</v>
      </c>
      <c r="S147" s="649">
        <v>-1.0</v>
      </c>
      <c r="T147" s="649">
        <v>46.16</v>
      </c>
      <c r="U147" s="649">
        <v>46.674</v>
      </c>
      <c r="V147" s="649">
        <v>46.591</v>
      </c>
    </row>
    <row r="148">
      <c r="A148" s="649">
        <v>1932.0</v>
      </c>
      <c r="B148" s="649">
        <v>0.0</v>
      </c>
      <c r="C148" s="649">
        <v>10.538</v>
      </c>
      <c r="D148" s="649">
        <v>5.878</v>
      </c>
      <c r="E148" s="649">
        <v>16.48</v>
      </c>
      <c r="F148" s="649">
        <v>18.72</v>
      </c>
      <c r="G148" s="649">
        <v>1.236</v>
      </c>
      <c r="H148" s="649">
        <v>2.01</v>
      </c>
      <c r="I148" s="649">
        <v>18.589</v>
      </c>
      <c r="J148" s="649">
        <v>21.425</v>
      </c>
      <c r="K148" s="649">
        <v>-0.202</v>
      </c>
      <c r="L148" s="649">
        <v>-1.0</v>
      </c>
      <c r="M148" s="649">
        <v>-1.0</v>
      </c>
      <c r="N148" s="649">
        <v>5.0</v>
      </c>
      <c r="O148" s="649">
        <v>-1.0</v>
      </c>
      <c r="P148" s="649">
        <v>-1.0</v>
      </c>
      <c r="Q148" s="649">
        <v>-1.0</v>
      </c>
      <c r="R148" s="649">
        <v>1.0</v>
      </c>
      <c r="S148" s="649">
        <v>-1.0</v>
      </c>
      <c r="T148" s="649">
        <v>21.428</v>
      </c>
      <c r="U148" s="649">
        <v>21.502</v>
      </c>
      <c r="V148" s="649">
        <v>21.51</v>
      </c>
    </row>
    <row r="149">
      <c r="A149" s="649">
        <v>1933.0</v>
      </c>
      <c r="B149" s="649">
        <v>0.0</v>
      </c>
      <c r="C149" s="649">
        <v>10.537</v>
      </c>
      <c r="D149" s="649">
        <v>5.878</v>
      </c>
      <c r="E149" s="649">
        <v>16.48</v>
      </c>
      <c r="F149" s="649">
        <v>18.72</v>
      </c>
      <c r="G149" s="649">
        <v>1.237</v>
      </c>
      <c r="H149" s="649">
        <v>2.01</v>
      </c>
      <c r="I149" s="649">
        <v>18.951</v>
      </c>
      <c r="J149" s="649">
        <v>22.593</v>
      </c>
      <c r="K149" s="649">
        <v>-0.113</v>
      </c>
      <c r="L149" s="649">
        <v>-1.0</v>
      </c>
      <c r="M149" s="649">
        <v>-1.0</v>
      </c>
      <c r="N149" s="649">
        <v>9.0</v>
      </c>
      <c r="O149" s="649">
        <v>-1.0</v>
      </c>
      <c r="P149" s="649">
        <v>-1.0</v>
      </c>
      <c r="Q149" s="649">
        <v>-1.0</v>
      </c>
      <c r="R149" s="649">
        <v>1.0</v>
      </c>
      <c r="S149" s="649">
        <v>-1.0</v>
      </c>
      <c r="T149" s="649">
        <v>22.651</v>
      </c>
      <c r="U149" s="649">
        <v>22.659</v>
      </c>
      <c r="V149" s="649">
        <v>22.638</v>
      </c>
    </row>
    <row r="150">
      <c r="A150" s="649">
        <v>1934.0</v>
      </c>
      <c r="B150" s="649">
        <v>0.0</v>
      </c>
      <c r="C150" s="649">
        <v>10.54</v>
      </c>
      <c r="D150" s="649">
        <v>5.878</v>
      </c>
      <c r="E150" s="649">
        <v>16.48</v>
      </c>
      <c r="F150" s="649">
        <v>18.72</v>
      </c>
      <c r="G150" s="649">
        <v>2.43</v>
      </c>
      <c r="H150" s="649">
        <v>1.01</v>
      </c>
      <c r="I150" s="649">
        <v>27.912</v>
      </c>
      <c r="J150" s="649">
        <v>61.744</v>
      </c>
      <c r="K150" s="649">
        <v>1.0</v>
      </c>
      <c r="L150" s="649">
        <v>-1.0</v>
      </c>
      <c r="M150" s="649">
        <v>-1.0</v>
      </c>
      <c r="N150" s="649">
        <v>-1.0</v>
      </c>
      <c r="O150" s="649">
        <v>-1.0</v>
      </c>
      <c r="P150" s="649">
        <v>-1.0</v>
      </c>
      <c r="Q150" s="649">
        <v>1.0</v>
      </c>
      <c r="R150" s="649">
        <v>1.0</v>
      </c>
      <c r="S150" s="649">
        <v>-1.0</v>
      </c>
      <c r="T150" s="649">
        <v>59.016</v>
      </c>
      <c r="U150" s="649">
        <v>61.914</v>
      </c>
      <c r="V150" s="649">
        <v>61.954</v>
      </c>
    </row>
    <row r="151">
      <c r="A151" s="649">
        <v>1935.0</v>
      </c>
      <c r="B151" s="649">
        <v>0.0</v>
      </c>
      <c r="C151" s="649">
        <v>10.537</v>
      </c>
      <c r="D151" s="649">
        <v>5.878</v>
      </c>
      <c r="E151" s="649">
        <v>16.48</v>
      </c>
      <c r="F151" s="649">
        <v>18.72</v>
      </c>
      <c r="G151" s="649">
        <v>2.618</v>
      </c>
      <c r="H151" s="649">
        <v>1.01</v>
      </c>
      <c r="I151" s="649">
        <v>27.074</v>
      </c>
      <c r="J151" s="649">
        <v>64.831</v>
      </c>
      <c r="K151" s="649">
        <v>1.0</v>
      </c>
      <c r="L151" s="649">
        <v>-1.0</v>
      </c>
      <c r="M151" s="649">
        <v>-1.0</v>
      </c>
      <c r="N151" s="649">
        <v>-1.0</v>
      </c>
      <c r="O151" s="649">
        <v>-1.0</v>
      </c>
      <c r="P151" s="649">
        <v>-1.0</v>
      </c>
      <c r="Q151" s="649">
        <v>1.0</v>
      </c>
      <c r="R151" s="649">
        <v>1.0</v>
      </c>
      <c r="S151" s="649">
        <v>-1.0</v>
      </c>
      <c r="T151" s="649">
        <v>61.798</v>
      </c>
      <c r="U151" s="649">
        <v>65.031</v>
      </c>
      <c r="V151" s="649">
        <v>65.059</v>
      </c>
    </row>
    <row r="152">
      <c r="A152" s="649">
        <v>1936.0</v>
      </c>
      <c r="B152" s="649">
        <v>0.0</v>
      </c>
      <c r="C152" s="649">
        <v>10.54</v>
      </c>
      <c r="D152" s="649">
        <v>5.878</v>
      </c>
      <c r="E152" s="649">
        <v>16.48</v>
      </c>
      <c r="F152" s="649">
        <v>18.72</v>
      </c>
      <c r="G152" s="649">
        <v>2.674</v>
      </c>
      <c r="H152" s="649">
        <v>1.01</v>
      </c>
      <c r="I152" s="649">
        <v>27.551</v>
      </c>
      <c r="J152" s="649">
        <v>65.698</v>
      </c>
      <c r="K152" s="649">
        <v>1.002</v>
      </c>
      <c r="L152" s="649">
        <v>-1.0</v>
      </c>
      <c r="M152" s="649">
        <v>-1.0</v>
      </c>
      <c r="N152" s="649">
        <v>-1.0</v>
      </c>
      <c r="O152" s="649">
        <v>-1.0</v>
      </c>
      <c r="P152" s="649">
        <v>-1.0</v>
      </c>
      <c r="Q152" s="649">
        <v>1.0</v>
      </c>
      <c r="R152" s="649">
        <v>1.0</v>
      </c>
      <c r="S152" s="649">
        <v>-1.0</v>
      </c>
      <c r="T152" s="649">
        <v>65.064</v>
      </c>
      <c r="U152" s="649">
        <v>65.899</v>
      </c>
      <c r="V152" s="649">
        <v>65.981</v>
      </c>
    </row>
    <row r="153">
      <c r="A153" s="649">
        <v>1937.0</v>
      </c>
      <c r="B153" s="649">
        <v>0.0</v>
      </c>
      <c r="C153" s="649">
        <v>10.537</v>
      </c>
      <c r="D153" s="649">
        <v>5.878</v>
      </c>
      <c r="E153" s="649">
        <v>16.48</v>
      </c>
      <c r="F153" s="649">
        <v>18.72</v>
      </c>
      <c r="G153" s="649">
        <v>2.604</v>
      </c>
      <c r="H153" s="649">
        <v>1.01</v>
      </c>
      <c r="I153" s="649">
        <v>27.798</v>
      </c>
      <c r="J153" s="649">
        <v>67.455</v>
      </c>
      <c r="K153" s="649">
        <v>1.0</v>
      </c>
      <c r="L153" s="649">
        <v>-1.0</v>
      </c>
      <c r="M153" s="649">
        <v>-1.0</v>
      </c>
      <c r="N153" s="649">
        <v>-1.0</v>
      </c>
      <c r="O153" s="649">
        <v>-1.0</v>
      </c>
      <c r="P153" s="649">
        <v>-1.0</v>
      </c>
      <c r="Q153" s="649">
        <v>1.0</v>
      </c>
      <c r="R153" s="649">
        <v>1.0</v>
      </c>
      <c r="S153" s="649">
        <v>-1.0</v>
      </c>
      <c r="T153" s="649">
        <v>67.575</v>
      </c>
      <c r="U153" s="649">
        <v>67.597</v>
      </c>
      <c r="V153" s="649">
        <v>67.632</v>
      </c>
    </row>
    <row r="154">
      <c r="A154" s="649">
        <v>1941.0</v>
      </c>
      <c r="B154" s="649">
        <v>0.0</v>
      </c>
      <c r="C154" s="649">
        <v>10.54</v>
      </c>
      <c r="D154" s="649">
        <v>5.878</v>
      </c>
      <c r="E154" s="649">
        <v>16.48</v>
      </c>
      <c r="F154" s="649">
        <v>18.72</v>
      </c>
      <c r="G154" s="649">
        <v>1.513</v>
      </c>
      <c r="H154" s="649">
        <v>1.01</v>
      </c>
      <c r="I154" s="649">
        <v>27.131</v>
      </c>
      <c r="J154" s="649">
        <v>37.616</v>
      </c>
      <c r="K154" s="649">
        <v>-0.338</v>
      </c>
      <c r="L154" s="649">
        <v>-1.0</v>
      </c>
      <c r="M154" s="649">
        <v>-1.0</v>
      </c>
      <c r="N154" s="649">
        <v>3.0</v>
      </c>
      <c r="O154" s="649">
        <v>-1.0</v>
      </c>
      <c r="P154" s="649">
        <v>-1.0</v>
      </c>
      <c r="Q154" s="649">
        <v>-1.0</v>
      </c>
      <c r="R154" s="649">
        <v>0.0</v>
      </c>
      <c r="S154" s="649">
        <v>-1.0</v>
      </c>
      <c r="T154" s="649">
        <v>37.434</v>
      </c>
      <c r="U154" s="649">
        <v>37.422</v>
      </c>
      <c r="V154" s="649">
        <v>37.745</v>
      </c>
    </row>
    <row r="155">
      <c r="A155" s="649">
        <v>1942.0</v>
      </c>
      <c r="B155" s="649">
        <v>0.0</v>
      </c>
      <c r="C155" s="649">
        <v>10.537</v>
      </c>
      <c r="D155" s="649">
        <v>5.878</v>
      </c>
      <c r="E155" s="649">
        <v>16.48</v>
      </c>
      <c r="F155" s="649">
        <v>18.72</v>
      </c>
      <c r="G155" s="649">
        <v>1.705</v>
      </c>
      <c r="H155" s="649">
        <v>1.01</v>
      </c>
      <c r="I155" s="649">
        <v>27.321</v>
      </c>
      <c r="J155" s="649">
        <v>41.763</v>
      </c>
      <c r="K155" s="649">
        <v>-0.202</v>
      </c>
      <c r="L155" s="649">
        <v>-1.0</v>
      </c>
      <c r="M155" s="649">
        <v>-1.0</v>
      </c>
      <c r="N155" s="649">
        <v>5.0</v>
      </c>
      <c r="O155" s="649">
        <v>-1.0</v>
      </c>
      <c r="P155" s="649">
        <v>-1.0</v>
      </c>
      <c r="Q155" s="649">
        <v>-1.0</v>
      </c>
      <c r="R155" s="649">
        <v>0.0</v>
      </c>
      <c r="S155" s="649">
        <v>-1.0</v>
      </c>
      <c r="T155" s="649">
        <v>40.122</v>
      </c>
      <c r="U155" s="649">
        <v>41.68</v>
      </c>
      <c r="V155" s="649">
        <v>41.94</v>
      </c>
    </row>
    <row r="156">
      <c r="A156" s="649">
        <v>1943.0</v>
      </c>
      <c r="B156" s="649">
        <v>0.0</v>
      </c>
      <c r="C156" s="649">
        <v>10.537</v>
      </c>
      <c r="D156" s="649">
        <v>5.878</v>
      </c>
      <c r="E156" s="649">
        <v>16.48</v>
      </c>
      <c r="F156" s="649">
        <v>18.72</v>
      </c>
      <c r="G156" s="649">
        <v>1.826</v>
      </c>
      <c r="H156" s="649">
        <v>26.98</v>
      </c>
      <c r="I156" s="649">
        <v>24.799</v>
      </c>
      <c r="J156" s="649">
        <v>41.926</v>
      </c>
      <c r="K156" s="649">
        <v>1.0</v>
      </c>
      <c r="L156" s="649">
        <v>-1.0</v>
      </c>
      <c r="M156" s="649">
        <v>-1.0</v>
      </c>
      <c r="N156" s="649">
        <v>-1.0</v>
      </c>
      <c r="O156" s="649">
        <v>-1.0</v>
      </c>
      <c r="P156" s="649">
        <v>-1.0</v>
      </c>
      <c r="Q156" s="649">
        <v>1.0</v>
      </c>
      <c r="R156" s="649">
        <v>0.0</v>
      </c>
      <c r="S156" s="649">
        <v>-1.0</v>
      </c>
      <c r="T156" s="649">
        <v>39.991</v>
      </c>
      <c r="U156" s="649">
        <v>42.014</v>
      </c>
      <c r="V156" s="649">
        <v>42.123</v>
      </c>
    </row>
    <row r="157">
      <c r="A157" s="649">
        <v>1944.0</v>
      </c>
      <c r="B157" s="649">
        <v>0.0</v>
      </c>
      <c r="C157" s="649">
        <v>10.537</v>
      </c>
      <c r="D157" s="649">
        <v>5.878</v>
      </c>
      <c r="E157" s="649">
        <v>16.48</v>
      </c>
      <c r="F157" s="649">
        <v>18.72</v>
      </c>
      <c r="G157" s="649">
        <v>1.47</v>
      </c>
      <c r="H157" s="649">
        <v>26.98</v>
      </c>
      <c r="I157" s="649">
        <v>7.671</v>
      </c>
      <c r="J157" s="649">
        <v>10.633</v>
      </c>
      <c r="K157" s="649">
        <v>1.0</v>
      </c>
      <c r="L157" s="649">
        <v>-1.0</v>
      </c>
      <c r="M157" s="649">
        <v>-1.0</v>
      </c>
      <c r="N157" s="649">
        <v>-1.0</v>
      </c>
      <c r="O157" s="649">
        <v>-1.0</v>
      </c>
      <c r="P157" s="649">
        <v>-1.0</v>
      </c>
      <c r="Q157" s="649">
        <v>1.0</v>
      </c>
      <c r="R157" s="649">
        <v>0.0</v>
      </c>
      <c r="S157" s="649">
        <v>-1.0</v>
      </c>
      <c r="T157" s="649">
        <v>10.24</v>
      </c>
      <c r="U157" s="649">
        <v>10.74</v>
      </c>
      <c r="V157" s="649">
        <v>10.742</v>
      </c>
    </row>
    <row r="158">
      <c r="A158" s="649">
        <v>1945.0</v>
      </c>
      <c r="B158" s="649">
        <v>0.0</v>
      </c>
      <c r="C158" s="649">
        <v>10.54</v>
      </c>
      <c r="D158" s="649">
        <v>5.878</v>
      </c>
      <c r="E158" s="649">
        <v>16.48</v>
      </c>
      <c r="F158" s="649">
        <v>18.72</v>
      </c>
      <c r="G158" s="649">
        <v>3.162</v>
      </c>
      <c r="H158" s="649">
        <v>2.01</v>
      </c>
      <c r="I158" s="649">
        <v>18.236</v>
      </c>
      <c r="J158" s="649">
        <v>49.068</v>
      </c>
      <c r="K158" s="649">
        <v>0.998</v>
      </c>
      <c r="L158" s="649">
        <v>-1.0</v>
      </c>
      <c r="M158" s="649">
        <v>-1.0</v>
      </c>
      <c r="N158" s="649">
        <v>-1.0</v>
      </c>
      <c r="O158" s="649">
        <v>-1.0</v>
      </c>
      <c r="P158" s="649">
        <v>-1.0</v>
      </c>
      <c r="Q158" s="649">
        <v>1.0</v>
      </c>
      <c r="R158" s="649">
        <v>0.0</v>
      </c>
      <c r="S158" s="649">
        <v>-1.0</v>
      </c>
      <c r="T158" s="649">
        <v>47.9</v>
      </c>
      <c r="U158" s="649">
        <v>49.376</v>
      </c>
      <c r="V158" s="649">
        <v>49.621</v>
      </c>
    </row>
    <row r="159">
      <c r="A159" s="649">
        <v>1946.0</v>
      </c>
      <c r="B159" s="649">
        <v>0.0</v>
      </c>
      <c r="C159" s="649">
        <v>10.537</v>
      </c>
      <c r="D159" s="649">
        <v>5.878</v>
      </c>
      <c r="E159" s="649">
        <v>16.48</v>
      </c>
      <c r="F159" s="649">
        <v>18.72</v>
      </c>
      <c r="G159" s="649">
        <v>2.68</v>
      </c>
      <c r="H159" s="649">
        <v>2.01</v>
      </c>
      <c r="I159" s="649">
        <v>18.575</v>
      </c>
      <c r="J159" s="649">
        <v>42.829</v>
      </c>
      <c r="K159" s="649">
        <v>0.998</v>
      </c>
      <c r="L159" s="649">
        <v>-1.0</v>
      </c>
      <c r="M159" s="649">
        <v>-1.0</v>
      </c>
      <c r="N159" s="649">
        <v>-1.0</v>
      </c>
      <c r="O159" s="649">
        <v>-1.0</v>
      </c>
      <c r="P159" s="649">
        <v>-1.0</v>
      </c>
      <c r="Q159" s="649">
        <v>1.0</v>
      </c>
      <c r="R159" s="649">
        <v>0.0</v>
      </c>
      <c r="S159" s="649">
        <v>-1.0</v>
      </c>
      <c r="T159" s="649">
        <v>43.122</v>
      </c>
      <c r="U159" s="649">
        <v>43.105</v>
      </c>
      <c r="V159" s="649">
        <v>43.287</v>
      </c>
    </row>
    <row r="160">
      <c r="A160" s="649">
        <v>1947.0</v>
      </c>
      <c r="B160" s="649">
        <v>0.0</v>
      </c>
      <c r="C160" s="649">
        <v>10.537</v>
      </c>
      <c r="D160" s="649">
        <v>5.878</v>
      </c>
      <c r="E160" s="649">
        <v>16.48</v>
      </c>
      <c r="F160" s="649">
        <v>18.72</v>
      </c>
      <c r="G160" s="649">
        <v>3.137</v>
      </c>
      <c r="H160" s="649">
        <v>2.01</v>
      </c>
      <c r="I160" s="649">
        <v>18.347</v>
      </c>
      <c r="J160" s="649">
        <v>49.411</v>
      </c>
      <c r="K160" s="649">
        <v>0.997</v>
      </c>
      <c r="L160" s="649">
        <v>-1.0</v>
      </c>
      <c r="M160" s="649">
        <v>-1.0</v>
      </c>
      <c r="N160" s="649">
        <v>-1.0</v>
      </c>
      <c r="O160" s="649">
        <v>-1.0</v>
      </c>
      <c r="P160" s="649">
        <v>-1.0</v>
      </c>
      <c r="Q160" s="649">
        <v>1.0</v>
      </c>
      <c r="R160" s="649">
        <v>0.0</v>
      </c>
      <c r="S160" s="649">
        <v>-1.0</v>
      </c>
      <c r="T160" s="649">
        <v>47.598</v>
      </c>
      <c r="U160" s="649">
        <v>49.782</v>
      </c>
      <c r="V160" s="649">
        <v>49.979</v>
      </c>
    </row>
    <row r="161">
      <c r="A161" s="649">
        <v>1948.0</v>
      </c>
      <c r="B161" s="649">
        <v>0.0</v>
      </c>
      <c r="C161" s="649">
        <v>10.537</v>
      </c>
      <c r="D161" s="649">
        <v>5.878</v>
      </c>
      <c r="E161" s="649">
        <v>16.48</v>
      </c>
      <c r="F161" s="649">
        <v>18.72</v>
      </c>
      <c r="G161" s="649">
        <v>2.591</v>
      </c>
      <c r="H161" s="649">
        <v>2.01</v>
      </c>
      <c r="I161" s="649">
        <v>18.852</v>
      </c>
      <c r="J161" s="649">
        <v>46.115</v>
      </c>
      <c r="K161" s="649">
        <v>0.998</v>
      </c>
      <c r="L161" s="649">
        <v>-1.0</v>
      </c>
      <c r="M161" s="649">
        <v>-1.0</v>
      </c>
      <c r="N161" s="649">
        <v>-1.0</v>
      </c>
      <c r="O161" s="649">
        <v>-1.0</v>
      </c>
      <c r="P161" s="649">
        <v>-1.0</v>
      </c>
      <c r="Q161" s="649">
        <v>1.0</v>
      </c>
      <c r="R161" s="649">
        <v>0.0</v>
      </c>
      <c r="S161" s="649">
        <v>-1.0</v>
      </c>
      <c r="T161" s="649">
        <v>44.121</v>
      </c>
      <c r="U161" s="649">
        <v>46.346</v>
      </c>
      <c r="V161" s="649">
        <v>46.325</v>
      </c>
    </row>
    <row r="162">
      <c r="A162" s="649">
        <v>1949.0</v>
      </c>
      <c r="B162" s="649">
        <v>0.0</v>
      </c>
      <c r="C162" s="649">
        <v>10.538</v>
      </c>
      <c r="D162" s="649">
        <v>5.878</v>
      </c>
      <c r="E162" s="649">
        <v>16.48</v>
      </c>
      <c r="F162" s="649">
        <v>18.72</v>
      </c>
      <c r="G162" s="649">
        <v>2.408</v>
      </c>
      <c r="H162" s="649">
        <v>2.01</v>
      </c>
      <c r="I162" s="649">
        <v>18.949</v>
      </c>
      <c r="J162" s="649">
        <v>43.971</v>
      </c>
      <c r="K162" s="649">
        <v>0.999</v>
      </c>
      <c r="L162" s="649">
        <v>-1.0</v>
      </c>
      <c r="M162" s="649">
        <v>-1.0</v>
      </c>
      <c r="N162" s="649">
        <v>-1.0</v>
      </c>
      <c r="O162" s="649">
        <v>-1.0</v>
      </c>
      <c r="P162" s="649">
        <v>-1.0</v>
      </c>
      <c r="Q162" s="649">
        <v>1.0</v>
      </c>
      <c r="R162" s="649">
        <v>0.0</v>
      </c>
      <c r="S162" s="649">
        <v>-1.0</v>
      </c>
      <c r="T162" s="649">
        <v>42.647</v>
      </c>
      <c r="U162" s="649">
        <v>44.164</v>
      </c>
      <c r="V162" s="649">
        <v>44.102</v>
      </c>
    </row>
    <row r="163">
      <c r="A163" s="649">
        <v>1950.0</v>
      </c>
      <c r="B163" s="649">
        <v>0.0</v>
      </c>
      <c r="C163" s="649">
        <v>10.537</v>
      </c>
      <c r="D163" s="649">
        <v>5.878</v>
      </c>
      <c r="E163" s="649">
        <v>16.48</v>
      </c>
      <c r="F163" s="649">
        <v>18.72</v>
      </c>
      <c r="G163" s="649">
        <v>2.813</v>
      </c>
      <c r="H163" s="649">
        <v>2.01</v>
      </c>
      <c r="I163" s="649">
        <v>18.207</v>
      </c>
      <c r="J163" s="649">
        <v>48.278</v>
      </c>
      <c r="K163" s="649">
        <v>0.999</v>
      </c>
      <c r="L163" s="649">
        <v>-1.0</v>
      </c>
      <c r="M163" s="649">
        <v>-1.0</v>
      </c>
      <c r="N163" s="649">
        <v>-1.0</v>
      </c>
      <c r="O163" s="649">
        <v>-1.0</v>
      </c>
      <c r="P163" s="649">
        <v>-1.0</v>
      </c>
      <c r="Q163" s="649">
        <v>1.0</v>
      </c>
      <c r="R163" s="649">
        <v>0.0</v>
      </c>
      <c r="S163" s="649">
        <v>-1.0</v>
      </c>
      <c r="T163" s="649">
        <v>48.484</v>
      </c>
      <c r="U163" s="649">
        <v>48.464</v>
      </c>
      <c r="V163" s="649">
        <v>48.506</v>
      </c>
    </row>
    <row r="164">
      <c r="A164" s="649">
        <v>1951.0</v>
      </c>
      <c r="B164" s="649">
        <v>0.0</v>
      </c>
      <c r="C164" s="649">
        <v>10.538</v>
      </c>
      <c r="D164" s="649">
        <v>5.878</v>
      </c>
      <c r="E164" s="649">
        <v>16.48</v>
      </c>
      <c r="F164" s="649">
        <v>18.72</v>
      </c>
      <c r="G164" s="649">
        <v>1.367</v>
      </c>
      <c r="H164" s="649">
        <v>2.01</v>
      </c>
      <c r="I164" s="649">
        <v>19.219</v>
      </c>
      <c r="J164" s="649">
        <v>25.91</v>
      </c>
      <c r="K164" s="649">
        <v>-0.2</v>
      </c>
      <c r="L164" s="649">
        <v>-1.0</v>
      </c>
      <c r="M164" s="649">
        <v>-1.0</v>
      </c>
      <c r="N164" s="649">
        <v>5.0</v>
      </c>
      <c r="O164" s="649">
        <v>-1.0</v>
      </c>
      <c r="P164" s="649">
        <v>-1.0</v>
      </c>
      <c r="Q164" s="649">
        <v>-1.0</v>
      </c>
      <c r="R164" s="649">
        <v>0.0</v>
      </c>
      <c r="S164" s="649">
        <v>-1.0</v>
      </c>
      <c r="T164" s="649">
        <v>25.393</v>
      </c>
      <c r="U164" s="649">
        <v>25.98</v>
      </c>
      <c r="V164" s="649">
        <v>25.929</v>
      </c>
    </row>
    <row r="165">
      <c r="A165" s="649">
        <v>1952.0</v>
      </c>
      <c r="B165" s="649">
        <v>0.0</v>
      </c>
      <c r="C165" s="649">
        <v>10.537</v>
      </c>
      <c r="D165" s="649">
        <v>5.878</v>
      </c>
      <c r="E165" s="649">
        <v>16.48</v>
      </c>
      <c r="F165" s="649">
        <v>18.72</v>
      </c>
      <c r="G165" s="649">
        <v>2.894</v>
      </c>
      <c r="H165" s="649">
        <v>2.01</v>
      </c>
      <c r="I165" s="649">
        <v>13.248</v>
      </c>
      <c r="J165" s="649">
        <v>37.511</v>
      </c>
      <c r="K165" s="649">
        <v>1.0</v>
      </c>
      <c r="L165" s="649">
        <v>-1.0</v>
      </c>
      <c r="M165" s="649">
        <v>-1.0</v>
      </c>
      <c r="N165" s="649">
        <v>-1.0</v>
      </c>
      <c r="O165" s="649">
        <v>-1.0</v>
      </c>
      <c r="P165" s="649">
        <v>-1.0</v>
      </c>
      <c r="Q165" s="649">
        <v>1.0</v>
      </c>
      <c r="R165" s="649">
        <v>0.0</v>
      </c>
      <c r="S165" s="649">
        <v>-1.0</v>
      </c>
      <c r="T165" s="649">
        <v>35.923</v>
      </c>
      <c r="U165" s="649">
        <v>37.667</v>
      </c>
      <c r="V165" s="649">
        <v>37.6</v>
      </c>
    </row>
    <row r="166">
      <c r="A166" s="649">
        <v>1953.0</v>
      </c>
      <c r="B166" s="649">
        <v>0.0</v>
      </c>
      <c r="C166" s="649">
        <v>10.537</v>
      </c>
      <c r="D166" s="649">
        <v>5.878</v>
      </c>
      <c r="E166" s="649">
        <v>16.48</v>
      </c>
      <c r="F166" s="649">
        <v>18.72</v>
      </c>
      <c r="G166" s="649">
        <v>4.4</v>
      </c>
      <c r="H166" s="649">
        <v>2.01</v>
      </c>
      <c r="I166" s="649">
        <v>6.745</v>
      </c>
      <c r="J166" s="649">
        <v>21.536</v>
      </c>
      <c r="K166" s="649">
        <v>1.0</v>
      </c>
      <c r="L166" s="649">
        <v>-1.0</v>
      </c>
      <c r="M166" s="649">
        <v>-1.0</v>
      </c>
      <c r="N166" s="649">
        <v>-1.0</v>
      </c>
      <c r="O166" s="649">
        <v>-1.0</v>
      </c>
      <c r="P166" s="649">
        <v>-1.0</v>
      </c>
      <c r="Q166" s="649">
        <v>1.0</v>
      </c>
      <c r="R166" s="649">
        <v>0.0</v>
      </c>
      <c r="S166" s="649">
        <v>-1.0</v>
      </c>
      <c r="T166" s="649">
        <v>21.193</v>
      </c>
      <c r="U166" s="649">
        <v>22.007</v>
      </c>
      <c r="V166" s="649">
        <v>22.793</v>
      </c>
    </row>
    <row r="167">
      <c r="A167" s="649">
        <v>1954.0</v>
      </c>
      <c r="B167" s="649">
        <v>0.0</v>
      </c>
      <c r="C167" s="649">
        <v>10.537</v>
      </c>
      <c r="D167" s="649">
        <v>5.878</v>
      </c>
      <c r="E167" s="649">
        <v>16.48</v>
      </c>
      <c r="F167" s="649">
        <v>18.72</v>
      </c>
      <c r="G167" s="649">
        <v>2.482</v>
      </c>
      <c r="H167" s="649">
        <v>1.01</v>
      </c>
      <c r="I167" s="649">
        <v>27.072</v>
      </c>
      <c r="J167" s="649">
        <v>61.097</v>
      </c>
      <c r="K167" s="649">
        <v>1.0</v>
      </c>
      <c r="L167" s="649">
        <v>-1.0</v>
      </c>
      <c r="M167" s="649">
        <v>-1.0</v>
      </c>
      <c r="N167" s="649">
        <v>-1.0</v>
      </c>
      <c r="O167" s="649">
        <v>-1.0</v>
      </c>
      <c r="P167" s="649">
        <v>-1.0</v>
      </c>
      <c r="Q167" s="649">
        <v>1.0</v>
      </c>
      <c r="R167" s="649">
        <v>0.0</v>
      </c>
      <c r="S167" s="649">
        <v>-1.0</v>
      </c>
      <c r="T167" s="649">
        <v>61.202</v>
      </c>
      <c r="U167" s="649">
        <v>61.273</v>
      </c>
      <c r="V167" s="649">
        <v>61.337</v>
      </c>
    </row>
    <row r="168">
      <c r="A168" s="649">
        <v>1955.0</v>
      </c>
      <c r="B168" s="649">
        <v>0.0</v>
      </c>
      <c r="C168" s="649">
        <v>10.537</v>
      </c>
      <c r="D168" s="649">
        <v>5.878</v>
      </c>
      <c r="E168" s="649">
        <v>16.48</v>
      </c>
      <c r="F168" s="649">
        <v>18.72</v>
      </c>
      <c r="G168" s="649">
        <v>3.117</v>
      </c>
      <c r="H168" s="649">
        <v>1.01</v>
      </c>
      <c r="I168" s="649">
        <v>27.82</v>
      </c>
      <c r="J168" s="649">
        <v>81.99</v>
      </c>
      <c r="K168" s="649">
        <v>1.0</v>
      </c>
      <c r="L168" s="649">
        <v>-1.0</v>
      </c>
      <c r="M168" s="649">
        <v>-1.0</v>
      </c>
      <c r="N168" s="649">
        <v>-1.0</v>
      </c>
      <c r="O168" s="649">
        <v>-1.0</v>
      </c>
      <c r="P168" s="649">
        <v>-1.0</v>
      </c>
      <c r="Q168" s="649">
        <v>1.0</v>
      </c>
      <c r="R168" s="649">
        <v>0.0</v>
      </c>
      <c r="S168" s="649">
        <v>-1.0</v>
      </c>
      <c r="T168" s="649">
        <v>78.752</v>
      </c>
      <c r="U168" s="649">
        <v>82.184</v>
      </c>
      <c r="V168" s="649">
        <v>82.168</v>
      </c>
    </row>
    <row r="169">
      <c r="A169" s="649">
        <v>1956.0</v>
      </c>
      <c r="B169" s="649">
        <v>0.0</v>
      </c>
      <c r="C169" s="649">
        <v>10.537</v>
      </c>
      <c r="D169" s="649">
        <v>5.878</v>
      </c>
      <c r="E169" s="649">
        <v>16.48</v>
      </c>
      <c r="F169" s="649">
        <v>18.72</v>
      </c>
      <c r="G169" s="649">
        <v>3.15</v>
      </c>
      <c r="H169" s="649">
        <v>1.01</v>
      </c>
      <c r="I169" s="649">
        <v>26.978</v>
      </c>
      <c r="J169" s="649">
        <v>71.219</v>
      </c>
      <c r="K169" s="649">
        <v>1.0</v>
      </c>
      <c r="L169" s="649">
        <v>-1.0</v>
      </c>
      <c r="M169" s="649">
        <v>-1.0</v>
      </c>
      <c r="N169" s="649">
        <v>-1.0</v>
      </c>
      <c r="O169" s="649">
        <v>-1.0</v>
      </c>
      <c r="P169" s="649">
        <v>-1.0</v>
      </c>
      <c r="Q169" s="649">
        <v>1.0</v>
      </c>
      <c r="R169" s="649">
        <v>0.0</v>
      </c>
      <c r="S169" s="649">
        <v>-1.0</v>
      </c>
      <c r="T169" s="649">
        <v>67.986</v>
      </c>
      <c r="U169" s="649">
        <v>71.505</v>
      </c>
      <c r="V169" s="649">
        <v>71.75</v>
      </c>
    </row>
    <row r="170">
      <c r="A170" s="649">
        <v>1957.0</v>
      </c>
      <c r="B170" s="649">
        <v>0.0</v>
      </c>
      <c r="C170" s="649">
        <v>10.537</v>
      </c>
      <c r="D170" s="649">
        <v>5.878</v>
      </c>
      <c r="E170" s="649">
        <v>16.48</v>
      </c>
      <c r="F170" s="649">
        <v>18.72</v>
      </c>
      <c r="G170" s="649">
        <v>4.478</v>
      </c>
      <c r="H170" s="649">
        <v>1.01</v>
      </c>
      <c r="I170" s="650" t="s">
        <v>1048</v>
      </c>
      <c r="J170" s="649">
        <v>1.0</v>
      </c>
      <c r="K170" s="649">
        <v>-1.0</v>
      </c>
      <c r="L170" s="649">
        <v>-1.0</v>
      </c>
      <c r="M170" s="649">
        <v>-1.0</v>
      </c>
      <c r="N170" s="649">
        <v>-1.0</v>
      </c>
      <c r="O170" s="649">
        <v>-1.0</v>
      </c>
      <c r="P170" s="649">
        <v>1.0</v>
      </c>
      <c r="Q170" s="649">
        <v>0.0</v>
      </c>
      <c r="R170" s="650" t="s">
        <v>1049</v>
      </c>
      <c r="U170" s="651"/>
      <c r="V170" s="651"/>
    </row>
    <row r="171">
      <c r="A171" s="649">
        <v>1961.0</v>
      </c>
      <c r="B171" s="649">
        <v>0.0</v>
      </c>
      <c r="C171" s="649">
        <v>10.539</v>
      </c>
      <c r="D171" s="649">
        <v>6.117</v>
      </c>
      <c r="E171" s="649">
        <v>12.37</v>
      </c>
      <c r="F171" s="649">
        <v>18.72</v>
      </c>
      <c r="G171" s="649">
        <v>0.873</v>
      </c>
      <c r="H171" s="649">
        <v>12.01</v>
      </c>
      <c r="I171" s="649">
        <v>9.522</v>
      </c>
      <c r="J171" s="649">
        <v>7.116</v>
      </c>
      <c r="K171" s="649">
        <v>-1.0</v>
      </c>
      <c r="L171" s="649">
        <v>-1.0</v>
      </c>
      <c r="M171" s="649">
        <v>-1.0</v>
      </c>
      <c r="N171" s="649">
        <v>-1.0</v>
      </c>
      <c r="O171" s="649">
        <v>1.0</v>
      </c>
      <c r="P171" s="649">
        <v>-1.0</v>
      </c>
      <c r="Q171" s="649">
        <v>-1.0</v>
      </c>
      <c r="R171" s="649">
        <v>0.0</v>
      </c>
      <c r="S171" s="649">
        <v>-1.0</v>
      </c>
      <c r="T171" s="649">
        <v>6.856</v>
      </c>
      <c r="U171" s="649">
        <v>7.189</v>
      </c>
      <c r="V171" s="649">
        <v>7.251</v>
      </c>
    </row>
    <row r="172">
      <c r="A172" s="649">
        <v>1962.0</v>
      </c>
      <c r="B172" s="649">
        <v>0.0</v>
      </c>
      <c r="C172" s="649">
        <v>10.538</v>
      </c>
      <c r="D172" s="649">
        <v>6.117</v>
      </c>
      <c r="E172" s="649">
        <v>12.37</v>
      </c>
      <c r="F172" s="649">
        <v>18.72</v>
      </c>
      <c r="G172" s="649">
        <v>1.933</v>
      </c>
      <c r="H172" s="649">
        <v>12.01</v>
      </c>
      <c r="I172" s="649">
        <v>28.539</v>
      </c>
      <c r="J172" s="649">
        <v>27.651</v>
      </c>
      <c r="K172" s="649">
        <v>-1.0</v>
      </c>
      <c r="L172" s="649">
        <v>-1.0</v>
      </c>
      <c r="M172" s="649">
        <v>-1.0</v>
      </c>
      <c r="N172" s="649">
        <v>-1.0</v>
      </c>
      <c r="O172" s="649">
        <v>1.0</v>
      </c>
      <c r="P172" s="649">
        <v>-1.0</v>
      </c>
      <c r="Q172" s="649">
        <v>-1.0</v>
      </c>
      <c r="R172" s="649">
        <v>0.0</v>
      </c>
      <c r="S172" s="649">
        <v>-1.0</v>
      </c>
      <c r="T172" s="649">
        <v>26.624</v>
      </c>
      <c r="U172" s="649">
        <v>27.945</v>
      </c>
      <c r="V172" s="649">
        <v>28.622</v>
      </c>
    </row>
    <row r="173">
      <c r="A173" s="649">
        <v>1963.0</v>
      </c>
      <c r="B173" s="649">
        <v>0.0</v>
      </c>
      <c r="C173" s="649">
        <v>10.538</v>
      </c>
      <c r="D173" s="649">
        <v>6.117</v>
      </c>
      <c r="E173" s="649">
        <v>12.37</v>
      </c>
      <c r="F173" s="649">
        <v>18.72</v>
      </c>
      <c r="G173" s="649">
        <v>1.748</v>
      </c>
      <c r="H173" s="649">
        <v>12.01</v>
      </c>
      <c r="I173" s="649">
        <v>26.314</v>
      </c>
      <c r="J173" s="649">
        <v>0.58</v>
      </c>
      <c r="K173" s="649">
        <v>-1.0</v>
      </c>
      <c r="L173" s="649">
        <v>-1.0</v>
      </c>
      <c r="M173" s="649">
        <v>-1.0</v>
      </c>
      <c r="N173" s="649">
        <v>-1.0</v>
      </c>
      <c r="O173" s="649">
        <v>1.0</v>
      </c>
      <c r="P173" s="649">
        <v>-1.0</v>
      </c>
      <c r="Q173" s="649">
        <v>-1.0</v>
      </c>
      <c r="R173" s="649">
        <v>0.0</v>
      </c>
      <c r="S173" s="649">
        <v>-1.0</v>
      </c>
      <c r="T173" s="649">
        <v>0.98</v>
      </c>
      <c r="U173" s="649">
        <v>0.994</v>
      </c>
      <c r="V173" s="649">
        <v>2.304</v>
      </c>
    </row>
    <row r="174">
      <c r="A174" s="649">
        <v>1964.0</v>
      </c>
      <c r="B174" s="649">
        <v>0.0</v>
      </c>
      <c r="C174" s="649">
        <v>10.537</v>
      </c>
      <c r="D174" s="649">
        <v>6.117</v>
      </c>
      <c r="E174" s="649">
        <v>12.37</v>
      </c>
      <c r="F174" s="649">
        <v>18.72</v>
      </c>
      <c r="G174" s="649">
        <v>1.591</v>
      </c>
      <c r="H174" s="649">
        <v>12.01</v>
      </c>
      <c r="I174" s="649">
        <v>27.334</v>
      </c>
      <c r="J174" s="649">
        <v>40.974</v>
      </c>
      <c r="K174" s="649">
        <v>-1.001</v>
      </c>
      <c r="L174" s="649">
        <v>-1.0</v>
      </c>
      <c r="M174" s="649">
        <v>-1.0</v>
      </c>
      <c r="N174" s="649">
        <v>-1.0</v>
      </c>
      <c r="O174" s="649">
        <v>1.0</v>
      </c>
      <c r="P174" s="649">
        <v>-1.0</v>
      </c>
      <c r="Q174" s="649">
        <v>-1.0</v>
      </c>
      <c r="R174" s="649">
        <v>0.0</v>
      </c>
      <c r="S174" s="649">
        <v>-1.0</v>
      </c>
      <c r="T174" s="649">
        <v>39.172</v>
      </c>
      <c r="U174" s="649">
        <v>41.137</v>
      </c>
      <c r="V174" s="649">
        <v>41.072</v>
      </c>
    </row>
    <row r="175">
      <c r="A175" s="649">
        <v>1965.0</v>
      </c>
      <c r="B175" s="649">
        <v>0.0</v>
      </c>
      <c r="C175" s="649">
        <v>10.538</v>
      </c>
      <c r="D175" s="649">
        <v>6.117</v>
      </c>
      <c r="E175" s="649">
        <v>12.37</v>
      </c>
      <c r="F175" s="649">
        <v>18.72</v>
      </c>
      <c r="G175" s="649">
        <v>2.539</v>
      </c>
      <c r="H175" s="649">
        <v>12.01</v>
      </c>
      <c r="I175" s="649">
        <v>25.749</v>
      </c>
      <c r="J175" s="649">
        <v>39.043</v>
      </c>
      <c r="K175" s="649">
        <v>-1.0</v>
      </c>
      <c r="L175" s="649">
        <v>-1.0</v>
      </c>
      <c r="M175" s="649">
        <v>-1.0</v>
      </c>
      <c r="N175" s="649">
        <v>-1.0</v>
      </c>
      <c r="O175" s="649">
        <v>1.0</v>
      </c>
      <c r="P175" s="649">
        <v>-1.0</v>
      </c>
      <c r="Q175" s="649">
        <v>-1.0</v>
      </c>
      <c r="R175" s="649">
        <v>0.0</v>
      </c>
      <c r="S175" s="649">
        <v>-1.0</v>
      </c>
      <c r="T175" s="649">
        <v>39.416</v>
      </c>
      <c r="U175" s="649">
        <v>39.427</v>
      </c>
      <c r="V175" s="649">
        <v>40.08</v>
      </c>
    </row>
    <row r="176">
      <c r="A176" s="649">
        <v>1966.0</v>
      </c>
      <c r="B176" s="649">
        <v>0.0</v>
      </c>
      <c r="C176" s="649">
        <v>10.538</v>
      </c>
      <c r="D176" s="649">
        <v>6.117</v>
      </c>
      <c r="E176" s="649">
        <v>12.37</v>
      </c>
      <c r="F176" s="649">
        <v>18.72</v>
      </c>
      <c r="G176" s="649">
        <v>2.363</v>
      </c>
      <c r="H176" s="649">
        <v>12.01</v>
      </c>
      <c r="I176" s="649">
        <v>26.794</v>
      </c>
      <c r="J176" s="649">
        <v>57.401</v>
      </c>
      <c r="K176" s="649">
        <v>-1.0</v>
      </c>
      <c r="L176" s="649">
        <v>-1.0</v>
      </c>
      <c r="M176" s="649">
        <v>-1.0</v>
      </c>
      <c r="N176" s="649">
        <v>-1.0</v>
      </c>
      <c r="O176" s="649">
        <v>1.0</v>
      </c>
      <c r="P176" s="649">
        <v>-1.0</v>
      </c>
      <c r="Q176" s="649">
        <v>-1.0</v>
      </c>
      <c r="R176" s="649">
        <v>1.0</v>
      </c>
      <c r="S176" s="649">
        <v>-1.0</v>
      </c>
      <c r="T176" s="649">
        <v>57.763</v>
      </c>
      <c r="U176" s="649">
        <v>57.638</v>
      </c>
      <c r="V176" s="649">
        <v>57.638</v>
      </c>
    </row>
    <row r="177">
      <c r="A177" s="649">
        <v>1967.0</v>
      </c>
      <c r="B177" s="649">
        <v>0.0</v>
      </c>
      <c r="C177" s="649">
        <v>10.54</v>
      </c>
      <c r="D177" s="649">
        <v>4.087</v>
      </c>
      <c r="E177" s="649">
        <v>12.37</v>
      </c>
      <c r="F177" s="649">
        <v>18.72</v>
      </c>
      <c r="G177" s="649">
        <v>3.204</v>
      </c>
      <c r="H177" s="649">
        <v>12.01</v>
      </c>
      <c r="I177" s="649">
        <v>26.599</v>
      </c>
      <c r="J177" s="649">
        <v>64.442</v>
      </c>
      <c r="K177" s="649">
        <v>-1.0</v>
      </c>
      <c r="L177" s="649">
        <v>-1.0</v>
      </c>
      <c r="M177" s="649">
        <v>-1.0</v>
      </c>
      <c r="N177" s="649">
        <v>-1.0</v>
      </c>
      <c r="O177" s="649">
        <v>1.0</v>
      </c>
      <c r="P177" s="649">
        <v>-1.0</v>
      </c>
      <c r="Q177" s="649">
        <v>-1.0</v>
      </c>
      <c r="R177" s="649">
        <v>1.0</v>
      </c>
      <c r="S177" s="649">
        <v>-1.0</v>
      </c>
      <c r="T177" s="649">
        <v>62.088</v>
      </c>
      <c r="U177" s="649">
        <v>64.853</v>
      </c>
      <c r="V177" s="649">
        <v>65.25</v>
      </c>
    </row>
    <row r="178">
      <c r="A178" s="649">
        <v>1969.0</v>
      </c>
      <c r="B178" s="649">
        <v>0.0</v>
      </c>
      <c r="C178" s="649">
        <v>10.54</v>
      </c>
      <c r="D178" s="649">
        <v>4.087</v>
      </c>
      <c r="E178" s="649">
        <v>29.86</v>
      </c>
      <c r="F178" s="649">
        <v>18.72</v>
      </c>
      <c r="G178" s="649">
        <v>3.671</v>
      </c>
      <c r="H178" s="649">
        <v>1.01</v>
      </c>
      <c r="I178" s="649">
        <v>26.669</v>
      </c>
      <c r="J178" s="649">
        <v>84.7</v>
      </c>
      <c r="K178" s="649">
        <v>-1.001</v>
      </c>
      <c r="L178" s="649">
        <v>-1.0</v>
      </c>
      <c r="M178" s="649">
        <v>-1.0</v>
      </c>
      <c r="N178" s="649">
        <v>1.0</v>
      </c>
      <c r="O178" s="649">
        <v>-1.0</v>
      </c>
      <c r="P178" s="649">
        <v>-1.0</v>
      </c>
      <c r="Q178" s="649">
        <v>-1.0</v>
      </c>
      <c r="R178" s="649">
        <v>1.0</v>
      </c>
      <c r="S178" s="649">
        <v>-1.0</v>
      </c>
      <c r="T178" s="649">
        <v>80.546</v>
      </c>
      <c r="U178" s="649">
        <v>84.455</v>
      </c>
      <c r="V178" s="649">
        <v>85.205</v>
      </c>
    </row>
    <row r="179">
      <c r="A179" s="649">
        <v>1970.0</v>
      </c>
      <c r="B179" s="649">
        <v>0.0</v>
      </c>
      <c r="C179" s="649">
        <v>10.538</v>
      </c>
      <c r="D179" s="649">
        <v>4.087</v>
      </c>
      <c r="E179" s="649">
        <v>29.86</v>
      </c>
      <c r="F179" s="649">
        <v>18.72</v>
      </c>
      <c r="G179" s="649">
        <v>1.517</v>
      </c>
      <c r="H179" s="649">
        <v>1.01</v>
      </c>
      <c r="I179" s="649">
        <v>27.427</v>
      </c>
      <c r="J179" s="649">
        <v>31.546</v>
      </c>
      <c r="K179" s="649">
        <v>-1.0</v>
      </c>
      <c r="L179" s="649">
        <v>-1.0</v>
      </c>
      <c r="M179" s="649">
        <v>-1.0</v>
      </c>
      <c r="N179" s="649">
        <v>1.0</v>
      </c>
      <c r="O179" s="649">
        <v>-1.0</v>
      </c>
      <c r="P179" s="649">
        <v>-1.0</v>
      </c>
      <c r="Q179" s="649">
        <v>-1.0</v>
      </c>
      <c r="R179" s="649">
        <v>1.0</v>
      </c>
      <c r="S179" s="649">
        <v>-1.0</v>
      </c>
      <c r="T179" s="649">
        <v>29.956</v>
      </c>
      <c r="U179" s="649">
        <v>31.475</v>
      </c>
      <c r="V179" s="649">
        <v>31.907</v>
      </c>
    </row>
    <row r="180">
      <c r="A180" s="649">
        <v>1971.0</v>
      </c>
      <c r="B180" s="649">
        <v>0.0</v>
      </c>
      <c r="C180" s="649">
        <v>10.54</v>
      </c>
      <c r="D180" s="649">
        <v>4.087</v>
      </c>
      <c r="E180" s="649">
        <v>29.86</v>
      </c>
      <c r="F180" s="649">
        <v>18.72</v>
      </c>
      <c r="G180" s="649">
        <v>1.918</v>
      </c>
      <c r="H180" s="649">
        <v>1.01</v>
      </c>
      <c r="I180" s="649">
        <v>27.55</v>
      </c>
      <c r="J180" s="649">
        <v>36.806</v>
      </c>
      <c r="K180" s="649">
        <v>-1.0</v>
      </c>
      <c r="L180" s="649">
        <v>-1.0</v>
      </c>
      <c r="M180" s="649">
        <v>-1.0</v>
      </c>
      <c r="N180" s="649">
        <v>-1.0</v>
      </c>
      <c r="O180" s="649">
        <v>-1.0</v>
      </c>
      <c r="P180" s="649">
        <v>1.0</v>
      </c>
      <c r="Q180" s="649">
        <v>-1.0</v>
      </c>
      <c r="R180" s="649">
        <v>1.0</v>
      </c>
      <c r="S180" s="649">
        <v>-1.0</v>
      </c>
      <c r="T180" s="649">
        <v>35.955</v>
      </c>
      <c r="U180" s="649">
        <v>37.043</v>
      </c>
      <c r="V180" s="649">
        <v>37.381</v>
      </c>
    </row>
    <row r="181">
      <c r="A181" s="649">
        <v>1972.0</v>
      </c>
      <c r="B181" s="649">
        <v>0.0</v>
      </c>
      <c r="C181" s="649">
        <v>10.539</v>
      </c>
      <c r="D181" s="649">
        <v>4.087</v>
      </c>
      <c r="E181" s="649">
        <v>29.86</v>
      </c>
      <c r="F181" s="649">
        <v>18.72</v>
      </c>
      <c r="G181" s="649">
        <v>1.729</v>
      </c>
      <c r="H181" s="649">
        <v>1.01</v>
      </c>
      <c r="I181" s="649">
        <v>27.489</v>
      </c>
      <c r="J181" s="649">
        <v>40.722</v>
      </c>
      <c r="K181" s="649">
        <v>-1.0</v>
      </c>
      <c r="L181" s="649">
        <v>-1.0</v>
      </c>
      <c r="M181" s="649">
        <v>-1.0</v>
      </c>
      <c r="N181" s="649">
        <v>-1.0</v>
      </c>
      <c r="O181" s="649">
        <v>-1.0</v>
      </c>
      <c r="P181" s="649">
        <v>1.0</v>
      </c>
      <c r="Q181" s="649">
        <v>-1.0</v>
      </c>
      <c r="R181" s="649">
        <v>1.0</v>
      </c>
      <c r="S181" s="649">
        <v>-1.0</v>
      </c>
      <c r="T181" s="649">
        <v>39.032</v>
      </c>
      <c r="U181" s="649">
        <v>40.912</v>
      </c>
      <c r="V181" s="649">
        <v>40.97</v>
      </c>
    </row>
    <row r="182">
      <c r="A182" s="649">
        <v>1973.0</v>
      </c>
      <c r="B182" s="649">
        <v>0.0</v>
      </c>
      <c r="C182" s="649">
        <v>10.538</v>
      </c>
      <c r="D182" s="649">
        <v>4.087</v>
      </c>
      <c r="E182" s="649">
        <v>29.86</v>
      </c>
      <c r="F182" s="649">
        <v>18.72</v>
      </c>
      <c r="G182" s="649">
        <v>1.884</v>
      </c>
      <c r="H182" s="649">
        <v>1.01</v>
      </c>
      <c r="I182" s="649">
        <v>27.117</v>
      </c>
      <c r="J182" s="649">
        <v>47.354</v>
      </c>
      <c r="K182" s="649">
        <v>-1.0</v>
      </c>
      <c r="L182" s="649">
        <v>-1.0</v>
      </c>
      <c r="M182" s="649">
        <v>-1.0</v>
      </c>
      <c r="N182" s="649">
        <v>-1.0</v>
      </c>
      <c r="O182" s="649">
        <v>-1.0</v>
      </c>
      <c r="P182" s="649">
        <v>1.0</v>
      </c>
      <c r="Q182" s="649">
        <v>-1.0</v>
      </c>
      <c r="R182" s="649">
        <v>1.0</v>
      </c>
      <c r="S182" s="649">
        <v>-1.0</v>
      </c>
      <c r="T182" s="649">
        <v>45.348</v>
      </c>
      <c r="U182" s="649">
        <v>47.508</v>
      </c>
      <c r="V182" s="649">
        <v>47.499</v>
      </c>
    </row>
    <row r="183">
      <c r="A183" s="649">
        <v>1974.0</v>
      </c>
      <c r="B183" s="649">
        <v>0.0</v>
      </c>
      <c r="C183" s="649">
        <v>10.538</v>
      </c>
      <c r="D183" s="649">
        <v>4.087</v>
      </c>
      <c r="E183" s="649">
        <v>29.86</v>
      </c>
      <c r="F183" s="649">
        <v>18.72</v>
      </c>
      <c r="G183" s="649">
        <v>4.64</v>
      </c>
      <c r="H183" s="649">
        <v>1.01</v>
      </c>
      <c r="I183" s="649">
        <v>26.619</v>
      </c>
      <c r="J183" s="649">
        <v>99.719</v>
      </c>
      <c r="K183" s="649">
        <v>-1.0</v>
      </c>
      <c r="L183" s="649">
        <v>-1.0</v>
      </c>
      <c r="M183" s="649">
        <v>-1.0</v>
      </c>
      <c r="N183" s="649">
        <v>-1.0</v>
      </c>
      <c r="O183" s="649">
        <v>-1.0</v>
      </c>
      <c r="P183" s="649">
        <v>1.0</v>
      </c>
      <c r="Q183" s="649">
        <v>-1.0</v>
      </c>
      <c r="R183" s="649">
        <v>1.0</v>
      </c>
      <c r="S183" s="649">
        <v>-1.0</v>
      </c>
      <c r="T183" s="650" t="s">
        <v>1050</v>
      </c>
    </row>
    <row r="184">
      <c r="A184" s="649">
        <v>1975.0</v>
      </c>
      <c r="B184" s="649">
        <v>0.0</v>
      </c>
      <c r="C184" s="649">
        <v>10.538</v>
      </c>
      <c r="D184" s="649">
        <v>4.087</v>
      </c>
      <c r="E184" s="649">
        <v>29.86</v>
      </c>
      <c r="F184" s="649">
        <v>18.72</v>
      </c>
      <c r="G184" s="649">
        <v>3.587</v>
      </c>
      <c r="H184" s="649">
        <v>1.01</v>
      </c>
      <c r="I184" s="649">
        <v>27.153</v>
      </c>
      <c r="J184" s="649">
        <v>83.38</v>
      </c>
      <c r="K184" s="649">
        <v>-1.001</v>
      </c>
      <c r="L184" s="649">
        <v>-1.0</v>
      </c>
      <c r="M184" s="649">
        <v>-1.0</v>
      </c>
      <c r="N184" s="649">
        <v>-1.0</v>
      </c>
      <c r="O184" s="649">
        <v>-1.0</v>
      </c>
      <c r="P184" s="649">
        <v>1.0</v>
      </c>
      <c r="Q184" s="649">
        <v>-1.0</v>
      </c>
      <c r="R184" s="649">
        <v>1.0</v>
      </c>
      <c r="S184" s="649">
        <v>-1.0</v>
      </c>
      <c r="T184" s="649">
        <v>83.541</v>
      </c>
      <c r="U184" s="649">
        <v>83.443</v>
      </c>
      <c r="V184" s="649">
        <v>83.903</v>
      </c>
    </row>
    <row r="185">
      <c r="A185" s="649">
        <v>1976.0</v>
      </c>
      <c r="B185" s="649">
        <v>0.0</v>
      </c>
      <c r="C185" s="649">
        <v>10.538</v>
      </c>
      <c r="D185" s="649">
        <v>4.087</v>
      </c>
      <c r="E185" s="649">
        <v>29.86</v>
      </c>
      <c r="F185" s="649">
        <v>18.72</v>
      </c>
      <c r="G185" s="649">
        <v>3.95</v>
      </c>
      <c r="H185" s="649">
        <v>1.01</v>
      </c>
      <c r="I185" s="649">
        <v>26.713</v>
      </c>
      <c r="J185" s="649">
        <v>58.393</v>
      </c>
      <c r="K185" s="649">
        <v>-1.0</v>
      </c>
      <c r="L185" s="649">
        <v>-1.0</v>
      </c>
      <c r="M185" s="649">
        <v>-1.0</v>
      </c>
      <c r="N185" s="649">
        <v>-1.0</v>
      </c>
      <c r="O185" s="649">
        <v>-1.0</v>
      </c>
      <c r="P185" s="649">
        <v>1.0</v>
      </c>
      <c r="Q185" s="649">
        <v>-1.0</v>
      </c>
      <c r="R185" s="649">
        <v>1.0</v>
      </c>
      <c r="S185" s="649">
        <v>-1.0</v>
      </c>
      <c r="T185" s="649">
        <v>56.815</v>
      </c>
      <c r="U185" s="649">
        <v>58.595</v>
      </c>
      <c r="V185" s="649">
        <v>60.132</v>
      </c>
    </row>
    <row r="186">
      <c r="A186" s="649">
        <v>1977.0</v>
      </c>
      <c r="B186" s="649">
        <v>0.0</v>
      </c>
      <c r="C186" s="649">
        <v>10.54</v>
      </c>
      <c r="D186" s="649">
        <v>4.087</v>
      </c>
      <c r="E186" s="649">
        <v>29.86</v>
      </c>
      <c r="F186" s="649">
        <v>18.72</v>
      </c>
      <c r="G186" s="649">
        <v>3.013</v>
      </c>
      <c r="H186" s="649">
        <v>1.01</v>
      </c>
      <c r="I186" s="649">
        <v>26.785</v>
      </c>
      <c r="J186" s="649">
        <v>74.756</v>
      </c>
      <c r="K186" s="649">
        <v>-1.0</v>
      </c>
      <c r="L186" s="649">
        <v>-1.0</v>
      </c>
      <c r="M186" s="649">
        <v>-1.0</v>
      </c>
      <c r="N186" s="649">
        <v>-1.0</v>
      </c>
      <c r="O186" s="649">
        <v>-1.0</v>
      </c>
      <c r="P186" s="649">
        <v>1.0</v>
      </c>
      <c r="Q186" s="649">
        <v>-1.0</v>
      </c>
      <c r="R186" s="649">
        <v>1.0</v>
      </c>
      <c r="S186" s="649">
        <v>-1.0</v>
      </c>
      <c r="T186" s="649">
        <v>75.14</v>
      </c>
      <c r="U186" s="649">
        <v>75.223</v>
      </c>
      <c r="V186" s="649">
        <v>74.985</v>
      </c>
    </row>
    <row r="187">
      <c r="A187" s="649">
        <v>1978.0</v>
      </c>
      <c r="B187" s="649">
        <v>0.0</v>
      </c>
      <c r="C187" s="649">
        <v>10.539</v>
      </c>
      <c r="D187" s="649">
        <v>4.087</v>
      </c>
      <c r="E187" s="649">
        <v>29.86</v>
      </c>
      <c r="F187" s="649">
        <v>18.72</v>
      </c>
      <c r="G187" s="649">
        <v>3.037</v>
      </c>
      <c r="H187" s="649">
        <v>1.01</v>
      </c>
      <c r="I187" s="649">
        <v>26.696</v>
      </c>
      <c r="J187" s="649">
        <v>70.823</v>
      </c>
      <c r="K187" s="649">
        <v>-1.0</v>
      </c>
      <c r="L187" s="649">
        <v>-1.0</v>
      </c>
      <c r="M187" s="649">
        <v>-1.0</v>
      </c>
      <c r="N187" s="649">
        <v>-1.0</v>
      </c>
      <c r="O187" s="649">
        <v>-1.0</v>
      </c>
      <c r="P187" s="649">
        <v>1.0</v>
      </c>
      <c r="Q187" s="649">
        <v>-1.0</v>
      </c>
      <c r="R187" s="649">
        <v>1.0</v>
      </c>
      <c r="S187" s="649">
        <v>-1.0</v>
      </c>
      <c r="T187" s="649">
        <v>69.71</v>
      </c>
      <c r="U187" s="649">
        <v>71.28</v>
      </c>
      <c r="V187" s="649">
        <v>71.217</v>
      </c>
    </row>
    <row r="188">
      <c r="A188" s="649">
        <v>1979.0</v>
      </c>
      <c r="B188" s="649">
        <v>0.0</v>
      </c>
      <c r="C188" s="649">
        <v>10.54</v>
      </c>
      <c r="D188" s="649">
        <v>4.087</v>
      </c>
      <c r="E188" s="649">
        <v>29.86</v>
      </c>
      <c r="F188" s="649">
        <v>18.72</v>
      </c>
      <c r="G188" s="649">
        <v>3.492</v>
      </c>
      <c r="H188" s="649">
        <v>1.01</v>
      </c>
      <c r="I188" s="649">
        <v>26.633</v>
      </c>
      <c r="J188" s="649">
        <v>68.275</v>
      </c>
      <c r="K188" s="649">
        <v>-1.0</v>
      </c>
      <c r="L188" s="649">
        <v>-1.0</v>
      </c>
      <c r="M188" s="649">
        <v>-1.0</v>
      </c>
      <c r="N188" s="649">
        <v>-1.0</v>
      </c>
      <c r="O188" s="649">
        <v>-1.0</v>
      </c>
      <c r="P188" s="649">
        <v>1.0</v>
      </c>
      <c r="Q188" s="649">
        <v>-1.0</v>
      </c>
      <c r="R188" s="649">
        <v>1.0</v>
      </c>
      <c r="S188" s="649">
        <v>-1.0</v>
      </c>
      <c r="T188" s="649">
        <v>65.556</v>
      </c>
      <c r="U188" s="649">
        <v>68.882</v>
      </c>
      <c r="V188" s="649">
        <v>69.204</v>
      </c>
    </row>
    <row r="189">
      <c r="A189" s="649">
        <v>1980.0</v>
      </c>
      <c r="B189" s="649">
        <v>0.0</v>
      </c>
      <c r="C189" s="649">
        <v>10.538</v>
      </c>
      <c r="D189" s="649">
        <v>4.087</v>
      </c>
      <c r="E189" s="649">
        <v>29.86</v>
      </c>
      <c r="F189" s="649">
        <v>18.72</v>
      </c>
      <c r="G189" s="649">
        <v>3.21</v>
      </c>
      <c r="H189" s="649">
        <v>1.01</v>
      </c>
      <c r="I189" s="649">
        <v>27.147</v>
      </c>
      <c r="J189" s="649">
        <v>77.918</v>
      </c>
      <c r="K189" s="649">
        <v>-1.0</v>
      </c>
      <c r="L189" s="649">
        <v>-1.0</v>
      </c>
      <c r="M189" s="649">
        <v>-1.0</v>
      </c>
      <c r="N189" s="649">
        <v>-1.0</v>
      </c>
      <c r="O189" s="649">
        <v>-1.0</v>
      </c>
      <c r="P189" s="649">
        <v>1.0</v>
      </c>
      <c r="Q189" s="649">
        <v>-1.0</v>
      </c>
      <c r="R189" s="649">
        <v>1.0</v>
      </c>
      <c r="S189" s="649">
        <v>-1.0</v>
      </c>
      <c r="T189" s="649">
        <v>74.679</v>
      </c>
      <c r="U189" s="649">
        <v>78.425</v>
      </c>
      <c r="V189" s="649">
        <v>78.263</v>
      </c>
    </row>
    <row r="190">
      <c r="A190" s="649">
        <v>1981.0</v>
      </c>
      <c r="B190" s="649">
        <v>0.0</v>
      </c>
      <c r="C190" s="649">
        <v>10.538</v>
      </c>
      <c r="D190" s="649">
        <v>4.087</v>
      </c>
      <c r="E190" s="649">
        <v>29.86</v>
      </c>
      <c r="F190" s="649">
        <v>18.72</v>
      </c>
      <c r="G190" s="649">
        <v>3.037</v>
      </c>
      <c r="H190" s="649">
        <v>1.01</v>
      </c>
      <c r="I190" s="649">
        <v>27.126</v>
      </c>
      <c r="J190" s="649">
        <v>70.673</v>
      </c>
      <c r="K190" s="649">
        <v>0.0</v>
      </c>
      <c r="L190" s="649">
        <v>-1.0</v>
      </c>
      <c r="M190" s="649">
        <v>-1.0</v>
      </c>
      <c r="N190" s="649">
        <v>-1.0</v>
      </c>
      <c r="O190" s="649">
        <v>-1.0</v>
      </c>
      <c r="P190" s="649">
        <v>1.0</v>
      </c>
      <c r="Q190" s="649">
        <v>-1.0</v>
      </c>
      <c r="R190" s="649">
        <v>1.0</v>
      </c>
      <c r="S190" s="649">
        <v>-1.0</v>
      </c>
      <c r="T190" s="649">
        <v>71.147</v>
      </c>
      <c r="U190" s="649">
        <v>71.176</v>
      </c>
      <c r="V190" s="649">
        <v>71.113</v>
      </c>
    </row>
    <row r="191">
      <c r="A191" s="649">
        <v>1982.0</v>
      </c>
      <c r="B191" s="649">
        <v>0.0</v>
      </c>
      <c r="C191" s="649">
        <v>10.538</v>
      </c>
      <c r="D191" s="649">
        <v>4.087</v>
      </c>
      <c r="E191" s="649">
        <v>29.86</v>
      </c>
      <c r="F191" s="649">
        <v>18.72</v>
      </c>
      <c r="G191" s="649">
        <v>3.323</v>
      </c>
      <c r="H191" s="649">
        <v>1.01</v>
      </c>
      <c r="I191" s="649">
        <v>26.444</v>
      </c>
      <c r="J191" s="649">
        <v>71.672</v>
      </c>
      <c r="K191" s="649">
        <v>-1.0</v>
      </c>
      <c r="L191" s="649">
        <v>-1.0</v>
      </c>
      <c r="M191" s="649">
        <v>-1.0</v>
      </c>
      <c r="N191" s="649">
        <v>-1.0</v>
      </c>
      <c r="O191" s="649">
        <v>-1.0</v>
      </c>
      <c r="P191" s="649">
        <v>1.0</v>
      </c>
      <c r="Q191" s="649">
        <v>-1.0</v>
      </c>
      <c r="R191" s="649">
        <v>1.0</v>
      </c>
      <c r="S191" s="649">
        <v>-1.0</v>
      </c>
      <c r="T191" s="649">
        <v>71.54</v>
      </c>
      <c r="U191" s="649">
        <v>72.175</v>
      </c>
      <c r="V191" s="649">
        <v>72.301</v>
      </c>
    </row>
    <row r="192">
      <c r="A192" s="649">
        <v>1990.0</v>
      </c>
      <c r="B192" s="649">
        <v>0.0</v>
      </c>
      <c r="C192" s="649">
        <v>10.539</v>
      </c>
      <c r="D192" s="649">
        <v>5.878</v>
      </c>
      <c r="E192" s="649">
        <v>16.48</v>
      </c>
      <c r="F192" s="649">
        <v>18.72</v>
      </c>
      <c r="G192" s="649">
        <v>3.291</v>
      </c>
      <c r="H192" s="649">
        <v>2.01</v>
      </c>
      <c r="I192" s="649">
        <v>14.188</v>
      </c>
      <c r="J192" s="649">
        <v>38.143</v>
      </c>
      <c r="K192" s="649">
        <v>0.999</v>
      </c>
      <c r="L192" s="649">
        <v>-1.0</v>
      </c>
      <c r="M192" s="649">
        <v>-1.0</v>
      </c>
      <c r="N192" s="649">
        <v>-1.0</v>
      </c>
      <c r="O192" s="649">
        <v>-1.0</v>
      </c>
      <c r="P192" s="649">
        <v>-1.0</v>
      </c>
      <c r="Q192" s="649">
        <v>1.0</v>
      </c>
      <c r="R192" s="649">
        <v>1.0</v>
      </c>
      <c r="S192" s="649">
        <v>-1.0</v>
      </c>
      <c r="T192" s="649">
        <v>37.763</v>
      </c>
      <c r="U192" s="649">
        <v>38.518</v>
      </c>
      <c r="V192" s="649">
        <v>38.75</v>
      </c>
    </row>
    <row r="193">
      <c r="A193" s="649">
        <v>1991.0</v>
      </c>
      <c r="B193" s="649">
        <v>0.0</v>
      </c>
      <c r="C193" s="649">
        <v>10.539</v>
      </c>
      <c r="D193" s="649">
        <v>5.878</v>
      </c>
      <c r="E193" s="649">
        <v>16.48</v>
      </c>
      <c r="F193" s="649">
        <v>18.72</v>
      </c>
      <c r="G193" s="649">
        <v>3.047</v>
      </c>
      <c r="H193" s="649">
        <v>2.01</v>
      </c>
      <c r="I193" s="649">
        <v>14.188</v>
      </c>
      <c r="J193" s="649">
        <v>38.983</v>
      </c>
      <c r="K193" s="649">
        <v>0.0</v>
      </c>
      <c r="L193" s="649">
        <v>-1.0</v>
      </c>
      <c r="M193" s="649">
        <v>-1.0</v>
      </c>
      <c r="N193" s="649">
        <v>-1.0</v>
      </c>
      <c r="O193" s="649">
        <v>-1.0</v>
      </c>
      <c r="P193" s="649">
        <v>-1.0</v>
      </c>
      <c r="Q193" s="649">
        <v>1.0</v>
      </c>
      <c r="R193" s="649">
        <v>1.0</v>
      </c>
      <c r="S193" s="649">
        <v>-1.0</v>
      </c>
      <c r="T193" s="649">
        <v>39.27</v>
      </c>
      <c r="U193" s="649">
        <v>39.261</v>
      </c>
      <c r="V193" s="649">
        <v>39.286</v>
      </c>
    </row>
    <row r="194">
      <c r="A194" s="649">
        <v>1992.0</v>
      </c>
      <c r="B194" s="649">
        <v>0.0</v>
      </c>
      <c r="C194" s="649">
        <v>10.539</v>
      </c>
      <c r="D194" s="649">
        <v>5.878</v>
      </c>
      <c r="E194" s="649">
        <v>16.48</v>
      </c>
      <c r="F194" s="649">
        <v>18.72</v>
      </c>
      <c r="G194" s="649">
        <v>4.44</v>
      </c>
      <c r="H194" s="649">
        <v>2.01</v>
      </c>
      <c r="I194" s="649">
        <v>13.856</v>
      </c>
      <c r="J194" s="649">
        <v>41.808</v>
      </c>
      <c r="K194" s="649">
        <v>1.001</v>
      </c>
      <c r="L194" s="649">
        <v>-1.0</v>
      </c>
      <c r="M194" s="649">
        <v>-1.0</v>
      </c>
      <c r="N194" s="649">
        <v>-1.0</v>
      </c>
      <c r="O194" s="649">
        <v>-1.0</v>
      </c>
      <c r="P194" s="649">
        <v>-1.0</v>
      </c>
      <c r="Q194" s="649">
        <v>1.0</v>
      </c>
      <c r="R194" s="649">
        <v>1.0</v>
      </c>
      <c r="S194" s="649">
        <v>-1.0</v>
      </c>
      <c r="T194" s="649">
        <v>41.282</v>
      </c>
      <c r="U194" s="649">
        <v>42.407</v>
      </c>
      <c r="V194" s="649">
        <v>43.235</v>
      </c>
    </row>
    <row r="195">
      <c r="A195" s="649">
        <v>1993.0</v>
      </c>
      <c r="B195" s="649">
        <v>0.0</v>
      </c>
      <c r="C195" s="649">
        <v>10.539</v>
      </c>
      <c r="D195" s="649">
        <v>5.878</v>
      </c>
      <c r="E195" s="649">
        <v>16.48</v>
      </c>
      <c r="F195" s="649">
        <v>18.72</v>
      </c>
      <c r="G195" s="649">
        <v>3.112</v>
      </c>
      <c r="H195" s="649">
        <v>2.01</v>
      </c>
      <c r="I195" s="649">
        <v>14.012</v>
      </c>
      <c r="J195" s="649">
        <v>38.281</v>
      </c>
      <c r="K195" s="649">
        <v>0.999</v>
      </c>
      <c r="L195" s="649">
        <v>-1.0</v>
      </c>
      <c r="M195" s="649">
        <v>-1.0</v>
      </c>
      <c r="N195" s="649">
        <v>-1.0</v>
      </c>
      <c r="O195" s="649">
        <v>-1.0</v>
      </c>
      <c r="P195" s="649">
        <v>-1.0</v>
      </c>
      <c r="Q195" s="649">
        <v>1.0</v>
      </c>
      <c r="R195" s="649">
        <v>1.0</v>
      </c>
      <c r="S195" s="649">
        <v>-1.0</v>
      </c>
      <c r="T195" s="649">
        <v>36.953</v>
      </c>
      <c r="U195" s="649">
        <v>38.626</v>
      </c>
      <c r="V195" s="649">
        <v>38.667</v>
      </c>
    </row>
    <row r="196">
      <c r="A196" s="649">
        <v>1994.0</v>
      </c>
      <c r="B196" s="649">
        <v>0.0</v>
      </c>
      <c r="C196" s="649">
        <v>10.539</v>
      </c>
      <c r="D196" s="649">
        <v>5.878</v>
      </c>
      <c r="E196" s="649">
        <v>16.48</v>
      </c>
      <c r="F196" s="649">
        <v>18.72</v>
      </c>
      <c r="G196" s="649">
        <v>1.841</v>
      </c>
      <c r="H196" s="649">
        <v>2.01</v>
      </c>
      <c r="I196" s="649">
        <v>9.347</v>
      </c>
      <c r="J196" s="649">
        <v>13.406</v>
      </c>
      <c r="K196" s="649">
        <v>1.0</v>
      </c>
      <c r="L196" s="649">
        <v>-1.0</v>
      </c>
      <c r="M196" s="649">
        <v>-1.0</v>
      </c>
      <c r="N196" s="649">
        <v>-1.0</v>
      </c>
      <c r="O196" s="649">
        <v>-1.0</v>
      </c>
      <c r="P196" s="649">
        <v>-1.0</v>
      </c>
      <c r="Q196" s="649">
        <v>1.0</v>
      </c>
      <c r="R196" s="649">
        <v>1.0</v>
      </c>
      <c r="S196" s="649">
        <v>-1.0</v>
      </c>
      <c r="T196" s="649">
        <v>13.127</v>
      </c>
      <c r="U196" s="649">
        <v>13.607</v>
      </c>
      <c r="V196" s="649">
        <v>13.816</v>
      </c>
    </row>
    <row r="197">
      <c r="A197" s="649">
        <v>1995.0</v>
      </c>
      <c r="B197" s="649">
        <v>0.0</v>
      </c>
      <c r="C197" s="649">
        <v>10.539</v>
      </c>
      <c r="D197" s="649">
        <v>5.878</v>
      </c>
      <c r="E197" s="649">
        <v>16.48</v>
      </c>
      <c r="F197" s="649">
        <v>18.72</v>
      </c>
      <c r="G197" s="649">
        <v>1.42</v>
      </c>
      <c r="H197" s="649">
        <v>2.01</v>
      </c>
      <c r="I197" s="649">
        <v>4.893</v>
      </c>
      <c r="J197" s="649">
        <v>6.202</v>
      </c>
      <c r="K197" s="649">
        <v>1.0</v>
      </c>
      <c r="L197" s="649">
        <v>-1.0</v>
      </c>
      <c r="M197" s="649">
        <v>-1.0</v>
      </c>
      <c r="N197" s="649">
        <v>-1.0</v>
      </c>
      <c r="O197" s="649">
        <v>-1.0</v>
      </c>
      <c r="P197" s="649">
        <v>-1.0</v>
      </c>
      <c r="Q197" s="649">
        <v>1.0</v>
      </c>
      <c r="R197" s="649">
        <v>1.0</v>
      </c>
      <c r="S197" s="649">
        <v>-1.0</v>
      </c>
      <c r="T197" s="649">
        <v>6.304</v>
      </c>
      <c r="U197" s="649">
        <v>6.291</v>
      </c>
      <c r="V197" s="649">
        <v>6.357</v>
      </c>
    </row>
    <row r="198">
      <c r="A198" s="649">
        <v>1996.0</v>
      </c>
      <c r="B198" s="649">
        <v>0.0</v>
      </c>
      <c r="C198" s="649">
        <v>10.539</v>
      </c>
      <c r="D198" s="649">
        <v>5.878</v>
      </c>
      <c r="E198" s="649">
        <v>16.48</v>
      </c>
      <c r="F198" s="649">
        <v>18.72</v>
      </c>
      <c r="G198" s="649">
        <v>1.77</v>
      </c>
      <c r="H198" s="649">
        <v>2.01</v>
      </c>
      <c r="I198" s="649">
        <v>13.28</v>
      </c>
      <c r="J198" s="649">
        <v>19.829</v>
      </c>
      <c r="K198" s="649">
        <v>-0.21</v>
      </c>
      <c r="L198" s="649">
        <v>-1.0</v>
      </c>
      <c r="M198" s="649">
        <v>-1.0</v>
      </c>
      <c r="N198" s="649">
        <v>3.0</v>
      </c>
      <c r="O198" s="649">
        <v>-1.0</v>
      </c>
      <c r="P198" s="649">
        <v>-1.0</v>
      </c>
      <c r="Q198" s="649">
        <v>-1.0</v>
      </c>
      <c r="R198" s="649">
        <v>1.0</v>
      </c>
      <c r="S198" s="649">
        <v>-1.0</v>
      </c>
      <c r="T198" s="649">
        <v>19.977</v>
      </c>
      <c r="U198" s="649">
        <v>19.976</v>
      </c>
      <c r="V198" s="649">
        <v>20.111</v>
      </c>
    </row>
    <row r="199">
      <c r="A199" s="649">
        <v>2005.0</v>
      </c>
      <c r="B199" s="649">
        <v>0.0</v>
      </c>
      <c r="C199" s="649">
        <v>10.538</v>
      </c>
      <c r="D199" s="649">
        <v>5.878</v>
      </c>
      <c r="E199" s="649">
        <v>16.48</v>
      </c>
      <c r="F199" s="649">
        <v>18.72</v>
      </c>
      <c r="G199" s="649">
        <v>2.568</v>
      </c>
      <c r="H199" s="649">
        <v>26.98</v>
      </c>
      <c r="I199" s="649">
        <v>25.109</v>
      </c>
      <c r="J199" s="649">
        <v>26.339</v>
      </c>
      <c r="K199" s="649">
        <v>1.0</v>
      </c>
      <c r="L199" s="649">
        <v>-1.0</v>
      </c>
      <c r="M199" s="649">
        <v>-1.0</v>
      </c>
      <c r="N199" s="649">
        <v>-1.0</v>
      </c>
      <c r="O199" s="649">
        <v>-1.0</v>
      </c>
      <c r="P199" s="649">
        <v>-1.0</v>
      </c>
      <c r="Q199" s="649">
        <v>1.0</v>
      </c>
      <c r="R199" s="649">
        <v>1.0</v>
      </c>
      <c r="S199" s="649">
        <v>-1.0</v>
      </c>
      <c r="T199" s="649">
        <v>25.626</v>
      </c>
      <c r="U199" s="649">
        <v>26.859</v>
      </c>
      <c r="V199" s="649">
        <v>27.866</v>
      </c>
    </row>
    <row r="200">
      <c r="A200" s="649">
        <v>2006.0</v>
      </c>
      <c r="B200" s="649">
        <v>0.0</v>
      </c>
      <c r="C200" s="649">
        <v>10.539</v>
      </c>
      <c r="D200" s="649">
        <v>5.878</v>
      </c>
      <c r="E200" s="649">
        <v>16.48</v>
      </c>
      <c r="F200" s="649">
        <v>18.72</v>
      </c>
      <c r="G200" s="649">
        <v>1.28</v>
      </c>
      <c r="H200" s="649">
        <v>26.98</v>
      </c>
      <c r="I200" s="649">
        <v>14.14</v>
      </c>
      <c r="J200" s="649">
        <v>17.205</v>
      </c>
      <c r="K200" s="649">
        <v>1.0</v>
      </c>
      <c r="L200" s="649">
        <v>-1.0</v>
      </c>
      <c r="M200" s="649">
        <v>-1.0</v>
      </c>
      <c r="N200" s="649">
        <v>-1.0</v>
      </c>
      <c r="O200" s="649">
        <v>-1.0</v>
      </c>
      <c r="P200" s="649">
        <v>-1.0</v>
      </c>
      <c r="Q200" s="649">
        <v>1.0</v>
      </c>
      <c r="R200" s="649">
        <v>1.0</v>
      </c>
      <c r="S200" s="649">
        <v>-1.0</v>
      </c>
      <c r="T200" s="649">
        <v>17.36</v>
      </c>
      <c r="U200" s="649">
        <v>17.331</v>
      </c>
      <c r="V200" s="649">
        <v>17.27</v>
      </c>
    </row>
    <row r="201">
      <c r="A201" s="649">
        <v>2007.0</v>
      </c>
      <c r="B201" s="649">
        <v>0.0</v>
      </c>
      <c r="C201" s="649">
        <v>10.538</v>
      </c>
      <c r="D201" s="649">
        <v>5.878</v>
      </c>
      <c r="E201" s="649">
        <v>16.48</v>
      </c>
      <c r="F201" s="649">
        <v>18.72</v>
      </c>
      <c r="G201" s="649">
        <v>4.045</v>
      </c>
      <c r="H201" s="649">
        <v>1.01</v>
      </c>
      <c r="I201" s="649">
        <v>27.09</v>
      </c>
      <c r="J201" s="649">
        <v>92.563</v>
      </c>
      <c r="K201" s="649">
        <v>1.0</v>
      </c>
      <c r="L201" s="649">
        <v>-1.0</v>
      </c>
      <c r="M201" s="649">
        <v>-1.0</v>
      </c>
      <c r="N201" s="649">
        <v>-1.0</v>
      </c>
      <c r="O201" s="649">
        <v>-1.0</v>
      </c>
      <c r="P201" s="649">
        <v>-1.0</v>
      </c>
      <c r="Q201" s="649">
        <v>1.0</v>
      </c>
      <c r="R201" s="649">
        <v>1.0</v>
      </c>
      <c r="S201" s="649">
        <v>-1.0</v>
      </c>
      <c r="T201" s="649">
        <v>89.253</v>
      </c>
      <c r="U201" s="649">
        <v>93.17</v>
      </c>
      <c r="V201" s="649">
        <v>93.202</v>
      </c>
    </row>
    <row r="202">
      <c r="A202" s="649">
        <v>2011.0</v>
      </c>
      <c r="B202" s="649">
        <v>0.0</v>
      </c>
      <c r="C202" s="649">
        <v>10.539</v>
      </c>
      <c r="D202" s="649">
        <v>5.878</v>
      </c>
      <c r="E202" s="649">
        <v>16.48</v>
      </c>
      <c r="F202" s="649">
        <v>18.72</v>
      </c>
      <c r="G202" s="649">
        <v>1.608</v>
      </c>
      <c r="H202" s="649">
        <v>1.01</v>
      </c>
      <c r="I202" s="649">
        <v>9.461</v>
      </c>
      <c r="J202" s="649">
        <v>13.226</v>
      </c>
      <c r="K202" s="649">
        <v>0.993</v>
      </c>
      <c r="L202" s="649">
        <v>-1.0</v>
      </c>
      <c r="M202" s="649">
        <v>-1.0</v>
      </c>
      <c r="N202" s="649">
        <v>-1.0</v>
      </c>
      <c r="O202" s="649">
        <v>-1.0</v>
      </c>
      <c r="P202" s="649">
        <v>-1.0</v>
      </c>
      <c r="Q202" s="649">
        <v>1.0</v>
      </c>
      <c r="R202" s="649">
        <v>1.0</v>
      </c>
      <c r="S202" s="649">
        <v>-1.0</v>
      </c>
      <c r="T202" s="649">
        <v>12.918</v>
      </c>
      <c r="U202" s="649">
        <v>13.39</v>
      </c>
      <c r="V202" s="649">
        <v>13.445</v>
      </c>
    </row>
    <row r="203">
      <c r="A203" s="649">
        <v>2013.0</v>
      </c>
      <c r="B203" s="649">
        <v>0.0</v>
      </c>
      <c r="C203" s="649">
        <v>10.54</v>
      </c>
      <c r="D203" s="649">
        <v>5.878</v>
      </c>
      <c r="E203" s="649">
        <v>16.48</v>
      </c>
      <c r="F203" s="649">
        <v>18.72</v>
      </c>
      <c r="G203" s="649">
        <v>3.81</v>
      </c>
      <c r="H203" s="649">
        <v>1.01</v>
      </c>
      <c r="I203" s="649">
        <v>25.812</v>
      </c>
      <c r="J203" s="649">
        <v>77.799</v>
      </c>
      <c r="K203" s="649">
        <v>0.999</v>
      </c>
      <c r="L203" s="649">
        <v>-1.0</v>
      </c>
      <c r="M203" s="649">
        <v>-1.0</v>
      </c>
      <c r="N203" s="649">
        <v>-1.0</v>
      </c>
      <c r="O203" s="649">
        <v>-1.0</v>
      </c>
      <c r="P203" s="649">
        <v>-1.0</v>
      </c>
      <c r="Q203" s="649">
        <v>1.0</v>
      </c>
      <c r="R203" s="649">
        <v>1.0</v>
      </c>
      <c r="S203" s="649">
        <v>-1.0</v>
      </c>
      <c r="T203" s="649">
        <v>78.316</v>
      </c>
      <c r="U203" s="649">
        <v>78.39</v>
      </c>
      <c r="V203" s="649">
        <v>78.618</v>
      </c>
    </row>
    <row r="204">
      <c r="A204" s="649">
        <v>2014.0</v>
      </c>
      <c r="B204" s="649">
        <v>0.0</v>
      </c>
      <c r="C204" s="649">
        <v>10.538</v>
      </c>
      <c r="D204" s="649">
        <v>5.878</v>
      </c>
      <c r="E204" s="649">
        <v>16.48</v>
      </c>
      <c r="F204" s="649">
        <v>18.72</v>
      </c>
      <c r="G204" s="649">
        <v>1.898</v>
      </c>
      <c r="H204" s="649">
        <v>1.01</v>
      </c>
      <c r="I204" s="649">
        <v>18.071</v>
      </c>
      <c r="J204" s="649">
        <v>28.718</v>
      </c>
      <c r="K204" s="649">
        <v>1.0</v>
      </c>
      <c r="L204" s="649">
        <v>-1.0</v>
      </c>
      <c r="M204" s="649">
        <v>-1.0</v>
      </c>
      <c r="N204" s="649">
        <v>-1.0</v>
      </c>
      <c r="O204" s="649">
        <v>-1.0</v>
      </c>
      <c r="P204" s="649">
        <v>-1.0</v>
      </c>
      <c r="Q204" s="649">
        <v>1.0</v>
      </c>
      <c r="R204" s="649">
        <v>1.0</v>
      </c>
      <c r="S204" s="649">
        <v>-1.0</v>
      </c>
      <c r="T204" s="649">
        <v>28.345</v>
      </c>
      <c r="U204" s="649">
        <v>28.97</v>
      </c>
      <c r="V204" s="649">
        <v>29.039</v>
      </c>
    </row>
    <row r="205">
      <c r="A205" s="649">
        <v>2015.0</v>
      </c>
      <c r="B205" s="649">
        <v>0.0</v>
      </c>
      <c r="C205" s="649">
        <v>10.539</v>
      </c>
      <c r="D205" s="649">
        <v>5.878</v>
      </c>
      <c r="E205" s="649">
        <v>16.48</v>
      </c>
      <c r="F205" s="649">
        <v>18.72</v>
      </c>
      <c r="G205" s="649">
        <v>1.63</v>
      </c>
      <c r="H205" s="649">
        <v>1.01</v>
      </c>
      <c r="I205" s="649">
        <v>9.339</v>
      </c>
      <c r="J205" s="649">
        <v>13.042</v>
      </c>
      <c r="K205" s="649">
        <v>1.0</v>
      </c>
      <c r="L205" s="649">
        <v>-1.0</v>
      </c>
      <c r="M205" s="649">
        <v>-1.0</v>
      </c>
      <c r="N205" s="649">
        <v>-1.0</v>
      </c>
      <c r="O205" s="649">
        <v>-1.0</v>
      </c>
      <c r="P205" s="649">
        <v>-1.0</v>
      </c>
      <c r="Q205" s="649">
        <v>1.0</v>
      </c>
      <c r="R205" s="649">
        <v>1.0</v>
      </c>
      <c r="S205" s="649">
        <v>-1.0</v>
      </c>
      <c r="T205" s="649">
        <v>12.638</v>
      </c>
      <c r="U205" s="649">
        <v>13.189</v>
      </c>
      <c r="V205" s="649">
        <v>13.28</v>
      </c>
    </row>
    <row r="206">
      <c r="A206" s="649">
        <v>2016.0</v>
      </c>
      <c r="B206" s="649">
        <v>0.0</v>
      </c>
      <c r="C206" s="649">
        <v>10.538</v>
      </c>
      <c r="D206" s="649">
        <v>5.878</v>
      </c>
      <c r="E206" s="649">
        <v>16.48</v>
      </c>
      <c r="F206" s="649">
        <v>18.72</v>
      </c>
      <c r="G206" s="649">
        <v>1.308</v>
      </c>
      <c r="H206" s="649">
        <v>1.01</v>
      </c>
      <c r="I206" s="649">
        <v>25.974</v>
      </c>
      <c r="J206" s="649">
        <v>21.16</v>
      </c>
      <c r="K206" s="649">
        <v>-0.503</v>
      </c>
      <c r="L206" s="649">
        <v>-1.0</v>
      </c>
      <c r="M206" s="649">
        <v>-1.0</v>
      </c>
      <c r="N206" s="649">
        <v>2.0</v>
      </c>
      <c r="O206" s="649">
        <v>-1.0</v>
      </c>
      <c r="P206" s="649">
        <v>-1.0</v>
      </c>
      <c r="Q206" s="649">
        <v>-1.0</v>
      </c>
      <c r="R206" s="649">
        <v>1.0</v>
      </c>
      <c r="S206" s="649">
        <v>-1.0</v>
      </c>
      <c r="T206" s="649">
        <v>20.424</v>
      </c>
      <c r="U206" s="649">
        <v>21.373</v>
      </c>
      <c r="V206" s="649">
        <v>21.662</v>
      </c>
    </row>
    <row r="207">
      <c r="A207" s="649">
        <v>2017.0</v>
      </c>
      <c r="B207" s="649">
        <v>0.0</v>
      </c>
      <c r="C207" s="649">
        <v>10.538</v>
      </c>
      <c r="D207" s="649">
        <v>5.878</v>
      </c>
      <c r="E207" s="649">
        <v>16.48</v>
      </c>
      <c r="F207" s="649">
        <v>18.72</v>
      </c>
      <c r="G207" s="649">
        <v>0.733</v>
      </c>
      <c r="H207" s="649">
        <v>1.01</v>
      </c>
      <c r="I207" s="649">
        <v>28.629</v>
      </c>
      <c r="J207" s="649">
        <v>20.981</v>
      </c>
      <c r="K207" s="649">
        <v>0.998</v>
      </c>
      <c r="L207" s="649">
        <v>-1.0</v>
      </c>
      <c r="M207" s="649">
        <v>-1.0</v>
      </c>
      <c r="N207" s="649">
        <v>-1.0</v>
      </c>
      <c r="O207" s="649">
        <v>-1.0</v>
      </c>
      <c r="P207" s="649">
        <v>-1.0</v>
      </c>
      <c r="Q207" s="649">
        <v>1.0</v>
      </c>
      <c r="R207" s="649">
        <v>1.0</v>
      </c>
      <c r="S207" s="649">
        <v>-1.0</v>
      </c>
      <c r="T207" s="649">
        <v>20.788</v>
      </c>
      <c r="U207" s="649">
        <v>21.07</v>
      </c>
      <c r="V207" s="649">
        <v>20.982</v>
      </c>
    </row>
    <row r="208">
      <c r="A208" s="649">
        <v>2018.0</v>
      </c>
      <c r="B208" s="649">
        <v>0.0</v>
      </c>
      <c r="C208" s="649">
        <v>10.538</v>
      </c>
      <c r="D208" s="649">
        <v>5.878</v>
      </c>
      <c r="E208" s="649">
        <v>16.48</v>
      </c>
      <c r="F208" s="649">
        <v>18.72</v>
      </c>
      <c r="G208" s="649">
        <v>3.379</v>
      </c>
      <c r="H208" s="649">
        <v>2.01</v>
      </c>
      <c r="I208" s="649">
        <v>13.838</v>
      </c>
      <c r="J208" s="649">
        <v>36.195</v>
      </c>
      <c r="K208" s="649">
        <v>0.999</v>
      </c>
      <c r="L208" s="649">
        <v>-1.0</v>
      </c>
      <c r="M208" s="649">
        <v>-1.0</v>
      </c>
      <c r="N208" s="649">
        <v>-1.0</v>
      </c>
      <c r="O208" s="649">
        <v>-1.0</v>
      </c>
      <c r="P208" s="649">
        <v>-1.0</v>
      </c>
      <c r="Q208" s="649">
        <v>1.0</v>
      </c>
      <c r="R208" s="649">
        <v>1.0</v>
      </c>
      <c r="S208" s="649">
        <v>-1.0</v>
      </c>
      <c r="T208" s="649">
        <v>34.971</v>
      </c>
      <c r="U208" s="649">
        <v>36.634</v>
      </c>
      <c r="V208" s="649">
        <v>36.978</v>
      </c>
    </row>
    <row r="209">
      <c r="A209" s="649">
        <v>2019.0</v>
      </c>
      <c r="B209" s="649">
        <v>0.0</v>
      </c>
      <c r="C209" s="649">
        <v>10.538</v>
      </c>
      <c r="D209" s="649">
        <v>5.878</v>
      </c>
      <c r="E209" s="649">
        <v>16.48</v>
      </c>
      <c r="F209" s="649">
        <v>18.72</v>
      </c>
      <c r="G209" s="649">
        <v>2.727</v>
      </c>
      <c r="H209" s="649">
        <v>2.01</v>
      </c>
      <c r="I209" s="649">
        <v>14.247</v>
      </c>
      <c r="J209" s="649">
        <v>36.865</v>
      </c>
      <c r="K209" s="649">
        <v>0.998</v>
      </c>
      <c r="L209" s="649">
        <v>-1.0</v>
      </c>
      <c r="M209" s="649">
        <v>-1.0</v>
      </c>
      <c r="N209" s="649">
        <v>-1.0</v>
      </c>
      <c r="O209" s="649">
        <v>-1.0</v>
      </c>
      <c r="P209" s="649">
        <v>-1.0</v>
      </c>
      <c r="Q209" s="649">
        <v>1.0</v>
      </c>
      <c r="R209" s="649">
        <v>1.0</v>
      </c>
      <c r="S209" s="649">
        <v>-1.0</v>
      </c>
      <c r="T209" s="649">
        <v>36.005</v>
      </c>
      <c r="U209" s="649">
        <v>37.12</v>
      </c>
      <c r="V209" s="649">
        <v>37.009</v>
      </c>
    </row>
    <row r="210">
      <c r="A210" s="649">
        <v>2023.0</v>
      </c>
      <c r="B210" s="649">
        <v>0.0</v>
      </c>
      <c r="C210" s="649">
        <v>10.538</v>
      </c>
      <c r="D210" s="649">
        <v>6.117</v>
      </c>
      <c r="E210" s="649">
        <v>12.37</v>
      </c>
      <c r="F210" s="649">
        <v>15.96</v>
      </c>
      <c r="G210" s="649">
        <v>2.69</v>
      </c>
      <c r="H210" s="649">
        <v>2.01</v>
      </c>
      <c r="I210" s="649">
        <v>13.95</v>
      </c>
      <c r="J210" s="649">
        <v>33.065</v>
      </c>
      <c r="K210" s="649">
        <v>0.983</v>
      </c>
      <c r="L210" s="649">
        <v>-1.0</v>
      </c>
      <c r="M210" s="649">
        <v>-1.0</v>
      </c>
      <c r="N210" s="649">
        <v>-1.0</v>
      </c>
      <c r="O210" s="649">
        <v>-1.0</v>
      </c>
      <c r="P210" s="649">
        <v>-1.0</v>
      </c>
      <c r="Q210" s="649">
        <v>5.0</v>
      </c>
      <c r="R210" s="649">
        <v>1.0</v>
      </c>
      <c r="S210" s="649">
        <v>-1999.0</v>
      </c>
      <c r="T210" s="649">
        <v>33.326</v>
      </c>
      <c r="U210" s="649">
        <v>33.393</v>
      </c>
      <c r="V210" s="651"/>
    </row>
    <row r="211">
      <c r="A211" s="649">
        <v>2024.0</v>
      </c>
      <c r="B211" s="649">
        <v>0.0</v>
      </c>
      <c r="C211" s="649">
        <v>10.538</v>
      </c>
      <c r="D211" s="649">
        <v>6.117</v>
      </c>
      <c r="E211" s="649">
        <v>12.37</v>
      </c>
      <c r="F211" s="649">
        <v>15.96</v>
      </c>
      <c r="G211" s="649">
        <v>2.144</v>
      </c>
      <c r="H211" s="649">
        <v>2.01</v>
      </c>
      <c r="I211" s="649">
        <v>14.004</v>
      </c>
      <c r="J211" s="649">
        <v>26.853</v>
      </c>
      <c r="K211" s="649">
        <v>0.987</v>
      </c>
      <c r="L211" s="649">
        <v>-1.0</v>
      </c>
      <c r="M211" s="649">
        <v>-1.0</v>
      </c>
      <c r="N211" s="649">
        <v>-1.0</v>
      </c>
      <c r="O211" s="649">
        <v>-1.0</v>
      </c>
      <c r="P211" s="649">
        <v>-1.0</v>
      </c>
      <c r="Q211" s="649">
        <v>5.0</v>
      </c>
      <c r="R211" s="649">
        <v>1.0</v>
      </c>
      <c r="S211" s="649">
        <v>-1.0</v>
      </c>
      <c r="T211" s="649">
        <v>25.858</v>
      </c>
      <c r="U211" s="649">
        <v>27.05</v>
      </c>
      <c r="V211" s="649">
        <v>27.082</v>
      </c>
    </row>
    <row r="212">
      <c r="A212" s="649">
        <v>2027.0</v>
      </c>
      <c r="B212" s="649">
        <v>0.0</v>
      </c>
      <c r="C212" s="649">
        <v>10.538</v>
      </c>
      <c r="D212" s="649">
        <v>6.117</v>
      </c>
      <c r="E212" s="649">
        <v>12.37</v>
      </c>
      <c r="F212" s="649">
        <v>15.96</v>
      </c>
      <c r="G212" s="649">
        <v>1.435</v>
      </c>
      <c r="H212" s="649">
        <v>2.01</v>
      </c>
      <c r="I212" s="649">
        <v>14.123</v>
      </c>
      <c r="J212" s="649">
        <v>19.214</v>
      </c>
      <c r="K212" s="649">
        <v>0.979</v>
      </c>
      <c r="L212" s="649">
        <v>-1.0</v>
      </c>
      <c r="M212" s="649">
        <v>-1.0</v>
      </c>
      <c r="N212" s="649">
        <v>-1.0</v>
      </c>
      <c r="O212" s="649">
        <v>-1.0</v>
      </c>
      <c r="P212" s="649">
        <v>-1.0</v>
      </c>
      <c r="Q212" s="649">
        <v>5.0</v>
      </c>
      <c r="R212" s="649">
        <v>1.0</v>
      </c>
      <c r="S212" s="649">
        <v>-1.0</v>
      </c>
      <c r="T212" s="649">
        <v>19.369</v>
      </c>
      <c r="U212" s="649">
        <v>19.35</v>
      </c>
      <c r="V212" s="649">
        <v>19.292</v>
      </c>
    </row>
    <row r="213">
      <c r="A213" s="649">
        <v>2028.0</v>
      </c>
      <c r="B213" s="649">
        <v>0.0</v>
      </c>
      <c r="C213" s="649">
        <v>10.54</v>
      </c>
      <c r="D213" s="649">
        <v>6.117</v>
      </c>
      <c r="E213" s="649">
        <v>12.37</v>
      </c>
      <c r="F213" s="649">
        <v>15.96</v>
      </c>
      <c r="G213" s="649">
        <v>1.516</v>
      </c>
      <c r="H213" s="649">
        <v>2.01</v>
      </c>
      <c r="I213" s="649">
        <v>14.039</v>
      </c>
      <c r="J213" s="649">
        <v>15.288</v>
      </c>
      <c r="K213" s="649">
        <v>0.95</v>
      </c>
      <c r="L213" s="649">
        <v>-1.0</v>
      </c>
      <c r="M213" s="649">
        <v>-1.0</v>
      </c>
      <c r="N213" s="649">
        <v>-1.0</v>
      </c>
      <c r="O213" s="649">
        <v>-1.0</v>
      </c>
      <c r="P213" s="649">
        <v>-1.0</v>
      </c>
      <c r="Q213" s="649">
        <v>5.0</v>
      </c>
      <c r="R213" s="649">
        <v>1.0</v>
      </c>
      <c r="S213" s="649">
        <v>-1.0</v>
      </c>
      <c r="T213" s="649">
        <v>15.429</v>
      </c>
      <c r="U213" s="649">
        <v>15.471</v>
      </c>
      <c r="V213" s="649">
        <v>15.715</v>
      </c>
    </row>
    <row r="214">
      <c r="A214" s="649">
        <v>2031.0</v>
      </c>
      <c r="B214" s="649">
        <v>0.0</v>
      </c>
      <c r="C214" s="649">
        <v>10.538</v>
      </c>
      <c r="D214" s="649">
        <v>6.117</v>
      </c>
      <c r="E214" s="649">
        <v>12.37</v>
      </c>
      <c r="F214" s="649">
        <v>15.96</v>
      </c>
      <c r="G214" s="649">
        <v>3.072</v>
      </c>
      <c r="H214" s="649">
        <v>2.01</v>
      </c>
      <c r="I214" s="649">
        <v>14.157</v>
      </c>
      <c r="J214" s="649">
        <v>25.89</v>
      </c>
      <c r="K214" s="649">
        <v>0.979</v>
      </c>
      <c r="L214" s="649">
        <v>-1.0</v>
      </c>
      <c r="M214" s="649">
        <v>-1.0</v>
      </c>
      <c r="N214" s="649">
        <v>-1.0</v>
      </c>
      <c r="O214" s="649">
        <v>-1.0</v>
      </c>
      <c r="P214" s="649">
        <v>-1.0</v>
      </c>
      <c r="Q214" s="649">
        <v>5.0</v>
      </c>
      <c r="R214" s="649">
        <v>1.0</v>
      </c>
      <c r="S214" s="649">
        <v>-1.0</v>
      </c>
      <c r="T214" s="649">
        <v>25.067</v>
      </c>
      <c r="U214" s="649">
        <v>26.307</v>
      </c>
      <c r="V214" s="649">
        <v>27.126</v>
      </c>
    </row>
    <row r="215">
      <c r="A215" s="649">
        <v>2033.0</v>
      </c>
      <c r="B215" s="649">
        <v>0.0</v>
      </c>
      <c r="C215" s="649">
        <v>10.538</v>
      </c>
      <c r="D215" s="649">
        <v>6.117</v>
      </c>
      <c r="E215" s="649">
        <v>12.37</v>
      </c>
      <c r="F215" s="649">
        <v>15.96</v>
      </c>
      <c r="G215" s="649">
        <v>2.026</v>
      </c>
      <c r="H215" s="649">
        <v>2.01</v>
      </c>
      <c r="I215" s="649">
        <v>13.765</v>
      </c>
      <c r="J215" s="649">
        <v>27.385</v>
      </c>
      <c r="K215" s="649">
        <v>0.664</v>
      </c>
      <c r="L215" s="649">
        <v>-1.0</v>
      </c>
      <c r="M215" s="649">
        <v>-1.0</v>
      </c>
      <c r="N215" s="649">
        <v>-1.0</v>
      </c>
      <c r="O215" s="649">
        <v>-1.0</v>
      </c>
      <c r="P215" s="649">
        <v>-1.0</v>
      </c>
      <c r="Q215" s="649">
        <v>5.0</v>
      </c>
      <c r="R215" s="649">
        <v>1.0</v>
      </c>
      <c r="S215" s="649">
        <v>-1.0</v>
      </c>
      <c r="T215" s="649">
        <v>27.338</v>
      </c>
      <c r="U215" s="649">
        <v>27.337</v>
      </c>
      <c r="V215" s="649">
        <v>27.423</v>
      </c>
    </row>
    <row r="216">
      <c r="A216" s="649">
        <v>2035.0</v>
      </c>
      <c r="B216" s="649">
        <v>0.0</v>
      </c>
      <c r="C216" s="649">
        <v>10.538</v>
      </c>
      <c r="D216" s="649">
        <v>6.117</v>
      </c>
      <c r="E216" s="649">
        <v>12.37</v>
      </c>
      <c r="F216" s="649">
        <v>15.96</v>
      </c>
      <c r="G216" s="649">
        <v>3.025</v>
      </c>
      <c r="H216" s="649">
        <v>2.01</v>
      </c>
      <c r="I216" s="649">
        <v>13.578</v>
      </c>
      <c r="J216" s="649">
        <v>38.008</v>
      </c>
      <c r="K216" s="649">
        <v>0.586</v>
      </c>
      <c r="L216" s="649">
        <v>-1.0</v>
      </c>
      <c r="M216" s="649">
        <v>-1.0</v>
      </c>
      <c r="N216" s="649">
        <v>-1.0</v>
      </c>
      <c r="O216" s="649">
        <v>-1.0</v>
      </c>
      <c r="P216" s="649">
        <v>-1.0</v>
      </c>
      <c r="Q216" s="649">
        <v>5.0</v>
      </c>
      <c r="R216" s="649">
        <v>1.0</v>
      </c>
      <c r="S216" s="649">
        <v>-1.0</v>
      </c>
      <c r="T216" s="649">
        <v>36.246</v>
      </c>
      <c r="U216" s="649">
        <v>37.862</v>
      </c>
      <c r="V216" s="649">
        <v>38.239</v>
      </c>
    </row>
    <row r="217">
      <c r="A217" s="649">
        <v>2036.0</v>
      </c>
      <c r="B217" s="649">
        <v>0.0</v>
      </c>
      <c r="C217" s="649">
        <v>10.538</v>
      </c>
      <c r="D217" s="649">
        <v>6.117</v>
      </c>
      <c r="E217" s="649">
        <v>12.37</v>
      </c>
      <c r="F217" s="649">
        <v>15.96</v>
      </c>
      <c r="G217" s="649">
        <v>1.379</v>
      </c>
      <c r="H217" s="649">
        <v>2.01</v>
      </c>
      <c r="I217" s="649">
        <v>9.11</v>
      </c>
      <c r="J217" s="649">
        <v>11.799</v>
      </c>
      <c r="K217" s="649">
        <v>0.34</v>
      </c>
      <c r="L217" s="649">
        <v>-1.0</v>
      </c>
      <c r="M217" s="649">
        <v>-1.0</v>
      </c>
      <c r="N217" s="649">
        <v>-1.0</v>
      </c>
      <c r="O217" s="649">
        <v>-1.0</v>
      </c>
      <c r="P217" s="649">
        <v>-1.0</v>
      </c>
      <c r="Q217" s="649">
        <v>2.0</v>
      </c>
      <c r="R217" s="649">
        <v>1.0</v>
      </c>
      <c r="S217" s="649">
        <v>-1.0</v>
      </c>
      <c r="T217" s="649">
        <v>11.191</v>
      </c>
      <c r="U217" s="649">
        <v>11.759</v>
      </c>
      <c r="V217" s="649">
        <v>11.886</v>
      </c>
    </row>
    <row r="218">
      <c r="A218" s="649">
        <v>2038.0</v>
      </c>
      <c r="B218" s="649">
        <v>0.0</v>
      </c>
      <c r="C218" s="649">
        <v>10.537</v>
      </c>
      <c r="D218" s="649">
        <v>6.117</v>
      </c>
      <c r="E218" s="649">
        <v>12.37</v>
      </c>
      <c r="F218" s="649">
        <v>15.96</v>
      </c>
      <c r="G218" s="649">
        <v>1.254</v>
      </c>
      <c r="H218" s="649">
        <v>2.01</v>
      </c>
      <c r="I218" s="649">
        <v>4.867</v>
      </c>
      <c r="J218" s="649">
        <v>5.734</v>
      </c>
      <c r="K218" s="649">
        <v>0.997</v>
      </c>
      <c r="L218" s="649">
        <v>-1.0</v>
      </c>
      <c r="M218" s="649">
        <v>-1.0</v>
      </c>
      <c r="N218" s="649">
        <v>-1.0</v>
      </c>
      <c r="O218" s="649">
        <v>-1.0</v>
      </c>
      <c r="P218" s="649">
        <v>-1.0</v>
      </c>
      <c r="Q218" s="649">
        <v>1.0</v>
      </c>
      <c r="R218" s="649">
        <v>1.0</v>
      </c>
      <c r="S218" s="649">
        <v>-1.0</v>
      </c>
      <c r="T218" s="649">
        <v>5.515</v>
      </c>
      <c r="U218" s="649">
        <v>5.785</v>
      </c>
      <c r="V218" s="649">
        <v>5.817</v>
      </c>
    </row>
    <row r="219">
      <c r="A219" s="649">
        <v>2039.0</v>
      </c>
      <c r="B219" s="649">
        <v>0.0</v>
      </c>
      <c r="C219" s="649">
        <v>10.537</v>
      </c>
      <c r="D219" s="649">
        <v>6.117</v>
      </c>
      <c r="E219" s="649">
        <v>12.37</v>
      </c>
      <c r="F219" s="649">
        <v>15.96</v>
      </c>
      <c r="G219" s="649">
        <v>1.357</v>
      </c>
      <c r="H219" s="649">
        <v>2.01</v>
      </c>
      <c r="I219" s="649">
        <v>7.191</v>
      </c>
      <c r="J219" s="649">
        <v>9.333</v>
      </c>
      <c r="K219" s="649">
        <v>-0.114</v>
      </c>
      <c r="L219" s="649">
        <v>-1.0</v>
      </c>
      <c r="M219" s="649">
        <v>-1.0</v>
      </c>
      <c r="N219" s="649">
        <v>9.0</v>
      </c>
      <c r="O219" s="649">
        <v>-1.0</v>
      </c>
      <c r="P219" s="649">
        <v>-1.0</v>
      </c>
      <c r="Q219" s="649">
        <v>-1.0</v>
      </c>
      <c r="R219" s="649">
        <v>1.0</v>
      </c>
      <c r="S219" s="649">
        <v>-1.0</v>
      </c>
      <c r="T219" s="649">
        <v>9.258</v>
      </c>
      <c r="U219" s="649">
        <v>9.417</v>
      </c>
      <c r="V219" s="649">
        <v>9.395</v>
      </c>
    </row>
    <row r="220">
      <c r="A220" s="649">
        <v>2041.0</v>
      </c>
      <c r="B220" s="649">
        <v>0.0</v>
      </c>
      <c r="C220" s="649">
        <v>10.537</v>
      </c>
      <c r="D220" s="649">
        <v>6.117</v>
      </c>
      <c r="E220" s="649">
        <v>12.37</v>
      </c>
      <c r="F220" s="649">
        <v>15.96</v>
      </c>
      <c r="G220" s="649">
        <v>1.297</v>
      </c>
      <c r="H220" s="649">
        <v>2.01</v>
      </c>
      <c r="I220" s="649">
        <v>4.87</v>
      </c>
      <c r="J220" s="649">
        <v>5.865</v>
      </c>
      <c r="K220" s="649">
        <v>0.999</v>
      </c>
      <c r="L220" s="649">
        <v>-1.0</v>
      </c>
      <c r="M220" s="649">
        <v>-1.0</v>
      </c>
      <c r="N220" s="649">
        <v>-1.0</v>
      </c>
      <c r="O220" s="649">
        <v>-1.0</v>
      </c>
      <c r="P220" s="649">
        <v>-1.0</v>
      </c>
      <c r="Q220" s="649">
        <v>2.0</v>
      </c>
      <c r="R220" s="649">
        <v>1.0</v>
      </c>
      <c r="S220" s="649">
        <v>-1.0</v>
      </c>
      <c r="T220" s="649">
        <v>5.953</v>
      </c>
      <c r="U220" s="649">
        <v>5.94</v>
      </c>
      <c r="V220" s="649">
        <v>5.965</v>
      </c>
    </row>
    <row r="221">
      <c r="A221" s="649">
        <v>2043.0</v>
      </c>
      <c r="B221" s="649">
        <v>0.0</v>
      </c>
      <c r="C221" s="649">
        <v>10.537</v>
      </c>
      <c r="D221" s="649">
        <v>6.117</v>
      </c>
      <c r="E221" s="649">
        <v>12.37</v>
      </c>
      <c r="F221" s="649">
        <v>15.96</v>
      </c>
      <c r="G221" s="649">
        <v>0.754</v>
      </c>
      <c r="H221" s="649">
        <v>2.01</v>
      </c>
      <c r="I221" s="649">
        <v>7.202</v>
      </c>
      <c r="J221" s="649">
        <v>5.003</v>
      </c>
      <c r="K221" s="649">
        <v>1.0</v>
      </c>
      <c r="L221" s="649">
        <v>-1.0</v>
      </c>
      <c r="M221" s="649">
        <v>-1.0</v>
      </c>
      <c r="N221" s="649">
        <v>-1.0</v>
      </c>
      <c r="O221" s="649">
        <v>-1.0</v>
      </c>
      <c r="P221" s="649">
        <v>-1.0</v>
      </c>
      <c r="Q221" s="649">
        <v>9.0</v>
      </c>
      <c r="R221" s="649">
        <v>1.0</v>
      </c>
      <c r="S221" s="649">
        <v>-1.0</v>
      </c>
      <c r="T221" s="649">
        <v>5.046</v>
      </c>
      <c r="U221" s="649">
        <v>5.056</v>
      </c>
      <c r="V221" s="649">
        <v>5.065</v>
      </c>
    </row>
    <row r="222">
      <c r="A222" s="649">
        <v>2044.0</v>
      </c>
      <c r="B222" s="649">
        <v>0.0</v>
      </c>
      <c r="C222" s="649">
        <v>10.54</v>
      </c>
      <c r="D222" s="649">
        <v>6.117</v>
      </c>
      <c r="E222" s="649">
        <v>12.37</v>
      </c>
      <c r="F222" s="649">
        <v>15.96</v>
      </c>
      <c r="G222" s="649">
        <v>1.465</v>
      </c>
      <c r="H222" s="649">
        <v>26.98</v>
      </c>
      <c r="I222" s="649">
        <v>14.042</v>
      </c>
      <c r="J222" s="649">
        <v>18.824</v>
      </c>
      <c r="K222" s="649">
        <v>0.997</v>
      </c>
      <c r="L222" s="649">
        <v>-1.0</v>
      </c>
      <c r="M222" s="649">
        <v>-1.0</v>
      </c>
      <c r="N222" s="649">
        <v>-1.0</v>
      </c>
      <c r="O222" s="649">
        <v>-1.0</v>
      </c>
      <c r="P222" s="649">
        <v>-1.0</v>
      </c>
      <c r="Q222" s="649">
        <v>1.0</v>
      </c>
      <c r="R222" s="649">
        <v>1.0</v>
      </c>
      <c r="S222" s="649">
        <v>-1.0</v>
      </c>
      <c r="T222" s="649">
        <v>18.054</v>
      </c>
      <c r="U222" s="649">
        <v>18.942</v>
      </c>
      <c r="V222" s="649">
        <v>18.953</v>
      </c>
    </row>
    <row r="223">
      <c r="A223" s="649">
        <v>2045.0</v>
      </c>
      <c r="B223" s="649">
        <v>0.0</v>
      </c>
      <c r="C223" s="649">
        <v>10.537</v>
      </c>
      <c r="D223" s="649">
        <v>6.117</v>
      </c>
      <c r="E223" s="649">
        <v>12.37</v>
      </c>
      <c r="F223" s="649">
        <v>15.96</v>
      </c>
      <c r="G223" s="649">
        <v>1.252</v>
      </c>
      <c r="H223" s="649">
        <v>26.98</v>
      </c>
      <c r="I223" s="649">
        <v>7.301</v>
      </c>
      <c r="J223" s="649">
        <v>9.138</v>
      </c>
      <c r="K223" s="649">
        <v>1.0</v>
      </c>
      <c r="L223" s="649">
        <v>-1.0</v>
      </c>
      <c r="M223" s="649">
        <v>-1.0</v>
      </c>
      <c r="N223" s="649">
        <v>-1.0</v>
      </c>
      <c r="O223" s="649">
        <v>-1.0</v>
      </c>
      <c r="P223" s="649">
        <v>-1.0</v>
      </c>
      <c r="Q223" s="649">
        <v>1.0</v>
      </c>
      <c r="R223" s="649">
        <v>1.0</v>
      </c>
      <c r="S223" s="649">
        <v>-1.0</v>
      </c>
      <c r="T223" s="649">
        <v>8.77</v>
      </c>
      <c r="U223" s="649">
        <v>9.202</v>
      </c>
      <c r="V223" s="649">
        <v>9.138</v>
      </c>
    </row>
    <row r="224">
      <c r="A224" s="649">
        <v>2047.0</v>
      </c>
      <c r="B224" s="649">
        <v>0.0</v>
      </c>
      <c r="C224" s="649">
        <v>10.538</v>
      </c>
      <c r="D224" s="649">
        <v>6.117</v>
      </c>
      <c r="E224" s="649">
        <v>12.37</v>
      </c>
      <c r="F224" s="649">
        <v>15.96</v>
      </c>
      <c r="G224" s="649">
        <v>2.679</v>
      </c>
      <c r="H224" s="649">
        <v>1.01</v>
      </c>
      <c r="I224" s="649">
        <v>13.669</v>
      </c>
      <c r="J224" s="649">
        <v>31.654</v>
      </c>
      <c r="K224" s="649">
        <v>0.899</v>
      </c>
      <c r="L224" s="649">
        <v>-1.0</v>
      </c>
      <c r="M224" s="649">
        <v>-1.0</v>
      </c>
      <c r="N224" s="649">
        <v>-1.0</v>
      </c>
      <c r="O224" s="649">
        <v>-1.0</v>
      </c>
      <c r="P224" s="649">
        <v>-1.0</v>
      </c>
      <c r="Q224" s="649">
        <v>1.0</v>
      </c>
      <c r="R224" s="649">
        <v>1.0</v>
      </c>
      <c r="S224" s="649">
        <v>-1.0</v>
      </c>
      <c r="T224" s="649">
        <v>31.561</v>
      </c>
      <c r="U224" s="649">
        <v>31.902</v>
      </c>
      <c r="V224" s="649">
        <v>32.036</v>
      </c>
    </row>
    <row r="225">
      <c r="A225" s="649">
        <v>2052.0</v>
      </c>
      <c r="B225" s="649">
        <v>0.0</v>
      </c>
      <c r="C225" s="649">
        <v>10.538</v>
      </c>
      <c r="D225" s="649">
        <v>6.117</v>
      </c>
      <c r="E225" s="649">
        <v>12.37</v>
      </c>
      <c r="F225" s="649">
        <v>15.96</v>
      </c>
      <c r="G225" s="649">
        <v>2.069</v>
      </c>
      <c r="H225" s="649">
        <v>1.01</v>
      </c>
      <c r="I225" s="649">
        <v>4.878</v>
      </c>
      <c r="J225" s="649">
        <v>5.785</v>
      </c>
      <c r="K225" s="649">
        <v>1.0</v>
      </c>
      <c r="L225" s="649">
        <v>-1.0</v>
      </c>
      <c r="M225" s="649">
        <v>-1.0</v>
      </c>
      <c r="N225" s="649">
        <v>-1.0</v>
      </c>
      <c r="O225" s="649">
        <v>-1.0</v>
      </c>
      <c r="P225" s="649">
        <v>-1.0</v>
      </c>
      <c r="Q225" s="649">
        <v>1.0</v>
      </c>
      <c r="R225" s="649">
        <v>1.0</v>
      </c>
      <c r="S225" s="649">
        <v>-1.0</v>
      </c>
      <c r="T225" s="649">
        <v>5.768</v>
      </c>
      <c r="U225" s="649">
        <v>6.042</v>
      </c>
      <c r="V225" s="649">
        <v>6.664</v>
      </c>
    </row>
    <row r="226">
      <c r="A226" s="649">
        <v>2057.0</v>
      </c>
      <c r="B226" s="649">
        <v>0.0</v>
      </c>
      <c r="C226" s="649">
        <v>10.538</v>
      </c>
      <c r="D226" s="649">
        <v>6.117</v>
      </c>
      <c r="E226" s="649">
        <v>12.37</v>
      </c>
      <c r="F226" s="649">
        <v>15.96</v>
      </c>
      <c r="G226" s="649">
        <v>1.278</v>
      </c>
      <c r="H226" s="649">
        <v>1.01</v>
      </c>
      <c r="I226" s="649">
        <v>27.87</v>
      </c>
      <c r="J226" s="649">
        <v>33.835</v>
      </c>
      <c r="K226" s="649">
        <v>-0.061</v>
      </c>
      <c r="L226" s="649">
        <v>-1.0</v>
      </c>
      <c r="M226" s="649">
        <v>-1.0</v>
      </c>
      <c r="N226" s="649">
        <v>17.0</v>
      </c>
      <c r="O226" s="649">
        <v>-1.0</v>
      </c>
      <c r="P226" s="649">
        <v>-1.0</v>
      </c>
      <c r="Q226" s="649">
        <v>-1.0</v>
      </c>
      <c r="R226" s="649">
        <v>1.0</v>
      </c>
      <c r="S226" s="649">
        <v>-1.0</v>
      </c>
      <c r="T226" s="649">
        <v>33.942</v>
      </c>
      <c r="U226" s="649">
        <v>33.946</v>
      </c>
      <c r="V226" s="649">
        <v>33.902</v>
      </c>
    </row>
    <row r="227">
      <c r="A227" s="649">
        <v>2068.0</v>
      </c>
      <c r="B227" s="649">
        <v>0.0</v>
      </c>
      <c r="C227" s="649">
        <v>10.538</v>
      </c>
      <c r="D227" s="649">
        <v>6.117</v>
      </c>
      <c r="E227" s="649">
        <v>12.37</v>
      </c>
      <c r="F227" s="649">
        <v>15.96</v>
      </c>
      <c r="G227" s="649">
        <v>2.903</v>
      </c>
      <c r="H227" s="649">
        <v>2.01</v>
      </c>
      <c r="I227" s="649">
        <v>13.802</v>
      </c>
      <c r="J227" s="649">
        <v>32.907</v>
      </c>
      <c r="K227" s="649">
        <v>1.0</v>
      </c>
      <c r="L227" s="649">
        <v>-1.0</v>
      </c>
      <c r="M227" s="649">
        <v>-1.0</v>
      </c>
      <c r="N227" s="649">
        <v>-1.0</v>
      </c>
      <c r="O227" s="649">
        <v>-1.0</v>
      </c>
      <c r="P227" s="649">
        <v>-1.0</v>
      </c>
      <c r="Q227" s="649">
        <v>99.0</v>
      </c>
      <c r="R227" s="649">
        <v>1.0</v>
      </c>
      <c r="S227" s="649">
        <v>-1.0</v>
      </c>
      <c r="T227" s="649">
        <v>32.522</v>
      </c>
      <c r="U227" s="649">
        <v>33.174</v>
      </c>
      <c r="V227" s="649">
        <v>33.447</v>
      </c>
    </row>
    <row r="228">
      <c r="A228" s="649">
        <v>2069.0</v>
      </c>
      <c r="B228" s="649">
        <v>0.0</v>
      </c>
      <c r="C228" s="649">
        <v>10.538</v>
      </c>
      <c r="D228" s="649">
        <v>6.117</v>
      </c>
      <c r="E228" s="649">
        <v>12.37</v>
      </c>
      <c r="F228" s="649">
        <v>15.96</v>
      </c>
      <c r="G228" s="649">
        <v>1.821</v>
      </c>
      <c r="H228" s="649">
        <v>2.01</v>
      </c>
      <c r="I228" s="649">
        <v>14.147</v>
      </c>
      <c r="J228" s="649">
        <v>23.505</v>
      </c>
      <c r="K228" s="649">
        <v>0.965</v>
      </c>
      <c r="L228" s="649">
        <v>-1.0</v>
      </c>
      <c r="M228" s="649">
        <v>-1.0</v>
      </c>
      <c r="N228" s="649">
        <v>-1.0</v>
      </c>
      <c r="O228" s="649">
        <v>-1.0</v>
      </c>
      <c r="P228" s="649">
        <v>-1.0</v>
      </c>
      <c r="Q228" s="649">
        <v>33.0</v>
      </c>
      <c r="R228" s="649">
        <v>1.0</v>
      </c>
      <c r="S228" s="649">
        <v>-1.0</v>
      </c>
      <c r="T228" s="649">
        <v>23.608</v>
      </c>
      <c r="U228" s="649">
        <v>23.63</v>
      </c>
      <c r="V228" s="649">
        <v>23.67</v>
      </c>
    </row>
    <row r="229">
      <c r="A229" s="649">
        <v>2070.0</v>
      </c>
      <c r="B229" s="649">
        <v>0.0</v>
      </c>
      <c r="C229" s="649">
        <v>10.538</v>
      </c>
      <c r="D229" s="649">
        <v>6.117</v>
      </c>
      <c r="E229" s="649">
        <v>12.37</v>
      </c>
      <c r="F229" s="649">
        <v>15.96</v>
      </c>
      <c r="G229" s="649">
        <v>1.313</v>
      </c>
      <c r="H229" s="649">
        <v>2.01</v>
      </c>
      <c r="I229" s="649">
        <v>9.638</v>
      </c>
      <c r="J229" s="649">
        <v>12.179</v>
      </c>
      <c r="K229" s="649">
        <v>1.0</v>
      </c>
      <c r="L229" s="649">
        <v>-1.0</v>
      </c>
      <c r="M229" s="649">
        <v>-1.0</v>
      </c>
      <c r="N229" s="649">
        <v>-1.0</v>
      </c>
      <c r="O229" s="649">
        <v>-1.0</v>
      </c>
      <c r="P229" s="649">
        <v>-1.0</v>
      </c>
      <c r="Q229" s="649">
        <v>17.0</v>
      </c>
      <c r="R229" s="649">
        <v>1.0</v>
      </c>
      <c r="S229" s="649">
        <v>-1.0</v>
      </c>
      <c r="T229" s="649">
        <v>12.181</v>
      </c>
      <c r="U229" s="649">
        <v>12.243</v>
      </c>
      <c r="V229" s="649">
        <v>12.23</v>
      </c>
    </row>
    <row r="230">
      <c r="A230" s="649">
        <v>2072.0</v>
      </c>
      <c r="B230" s="649">
        <v>0.0</v>
      </c>
      <c r="C230" s="649">
        <v>10.537</v>
      </c>
      <c r="D230" s="649">
        <v>6.117</v>
      </c>
      <c r="E230" s="649">
        <v>12.37</v>
      </c>
      <c r="F230" s="649">
        <v>15.96</v>
      </c>
      <c r="G230" s="649">
        <v>1.234</v>
      </c>
      <c r="H230" s="649">
        <v>2.01</v>
      </c>
      <c r="I230" s="649">
        <v>4.915</v>
      </c>
      <c r="J230" s="649">
        <v>5.792</v>
      </c>
      <c r="K230" s="649">
        <v>0.0</v>
      </c>
      <c r="L230" s="649">
        <v>-1.0</v>
      </c>
      <c r="M230" s="649">
        <v>-1.0</v>
      </c>
      <c r="N230" s="649">
        <v>-1.0</v>
      </c>
      <c r="O230" s="649">
        <v>-1.0</v>
      </c>
      <c r="P230" s="649">
        <v>-1.0</v>
      </c>
      <c r="Q230" s="649">
        <v>1.0</v>
      </c>
      <c r="R230" s="649">
        <v>1.0</v>
      </c>
      <c r="S230" s="649">
        <v>-1.0</v>
      </c>
      <c r="T230" s="649">
        <v>5.561</v>
      </c>
      <c r="U230" s="649">
        <v>5.842</v>
      </c>
      <c r="V230" s="649">
        <v>5.85</v>
      </c>
    </row>
    <row r="231">
      <c r="A231" s="649">
        <v>2078.0</v>
      </c>
      <c r="B231" s="649">
        <v>0.0</v>
      </c>
      <c r="C231" s="649">
        <v>10.538</v>
      </c>
      <c r="D231" s="649">
        <v>6.117</v>
      </c>
      <c r="E231" s="649">
        <v>12.37</v>
      </c>
      <c r="F231" s="649">
        <v>15.96</v>
      </c>
      <c r="G231" s="649">
        <v>0.666</v>
      </c>
      <c r="H231" s="649">
        <v>2.01</v>
      </c>
      <c r="I231" s="649">
        <v>7.242</v>
      </c>
      <c r="J231" s="649">
        <v>4.501</v>
      </c>
      <c r="K231" s="649">
        <v>-0.081</v>
      </c>
      <c r="L231" s="649">
        <v>-1.0</v>
      </c>
      <c r="M231" s="649">
        <v>-1.0</v>
      </c>
      <c r="N231" s="649">
        <v>9.0</v>
      </c>
      <c r="O231" s="649">
        <v>-1.0</v>
      </c>
      <c r="P231" s="649">
        <v>-1.0</v>
      </c>
      <c r="Q231" s="649">
        <v>-1.0</v>
      </c>
      <c r="R231" s="649">
        <v>1.0</v>
      </c>
      <c r="S231" s="649">
        <v>-1.0</v>
      </c>
      <c r="T231" s="649">
        <v>4.317</v>
      </c>
      <c r="U231" s="649">
        <v>4.543</v>
      </c>
      <c r="V231" s="649">
        <v>4.547</v>
      </c>
    </row>
    <row r="232">
      <c r="A232" s="649">
        <v>2079.0</v>
      </c>
      <c r="B232" s="649">
        <v>0.0</v>
      </c>
      <c r="C232" s="649">
        <v>10.537</v>
      </c>
      <c r="D232" s="649">
        <v>6.117</v>
      </c>
      <c r="E232" s="649">
        <v>12.37</v>
      </c>
      <c r="F232" s="649">
        <v>15.96</v>
      </c>
      <c r="G232" s="649">
        <v>1.358</v>
      </c>
      <c r="H232" s="649">
        <v>2.01</v>
      </c>
      <c r="I232" s="649">
        <v>7.26</v>
      </c>
      <c r="J232" s="649">
        <v>9.042</v>
      </c>
      <c r="K232" s="649">
        <v>-0.096</v>
      </c>
      <c r="L232" s="649">
        <v>-1.0</v>
      </c>
      <c r="M232" s="649">
        <v>-1.0</v>
      </c>
      <c r="N232" s="649">
        <v>9.0</v>
      </c>
      <c r="O232" s="649">
        <v>-1.0</v>
      </c>
      <c r="P232" s="649">
        <v>-1.0</v>
      </c>
      <c r="Q232" s="649">
        <v>-1.0</v>
      </c>
      <c r="R232" s="649">
        <v>1.0</v>
      </c>
      <c r="S232" s="649">
        <v>-1.0</v>
      </c>
      <c r="T232" s="649">
        <v>8.903</v>
      </c>
      <c r="U232" s="649">
        <v>9.13</v>
      </c>
      <c r="V232" s="649">
        <v>9.159</v>
      </c>
    </row>
    <row r="233">
      <c r="A233" s="649">
        <v>2080.0</v>
      </c>
      <c r="B233" s="649">
        <v>0.0</v>
      </c>
      <c r="C233" s="649">
        <v>10.54</v>
      </c>
      <c r="D233" s="649">
        <v>6.117</v>
      </c>
      <c r="E233" s="649">
        <v>12.37</v>
      </c>
      <c r="F233" s="649">
        <v>15.96</v>
      </c>
      <c r="G233" s="649">
        <v>1.633</v>
      </c>
      <c r="H233" s="649">
        <v>2.01</v>
      </c>
      <c r="I233" s="649">
        <v>7.213</v>
      </c>
      <c r="J233" s="649">
        <v>8.678</v>
      </c>
      <c r="K233" s="649">
        <v>-0.11</v>
      </c>
      <c r="L233" s="649">
        <v>-1.0</v>
      </c>
      <c r="M233" s="649">
        <v>-1.0</v>
      </c>
      <c r="N233" s="649">
        <v>9.0</v>
      </c>
      <c r="O233" s="649">
        <v>-1.0</v>
      </c>
      <c r="P233" s="649">
        <v>-1.0</v>
      </c>
      <c r="Q233" s="649">
        <v>-1.0</v>
      </c>
      <c r="R233" s="649">
        <v>1.0</v>
      </c>
      <c r="S233" s="649">
        <v>-1.0</v>
      </c>
      <c r="T233" s="649">
        <v>8.842</v>
      </c>
      <c r="U233" s="649">
        <v>8.836</v>
      </c>
      <c r="V233" s="649">
        <v>9.112</v>
      </c>
    </row>
    <row r="234">
      <c r="A234" s="649">
        <v>2082.0</v>
      </c>
      <c r="B234" s="649">
        <v>0.0</v>
      </c>
      <c r="C234" s="649">
        <v>10.538</v>
      </c>
      <c r="D234" s="649">
        <v>6.117</v>
      </c>
      <c r="E234" s="649">
        <v>12.37</v>
      </c>
      <c r="F234" s="649">
        <v>15.96</v>
      </c>
      <c r="G234" s="649">
        <v>2.245</v>
      </c>
      <c r="H234" s="649">
        <v>2.01</v>
      </c>
      <c r="I234" s="649">
        <v>4.904</v>
      </c>
      <c r="J234" s="649">
        <v>8.01</v>
      </c>
      <c r="K234" s="649">
        <v>0.0</v>
      </c>
      <c r="L234" s="649">
        <v>-1.0</v>
      </c>
      <c r="M234" s="649">
        <v>-1.0</v>
      </c>
      <c r="N234" s="649">
        <v>-1.0</v>
      </c>
      <c r="O234" s="649">
        <v>-1.0</v>
      </c>
      <c r="P234" s="649">
        <v>-1.0</v>
      </c>
      <c r="Q234" s="649">
        <v>1.0</v>
      </c>
      <c r="R234" s="649">
        <v>1.0</v>
      </c>
      <c r="S234" s="649">
        <v>-1.0</v>
      </c>
      <c r="T234" s="649">
        <v>8.218</v>
      </c>
      <c r="U234" s="649">
        <v>8.206</v>
      </c>
      <c r="V234" s="649">
        <v>8.629</v>
      </c>
    </row>
    <row r="235">
      <c r="A235" s="649">
        <v>2085.0</v>
      </c>
      <c r="B235" s="649">
        <v>0.0</v>
      </c>
      <c r="C235" s="649">
        <v>10.538</v>
      </c>
      <c r="D235" s="649">
        <v>6.117</v>
      </c>
      <c r="E235" s="649">
        <v>12.37</v>
      </c>
      <c r="F235" s="649">
        <v>15.96</v>
      </c>
      <c r="G235" s="649">
        <v>0.968</v>
      </c>
      <c r="H235" s="649">
        <v>2.01</v>
      </c>
      <c r="I235" s="649">
        <v>7.173</v>
      </c>
      <c r="J235" s="649">
        <v>6.301</v>
      </c>
      <c r="K235" s="649">
        <v>0.608</v>
      </c>
      <c r="L235" s="649">
        <v>-1.0</v>
      </c>
      <c r="M235" s="649">
        <v>-1.0</v>
      </c>
      <c r="N235" s="649">
        <v>-1.0</v>
      </c>
      <c r="O235" s="649">
        <v>-1.0</v>
      </c>
      <c r="P235" s="649">
        <v>-1.0</v>
      </c>
      <c r="Q235" s="649">
        <v>5.0</v>
      </c>
      <c r="R235" s="649">
        <v>1.0</v>
      </c>
      <c r="S235" s="649">
        <v>-1.0</v>
      </c>
      <c r="T235" s="649">
        <v>6.081</v>
      </c>
      <c r="U235" s="649">
        <v>6.37</v>
      </c>
      <c r="V235" s="649">
        <v>6.402</v>
      </c>
    </row>
    <row r="236">
      <c r="A236" s="649">
        <v>2086.0</v>
      </c>
      <c r="B236" s="649">
        <v>0.0</v>
      </c>
      <c r="C236" s="649">
        <v>10.54</v>
      </c>
      <c r="D236" s="649">
        <v>6.117</v>
      </c>
      <c r="E236" s="649">
        <v>12.37</v>
      </c>
      <c r="F236" s="649">
        <v>15.96</v>
      </c>
      <c r="G236" s="649">
        <v>1.238</v>
      </c>
      <c r="H236" s="649">
        <v>2.01</v>
      </c>
      <c r="I236" s="649">
        <v>7.204</v>
      </c>
      <c r="J236" s="649">
        <v>8.495</v>
      </c>
      <c r="K236" s="649">
        <v>0.723</v>
      </c>
      <c r="L236" s="649">
        <v>-1.0</v>
      </c>
      <c r="M236" s="649">
        <v>-1.0</v>
      </c>
      <c r="N236" s="649">
        <v>-1.0</v>
      </c>
      <c r="O236" s="649">
        <v>-1.0</v>
      </c>
      <c r="P236" s="649">
        <v>-1.0</v>
      </c>
      <c r="Q236" s="649">
        <v>9.0</v>
      </c>
      <c r="R236" s="649">
        <v>1.0</v>
      </c>
      <c r="S236" s="649">
        <v>-1.0</v>
      </c>
      <c r="T236" s="649">
        <v>8.161</v>
      </c>
      <c r="U236" s="649">
        <v>8.568</v>
      </c>
      <c r="V236" s="649">
        <v>8.559</v>
      </c>
    </row>
    <row r="237">
      <c r="A237" s="649">
        <v>2087.0</v>
      </c>
      <c r="B237" s="649">
        <v>0.0</v>
      </c>
      <c r="C237" s="649">
        <v>10.537</v>
      </c>
      <c r="D237" s="649">
        <v>6.117</v>
      </c>
      <c r="E237" s="649">
        <v>12.37</v>
      </c>
      <c r="F237" s="649">
        <v>15.96</v>
      </c>
      <c r="G237" s="649">
        <v>1.056</v>
      </c>
      <c r="H237" s="649">
        <v>2.01</v>
      </c>
      <c r="I237" s="649">
        <v>7.143</v>
      </c>
      <c r="J237" s="649">
        <v>6.651</v>
      </c>
      <c r="K237" s="649">
        <v>0.981</v>
      </c>
      <c r="L237" s="649">
        <v>-1.0</v>
      </c>
      <c r="M237" s="649">
        <v>-1.0</v>
      </c>
      <c r="N237" s="649">
        <v>-1.0</v>
      </c>
      <c r="O237" s="649">
        <v>-1.0</v>
      </c>
      <c r="P237" s="649">
        <v>-1.0</v>
      </c>
      <c r="Q237" s="649">
        <v>17.0</v>
      </c>
      <c r="R237" s="649">
        <v>1.0</v>
      </c>
      <c r="S237" s="649">
        <v>-1.0</v>
      </c>
      <c r="T237" s="649">
        <v>6.399</v>
      </c>
      <c r="U237" s="649">
        <v>6.734</v>
      </c>
      <c r="V237" s="649">
        <v>6.784</v>
      </c>
    </row>
    <row r="238">
      <c r="A238" s="649">
        <v>2088.0</v>
      </c>
      <c r="B238" s="649">
        <v>0.0</v>
      </c>
      <c r="C238" s="649">
        <v>10.538</v>
      </c>
      <c r="D238" s="649">
        <v>6.117</v>
      </c>
      <c r="E238" s="649">
        <v>12.37</v>
      </c>
      <c r="F238" s="649">
        <v>15.96</v>
      </c>
      <c r="G238" s="649">
        <v>1.689</v>
      </c>
      <c r="H238" s="649">
        <v>26.98</v>
      </c>
      <c r="I238" s="649">
        <v>13.924</v>
      </c>
      <c r="J238" s="649">
        <v>20.628</v>
      </c>
      <c r="K238" s="649">
        <v>0.989</v>
      </c>
      <c r="L238" s="649">
        <v>-1.0</v>
      </c>
      <c r="M238" s="649">
        <v>-1.0</v>
      </c>
      <c r="N238" s="649">
        <v>-1.0</v>
      </c>
      <c r="O238" s="649">
        <v>-1.0</v>
      </c>
      <c r="P238" s="649">
        <v>-1.0</v>
      </c>
      <c r="Q238" s="649">
        <v>1.0</v>
      </c>
      <c r="R238" s="649">
        <v>1.0</v>
      </c>
      <c r="S238" s="649">
        <v>-1.0</v>
      </c>
      <c r="T238" s="649">
        <v>19.702</v>
      </c>
      <c r="U238" s="649">
        <v>20.778</v>
      </c>
      <c r="V238" s="649">
        <v>20.848</v>
      </c>
    </row>
    <row r="239">
      <c r="A239" s="649">
        <v>2089.0</v>
      </c>
      <c r="B239" s="649">
        <v>0.0</v>
      </c>
      <c r="C239" s="649">
        <v>10.537</v>
      </c>
      <c r="D239" s="649">
        <v>6.117</v>
      </c>
      <c r="E239" s="649">
        <v>12.37</v>
      </c>
      <c r="F239" s="649">
        <v>15.96</v>
      </c>
      <c r="G239" s="649">
        <v>1.952</v>
      </c>
      <c r="H239" s="649">
        <v>26.98</v>
      </c>
      <c r="I239" s="649">
        <v>7.233</v>
      </c>
      <c r="J239" s="649">
        <v>12.877</v>
      </c>
      <c r="K239" s="649">
        <v>1.0</v>
      </c>
      <c r="L239" s="649">
        <v>-1.0</v>
      </c>
      <c r="M239" s="649">
        <v>-1.0</v>
      </c>
      <c r="N239" s="649">
        <v>-1.0</v>
      </c>
      <c r="O239" s="649">
        <v>-1.0</v>
      </c>
      <c r="P239" s="649">
        <v>-1.0</v>
      </c>
      <c r="Q239" s="649">
        <v>1.0</v>
      </c>
      <c r="R239" s="649">
        <v>1.0</v>
      </c>
      <c r="S239" s="649">
        <v>-1.0</v>
      </c>
      <c r="T239" s="649">
        <v>12.67</v>
      </c>
      <c r="U239" s="649">
        <v>13.007</v>
      </c>
      <c r="V239" s="649">
        <v>13.054</v>
      </c>
    </row>
    <row r="240">
      <c r="A240" s="649">
        <v>2090.0</v>
      </c>
      <c r="B240" s="649">
        <v>0.0</v>
      </c>
      <c r="C240" s="649">
        <v>10.538</v>
      </c>
      <c r="D240" s="649">
        <v>6.117</v>
      </c>
      <c r="E240" s="649">
        <v>12.37</v>
      </c>
      <c r="F240" s="649">
        <v>15.96</v>
      </c>
      <c r="G240" s="649">
        <v>3.043</v>
      </c>
      <c r="H240" s="649">
        <v>1.01</v>
      </c>
      <c r="I240" s="649">
        <v>13.891</v>
      </c>
      <c r="J240" s="649">
        <v>31.161</v>
      </c>
      <c r="K240" s="649">
        <v>0.999</v>
      </c>
      <c r="L240" s="649">
        <v>-1.0</v>
      </c>
      <c r="M240" s="649">
        <v>-1.0</v>
      </c>
      <c r="N240" s="649">
        <v>-1.0</v>
      </c>
      <c r="O240" s="649">
        <v>-1.0</v>
      </c>
      <c r="P240" s="649">
        <v>-1.0</v>
      </c>
      <c r="Q240" s="649">
        <v>1.0</v>
      </c>
      <c r="R240" s="649">
        <v>1.0</v>
      </c>
      <c r="S240" s="649">
        <v>-1.0</v>
      </c>
      <c r="T240" s="649">
        <v>31.43</v>
      </c>
      <c r="U240" s="649">
        <v>31.489</v>
      </c>
      <c r="V240" s="649">
        <v>31.974</v>
      </c>
    </row>
    <row r="241">
      <c r="A241" s="649">
        <v>2091.0</v>
      </c>
      <c r="B241" s="649">
        <v>0.0</v>
      </c>
      <c r="C241" s="649">
        <v>10.538</v>
      </c>
      <c r="D241" s="649">
        <v>6.117</v>
      </c>
      <c r="E241" s="649">
        <v>12.37</v>
      </c>
      <c r="F241" s="649">
        <v>15.96</v>
      </c>
      <c r="G241" s="649">
        <v>2.856</v>
      </c>
      <c r="H241" s="649">
        <v>1.01</v>
      </c>
      <c r="I241" s="649">
        <v>14.112</v>
      </c>
      <c r="J241" s="649">
        <v>36.709</v>
      </c>
      <c r="K241" s="649">
        <v>0.999</v>
      </c>
      <c r="L241" s="649">
        <v>-1.0</v>
      </c>
      <c r="M241" s="649">
        <v>-1.0</v>
      </c>
      <c r="N241" s="649">
        <v>-1.0</v>
      </c>
      <c r="O241" s="649">
        <v>-1.0</v>
      </c>
      <c r="P241" s="649">
        <v>-1.0</v>
      </c>
      <c r="Q241" s="649">
        <v>1.0</v>
      </c>
      <c r="R241" s="649">
        <v>1.0</v>
      </c>
      <c r="S241" s="649">
        <v>-1.0</v>
      </c>
      <c r="T241" s="649">
        <v>35.426</v>
      </c>
      <c r="U241" s="649">
        <v>36.868</v>
      </c>
      <c r="V241" s="649">
        <v>36.976</v>
      </c>
    </row>
    <row r="242">
      <c r="A242" s="649">
        <v>2092.0</v>
      </c>
      <c r="B242" s="649">
        <v>0.0</v>
      </c>
      <c r="C242" s="649">
        <v>10.538</v>
      </c>
      <c r="D242" s="649">
        <v>6.117</v>
      </c>
      <c r="E242" s="649">
        <v>12.37</v>
      </c>
      <c r="F242" s="649">
        <v>15.96</v>
      </c>
      <c r="G242" s="649">
        <v>1.447</v>
      </c>
      <c r="H242" s="649">
        <v>1.01</v>
      </c>
      <c r="I242" s="649">
        <v>9.513</v>
      </c>
      <c r="J242" s="649">
        <v>12.701</v>
      </c>
      <c r="K242" s="649">
        <v>1.0</v>
      </c>
      <c r="L242" s="649">
        <v>-1.0</v>
      </c>
      <c r="M242" s="649">
        <v>-1.0</v>
      </c>
      <c r="N242" s="649">
        <v>-1.0</v>
      </c>
      <c r="O242" s="649">
        <v>-1.0</v>
      </c>
      <c r="P242" s="649">
        <v>-1.0</v>
      </c>
      <c r="Q242" s="649">
        <v>1.0</v>
      </c>
      <c r="R242" s="649">
        <v>1.0</v>
      </c>
      <c r="S242" s="649">
        <v>-1.0</v>
      </c>
      <c r="T242" s="649">
        <v>12.15</v>
      </c>
      <c r="U242" s="649">
        <v>12.782</v>
      </c>
      <c r="V242" s="649">
        <v>12.822</v>
      </c>
    </row>
    <row r="243">
      <c r="A243" s="649">
        <v>2093.0</v>
      </c>
      <c r="B243" s="649">
        <v>0.0</v>
      </c>
      <c r="C243" s="649">
        <v>10.538</v>
      </c>
      <c r="D243" s="649">
        <v>6.117</v>
      </c>
      <c r="E243" s="649">
        <v>12.37</v>
      </c>
      <c r="F243" s="649">
        <v>15.96</v>
      </c>
      <c r="G243" s="649">
        <v>1.511</v>
      </c>
      <c r="H243" s="649">
        <v>1.01</v>
      </c>
      <c r="I243" s="649">
        <v>4.909</v>
      </c>
      <c r="J243" s="649">
        <v>7.113</v>
      </c>
      <c r="K243" s="649">
        <v>1.0</v>
      </c>
      <c r="L243" s="649">
        <v>-1.0</v>
      </c>
      <c r="M243" s="649">
        <v>-1.0</v>
      </c>
      <c r="N243" s="649">
        <v>-1.0</v>
      </c>
      <c r="O243" s="649">
        <v>-1.0</v>
      </c>
      <c r="P243" s="649">
        <v>-1.0</v>
      </c>
      <c r="Q243" s="649">
        <v>1.0</v>
      </c>
      <c r="R243" s="649">
        <v>1.0</v>
      </c>
      <c r="S243" s="649">
        <v>-1.0</v>
      </c>
      <c r="T243" s="649">
        <v>6.818</v>
      </c>
      <c r="U243" s="649">
        <v>7.168</v>
      </c>
      <c r="V243" s="649">
        <v>7.179</v>
      </c>
    </row>
    <row r="244">
      <c r="A244" s="649">
        <v>2094.0</v>
      </c>
      <c r="B244" s="649">
        <v>0.0</v>
      </c>
      <c r="C244" s="649">
        <v>10.538</v>
      </c>
      <c r="D244" s="649">
        <v>6.117</v>
      </c>
      <c r="E244" s="649">
        <v>12.37</v>
      </c>
      <c r="F244" s="649">
        <v>15.96</v>
      </c>
      <c r="G244" s="649">
        <v>1.318</v>
      </c>
      <c r="H244" s="649">
        <v>1.01</v>
      </c>
      <c r="I244" s="649">
        <v>14.042</v>
      </c>
      <c r="J244" s="649">
        <v>16.706</v>
      </c>
      <c r="K244" s="649">
        <v>-0.341</v>
      </c>
      <c r="L244" s="649">
        <v>-1.0</v>
      </c>
      <c r="M244" s="649">
        <v>-1.0</v>
      </c>
      <c r="N244" s="649">
        <v>3.0</v>
      </c>
      <c r="O244" s="649">
        <v>-1.0</v>
      </c>
      <c r="P244" s="649">
        <v>-1.0</v>
      </c>
      <c r="Q244" s="649">
        <v>-1.0</v>
      </c>
      <c r="R244" s="649">
        <v>1.0</v>
      </c>
      <c r="S244" s="649">
        <v>-1.0</v>
      </c>
      <c r="T244" s="649">
        <v>15.925</v>
      </c>
      <c r="U244" s="649">
        <v>16.79</v>
      </c>
      <c r="V244" s="649">
        <v>16.844</v>
      </c>
    </row>
    <row r="245">
      <c r="A245" s="649">
        <v>2095.0</v>
      </c>
      <c r="B245" s="649">
        <v>0.0</v>
      </c>
      <c r="C245" s="649">
        <v>10.538</v>
      </c>
      <c r="D245" s="649">
        <v>6.117</v>
      </c>
      <c r="E245" s="649">
        <v>12.37</v>
      </c>
      <c r="F245" s="649">
        <v>15.96</v>
      </c>
      <c r="G245" s="649">
        <v>0.873</v>
      </c>
      <c r="H245" s="649">
        <v>1.01</v>
      </c>
      <c r="I245" s="649">
        <v>14.089</v>
      </c>
      <c r="J245" s="649">
        <v>11.572</v>
      </c>
      <c r="K245" s="649">
        <v>0.903</v>
      </c>
      <c r="L245" s="649">
        <v>-1.0</v>
      </c>
      <c r="M245" s="649">
        <v>-1.0</v>
      </c>
      <c r="N245" s="649">
        <v>-1.0</v>
      </c>
      <c r="O245" s="649">
        <v>-1.0</v>
      </c>
      <c r="P245" s="649">
        <v>-1.0</v>
      </c>
      <c r="Q245" s="649">
        <v>1.0</v>
      </c>
      <c r="R245" s="649">
        <v>1.0</v>
      </c>
      <c r="S245" s="649">
        <v>-1.0</v>
      </c>
      <c r="T245" s="649">
        <v>11.021</v>
      </c>
      <c r="U245" s="649">
        <v>11.622</v>
      </c>
      <c r="V245" s="649">
        <v>11.631</v>
      </c>
    </row>
    <row r="246">
      <c r="A246" s="649">
        <v>2096.0</v>
      </c>
      <c r="B246" s="649">
        <v>0.0</v>
      </c>
      <c r="C246" s="649">
        <v>10.538</v>
      </c>
      <c r="D246" s="649">
        <v>6.117</v>
      </c>
      <c r="E246" s="649">
        <v>12.37</v>
      </c>
      <c r="F246" s="649">
        <v>15.96</v>
      </c>
      <c r="G246" s="649">
        <v>2.691</v>
      </c>
      <c r="H246" s="649">
        <v>2.01</v>
      </c>
      <c r="I246" s="649">
        <v>7.205</v>
      </c>
      <c r="J246" s="649">
        <v>17.498</v>
      </c>
      <c r="K246" s="649">
        <v>0.996</v>
      </c>
      <c r="L246" s="649">
        <v>-1.0</v>
      </c>
      <c r="M246" s="649">
        <v>-1.0</v>
      </c>
      <c r="N246" s="649">
        <v>-1.0</v>
      </c>
      <c r="O246" s="649">
        <v>-1.0</v>
      </c>
      <c r="P246" s="649">
        <v>-1.0</v>
      </c>
      <c r="Q246" s="649">
        <v>1.0</v>
      </c>
      <c r="R246" s="649">
        <v>1.0</v>
      </c>
      <c r="S246" s="649">
        <v>-1.0</v>
      </c>
      <c r="T246" s="649">
        <v>17.677</v>
      </c>
      <c r="U246" s="649">
        <v>17.657</v>
      </c>
      <c r="V246" s="649">
        <v>17.762</v>
      </c>
    </row>
    <row r="247">
      <c r="A247" s="649">
        <v>2097.0</v>
      </c>
      <c r="B247" s="649">
        <v>0.0</v>
      </c>
      <c r="C247" s="649">
        <v>10.538</v>
      </c>
      <c r="D247" s="649">
        <v>6.117</v>
      </c>
      <c r="E247" s="649">
        <v>12.37</v>
      </c>
      <c r="F247" s="649">
        <v>15.96</v>
      </c>
      <c r="G247" s="649">
        <v>2.635</v>
      </c>
      <c r="H247" s="649">
        <v>2.01</v>
      </c>
      <c r="I247" s="649">
        <v>7.216</v>
      </c>
      <c r="J247" s="649">
        <v>17.872</v>
      </c>
      <c r="K247" s="649">
        <v>0.996</v>
      </c>
      <c r="L247" s="649">
        <v>-1.0</v>
      </c>
      <c r="M247" s="649">
        <v>-1.0</v>
      </c>
      <c r="N247" s="649">
        <v>-1.0</v>
      </c>
      <c r="O247" s="649">
        <v>-1.0</v>
      </c>
      <c r="P247" s="649">
        <v>-1.0</v>
      </c>
      <c r="Q247" s="649">
        <v>1.0</v>
      </c>
      <c r="R247" s="649">
        <v>1.0</v>
      </c>
      <c r="S247" s="649">
        <v>-1.0</v>
      </c>
      <c r="T247" s="649">
        <v>17.784</v>
      </c>
      <c r="U247" s="649">
        <v>18.015</v>
      </c>
      <c r="V247" s="649">
        <v>18.045</v>
      </c>
    </row>
    <row r="248">
      <c r="A248" s="649">
        <v>2098.0</v>
      </c>
      <c r="B248" s="649">
        <v>0.0</v>
      </c>
      <c r="C248" s="649">
        <v>10.538</v>
      </c>
      <c r="D248" s="649">
        <v>6.117</v>
      </c>
      <c r="E248" s="649">
        <v>12.37</v>
      </c>
      <c r="F248" s="649">
        <v>15.96</v>
      </c>
      <c r="G248" s="649">
        <v>3.062</v>
      </c>
      <c r="H248" s="649">
        <v>2.01</v>
      </c>
      <c r="I248" s="649">
        <v>6.982</v>
      </c>
      <c r="J248" s="649">
        <v>18.597</v>
      </c>
      <c r="K248" s="649">
        <v>0.996</v>
      </c>
      <c r="L248" s="649">
        <v>-1.0</v>
      </c>
      <c r="M248" s="649">
        <v>-1.0</v>
      </c>
      <c r="N248" s="649">
        <v>-1.0</v>
      </c>
      <c r="O248" s="649">
        <v>-1.0</v>
      </c>
      <c r="P248" s="649">
        <v>-1.0</v>
      </c>
      <c r="Q248" s="649">
        <v>1.0</v>
      </c>
      <c r="R248" s="649">
        <v>1.0</v>
      </c>
      <c r="S248" s="649">
        <v>-1.0</v>
      </c>
      <c r="T248" s="649">
        <v>17.904</v>
      </c>
      <c r="U248" s="649">
        <v>18.813</v>
      </c>
      <c r="V248" s="649">
        <v>19.02</v>
      </c>
    </row>
    <row r="249">
      <c r="A249" s="649">
        <v>2100.0</v>
      </c>
      <c r="B249" s="649">
        <v>0.0</v>
      </c>
      <c r="C249" s="649">
        <v>10.54</v>
      </c>
      <c r="D249" s="649">
        <v>6.117</v>
      </c>
      <c r="E249" s="649">
        <v>12.37</v>
      </c>
      <c r="F249" s="649">
        <v>15.96</v>
      </c>
      <c r="G249" s="649">
        <v>1.46</v>
      </c>
      <c r="H249" s="649">
        <v>2.01</v>
      </c>
      <c r="I249" s="649">
        <v>4.703</v>
      </c>
      <c r="J249" s="649">
        <v>6.188</v>
      </c>
      <c r="K249" s="649">
        <v>0.999</v>
      </c>
      <c r="L249" s="649">
        <v>-1.0</v>
      </c>
      <c r="M249" s="649">
        <v>-1.0</v>
      </c>
      <c r="N249" s="649">
        <v>-1.0</v>
      </c>
      <c r="O249" s="649">
        <v>-1.0</v>
      </c>
      <c r="P249" s="649">
        <v>-1.0</v>
      </c>
      <c r="Q249" s="649">
        <v>1.0</v>
      </c>
      <c r="R249" s="649">
        <v>1.0</v>
      </c>
      <c r="S249" s="649">
        <v>-1.0</v>
      </c>
      <c r="T249" s="649">
        <v>6.234</v>
      </c>
      <c r="U249" s="649">
        <v>6.254</v>
      </c>
      <c r="V249" s="649">
        <v>6.339</v>
      </c>
    </row>
    <row r="250">
      <c r="A250" s="649">
        <v>2101.0</v>
      </c>
      <c r="B250" s="649">
        <v>0.0</v>
      </c>
      <c r="C250" s="649">
        <v>10.537</v>
      </c>
      <c r="D250" s="649">
        <v>6.117</v>
      </c>
      <c r="E250" s="649">
        <v>12.37</v>
      </c>
      <c r="F250" s="649">
        <v>15.96</v>
      </c>
      <c r="G250" s="649">
        <v>1.557</v>
      </c>
      <c r="H250" s="649">
        <v>2.01</v>
      </c>
      <c r="I250" s="649">
        <v>6.942</v>
      </c>
      <c r="J250" s="649">
        <v>8.634</v>
      </c>
      <c r="K250" s="649">
        <v>-0.206</v>
      </c>
      <c r="L250" s="649">
        <v>-1.0</v>
      </c>
      <c r="M250" s="649">
        <v>-1.0</v>
      </c>
      <c r="N250" s="649">
        <v>5.0</v>
      </c>
      <c r="O250" s="649">
        <v>-1.0</v>
      </c>
      <c r="P250" s="649">
        <v>-1.0</v>
      </c>
      <c r="Q250" s="649">
        <v>-1.0</v>
      </c>
      <c r="R250" s="649">
        <v>1.0</v>
      </c>
      <c r="S250" s="649">
        <v>-1.0</v>
      </c>
      <c r="T250" s="649">
        <v>8.766</v>
      </c>
      <c r="U250" s="649">
        <v>8.764</v>
      </c>
      <c r="V250" s="649">
        <v>8.96</v>
      </c>
    </row>
    <row r="251">
      <c r="A251" s="649">
        <v>2102.0</v>
      </c>
      <c r="B251" s="649">
        <v>0.0</v>
      </c>
      <c r="C251" s="649">
        <v>10.538</v>
      </c>
      <c r="D251" s="649">
        <v>6.117</v>
      </c>
      <c r="E251" s="649">
        <v>12.37</v>
      </c>
      <c r="F251" s="649">
        <v>15.96</v>
      </c>
      <c r="G251" s="649">
        <v>1.328</v>
      </c>
      <c r="H251" s="649">
        <v>2.01</v>
      </c>
      <c r="I251" s="649">
        <v>4.721</v>
      </c>
      <c r="J251" s="649">
        <v>5.823</v>
      </c>
      <c r="K251" s="649">
        <v>0.731</v>
      </c>
      <c r="L251" s="649">
        <v>-1.0</v>
      </c>
      <c r="M251" s="649">
        <v>-1.0</v>
      </c>
      <c r="N251" s="649">
        <v>-1.0</v>
      </c>
      <c r="O251" s="649">
        <v>-1.0</v>
      </c>
      <c r="P251" s="649">
        <v>-1.0</v>
      </c>
      <c r="Q251" s="649">
        <v>1.0</v>
      </c>
      <c r="R251" s="649">
        <v>1.0</v>
      </c>
      <c r="S251" s="649">
        <v>-1.0</v>
      </c>
      <c r="T251" s="649">
        <v>5.871</v>
      </c>
      <c r="U251" s="649">
        <v>5.885</v>
      </c>
      <c r="V251" s="649">
        <v>5.931</v>
      </c>
    </row>
    <row r="252">
      <c r="A252" s="649">
        <v>2105.0</v>
      </c>
      <c r="B252" s="649">
        <v>0.0</v>
      </c>
      <c r="C252" s="649">
        <v>10.54</v>
      </c>
      <c r="D252" s="649">
        <v>6.117</v>
      </c>
      <c r="E252" s="649">
        <v>12.37</v>
      </c>
      <c r="F252" s="649">
        <v>15.96</v>
      </c>
      <c r="G252" s="649">
        <v>1.066</v>
      </c>
      <c r="H252" s="649">
        <v>26.98</v>
      </c>
      <c r="I252" s="649">
        <v>27.322</v>
      </c>
      <c r="J252" s="649">
        <v>20.858</v>
      </c>
      <c r="K252" s="649">
        <v>0.957</v>
      </c>
      <c r="L252" s="649">
        <v>-1.0</v>
      </c>
      <c r="M252" s="649">
        <v>-1.0</v>
      </c>
      <c r="N252" s="649">
        <v>-1.0</v>
      </c>
      <c r="O252" s="649">
        <v>-1.0</v>
      </c>
      <c r="P252" s="649">
        <v>-1.0</v>
      </c>
      <c r="Q252" s="649">
        <v>1.0</v>
      </c>
      <c r="R252" s="649">
        <v>1.0</v>
      </c>
      <c r="S252" s="649">
        <v>-1.0</v>
      </c>
      <c r="T252" s="649">
        <v>19.873</v>
      </c>
      <c r="U252" s="649">
        <v>20.95</v>
      </c>
      <c r="V252" s="649">
        <v>21.165</v>
      </c>
    </row>
    <row r="253">
      <c r="A253" s="649">
        <v>2107.0</v>
      </c>
      <c r="B253" s="649">
        <v>0.0</v>
      </c>
      <c r="C253" s="649">
        <v>10.54</v>
      </c>
      <c r="D253" s="649">
        <v>6.117</v>
      </c>
      <c r="E253" s="649">
        <v>12.37</v>
      </c>
      <c r="F253" s="649">
        <v>15.96</v>
      </c>
      <c r="G253" s="649">
        <v>1.362</v>
      </c>
      <c r="H253" s="649">
        <v>26.98</v>
      </c>
      <c r="I253" s="649">
        <v>14.27</v>
      </c>
      <c r="J253" s="649">
        <v>18.774</v>
      </c>
      <c r="K253" s="649">
        <v>0.999</v>
      </c>
      <c r="L253" s="649">
        <v>-1.0</v>
      </c>
      <c r="M253" s="649">
        <v>-1.0</v>
      </c>
      <c r="N253" s="649">
        <v>-1.0</v>
      </c>
      <c r="O253" s="649">
        <v>-1.0</v>
      </c>
      <c r="P253" s="649">
        <v>-1.0</v>
      </c>
      <c r="Q253" s="649">
        <v>1.0</v>
      </c>
      <c r="R253" s="649">
        <v>1.0</v>
      </c>
      <c r="S253" s="649">
        <v>-1.0</v>
      </c>
      <c r="T253" s="649">
        <v>18.305</v>
      </c>
      <c r="U253" s="649">
        <v>18.817</v>
      </c>
      <c r="V253" s="649">
        <v>18.825</v>
      </c>
    </row>
    <row r="254">
      <c r="A254" s="649">
        <v>2108.0</v>
      </c>
      <c r="B254" s="649">
        <v>0.0</v>
      </c>
      <c r="C254" s="649">
        <v>10.538</v>
      </c>
      <c r="D254" s="649">
        <v>6.117</v>
      </c>
      <c r="E254" s="649">
        <v>12.37</v>
      </c>
      <c r="F254" s="649">
        <v>15.96</v>
      </c>
      <c r="G254" s="649">
        <v>3.046</v>
      </c>
      <c r="H254" s="649">
        <v>1.01</v>
      </c>
      <c r="I254" s="649">
        <v>13.696</v>
      </c>
      <c r="J254" s="649">
        <v>32.326</v>
      </c>
      <c r="K254" s="649">
        <v>0.999</v>
      </c>
      <c r="L254" s="649">
        <v>-1.0</v>
      </c>
      <c r="M254" s="649">
        <v>-1.0</v>
      </c>
      <c r="N254" s="649">
        <v>-1.0</v>
      </c>
      <c r="O254" s="649">
        <v>-1.0</v>
      </c>
      <c r="P254" s="649">
        <v>-1.0</v>
      </c>
      <c r="Q254" s="649">
        <v>1.0</v>
      </c>
      <c r="R254" s="649">
        <v>1.0</v>
      </c>
      <c r="S254" s="649">
        <v>-1.0</v>
      </c>
      <c r="T254" s="649">
        <v>31.694</v>
      </c>
      <c r="U254" s="649">
        <v>32.522</v>
      </c>
      <c r="V254" s="649">
        <v>33.026</v>
      </c>
    </row>
    <row r="255">
      <c r="A255" s="649">
        <v>2110.0</v>
      </c>
      <c r="B255" s="649">
        <v>0.0</v>
      </c>
      <c r="C255" s="649">
        <v>10.537</v>
      </c>
      <c r="D255" s="649">
        <v>6.117</v>
      </c>
      <c r="E255" s="649">
        <v>12.37</v>
      </c>
      <c r="F255" s="649">
        <v>15.96</v>
      </c>
      <c r="G255" s="649">
        <v>2.927</v>
      </c>
      <c r="H255" s="649">
        <v>1.01</v>
      </c>
      <c r="I255" s="649">
        <v>14.043</v>
      </c>
      <c r="J255" s="649">
        <v>38.477</v>
      </c>
      <c r="K255" s="649">
        <v>0.997</v>
      </c>
      <c r="L255" s="649">
        <v>-1.0</v>
      </c>
      <c r="M255" s="649">
        <v>-1.0</v>
      </c>
      <c r="N255" s="649">
        <v>-1.0</v>
      </c>
      <c r="O255" s="649">
        <v>-1.0</v>
      </c>
      <c r="P255" s="649">
        <v>-1.0</v>
      </c>
      <c r="Q255" s="649">
        <v>1.0</v>
      </c>
      <c r="R255" s="649">
        <v>1.0</v>
      </c>
      <c r="S255" s="649">
        <v>-1.0</v>
      </c>
      <c r="T255" s="649">
        <v>36.603</v>
      </c>
      <c r="U255" s="649">
        <v>38.557</v>
      </c>
      <c r="V255" s="649">
        <v>38.678</v>
      </c>
    </row>
    <row r="256">
      <c r="A256" s="649">
        <v>2111.0</v>
      </c>
      <c r="B256" s="649">
        <v>0.0</v>
      </c>
      <c r="C256" s="649">
        <v>10.538</v>
      </c>
      <c r="D256" s="649">
        <v>6.117</v>
      </c>
      <c r="E256" s="649">
        <v>12.37</v>
      </c>
      <c r="F256" s="649">
        <v>15.96</v>
      </c>
      <c r="G256" s="649">
        <v>1.664</v>
      </c>
      <c r="H256" s="649">
        <v>1.01</v>
      </c>
      <c r="I256" s="649">
        <v>9.333</v>
      </c>
      <c r="J256" s="649">
        <v>13.157</v>
      </c>
      <c r="K256" s="649">
        <v>0.999</v>
      </c>
      <c r="L256" s="649">
        <v>-1.0</v>
      </c>
      <c r="M256" s="649">
        <v>-1.0</v>
      </c>
      <c r="N256" s="649">
        <v>-1.0</v>
      </c>
      <c r="O256" s="649">
        <v>-1.0</v>
      </c>
      <c r="P256" s="649">
        <v>-1.0</v>
      </c>
      <c r="Q256" s="649">
        <v>1.0</v>
      </c>
      <c r="R256" s="649">
        <v>1.0</v>
      </c>
      <c r="S256" s="649">
        <v>-1.0</v>
      </c>
      <c r="T256" s="649">
        <v>13.14</v>
      </c>
      <c r="U256" s="649">
        <v>13.256</v>
      </c>
      <c r="V256" s="649">
        <v>13.427</v>
      </c>
    </row>
    <row r="257">
      <c r="A257" s="649">
        <v>2112.0</v>
      </c>
      <c r="B257" s="649">
        <v>0.0</v>
      </c>
      <c r="C257" s="649">
        <v>10.537</v>
      </c>
      <c r="D257" s="649">
        <v>6.117</v>
      </c>
      <c r="E257" s="649">
        <v>12.37</v>
      </c>
      <c r="F257" s="649">
        <v>15.96</v>
      </c>
      <c r="G257" s="649">
        <v>1.535</v>
      </c>
      <c r="H257" s="649">
        <v>1.01</v>
      </c>
      <c r="I257" s="649">
        <v>4.756</v>
      </c>
      <c r="J257" s="649">
        <v>6.624</v>
      </c>
      <c r="K257" s="649">
        <v>1.0</v>
      </c>
      <c r="L257" s="649">
        <v>-1.0</v>
      </c>
      <c r="M257" s="649">
        <v>-1.0</v>
      </c>
      <c r="N257" s="649">
        <v>-1.0</v>
      </c>
      <c r="O257" s="649">
        <v>-1.0</v>
      </c>
      <c r="P257" s="649">
        <v>-1.0</v>
      </c>
      <c r="Q257" s="649">
        <v>1.0</v>
      </c>
      <c r="R257" s="649">
        <v>1.0</v>
      </c>
      <c r="S257" s="649">
        <v>-1.0</v>
      </c>
      <c r="T257" s="649">
        <v>6.683</v>
      </c>
      <c r="U257" s="649">
        <v>6.683</v>
      </c>
      <c r="V257" s="649">
        <v>6.778</v>
      </c>
    </row>
    <row r="258">
      <c r="A258" s="649">
        <v>2117.0</v>
      </c>
      <c r="B258" s="649">
        <v>0.0</v>
      </c>
      <c r="C258" s="649">
        <v>10.538</v>
      </c>
      <c r="D258" s="649">
        <v>6.117</v>
      </c>
      <c r="E258" s="649">
        <v>12.37</v>
      </c>
      <c r="F258" s="649">
        <v>15.96</v>
      </c>
      <c r="G258" s="649">
        <v>1.301</v>
      </c>
      <c r="H258" s="649">
        <v>1.01</v>
      </c>
      <c r="I258" s="649">
        <v>13.974</v>
      </c>
      <c r="J258" s="649">
        <v>16.207</v>
      </c>
      <c r="K258" s="649">
        <v>-0.114</v>
      </c>
      <c r="L258" s="649">
        <v>-1.0</v>
      </c>
      <c r="M258" s="649">
        <v>-1.0</v>
      </c>
      <c r="N258" s="649">
        <v>9.0</v>
      </c>
      <c r="O258" s="649">
        <v>-1.0</v>
      </c>
      <c r="P258" s="649">
        <v>-1.0</v>
      </c>
      <c r="Q258" s="649">
        <v>-1.0</v>
      </c>
      <c r="R258" s="649">
        <v>1.0</v>
      </c>
      <c r="S258" s="649">
        <v>-1.0</v>
      </c>
      <c r="T258" s="649">
        <v>16.238</v>
      </c>
      <c r="U258" s="649">
        <v>16.252</v>
      </c>
      <c r="V258" s="649">
        <v>16.358</v>
      </c>
    </row>
    <row r="259">
      <c r="A259" s="649">
        <v>2126.0</v>
      </c>
      <c r="B259" s="649">
        <v>0.0</v>
      </c>
      <c r="C259" s="649">
        <v>10.537</v>
      </c>
      <c r="D259" s="649">
        <v>6.117</v>
      </c>
      <c r="E259" s="649">
        <v>12.37</v>
      </c>
      <c r="F259" s="649">
        <v>15.96</v>
      </c>
      <c r="G259" s="649">
        <v>0.452</v>
      </c>
      <c r="H259" s="649">
        <v>2.01</v>
      </c>
      <c r="I259" s="649">
        <v>5.785</v>
      </c>
      <c r="J259" s="649">
        <v>2.173</v>
      </c>
      <c r="K259" s="649">
        <v>0.874</v>
      </c>
      <c r="L259" s="649">
        <v>-1.0</v>
      </c>
      <c r="M259" s="649">
        <v>-1.0</v>
      </c>
      <c r="N259" s="649">
        <v>-1.0</v>
      </c>
      <c r="O259" s="649">
        <v>-1.0</v>
      </c>
      <c r="P259" s="649">
        <v>-1.0</v>
      </c>
      <c r="Q259" s="649">
        <v>1.0</v>
      </c>
      <c r="R259" s="649">
        <v>1.0</v>
      </c>
      <c r="S259" s="649">
        <v>-1.0</v>
      </c>
      <c r="T259" s="649">
        <v>2.21</v>
      </c>
      <c r="U259" s="649">
        <v>2.205</v>
      </c>
      <c r="V259" s="649">
        <v>2.255</v>
      </c>
    </row>
    <row r="260">
      <c r="A260" s="649">
        <v>2127.0</v>
      </c>
      <c r="B260" s="649">
        <v>0.0</v>
      </c>
      <c r="C260" s="649">
        <v>10.537</v>
      </c>
      <c r="D260" s="649">
        <v>6.117</v>
      </c>
      <c r="E260" s="649">
        <v>12.37</v>
      </c>
      <c r="F260" s="649">
        <v>15.96</v>
      </c>
      <c r="G260" s="649">
        <v>2.82</v>
      </c>
      <c r="H260" s="649">
        <v>2.01</v>
      </c>
      <c r="I260" s="649">
        <v>4.933</v>
      </c>
      <c r="J260" s="649">
        <v>12.271</v>
      </c>
      <c r="K260" s="649">
        <v>0.951</v>
      </c>
      <c r="L260" s="649">
        <v>-1.0</v>
      </c>
      <c r="M260" s="649">
        <v>-1.0</v>
      </c>
      <c r="N260" s="649">
        <v>-1.0</v>
      </c>
      <c r="O260" s="649">
        <v>-1.0</v>
      </c>
      <c r="P260" s="649">
        <v>-1.0</v>
      </c>
      <c r="Q260" s="649">
        <v>1.0</v>
      </c>
      <c r="R260" s="649">
        <v>1.0</v>
      </c>
      <c r="S260" s="649">
        <v>-1.0</v>
      </c>
      <c r="T260" s="649">
        <v>12.396</v>
      </c>
      <c r="U260" s="649">
        <v>12.394</v>
      </c>
      <c r="V260" s="649">
        <v>12.622</v>
      </c>
    </row>
    <row r="261">
      <c r="A261" s="649">
        <v>2128.0</v>
      </c>
      <c r="B261" s="649">
        <v>0.0</v>
      </c>
      <c r="C261" s="649">
        <v>10.537</v>
      </c>
      <c r="D261" s="649">
        <v>6.117</v>
      </c>
      <c r="E261" s="649">
        <v>12.37</v>
      </c>
      <c r="F261" s="649">
        <v>15.96</v>
      </c>
      <c r="G261" s="649">
        <v>2.596</v>
      </c>
      <c r="H261" s="649">
        <v>2.01</v>
      </c>
      <c r="I261" s="649">
        <v>4.972</v>
      </c>
      <c r="J261" s="649">
        <v>12.083</v>
      </c>
      <c r="K261" s="649">
        <v>1.0</v>
      </c>
      <c r="L261" s="649">
        <v>-1.0</v>
      </c>
      <c r="M261" s="649">
        <v>-1.0</v>
      </c>
      <c r="N261" s="649">
        <v>-1.0</v>
      </c>
      <c r="O261" s="649">
        <v>-1.0</v>
      </c>
      <c r="P261" s="649">
        <v>-1.0</v>
      </c>
      <c r="Q261" s="649">
        <v>1.0</v>
      </c>
      <c r="R261" s="649">
        <v>1.0</v>
      </c>
      <c r="S261" s="649">
        <v>-1.0</v>
      </c>
      <c r="T261" s="649">
        <v>11.782</v>
      </c>
      <c r="U261" s="649">
        <v>12.168</v>
      </c>
      <c r="V261" s="649">
        <v>12.263</v>
      </c>
    </row>
    <row r="262">
      <c r="A262" s="649">
        <v>2129.0</v>
      </c>
      <c r="B262" s="649">
        <v>0.0</v>
      </c>
      <c r="C262" s="649">
        <v>10.537</v>
      </c>
      <c r="D262" s="649">
        <v>6.117</v>
      </c>
      <c r="E262" s="649">
        <v>12.37</v>
      </c>
      <c r="F262" s="649">
        <v>15.96</v>
      </c>
      <c r="G262" s="649">
        <v>2.466</v>
      </c>
      <c r="H262" s="649">
        <v>2.01</v>
      </c>
      <c r="I262" s="649">
        <v>4.966</v>
      </c>
      <c r="J262" s="649">
        <v>11.412</v>
      </c>
      <c r="K262" s="649">
        <v>0.0</v>
      </c>
      <c r="L262" s="649">
        <v>-1.0</v>
      </c>
      <c r="M262" s="649">
        <v>-1.0</v>
      </c>
      <c r="N262" s="649">
        <v>-1.0</v>
      </c>
      <c r="O262" s="649">
        <v>-1.0</v>
      </c>
      <c r="P262" s="649">
        <v>-1.0</v>
      </c>
      <c r="Q262" s="649">
        <v>1.0</v>
      </c>
      <c r="R262" s="649">
        <v>1.0</v>
      </c>
      <c r="S262" s="649">
        <v>-1.0</v>
      </c>
      <c r="T262" s="649">
        <v>10.947</v>
      </c>
      <c r="U262" s="649">
        <v>11.507</v>
      </c>
      <c r="V262" s="649">
        <v>11.597</v>
      </c>
    </row>
    <row r="263">
      <c r="A263" s="649">
        <v>2130.0</v>
      </c>
      <c r="B263" s="649">
        <v>0.0</v>
      </c>
      <c r="C263" s="649">
        <v>10.537</v>
      </c>
      <c r="D263" s="649">
        <v>6.117</v>
      </c>
      <c r="E263" s="649">
        <v>12.37</v>
      </c>
      <c r="F263" s="649">
        <v>15.96</v>
      </c>
      <c r="G263" s="649">
        <v>2.923</v>
      </c>
      <c r="H263" s="649">
        <v>2.01</v>
      </c>
      <c r="I263" s="649">
        <v>4.969</v>
      </c>
      <c r="J263" s="649">
        <v>12.412</v>
      </c>
      <c r="K263" s="649">
        <v>0.974</v>
      </c>
      <c r="L263" s="649">
        <v>-1.0</v>
      </c>
      <c r="M263" s="649">
        <v>-1.0</v>
      </c>
      <c r="N263" s="649">
        <v>-1.0</v>
      </c>
      <c r="O263" s="649">
        <v>-1.0</v>
      </c>
      <c r="P263" s="649">
        <v>-1.0</v>
      </c>
      <c r="Q263" s="649">
        <v>1.0</v>
      </c>
      <c r="R263" s="649">
        <v>1.0</v>
      </c>
      <c r="S263" s="649">
        <v>-1.0</v>
      </c>
      <c r="T263" s="649">
        <v>12.36</v>
      </c>
      <c r="U263" s="649">
        <v>12.563</v>
      </c>
      <c r="V263" s="649">
        <v>12.854</v>
      </c>
    </row>
    <row r="264">
      <c r="A264" s="649">
        <v>2131.0</v>
      </c>
      <c r="B264" s="649">
        <v>0.0</v>
      </c>
      <c r="C264" s="649">
        <v>10.54</v>
      </c>
      <c r="D264" s="649">
        <v>6.117</v>
      </c>
      <c r="E264" s="649">
        <v>12.37</v>
      </c>
      <c r="F264" s="649">
        <v>15.96</v>
      </c>
      <c r="G264" s="649">
        <v>0.863</v>
      </c>
      <c r="H264" s="649">
        <v>1.01</v>
      </c>
      <c r="I264" s="649">
        <v>14.315</v>
      </c>
      <c r="J264" s="649">
        <v>9.98</v>
      </c>
      <c r="K264" s="649">
        <v>0.999</v>
      </c>
      <c r="L264" s="649">
        <v>-1.0</v>
      </c>
      <c r="M264" s="649">
        <v>-1.0</v>
      </c>
      <c r="N264" s="649">
        <v>-1.0</v>
      </c>
      <c r="O264" s="649">
        <v>-1.0</v>
      </c>
      <c r="P264" s="649">
        <v>-1.0</v>
      </c>
      <c r="Q264" s="649">
        <v>1.0</v>
      </c>
      <c r="R264" s="649">
        <v>1.0</v>
      </c>
      <c r="S264" s="649">
        <v>-1.0</v>
      </c>
      <c r="T264" s="649">
        <v>10.012</v>
      </c>
      <c r="U264" s="649">
        <v>10.026</v>
      </c>
      <c r="V264" s="649">
        <v>10.151</v>
      </c>
    </row>
    <row r="265">
      <c r="A265" s="649">
        <v>2153.0</v>
      </c>
      <c r="B265" s="649">
        <v>0.0</v>
      </c>
      <c r="C265" s="649">
        <v>10.54</v>
      </c>
      <c r="D265" s="649">
        <v>6.117</v>
      </c>
      <c r="E265" s="649">
        <v>12.37</v>
      </c>
      <c r="F265" s="649">
        <v>15.96</v>
      </c>
      <c r="G265" s="649">
        <v>0.646</v>
      </c>
      <c r="H265" s="649">
        <v>0.0</v>
      </c>
      <c r="I265" s="649">
        <v>17.056</v>
      </c>
      <c r="J265" s="649">
        <v>9.149</v>
      </c>
      <c r="K265" s="649">
        <v>0.92</v>
      </c>
      <c r="L265" s="649">
        <v>-1.0</v>
      </c>
      <c r="M265" s="649">
        <v>-1.0</v>
      </c>
      <c r="N265" s="649">
        <v>-1.0</v>
      </c>
      <c r="O265" s="649">
        <v>-1.0</v>
      </c>
      <c r="P265" s="649">
        <v>-1.0</v>
      </c>
      <c r="Q265" s="649">
        <v>1.0</v>
      </c>
      <c r="R265" s="649">
        <v>1.0</v>
      </c>
      <c r="S265" s="649">
        <v>-1.0</v>
      </c>
      <c r="T265" s="649">
        <v>8.698</v>
      </c>
      <c r="U265" s="649">
        <v>9.036</v>
      </c>
      <c r="V265" s="649">
        <v>9.262</v>
      </c>
    </row>
    <row r="266">
      <c r="A266" s="649">
        <v>2155.0</v>
      </c>
      <c r="B266" s="649">
        <v>0.0</v>
      </c>
      <c r="C266" s="649">
        <v>10.536</v>
      </c>
      <c r="D266" s="649">
        <v>6.117</v>
      </c>
      <c r="E266" s="649">
        <v>12.37</v>
      </c>
      <c r="F266" s="649">
        <v>15.96</v>
      </c>
      <c r="G266" s="649">
        <v>0.603</v>
      </c>
      <c r="H266" s="649">
        <v>0.0</v>
      </c>
      <c r="I266" s="649">
        <v>32.429</v>
      </c>
      <c r="J266" s="649">
        <v>8.567</v>
      </c>
      <c r="K266" s="649">
        <v>1.0</v>
      </c>
      <c r="L266" s="649">
        <v>-1.0</v>
      </c>
      <c r="M266" s="649">
        <v>-1.0</v>
      </c>
      <c r="N266" s="649">
        <v>-1.0</v>
      </c>
      <c r="O266" s="649">
        <v>-1.0</v>
      </c>
      <c r="P266" s="649">
        <v>-1.0</v>
      </c>
      <c r="Q266" s="649">
        <v>1.0</v>
      </c>
      <c r="R266" s="649">
        <v>1.0</v>
      </c>
      <c r="S266" s="649">
        <v>-1.0</v>
      </c>
      <c r="T266" s="649">
        <v>8.203</v>
      </c>
      <c r="U266" s="649">
        <v>8.636</v>
      </c>
      <c r="V266" s="649">
        <v>8.904</v>
      </c>
    </row>
    <row r="267">
      <c r="A267" s="649">
        <v>2156.0</v>
      </c>
      <c r="B267" s="649">
        <v>0.0</v>
      </c>
      <c r="C267" s="649">
        <v>10.536</v>
      </c>
      <c r="D267" s="649">
        <v>6.117</v>
      </c>
      <c r="E267" s="649">
        <v>12.37</v>
      </c>
      <c r="F267" s="649">
        <v>15.96</v>
      </c>
      <c r="G267" s="649">
        <v>1.004</v>
      </c>
      <c r="H267" s="649">
        <v>0.0</v>
      </c>
      <c r="I267" s="649">
        <v>34.578</v>
      </c>
      <c r="J267" s="649">
        <v>20.072</v>
      </c>
      <c r="K267" s="649">
        <v>1.0</v>
      </c>
      <c r="L267" s="649">
        <v>-1.0</v>
      </c>
      <c r="M267" s="649">
        <v>-1.0</v>
      </c>
      <c r="N267" s="649">
        <v>-1.0</v>
      </c>
      <c r="O267" s="649">
        <v>-1.0</v>
      </c>
      <c r="P267" s="649">
        <v>-1.0</v>
      </c>
      <c r="Q267" s="649">
        <v>1.0</v>
      </c>
      <c r="R267" s="649">
        <v>1.0</v>
      </c>
      <c r="S267" s="649">
        <v>-1.0</v>
      </c>
      <c r="T267" s="649">
        <v>19.578</v>
      </c>
      <c r="U267" s="649">
        <v>20.151</v>
      </c>
      <c r="V267" s="649">
        <v>20.497</v>
      </c>
    </row>
    <row r="268">
      <c r="A268" s="649">
        <v>2157.0</v>
      </c>
      <c r="B268" s="649">
        <v>0.0</v>
      </c>
      <c r="C268" s="649">
        <v>10.54</v>
      </c>
      <c r="D268" s="649">
        <v>6.117</v>
      </c>
      <c r="E268" s="649">
        <v>12.37</v>
      </c>
      <c r="F268" s="649">
        <v>15.96</v>
      </c>
      <c r="G268" s="649">
        <v>8.066</v>
      </c>
      <c r="H268" s="649">
        <v>0.0</v>
      </c>
      <c r="I268" s="649">
        <v>17.795</v>
      </c>
      <c r="J268" s="649">
        <v>53.989</v>
      </c>
      <c r="K268" s="649">
        <v>0.0</v>
      </c>
      <c r="L268" s="649">
        <v>-1.0</v>
      </c>
      <c r="M268" s="649">
        <v>-1.0</v>
      </c>
      <c r="N268" s="649">
        <v>-1.0</v>
      </c>
      <c r="O268" s="649">
        <v>-1.0</v>
      </c>
      <c r="P268" s="649">
        <v>-1.0</v>
      </c>
      <c r="Q268" s="649">
        <v>1.0</v>
      </c>
      <c r="R268" s="649">
        <v>1.0</v>
      </c>
      <c r="S268" s="649">
        <v>-1.0</v>
      </c>
      <c r="T268" s="649">
        <v>54.303</v>
      </c>
      <c r="U268" s="649">
        <v>55.274</v>
      </c>
      <c r="V268" s="649">
        <v>59.098</v>
      </c>
    </row>
    <row r="269">
      <c r="A269" s="649">
        <v>2158.0</v>
      </c>
      <c r="B269" s="649">
        <v>0.0</v>
      </c>
      <c r="C269" s="649">
        <v>10.538</v>
      </c>
      <c r="D269" s="649">
        <v>6.117</v>
      </c>
      <c r="E269" s="649">
        <v>12.37</v>
      </c>
      <c r="F269" s="649">
        <v>15.96</v>
      </c>
      <c r="G269" s="649">
        <v>2.862</v>
      </c>
      <c r="H269" s="649">
        <v>2.01</v>
      </c>
      <c r="I269" s="649">
        <v>7.107</v>
      </c>
      <c r="J269" s="649">
        <v>13.408</v>
      </c>
      <c r="K269" s="649">
        <v>0.995</v>
      </c>
      <c r="L269" s="649">
        <v>-1.0</v>
      </c>
      <c r="M269" s="649">
        <v>-1.0</v>
      </c>
      <c r="N269" s="649">
        <v>-1.0</v>
      </c>
      <c r="O269" s="649">
        <v>-1.0</v>
      </c>
      <c r="P269" s="649">
        <v>-1.0</v>
      </c>
      <c r="Q269" s="649">
        <v>1.0</v>
      </c>
      <c r="R269" s="649">
        <v>1.0</v>
      </c>
      <c r="S269" s="649">
        <v>-1.0</v>
      </c>
      <c r="T269" s="649">
        <v>13.712</v>
      </c>
      <c r="U269" s="649">
        <v>13.711</v>
      </c>
      <c r="V269" s="649">
        <v>14.397</v>
      </c>
    </row>
    <row r="270">
      <c r="A270" s="649">
        <v>2160.0</v>
      </c>
      <c r="B270" s="649">
        <v>0.0</v>
      </c>
      <c r="C270" s="649">
        <v>10.537</v>
      </c>
      <c r="D270" s="649">
        <v>6.117</v>
      </c>
      <c r="E270" s="649">
        <v>12.37</v>
      </c>
      <c r="F270" s="649">
        <v>15.96</v>
      </c>
      <c r="G270" s="649">
        <v>1.921</v>
      </c>
      <c r="H270" s="649">
        <v>2.01</v>
      </c>
      <c r="I270" s="649">
        <v>7.205</v>
      </c>
      <c r="J270" s="649">
        <v>11.849</v>
      </c>
      <c r="K270" s="649">
        <v>0.996</v>
      </c>
      <c r="L270" s="649">
        <v>-1.0</v>
      </c>
      <c r="M270" s="649">
        <v>-1.0</v>
      </c>
      <c r="N270" s="649">
        <v>-1.0</v>
      </c>
      <c r="O270" s="649">
        <v>-1.0</v>
      </c>
      <c r="P270" s="649">
        <v>-1.0</v>
      </c>
      <c r="Q270" s="649">
        <v>1.0</v>
      </c>
      <c r="R270" s="649">
        <v>1.0</v>
      </c>
      <c r="S270" s="649">
        <v>-1.0</v>
      </c>
      <c r="T270" s="649">
        <v>11.389</v>
      </c>
      <c r="U270" s="649">
        <v>11.976</v>
      </c>
      <c r="V270" s="649">
        <v>12.14</v>
      </c>
    </row>
    <row r="271">
      <c r="A271" s="649">
        <v>2161.0</v>
      </c>
      <c r="B271" s="649">
        <v>0.0</v>
      </c>
      <c r="C271" s="649">
        <v>10.537</v>
      </c>
      <c r="D271" s="649">
        <v>6.117</v>
      </c>
      <c r="E271" s="649">
        <v>12.37</v>
      </c>
      <c r="F271" s="649">
        <v>15.96</v>
      </c>
      <c r="G271" s="649">
        <v>2.544</v>
      </c>
      <c r="H271" s="649">
        <v>2.01</v>
      </c>
      <c r="I271" s="649">
        <v>7.238</v>
      </c>
      <c r="J271" s="649">
        <v>17.128</v>
      </c>
      <c r="K271" s="649">
        <v>0.995</v>
      </c>
      <c r="L271" s="649">
        <v>-1.0</v>
      </c>
      <c r="M271" s="649">
        <v>-1.0</v>
      </c>
      <c r="N271" s="649">
        <v>-1.0</v>
      </c>
      <c r="O271" s="649">
        <v>-1.0</v>
      </c>
      <c r="P271" s="649">
        <v>-1.0</v>
      </c>
      <c r="Q271" s="649">
        <v>1.0</v>
      </c>
      <c r="R271" s="649">
        <v>1.0</v>
      </c>
      <c r="S271" s="649">
        <v>-1.0</v>
      </c>
      <c r="T271" s="649">
        <v>16.418</v>
      </c>
      <c r="U271" s="649">
        <v>17.248</v>
      </c>
      <c r="V271" s="649">
        <v>17.316</v>
      </c>
    </row>
    <row r="272">
      <c r="A272" s="649">
        <v>2163.0</v>
      </c>
      <c r="B272" s="649">
        <v>0.0</v>
      </c>
      <c r="C272" s="649">
        <v>10.537</v>
      </c>
      <c r="D272" s="649">
        <v>6.117</v>
      </c>
      <c r="E272" s="649">
        <v>12.37</v>
      </c>
      <c r="F272" s="649">
        <v>15.96</v>
      </c>
      <c r="G272" s="649">
        <v>1.432</v>
      </c>
      <c r="H272" s="649">
        <v>2.01</v>
      </c>
      <c r="I272" s="649">
        <v>7.321</v>
      </c>
      <c r="J272" s="649">
        <v>10.088</v>
      </c>
      <c r="K272" s="649">
        <v>0.996</v>
      </c>
      <c r="L272" s="649">
        <v>-1.0</v>
      </c>
      <c r="M272" s="649">
        <v>-1.0</v>
      </c>
      <c r="N272" s="649">
        <v>-1.0</v>
      </c>
      <c r="O272" s="649">
        <v>-1.0</v>
      </c>
      <c r="P272" s="649">
        <v>-1.0</v>
      </c>
      <c r="Q272" s="649">
        <v>1.0</v>
      </c>
      <c r="R272" s="649">
        <v>1.0</v>
      </c>
      <c r="S272" s="649">
        <v>-1.0</v>
      </c>
      <c r="T272" s="649">
        <v>10.126</v>
      </c>
      <c r="U272" s="649">
        <v>10.14</v>
      </c>
      <c r="V272" s="649">
        <v>10.146</v>
      </c>
    </row>
    <row r="273">
      <c r="A273" s="649">
        <v>2164.0</v>
      </c>
      <c r="B273" s="649">
        <v>0.0</v>
      </c>
      <c r="C273" s="649">
        <v>10.537</v>
      </c>
      <c r="D273" s="649">
        <v>6.117</v>
      </c>
      <c r="E273" s="649">
        <v>12.37</v>
      </c>
      <c r="F273" s="649">
        <v>15.96</v>
      </c>
      <c r="G273" s="649">
        <v>1.811</v>
      </c>
      <c r="H273" s="649">
        <v>2.01</v>
      </c>
      <c r="I273" s="649">
        <v>4.924</v>
      </c>
      <c r="J273" s="649">
        <v>8.169</v>
      </c>
      <c r="K273" s="649">
        <v>0.999</v>
      </c>
      <c r="L273" s="649">
        <v>-1.0</v>
      </c>
      <c r="M273" s="649">
        <v>-1.0</v>
      </c>
      <c r="N273" s="649">
        <v>-1.0</v>
      </c>
      <c r="O273" s="649">
        <v>-1.0</v>
      </c>
      <c r="P273" s="649">
        <v>-1.0</v>
      </c>
      <c r="Q273" s="649">
        <v>1.0</v>
      </c>
      <c r="R273" s="649">
        <v>1.0</v>
      </c>
      <c r="S273" s="649">
        <v>-1.0</v>
      </c>
      <c r="T273" s="649">
        <v>7.974</v>
      </c>
      <c r="U273" s="649">
        <v>8.246</v>
      </c>
      <c r="V273" s="649">
        <v>8.329</v>
      </c>
    </row>
    <row r="274">
      <c r="A274" s="649">
        <v>2168.0</v>
      </c>
      <c r="B274" s="649">
        <v>0.0</v>
      </c>
      <c r="C274" s="649">
        <v>10.537</v>
      </c>
      <c r="D274" s="649">
        <v>6.117</v>
      </c>
      <c r="E274" s="649">
        <v>12.37</v>
      </c>
      <c r="F274" s="649">
        <v>15.96</v>
      </c>
      <c r="G274" s="649">
        <v>1.935</v>
      </c>
      <c r="H274" s="649">
        <v>2.01</v>
      </c>
      <c r="I274" s="649">
        <v>7.261</v>
      </c>
      <c r="J274" s="649">
        <v>12.613</v>
      </c>
      <c r="K274" s="649">
        <v>-0.206</v>
      </c>
      <c r="L274" s="649">
        <v>-1.0</v>
      </c>
      <c r="M274" s="649">
        <v>-1.0</v>
      </c>
      <c r="N274" s="649">
        <v>5.0</v>
      </c>
      <c r="O274" s="649">
        <v>-1.0</v>
      </c>
      <c r="P274" s="649">
        <v>-1.0</v>
      </c>
      <c r="Q274" s="649">
        <v>-1.0</v>
      </c>
      <c r="R274" s="649">
        <v>1.0</v>
      </c>
      <c r="S274" s="649">
        <v>-1.0</v>
      </c>
      <c r="T274" s="649">
        <v>12.09</v>
      </c>
      <c r="U274" s="649">
        <v>12.724</v>
      </c>
      <c r="V274" s="649">
        <v>12.822</v>
      </c>
    </row>
    <row r="275">
      <c r="A275" s="649">
        <v>2170.0</v>
      </c>
      <c r="B275" s="649">
        <v>0.0</v>
      </c>
      <c r="C275" s="649">
        <v>10.537</v>
      </c>
      <c r="D275" s="649">
        <v>6.117</v>
      </c>
      <c r="E275" s="649">
        <v>12.37</v>
      </c>
      <c r="F275" s="649">
        <v>15.96</v>
      </c>
      <c r="G275" s="649">
        <v>1.749</v>
      </c>
      <c r="H275" s="649">
        <v>2.01</v>
      </c>
      <c r="I275" s="649">
        <v>4.842</v>
      </c>
      <c r="J275" s="649">
        <v>5.955</v>
      </c>
      <c r="K275" s="649">
        <v>0.997</v>
      </c>
      <c r="L275" s="649">
        <v>-1.0</v>
      </c>
      <c r="M275" s="649">
        <v>-1.0</v>
      </c>
      <c r="N275" s="649">
        <v>-1.0</v>
      </c>
      <c r="O275" s="649">
        <v>-1.0</v>
      </c>
      <c r="P275" s="649">
        <v>-1.0</v>
      </c>
      <c r="Q275" s="649">
        <v>2.0</v>
      </c>
      <c r="R275" s="649">
        <v>1.0</v>
      </c>
      <c r="S275" s="649">
        <v>-1.0</v>
      </c>
      <c r="T275" s="649">
        <v>6.016</v>
      </c>
      <c r="U275" s="649">
        <v>6.133</v>
      </c>
      <c r="V275" s="649">
        <v>6.488</v>
      </c>
    </row>
    <row r="276">
      <c r="A276" s="649">
        <v>2173.0</v>
      </c>
      <c r="B276" s="649">
        <v>0.0</v>
      </c>
      <c r="C276" s="649">
        <v>10.538</v>
      </c>
      <c r="D276" s="649">
        <v>6.117</v>
      </c>
      <c r="E276" s="649">
        <v>12.37</v>
      </c>
      <c r="F276" s="649">
        <v>15.96</v>
      </c>
      <c r="G276" s="649">
        <v>1.628</v>
      </c>
      <c r="H276" s="649">
        <v>26.98</v>
      </c>
      <c r="I276" s="649">
        <v>25.592</v>
      </c>
      <c r="J276" s="649">
        <v>32.225</v>
      </c>
      <c r="K276" s="649">
        <v>0.96</v>
      </c>
      <c r="L276" s="649">
        <v>-1.0</v>
      </c>
      <c r="M276" s="649">
        <v>-1.0</v>
      </c>
      <c r="N276" s="649">
        <v>-1.0</v>
      </c>
      <c r="O276" s="649">
        <v>-1.0</v>
      </c>
      <c r="P276" s="649">
        <v>-1.0</v>
      </c>
      <c r="Q276" s="649">
        <v>1.0</v>
      </c>
      <c r="R276" s="649">
        <v>1.0</v>
      </c>
      <c r="S276" s="649">
        <v>-1.0</v>
      </c>
      <c r="T276" s="649">
        <v>30.668</v>
      </c>
      <c r="U276" s="649">
        <v>32.334</v>
      </c>
      <c r="V276" s="649">
        <v>32.61</v>
      </c>
    </row>
    <row r="277">
      <c r="A277" s="649">
        <v>2174.0</v>
      </c>
      <c r="B277" s="649">
        <v>0.0</v>
      </c>
      <c r="C277" s="649">
        <v>10.537</v>
      </c>
      <c r="D277" s="649">
        <v>6.117</v>
      </c>
      <c r="E277" s="649">
        <v>12.37</v>
      </c>
      <c r="F277" s="649">
        <v>15.96</v>
      </c>
      <c r="G277" s="649">
        <v>1.258</v>
      </c>
      <c r="H277" s="649">
        <v>26.98</v>
      </c>
      <c r="I277" s="649">
        <v>14.4</v>
      </c>
      <c r="J277" s="649">
        <v>16.809</v>
      </c>
      <c r="K277" s="649">
        <v>0.999</v>
      </c>
      <c r="L277" s="649">
        <v>-1.0</v>
      </c>
      <c r="M277" s="649">
        <v>-1.0</v>
      </c>
      <c r="N277" s="649">
        <v>-1.0</v>
      </c>
      <c r="O277" s="649">
        <v>-1.0</v>
      </c>
      <c r="P277" s="649">
        <v>-1.0</v>
      </c>
      <c r="Q277" s="649">
        <v>1.0</v>
      </c>
      <c r="R277" s="649">
        <v>1.0</v>
      </c>
      <c r="S277" s="649">
        <v>-1.0</v>
      </c>
      <c r="T277" s="649">
        <v>16.004</v>
      </c>
      <c r="U277" s="649">
        <v>16.858</v>
      </c>
      <c r="V277" s="649">
        <v>16.905</v>
      </c>
    </row>
    <row r="278">
      <c r="A278" s="649">
        <v>2176.0</v>
      </c>
      <c r="B278" s="649">
        <v>0.0</v>
      </c>
      <c r="C278" s="649">
        <v>10.539</v>
      </c>
      <c r="D278" s="649">
        <v>6.117</v>
      </c>
      <c r="E278" s="649">
        <v>12.37</v>
      </c>
      <c r="F278" s="649">
        <v>15.96</v>
      </c>
      <c r="G278" s="649">
        <v>2.544</v>
      </c>
      <c r="H278" s="649">
        <v>1.01</v>
      </c>
      <c r="I278" s="649">
        <v>14.382</v>
      </c>
      <c r="J278" s="649">
        <v>33.798</v>
      </c>
      <c r="K278" s="649">
        <v>0.001</v>
      </c>
      <c r="L278" s="649">
        <v>-1.0</v>
      </c>
      <c r="M278" s="649">
        <v>-1.0</v>
      </c>
      <c r="N278" s="649">
        <v>-1.0</v>
      </c>
      <c r="O278" s="649">
        <v>-1.0</v>
      </c>
      <c r="P278" s="649">
        <v>-1.0</v>
      </c>
      <c r="Q278" s="649">
        <v>1.0</v>
      </c>
      <c r="R278" s="649">
        <v>1.0</v>
      </c>
      <c r="S278" s="649">
        <v>-1.0</v>
      </c>
      <c r="T278" s="649">
        <v>33.88</v>
      </c>
      <c r="U278" s="649">
        <v>33.897</v>
      </c>
      <c r="V278" s="649">
        <v>34.004</v>
      </c>
    </row>
    <row r="279">
      <c r="A279" s="649">
        <v>2177.0</v>
      </c>
      <c r="B279" s="649">
        <v>0.0</v>
      </c>
      <c r="C279" s="649">
        <v>10.538</v>
      </c>
      <c r="D279" s="649">
        <v>6.117</v>
      </c>
      <c r="E279" s="649">
        <v>12.37</v>
      </c>
      <c r="F279" s="649">
        <v>15.96</v>
      </c>
      <c r="G279" s="649">
        <v>1.338</v>
      </c>
      <c r="H279" s="649">
        <v>1.01</v>
      </c>
      <c r="I279" s="649">
        <v>14.194</v>
      </c>
      <c r="J279" s="649">
        <v>17.373</v>
      </c>
      <c r="K279" s="649">
        <v>-0.114</v>
      </c>
      <c r="L279" s="649">
        <v>-1.0</v>
      </c>
      <c r="M279" s="649">
        <v>-1.0</v>
      </c>
      <c r="N279" s="649">
        <v>9.0</v>
      </c>
      <c r="O279" s="649">
        <v>-1.0</v>
      </c>
      <c r="P279" s="649">
        <v>-1.0</v>
      </c>
      <c r="Q279" s="649">
        <v>-1.0</v>
      </c>
      <c r="R279" s="649">
        <v>1.0</v>
      </c>
      <c r="S279" s="649">
        <v>-1.0</v>
      </c>
      <c r="T279" s="649">
        <v>17.122</v>
      </c>
      <c r="U279" s="649">
        <v>17.43</v>
      </c>
      <c r="V279" s="649">
        <v>17.496</v>
      </c>
    </row>
    <row r="280">
      <c r="A280" s="649">
        <v>2179.0</v>
      </c>
      <c r="B280" s="649">
        <v>0.0</v>
      </c>
      <c r="C280" s="649">
        <v>10.538</v>
      </c>
      <c r="D280" s="649">
        <v>6.117</v>
      </c>
      <c r="E280" s="649">
        <v>12.37</v>
      </c>
      <c r="F280" s="649">
        <v>15.96</v>
      </c>
      <c r="G280" s="649">
        <v>1.949</v>
      </c>
      <c r="H280" s="649">
        <v>1.01</v>
      </c>
      <c r="I280" s="649">
        <v>9.592</v>
      </c>
      <c r="J280" s="649">
        <v>11.621</v>
      </c>
      <c r="K280" s="649">
        <v>1.0</v>
      </c>
      <c r="L280" s="649">
        <v>-1.0</v>
      </c>
      <c r="M280" s="649">
        <v>-1.0</v>
      </c>
      <c r="N280" s="649">
        <v>-1.0</v>
      </c>
      <c r="O280" s="649">
        <v>-1.0</v>
      </c>
      <c r="P280" s="649">
        <v>-1.0</v>
      </c>
      <c r="Q280" s="649">
        <v>1.0</v>
      </c>
      <c r="R280" s="649">
        <v>1.0</v>
      </c>
      <c r="S280" s="649">
        <v>-1.0</v>
      </c>
      <c r="T280" s="649">
        <v>11.193</v>
      </c>
      <c r="U280" s="649">
        <v>11.826</v>
      </c>
      <c r="V280" s="649">
        <v>12.362</v>
      </c>
    </row>
    <row r="281">
      <c r="A281" s="649">
        <v>2180.0</v>
      </c>
      <c r="B281" s="649">
        <v>0.0</v>
      </c>
      <c r="C281" s="649">
        <v>10.54</v>
      </c>
      <c r="D281" s="649">
        <v>6.117</v>
      </c>
      <c r="E281" s="649">
        <v>12.37</v>
      </c>
      <c r="F281" s="649">
        <v>15.96</v>
      </c>
      <c r="G281" s="649">
        <v>1.266</v>
      </c>
      <c r="H281" s="649">
        <v>1.01</v>
      </c>
      <c r="I281" s="649">
        <v>4.99</v>
      </c>
      <c r="J281" s="649">
        <v>6.151</v>
      </c>
      <c r="K281" s="649">
        <v>1.002</v>
      </c>
      <c r="L281" s="649">
        <v>-1.0</v>
      </c>
      <c r="M281" s="649">
        <v>-1.0</v>
      </c>
      <c r="N281" s="649">
        <v>-1.0</v>
      </c>
      <c r="O281" s="649">
        <v>-1.0</v>
      </c>
      <c r="P281" s="649">
        <v>-1.0</v>
      </c>
      <c r="Q281" s="649">
        <v>1.0</v>
      </c>
      <c r="R281" s="649">
        <v>1.0</v>
      </c>
      <c r="S281" s="649">
        <v>-1.0</v>
      </c>
      <c r="T281" s="649">
        <v>5.839</v>
      </c>
      <c r="U281" s="649">
        <v>6.18</v>
      </c>
      <c r="V281" s="649">
        <v>6.185</v>
      </c>
    </row>
    <row r="282">
      <c r="A282" s="649">
        <v>2181.0</v>
      </c>
      <c r="B282" s="649">
        <v>0.0</v>
      </c>
      <c r="C282" s="649">
        <v>10.537</v>
      </c>
      <c r="D282" s="649">
        <v>6.117</v>
      </c>
      <c r="E282" s="649">
        <v>12.37</v>
      </c>
      <c r="F282" s="649">
        <v>15.96</v>
      </c>
      <c r="G282" s="649">
        <v>1.157</v>
      </c>
      <c r="H282" s="649">
        <v>1.01</v>
      </c>
      <c r="I282" s="649">
        <v>4.968</v>
      </c>
      <c r="J282" s="649">
        <v>2.705</v>
      </c>
      <c r="K282" s="649">
        <v>0.999</v>
      </c>
      <c r="L282" s="649">
        <v>-1.0</v>
      </c>
      <c r="M282" s="649">
        <v>-1.0</v>
      </c>
      <c r="N282" s="649">
        <v>-1.0</v>
      </c>
      <c r="O282" s="649">
        <v>-1.0</v>
      </c>
      <c r="P282" s="649">
        <v>-1.0</v>
      </c>
      <c r="Q282" s="649">
        <v>1.0</v>
      </c>
      <c r="R282" s="649">
        <v>1.0</v>
      </c>
      <c r="S282" s="649">
        <v>-1.0</v>
      </c>
      <c r="T282" s="649">
        <v>2.816</v>
      </c>
      <c r="U282" s="649">
        <v>2.868</v>
      </c>
      <c r="V282" s="649">
        <v>3.326</v>
      </c>
    </row>
    <row r="283">
      <c r="A283" s="649">
        <v>2182.0</v>
      </c>
      <c r="B283" s="649">
        <v>0.0</v>
      </c>
      <c r="C283" s="649">
        <v>10.538</v>
      </c>
      <c r="D283" s="649">
        <v>6.117</v>
      </c>
      <c r="E283" s="649">
        <v>12.37</v>
      </c>
      <c r="F283" s="649">
        <v>15.96</v>
      </c>
      <c r="G283" s="649">
        <v>2.867</v>
      </c>
      <c r="H283" s="649">
        <v>1.01</v>
      </c>
      <c r="I283" s="649">
        <v>18.676</v>
      </c>
      <c r="J283" s="649">
        <v>44.636</v>
      </c>
      <c r="K283" s="649">
        <v>0.996</v>
      </c>
      <c r="L283" s="649">
        <v>-1.0</v>
      </c>
      <c r="M283" s="649">
        <v>-1.0</v>
      </c>
      <c r="N283" s="649">
        <v>-1.0</v>
      </c>
      <c r="O283" s="649">
        <v>-1.0</v>
      </c>
      <c r="P283" s="649">
        <v>-1.0</v>
      </c>
      <c r="Q283" s="649">
        <v>1.0</v>
      </c>
      <c r="R283" s="649">
        <v>1.0</v>
      </c>
      <c r="S283" s="649">
        <v>-1.0</v>
      </c>
      <c r="T283" s="649">
        <v>44.302</v>
      </c>
      <c r="U283" s="649">
        <v>44.781</v>
      </c>
      <c r="V283" s="649">
        <v>45.128</v>
      </c>
    </row>
    <row r="284">
      <c r="A284" s="649">
        <v>2183.0</v>
      </c>
      <c r="B284" s="649">
        <v>0.0</v>
      </c>
      <c r="C284" s="649">
        <v>10.538</v>
      </c>
      <c r="D284" s="649">
        <v>6.117</v>
      </c>
      <c r="E284" s="649">
        <v>12.37</v>
      </c>
      <c r="F284" s="649">
        <v>15.96</v>
      </c>
      <c r="G284" s="649">
        <v>3.02</v>
      </c>
      <c r="H284" s="649">
        <v>1.01</v>
      </c>
      <c r="I284" s="649">
        <v>18.929</v>
      </c>
      <c r="J284" s="649">
        <v>50.337</v>
      </c>
      <c r="K284" s="649">
        <v>0.997</v>
      </c>
      <c r="L284" s="649">
        <v>-1.0</v>
      </c>
      <c r="M284" s="649">
        <v>-1.0</v>
      </c>
      <c r="N284" s="649">
        <v>-1.0</v>
      </c>
      <c r="O284" s="649">
        <v>-1.0</v>
      </c>
      <c r="P284" s="649">
        <v>-1.0</v>
      </c>
      <c r="Q284" s="649">
        <v>1.0</v>
      </c>
      <c r="R284" s="649">
        <v>1.0</v>
      </c>
      <c r="S284" s="649">
        <v>-1.0</v>
      </c>
      <c r="T284" s="649">
        <v>47.505</v>
      </c>
      <c r="U284" s="649">
        <v>50.466</v>
      </c>
      <c r="V284" s="649">
        <v>50.714</v>
      </c>
    </row>
    <row r="285">
      <c r="A285" s="649">
        <v>2184.0</v>
      </c>
      <c r="B285" s="649">
        <v>0.0</v>
      </c>
      <c r="C285" s="649">
        <v>10.537</v>
      </c>
      <c r="D285" s="649">
        <v>4.637</v>
      </c>
      <c r="E285" s="649">
        <v>16.43</v>
      </c>
      <c r="F285" s="649">
        <v>15.96</v>
      </c>
      <c r="G285" s="649">
        <v>2.712</v>
      </c>
      <c r="H285" s="649">
        <v>12.01</v>
      </c>
      <c r="I285" s="649">
        <v>25.685</v>
      </c>
      <c r="J285" s="649">
        <v>60.763</v>
      </c>
      <c r="K285" s="649">
        <v>-1.0</v>
      </c>
      <c r="L285" s="649">
        <v>-1.0</v>
      </c>
      <c r="M285" s="649">
        <v>-1.0</v>
      </c>
      <c r="N285" s="649">
        <v>-1.0</v>
      </c>
      <c r="O285" s="649">
        <v>1.0</v>
      </c>
      <c r="P285" s="649">
        <v>-1.0</v>
      </c>
      <c r="Q285" s="649">
        <v>-1.0</v>
      </c>
      <c r="R285" s="649">
        <v>1.0</v>
      </c>
      <c r="S285" s="649">
        <v>-1.0</v>
      </c>
      <c r="T285" s="649">
        <v>57.522</v>
      </c>
      <c r="U285" s="649">
        <v>60.922</v>
      </c>
      <c r="V285" s="649">
        <v>61.137</v>
      </c>
    </row>
    <row r="286">
      <c r="A286" s="649">
        <v>2185.0</v>
      </c>
      <c r="B286" s="649">
        <v>0.0</v>
      </c>
      <c r="C286" s="649">
        <v>10.54</v>
      </c>
      <c r="D286" s="649">
        <v>4.637</v>
      </c>
      <c r="E286" s="649">
        <v>16.43</v>
      </c>
      <c r="F286" s="649">
        <v>15.96</v>
      </c>
      <c r="G286" s="649">
        <v>3.649</v>
      </c>
      <c r="H286" s="649">
        <v>12.01</v>
      </c>
      <c r="I286" s="649">
        <v>27.087</v>
      </c>
      <c r="J286" s="649">
        <v>88.366</v>
      </c>
      <c r="K286" s="649">
        <v>-1.0</v>
      </c>
      <c r="L286" s="649">
        <v>-1.0</v>
      </c>
      <c r="M286" s="649">
        <v>-1.0</v>
      </c>
      <c r="N286" s="649">
        <v>-1.0</v>
      </c>
      <c r="O286" s="649">
        <v>1.0</v>
      </c>
      <c r="P286" s="649">
        <v>-1.0</v>
      </c>
      <c r="Q286" s="649">
        <v>-1.0</v>
      </c>
      <c r="R286" s="649">
        <v>1.0</v>
      </c>
      <c r="S286" s="649">
        <v>-1.0</v>
      </c>
      <c r="T286" s="649">
        <v>86.502</v>
      </c>
      <c r="U286" s="649">
        <v>88.424</v>
      </c>
      <c r="V286" s="649">
        <v>88.773</v>
      </c>
    </row>
    <row r="287">
      <c r="A287" s="649">
        <v>2186.0</v>
      </c>
      <c r="B287" s="649">
        <v>0.0</v>
      </c>
      <c r="C287" s="649">
        <v>10.537</v>
      </c>
      <c r="D287" s="649">
        <v>4.637</v>
      </c>
      <c r="E287" s="649">
        <v>16.43</v>
      </c>
      <c r="F287" s="649">
        <v>12.11</v>
      </c>
      <c r="G287" s="649">
        <v>3.497</v>
      </c>
      <c r="H287" s="649">
        <v>12.01</v>
      </c>
      <c r="I287" s="649">
        <v>27.475</v>
      </c>
      <c r="J287" s="649">
        <v>84.409</v>
      </c>
      <c r="K287" s="649">
        <v>-1.0</v>
      </c>
      <c r="L287" s="649">
        <v>-1.0</v>
      </c>
      <c r="M287" s="649">
        <v>-1.0</v>
      </c>
      <c r="N287" s="649">
        <v>-1.0</v>
      </c>
      <c r="O287" s="649">
        <v>1.0</v>
      </c>
      <c r="P287" s="649">
        <v>-1.0</v>
      </c>
      <c r="Q287" s="649">
        <v>-1.0</v>
      </c>
      <c r="R287" s="649">
        <v>1.0</v>
      </c>
      <c r="S287" s="649">
        <v>-1.0</v>
      </c>
      <c r="T287" s="649">
        <v>82.514</v>
      </c>
      <c r="U287" s="649">
        <v>84.107</v>
      </c>
      <c r="V287" s="649">
        <v>84.845</v>
      </c>
    </row>
    <row r="288">
      <c r="A288" s="649">
        <v>2187.0</v>
      </c>
      <c r="B288" s="649">
        <v>0.0</v>
      </c>
      <c r="C288" s="649">
        <v>10.537</v>
      </c>
      <c r="D288" s="649">
        <v>4.637</v>
      </c>
      <c r="E288" s="649">
        <v>16.43</v>
      </c>
      <c r="F288" s="649">
        <v>12.11</v>
      </c>
      <c r="G288" s="649">
        <v>3.356</v>
      </c>
      <c r="H288" s="649">
        <v>12.01</v>
      </c>
      <c r="I288" s="649">
        <v>25.822</v>
      </c>
      <c r="J288" s="649">
        <v>73.869</v>
      </c>
      <c r="K288" s="649">
        <v>-1.0</v>
      </c>
      <c r="L288" s="649">
        <v>-1.0</v>
      </c>
      <c r="M288" s="649">
        <v>-1.0</v>
      </c>
      <c r="N288" s="649">
        <v>-1.0</v>
      </c>
      <c r="O288" s="649">
        <v>1.0</v>
      </c>
      <c r="P288" s="649">
        <v>-1.0</v>
      </c>
      <c r="Q288" s="649">
        <v>-1.0</v>
      </c>
      <c r="R288" s="649">
        <v>1.0</v>
      </c>
      <c r="S288" s="649">
        <v>-1.0</v>
      </c>
      <c r="T288" s="649">
        <v>69.509</v>
      </c>
      <c r="U288" s="649">
        <v>73.878</v>
      </c>
      <c r="V288" s="649">
        <v>74.387</v>
      </c>
    </row>
    <row r="289">
      <c r="A289" s="649">
        <v>2188.0</v>
      </c>
      <c r="B289" s="649">
        <v>0.0</v>
      </c>
      <c r="C289" s="649">
        <v>10.54</v>
      </c>
      <c r="D289" s="649">
        <v>4.637</v>
      </c>
      <c r="E289" s="649">
        <v>16.43</v>
      </c>
      <c r="F289" s="649">
        <v>12.11</v>
      </c>
      <c r="G289" s="649">
        <v>1.179</v>
      </c>
      <c r="H289" s="649">
        <v>2.01</v>
      </c>
      <c r="I289" s="649">
        <v>7.407</v>
      </c>
      <c r="J289" s="649">
        <v>8.157</v>
      </c>
      <c r="K289" s="649">
        <v>0.791</v>
      </c>
      <c r="L289" s="649">
        <v>-1.0</v>
      </c>
      <c r="M289" s="649">
        <v>-1.0</v>
      </c>
      <c r="N289" s="649">
        <v>-1.0</v>
      </c>
      <c r="O289" s="649">
        <v>-1.0</v>
      </c>
      <c r="P289" s="649">
        <v>-1.0</v>
      </c>
      <c r="Q289" s="649">
        <v>1.0</v>
      </c>
      <c r="R289" s="649">
        <v>1.0</v>
      </c>
      <c r="S289" s="649">
        <v>-1.0</v>
      </c>
      <c r="T289" s="649">
        <v>7.635</v>
      </c>
      <c r="U289" s="649">
        <v>7.819</v>
      </c>
      <c r="V289" s="649">
        <v>8.241</v>
      </c>
    </row>
    <row r="290">
      <c r="A290" s="649">
        <v>2189.0</v>
      </c>
      <c r="B290" s="649">
        <v>0.0</v>
      </c>
      <c r="C290" s="649">
        <v>10.538</v>
      </c>
      <c r="D290" s="649">
        <v>4.637</v>
      </c>
      <c r="E290" s="649">
        <v>16.43</v>
      </c>
      <c r="F290" s="649">
        <v>12.11</v>
      </c>
      <c r="G290" s="649">
        <v>2.779</v>
      </c>
      <c r="H290" s="649">
        <v>2.01</v>
      </c>
      <c r="I290" s="649">
        <v>9.536</v>
      </c>
      <c r="J290" s="649">
        <v>23.28</v>
      </c>
      <c r="K290" s="649">
        <v>0.994</v>
      </c>
      <c r="L290" s="649">
        <v>-1.0</v>
      </c>
      <c r="M290" s="649">
        <v>-1.0</v>
      </c>
      <c r="N290" s="649">
        <v>-1.0</v>
      </c>
      <c r="O290" s="649">
        <v>-1.0</v>
      </c>
      <c r="P290" s="649">
        <v>-1.0</v>
      </c>
      <c r="Q290" s="649">
        <v>1.0</v>
      </c>
      <c r="R290" s="649">
        <v>1.0</v>
      </c>
      <c r="S290" s="649">
        <v>-1.0</v>
      </c>
      <c r="T290" s="649">
        <v>23.257</v>
      </c>
      <c r="U290" s="649">
        <v>23.456</v>
      </c>
      <c r="V290" s="649">
        <v>23.625</v>
      </c>
    </row>
    <row r="291">
      <c r="A291" s="649">
        <v>2190.0</v>
      </c>
      <c r="B291" s="649">
        <v>0.0</v>
      </c>
      <c r="C291" s="649">
        <v>10.538</v>
      </c>
      <c r="D291" s="649">
        <v>4.637</v>
      </c>
      <c r="E291" s="649">
        <v>16.43</v>
      </c>
      <c r="F291" s="649">
        <v>12.11</v>
      </c>
      <c r="G291" s="649">
        <v>2.946</v>
      </c>
      <c r="H291" s="649">
        <v>2.01</v>
      </c>
      <c r="I291" s="649">
        <v>9.383</v>
      </c>
      <c r="J291" s="649">
        <v>24.621</v>
      </c>
      <c r="K291" s="649">
        <v>0.996</v>
      </c>
      <c r="L291" s="649">
        <v>-1.0</v>
      </c>
      <c r="M291" s="649">
        <v>-1.0</v>
      </c>
      <c r="N291" s="649">
        <v>-1.0</v>
      </c>
      <c r="O291" s="649">
        <v>-1.0</v>
      </c>
      <c r="P291" s="649">
        <v>-1.0</v>
      </c>
      <c r="Q291" s="649">
        <v>1.0</v>
      </c>
      <c r="R291" s="649">
        <v>1.0</v>
      </c>
      <c r="S291" s="649">
        <v>-1.0</v>
      </c>
      <c r="T291" s="649">
        <v>24.296</v>
      </c>
      <c r="U291" s="649">
        <v>24.811</v>
      </c>
      <c r="V291" s="649">
        <v>24.961</v>
      </c>
    </row>
    <row r="292">
      <c r="A292" s="649">
        <v>2191.0</v>
      </c>
      <c r="B292" s="649">
        <v>0.0</v>
      </c>
      <c r="C292" s="649">
        <v>10.538</v>
      </c>
      <c r="D292" s="649">
        <v>4.637</v>
      </c>
      <c r="E292" s="649">
        <v>16.43</v>
      </c>
      <c r="F292" s="649">
        <v>12.11</v>
      </c>
      <c r="G292" s="649">
        <v>2.451</v>
      </c>
      <c r="H292" s="649">
        <v>2.01</v>
      </c>
      <c r="I292" s="649">
        <v>9.613</v>
      </c>
      <c r="J292" s="649">
        <v>23.004</v>
      </c>
      <c r="K292" s="649">
        <v>0.821</v>
      </c>
      <c r="L292" s="649">
        <v>-1.0</v>
      </c>
      <c r="M292" s="649">
        <v>-1.0</v>
      </c>
      <c r="N292" s="649">
        <v>-1.0</v>
      </c>
      <c r="O292" s="649">
        <v>-1.0</v>
      </c>
      <c r="P292" s="649">
        <v>-1.0</v>
      </c>
      <c r="Q292" s="649">
        <v>1.0</v>
      </c>
      <c r="R292" s="649">
        <v>1.0</v>
      </c>
      <c r="S292" s="649">
        <v>-1.0</v>
      </c>
      <c r="T292" s="649">
        <v>21.794</v>
      </c>
      <c r="U292" s="649">
        <v>23.116</v>
      </c>
      <c r="V292" s="649">
        <v>23.069</v>
      </c>
    </row>
    <row r="293">
      <c r="A293" s="649">
        <v>2192.0</v>
      </c>
      <c r="B293" s="649">
        <v>0.0</v>
      </c>
      <c r="C293" s="649">
        <v>10.538</v>
      </c>
      <c r="D293" s="649">
        <v>4.637</v>
      </c>
      <c r="E293" s="649">
        <v>16.43</v>
      </c>
      <c r="F293" s="649">
        <v>12.11</v>
      </c>
      <c r="G293" s="649">
        <v>2.761</v>
      </c>
      <c r="H293" s="649">
        <v>2.01</v>
      </c>
      <c r="I293" s="649">
        <v>8.028</v>
      </c>
      <c r="J293" s="649">
        <v>21.003</v>
      </c>
      <c r="K293" s="649">
        <v>0.595</v>
      </c>
      <c r="L293" s="649">
        <v>-1.0</v>
      </c>
      <c r="M293" s="649">
        <v>-1.0</v>
      </c>
      <c r="N293" s="649">
        <v>-1.0</v>
      </c>
      <c r="O293" s="649">
        <v>-1.0</v>
      </c>
      <c r="P293" s="649">
        <v>-1.0</v>
      </c>
      <c r="Q293" s="649">
        <v>1.0</v>
      </c>
      <c r="R293" s="649">
        <v>1.0</v>
      </c>
      <c r="S293" s="649">
        <v>-1.0</v>
      </c>
      <c r="T293" s="649">
        <v>19.67</v>
      </c>
      <c r="U293" s="649">
        <v>20.841</v>
      </c>
      <c r="V293" s="649">
        <v>21.16</v>
      </c>
    </row>
    <row r="294">
      <c r="A294" s="649">
        <v>2193.0</v>
      </c>
      <c r="B294" s="649">
        <v>0.0</v>
      </c>
      <c r="C294" s="649">
        <v>10.537</v>
      </c>
      <c r="D294" s="649">
        <v>4.637</v>
      </c>
      <c r="E294" s="649">
        <v>16.43</v>
      </c>
      <c r="F294" s="649">
        <v>12.11</v>
      </c>
      <c r="G294" s="649">
        <v>1.281</v>
      </c>
      <c r="H294" s="649">
        <v>2.01</v>
      </c>
      <c r="I294" s="649">
        <v>6.733</v>
      </c>
      <c r="J294" s="649">
        <v>8.234</v>
      </c>
      <c r="K294" s="649">
        <v>0.998</v>
      </c>
      <c r="L294" s="649">
        <v>-1.0</v>
      </c>
      <c r="M294" s="649">
        <v>-1.0</v>
      </c>
      <c r="N294" s="649">
        <v>-1.0</v>
      </c>
      <c r="O294" s="649">
        <v>-1.0</v>
      </c>
      <c r="P294" s="649">
        <v>-1.0</v>
      </c>
      <c r="Q294" s="649">
        <v>1.0</v>
      </c>
      <c r="R294" s="649">
        <v>1.0</v>
      </c>
      <c r="S294" s="649">
        <v>-1.0</v>
      </c>
      <c r="T294" s="649">
        <v>8.085</v>
      </c>
      <c r="U294" s="649">
        <v>8.302</v>
      </c>
      <c r="V294" s="649">
        <v>8.297</v>
      </c>
    </row>
    <row r="295">
      <c r="A295" s="649">
        <v>2194.0</v>
      </c>
      <c r="B295" s="649">
        <v>0.0</v>
      </c>
      <c r="C295" s="649">
        <v>10.537</v>
      </c>
      <c r="D295" s="649">
        <v>4.637</v>
      </c>
      <c r="E295" s="649">
        <v>16.43</v>
      </c>
      <c r="F295" s="649">
        <v>12.11</v>
      </c>
      <c r="G295" s="649">
        <v>1.386</v>
      </c>
      <c r="H295" s="649">
        <v>2.01</v>
      </c>
      <c r="I295" s="649">
        <v>3.968</v>
      </c>
      <c r="J295" s="649">
        <v>5.144</v>
      </c>
      <c r="K295" s="649">
        <v>1.0</v>
      </c>
      <c r="L295" s="649">
        <v>-1.0</v>
      </c>
      <c r="M295" s="649">
        <v>-1.0</v>
      </c>
      <c r="N295" s="649">
        <v>-1.0</v>
      </c>
      <c r="O295" s="649">
        <v>-1.0</v>
      </c>
      <c r="P295" s="649">
        <v>-1.0</v>
      </c>
      <c r="Q295" s="649">
        <v>1.0</v>
      </c>
      <c r="R295" s="649">
        <v>1.0</v>
      </c>
      <c r="S295" s="649">
        <v>-1.0</v>
      </c>
      <c r="T295" s="649">
        <v>5.2</v>
      </c>
      <c r="U295" s="649">
        <v>5.19</v>
      </c>
      <c r="V295" s="649">
        <v>5.241</v>
      </c>
    </row>
    <row r="296">
      <c r="A296" s="649">
        <v>2195.0</v>
      </c>
      <c r="B296" s="649">
        <v>0.0</v>
      </c>
      <c r="C296" s="649">
        <v>10.538</v>
      </c>
      <c r="D296" s="649">
        <v>4.637</v>
      </c>
      <c r="E296" s="649">
        <v>16.43</v>
      </c>
      <c r="F296" s="649">
        <v>12.11</v>
      </c>
      <c r="G296" s="649">
        <v>1.429</v>
      </c>
      <c r="H296" s="649">
        <v>2.01</v>
      </c>
      <c r="I296" s="649">
        <v>9.398</v>
      </c>
      <c r="J296" s="649">
        <v>11.794</v>
      </c>
      <c r="K296" s="649">
        <v>-0.335</v>
      </c>
      <c r="L296" s="649">
        <v>-1.0</v>
      </c>
      <c r="M296" s="649">
        <v>-1.0</v>
      </c>
      <c r="N296" s="649">
        <v>3.0</v>
      </c>
      <c r="O296" s="649">
        <v>-1.0</v>
      </c>
      <c r="P296" s="649">
        <v>-1.0</v>
      </c>
      <c r="Q296" s="649">
        <v>-1.0</v>
      </c>
      <c r="R296" s="649">
        <v>1.0</v>
      </c>
      <c r="S296" s="649">
        <v>-1.0</v>
      </c>
      <c r="T296" s="649">
        <v>11.895</v>
      </c>
      <c r="U296" s="649">
        <v>11.895</v>
      </c>
      <c r="V296" s="649">
        <v>11.978</v>
      </c>
    </row>
    <row r="297">
      <c r="A297" s="649">
        <v>2197.0</v>
      </c>
      <c r="B297" s="649">
        <v>0.0</v>
      </c>
      <c r="C297" s="649">
        <v>10.538</v>
      </c>
      <c r="D297" s="649">
        <v>4.637</v>
      </c>
      <c r="E297" s="649">
        <v>16.43</v>
      </c>
      <c r="F297" s="649">
        <v>12.11</v>
      </c>
      <c r="G297" s="649">
        <v>1.331</v>
      </c>
      <c r="H297" s="649">
        <v>2.01</v>
      </c>
      <c r="I297" s="649">
        <v>9.508</v>
      </c>
      <c r="J297" s="649">
        <v>11.873</v>
      </c>
      <c r="K297" s="649">
        <v>0.997</v>
      </c>
      <c r="L297" s="649">
        <v>-1.0</v>
      </c>
      <c r="M297" s="649">
        <v>-1.0</v>
      </c>
      <c r="N297" s="649">
        <v>-1.0</v>
      </c>
      <c r="O297" s="649">
        <v>-1.0</v>
      </c>
      <c r="P297" s="649">
        <v>-1.0</v>
      </c>
      <c r="Q297" s="649">
        <v>2.0</v>
      </c>
      <c r="R297" s="649">
        <v>1.0</v>
      </c>
      <c r="S297" s="649">
        <v>-1.0</v>
      </c>
      <c r="T297" s="649">
        <v>11.774</v>
      </c>
      <c r="U297" s="649">
        <v>11.95</v>
      </c>
      <c r="V297" s="649">
        <v>11.962</v>
      </c>
    </row>
    <row r="298">
      <c r="A298" s="649">
        <v>2200.0</v>
      </c>
      <c r="B298" s="649">
        <v>0.0</v>
      </c>
      <c r="C298" s="649">
        <v>10.538</v>
      </c>
      <c r="D298" s="649">
        <v>4.637</v>
      </c>
      <c r="E298" s="649">
        <v>16.43</v>
      </c>
      <c r="F298" s="649">
        <v>12.11</v>
      </c>
      <c r="G298" s="649">
        <v>0.638</v>
      </c>
      <c r="H298" s="649">
        <v>2.01</v>
      </c>
      <c r="I298" s="649">
        <v>13.893</v>
      </c>
      <c r="J298" s="649">
        <v>7.45</v>
      </c>
      <c r="K298" s="649">
        <v>0.995</v>
      </c>
      <c r="L298" s="649">
        <v>-1.0</v>
      </c>
      <c r="M298" s="649">
        <v>-1.0</v>
      </c>
      <c r="N298" s="649">
        <v>-1.0</v>
      </c>
      <c r="O298" s="649">
        <v>-1.0</v>
      </c>
      <c r="P298" s="649">
        <v>-1.0</v>
      </c>
      <c r="Q298" s="649">
        <v>9.0</v>
      </c>
      <c r="R298" s="649">
        <v>1.0</v>
      </c>
      <c r="S298" s="649">
        <v>-1.0</v>
      </c>
      <c r="T298" s="649">
        <v>7.097</v>
      </c>
      <c r="U298" s="649">
        <v>7.505</v>
      </c>
      <c r="V298" s="649">
        <v>7.558</v>
      </c>
    </row>
    <row r="299">
      <c r="A299" s="649">
        <v>2201.0</v>
      </c>
      <c r="B299" s="649">
        <v>0.0</v>
      </c>
      <c r="C299" s="649">
        <v>10.538</v>
      </c>
      <c r="D299" s="649">
        <v>4.637</v>
      </c>
      <c r="E299" s="649">
        <v>16.43</v>
      </c>
      <c r="F299" s="649">
        <v>12.11</v>
      </c>
      <c r="G299" s="649">
        <v>0.694</v>
      </c>
      <c r="H299" s="649">
        <v>2.01</v>
      </c>
      <c r="I299" s="649">
        <v>13.866</v>
      </c>
      <c r="J299" s="649">
        <v>8.635</v>
      </c>
      <c r="K299" s="649">
        <v>1.0</v>
      </c>
      <c r="L299" s="649">
        <v>-1.0</v>
      </c>
      <c r="M299" s="649">
        <v>-1.0</v>
      </c>
      <c r="N299" s="649">
        <v>-1.0</v>
      </c>
      <c r="O299" s="649">
        <v>-1.0</v>
      </c>
      <c r="P299" s="649">
        <v>-1.0</v>
      </c>
      <c r="Q299" s="649">
        <v>17.0</v>
      </c>
      <c r="R299" s="649">
        <v>1.0</v>
      </c>
      <c r="S299" s="649">
        <v>-1.0</v>
      </c>
      <c r="T299" s="649">
        <v>8.236</v>
      </c>
      <c r="U299" s="649">
        <v>8.687</v>
      </c>
      <c r="V299" s="649">
        <v>8.713</v>
      </c>
    </row>
    <row r="300">
      <c r="A300" s="649">
        <v>2202.0</v>
      </c>
      <c r="B300" s="649">
        <v>0.0</v>
      </c>
      <c r="C300" s="649">
        <v>10.54</v>
      </c>
      <c r="D300" s="649">
        <v>4.637</v>
      </c>
      <c r="E300" s="649">
        <v>16.43</v>
      </c>
      <c r="F300" s="649">
        <v>12.11</v>
      </c>
      <c r="G300" s="649">
        <v>2.051</v>
      </c>
      <c r="H300" s="649">
        <v>26.98</v>
      </c>
      <c r="I300" s="649">
        <v>24.624</v>
      </c>
      <c r="J300" s="649">
        <v>29.679</v>
      </c>
      <c r="K300" s="649">
        <v>0.991</v>
      </c>
      <c r="L300" s="649">
        <v>-1.0</v>
      </c>
      <c r="M300" s="649">
        <v>-1.0</v>
      </c>
      <c r="N300" s="649">
        <v>-1.0</v>
      </c>
      <c r="O300" s="649">
        <v>-1.0</v>
      </c>
      <c r="P300" s="649">
        <v>-1.0</v>
      </c>
      <c r="Q300" s="649">
        <v>1.0</v>
      </c>
      <c r="R300" s="649">
        <v>1.0</v>
      </c>
      <c r="S300" s="649">
        <v>-1.0</v>
      </c>
      <c r="T300" s="649">
        <v>28.326</v>
      </c>
      <c r="U300" s="649">
        <v>29.966</v>
      </c>
      <c r="V300" s="649">
        <v>30.54</v>
      </c>
    </row>
    <row r="301">
      <c r="A301" s="649">
        <v>2203.0</v>
      </c>
      <c r="B301" s="649">
        <v>0.0</v>
      </c>
      <c r="C301" s="649">
        <v>10.538</v>
      </c>
      <c r="D301" s="649">
        <v>4.637</v>
      </c>
      <c r="E301" s="649">
        <v>16.43</v>
      </c>
      <c r="F301" s="649">
        <v>12.11</v>
      </c>
      <c r="G301" s="649">
        <v>1.549</v>
      </c>
      <c r="H301" s="649">
        <v>26.98</v>
      </c>
      <c r="I301" s="649">
        <v>13.684</v>
      </c>
      <c r="J301" s="649">
        <v>16.463</v>
      </c>
      <c r="K301" s="649">
        <v>1.0</v>
      </c>
      <c r="L301" s="649">
        <v>-1.0</v>
      </c>
      <c r="M301" s="649">
        <v>-1.0</v>
      </c>
      <c r="N301" s="649">
        <v>-1.0</v>
      </c>
      <c r="O301" s="649">
        <v>-1.0</v>
      </c>
      <c r="P301" s="649">
        <v>-1.0</v>
      </c>
      <c r="Q301" s="649">
        <v>1.0</v>
      </c>
      <c r="R301" s="649">
        <v>1.0</v>
      </c>
      <c r="S301" s="649">
        <v>-1.0</v>
      </c>
      <c r="T301" s="649">
        <v>15.852</v>
      </c>
      <c r="U301" s="649">
        <v>16.618</v>
      </c>
      <c r="V301" s="649">
        <v>16.828</v>
      </c>
    </row>
    <row r="302">
      <c r="A302" s="649">
        <v>2204.0</v>
      </c>
      <c r="B302" s="649">
        <v>0.0</v>
      </c>
      <c r="C302" s="649">
        <v>10.537</v>
      </c>
      <c r="D302" s="649">
        <v>4.637</v>
      </c>
      <c r="E302" s="649">
        <v>16.43</v>
      </c>
      <c r="F302" s="649">
        <v>12.11</v>
      </c>
      <c r="G302" s="649">
        <v>0.508</v>
      </c>
      <c r="H302" s="649">
        <v>1.01</v>
      </c>
      <c r="I302" s="649">
        <v>22.618</v>
      </c>
      <c r="J302" s="649">
        <v>8.72</v>
      </c>
      <c r="K302" s="649">
        <v>0.995</v>
      </c>
      <c r="L302" s="649">
        <v>-1.0</v>
      </c>
      <c r="M302" s="649">
        <v>-1.0</v>
      </c>
      <c r="N302" s="649">
        <v>-1.0</v>
      </c>
      <c r="O302" s="649">
        <v>-1.0</v>
      </c>
      <c r="P302" s="649">
        <v>-1.0</v>
      </c>
      <c r="Q302" s="649">
        <v>1.0</v>
      </c>
      <c r="R302" s="649">
        <v>1.0</v>
      </c>
      <c r="S302" s="649">
        <v>-1.0</v>
      </c>
      <c r="T302" s="649">
        <v>8.806</v>
      </c>
      <c r="U302" s="649">
        <v>8.778</v>
      </c>
      <c r="V302" s="649">
        <v>8.852</v>
      </c>
    </row>
    <row r="303">
      <c r="A303" s="649">
        <v>2205.0</v>
      </c>
      <c r="B303" s="649">
        <v>0.0</v>
      </c>
      <c r="C303" s="649">
        <v>10.537</v>
      </c>
      <c r="D303" s="649">
        <v>4.637</v>
      </c>
      <c r="E303" s="649">
        <v>16.43</v>
      </c>
      <c r="F303" s="649">
        <v>12.11</v>
      </c>
      <c r="G303" s="649">
        <v>3.462</v>
      </c>
      <c r="H303" s="649">
        <v>1.01</v>
      </c>
      <c r="I303" s="649">
        <v>21.904</v>
      </c>
      <c r="J303" s="649">
        <v>57.806</v>
      </c>
      <c r="K303" s="649">
        <v>0.997</v>
      </c>
      <c r="L303" s="649">
        <v>-1.0</v>
      </c>
      <c r="M303" s="649">
        <v>-1.0</v>
      </c>
      <c r="N303" s="649">
        <v>-1.0</v>
      </c>
      <c r="O303" s="649">
        <v>-1.0</v>
      </c>
      <c r="P303" s="649">
        <v>-1.0</v>
      </c>
      <c r="Q303" s="649">
        <v>1.0</v>
      </c>
      <c r="R303" s="649">
        <v>1.0</v>
      </c>
      <c r="S303" s="649">
        <v>-1.0</v>
      </c>
      <c r="T303" s="649">
        <v>58.189</v>
      </c>
      <c r="U303" s="649">
        <v>58.16</v>
      </c>
      <c r="V303" s="649">
        <v>58.662</v>
      </c>
    </row>
    <row r="304">
      <c r="A304" s="649">
        <v>2206.0</v>
      </c>
      <c r="B304" s="649">
        <v>0.0</v>
      </c>
      <c r="C304" s="649">
        <v>10.537</v>
      </c>
      <c r="D304" s="649">
        <v>4.637</v>
      </c>
      <c r="E304" s="649">
        <v>16.43</v>
      </c>
      <c r="F304" s="649">
        <v>12.11</v>
      </c>
      <c r="G304" s="649">
        <v>2.783</v>
      </c>
      <c r="H304" s="649">
        <v>1.01</v>
      </c>
      <c r="I304" s="649">
        <v>22.554</v>
      </c>
      <c r="J304" s="649">
        <v>55.494</v>
      </c>
      <c r="K304" s="649">
        <v>0.997</v>
      </c>
      <c r="L304" s="649">
        <v>-1.0</v>
      </c>
      <c r="M304" s="649">
        <v>-1.0</v>
      </c>
      <c r="N304" s="649">
        <v>-1.0</v>
      </c>
      <c r="O304" s="649">
        <v>-1.0</v>
      </c>
      <c r="P304" s="649">
        <v>-1.0</v>
      </c>
      <c r="Q304" s="649">
        <v>1.0</v>
      </c>
      <c r="R304" s="649">
        <v>1.0</v>
      </c>
      <c r="S304" s="649">
        <v>-1.0</v>
      </c>
      <c r="T304" s="649">
        <v>53.373</v>
      </c>
      <c r="U304" s="649">
        <v>55.714</v>
      </c>
      <c r="V304" s="649">
        <v>55.831</v>
      </c>
    </row>
    <row r="305">
      <c r="A305" s="649">
        <v>2207.0</v>
      </c>
      <c r="B305" s="649">
        <v>0.0</v>
      </c>
      <c r="C305" s="649">
        <v>10.537</v>
      </c>
      <c r="D305" s="649">
        <v>4.637</v>
      </c>
      <c r="E305" s="649">
        <v>16.43</v>
      </c>
      <c r="F305" s="649">
        <v>12.11</v>
      </c>
      <c r="G305" s="649">
        <v>1.913</v>
      </c>
      <c r="H305" s="649">
        <v>1.01</v>
      </c>
      <c r="I305" s="649">
        <v>15.243</v>
      </c>
      <c r="J305" s="649">
        <v>24.7</v>
      </c>
      <c r="K305" s="649">
        <v>0.999</v>
      </c>
      <c r="L305" s="649">
        <v>-1.0</v>
      </c>
      <c r="M305" s="649">
        <v>-1.0</v>
      </c>
      <c r="N305" s="649">
        <v>-1.0</v>
      </c>
      <c r="O305" s="649">
        <v>-1.0</v>
      </c>
      <c r="P305" s="649">
        <v>-1.0</v>
      </c>
      <c r="Q305" s="649">
        <v>1.0</v>
      </c>
      <c r="R305" s="649">
        <v>1.0</v>
      </c>
      <c r="S305" s="649">
        <v>-1.0</v>
      </c>
      <c r="T305" s="649">
        <v>23.544</v>
      </c>
      <c r="U305" s="649">
        <v>24.881</v>
      </c>
      <c r="V305" s="649">
        <v>25.016</v>
      </c>
    </row>
    <row r="306">
      <c r="A306" s="649">
        <v>2208.0</v>
      </c>
      <c r="B306" s="649">
        <v>0.0</v>
      </c>
      <c r="C306" s="649">
        <v>10.537</v>
      </c>
      <c r="D306" s="649">
        <v>4.637</v>
      </c>
      <c r="E306" s="649">
        <v>16.43</v>
      </c>
      <c r="F306" s="649">
        <v>12.11</v>
      </c>
      <c r="G306" s="649">
        <v>1.61</v>
      </c>
      <c r="H306" s="649">
        <v>1.01</v>
      </c>
      <c r="I306" s="649">
        <v>7.689</v>
      </c>
      <c r="J306" s="649">
        <v>11.575</v>
      </c>
      <c r="K306" s="649">
        <v>1.0</v>
      </c>
      <c r="L306" s="649">
        <v>-1.0</v>
      </c>
      <c r="M306" s="649">
        <v>-1.0</v>
      </c>
      <c r="N306" s="649">
        <v>-1.0</v>
      </c>
      <c r="O306" s="649">
        <v>-1.0</v>
      </c>
      <c r="P306" s="649">
        <v>-1.0</v>
      </c>
      <c r="Q306" s="649">
        <v>1.0</v>
      </c>
      <c r="R306" s="649">
        <v>1.0</v>
      </c>
      <c r="S306" s="649">
        <v>-1.0</v>
      </c>
      <c r="T306" s="649">
        <v>11.047</v>
      </c>
      <c r="U306" s="649">
        <v>11.638</v>
      </c>
      <c r="V306" s="649">
        <v>11.689</v>
      </c>
    </row>
    <row r="307">
      <c r="A307" s="649">
        <v>2209.0</v>
      </c>
      <c r="B307" s="649">
        <v>0.0</v>
      </c>
      <c r="C307" s="649">
        <v>10.538</v>
      </c>
      <c r="D307" s="649">
        <v>4.637</v>
      </c>
      <c r="E307" s="649">
        <v>16.43</v>
      </c>
      <c r="F307" s="649">
        <v>12.11</v>
      </c>
      <c r="G307" s="649">
        <v>1.356</v>
      </c>
      <c r="H307" s="649">
        <v>1.01</v>
      </c>
      <c r="I307" s="649">
        <v>21.358</v>
      </c>
      <c r="J307" s="649">
        <v>21.954</v>
      </c>
      <c r="K307" s="649">
        <v>0.997</v>
      </c>
      <c r="L307" s="649">
        <v>-1.0</v>
      </c>
      <c r="M307" s="649">
        <v>-1.0</v>
      </c>
      <c r="N307" s="649">
        <v>-1.0</v>
      </c>
      <c r="O307" s="649">
        <v>-1.0</v>
      </c>
      <c r="P307" s="649">
        <v>-1.0</v>
      </c>
      <c r="Q307" s="649">
        <v>1.0</v>
      </c>
      <c r="R307" s="649">
        <v>1.0</v>
      </c>
      <c r="S307" s="649">
        <v>-1.0</v>
      </c>
      <c r="T307" s="649">
        <v>21.517</v>
      </c>
      <c r="U307" s="649">
        <v>21.955</v>
      </c>
      <c r="V307" s="649">
        <v>22.302</v>
      </c>
    </row>
    <row r="308">
      <c r="A308" s="649">
        <v>2211.0</v>
      </c>
      <c r="B308" s="649">
        <v>0.0</v>
      </c>
      <c r="C308" s="649">
        <v>10.54</v>
      </c>
      <c r="D308" s="649">
        <v>4.637</v>
      </c>
      <c r="E308" s="649">
        <v>16.43</v>
      </c>
      <c r="F308" s="649">
        <v>12.11</v>
      </c>
      <c r="G308" s="649">
        <v>0.931</v>
      </c>
      <c r="H308" s="649">
        <v>1.01</v>
      </c>
      <c r="I308" s="649">
        <v>22.473</v>
      </c>
      <c r="J308" s="649">
        <v>18.524</v>
      </c>
      <c r="K308" s="649">
        <v>1.0</v>
      </c>
      <c r="L308" s="649">
        <v>-1.0</v>
      </c>
      <c r="M308" s="649">
        <v>-1.0</v>
      </c>
      <c r="N308" s="649">
        <v>-1.0</v>
      </c>
      <c r="O308" s="649">
        <v>-1.0</v>
      </c>
      <c r="P308" s="649">
        <v>-1.0</v>
      </c>
      <c r="Q308" s="649">
        <v>5.0</v>
      </c>
      <c r="R308" s="649">
        <v>1.0</v>
      </c>
      <c r="S308" s="649">
        <v>-1.0</v>
      </c>
      <c r="T308" s="649">
        <v>18.54</v>
      </c>
      <c r="U308" s="649">
        <v>18.547</v>
      </c>
      <c r="V308" s="649">
        <v>18.637</v>
      </c>
    </row>
    <row r="309">
      <c r="A309" s="649">
        <v>2212.0</v>
      </c>
      <c r="B309" s="649">
        <v>0.0</v>
      </c>
      <c r="C309" s="649">
        <v>10.537</v>
      </c>
      <c r="D309" s="649">
        <v>4.637</v>
      </c>
      <c r="E309" s="649">
        <v>16.43</v>
      </c>
      <c r="F309" s="649">
        <v>12.11</v>
      </c>
      <c r="G309" s="649">
        <v>1.533</v>
      </c>
      <c r="H309" s="649">
        <v>1.01</v>
      </c>
      <c r="I309" s="649">
        <v>7.591</v>
      </c>
      <c r="J309" s="649">
        <v>10.436</v>
      </c>
      <c r="K309" s="649">
        <v>0.999</v>
      </c>
      <c r="L309" s="649">
        <v>-1.0</v>
      </c>
      <c r="M309" s="649">
        <v>-1.0</v>
      </c>
      <c r="N309" s="649">
        <v>-1.0</v>
      </c>
      <c r="O309" s="649">
        <v>-1.0</v>
      </c>
      <c r="P309" s="649">
        <v>-1.0</v>
      </c>
      <c r="Q309" s="649">
        <v>1.0</v>
      </c>
      <c r="R309" s="649">
        <v>1.0</v>
      </c>
      <c r="S309" s="649">
        <v>-1.0</v>
      </c>
      <c r="T309" s="649">
        <v>10.553</v>
      </c>
      <c r="U309" s="649">
        <v>10.551</v>
      </c>
      <c r="V309" s="649">
        <v>10.6</v>
      </c>
    </row>
    <row r="310">
      <c r="A310" s="649">
        <v>2213.0</v>
      </c>
      <c r="B310" s="649">
        <v>0.0</v>
      </c>
      <c r="C310" s="649">
        <v>10.537</v>
      </c>
      <c r="D310" s="649">
        <v>4.637</v>
      </c>
      <c r="E310" s="649">
        <v>16.43</v>
      </c>
      <c r="F310" s="649">
        <v>12.11</v>
      </c>
      <c r="G310" s="649">
        <v>3.558</v>
      </c>
      <c r="H310" s="649">
        <v>2.01</v>
      </c>
      <c r="I310" s="649">
        <v>9.318</v>
      </c>
      <c r="J310" s="649">
        <v>27.968</v>
      </c>
      <c r="K310" s="649">
        <v>0.997</v>
      </c>
      <c r="L310" s="649">
        <v>-1.0</v>
      </c>
      <c r="M310" s="649">
        <v>-1.0</v>
      </c>
      <c r="N310" s="649">
        <v>-1.0</v>
      </c>
      <c r="O310" s="649">
        <v>-1.0</v>
      </c>
      <c r="P310" s="649">
        <v>-1.0</v>
      </c>
      <c r="Q310" s="649">
        <v>1.0</v>
      </c>
      <c r="R310" s="649">
        <v>1.0</v>
      </c>
      <c r="S310" s="649">
        <v>-1.0</v>
      </c>
      <c r="T310" s="649">
        <v>27.319</v>
      </c>
      <c r="U310" s="649">
        <v>28.317</v>
      </c>
      <c r="V310" s="649">
        <v>28.566</v>
      </c>
    </row>
    <row r="311">
      <c r="A311" s="649">
        <v>2214.0</v>
      </c>
      <c r="B311" s="649">
        <v>0.0</v>
      </c>
      <c r="C311" s="649">
        <v>10.538</v>
      </c>
      <c r="D311" s="649">
        <v>4.637</v>
      </c>
      <c r="E311" s="649">
        <v>16.43</v>
      </c>
      <c r="F311" s="649">
        <v>12.11</v>
      </c>
      <c r="G311" s="649">
        <v>2.343</v>
      </c>
      <c r="H311" s="649">
        <v>2.01</v>
      </c>
      <c r="I311" s="649">
        <v>8.802</v>
      </c>
      <c r="J311" s="649">
        <v>19.658</v>
      </c>
      <c r="K311" s="649">
        <v>0.665</v>
      </c>
      <c r="L311" s="649">
        <v>-1.0</v>
      </c>
      <c r="M311" s="649">
        <v>-1.0</v>
      </c>
      <c r="N311" s="649">
        <v>-1.0</v>
      </c>
      <c r="O311" s="649">
        <v>-1.0</v>
      </c>
      <c r="P311" s="649">
        <v>-1.0</v>
      </c>
      <c r="Q311" s="649">
        <v>1.0</v>
      </c>
      <c r="R311" s="649">
        <v>1.0</v>
      </c>
      <c r="S311" s="649">
        <v>-1.0</v>
      </c>
      <c r="T311" s="649">
        <v>18.703</v>
      </c>
      <c r="U311" s="649">
        <v>19.731</v>
      </c>
      <c r="V311" s="649">
        <v>19.778</v>
      </c>
    </row>
    <row r="312">
      <c r="A312" s="649">
        <v>2246.0</v>
      </c>
      <c r="B312" s="649">
        <v>0.0</v>
      </c>
      <c r="C312" s="649">
        <v>10.538</v>
      </c>
      <c r="D312" s="649">
        <v>4.637</v>
      </c>
      <c r="E312" s="649">
        <v>16.43</v>
      </c>
      <c r="F312" s="649">
        <v>12.11</v>
      </c>
      <c r="G312" s="649">
        <v>2.683</v>
      </c>
      <c r="H312" s="649">
        <v>2.01</v>
      </c>
      <c r="I312" s="649">
        <v>9.576</v>
      </c>
      <c r="J312" s="649">
        <v>23.555</v>
      </c>
      <c r="K312" s="649">
        <v>0.995</v>
      </c>
      <c r="L312" s="649">
        <v>-1.0</v>
      </c>
      <c r="M312" s="649">
        <v>-1.0</v>
      </c>
      <c r="N312" s="649">
        <v>-1.0</v>
      </c>
      <c r="O312" s="649">
        <v>-1.0</v>
      </c>
      <c r="P312" s="649">
        <v>-1.0</v>
      </c>
      <c r="Q312" s="649">
        <v>1.0</v>
      </c>
      <c r="R312" s="649">
        <v>1.0</v>
      </c>
      <c r="S312" s="649">
        <v>-1.0</v>
      </c>
      <c r="T312" s="649">
        <v>23.63</v>
      </c>
      <c r="U312" s="649">
        <v>23.888</v>
      </c>
      <c r="V312" s="649">
        <v>23.794</v>
      </c>
    </row>
    <row r="313">
      <c r="A313" s="649">
        <v>2247.0</v>
      </c>
      <c r="B313" s="649">
        <v>0.0</v>
      </c>
      <c r="C313" s="649">
        <v>10.537</v>
      </c>
      <c r="D313" s="649">
        <v>4.637</v>
      </c>
      <c r="E313" s="649">
        <v>16.43</v>
      </c>
      <c r="F313" s="649">
        <v>12.11</v>
      </c>
      <c r="G313" s="649">
        <v>2.734</v>
      </c>
      <c r="H313" s="649">
        <v>2.01</v>
      </c>
      <c r="I313" s="649">
        <v>9.563</v>
      </c>
      <c r="J313" s="649">
        <v>25.358</v>
      </c>
      <c r="K313" s="649">
        <v>0.996</v>
      </c>
      <c r="L313" s="649">
        <v>-1.0</v>
      </c>
      <c r="M313" s="649">
        <v>-1.0</v>
      </c>
      <c r="N313" s="649">
        <v>-1.0</v>
      </c>
      <c r="O313" s="649">
        <v>-1.0</v>
      </c>
      <c r="P313" s="649">
        <v>-1.0</v>
      </c>
      <c r="Q313" s="649">
        <v>1.0</v>
      </c>
      <c r="R313" s="649">
        <v>1.0</v>
      </c>
      <c r="S313" s="649">
        <v>-1.0</v>
      </c>
      <c r="T313" s="649">
        <v>24.454</v>
      </c>
      <c r="U313" s="649">
        <v>25.684</v>
      </c>
      <c r="V313" s="649">
        <v>25.446</v>
      </c>
    </row>
    <row r="314">
      <c r="A314" s="649">
        <v>2249.0</v>
      </c>
      <c r="B314" s="649">
        <v>0.0</v>
      </c>
      <c r="C314" s="649">
        <v>10.538</v>
      </c>
      <c r="D314" s="649">
        <v>4.637</v>
      </c>
      <c r="E314" s="649">
        <v>16.43</v>
      </c>
      <c r="F314" s="649">
        <v>12.11</v>
      </c>
      <c r="G314" s="649">
        <v>1.913</v>
      </c>
      <c r="H314" s="649">
        <v>2.01</v>
      </c>
      <c r="I314" s="649">
        <v>6.68</v>
      </c>
      <c r="J314" s="649">
        <v>8.462</v>
      </c>
      <c r="K314" s="649">
        <v>0.998</v>
      </c>
      <c r="L314" s="649">
        <v>-1.0</v>
      </c>
      <c r="M314" s="649">
        <v>-1.0</v>
      </c>
      <c r="N314" s="649">
        <v>-1.0</v>
      </c>
      <c r="O314" s="649">
        <v>-1.0</v>
      </c>
      <c r="P314" s="649">
        <v>-1.0</v>
      </c>
      <c r="Q314" s="649">
        <v>1.0</v>
      </c>
      <c r="R314" s="649">
        <v>1.0</v>
      </c>
      <c r="S314" s="649">
        <v>-1.0</v>
      </c>
      <c r="T314" s="649">
        <v>8.706</v>
      </c>
      <c r="U314" s="649">
        <v>8.74</v>
      </c>
      <c r="V314" s="649">
        <v>9.135</v>
      </c>
    </row>
    <row r="315">
      <c r="A315" s="649">
        <v>2250.0</v>
      </c>
      <c r="B315" s="649">
        <v>0.0</v>
      </c>
      <c r="C315" s="649">
        <v>10.538</v>
      </c>
      <c r="D315" s="649">
        <v>4.637</v>
      </c>
      <c r="E315" s="649">
        <v>16.43</v>
      </c>
      <c r="F315" s="649">
        <v>12.11</v>
      </c>
      <c r="G315" s="649">
        <v>1.774</v>
      </c>
      <c r="H315" s="649">
        <v>2.01</v>
      </c>
      <c r="I315" s="649">
        <v>3.93</v>
      </c>
      <c r="J315" s="649">
        <v>5.239</v>
      </c>
      <c r="K315" s="649">
        <v>1.0</v>
      </c>
      <c r="L315" s="649">
        <v>-1.0</v>
      </c>
      <c r="M315" s="649">
        <v>-1.0</v>
      </c>
      <c r="N315" s="649">
        <v>-1.0</v>
      </c>
      <c r="O315" s="649">
        <v>-1.0</v>
      </c>
      <c r="P315" s="649">
        <v>-1.0</v>
      </c>
      <c r="Q315" s="649">
        <v>1.0</v>
      </c>
      <c r="R315" s="649">
        <v>1.0</v>
      </c>
      <c r="S315" s="649">
        <v>-1.0</v>
      </c>
      <c r="T315" s="649">
        <v>5.394</v>
      </c>
      <c r="U315" s="649">
        <v>5.393</v>
      </c>
      <c r="V315" s="649">
        <v>5.705</v>
      </c>
    </row>
    <row r="316">
      <c r="A316" s="649">
        <v>2251.0</v>
      </c>
      <c r="B316" s="649">
        <v>0.0</v>
      </c>
      <c r="C316" s="649">
        <v>10.538</v>
      </c>
      <c r="D316" s="649">
        <v>4.637</v>
      </c>
      <c r="E316" s="649">
        <v>16.43</v>
      </c>
      <c r="F316" s="649">
        <v>12.11</v>
      </c>
      <c r="G316" s="649">
        <v>2.486</v>
      </c>
      <c r="H316" s="649">
        <v>2.01</v>
      </c>
      <c r="I316" s="649">
        <v>9.446</v>
      </c>
      <c r="J316" s="649">
        <v>19.899</v>
      </c>
      <c r="K316" s="649">
        <v>-0.336</v>
      </c>
      <c r="L316" s="649">
        <v>-1.0</v>
      </c>
      <c r="M316" s="649">
        <v>-1.0</v>
      </c>
      <c r="N316" s="649">
        <v>3.0</v>
      </c>
      <c r="O316" s="649">
        <v>-1.0</v>
      </c>
      <c r="P316" s="649">
        <v>-1.0</v>
      </c>
      <c r="Q316" s="649">
        <v>-1.0</v>
      </c>
      <c r="R316" s="649">
        <v>1.0</v>
      </c>
      <c r="S316" s="649">
        <v>-1.0</v>
      </c>
      <c r="T316" s="649">
        <v>19.272</v>
      </c>
      <c r="U316" s="649">
        <v>20.24</v>
      </c>
      <c r="V316" s="649">
        <v>20.294</v>
      </c>
    </row>
    <row r="317">
      <c r="A317" s="649">
        <v>2253.0</v>
      </c>
      <c r="B317" s="649">
        <v>0.0</v>
      </c>
      <c r="C317" s="649">
        <v>10.538</v>
      </c>
      <c r="D317" s="649">
        <v>4.637</v>
      </c>
      <c r="E317" s="649">
        <v>16.43</v>
      </c>
      <c r="F317" s="649">
        <v>12.11</v>
      </c>
      <c r="G317" s="649">
        <v>1.711</v>
      </c>
      <c r="H317" s="649">
        <v>2.01</v>
      </c>
      <c r="I317" s="649">
        <v>9.363</v>
      </c>
      <c r="J317" s="649">
        <v>13.901</v>
      </c>
      <c r="K317" s="649">
        <v>0.998</v>
      </c>
      <c r="L317" s="649">
        <v>-1.0</v>
      </c>
      <c r="M317" s="649">
        <v>-1.0</v>
      </c>
      <c r="N317" s="649">
        <v>-1.0</v>
      </c>
      <c r="O317" s="649">
        <v>-1.0</v>
      </c>
      <c r="P317" s="649">
        <v>-1.0</v>
      </c>
      <c r="Q317" s="649">
        <v>2.0</v>
      </c>
      <c r="R317" s="649">
        <v>1.0</v>
      </c>
      <c r="S317" s="649">
        <v>-1.0</v>
      </c>
      <c r="T317" s="649">
        <v>13.376</v>
      </c>
      <c r="U317" s="649">
        <v>14.105</v>
      </c>
      <c r="V317" s="649">
        <v>14.142</v>
      </c>
    </row>
    <row r="318">
      <c r="A318" s="649">
        <v>2254.0</v>
      </c>
      <c r="B318" s="649">
        <v>0.0</v>
      </c>
      <c r="C318" s="649">
        <v>10.538</v>
      </c>
      <c r="D318" s="649">
        <v>4.637</v>
      </c>
      <c r="E318" s="649">
        <v>16.43</v>
      </c>
      <c r="F318" s="649">
        <v>12.11</v>
      </c>
      <c r="G318" s="649">
        <v>0.808</v>
      </c>
      <c r="H318" s="649">
        <v>2.01</v>
      </c>
      <c r="I318" s="649">
        <v>9.286</v>
      </c>
      <c r="J318" s="649">
        <v>6.127</v>
      </c>
      <c r="K318" s="649">
        <v>0.999</v>
      </c>
      <c r="L318" s="649">
        <v>-1.0</v>
      </c>
      <c r="M318" s="649">
        <v>-1.0</v>
      </c>
      <c r="N318" s="649">
        <v>-1.0</v>
      </c>
      <c r="O318" s="649">
        <v>-1.0</v>
      </c>
      <c r="P318" s="649">
        <v>-1.0</v>
      </c>
      <c r="Q318" s="649">
        <v>9.0</v>
      </c>
      <c r="R318" s="649">
        <v>1.0</v>
      </c>
      <c r="S318" s="649">
        <v>-1.0</v>
      </c>
      <c r="T318" s="649">
        <v>5.924</v>
      </c>
      <c r="U318" s="649">
        <v>6.253</v>
      </c>
      <c r="V318" s="649">
        <v>6.288</v>
      </c>
    </row>
    <row r="319">
      <c r="A319" s="649">
        <v>2255.0</v>
      </c>
      <c r="B319" s="649">
        <v>0.0</v>
      </c>
      <c r="C319" s="649">
        <v>10.538</v>
      </c>
      <c r="D319" s="649">
        <v>4.637</v>
      </c>
      <c r="E319" s="649">
        <v>16.43</v>
      </c>
      <c r="F319" s="649">
        <v>12.11</v>
      </c>
      <c r="G319" s="649">
        <v>1.674</v>
      </c>
      <c r="H319" s="649">
        <v>2.01</v>
      </c>
      <c r="I319" s="649">
        <v>9.316</v>
      </c>
      <c r="J319" s="649">
        <v>14.328</v>
      </c>
      <c r="K319" s="649">
        <v>1.0</v>
      </c>
      <c r="L319" s="649">
        <v>-1.0</v>
      </c>
      <c r="M319" s="649">
        <v>-1.0</v>
      </c>
      <c r="N319" s="649">
        <v>-1.0</v>
      </c>
      <c r="O319" s="649">
        <v>-1.0</v>
      </c>
      <c r="P319" s="649">
        <v>-1.0</v>
      </c>
      <c r="Q319" s="649">
        <v>9.0</v>
      </c>
      <c r="R319" s="649">
        <v>0.0</v>
      </c>
      <c r="S319" s="649">
        <v>-1.0</v>
      </c>
      <c r="T319" s="649">
        <v>14.024</v>
      </c>
      <c r="U319" s="649">
        <v>14.502</v>
      </c>
      <c r="V319" s="649">
        <v>14.474</v>
      </c>
    </row>
    <row r="320">
      <c r="A320" s="649">
        <v>2256.0</v>
      </c>
      <c r="B320" s="649">
        <v>0.0</v>
      </c>
      <c r="C320" s="649">
        <v>10.538</v>
      </c>
      <c r="D320" s="649">
        <v>4.637</v>
      </c>
      <c r="E320" s="649">
        <v>16.43</v>
      </c>
      <c r="F320" s="649">
        <v>12.11</v>
      </c>
      <c r="G320" s="649">
        <v>2.027</v>
      </c>
      <c r="H320" s="649">
        <v>26.98</v>
      </c>
      <c r="I320" s="649">
        <v>25.968</v>
      </c>
      <c r="J320" s="649">
        <v>45.016</v>
      </c>
      <c r="K320" s="649">
        <v>0.993</v>
      </c>
      <c r="L320" s="649">
        <v>-1.0</v>
      </c>
      <c r="M320" s="649">
        <v>-1.0</v>
      </c>
      <c r="N320" s="649">
        <v>-1.0</v>
      </c>
      <c r="O320" s="649">
        <v>-1.0</v>
      </c>
      <c r="P320" s="649">
        <v>-1.0</v>
      </c>
      <c r="Q320" s="649">
        <v>1.0</v>
      </c>
      <c r="R320" s="649">
        <v>0.0</v>
      </c>
      <c r="S320" s="649">
        <v>-1.0</v>
      </c>
      <c r="T320" s="649">
        <v>43.075</v>
      </c>
      <c r="U320" s="649">
        <v>45.459</v>
      </c>
      <c r="V320" s="649">
        <v>45.333</v>
      </c>
    </row>
    <row r="321">
      <c r="A321" s="649">
        <v>2257.0</v>
      </c>
      <c r="B321" s="649">
        <v>0.0</v>
      </c>
      <c r="C321" s="649">
        <v>10.537</v>
      </c>
      <c r="D321" s="649">
        <v>4.637</v>
      </c>
      <c r="E321" s="649">
        <v>16.43</v>
      </c>
      <c r="F321" s="649">
        <v>12.11</v>
      </c>
      <c r="G321" s="649">
        <v>1.182</v>
      </c>
      <c r="H321" s="649">
        <v>26.98</v>
      </c>
      <c r="I321" s="649">
        <v>13.946</v>
      </c>
      <c r="J321" s="649">
        <v>15.165</v>
      </c>
      <c r="K321" s="649">
        <v>1.0</v>
      </c>
      <c r="L321" s="649">
        <v>-1.0</v>
      </c>
      <c r="M321" s="649">
        <v>-1.0</v>
      </c>
      <c r="N321" s="649">
        <v>-1.0</v>
      </c>
      <c r="O321" s="649">
        <v>-1.0</v>
      </c>
      <c r="P321" s="649">
        <v>-1.0</v>
      </c>
      <c r="Q321" s="649">
        <v>1.0</v>
      </c>
      <c r="R321" s="649">
        <v>0.0</v>
      </c>
      <c r="S321" s="649">
        <v>-1.0</v>
      </c>
      <c r="T321" s="649">
        <v>14.533</v>
      </c>
      <c r="U321" s="649">
        <v>15.339</v>
      </c>
      <c r="V321" s="649">
        <v>15.27</v>
      </c>
    </row>
    <row r="322">
      <c r="A322" s="649">
        <v>2258.0</v>
      </c>
      <c r="B322" s="649">
        <v>0.0</v>
      </c>
      <c r="C322" s="649">
        <v>10.54</v>
      </c>
      <c r="D322" s="649">
        <v>4.637</v>
      </c>
      <c r="E322" s="649">
        <v>16.43</v>
      </c>
      <c r="F322" s="649">
        <v>12.11</v>
      </c>
      <c r="G322" s="649">
        <v>3.143</v>
      </c>
      <c r="H322" s="649">
        <v>1.01</v>
      </c>
      <c r="I322" s="649">
        <v>26.786</v>
      </c>
      <c r="J322" s="649">
        <v>70.744</v>
      </c>
      <c r="K322" s="649">
        <v>0.995</v>
      </c>
      <c r="L322" s="649">
        <v>-1.0</v>
      </c>
      <c r="M322" s="649">
        <v>-1.0</v>
      </c>
      <c r="N322" s="649">
        <v>-1.0</v>
      </c>
      <c r="O322" s="649">
        <v>-1.0</v>
      </c>
      <c r="P322" s="649">
        <v>-1.0</v>
      </c>
      <c r="Q322" s="649">
        <v>1.0</v>
      </c>
      <c r="R322" s="649">
        <v>0.0</v>
      </c>
      <c r="S322" s="649">
        <v>-1.0</v>
      </c>
      <c r="T322" s="649">
        <v>68.178</v>
      </c>
      <c r="U322" s="649">
        <v>71.522</v>
      </c>
      <c r="V322" s="649">
        <v>71.276</v>
      </c>
    </row>
    <row r="323">
      <c r="A323" s="649">
        <v>2260.0</v>
      </c>
      <c r="B323" s="649">
        <v>0.0</v>
      </c>
      <c r="C323" s="649">
        <v>10.538</v>
      </c>
      <c r="D323" s="649">
        <v>4.637</v>
      </c>
      <c r="E323" s="649">
        <v>16.43</v>
      </c>
      <c r="F323" s="649">
        <v>12.11</v>
      </c>
      <c r="G323" s="649">
        <v>5.639</v>
      </c>
      <c r="H323" s="649">
        <v>1.01</v>
      </c>
      <c r="I323" s="649">
        <v>23.673</v>
      </c>
      <c r="J323" s="649">
        <v>85.731</v>
      </c>
      <c r="K323" s="649">
        <v>0.391</v>
      </c>
      <c r="L323" s="649">
        <v>-1.0</v>
      </c>
      <c r="M323" s="649">
        <v>-1.0</v>
      </c>
      <c r="N323" s="649">
        <v>-1.0</v>
      </c>
      <c r="O323" s="649">
        <v>-1.0</v>
      </c>
      <c r="P323" s="649">
        <v>-1.0</v>
      </c>
      <c r="Q323" s="649">
        <v>1.0</v>
      </c>
      <c r="R323" s="649">
        <v>0.0</v>
      </c>
      <c r="S323" s="649">
        <v>-1.0</v>
      </c>
      <c r="T323" s="649">
        <v>85.994</v>
      </c>
      <c r="U323" s="649">
        <v>86.648</v>
      </c>
      <c r="V323" s="649">
        <v>87.893</v>
      </c>
    </row>
    <row r="324">
      <c r="A324" s="649">
        <v>2261.0</v>
      </c>
      <c r="B324" s="649">
        <v>0.0</v>
      </c>
      <c r="C324" s="649">
        <v>10.537</v>
      </c>
      <c r="D324" s="649">
        <v>4.637</v>
      </c>
      <c r="E324" s="649">
        <v>16.43</v>
      </c>
      <c r="F324" s="649">
        <v>12.11</v>
      </c>
      <c r="G324" s="649">
        <v>1.409</v>
      </c>
      <c r="H324" s="649">
        <v>1.01</v>
      </c>
      <c r="I324" s="649">
        <v>18.748</v>
      </c>
      <c r="J324" s="649">
        <v>25.433</v>
      </c>
      <c r="K324" s="649">
        <v>0.998</v>
      </c>
      <c r="L324" s="649">
        <v>-1.0</v>
      </c>
      <c r="M324" s="649">
        <v>-1.0</v>
      </c>
      <c r="N324" s="649">
        <v>-1.0</v>
      </c>
      <c r="O324" s="649">
        <v>-1.0</v>
      </c>
      <c r="P324" s="649">
        <v>-1.0</v>
      </c>
      <c r="Q324" s="649">
        <v>1.0</v>
      </c>
      <c r="R324" s="649">
        <v>0.0</v>
      </c>
      <c r="S324" s="649">
        <v>-1.0</v>
      </c>
      <c r="T324" s="649">
        <v>24.482</v>
      </c>
      <c r="U324" s="649">
        <v>25.671</v>
      </c>
      <c r="V324" s="649">
        <v>25.491</v>
      </c>
    </row>
    <row r="325">
      <c r="A325" s="649">
        <v>2262.0</v>
      </c>
      <c r="B325" s="649">
        <v>0.0</v>
      </c>
      <c r="C325" s="649">
        <v>10.538</v>
      </c>
      <c r="D325" s="649">
        <v>4.637</v>
      </c>
      <c r="E325" s="649">
        <v>16.43</v>
      </c>
      <c r="F325" s="649">
        <v>12.11</v>
      </c>
      <c r="G325" s="649">
        <v>1.347</v>
      </c>
      <c r="H325" s="649">
        <v>1.01</v>
      </c>
      <c r="I325" s="649">
        <v>9.548</v>
      </c>
      <c r="J325" s="649">
        <v>11.682</v>
      </c>
      <c r="K325" s="649">
        <v>1.0</v>
      </c>
      <c r="L325" s="649">
        <v>-1.0</v>
      </c>
      <c r="M325" s="649">
        <v>-1.0</v>
      </c>
      <c r="N325" s="649">
        <v>-1.0</v>
      </c>
      <c r="O325" s="649">
        <v>-1.0</v>
      </c>
      <c r="P325" s="649">
        <v>-1.0</v>
      </c>
      <c r="Q325" s="649">
        <v>1.0</v>
      </c>
      <c r="R325" s="649">
        <v>0.0</v>
      </c>
      <c r="S325" s="649">
        <v>-1.0</v>
      </c>
      <c r="T325" s="649">
        <v>11.221</v>
      </c>
      <c r="U325" s="649">
        <v>11.851</v>
      </c>
      <c r="V325" s="649">
        <v>11.814</v>
      </c>
    </row>
    <row r="326">
      <c r="A326" s="649">
        <v>2263.0</v>
      </c>
      <c r="B326" s="649">
        <v>0.0</v>
      </c>
      <c r="C326" s="649">
        <v>10.537</v>
      </c>
      <c r="D326" s="649">
        <v>4.637</v>
      </c>
      <c r="E326" s="649">
        <v>16.43</v>
      </c>
      <c r="F326" s="649">
        <v>12.11</v>
      </c>
      <c r="G326" s="649">
        <v>1.482</v>
      </c>
      <c r="H326" s="649">
        <v>1.01</v>
      </c>
      <c r="I326" s="649">
        <v>26.944</v>
      </c>
      <c r="J326" s="649">
        <v>37.066</v>
      </c>
      <c r="K326" s="649">
        <v>-0.504</v>
      </c>
      <c r="L326" s="649">
        <v>-1.0</v>
      </c>
      <c r="M326" s="649">
        <v>-1.0</v>
      </c>
      <c r="N326" s="649">
        <v>2.0</v>
      </c>
      <c r="O326" s="649">
        <v>-1.0</v>
      </c>
      <c r="P326" s="649">
        <v>-1.0</v>
      </c>
      <c r="Q326" s="649">
        <v>-1.0</v>
      </c>
      <c r="R326" s="649">
        <v>0.0</v>
      </c>
      <c r="S326" s="649">
        <v>-1.0</v>
      </c>
      <c r="T326" s="649">
        <v>35.24</v>
      </c>
      <c r="U326" s="649">
        <v>37.446</v>
      </c>
      <c r="V326" s="649">
        <v>37.184</v>
      </c>
    </row>
    <row r="327">
      <c r="A327" s="649">
        <v>2264.0</v>
      </c>
      <c r="B327" s="649">
        <v>0.0</v>
      </c>
      <c r="C327" s="649">
        <v>10.538</v>
      </c>
      <c r="D327" s="649">
        <v>4.637</v>
      </c>
      <c r="E327" s="649">
        <v>16.43</v>
      </c>
      <c r="F327" s="649">
        <v>12.11</v>
      </c>
      <c r="G327" s="649">
        <v>0.89</v>
      </c>
      <c r="H327" s="649">
        <v>1.01</v>
      </c>
      <c r="I327" s="649">
        <v>22.841</v>
      </c>
      <c r="J327" s="649">
        <v>17.354</v>
      </c>
      <c r="K327" s="649">
        <v>0.997</v>
      </c>
      <c r="L327" s="649">
        <v>-1.0</v>
      </c>
      <c r="M327" s="649">
        <v>-1.0</v>
      </c>
      <c r="N327" s="649">
        <v>-1.0</v>
      </c>
      <c r="O327" s="649">
        <v>-1.0</v>
      </c>
      <c r="P327" s="649">
        <v>-1.0</v>
      </c>
      <c r="Q327" s="649">
        <v>1.0</v>
      </c>
      <c r="R327" s="649">
        <v>0.0</v>
      </c>
      <c r="S327" s="649">
        <v>-1.0</v>
      </c>
      <c r="T327" s="649">
        <v>16.472</v>
      </c>
      <c r="U327" s="649">
        <v>17.519</v>
      </c>
      <c r="V327" s="649">
        <v>17.494</v>
      </c>
    </row>
    <row r="328">
      <c r="A328" s="649">
        <v>2265.0</v>
      </c>
      <c r="B328" s="649">
        <v>0.0</v>
      </c>
      <c r="C328" s="649">
        <v>10.54</v>
      </c>
      <c r="D328" s="649">
        <v>4.637</v>
      </c>
      <c r="E328" s="649">
        <v>16.43</v>
      </c>
      <c r="F328" s="649">
        <v>12.11</v>
      </c>
      <c r="G328" s="649">
        <v>2.768</v>
      </c>
      <c r="H328" s="649">
        <v>2.01</v>
      </c>
      <c r="I328" s="649">
        <v>13.654</v>
      </c>
      <c r="J328" s="649">
        <v>34.216</v>
      </c>
      <c r="K328" s="649">
        <v>0.984</v>
      </c>
      <c r="L328" s="649">
        <v>-1.0</v>
      </c>
      <c r="M328" s="649">
        <v>-1.0</v>
      </c>
      <c r="N328" s="649">
        <v>-1.0</v>
      </c>
      <c r="O328" s="649">
        <v>-1.0</v>
      </c>
      <c r="P328" s="649">
        <v>-1.0</v>
      </c>
      <c r="Q328" s="649">
        <v>1.0</v>
      </c>
      <c r="R328" s="649">
        <v>0.0</v>
      </c>
      <c r="S328" s="649">
        <v>-1.0</v>
      </c>
      <c r="T328" s="649">
        <v>33.011</v>
      </c>
      <c r="U328" s="649">
        <v>34.649</v>
      </c>
      <c r="V328" s="649">
        <v>34.505</v>
      </c>
    </row>
    <row r="329">
      <c r="A329" s="649">
        <v>2271.0</v>
      </c>
      <c r="B329" s="649">
        <v>0.0</v>
      </c>
      <c r="C329" s="649">
        <v>10.538</v>
      </c>
      <c r="D329" s="649">
        <v>4.637</v>
      </c>
      <c r="E329" s="649">
        <v>16.43</v>
      </c>
      <c r="F329" s="649">
        <v>12.11</v>
      </c>
      <c r="G329" s="649">
        <v>3.298</v>
      </c>
      <c r="H329" s="649">
        <v>2.01</v>
      </c>
      <c r="I329" s="649">
        <v>11.276</v>
      </c>
      <c r="J329" s="649">
        <v>29.296</v>
      </c>
      <c r="K329" s="649">
        <v>0.993</v>
      </c>
      <c r="L329" s="649">
        <v>-1.0</v>
      </c>
      <c r="M329" s="649">
        <v>-1.0</v>
      </c>
      <c r="N329" s="649">
        <v>-1.0</v>
      </c>
      <c r="O329" s="649">
        <v>-1.0</v>
      </c>
      <c r="P329" s="649">
        <v>-1.0</v>
      </c>
      <c r="Q329" s="649">
        <v>1.0</v>
      </c>
      <c r="R329" s="649">
        <v>0.0</v>
      </c>
      <c r="S329" s="649">
        <v>-1.0</v>
      </c>
      <c r="T329" s="649">
        <v>29.293</v>
      </c>
      <c r="U329" s="649">
        <v>29.808</v>
      </c>
      <c r="V329" s="649">
        <v>30.026</v>
      </c>
    </row>
    <row r="330">
      <c r="A330" s="649">
        <v>2273.0</v>
      </c>
      <c r="B330" s="649">
        <v>0.0</v>
      </c>
      <c r="C330" s="649">
        <v>10.538</v>
      </c>
      <c r="D330" s="649">
        <v>4.637</v>
      </c>
      <c r="E330" s="649">
        <v>16.43</v>
      </c>
      <c r="F330" s="649">
        <v>12.11</v>
      </c>
      <c r="G330" s="649">
        <v>3.199</v>
      </c>
      <c r="H330" s="649">
        <v>2.01</v>
      </c>
      <c r="I330" s="649">
        <v>11.284</v>
      </c>
      <c r="J330" s="649">
        <v>33.263</v>
      </c>
      <c r="K330" s="649">
        <v>0.994</v>
      </c>
      <c r="L330" s="649">
        <v>-1.0</v>
      </c>
      <c r="M330" s="649">
        <v>-1.0</v>
      </c>
      <c r="N330" s="649">
        <v>-1.0</v>
      </c>
      <c r="O330" s="649">
        <v>-1.0</v>
      </c>
      <c r="P330" s="649">
        <v>-1.0</v>
      </c>
      <c r="Q330" s="649">
        <v>1.0</v>
      </c>
      <c r="R330" s="649">
        <v>0.0</v>
      </c>
      <c r="S330" s="649">
        <v>-1.0</v>
      </c>
      <c r="T330" s="649">
        <v>31.927</v>
      </c>
      <c r="U330" s="649">
        <v>33.715</v>
      </c>
      <c r="V330" s="649">
        <v>33.531</v>
      </c>
    </row>
    <row r="331">
      <c r="A331" s="649">
        <v>2274.0</v>
      </c>
      <c r="B331" s="649">
        <v>0.0</v>
      </c>
      <c r="C331" s="649">
        <v>10.538</v>
      </c>
      <c r="D331" s="649">
        <v>4.637</v>
      </c>
      <c r="E331" s="649">
        <v>16.43</v>
      </c>
      <c r="F331" s="649">
        <v>12.11</v>
      </c>
      <c r="G331" s="649">
        <v>0.777</v>
      </c>
      <c r="H331" s="649">
        <v>2.01</v>
      </c>
      <c r="I331" s="649">
        <v>11.401</v>
      </c>
      <c r="J331" s="649">
        <v>8.585</v>
      </c>
      <c r="K331" s="649">
        <v>0.993</v>
      </c>
      <c r="L331" s="649">
        <v>-1.0</v>
      </c>
      <c r="M331" s="649">
        <v>-1.0</v>
      </c>
      <c r="N331" s="649">
        <v>-1.0</v>
      </c>
      <c r="O331" s="649">
        <v>-1.0</v>
      </c>
      <c r="P331" s="649">
        <v>-1.0</v>
      </c>
      <c r="Q331" s="649">
        <v>1.0</v>
      </c>
      <c r="R331" s="649">
        <v>0.0</v>
      </c>
      <c r="S331" s="649">
        <v>-1.0</v>
      </c>
      <c r="T331" s="649">
        <v>8.236</v>
      </c>
      <c r="U331" s="649">
        <v>8.692</v>
      </c>
      <c r="V331" s="649">
        <v>8.612</v>
      </c>
    </row>
    <row r="332">
      <c r="A332" s="649">
        <v>2275.0</v>
      </c>
      <c r="B332" s="649">
        <v>0.0</v>
      </c>
      <c r="C332" s="649">
        <v>10.538</v>
      </c>
      <c r="D332" s="649">
        <v>4.637</v>
      </c>
      <c r="E332" s="649">
        <v>16.43</v>
      </c>
      <c r="F332" s="649">
        <v>12.11</v>
      </c>
      <c r="G332" s="649">
        <v>2.344</v>
      </c>
      <c r="H332" s="649">
        <v>2.01</v>
      </c>
      <c r="I332" s="649">
        <v>11.289</v>
      </c>
      <c r="J332" s="649">
        <v>21.541</v>
      </c>
      <c r="K332" s="649">
        <v>0.994</v>
      </c>
      <c r="L332" s="649">
        <v>-1.0</v>
      </c>
      <c r="M332" s="649">
        <v>-1.0</v>
      </c>
      <c r="N332" s="649">
        <v>-1.0</v>
      </c>
      <c r="O332" s="649">
        <v>-1.0</v>
      </c>
      <c r="P332" s="649">
        <v>-1.0</v>
      </c>
      <c r="Q332" s="649">
        <v>1.0</v>
      </c>
      <c r="R332" s="649">
        <v>0.0</v>
      </c>
      <c r="S332" s="649">
        <v>-1.0</v>
      </c>
      <c r="T332" s="649">
        <v>21.478</v>
      </c>
      <c r="U332" s="649">
        <v>21.911</v>
      </c>
      <c r="V332" s="649">
        <v>22.002</v>
      </c>
    </row>
    <row r="333">
      <c r="A333" s="649">
        <v>2276.0</v>
      </c>
      <c r="B333" s="649">
        <v>0.0</v>
      </c>
      <c r="C333" s="649">
        <v>10.539</v>
      </c>
      <c r="D333" s="649">
        <v>4.637</v>
      </c>
      <c r="E333" s="649">
        <v>16.43</v>
      </c>
      <c r="F333" s="649">
        <v>12.11</v>
      </c>
      <c r="G333" s="649">
        <v>1.536</v>
      </c>
      <c r="H333" s="649">
        <v>2.01</v>
      </c>
      <c r="I333" s="649">
        <v>7.643</v>
      </c>
      <c r="J333" s="649">
        <v>11.324</v>
      </c>
      <c r="K333" s="649">
        <v>0.998</v>
      </c>
      <c r="L333" s="649">
        <v>-1.0</v>
      </c>
      <c r="M333" s="649">
        <v>-1.0</v>
      </c>
      <c r="N333" s="649">
        <v>-1.0</v>
      </c>
      <c r="O333" s="649">
        <v>-1.0</v>
      </c>
      <c r="P333" s="649">
        <v>-1.0</v>
      </c>
      <c r="Q333" s="649">
        <v>1.0</v>
      </c>
      <c r="R333" s="649">
        <v>0.0</v>
      </c>
      <c r="S333" s="649">
        <v>-1.0</v>
      </c>
      <c r="T333" s="649">
        <v>11.456</v>
      </c>
      <c r="U333" s="649">
        <v>11.488</v>
      </c>
      <c r="V333" s="649">
        <v>11.384</v>
      </c>
    </row>
    <row r="334">
      <c r="A334" s="649">
        <v>2279.0</v>
      </c>
      <c r="B334" s="649">
        <v>0.0</v>
      </c>
      <c r="C334" s="649">
        <v>10.538</v>
      </c>
      <c r="D334" s="649">
        <v>4.637</v>
      </c>
      <c r="E334" s="649">
        <v>16.43</v>
      </c>
      <c r="F334" s="649">
        <v>12.11</v>
      </c>
      <c r="G334" s="649">
        <v>1.355</v>
      </c>
      <c r="H334" s="649">
        <v>2.01</v>
      </c>
      <c r="I334" s="649">
        <v>10.896</v>
      </c>
      <c r="J334" s="649">
        <v>6.992</v>
      </c>
      <c r="K334" s="649">
        <v>-0.336</v>
      </c>
      <c r="L334" s="649">
        <v>-1.0</v>
      </c>
      <c r="M334" s="649">
        <v>-1.0</v>
      </c>
      <c r="N334" s="649">
        <v>3.0</v>
      </c>
      <c r="O334" s="649">
        <v>-1.0</v>
      </c>
      <c r="P334" s="649">
        <v>-1.0</v>
      </c>
      <c r="Q334" s="649">
        <v>-1.0</v>
      </c>
      <c r="R334" s="649">
        <v>0.0</v>
      </c>
      <c r="S334" s="649">
        <v>-1.0</v>
      </c>
      <c r="T334" s="649">
        <v>7.052</v>
      </c>
      <c r="U334" s="649">
        <v>7.262</v>
      </c>
      <c r="V334" s="649">
        <v>7.71</v>
      </c>
    </row>
    <row r="335">
      <c r="A335" s="649">
        <v>2281.0</v>
      </c>
      <c r="B335" s="649">
        <v>0.0</v>
      </c>
      <c r="C335" s="649">
        <v>10.539</v>
      </c>
      <c r="D335" s="649">
        <v>4.637</v>
      </c>
      <c r="E335" s="649">
        <v>16.43</v>
      </c>
      <c r="F335" s="649">
        <v>12.11</v>
      </c>
      <c r="G335" s="649">
        <v>1.511</v>
      </c>
      <c r="H335" s="649">
        <v>2.01</v>
      </c>
      <c r="I335" s="649">
        <v>3.908</v>
      </c>
      <c r="J335" s="649">
        <v>3.93</v>
      </c>
      <c r="K335" s="649">
        <v>1.0</v>
      </c>
      <c r="L335" s="649">
        <v>-1.0</v>
      </c>
      <c r="M335" s="649">
        <v>-1.0</v>
      </c>
      <c r="N335" s="649">
        <v>-1.0</v>
      </c>
      <c r="O335" s="649">
        <v>-1.0</v>
      </c>
      <c r="P335" s="649">
        <v>-1.0</v>
      </c>
      <c r="Q335" s="649">
        <v>1.0</v>
      </c>
      <c r="R335" s="649">
        <v>0.0</v>
      </c>
      <c r="S335" s="649">
        <v>-1.0</v>
      </c>
      <c r="T335" s="649">
        <v>3.995</v>
      </c>
      <c r="U335" s="649">
        <v>4.097</v>
      </c>
      <c r="V335" s="649">
        <v>4.44</v>
      </c>
    </row>
    <row r="336">
      <c r="A336" s="649">
        <v>2283.0</v>
      </c>
      <c r="B336" s="649">
        <v>0.0</v>
      </c>
      <c r="C336" s="649">
        <v>10.538</v>
      </c>
      <c r="D336" s="649">
        <v>4.637</v>
      </c>
      <c r="E336" s="649">
        <v>16.43</v>
      </c>
      <c r="F336" s="649">
        <v>12.11</v>
      </c>
      <c r="G336" s="649">
        <v>0.846</v>
      </c>
      <c r="H336" s="649">
        <v>2.01</v>
      </c>
      <c r="I336" s="649">
        <v>11.125</v>
      </c>
      <c r="J336" s="649">
        <v>8.497</v>
      </c>
      <c r="K336" s="649">
        <v>0.998</v>
      </c>
      <c r="L336" s="649">
        <v>-1.0</v>
      </c>
      <c r="M336" s="649">
        <v>-1.0</v>
      </c>
      <c r="N336" s="649">
        <v>-1.0</v>
      </c>
      <c r="O336" s="649">
        <v>-1.0</v>
      </c>
      <c r="P336" s="649">
        <v>-1.0</v>
      </c>
      <c r="Q336" s="649">
        <v>5.0</v>
      </c>
      <c r="R336" s="649">
        <v>0.0</v>
      </c>
      <c r="S336" s="649">
        <v>-1.0</v>
      </c>
      <c r="T336" s="649">
        <v>8.361</v>
      </c>
      <c r="U336" s="649">
        <v>8.632</v>
      </c>
      <c r="V336" s="649">
        <v>8.584</v>
      </c>
    </row>
    <row r="337">
      <c r="A337" s="649">
        <v>2284.0</v>
      </c>
      <c r="B337" s="649">
        <v>0.0</v>
      </c>
      <c r="C337" s="649">
        <v>10.538</v>
      </c>
      <c r="D337" s="649">
        <v>4.637</v>
      </c>
      <c r="E337" s="649">
        <v>16.43</v>
      </c>
      <c r="F337" s="649">
        <v>12.11</v>
      </c>
      <c r="G337" s="649">
        <v>1.554</v>
      </c>
      <c r="H337" s="649">
        <v>2.01</v>
      </c>
      <c r="I337" s="649">
        <v>3.937</v>
      </c>
      <c r="J337" s="649">
        <v>5.809</v>
      </c>
      <c r="K337" s="649">
        <v>0.999</v>
      </c>
      <c r="L337" s="649">
        <v>-1.0</v>
      </c>
      <c r="M337" s="649">
        <v>-1.0</v>
      </c>
      <c r="N337" s="649">
        <v>-1.0</v>
      </c>
      <c r="O337" s="649">
        <v>-1.0</v>
      </c>
      <c r="P337" s="649">
        <v>-1.0</v>
      </c>
      <c r="Q337" s="649">
        <v>1.0</v>
      </c>
      <c r="R337" s="649">
        <v>0.0</v>
      </c>
      <c r="S337" s="649">
        <v>-1.0</v>
      </c>
      <c r="T337" s="649">
        <v>5.712</v>
      </c>
      <c r="U337" s="649">
        <v>5.915</v>
      </c>
      <c r="V337" s="649">
        <v>5.895</v>
      </c>
    </row>
    <row r="338">
      <c r="A338" s="649">
        <v>2285.0</v>
      </c>
      <c r="B338" s="649">
        <v>0.0</v>
      </c>
      <c r="C338" s="649">
        <v>10.538</v>
      </c>
      <c r="D338" s="649">
        <v>4.637</v>
      </c>
      <c r="E338" s="649">
        <v>16.43</v>
      </c>
      <c r="F338" s="649">
        <v>12.11</v>
      </c>
      <c r="G338" s="649">
        <v>2.042</v>
      </c>
      <c r="H338" s="649">
        <v>26.98</v>
      </c>
      <c r="I338" s="649">
        <v>26.381</v>
      </c>
      <c r="J338" s="649">
        <v>48.641</v>
      </c>
      <c r="K338" s="649">
        <v>0.995</v>
      </c>
      <c r="L338" s="649">
        <v>-1.0</v>
      </c>
      <c r="M338" s="649">
        <v>-1.0</v>
      </c>
      <c r="N338" s="649">
        <v>-1.0</v>
      </c>
      <c r="O338" s="649">
        <v>-1.0</v>
      </c>
      <c r="P338" s="649">
        <v>-1.0</v>
      </c>
      <c r="Q338" s="649">
        <v>1.0</v>
      </c>
      <c r="R338" s="649">
        <v>0.0</v>
      </c>
      <c r="S338" s="649">
        <v>-1.0</v>
      </c>
      <c r="T338" s="649">
        <v>48.067</v>
      </c>
      <c r="U338" s="649">
        <v>49.275</v>
      </c>
      <c r="V338" s="649">
        <v>48.853</v>
      </c>
    </row>
    <row r="339">
      <c r="A339" s="649">
        <v>2286.0</v>
      </c>
      <c r="B339" s="649">
        <v>0.0</v>
      </c>
      <c r="C339" s="649">
        <v>10.538</v>
      </c>
      <c r="D339" s="649">
        <v>4.637</v>
      </c>
      <c r="E339" s="649">
        <v>16.43</v>
      </c>
      <c r="F339" s="649">
        <v>12.11</v>
      </c>
      <c r="G339" s="649">
        <v>2.008</v>
      </c>
      <c r="H339" s="649">
        <v>26.98</v>
      </c>
      <c r="I339" s="649">
        <v>13.724</v>
      </c>
      <c r="J339" s="649">
        <v>24.688</v>
      </c>
      <c r="K339" s="649">
        <v>0.999</v>
      </c>
      <c r="L339" s="649">
        <v>-1.0</v>
      </c>
      <c r="M339" s="649">
        <v>-1.0</v>
      </c>
      <c r="N339" s="649">
        <v>-1.0</v>
      </c>
      <c r="O339" s="649">
        <v>-1.0</v>
      </c>
      <c r="P339" s="649">
        <v>-1.0</v>
      </c>
      <c r="Q339" s="649">
        <v>1.0</v>
      </c>
      <c r="R339" s="649">
        <v>0.0</v>
      </c>
      <c r="S339" s="649">
        <v>-1.0</v>
      </c>
      <c r="T339" s="649">
        <v>24.853</v>
      </c>
      <c r="U339" s="649">
        <v>25.042</v>
      </c>
      <c r="V339" s="649">
        <v>24.914</v>
      </c>
    </row>
    <row r="340">
      <c r="A340" s="649">
        <v>2287.0</v>
      </c>
      <c r="B340" s="649">
        <v>0.0</v>
      </c>
      <c r="C340" s="649">
        <v>10.538</v>
      </c>
      <c r="D340" s="649">
        <v>4.637</v>
      </c>
      <c r="E340" s="649">
        <v>16.43</v>
      </c>
      <c r="F340" s="649">
        <v>12.11</v>
      </c>
      <c r="G340" s="649">
        <v>1.975</v>
      </c>
      <c r="H340" s="649">
        <v>26.98</v>
      </c>
      <c r="I340" s="649">
        <v>13.637</v>
      </c>
      <c r="J340" s="649">
        <v>22.309</v>
      </c>
      <c r="K340" s="649">
        <v>1.0</v>
      </c>
      <c r="L340" s="649">
        <v>-1.0</v>
      </c>
      <c r="M340" s="649">
        <v>-1.0</v>
      </c>
      <c r="N340" s="649">
        <v>-1.0</v>
      </c>
      <c r="O340" s="649">
        <v>-1.0</v>
      </c>
      <c r="P340" s="649">
        <v>-1.0</v>
      </c>
      <c r="Q340" s="649">
        <v>1.0</v>
      </c>
      <c r="R340" s="649">
        <v>0.0</v>
      </c>
      <c r="S340" s="649">
        <v>-1.0</v>
      </c>
      <c r="T340" s="649">
        <v>22.501</v>
      </c>
      <c r="U340" s="649">
        <v>22.657</v>
      </c>
      <c r="V340" s="649">
        <v>22.67</v>
      </c>
    </row>
    <row r="341">
      <c r="A341" s="649">
        <v>2288.0</v>
      </c>
      <c r="B341" s="649">
        <v>0.0</v>
      </c>
      <c r="C341" s="649">
        <v>10.538</v>
      </c>
      <c r="D341" s="649">
        <v>4.637</v>
      </c>
      <c r="E341" s="649">
        <v>16.43</v>
      </c>
      <c r="F341" s="649">
        <v>12.11</v>
      </c>
      <c r="G341" s="649">
        <v>1.591</v>
      </c>
      <c r="H341" s="649">
        <v>26.98</v>
      </c>
      <c r="I341" s="649">
        <v>27.023</v>
      </c>
      <c r="J341" s="649">
        <v>39.142</v>
      </c>
      <c r="K341" s="649">
        <v>0.989</v>
      </c>
      <c r="L341" s="649">
        <v>-1.0</v>
      </c>
      <c r="M341" s="649">
        <v>-1.0</v>
      </c>
      <c r="N341" s="649">
        <v>-1.0</v>
      </c>
      <c r="O341" s="649">
        <v>-1.0</v>
      </c>
      <c r="P341" s="649">
        <v>-1.0</v>
      </c>
      <c r="Q341" s="649">
        <v>1.0</v>
      </c>
      <c r="R341" s="649">
        <v>0.0</v>
      </c>
      <c r="S341" s="649">
        <v>-1.0</v>
      </c>
      <c r="T341" s="649">
        <v>38.11</v>
      </c>
      <c r="U341" s="649">
        <v>39.554</v>
      </c>
      <c r="V341" s="649">
        <v>39.293</v>
      </c>
    </row>
    <row r="342">
      <c r="A342" s="649">
        <v>2289.0</v>
      </c>
      <c r="B342" s="649">
        <v>0.0</v>
      </c>
      <c r="C342" s="649">
        <v>10.538</v>
      </c>
      <c r="D342" s="649">
        <v>4.637</v>
      </c>
      <c r="E342" s="649">
        <v>16.43</v>
      </c>
      <c r="F342" s="649">
        <v>12.11</v>
      </c>
      <c r="G342" s="649">
        <v>4.558</v>
      </c>
      <c r="H342" s="649">
        <v>1.01</v>
      </c>
      <c r="I342" s="649">
        <v>22.169</v>
      </c>
      <c r="J342" s="649">
        <v>79.25</v>
      </c>
      <c r="K342" s="649">
        <v>0.997</v>
      </c>
      <c r="L342" s="649">
        <v>-1.0</v>
      </c>
      <c r="M342" s="649">
        <v>-1.0</v>
      </c>
      <c r="N342" s="649">
        <v>-1.0</v>
      </c>
      <c r="O342" s="649">
        <v>-1.0</v>
      </c>
      <c r="P342" s="649">
        <v>-1.0</v>
      </c>
      <c r="Q342" s="649">
        <v>1.0</v>
      </c>
      <c r="R342" s="649">
        <v>0.0</v>
      </c>
      <c r="S342" s="649">
        <v>-1.0</v>
      </c>
      <c r="T342" s="649">
        <v>76.806</v>
      </c>
      <c r="U342" s="649">
        <v>80.319</v>
      </c>
      <c r="V342" s="649">
        <v>80.288</v>
      </c>
    </row>
    <row r="343">
      <c r="A343" s="649">
        <v>2290.0</v>
      </c>
      <c r="B343" s="649">
        <v>0.0</v>
      </c>
      <c r="C343" s="649">
        <v>10.538</v>
      </c>
      <c r="D343" s="649">
        <v>4.637</v>
      </c>
      <c r="E343" s="649">
        <v>16.43</v>
      </c>
      <c r="F343" s="649">
        <v>12.11</v>
      </c>
      <c r="G343" s="649">
        <v>1.236</v>
      </c>
      <c r="H343" s="649">
        <v>1.01</v>
      </c>
      <c r="I343" s="649">
        <v>18.385</v>
      </c>
      <c r="J343" s="649">
        <v>21.149</v>
      </c>
      <c r="K343" s="649">
        <v>0.999</v>
      </c>
      <c r="L343" s="649">
        <v>-1.0</v>
      </c>
      <c r="M343" s="649">
        <v>-1.0</v>
      </c>
      <c r="N343" s="649">
        <v>-1.0</v>
      </c>
      <c r="O343" s="649">
        <v>-1.0</v>
      </c>
      <c r="P343" s="649">
        <v>-1.0</v>
      </c>
      <c r="Q343" s="649">
        <v>1.0</v>
      </c>
      <c r="R343" s="649">
        <v>0.0</v>
      </c>
      <c r="S343" s="649">
        <v>-1.0</v>
      </c>
      <c r="T343" s="649">
        <v>20.453</v>
      </c>
      <c r="U343" s="649">
        <v>21.369</v>
      </c>
      <c r="V343" s="649">
        <v>21.244</v>
      </c>
    </row>
    <row r="344">
      <c r="A344" s="649">
        <v>2291.0</v>
      </c>
      <c r="B344" s="649">
        <v>0.0</v>
      </c>
      <c r="C344" s="649">
        <v>10.538</v>
      </c>
      <c r="D344" s="649">
        <v>4.637</v>
      </c>
      <c r="E344" s="649">
        <v>16.43</v>
      </c>
      <c r="F344" s="649">
        <v>12.11</v>
      </c>
      <c r="G344" s="649">
        <v>1.195</v>
      </c>
      <c r="H344" s="649">
        <v>1.01</v>
      </c>
      <c r="I344" s="649">
        <v>9.311</v>
      </c>
      <c r="J344" s="649">
        <v>8.663</v>
      </c>
      <c r="K344" s="649">
        <v>1.0</v>
      </c>
      <c r="L344" s="649">
        <v>-1.0</v>
      </c>
      <c r="M344" s="649">
        <v>-1.0</v>
      </c>
      <c r="N344" s="649">
        <v>-1.0</v>
      </c>
      <c r="O344" s="649">
        <v>-1.0</v>
      </c>
      <c r="P344" s="649">
        <v>-1.0</v>
      </c>
      <c r="Q344" s="649">
        <v>1.0</v>
      </c>
      <c r="R344" s="649">
        <v>0.0</v>
      </c>
      <c r="S344" s="649">
        <v>-1.0</v>
      </c>
      <c r="T344" s="649">
        <v>8.592</v>
      </c>
      <c r="U344" s="649">
        <v>8.843</v>
      </c>
      <c r="V344" s="649">
        <v>8.94</v>
      </c>
    </row>
    <row r="345">
      <c r="A345" s="649">
        <v>2292.0</v>
      </c>
      <c r="B345" s="649">
        <v>0.0</v>
      </c>
      <c r="C345" s="649">
        <v>10.538</v>
      </c>
      <c r="D345" s="649">
        <v>4.637</v>
      </c>
      <c r="E345" s="649">
        <v>16.43</v>
      </c>
      <c r="F345" s="649">
        <v>12.11</v>
      </c>
      <c r="G345" s="649">
        <v>1.708</v>
      </c>
      <c r="H345" s="649">
        <v>1.01</v>
      </c>
      <c r="I345" s="649">
        <v>22.919</v>
      </c>
      <c r="J345" s="649">
        <v>34.572</v>
      </c>
      <c r="K345" s="649">
        <v>-0.504</v>
      </c>
      <c r="L345" s="649">
        <v>-1.0</v>
      </c>
      <c r="M345" s="649">
        <v>-1.0</v>
      </c>
      <c r="N345" s="649">
        <v>2.0</v>
      </c>
      <c r="O345" s="649">
        <v>-1.0</v>
      </c>
      <c r="P345" s="649">
        <v>-1.0</v>
      </c>
      <c r="Q345" s="649">
        <v>-1.0</v>
      </c>
      <c r="R345" s="649">
        <v>0.0</v>
      </c>
      <c r="S345" s="649">
        <v>-1.0</v>
      </c>
      <c r="T345" s="649">
        <v>34.621</v>
      </c>
      <c r="U345" s="649">
        <v>34.945</v>
      </c>
      <c r="V345" s="649">
        <v>34.786</v>
      </c>
    </row>
    <row r="346">
      <c r="A346" s="649">
        <v>2293.0</v>
      </c>
      <c r="B346" s="649">
        <v>0.0</v>
      </c>
      <c r="C346" s="649">
        <v>10.538</v>
      </c>
      <c r="D346" s="649">
        <v>4.637</v>
      </c>
      <c r="E346" s="649">
        <v>16.43</v>
      </c>
      <c r="F346" s="649">
        <v>12.11</v>
      </c>
      <c r="G346" s="649">
        <v>2.926</v>
      </c>
      <c r="H346" s="649">
        <v>1.01</v>
      </c>
      <c r="I346" s="649">
        <v>23.074</v>
      </c>
      <c r="J346" s="649">
        <v>64.931</v>
      </c>
      <c r="K346" s="649">
        <v>0.997</v>
      </c>
      <c r="L346" s="649">
        <v>-1.0</v>
      </c>
      <c r="M346" s="649">
        <v>-1.0</v>
      </c>
      <c r="N346" s="649">
        <v>-1.0</v>
      </c>
      <c r="O346" s="649">
        <v>-1.0</v>
      </c>
      <c r="P346" s="649">
        <v>-1.0</v>
      </c>
      <c r="Q346" s="649">
        <v>1.0</v>
      </c>
      <c r="R346" s="649">
        <v>0.0</v>
      </c>
      <c r="S346" s="649">
        <v>-1.0</v>
      </c>
      <c r="T346" s="649">
        <v>65.082</v>
      </c>
      <c r="U346" s="649">
        <v>65.588</v>
      </c>
      <c r="V346" s="649">
        <v>65.057</v>
      </c>
    </row>
    <row r="347">
      <c r="A347" s="649">
        <v>2295.0</v>
      </c>
      <c r="B347" s="649">
        <v>0.0</v>
      </c>
      <c r="C347" s="649">
        <v>10.538</v>
      </c>
      <c r="D347" s="649">
        <v>4.637</v>
      </c>
      <c r="E347" s="649">
        <v>16.43</v>
      </c>
      <c r="F347" s="649">
        <v>12.11</v>
      </c>
      <c r="G347" s="649">
        <v>0.784</v>
      </c>
      <c r="H347" s="649">
        <v>1.01</v>
      </c>
      <c r="I347" s="649">
        <v>22.073</v>
      </c>
      <c r="J347" s="649">
        <v>16.135</v>
      </c>
      <c r="K347" s="649">
        <v>0.996</v>
      </c>
      <c r="L347" s="649">
        <v>-1.0</v>
      </c>
      <c r="M347" s="649">
        <v>-1.0</v>
      </c>
      <c r="N347" s="649">
        <v>-1.0</v>
      </c>
      <c r="O347" s="649">
        <v>-1.0</v>
      </c>
      <c r="P347" s="649">
        <v>-1.0</v>
      </c>
      <c r="Q347" s="649">
        <v>3.0</v>
      </c>
      <c r="R347" s="649">
        <v>0.0</v>
      </c>
      <c r="S347" s="649">
        <v>-1.0</v>
      </c>
      <c r="T347" s="649">
        <v>15.779</v>
      </c>
      <c r="U347" s="649">
        <v>16.29</v>
      </c>
      <c r="V347" s="649">
        <v>16.193</v>
      </c>
    </row>
    <row r="348">
      <c r="A348" s="649">
        <v>2296.0</v>
      </c>
      <c r="B348" s="649">
        <v>0.0</v>
      </c>
      <c r="C348" s="649">
        <v>10.538</v>
      </c>
      <c r="D348" s="649">
        <v>4.637</v>
      </c>
      <c r="E348" s="649">
        <v>16.43</v>
      </c>
      <c r="F348" s="649">
        <v>14.39</v>
      </c>
      <c r="G348" s="649">
        <v>4.075</v>
      </c>
      <c r="H348" s="649">
        <v>2.01</v>
      </c>
      <c r="I348" s="649">
        <v>11.336</v>
      </c>
      <c r="J348" s="649">
        <v>41.535</v>
      </c>
      <c r="K348" s="649">
        <v>0.997</v>
      </c>
      <c r="L348" s="649">
        <v>-1.0</v>
      </c>
      <c r="M348" s="649">
        <v>-1.0</v>
      </c>
      <c r="N348" s="649">
        <v>-1.0</v>
      </c>
      <c r="O348" s="649">
        <v>-1.0</v>
      </c>
      <c r="P348" s="649">
        <v>-1.0</v>
      </c>
      <c r="Q348" s="649">
        <v>1.0</v>
      </c>
      <c r="R348" s="649">
        <v>1.0</v>
      </c>
      <c r="S348" s="649">
        <v>-1.0</v>
      </c>
      <c r="T348" s="649">
        <v>40.069</v>
      </c>
      <c r="U348" s="649">
        <v>42.034</v>
      </c>
      <c r="V348" s="649">
        <v>41.992</v>
      </c>
    </row>
    <row r="349">
      <c r="A349" s="649">
        <v>2300.0</v>
      </c>
      <c r="B349" s="649">
        <v>0.0</v>
      </c>
      <c r="C349" s="649">
        <v>10.54</v>
      </c>
      <c r="D349" s="649">
        <v>4.637</v>
      </c>
      <c r="E349" s="649">
        <v>16.43</v>
      </c>
      <c r="F349" s="649">
        <v>14.39</v>
      </c>
      <c r="G349" s="649">
        <v>3.666</v>
      </c>
      <c r="H349" s="649">
        <v>2.01</v>
      </c>
      <c r="I349" s="649">
        <v>11.304</v>
      </c>
      <c r="J349" s="649">
        <v>38.888</v>
      </c>
      <c r="K349" s="649">
        <v>0.997</v>
      </c>
      <c r="L349" s="649">
        <v>-1.0</v>
      </c>
      <c r="M349" s="649">
        <v>-1.0</v>
      </c>
      <c r="N349" s="649">
        <v>-1.0</v>
      </c>
      <c r="O349" s="649">
        <v>-1.0</v>
      </c>
      <c r="P349" s="649">
        <v>-1.0</v>
      </c>
      <c r="Q349" s="649">
        <v>1.0</v>
      </c>
      <c r="R349" s="649">
        <v>1.0</v>
      </c>
      <c r="S349" s="649">
        <v>-1.0</v>
      </c>
      <c r="T349" s="649">
        <v>39.297</v>
      </c>
      <c r="U349" s="649">
        <v>39.374</v>
      </c>
      <c r="V349" s="649">
        <v>39.139</v>
      </c>
    </row>
    <row r="350">
      <c r="A350" s="649">
        <v>2301.0</v>
      </c>
      <c r="B350" s="649">
        <v>0.0</v>
      </c>
      <c r="C350" s="649">
        <v>10.538</v>
      </c>
      <c r="D350" s="649">
        <v>4.637</v>
      </c>
      <c r="E350" s="649">
        <v>16.43</v>
      </c>
      <c r="F350" s="649">
        <v>14.39</v>
      </c>
      <c r="G350" s="649">
        <v>3.593</v>
      </c>
      <c r="H350" s="649">
        <v>2.01</v>
      </c>
      <c r="I350" s="649">
        <v>11.353</v>
      </c>
      <c r="J350" s="649">
        <v>36.687</v>
      </c>
      <c r="K350" s="649">
        <v>0.996</v>
      </c>
      <c r="L350" s="649">
        <v>-1.0</v>
      </c>
      <c r="M350" s="649">
        <v>-1.0</v>
      </c>
      <c r="N350" s="649">
        <v>-1.0</v>
      </c>
      <c r="O350" s="649">
        <v>-1.0</v>
      </c>
      <c r="P350" s="649">
        <v>-1.0</v>
      </c>
      <c r="Q350" s="649">
        <v>1.0</v>
      </c>
      <c r="R350" s="649">
        <v>1.0</v>
      </c>
      <c r="S350" s="649">
        <v>-1.0</v>
      </c>
      <c r="T350" s="649">
        <v>35.955</v>
      </c>
      <c r="U350" s="649">
        <v>37.154</v>
      </c>
      <c r="V350" s="649">
        <v>37.083</v>
      </c>
    </row>
    <row r="351">
      <c r="A351" s="649">
        <v>2302.0</v>
      </c>
      <c r="B351" s="649">
        <v>0.0</v>
      </c>
      <c r="C351" s="649">
        <v>10.538</v>
      </c>
      <c r="D351" s="649">
        <v>4.637</v>
      </c>
      <c r="E351" s="649">
        <v>16.43</v>
      </c>
      <c r="F351" s="649">
        <v>14.39</v>
      </c>
      <c r="G351" s="649">
        <v>0.909</v>
      </c>
      <c r="H351" s="649">
        <v>2.01</v>
      </c>
      <c r="I351" s="649">
        <v>11.05</v>
      </c>
      <c r="J351" s="649">
        <v>9.09</v>
      </c>
      <c r="K351" s="649">
        <v>0.997</v>
      </c>
      <c r="L351" s="649">
        <v>-1.0</v>
      </c>
      <c r="M351" s="649">
        <v>-1.0</v>
      </c>
      <c r="N351" s="649">
        <v>-1.0</v>
      </c>
      <c r="O351" s="649">
        <v>-1.0</v>
      </c>
      <c r="P351" s="649">
        <v>-1.0</v>
      </c>
      <c r="Q351" s="649">
        <v>1.0</v>
      </c>
      <c r="R351" s="649">
        <v>1.0</v>
      </c>
      <c r="S351" s="649">
        <v>-1.0</v>
      </c>
      <c r="T351" s="649">
        <v>8.82</v>
      </c>
      <c r="U351" s="649">
        <v>9.225</v>
      </c>
      <c r="V351" s="649">
        <v>9.186</v>
      </c>
    </row>
    <row r="352">
      <c r="A352" s="649">
        <v>2303.0</v>
      </c>
      <c r="B352" s="649">
        <v>0.0</v>
      </c>
      <c r="C352" s="649">
        <v>10.538</v>
      </c>
      <c r="D352" s="649">
        <v>4.637</v>
      </c>
      <c r="E352" s="649">
        <v>16.43</v>
      </c>
      <c r="F352" s="649">
        <v>14.39</v>
      </c>
      <c r="G352" s="649">
        <v>3.649</v>
      </c>
      <c r="H352" s="649">
        <v>2.01</v>
      </c>
      <c r="I352" s="649">
        <v>11.236</v>
      </c>
      <c r="J352" s="649">
        <v>36.21</v>
      </c>
      <c r="K352" s="649">
        <v>0.997</v>
      </c>
      <c r="L352" s="649">
        <v>-1.0</v>
      </c>
      <c r="M352" s="649">
        <v>-1.0</v>
      </c>
      <c r="N352" s="649">
        <v>-1.0</v>
      </c>
      <c r="O352" s="649">
        <v>-1.0</v>
      </c>
      <c r="P352" s="649">
        <v>-1.0</v>
      </c>
      <c r="Q352" s="649">
        <v>1.0</v>
      </c>
      <c r="R352" s="649">
        <v>1.0</v>
      </c>
      <c r="S352" s="649">
        <v>-1.0</v>
      </c>
      <c r="T352" s="649">
        <v>35.201</v>
      </c>
      <c r="U352" s="649">
        <v>36.725</v>
      </c>
      <c r="V352" s="649">
        <v>36.676</v>
      </c>
    </row>
    <row r="353">
      <c r="A353" s="649">
        <v>2304.0</v>
      </c>
      <c r="B353" s="649">
        <v>0.0</v>
      </c>
      <c r="C353" s="649">
        <v>10.538</v>
      </c>
      <c r="D353" s="649">
        <v>4.637</v>
      </c>
      <c r="E353" s="649">
        <v>16.43</v>
      </c>
      <c r="F353" s="649">
        <v>14.39</v>
      </c>
      <c r="G353" s="649">
        <v>1.214</v>
      </c>
      <c r="H353" s="649">
        <v>2.01</v>
      </c>
      <c r="I353" s="649">
        <v>7.697</v>
      </c>
      <c r="J353" s="649">
        <v>9.202</v>
      </c>
      <c r="K353" s="649">
        <v>0.999</v>
      </c>
      <c r="L353" s="649">
        <v>-1.0</v>
      </c>
      <c r="M353" s="649">
        <v>-1.0</v>
      </c>
      <c r="N353" s="649">
        <v>-1.0</v>
      </c>
      <c r="O353" s="649">
        <v>-1.0</v>
      </c>
      <c r="P353" s="649">
        <v>-1.0</v>
      </c>
      <c r="Q353" s="649">
        <v>1.0</v>
      </c>
      <c r="R353" s="649">
        <v>1.0</v>
      </c>
      <c r="S353" s="649">
        <v>-1.0</v>
      </c>
      <c r="T353" s="649">
        <v>8.936</v>
      </c>
      <c r="U353" s="649">
        <v>9.314</v>
      </c>
      <c r="V353" s="649">
        <v>9.223</v>
      </c>
    </row>
    <row r="354">
      <c r="A354" s="649">
        <v>2305.0</v>
      </c>
      <c r="B354" s="649">
        <v>0.0</v>
      </c>
      <c r="C354" s="649">
        <v>10.538</v>
      </c>
      <c r="D354" s="649">
        <v>4.637</v>
      </c>
      <c r="E354" s="649">
        <v>16.43</v>
      </c>
      <c r="F354" s="649">
        <v>14.39</v>
      </c>
      <c r="G354" s="649">
        <v>1.489</v>
      </c>
      <c r="H354" s="649">
        <v>2.01</v>
      </c>
      <c r="I354" s="649">
        <v>3.967</v>
      </c>
      <c r="J354" s="649">
        <v>4.713</v>
      </c>
      <c r="K354" s="649">
        <v>1.0</v>
      </c>
      <c r="L354" s="649">
        <v>-1.0</v>
      </c>
      <c r="M354" s="649">
        <v>-1.0</v>
      </c>
      <c r="N354" s="649">
        <v>-1.0</v>
      </c>
      <c r="O354" s="649">
        <v>-1.0</v>
      </c>
      <c r="P354" s="649">
        <v>-1.0</v>
      </c>
      <c r="Q354" s="649">
        <v>1.0</v>
      </c>
      <c r="R354" s="649">
        <v>1.0</v>
      </c>
      <c r="S354" s="649">
        <v>-1.0</v>
      </c>
      <c r="T354" s="649">
        <v>4.782</v>
      </c>
      <c r="U354" s="649">
        <v>4.825</v>
      </c>
      <c r="V354" s="649">
        <v>5.04</v>
      </c>
    </row>
    <row r="355">
      <c r="A355" s="649">
        <v>2306.0</v>
      </c>
      <c r="B355" s="649">
        <v>0.0</v>
      </c>
      <c r="C355" s="649">
        <v>10.538</v>
      </c>
      <c r="D355" s="649">
        <v>4.637</v>
      </c>
      <c r="E355" s="649">
        <v>16.43</v>
      </c>
      <c r="F355" s="649">
        <v>14.39</v>
      </c>
      <c r="G355" s="649">
        <v>1.296</v>
      </c>
      <c r="H355" s="649">
        <v>2.01</v>
      </c>
      <c r="I355" s="649">
        <v>11.415</v>
      </c>
      <c r="J355" s="649">
        <v>14.243</v>
      </c>
      <c r="K355" s="649">
        <v>-0.338</v>
      </c>
      <c r="L355" s="649">
        <v>-1.0</v>
      </c>
      <c r="M355" s="649">
        <v>-1.0</v>
      </c>
      <c r="N355" s="649">
        <v>3.0</v>
      </c>
      <c r="O355" s="649">
        <v>-1.0</v>
      </c>
      <c r="P355" s="649">
        <v>-1.0</v>
      </c>
      <c r="Q355" s="649">
        <v>-1.0</v>
      </c>
      <c r="R355" s="649">
        <v>1.0</v>
      </c>
      <c r="S355" s="649">
        <v>-1.0</v>
      </c>
      <c r="T355" s="649">
        <v>14.354</v>
      </c>
      <c r="U355" s="649">
        <v>14.427</v>
      </c>
      <c r="V355" s="649">
        <v>14.301</v>
      </c>
    </row>
    <row r="356">
      <c r="A356" s="649">
        <v>2308.0</v>
      </c>
      <c r="B356" s="649">
        <v>0.0</v>
      </c>
      <c r="C356" s="649">
        <v>10.538</v>
      </c>
      <c r="D356" s="649">
        <v>4.637</v>
      </c>
      <c r="E356" s="649">
        <v>16.43</v>
      </c>
      <c r="F356" s="649">
        <v>14.39</v>
      </c>
      <c r="G356" s="649">
        <v>1.362</v>
      </c>
      <c r="H356" s="649">
        <v>2.01</v>
      </c>
      <c r="I356" s="649">
        <v>4.009</v>
      </c>
      <c r="J356" s="649">
        <v>5.145</v>
      </c>
      <c r="K356" s="649">
        <v>0.999</v>
      </c>
      <c r="L356" s="649">
        <v>-1.0</v>
      </c>
      <c r="M356" s="649">
        <v>-1.0</v>
      </c>
      <c r="N356" s="649">
        <v>-1.0</v>
      </c>
      <c r="O356" s="649">
        <v>-1.0</v>
      </c>
      <c r="P356" s="649">
        <v>-1.0</v>
      </c>
      <c r="Q356" s="649">
        <v>1.0</v>
      </c>
      <c r="R356" s="649">
        <v>1.0</v>
      </c>
      <c r="S356" s="649">
        <v>-1.0</v>
      </c>
      <c r="T356" s="649">
        <v>5.19</v>
      </c>
      <c r="U356" s="649">
        <v>5.206</v>
      </c>
      <c r="V356" s="649">
        <v>5.231</v>
      </c>
    </row>
    <row r="357">
      <c r="A357" s="649">
        <v>2310.0</v>
      </c>
      <c r="B357" s="649">
        <v>0.0</v>
      </c>
      <c r="C357" s="649">
        <v>10.538</v>
      </c>
      <c r="D357" s="649">
        <v>4.637</v>
      </c>
      <c r="E357" s="649">
        <v>16.43</v>
      </c>
      <c r="F357" s="649">
        <v>14.39</v>
      </c>
      <c r="G357" s="649">
        <v>0.679</v>
      </c>
      <c r="H357" s="649">
        <v>2.01</v>
      </c>
      <c r="I357" s="649">
        <v>11.249</v>
      </c>
      <c r="J357" s="649">
        <v>7.211</v>
      </c>
      <c r="K357" s="649">
        <v>0.998</v>
      </c>
      <c r="L357" s="649">
        <v>-1.0</v>
      </c>
      <c r="M357" s="649">
        <v>-1.0</v>
      </c>
      <c r="N357" s="649">
        <v>-1.0</v>
      </c>
      <c r="O357" s="649">
        <v>-1.0</v>
      </c>
      <c r="P357" s="649">
        <v>-1.0</v>
      </c>
      <c r="Q357" s="649">
        <v>5.0</v>
      </c>
      <c r="R357" s="649">
        <v>1.0</v>
      </c>
      <c r="S357" s="649">
        <v>-1.0</v>
      </c>
      <c r="T357" s="649">
        <v>7.061</v>
      </c>
      <c r="U357" s="649">
        <v>7.289</v>
      </c>
      <c r="V357" s="649">
        <v>7.256</v>
      </c>
    </row>
    <row r="358">
      <c r="A358" s="649">
        <v>2311.0</v>
      </c>
      <c r="B358" s="649">
        <v>0.0</v>
      </c>
      <c r="C358" s="649">
        <v>10.538</v>
      </c>
      <c r="D358" s="649">
        <v>4.637</v>
      </c>
      <c r="E358" s="649">
        <v>16.43</v>
      </c>
      <c r="F358" s="649">
        <v>14.39</v>
      </c>
      <c r="G358" s="649">
        <v>0.816</v>
      </c>
      <c r="H358" s="649">
        <v>26.98</v>
      </c>
      <c r="I358" s="649">
        <v>24.905</v>
      </c>
      <c r="J358" s="649">
        <v>16.883</v>
      </c>
      <c r="K358" s="649">
        <v>0.998</v>
      </c>
      <c r="L358" s="649">
        <v>-1.0</v>
      </c>
      <c r="M358" s="649">
        <v>-1.0</v>
      </c>
      <c r="N358" s="649">
        <v>-1.0</v>
      </c>
      <c r="O358" s="649">
        <v>-1.0</v>
      </c>
      <c r="P358" s="649">
        <v>-1.0</v>
      </c>
      <c r="Q358" s="649">
        <v>1.0</v>
      </c>
      <c r="R358" s="649">
        <v>1.0</v>
      </c>
      <c r="S358" s="649">
        <v>-1.0</v>
      </c>
      <c r="T358" s="649">
        <v>16.325</v>
      </c>
      <c r="U358" s="649">
        <v>17.043</v>
      </c>
      <c r="V358" s="649">
        <v>17.039</v>
      </c>
    </row>
    <row r="359">
      <c r="A359" s="649">
        <v>2312.0</v>
      </c>
      <c r="B359" s="649">
        <v>0.0</v>
      </c>
      <c r="C359" s="649">
        <v>10.538</v>
      </c>
      <c r="D359" s="649">
        <v>4.637</v>
      </c>
      <c r="E359" s="649">
        <v>16.43</v>
      </c>
      <c r="F359" s="649">
        <v>14.39</v>
      </c>
      <c r="G359" s="649">
        <v>0.721</v>
      </c>
      <c r="H359" s="649">
        <v>26.98</v>
      </c>
      <c r="I359" s="649">
        <v>14.145</v>
      </c>
      <c r="J359" s="649">
        <v>8.342</v>
      </c>
      <c r="K359" s="649">
        <v>0.999</v>
      </c>
      <c r="L359" s="649">
        <v>-1.0</v>
      </c>
      <c r="M359" s="649">
        <v>-1.0</v>
      </c>
      <c r="N359" s="649">
        <v>-1.0</v>
      </c>
      <c r="O359" s="649">
        <v>-1.0</v>
      </c>
      <c r="P359" s="649">
        <v>-1.0</v>
      </c>
      <c r="Q359" s="649">
        <v>1.0</v>
      </c>
      <c r="R359" s="649">
        <v>1.0</v>
      </c>
      <c r="S359" s="649">
        <v>-1.0</v>
      </c>
      <c r="T359" s="649">
        <v>8.114</v>
      </c>
      <c r="U359" s="649">
        <v>8.461</v>
      </c>
      <c r="V359" s="649">
        <v>8.483</v>
      </c>
    </row>
    <row r="360">
      <c r="A360" s="649">
        <v>2313.0</v>
      </c>
      <c r="B360" s="649">
        <v>0.0</v>
      </c>
      <c r="C360" s="649">
        <v>10.538</v>
      </c>
      <c r="D360" s="649">
        <v>4.637</v>
      </c>
      <c r="E360" s="649">
        <v>16.43</v>
      </c>
      <c r="F360" s="649">
        <v>14.39</v>
      </c>
      <c r="G360" s="649">
        <v>3.617</v>
      </c>
      <c r="H360" s="649">
        <v>1.01</v>
      </c>
      <c r="I360" s="649">
        <v>22.432</v>
      </c>
      <c r="J360" s="649">
        <v>70.378</v>
      </c>
      <c r="K360" s="649">
        <v>0.999</v>
      </c>
      <c r="L360" s="649">
        <v>-1.0</v>
      </c>
      <c r="M360" s="649">
        <v>-1.0</v>
      </c>
      <c r="N360" s="649">
        <v>-1.0</v>
      </c>
      <c r="O360" s="649">
        <v>-1.0</v>
      </c>
      <c r="P360" s="649">
        <v>-1.0</v>
      </c>
      <c r="Q360" s="649">
        <v>1.0</v>
      </c>
      <c r="R360" s="649">
        <v>1.0</v>
      </c>
      <c r="S360" s="649">
        <v>-1.0</v>
      </c>
      <c r="T360" s="649">
        <v>68.195</v>
      </c>
      <c r="U360" s="649">
        <v>71.169</v>
      </c>
      <c r="V360" s="649">
        <v>70.906</v>
      </c>
    </row>
    <row r="361">
      <c r="A361" s="649">
        <v>2314.0</v>
      </c>
      <c r="B361" s="649">
        <v>0.0</v>
      </c>
      <c r="C361" s="649">
        <v>10.538</v>
      </c>
      <c r="D361" s="649">
        <v>4.637</v>
      </c>
      <c r="E361" s="649">
        <v>16.43</v>
      </c>
      <c r="F361" s="649">
        <v>14.39</v>
      </c>
      <c r="G361" s="649">
        <v>4.169</v>
      </c>
      <c r="H361" s="649">
        <v>1.01</v>
      </c>
      <c r="I361" s="649">
        <v>22.666</v>
      </c>
      <c r="J361" s="649">
        <v>85.013</v>
      </c>
      <c r="K361" s="649">
        <v>0.999</v>
      </c>
      <c r="L361" s="649">
        <v>-1.0</v>
      </c>
      <c r="M361" s="649">
        <v>-1.0</v>
      </c>
      <c r="N361" s="649">
        <v>-1.0</v>
      </c>
      <c r="O361" s="649">
        <v>-1.0</v>
      </c>
      <c r="P361" s="649">
        <v>-1.0</v>
      </c>
      <c r="Q361" s="649">
        <v>1.0</v>
      </c>
      <c r="R361" s="649">
        <v>1.0</v>
      </c>
      <c r="S361" s="649">
        <v>-1.0</v>
      </c>
      <c r="T361" s="649">
        <v>85.428</v>
      </c>
      <c r="U361" s="649">
        <v>85.912</v>
      </c>
      <c r="V361" s="649">
        <v>85.48</v>
      </c>
    </row>
    <row r="362">
      <c r="A362" s="649">
        <v>2315.0</v>
      </c>
      <c r="B362" s="649">
        <v>0.0</v>
      </c>
      <c r="C362" s="649">
        <v>10.538</v>
      </c>
      <c r="D362" s="649">
        <v>4.637</v>
      </c>
      <c r="E362" s="649">
        <v>16.43</v>
      </c>
      <c r="F362" s="649">
        <v>14.39</v>
      </c>
      <c r="G362" s="649">
        <v>1.17</v>
      </c>
      <c r="H362" s="649">
        <v>1.01</v>
      </c>
      <c r="I362" s="649">
        <v>17.975</v>
      </c>
      <c r="J362" s="649">
        <v>16.302</v>
      </c>
      <c r="K362" s="649">
        <v>1.0</v>
      </c>
      <c r="L362" s="649">
        <v>-1.0</v>
      </c>
      <c r="M362" s="649">
        <v>-1.0</v>
      </c>
      <c r="N362" s="649">
        <v>-1.0</v>
      </c>
      <c r="O362" s="649">
        <v>-1.0</v>
      </c>
      <c r="P362" s="649">
        <v>-1.0</v>
      </c>
      <c r="Q362" s="649">
        <v>1.0</v>
      </c>
      <c r="R362" s="649">
        <v>1.0</v>
      </c>
      <c r="S362" s="649">
        <v>-1.0</v>
      </c>
      <c r="T362" s="649">
        <v>16.023</v>
      </c>
      <c r="U362" s="649">
        <v>16.493</v>
      </c>
      <c r="V362" s="649">
        <v>16.586</v>
      </c>
    </row>
    <row r="363">
      <c r="A363" s="649">
        <v>2316.0</v>
      </c>
      <c r="B363" s="649">
        <v>0.0</v>
      </c>
      <c r="C363" s="649">
        <v>10.538</v>
      </c>
      <c r="D363" s="649">
        <v>4.637</v>
      </c>
      <c r="E363" s="649">
        <v>16.43</v>
      </c>
      <c r="F363" s="649">
        <v>14.39</v>
      </c>
      <c r="G363" s="649">
        <v>1.385</v>
      </c>
      <c r="H363" s="649">
        <v>1.01</v>
      </c>
      <c r="I363" s="649">
        <v>9.565</v>
      </c>
      <c r="J363" s="649">
        <v>12.824</v>
      </c>
      <c r="K363" s="649">
        <v>1.0</v>
      </c>
      <c r="L363" s="649">
        <v>-1.0</v>
      </c>
      <c r="M363" s="649">
        <v>-1.0</v>
      </c>
      <c r="N363" s="649">
        <v>-1.0</v>
      </c>
      <c r="O363" s="649">
        <v>-1.0</v>
      </c>
      <c r="P363" s="649">
        <v>-1.0</v>
      </c>
      <c r="Q363" s="649">
        <v>1.0</v>
      </c>
      <c r="R363" s="649">
        <v>1.0</v>
      </c>
      <c r="S363" s="649">
        <v>-1.0</v>
      </c>
      <c r="T363" s="649">
        <v>12.259</v>
      </c>
      <c r="U363" s="649">
        <v>12.975</v>
      </c>
      <c r="V363" s="649">
        <v>12.872</v>
      </c>
    </row>
    <row r="364">
      <c r="A364" s="649">
        <v>2317.0</v>
      </c>
      <c r="B364" s="649">
        <v>0.0</v>
      </c>
      <c r="C364" s="649">
        <v>10.538</v>
      </c>
      <c r="D364" s="649">
        <v>4.637</v>
      </c>
      <c r="E364" s="649">
        <v>16.43</v>
      </c>
      <c r="F364" s="649">
        <v>14.39</v>
      </c>
      <c r="G364" s="649">
        <v>1.152</v>
      </c>
      <c r="H364" s="649">
        <v>1.01</v>
      </c>
      <c r="I364" s="649">
        <v>22.315</v>
      </c>
      <c r="J364" s="649">
        <v>22.606</v>
      </c>
      <c r="K364" s="649">
        <v>-0.505</v>
      </c>
      <c r="L364" s="649">
        <v>-1.0</v>
      </c>
      <c r="M364" s="649">
        <v>-1.0</v>
      </c>
      <c r="N364" s="649">
        <v>2.0</v>
      </c>
      <c r="O364" s="649">
        <v>-1.0</v>
      </c>
      <c r="P364" s="649">
        <v>-1.0</v>
      </c>
      <c r="Q364" s="649">
        <v>-1.0</v>
      </c>
      <c r="R364" s="649">
        <v>1.0</v>
      </c>
      <c r="S364" s="649">
        <v>-1.0</v>
      </c>
      <c r="T364" s="649">
        <v>21.503</v>
      </c>
      <c r="U364" s="649">
        <v>22.84</v>
      </c>
      <c r="V364" s="649">
        <v>22.759</v>
      </c>
    </row>
    <row r="365">
      <c r="A365" s="649">
        <v>2318.0</v>
      </c>
      <c r="B365" s="649">
        <v>0.0</v>
      </c>
      <c r="C365" s="649">
        <v>10.538</v>
      </c>
      <c r="D365" s="649">
        <v>4.637</v>
      </c>
      <c r="E365" s="649">
        <v>16.43</v>
      </c>
      <c r="F365" s="649">
        <v>14.39</v>
      </c>
      <c r="G365" s="649">
        <v>1.294</v>
      </c>
      <c r="H365" s="649">
        <v>1.01</v>
      </c>
      <c r="I365" s="649">
        <v>9.477</v>
      </c>
      <c r="J365" s="649">
        <v>11.012</v>
      </c>
      <c r="K365" s="649">
        <v>0.999</v>
      </c>
      <c r="L365" s="649">
        <v>-1.0</v>
      </c>
      <c r="M365" s="649">
        <v>-1.0</v>
      </c>
      <c r="N365" s="649">
        <v>-1.0</v>
      </c>
      <c r="O365" s="649">
        <v>-1.0</v>
      </c>
      <c r="P365" s="649">
        <v>-1.0</v>
      </c>
      <c r="Q365" s="649">
        <v>1.0</v>
      </c>
      <c r="R365" s="649">
        <v>1.0</v>
      </c>
      <c r="S365" s="649">
        <v>-1.0</v>
      </c>
      <c r="T365" s="649">
        <v>10.521</v>
      </c>
      <c r="U365" s="649">
        <v>11.152</v>
      </c>
      <c r="V365" s="649">
        <v>11.157</v>
      </c>
    </row>
    <row r="366">
      <c r="A366" s="649">
        <v>2319.0</v>
      </c>
      <c r="B366" s="649">
        <v>0.0</v>
      </c>
      <c r="C366" s="649">
        <v>10.538</v>
      </c>
      <c r="D366" s="649">
        <v>4.637</v>
      </c>
      <c r="E366" s="649">
        <v>16.43</v>
      </c>
      <c r="F366" s="649">
        <v>14.39</v>
      </c>
      <c r="G366" s="649">
        <v>0.651</v>
      </c>
      <c r="H366" s="649">
        <v>1.01</v>
      </c>
      <c r="I366" s="649">
        <v>22.848</v>
      </c>
      <c r="J366" s="649">
        <v>13.858</v>
      </c>
      <c r="K366" s="649">
        <v>1.0</v>
      </c>
      <c r="L366" s="649">
        <v>-1.0</v>
      </c>
      <c r="M366" s="649">
        <v>-1.0</v>
      </c>
      <c r="N366" s="649">
        <v>-1.0</v>
      </c>
      <c r="O366" s="649">
        <v>-1.0</v>
      </c>
      <c r="P366" s="649">
        <v>-1.0</v>
      </c>
      <c r="Q366" s="649">
        <v>5.0</v>
      </c>
      <c r="R366" s="649">
        <v>1.0</v>
      </c>
      <c r="S366" s="649">
        <v>-1.0</v>
      </c>
      <c r="T366" s="649">
        <v>13.163</v>
      </c>
      <c r="U366" s="649">
        <v>14.017</v>
      </c>
      <c r="V366" s="649">
        <v>13.907</v>
      </c>
    </row>
    <row r="367">
      <c r="A367" s="649">
        <v>2320.0</v>
      </c>
      <c r="B367" s="649">
        <v>0.0</v>
      </c>
      <c r="C367" s="649">
        <v>10.54</v>
      </c>
      <c r="D367" s="649">
        <v>4.637</v>
      </c>
      <c r="E367" s="649">
        <v>16.43</v>
      </c>
      <c r="F367" s="649">
        <v>14.39</v>
      </c>
      <c r="G367" s="649">
        <v>3.613</v>
      </c>
      <c r="H367" s="649">
        <v>2.01</v>
      </c>
      <c r="I367" s="649">
        <v>11.09</v>
      </c>
      <c r="J367" s="649">
        <v>30.291</v>
      </c>
      <c r="K367" s="649">
        <v>0.996</v>
      </c>
      <c r="L367" s="649">
        <v>-1.0</v>
      </c>
      <c r="M367" s="649">
        <v>-1.0</v>
      </c>
      <c r="N367" s="649">
        <v>-1.0</v>
      </c>
      <c r="O367" s="649">
        <v>-1.0</v>
      </c>
      <c r="P367" s="649">
        <v>-1.0</v>
      </c>
      <c r="Q367" s="649">
        <v>1.0</v>
      </c>
      <c r="R367" s="649">
        <v>1.0</v>
      </c>
      <c r="S367" s="649">
        <v>-1.0</v>
      </c>
      <c r="T367" s="649">
        <v>29.857</v>
      </c>
      <c r="U367" s="649">
        <v>30.84</v>
      </c>
      <c r="V367" s="649">
        <v>31.245</v>
      </c>
    </row>
    <row r="368">
      <c r="A368" s="649">
        <v>2321.0</v>
      </c>
      <c r="B368" s="649">
        <v>0.0</v>
      </c>
      <c r="C368" s="649">
        <v>10.538</v>
      </c>
      <c r="D368" s="649">
        <v>4.637</v>
      </c>
      <c r="E368" s="649">
        <v>16.43</v>
      </c>
      <c r="F368" s="649">
        <v>14.39</v>
      </c>
      <c r="G368" s="649">
        <v>3.539</v>
      </c>
      <c r="H368" s="649">
        <v>2.01</v>
      </c>
      <c r="I368" s="649">
        <v>11.195</v>
      </c>
      <c r="J368" s="649">
        <v>33.453</v>
      </c>
      <c r="K368" s="649">
        <v>0.998</v>
      </c>
      <c r="L368" s="649">
        <v>-1.0</v>
      </c>
      <c r="M368" s="649">
        <v>-1.0</v>
      </c>
      <c r="N368" s="649">
        <v>-1.0</v>
      </c>
      <c r="O368" s="649">
        <v>-1.0</v>
      </c>
      <c r="P368" s="649">
        <v>-1.0</v>
      </c>
      <c r="Q368" s="649">
        <v>1.0</v>
      </c>
      <c r="R368" s="649">
        <v>1.0</v>
      </c>
      <c r="S368" s="649">
        <v>-1.0</v>
      </c>
      <c r="T368" s="649">
        <v>33.557</v>
      </c>
      <c r="U368" s="649">
        <v>33.912</v>
      </c>
      <c r="V368" s="649">
        <v>34.056</v>
      </c>
    </row>
    <row r="369">
      <c r="A369" s="649">
        <v>2322.0</v>
      </c>
      <c r="B369" s="649">
        <v>0.0</v>
      </c>
      <c r="C369" s="649">
        <v>10.54</v>
      </c>
      <c r="D369" s="649">
        <v>4.637</v>
      </c>
      <c r="E369" s="649">
        <v>16.43</v>
      </c>
      <c r="F369" s="649">
        <v>14.39</v>
      </c>
      <c r="G369" s="649">
        <v>3.683</v>
      </c>
      <c r="H369" s="649">
        <v>1.01</v>
      </c>
      <c r="I369" s="649">
        <v>22.671</v>
      </c>
      <c r="J369" s="649">
        <v>74.911</v>
      </c>
      <c r="K369" s="649">
        <v>0.999</v>
      </c>
      <c r="L369" s="649">
        <v>-1.0</v>
      </c>
      <c r="M369" s="649">
        <v>-1.0</v>
      </c>
      <c r="N369" s="649">
        <v>-1.0</v>
      </c>
      <c r="O369" s="649">
        <v>-1.0</v>
      </c>
      <c r="P369" s="649">
        <v>-1.0</v>
      </c>
      <c r="Q369" s="649">
        <v>1.0</v>
      </c>
      <c r="R369" s="649">
        <v>1.0</v>
      </c>
      <c r="S369" s="649">
        <v>-1.0</v>
      </c>
      <c r="T369" s="649">
        <v>71.207</v>
      </c>
      <c r="U369" s="649">
        <v>75.673</v>
      </c>
      <c r="V369" s="649">
        <v>75.329</v>
      </c>
    </row>
    <row r="370">
      <c r="A370" s="649">
        <v>2323.0</v>
      </c>
      <c r="B370" s="649">
        <v>0.0</v>
      </c>
      <c r="C370" s="649">
        <v>10.538</v>
      </c>
      <c r="D370" s="649">
        <v>4.637</v>
      </c>
      <c r="E370" s="649">
        <v>16.43</v>
      </c>
      <c r="F370" s="649">
        <v>14.39</v>
      </c>
      <c r="G370" s="649">
        <v>3.58</v>
      </c>
      <c r="H370" s="649">
        <v>1.01</v>
      </c>
      <c r="I370" s="649">
        <v>23.26</v>
      </c>
      <c r="J370" s="649">
        <v>71.099</v>
      </c>
      <c r="K370" s="649">
        <v>1.0</v>
      </c>
      <c r="L370" s="649">
        <v>-1.0</v>
      </c>
      <c r="M370" s="649">
        <v>-1.0</v>
      </c>
      <c r="N370" s="649">
        <v>-1.0</v>
      </c>
      <c r="O370" s="649">
        <v>-1.0</v>
      </c>
      <c r="P370" s="649">
        <v>-1.0</v>
      </c>
      <c r="Q370" s="649">
        <v>1.0</v>
      </c>
      <c r="R370" s="649">
        <v>1.0</v>
      </c>
      <c r="S370" s="649">
        <v>-1.0</v>
      </c>
      <c r="T370" s="649">
        <v>67.436</v>
      </c>
      <c r="U370" s="649">
        <v>71.819</v>
      </c>
      <c r="V370" s="649">
        <v>71.648</v>
      </c>
    </row>
    <row r="371">
      <c r="A371" s="649">
        <v>2324.0</v>
      </c>
      <c r="B371" s="649">
        <v>0.0</v>
      </c>
      <c r="C371" s="649">
        <v>10.538</v>
      </c>
      <c r="D371" s="649">
        <v>4.637</v>
      </c>
      <c r="E371" s="649">
        <v>16.43</v>
      </c>
      <c r="F371" s="649">
        <v>14.39</v>
      </c>
      <c r="G371" s="649">
        <v>3.549</v>
      </c>
      <c r="H371" s="649">
        <v>1.01</v>
      </c>
      <c r="I371" s="649">
        <v>22.982</v>
      </c>
      <c r="J371" s="649">
        <v>74.911</v>
      </c>
      <c r="K371" s="649">
        <v>0.999</v>
      </c>
      <c r="L371" s="649">
        <v>-1.0</v>
      </c>
      <c r="M371" s="649">
        <v>-1.0</v>
      </c>
      <c r="N371" s="649">
        <v>-1.0</v>
      </c>
      <c r="O371" s="649">
        <v>-1.0</v>
      </c>
      <c r="P371" s="649">
        <v>-1.0</v>
      </c>
      <c r="Q371" s="649">
        <v>1.0</v>
      </c>
      <c r="R371" s="649">
        <v>1.0</v>
      </c>
      <c r="S371" s="649">
        <v>-1.0</v>
      </c>
      <c r="T371" s="649">
        <v>74.552</v>
      </c>
      <c r="U371" s="649">
        <v>75.637</v>
      </c>
      <c r="V371" s="649">
        <v>75.224</v>
      </c>
    </row>
    <row r="372">
      <c r="A372" s="649">
        <v>2325.0</v>
      </c>
      <c r="B372" s="649">
        <v>0.0</v>
      </c>
      <c r="C372" s="649">
        <v>10.538</v>
      </c>
      <c r="D372" s="649">
        <v>5.253</v>
      </c>
      <c r="E372" s="649">
        <v>16.91</v>
      </c>
      <c r="F372" s="649">
        <v>15.45</v>
      </c>
      <c r="G372" s="649">
        <v>3.582</v>
      </c>
      <c r="H372" s="649">
        <v>1.01</v>
      </c>
      <c r="I372" s="649">
        <v>27.582</v>
      </c>
      <c r="J372" s="649">
        <v>93.255</v>
      </c>
      <c r="K372" s="649">
        <v>0.999</v>
      </c>
      <c r="L372" s="649">
        <v>-1.0</v>
      </c>
      <c r="M372" s="649">
        <v>-1.0</v>
      </c>
      <c r="N372" s="649">
        <v>-1.0</v>
      </c>
      <c r="O372" s="649">
        <v>-1.0</v>
      </c>
      <c r="P372" s="649">
        <v>-1.0</v>
      </c>
      <c r="Q372" s="649">
        <v>1.0</v>
      </c>
      <c r="R372" s="649">
        <v>1.0</v>
      </c>
      <c r="S372" s="649">
        <v>-1.0</v>
      </c>
      <c r="T372" s="649">
        <v>89.156</v>
      </c>
      <c r="U372" s="649">
        <v>94.05</v>
      </c>
      <c r="V372" s="649">
        <v>93.48</v>
      </c>
    </row>
    <row r="373">
      <c r="A373" s="649">
        <v>2338.0</v>
      </c>
      <c r="B373" s="649">
        <v>0.0</v>
      </c>
      <c r="C373" s="649">
        <v>10.538</v>
      </c>
      <c r="D373" s="649">
        <v>5.253</v>
      </c>
      <c r="E373" s="649">
        <v>16.91</v>
      </c>
      <c r="F373" s="649">
        <v>15.45</v>
      </c>
      <c r="G373" s="649">
        <v>1.28</v>
      </c>
      <c r="H373" s="649">
        <v>2.01</v>
      </c>
      <c r="I373" s="649">
        <v>11.084</v>
      </c>
      <c r="J373" s="649">
        <v>13.584</v>
      </c>
      <c r="K373" s="649">
        <v>0.996</v>
      </c>
      <c r="L373" s="649">
        <v>-1.0</v>
      </c>
      <c r="M373" s="649">
        <v>-1.0</v>
      </c>
      <c r="N373" s="649">
        <v>-1.0</v>
      </c>
      <c r="O373" s="649">
        <v>-1.0</v>
      </c>
      <c r="P373" s="649">
        <v>-1.0</v>
      </c>
      <c r="Q373" s="649">
        <v>1.0</v>
      </c>
      <c r="R373" s="649">
        <v>1.0</v>
      </c>
      <c r="S373" s="649">
        <v>-1.0</v>
      </c>
      <c r="T373" s="649">
        <v>13.609</v>
      </c>
      <c r="U373" s="649">
        <v>13.666</v>
      </c>
      <c r="V373" s="649">
        <v>13.643</v>
      </c>
    </row>
    <row r="374">
      <c r="A374" s="649">
        <v>2339.0</v>
      </c>
      <c r="B374" s="649">
        <v>0.0</v>
      </c>
      <c r="C374" s="649">
        <v>10.538</v>
      </c>
      <c r="D374" s="649">
        <v>5.253</v>
      </c>
      <c r="E374" s="649">
        <v>16.91</v>
      </c>
      <c r="F374" s="649">
        <v>15.45</v>
      </c>
      <c r="G374" s="649">
        <v>3.576</v>
      </c>
      <c r="H374" s="649">
        <v>2.01</v>
      </c>
      <c r="I374" s="649">
        <v>16.496</v>
      </c>
      <c r="J374" s="649">
        <v>53.748</v>
      </c>
      <c r="K374" s="649">
        <v>0.994</v>
      </c>
      <c r="L374" s="649">
        <v>-1.0</v>
      </c>
      <c r="M374" s="649">
        <v>-1.0</v>
      </c>
      <c r="N374" s="649">
        <v>-1.0</v>
      </c>
      <c r="O374" s="649">
        <v>-1.0</v>
      </c>
      <c r="P374" s="649">
        <v>-1.0</v>
      </c>
      <c r="Q374" s="649">
        <v>1.0</v>
      </c>
      <c r="R374" s="649">
        <v>1.0</v>
      </c>
      <c r="S374" s="649">
        <v>-1.0</v>
      </c>
      <c r="T374" s="649">
        <v>53.469</v>
      </c>
      <c r="U374" s="649">
        <v>54.265</v>
      </c>
      <c r="V374" s="649">
        <v>54.095</v>
      </c>
    </row>
    <row r="375">
      <c r="A375" s="649">
        <v>2340.0</v>
      </c>
      <c r="B375" s="649">
        <v>0.0</v>
      </c>
      <c r="C375" s="649">
        <v>10.538</v>
      </c>
      <c r="D375" s="649">
        <v>5.253</v>
      </c>
      <c r="E375" s="649">
        <v>16.91</v>
      </c>
      <c r="F375" s="649">
        <v>15.45</v>
      </c>
      <c r="G375" s="649">
        <v>3.758</v>
      </c>
      <c r="H375" s="649">
        <v>2.01</v>
      </c>
      <c r="I375" s="649">
        <v>16.334</v>
      </c>
      <c r="J375" s="649">
        <v>56.36</v>
      </c>
      <c r="K375" s="649">
        <v>0.997</v>
      </c>
      <c r="L375" s="649">
        <v>-1.0</v>
      </c>
      <c r="M375" s="649">
        <v>-1.0</v>
      </c>
      <c r="N375" s="649">
        <v>-1.0</v>
      </c>
      <c r="O375" s="649">
        <v>-1.0</v>
      </c>
      <c r="P375" s="649">
        <v>-1.0</v>
      </c>
      <c r="Q375" s="649">
        <v>1.0</v>
      </c>
      <c r="R375" s="649">
        <v>1.0</v>
      </c>
      <c r="S375" s="649">
        <v>-1.0</v>
      </c>
      <c r="T375" s="649">
        <v>54.329</v>
      </c>
      <c r="U375" s="649">
        <v>56.907</v>
      </c>
      <c r="V375" s="649">
        <v>56.698</v>
      </c>
    </row>
    <row r="376">
      <c r="A376" s="649">
        <v>2341.0</v>
      </c>
      <c r="B376" s="649">
        <v>0.0</v>
      </c>
      <c r="C376" s="649">
        <v>10.538</v>
      </c>
      <c r="D376" s="649">
        <v>5.253</v>
      </c>
      <c r="E376" s="649">
        <v>16.91</v>
      </c>
      <c r="F376" s="649">
        <v>15.45</v>
      </c>
      <c r="G376" s="649">
        <v>3.598</v>
      </c>
      <c r="H376" s="649">
        <v>2.01</v>
      </c>
      <c r="I376" s="649">
        <v>14.016</v>
      </c>
      <c r="J376" s="649">
        <v>46.883</v>
      </c>
      <c r="K376" s="649">
        <v>0.997</v>
      </c>
      <c r="L376" s="649">
        <v>-1.0</v>
      </c>
      <c r="M376" s="649">
        <v>-1.0</v>
      </c>
      <c r="N376" s="649">
        <v>-1.0</v>
      </c>
      <c r="O376" s="649">
        <v>-1.0</v>
      </c>
      <c r="P376" s="649">
        <v>-1.0</v>
      </c>
      <c r="Q376" s="649">
        <v>1.0</v>
      </c>
      <c r="R376" s="649">
        <v>1.0</v>
      </c>
      <c r="S376" s="649">
        <v>-1.0</v>
      </c>
      <c r="T376" s="649">
        <v>45.095</v>
      </c>
      <c r="U376" s="649">
        <v>47.367</v>
      </c>
      <c r="V376" s="649">
        <v>47.162</v>
      </c>
    </row>
    <row r="377">
      <c r="A377" s="649">
        <v>2342.0</v>
      </c>
      <c r="B377" s="649">
        <v>0.0</v>
      </c>
      <c r="C377" s="649">
        <v>10.538</v>
      </c>
      <c r="D377" s="649">
        <v>5.253</v>
      </c>
      <c r="E377" s="649">
        <v>16.91</v>
      </c>
      <c r="F377" s="649">
        <v>15.45</v>
      </c>
      <c r="G377" s="649">
        <v>3.627</v>
      </c>
      <c r="H377" s="649">
        <v>2.01</v>
      </c>
      <c r="I377" s="649">
        <v>13.718</v>
      </c>
      <c r="J377" s="649">
        <v>42.281</v>
      </c>
      <c r="K377" s="649">
        <v>0.995</v>
      </c>
      <c r="L377" s="649">
        <v>-1.0</v>
      </c>
      <c r="M377" s="649">
        <v>-1.0</v>
      </c>
      <c r="N377" s="649">
        <v>-1.0</v>
      </c>
      <c r="O377" s="649">
        <v>-1.0</v>
      </c>
      <c r="P377" s="649">
        <v>-1.0</v>
      </c>
      <c r="Q377" s="649">
        <v>1.0</v>
      </c>
      <c r="R377" s="649">
        <v>1.0</v>
      </c>
      <c r="S377" s="649">
        <v>-1.0</v>
      </c>
      <c r="T377" s="649">
        <v>40.654</v>
      </c>
      <c r="U377" s="649">
        <v>42.793</v>
      </c>
      <c r="V377" s="649">
        <v>42.868</v>
      </c>
    </row>
    <row r="378">
      <c r="A378" s="649">
        <v>2343.0</v>
      </c>
      <c r="B378" s="649">
        <v>0.0</v>
      </c>
      <c r="C378" s="649">
        <v>10.539</v>
      </c>
      <c r="D378" s="649">
        <v>5.253</v>
      </c>
      <c r="E378" s="649">
        <v>16.91</v>
      </c>
      <c r="F378" s="649">
        <v>15.45</v>
      </c>
      <c r="G378" s="649">
        <v>1.211</v>
      </c>
      <c r="H378" s="649">
        <v>2.01</v>
      </c>
      <c r="I378" s="649">
        <v>9.244</v>
      </c>
      <c r="J378" s="649">
        <v>9.751</v>
      </c>
      <c r="K378" s="649">
        <v>1.0</v>
      </c>
      <c r="L378" s="649">
        <v>-1.0</v>
      </c>
      <c r="M378" s="649">
        <v>-1.0</v>
      </c>
      <c r="N378" s="649">
        <v>-1.0</v>
      </c>
      <c r="O378" s="649">
        <v>-1.0</v>
      </c>
      <c r="P378" s="649">
        <v>-1.0</v>
      </c>
      <c r="Q378" s="649">
        <v>1.0</v>
      </c>
      <c r="R378" s="649">
        <v>1.0</v>
      </c>
      <c r="S378" s="649">
        <v>-1.0</v>
      </c>
      <c r="T378" s="649">
        <v>9.871</v>
      </c>
      <c r="U378" s="649">
        <v>9.903</v>
      </c>
      <c r="V378" s="649">
        <v>9.92</v>
      </c>
    </row>
    <row r="379">
      <c r="A379" s="649">
        <v>2344.0</v>
      </c>
      <c r="B379" s="649">
        <v>0.0</v>
      </c>
      <c r="C379" s="649">
        <v>10.538</v>
      </c>
      <c r="D379" s="649">
        <v>5.253</v>
      </c>
      <c r="E379" s="649">
        <v>16.91</v>
      </c>
      <c r="F379" s="649">
        <v>15.45</v>
      </c>
      <c r="G379" s="649">
        <v>1.221</v>
      </c>
      <c r="H379" s="649">
        <v>2.01</v>
      </c>
      <c r="I379" s="649">
        <v>4.704</v>
      </c>
      <c r="J379" s="649">
        <v>5.281</v>
      </c>
      <c r="K379" s="649">
        <v>1.0</v>
      </c>
      <c r="L379" s="649">
        <v>-1.0</v>
      </c>
      <c r="M379" s="649">
        <v>-1.0</v>
      </c>
      <c r="N379" s="649">
        <v>-1.0</v>
      </c>
      <c r="O379" s="649">
        <v>-1.0</v>
      </c>
      <c r="P379" s="649">
        <v>-1.0</v>
      </c>
      <c r="Q379" s="649">
        <v>1.0</v>
      </c>
      <c r="R379" s="649">
        <v>1.0</v>
      </c>
      <c r="S379" s="649">
        <v>-1.0</v>
      </c>
      <c r="T379" s="649">
        <v>5.343</v>
      </c>
      <c r="U379" s="649">
        <v>5.352</v>
      </c>
      <c r="V379" s="649">
        <v>5.387</v>
      </c>
    </row>
    <row r="380">
      <c r="A380" s="649">
        <v>2346.0</v>
      </c>
      <c r="B380" s="649">
        <v>0.0</v>
      </c>
      <c r="C380" s="649">
        <v>10.538</v>
      </c>
      <c r="D380" s="649">
        <v>5.253</v>
      </c>
      <c r="E380" s="649">
        <v>16.91</v>
      </c>
      <c r="F380" s="649">
        <v>15.45</v>
      </c>
      <c r="G380" s="649">
        <v>1.263</v>
      </c>
      <c r="H380" s="649">
        <v>2.01</v>
      </c>
      <c r="I380" s="649">
        <v>13.847</v>
      </c>
      <c r="J380" s="649">
        <v>16.781</v>
      </c>
      <c r="K380" s="649">
        <v>-0.336</v>
      </c>
      <c r="L380" s="649">
        <v>-1.0</v>
      </c>
      <c r="M380" s="649">
        <v>-1.0</v>
      </c>
      <c r="N380" s="649">
        <v>3.0</v>
      </c>
      <c r="O380" s="649">
        <v>-1.0</v>
      </c>
      <c r="P380" s="649">
        <v>-1.0</v>
      </c>
      <c r="Q380" s="649">
        <v>-1.0</v>
      </c>
      <c r="R380" s="649">
        <v>1.0</v>
      </c>
      <c r="S380" s="649">
        <v>-1.0</v>
      </c>
      <c r="T380" s="649">
        <v>16.908</v>
      </c>
      <c r="U380" s="649">
        <v>16.966</v>
      </c>
      <c r="V380" s="649">
        <v>16.837</v>
      </c>
    </row>
    <row r="381">
      <c r="A381" s="649">
        <v>2347.0</v>
      </c>
      <c r="B381" s="649">
        <v>0.0</v>
      </c>
      <c r="C381" s="649">
        <v>10.538</v>
      </c>
      <c r="D381" s="649">
        <v>5.253</v>
      </c>
      <c r="E381" s="649">
        <v>16.91</v>
      </c>
      <c r="F381" s="649">
        <v>15.45</v>
      </c>
      <c r="G381" s="649">
        <v>1.22</v>
      </c>
      <c r="H381" s="649">
        <v>2.01</v>
      </c>
      <c r="I381" s="649">
        <v>4.662</v>
      </c>
      <c r="J381" s="649">
        <v>5.335</v>
      </c>
      <c r="K381" s="649">
        <v>1.0</v>
      </c>
      <c r="L381" s="649">
        <v>-1.0</v>
      </c>
      <c r="M381" s="649">
        <v>-1.0</v>
      </c>
      <c r="N381" s="649">
        <v>-1.0</v>
      </c>
      <c r="O381" s="649">
        <v>-1.0</v>
      </c>
      <c r="P381" s="649">
        <v>-1.0</v>
      </c>
      <c r="Q381" s="649">
        <v>1.0</v>
      </c>
      <c r="R381" s="649">
        <v>1.0</v>
      </c>
      <c r="S381" s="649">
        <v>-1.0</v>
      </c>
      <c r="T381" s="649">
        <v>5.242</v>
      </c>
      <c r="U381" s="649">
        <v>5.417</v>
      </c>
      <c r="V381" s="649">
        <v>5.419</v>
      </c>
    </row>
    <row r="382">
      <c r="A382" s="649">
        <v>2349.0</v>
      </c>
      <c r="B382" s="649">
        <v>0.0</v>
      </c>
      <c r="C382" s="649">
        <v>10.539</v>
      </c>
      <c r="D382" s="649">
        <v>5.253</v>
      </c>
      <c r="E382" s="649">
        <v>16.91</v>
      </c>
      <c r="F382" s="649">
        <v>15.45</v>
      </c>
      <c r="G382" s="649">
        <v>0.666</v>
      </c>
      <c r="H382" s="649">
        <v>2.01</v>
      </c>
      <c r="I382" s="649">
        <v>13.836</v>
      </c>
      <c r="J382" s="649">
        <v>8.055</v>
      </c>
      <c r="K382" s="649">
        <v>0.998</v>
      </c>
      <c r="L382" s="649">
        <v>-1.0</v>
      </c>
      <c r="M382" s="649">
        <v>-1.0</v>
      </c>
      <c r="N382" s="649">
        <v>-1.0</v>
      </c>
      <c r="O382" s="649">
        <v>-1.0</v>
      </c>
      <c r="P382" s="649">
        <v>-1.0</v>
      </c>
      <c r="Q382" s="649">
        <v>3.0</v>
      </c>
      <c r="R382" s="649">
        <v>1.0</v>
      </c>
      <c r="S382" s="649">
        <v>-1.0</v>
      </c>
      <c r="T382" s="649">
        <v>7.756</v>
      </c>
      <c r="U382" s="649">
        <v>8.142</v>
      </c>
      <c r="V382" s="649">
        <v>8.145</v>
      </c>
    </row>
    <row r="383">
      <c r="A383" s="649">
        <v>2350.0</v>
      </c>
      <c r="B383" s="649">
        <v>0.0</v>
      </c>
      <c r="C383" s="649">
        <v>10.54</v>
      </c>
      <c r="D383" s="649">
        <v>5.253</v>
      </c>
      <c r="E383" s="649">
        <v>16.91</v>
      </c>
      <c r="F383" s="649">
        <v>15.45</v>
      </c>
      <c r="G383" s="649">
        <v>1.009</v>
      </c>
      <c r="H383" s="649">
        <v>26.98</v>
      </c>
      <c r="I383" s="649">
        <v>24.489</v>
      </c>
      <c r="J383" s="649">
        <v>19.601</v>
      </c>
      <c r="K383" s="649">
        <v>1.0</v>
      </c>
      <c r="L383" s="649">
        <v>-1.0</v>
      </c>
      <c r="M383" s="649">
        <v>-1.0</v>
      </c>
      <c r="N383" s="649">
        <v>-1.0</v>
      </c>
      <c r="O383" s="649">
        <v>-1.0</v>
      </c>
      <c r="P383" s="649">
        <v>-1.0</v>
      </c>
      <c r="Q383" s="649">
        <v>1.0</v>
      </c>
      <c r="R383" s="649">
        <v>1.0</v>
      </c>
      <c r="S383" s="649">
        <v>-1.0</v>
      </c>
      <c r="T383" s="649">
        <v>18.812</v>
      </c>
      <c r="U383" s="649">
        <v>19.843</v>
      </c>
      <c r="V383" s="649">
        <v>19.829</v>
      </c>
    </row>
    <row r="384">
      <c r="A384" s="649">
        <v>2351.0</v>
      </c>
      <c r="B384" s="649">
        <v>0.0</v>
      </c>
      <c r="C384" s="649">
        <v>10.54</v>
      </c>
      <c r="D384" s="649">
        <v>5.253</v>
      </c>
      <c r="E384" s="649">
        <v>16.91</v>
      </c>
      <c r="F384" s="649">
        <v>15.45</v>
      </c>
      <c r="G384" s="649">
        <v>0.741</v>
      </c>
      <c r="H384" s="649">
        <v>26.98</v>
      </c>
      <c r="I384" s="649">
        <v>13.603</v>
      </c>
      <c r="J384" s="649">
        <v>8.697</v>
      </c>
      <c r="K384" s="649">
        <v>1.0</v>
      </c>
      <c r="L384" s="649">
        <v>-1.0</v>
      </c>
      <c r="M384" s="649">
        <v>-1.0</v>
      </c>
      <c r="N384" s="649">
        <v>-1.0</v>
      </c>
      <c r="O384" s="649">
        <v>-1.0</v>
      </c>
      <c r="P384" s="649">
        <v>-1.0</v>
      </c>
      <c r="Q384" s="649">
        <v>1.0</v>
      </c>
      <c r="R384" s="649">
        <v>1.0</v>
      </c>
      <c r="S384" s="649">
        <v>-1.0</v>
      </c>
      <c r="T384" s="649">
        <v>8.461</v>
      </c>
      <c r="U384" s="649">
        <v>8.8</v>
      </c>
      <c r="V384" s="649">
        <v>8.81</v>
      </c>
    </row>
    <row r="385">
      <c r="A385" s="649">
        <v>2354.0</v>
      </c>
      <c r="B385" s="649">
        <v>0.0</v>
      </c>
      <c r="C385" s="649">
        <v>10.538</v>
      </c>
      <c r="D385" s="649">
        <v>5.253</v>
      </c>
      <c r="E385" s="649">
        <v>16.91</v>
      </c>
      <c r="F385" s="649">
        <v>15.45</v>
      </c>
      <c r="G385" s="649">
        <v>3.878</v>
      </c>
      <c r="H385" s="649">
        <v>1.01</v>
      </c>
      <c r="I385" s="649">
        <v>26.031</v>
      </c>
      <c r="J385" s="649">
        <v>83.075</v>
      </c>
      <c r="K385" s="649">
        <v>0.999</v>
      </c>
      <c r="L385" s="649">
        <v>-1.0</v>
      </c>
      <c r="M385" s="649">
        <v>-1.0</v>
      </c>
      <c r="N385" s="649">
        <v>-1.0</v>
      </c>
      <c r="O385" s="649">
        <v>-1.0</v>
      </c>
      <c r="P385" s="649">
        <v>-1.0</v>
      </c>
      <c r="Q385" s="649">
        <v>1.0</v>
      </c>
      <c r="R385" s="649">
        <v>1.0</v>
      </c>
      <c r="S385" s="649">
        <v>-1.0</v>
      </c>
      <c r="T385" s="649">
        <v>80.484</v>
      </c>
      <c r="U385" s="649">
        <v>83.971</v>
      </c>
      <c r="V385" s="649">
        <v>83.823</v>
      </c>
    </row>
    <row r="386">
      <c r="A386" s="649">
        <v>2356.0</v>
      </c>
      <c r="B386" s="649">
        <v>0.0</v>
      </c>
      <c r="C386" s="649">
        <v>10.538</v>
      </c>
      <c r="D386" s="649">
        <v>5.253</v>
      </c>
      <c r="E386" s="649">
        <v>16.91</v>
      </c>
      <c r="F386" s="649">
        <v>15.45</v>
      </c>
      <c r="G386" s="649">
        <v>2.604</v>
      </c>
      <c r="H386" s="649">
        <v>1.01</v>
      </c>
      <c r="I386" s="649">
        <v>18.11</v>
      </c>
      <c r="J386" s="649">
        <v>42.576</v>
      </c>
      <c r="K386" s="649">
        <v>1.0</v>
      </c>
      <c r="L386" s="649">
        <v>-1.0</v>
      </c>
      <c r="M386" s="649">
        <v>-1.0</v>
      </c>
      <c r="N386" s="649">
        <v>-1.0</v>
      </c>
      <c r="O386" s="649">
        <v>-1.0</v>
      </c>
      <c r="P386" s="649">
        <v>-1.0</v>
      </c>
      <c r="Q386" s="649">
        <v>1.0</v>
      </c>
      <c r="R386" s="649">
        <v>1.0</v>
      </c>
      <c r="S386" s="649">
        <v>-1.0</v>
      </c>
      <c r="T386" s="649">
        <v>40.533</v>
      </c>
      <c r="U386" s="649">
        <v>43.046</v>
      </c>
      <c r="V386" s="649">
        <v>42.854</v>
      </c>
    </row>
    <row r="387">
      <c r="A387" s="649">
        <v>2357.0</v>
      </c>
      <c r="B387" s="649">
        <v>0.0</v>
      </c>
      <c r="C387" s="649">
        <v>10.539</v>
      </c>
      <c r="D387" s="649">
        <v>5.253</v>
      </c>
      <c r="E387" s="649">
        <v>16.91</v>
      </c>
      <c r="F387" s="649">
        <v>15.45</v>
      </c>
      <c r="G387" s="649">
        <v>1.33</v>
      </c>
      <c r="H387" s="649">
        <v>1.01</v>
      </c>
      <c r="I387" s="649">
        <v>9.332</v>
      </c>
      <c r="J387" s="649">
        <v>10.583</v>
      </c>
      <c r="K387" s="649">
        <v>1.0</v>
      </c>
      <c r="L387" s="649">
        <v>-1.0</v>
      </c>
      <c r="M387" s="649">
        <v>-1.0</v>
      </c>
      <c r="N387" s="649">
        <v>-1.0</v>
      </c>
      <c r="O387" s="649">
        <v>-1.0</v>
      </c>
      <c r="P387" s="649">
        <v>-1.0</v>
      </c>
      <c r="Q387" s="649">
        <v>1.0</v>
      </c>
      <c r="R387" s="649">
        <v>1.0</v>
      </c>
      <c r="S387" s="649">
        <v>-1.0</v>
      </c>
      <c r="T387" s="649">
        <v>10.137</v>
      </c>
      <c r="U387" s="649">
        <v>10.754</v>
      </c>
      <c r="V387" s="649">
        <v>10.792</v>
      </c>
    </row>
    <row r="388">
      <c r="A388" s="649">
        <v>2358.0</v>
      </c>
      <c r="B388" s="649">
        <v>0.0</v>
      </c>
      <c r="C388" s="649">
        <v>10.539</v>
      </c>
      <c r="D388" s="649">
        <v>5.253</v>
      </c>
      <c r="E388" s="649">
        <v>16.91</v>
      </c>
      <c r="F388" s="649">
        <v>15.45</v>
      </c>
      <c r="G388" s="649">
        <v>1.23</v>
      </c>
      <c r="H388" s="649">
        <v>1.01</v>
      </c>
      <c r="I388" s="649">
        <v>27.479</v>
      </c>
      <c r="J388" s="649">
        <v>32.593</v>
      </c>
      <c r="K388" s="649">
        <v>-0.503</v>
      </c>
      <c r="L388" s="649">
        <v>-1.0</v>
      </c>
      <c r="M388" s="649">
        <v>-1.0</v>
      </c>
      <c r="N388" s="649">
        <v>2.0</v>
      </c>
      <c r="O388" s="649">
        <v>-1.0</v>
      </c>
      <c r="P388" s="649">
        <v>-1.0</v>
      </c>
      <c r="Q388" s="649">
        <v>-1.0</v>
      </c>
      <c r="R388" s="649">
        <v>1.0</v>
      </c>
      <c r="S388" s="649">
        <v>-1.0</v>
      </c>
      <c r="T388" s="649">
        <v>31.279</v>
      </c>
      <c r="U388" s="649">
        <v>32.874</v>
      </c>
      <c r="V388" s="649">
        <v>32.642</v>
      </c>
    </row>
    <row r="389">
      <c r="A389" s="649">
        <v>2359.0</v>
      </c>
      <c r="B389" s="649">
        <v>0.0</v>
      </c>
      <c r="C389" s="649">
        <v>10.538</v>
      </c>
      <c r="D389" s="649">
        <v>5.253</v>
      </c>
      <c r="E389" s="649">
        <v>16.91</v>
      </c>
      <c r="F389" s="649">
        <v>15.45</v>
      </c>
      <c r="G389" s="649">
        <v>1.609</v>
      </c>
      <c r="H389" s="649">
        <v>1.01</v>
      </c>
      <c r="I389" s="649">
        <v>9.178</v>
      </c>
      <c r="J389" s="649">
        <v>13.863</v>
      </c>
      <c r="K389" s="649">
        <v>1.0</v>
      </c>
      <c r="L389" s="649">
        <v>-1.0</v>
      </c>
      <c r="M389" s="649">
        <v>-1.0</v>
      </c>
      <c r="N389" s="649">
        <v>-1.0</v>
      </c>
      <c r="O389" s="649">
        <v>-1.0</v>
      </c>
      <c r="P389" s="649">
        <v>-1.0</v>
      </c>
      <c r="Q389" s="649">
        <v>1.0</v>
      </c>
      <c r="R389" s="649">
        <v>1.0</v>
      </c>
      <c r="S389" s="649">
        <v>-1.0</v>
      </c>
      <c r="T389" s="649">
        <v>14.023</v>
      </c>
      <c r="U389" s="649">
        <v>14.06</v>
      </c>
      <c r="V389" s="649">
        <v>13.974</v>
      </c>
    </row>
    <row r="390">
      <c r="A390" s="649">
        <v>2361.0</v>
      </c>
      <c r="B390" s="649">
        <v>0.0</v>
      </c>
      <c r="C390" s="649">
        <v>10.538</v>
      </c>
      <c r="D390" s="649">
        <v>5.253</v>
      </c>
      <c r="E390" s="649">
        <v>16.91</v>
      </c>
      <c r="F390" s="649">
        <v>15.45</v>
      </c>
      <c r="G390" s="649">
        <v>1.072</v>
      </c>
      <c r="H390" s="649">
        <v>1.01</v>
      </c>
      <c r="I390" s="649">
        <v>26.988</v>
      </c>
      <c r="J390" s="649">
        <v>27.18</v>
      </c>
      <c r="K390" s="649">
        <v>0.999</v>
      </c>
      <c r="L390" s="649">
        <v>-1.0</v>
      </c>
      <c r="M390" s="649">
        <v>-1.0</v>
      </c>
      <c r="N390" s="649">
        <v>-1.0</v>
      </c>
      <c r="O390" s="649">
        <v>-1.0</v>
      </c>
      <c r="P390" s="649">
        <v>-1.0</v>
      </c>
      <c r="Q390" s="649">
        <v>2.0</v>
      </c>
      <c r="R390" s="649">
        <v>1.0</v>
      </c>
      <c r="S390" s="649">
        <v>-1.0</v>
      </c>
      <c r="T390" s="649">
        <v>27.351</v>
      </c>
      <c r="U390" s="649">
        <v>27.425</v>
      </c>
      <c r="V390" s="649">
        <v>27.253</v>
      </c>
    </row>
    <row r="391">
      <c r="A391" s="649">
        <v>2365.0</v>
      </c>
      <c r="B391" s="649">
        <v>0.0</v>
      </c>
      <c r="C391" s="649">
        <v>10.539</v>
      </c>
      <c r="D391" s="649">
        <v>5.253</v>
      </c>
      <c r="E391" s="649">
        <v>16.91</v>
      </c>
      <c r="F391" s="649">
        <v>15.45</v>
      </c>
      <c r="G391" s="649">
        <v>1.221</v>
      </c>
      <c r="H391" s="649">
        <v>2.01</v>
      </c>
      <c r="I391" s="649">
        <v>8.973</v>
      </c>
      <c r="J391" s="649">
        <v>9.099</v>
      </c>
      <c r="K391" s="649">
        <v>1.0</v>
      </c>
      <c r="L391" s="649">
        <v>-1.0</v>
      </c>
      <c r="M391" s="649">
        <v>-1.0</v>
      </c>
      <c r="N391" s="649">
        <v>-1.0</v>
      </c>
      <c r="O391" s="649">
        <v>-1.0</v>
      </c>
      <c r="P391" s="649">
        <v>-1.0</v>
      </c>
      <c r="Q391" s="649">
        <v>1.0</v>
      </c>
      <c r="R391" s="649">
        <v>1.0</v>
      </c>
      <c r="S391" s="649">
        <v>-1.0</v>
      </c>
      <c r="T391" s="649">
        <v>8.741</v>
      </c>
      <c r="U391" s="649">
        <v>9.259</v>
      </c>
      <c r="V391" s="649">
        <v>9.334</v>
      </c>
    </row>
    <row r="392">
      <c r="A392" s="649">
        <v>2366.0</v>
      </c>
      <c r="B392" s="649">
        <v>0.0</v>
      </c>
      <c r="C392" s="649">
        <v>10.538</v>
      </c>
      <c r="D392" s="649">
        <v>5.253</v>
      </c>
      <c r="E392" s="649">
        <v>16.91</v>
      </c>
      <c r="F392" s="649">
        <v>15.45</v>
      </c>
      <c r="G392" s="649">
        <v>2.73</v>
      </c>
      <c r="H392" s="649">
        <v>2.01</v>
      </c>
      <c r="I392" s="649">
        <v>4.717</v>
      </c>
      <c r="J392" s="649">
        <v>6.379</v>
      </c>
      <c r="K392" s="649">
        <v>1.0</v>
      </c>
      <c r="L392" s="649">
        <v>-1.0</v>
      </c>
      <c r="M392" s="649">
        <v>-1.0</v>
      </c>
      <c r="N392" s="649">
        <v>-1.0</v>
      </c>
      <c r="O392" s="649">
        <v>-1.0</v>
      </c>
      <c r="P392" s="649">
        <v>-1.0</v>
      </c>
      <c r="Q392" s="649">
        <v>1.0</v>
      </c>
      <c r="R392" s="649">
        <v>1.0</v>
      </c>
      <c r="S392" s="649">
        <v>-1.0</v>
      </c>
      <c r="T392" s="649">
        <v>6.718</v>
      </c>
      <c r="U392" s="649">
        <v>6.78</v>
      </c>
      <c r="V392" s="649">
        <v>7.854</v>
      </c>
    </row>
    <row r="393">
      <c r="A393" s="649">
        <v>2367.0</v>
      </c>
      <c r="B393" s="649">
        <v>0.0</v>
      </c>
      <c r="C393" s="649">
        <v>10.538</v>
      </c>
      <c r="D393" s="649">
        <v>5.253</v>
      </c>
      <c r="E393" s="649">
        <v>16.91</v>
      </c>
      <c r="F393" s="649">
        <v>15.45</v>
      </c>
      <c r="G393" s="649">
        <v>1.281</v>
      </c>
      <c r="H393" s="649">
        <v>2.01</v>
      </c>
      <c r="I393" s="649">
        <v>13.64</v>
      </c>
      <c r="J393" s="649">
        <v>15.802</v>
      </c>
      <c r="K393" s="649">
        <v>0.995</v>
      </c>
      <c r="L393" s="649">
        <v>-1.0</v>
      </c>
      <c r="M393" s="649">
        <v>-1.0</v>
      </c>
      <c r="N393" s="649">
        <v>-1.0</v>
      </c>
      <c r="O393" s="649">
        <v>-1.0</v>
      </c>
      <c r="P393" s="649">
        <v>-1.0</v>
      </c>
      <c r="Q393" s="649">
        <v>1.0</v>
      </c>
      <c r="R393" s="649">
        <v>1.0</v>
      </c>
      <c r="S393" s="649">
        <v>-1.0</v>
      </c>
      <c r="T393" s="649">
        <v>15.96</v>
      </c>
      <c r="U393" s="649">
        <v>15.986</v>
      </c>
      <c r="V393" s="649">
        <v>15.942</v>
      </c>
    </row>
    <row r="394">
      <c r="A394" s="649">
        <v>2369.0</v>
      </c>
      <c r="B394" s="649">
        <v>0.0</v>
      </c>
      <c r="C394" s="649">
        <v>10.538</v>
      </c>
      <c r="D394" s="649">
        <v>5.253</v>
      </c>
      <c r="E394" s="649">
        <v>16.91</v>
      </c>
      <c r="F394" s="649">
        <v>15.45</v>
      </c>
      <c r="G394" s="649">
        <v>1.387</v>
      </c>
      <c r="H394" s="649">
        <v>2.01</v>
      </c>
      <c r="I394" s="649">
        <v>13.904</v>
      </c>
      <c r="J394" s="649">
        <v>18.896</v>
      </c>
      <c r="K394" s="649">
        <v>-0.503</v>
      </c>
      <c r="L394" s="649">
        <v>-1.0</v>
      </c>
      <c r="M394" s="649">
        <v>-1.0</v>
      </c>
      <c r="N394" s="649">
        <v>2.0</v>
      </c>
      <c r="O394" s="649">
        <v>-1.0</v>
      </c>
      <c r="P394" s="649">
        <v>-1.0</v>
      </c>
      <c r="Q394" s="649">
        <v>-1.0</v>
      </c>
      <c r="R394" s="649">
        <v>1.0</v>
      </c>
      <c r="S394" s="649">
        <v>-1.0</v>
      </c>
      <c r="T394" s="649">
        <v>18.891</v>
      </c>
      <c r="U394" s="649">
        <v>19.097</v>
      </c>
      <c r="V394" s="649">
        <v>18.93</v>
      </c>
    </row>
    <row r="395">
      <c r="A395" s="649">
        <v>2372.0</v>
      </c>
      <c r="B395" s="649">
        <v>0.0</v>
      </c>
      <c r="C395" s="649">
        <v>10.539</v>
      </c>
      <c r="D395" s="649">
        <v>5.253</v>
      </c>
      <c r="E395" s="649">
        <v>16.91</v>
      </c>
      <c r="F395" s="649">
        <v>15.45</v>
      </c>
      <c r="G395" s="649">
        <v>0.629</v>
      </c>
      <c r="H395" s="649">
        <v>2.01</v>
      </c>
      <c r="I395" s="649">
        <v>13.641</v>
      </c>
      <c r="J395" s="649">
        <v>7.771</v>
      </c>
      <c r="K395" s="649">
        <v>1.002</v>
      </c>
      <c r="L395" s="649">
        <v>-1.0</v>
      </c>
      <c r="M395" s="649">
        <v>-1.0</v>
      </c>
      <c r="N395" s="649">
        <v>-1.0</v>
      </c>
      <c r="O395" s="649">
        <v>-1.0</v>
      </c>
      <c r="P395" s="649">
        <v>-1.0</v>
      </c>
      <c r="Q395" s="649">
        <v>3.0</v>
      </c>
      <c r="R395" s="649">
        <v>1.0</v>
      </c>
      <c r="S395" s="649">
        <v>-1.0</v>
      </c>
      <c r="T395" s="649">
        <v>7.521</v>
      </c>
      <c r="U395" s="649">
        <v>7.867</v>
      </c>
      <c r="V395" s="649">
        <v>7.837</v>
      </c>
    </row>
    <row r="396">
      <c r="A396" s="649">
        <v>2373.0</v>
      </c>
      <c r="B396" s="649">
        <v>0.0</v>
      </c>
      <c r="C396" s="649">
        <v>10.54</v>
      </c>
      <c r="D396" s="649">
        <v>5.253</v>
      </c>
      <c r="E396" s="649">
        <v>16.91</v>
      </c>
      <c r="F396" s="649">
        <v>15.45</v>
      </c>
      <c r="G396" s="649">
        <v>0.7</v>
      </c>
      <c r="H396" s="649">
        <v>26.98</v>
      </c>
      <c r="I396" s="649">
        <v>27.605</v>
      </c>
      <c r="J396" s="649">
        <v>17.226</v>
      </c>
      <c r="K396" s="649">
        <v>0.999</v>
      </c>
      <c r="L396" s="649">
        <v>-1.0</v>
      </c>
      <c r="M396" s="649">
        <v>-1.0</v>
      </c>
      <c r="N396" s="649">
        <v>-1.0</v>
      </c>
      <c r="O396" s="649">
        <v>-1.0</v>
      </c>
      <c r="P396" s="649">
        <v>-1.0</v>
      </c>
      <c r="Q396" s="649">
        <v>1.0</v>
      </c>
      <c r="R396" s="649">
        <v>1.0</v>
      </c>
      <c r="S396" s="649">
        <v>-1.0</v>
      </c>
      <c r="T396" s="649">
        <v>16.527</v>
      </c>
      <c r="U396" s="649">
        <v>17.37</v>
      </c>
      <c r="V396" s="649">
        <v>17.308</v>
      </c>
    </row>
    <row r="397">
      <c r="A397" s="649">
        <v>2374.0</v>
      </c>
      <c r="B397" s="649">
        <v>0.0</v>
      </c>
      <c r="C397" s="649">
        <v>10.538</v>
      </c>
      <c r="D397" s="649">
        <v>5.253</v>
      </c>
      <c r="E397" s="649">
        <v>16.91</v>
      </c>
      <c r="F397" s="649">
        <v>15.45</v>
      </c>
      <c r="G397" s="649">
        <v>0.747</v>
      </c>
      <c r="H397" s="649">
        <v>26.98</v>
      </c>
      <c r="I397" s="649">
        <v>13.732</v>
      </c>
      <c r="J397" s="649">
        <v>9.299</v>
      </c>
      <c r="K397" s="649">
        <v>1.0</v>
      </c>
      <c r="L397" s="649">
        <v>-1.0</v>
      </c>
      <c r="M397" s="649">
        <v>-1.0</v>
      </c>
      <c r="N397" s="649">
        <v>-1.0</v>
      </c>
      <c r="O397" s="649">
        <v>-1.0</v>
      </c>
      <c r="P397" s="649">
        <v>-1.0</v>
      </c>
      <c r="Q397" s="649">
        <v>1.0</v>
      </c>
      <c r="R397" s="649">
        <v>1.0</v>
      </c>
      <c r="S397" s="649">
        <v>-1.0</v>
      </c>
      <c r="T397" s="649">
        <v>8.958</v>
      </c>
      <c r="U397" s="649">
        <v>9.406</v>
      </c>
      <c r="V397" s="649">
        <v>9.378</v>
      </c>
    </row>
    <row r="398">
      <c r="A398" s="649">
        <v>2375.0</v>
      </c>
      <c r="B398" s="649">
        <v>0.0</v>
      </c>
      <c r="C398" s="649">
        <v>10.539</v>
      </c>
      <c r="D398" s="649">
        <v>5.253</v>
      </c>
      <c r="E398" s="649">
        <v>16.91</v>
      </c>
      <c r="F398" s="649">
        <v>15.45</v>
      </c>
      <c r="G398" s="649">
        <v>3.951</v>
      </c>
      <c r="H398" s="649">
        <v>1.01</v>
      </c>
      <c r="I398" s="650" t="s">
        <v>1051</v>
      </c>
      <c r="J398" s="649">
        <v>0.999</v>
      </c>
      <c r="K398" s="649">
        <v>-1.0</v>
      </c>
      <c r="L398" s="649">
        <v>-1.0</v>
      </c>
      <c r="M398" s="649">
        <v>-1.0</v>
      </c>
      <c r="N398" s="649">
        <v>-1.0</v>
      </c>
      <c r="O398" s="649">
        <v>-1.0</v>
      </c>
      <c r="P398" s="649">
        <v>1.0</v>
      </c>
      <c r="Q398" s="649">
        <v>1.0</v>
      </c>
      <c r="R398" s="649">
        <v>-1.0</v>
      </c>
      <c r="S398" s="650" t="s">
        <v>1052</v>
      </c>
      <c r="V398" s="651"/>
    </row>
    <row r="399">
      <c r="A399" s="649">
        <v>2376.0</v>
      </c>
      <c r="B399" s="649">
        <v>0.0</v>
      </c>
      <c r="C399" s="649">
        <v>10.539</v>
      </c>
      <c r="D399" s="649">
        <v>5.253</v>
      </c>
      <c r="E399" s="649">
        <v>16.91</v>
      </c>
      <c r="F399" s="649">
        <v>15.45</v>
      </c>
      <c r="G399" s="649">
        <v>4.122</v>
      </c>
      <c r="H399" s="649">
        <v>1.01</v>
      </c>
      <c r="I399" s="649">
        <v>25.958</v>
      </c>
      <c r="J399" s="649">
        <v>94.559</v>
      </c>
      <c r="K399" s="649">
        <v>0.999</v>
      </c>
      <c r="L399" s="649">
        <v>-1.0</v>
      </c>
      <c r="M399" s="649">
        <v>-1.0</v>
      </c>
      <c r="N399" s="649">
        <v>-1.0</v>
      </c>
      <c r="O399" s="649">
        <v>-1.0</v>
      </c>
      <c r="P399" s="649">
        <v>-1.0</v>
      </c>
      <c r="Q399" s="649">
        <v>1.0</v>
      </c>
      <c r="R399" s="649">
        <v>1.0</v>
      </c>
      <c r="S399" s="649">
        <v>-1.0</v>
      </c>
      <c r="T399" s="649">
        <v>94.317</v>
      </c>
      <c r="U399" s="649">
        <v>95.362</v>
      </c>
      <c r="V399" s="649">
        <v>95.096</v>
      </c>
    </row>
    <row r="400">
      <c r="A400" s="649">
        <v>2377.0</v>
      </c>
      <c r="B400" s="649">
        <v>0.0</v>
      </c>
      <c r="C400" s="649">
        <v>10.539</v>
      </c>
      <c r="D400" s="649">
        <v>5.253</v>
      </c>
      <c r="E400" s="649">
        <v>16.91</v>
      </c>
      <c r="F400" s="649">
        <v>15.45</v>
      </c>
      <c r="G400" s="649">
        <v>1.329</v>
      </c>
      <c r="H400" s="649">
        <v>1.01</v>
      </c>
      <c r="I400" s="649">
        <v>18.514</v>
      </c>
      <c r="J400" s="649">
        <v>23.905</v>
      </c>
      <c r="K400" s="649">
        <v>1.0</v>
      </c>
      <c r="L400" s="649">
        <v>-1.0</v>
      </c>
      <c r="M400" s="649">
        <v>-1.0</v>
      </c>
      <c r="N400" s="649">
        <v>-1.0</v>
      </c>
      <c r="O400" s="649">
        <v>-1.0</v>
      </c>
      <c r="P400" s="649">
        <v>-1.0</v>
      </c>
      <c r="Q400" s="649">
        <v>1.0</v>
      </c>
      <c r="R400" s="649">
        <v>1.0</v>
      </c>
      <c r="S400" s="649">
        <v>-1.0</v>
      </c>
      <c r="T400" s="649">
        <v>23.992</v>
      </c>
      <c r="U400" s="649">
        <v>24.119</v>
      </c>
      <c r="V400" s="649">
        <v>23.948</v>
      </c>
    </row>
    <row r="401">
      <c r="A401" s="649">
        <v>2378.0</v>
      </c>
      <c r="B401" s="649">
        <v>0.0</v>
      </c>
      <c r="C401" s="649">
        <v>10.539</v>
      </c>
      <c r="D401" s="649">
        <v>5.253</v>
      </c>
      <c r="E401" s="649">
        <v>16.91</v>
      </c>
      <c r="F401" s="649">
        <v>15.45</v>
      </c>
      <c r="G401" s="649">
        <v>1.214</v>
      </c>
      <c r="H401" s="649">
        <v>1.01</v>
      </c>
      <c r="I401" s="649">
        <v>9.249</v>
      </c>
      <c r="J401" s="649">
        <v>10.724</v>
      </c>
      <c r="K401" s="649">
        <v>1.0</v>
      </c>
      <c r="L401" s="649">
        <v>-1.0</v>
      </c>
      <c r="M401" s="649">
        <v>-1.0</v>
      </c>
      <c r="N401" s="649">
        <v>-1.0</v>
      </c>
      <c r="O401" s="649">
        <v>-1.0</v>
      </c>
      <c r="P401" s="649">
        <v>-1.0</v>
      </c>
      <c r="Q401" s="649">
        <v>1.0</v>
      </c>
      <c r="R401" s="649">
        <v>1.0</v>
      </c>
      <c r="S401" s="649">
        <v>-1.0</v>
      </c>
      <c r="T401" s="649">
        <v>10.345</v>
      </c>
      <c r="U401" s="649">
        <v>10.834</v>
      </c>
      <c r="V401" s="649">
        <v>10.787</v>
      </c>
    </row>
    <row r="402">
      <c r="A402" s="649">
        <v>2379.0</v>
      </c>
      <c r="B402" s="649">
        <v>0.0</v>
      </c>
      <c r="C402" s="649">
        <v>10.539</v>
      </c>
      <c r="D402" s="649">
        <v>5.253</v>
      </c>
      <c r="E402" s="649">
        <v>16.91</v>
      </c>
      <c r="F402" s="649">
        <v>15.45</v>
      </c>
      <c r="G402" s="649">
        <v>1.179</v>
      </c>
      <c r="H402" s="649">
        <v>1.01</v>
      </c>
      <c r="I402" s="649">
        <v>25.682</v>
      </c>
      <c r="J402" s="649">
        <v>25.784</v>
      </c>
      <c r="K402" s="649">
        <v>-0.503</v>
      </c>
      <c r="L402" s="649">
        <v>-1.0</v>
      </c>
      <c r="M402" s="649">
        <v>-1.0</v>
      </c>
      <c r="N402" s="649">
        <v>2.0</v>
      </c>
      <c r="O402" s="649">
        <v>-1.0</v>
      </c>
      <c r="P402" s="649">
        <v>-1.0</v>
      </c>
      <c r="Q402" s="649">
        <v>-1.0</v>
      </c>
      <c r="R402" s="649">
        <v>1.0</v>
      </c>
      <c r="S402" s="649">
        <v>-1.0</v>
      </c>
      <c r="T402" s="649">
        <v>24.62</v>
      </c>
      <c r="U402" s="649">
        <v>26.016</v>
      </c>
      <c r="V402" s="649">
        <v>25.979</v>
      </c>
    </row>
    <row r="403">
      <c r="A403" s="649">
        <v>2380.0</v>
      </c>
      <c r="B403" s="649">
        <v>0.0</v>
      </c>
      <c r="C403" s="649">
        <v>10.539</v>
      </c>
      <c r="D403" s="649">
        <v>5.253</v>
      </c>
      <c r="E403" s="649">
        <v>16.91</v>
      </c>
      <c r="F403" s="649">
        <v>15.45</v>
      </c>
      <c r="G403" s="649">
        <v>1.132</v>
      </c>
      <c r="H403" s="649">
        <v>1.01</v>
      </c>
      <c r="I403" s="649">
        <v>9.324</v>
      </c>
      <c r="J403" s="649">
        <v>10.189</v>
      </c>
      <c r="K403" s="649">
        <v>1.0</v>
      </c>
      <c r="L403" s="649">
        <v>-1.0</v>
      </c>
      <c r="M403" s="649">
        <v>-1.0</v>
      </c>
      <c r="N403" s="649">
        <v>-1.0</v>
      </c>
      <c r="O403" s="649">
        <v>-1.0</v>
      </c>
      <c r="P403" s="649">
        <v>-1.0</v>
      </c>
      <c r="Q403" s="649">
        <v>1.0</v>
      </c>
      <c r="R403" s="649">
        <v>1.0</v>
      </c>
      <c r="S403" s="649">
        <v>-1.0</v>
      </c>
      <c r="T403" s="649">
        <v>9.737</v>
      </c>
      <c r="U403" s="649">
        <v>10.297</v>
      </c>
      <c r="V403" s="649">
        <v>10.236</v>
      </c>
    </row>
    <row r="404">
      <c r="A404" s="649">
        <v>2382.0</v>
      </c>
      <c r="B404" s="649">
        <v>0.0</v>
      </c>
      <c r="C404" s="649">
        <v>10.539</v>
      </c>
      <c r="D404" s="649">
        <v>5.253</v>
      </c>
      <c r="E404" s="649">
        <v>16.91</v>
      </c>
      <c r="F404" s="649">
        <v>15.45</v>
      </c>
      <c r="G404" s="649">
        <v>0.631</v>
      </c>
      <c r="H404" s="649">
        <v>1.01</v>
      </c>
      <c r="I404" s="649">
        <v>26.875</v>
      </c>
      <c r="J404" s="649">
        <v>15.754</v>
      </c>
      <c r="K404" s="649">
        <v>1.0</v>
      </c>
      <c r="L404" s="649">
        <v>-1.0</v>
      </c>
      <c r="M404" s="649">
        <v>-1.0</v>
      </c>
      <c r="N404" s="649">
        <v>-1.0</v>
      </c>
      <c r="O404" s="649">
        <v>-1.0</v>
      </c>
      <c r="P404" s="649">
        <v>-1.0</v>
      </c>
      <c r="Q404" s="649">
        <v>3.0</v>
      </c>
      <c r="R404" s="649">
        <v>1.0</v>
      </c>
      <c r="S404" s="649">
        <v>-1.0</v>
      </c>
      <c r="T404" s="649">
        <v>14.974</v>
      </c>
      <c r="U404" s="649">
        <v>15.872</v>
      </c>
      <c r="V404" s="649">
        <v>15.805</v>
      </c>
    </row>
    <row r="405">
      <c r="A405" s="649">
        <v>2383.0</v>
      </c>
      <c r="B405" s="649">
        <v>0.0</v>
      </c>
      <c r="C405" s="649">
        <v>10.539</v>
      </c>
      <c r="D405" s="649">
        <v>5.253</v>
      </c>
      <c r="E405" s="649">
        <v>16.91</v>
      </c>
      <c r="F405" s="649">
        <v>15.45</v>
      </c>
      <c r="G405" s="649">
        <v>3.935</v>
      </c>
      <c r="H405" s="649">
        <v>1.01</v>
      </c>
      <c r="I405" s="649">
        <v>27.959</v>
      </c>
      <c r="J405" s="649">
        <v>78.051</v>
      </c>
      <c r="K405" s="649">
        <v>0.998</v>
      </c>
      <c r="L405" s="649">
        <v>-1.0</v>
      </c>
      <c r="M405" s="649">
        <v>-1.0</v>
      </c>
      <c r="N405" s="649">
        <v>-1.0</v>
      </c>
      <c r="O405" s="649">
        <v>-1.0</v>
      </c>
      <c r="P405" s="649">
        <v>-1.0</v>
      </c>
      <c r="Q405" s="649">
        <v>1.0</v>
      </c>
      <c r="R405" s="649">
        <v>1.0</v>
      </c>
      <c r="S405" s="649">
        <v>-1.0</v>
      </c>
      <c r="T405" s="649">
        <v>74.417</v>
      </c>
      <c r="U405" s="649">
        <v>78.808</v>
      </c>
      <c r="V405" s="649">
        <v>79.298</v>
      </c>
    </row>
    <row r="406">
      <c r="A406" s="649">
        <v>2384.0</v>
      </c>
      <c r="B406" s="649">
        <v>0.0</v>
      </c>
      <c r="C406" s="649">
        <v>10.54</v>
      </c>
      <c r="D406" s="649">
        <v>5.253</v>
      </c>
      <c r="E406" s="649">
        <v>16.91</v>
      </c>
      <c r="F406" s="649">
        <v>15.45</v>
      </c>
      <c r="G406" s="649">
        <v>3.642</v>
      </c>
      <c r="H406" s="649">
        <v>2.01</v>
      </c>
      <c r="I406" s="649">
        <v>13.602</v>
      </c>
      <c r="J406" s="649">
        <v>42.706</v>
      </c>
      <c r="K406" s="649">
        <v>0.998</v>
      </c>
      <c r="L406" s="649">
        <v>-1.0</v>
      </c>
      <c r="M406" s="649">
        <v>-1.0</v>
      </c>
      <c r="N406" s="649">
        <v>-1.0</v>
      </c>
      <c r="O406" s="649">
        <v>-1.0</v>
      </c>
      <c r="P406" s="649">
        <v>-1.0</v>
      </c>
      <c r="Q406" s="649">
        <v>1.0</v>
      </c>
      <c r="R406" s="649">
        <v>1.0</v>
      </c>
      <c r="S406" s="649">
        <v>-1.0</v>
      </c>
      <c r="T406" s="649">
        <v>41.485</v>
      </c>
      <c r="U406" s="649">
        <v>43.181</v>
      </c>
      <c r="V406" s="649">
        <v>43.255</v>
      </c>
    </row>
    <row r="407">
      <c r="A407" s="649">
        <v>2385.0</v>
      </c>
      <c r="B407" s="649">
        <v>0.0</v>
      </c>
      <c r="C407" s="649">
        <v>10.539</v>
      </c>
      <c r="D407" s="649">
        <v>5.253</v>
      </c>
      <c r="E407" s="649">
        <v>16.91</v>
      </c>
      <c r="F407" s="649">
        <v>15.45</v>
      </c>
      <c r="G407" s="649">
        <v>3.778</v>
      </c>
      <c r="H407" s="649">
        <v>2.01</v>
      </c>
      <c r="I407" s="649">
        <v>13.956</v>
      </c>
      <c r="J407" s="649">
        <v>50.968</v>
      </c>
      <c r="K407" s="649">
        <v>0.999</v>
      </c>
      <c r="L407" s="649">
        <v>-1.0</v>
      </c>
      <c r="M407" s="649">
        <v>-1.0</v>
      </c>
      <c r="N407" s="649">
        <v>-1.0</v>
      </c>
      <c r="O407" s="649">
        <v>-1.0</v>
      </c>
      <c r="P407" s="649">
        <v>-1.0</v>
      </c>
      <c r="Q407" s="649">
        <v>1.0</v>
      </c>
      <c r="R407" s="649">
        <v>1.0</v>
      </c>
      <c r="S407" s="649">
        <v>-1.0</v>
      </c>
      <c r="T407" s="649">
        <v>51.302</v>
      </c>
      <c r="U407" s="649">
        <v>51.401</v>
      </c>
      <c r="V407" s="649">
        <v>51.111</v>
      </c>
    </row>
    <row r="408">
      <c r="A408" s="649">
        <v>2386.0</v>
      </c>
      <c r="B408" s="649">
        <v>0.0</v>
      </c>
      <c r="C408" s="649">
        <v>10.539</v>
      </c>
      <c r="D408" s="649">
        <v>5.253</v>
      </c>
      <c r="E408" s="649">
        <v>16.91</v>
      </c>
      <c r="F408" s="649">
        <v>15.45</v>
      </c>
      <c r="G408" s="649">
        <v>3.99</v>
      </c>
      <c r="H408" s="649">
        <v>2.01</v>
      </c>
      <c r="I408" s="649">
        <v>13.958</v>
      </c>
      <c r="J408" s="649">
        <v>53.218</v>
      </c>
      <c r="K408" s="649">
        <v>0.998</v>
      </c>
      <c r="L408" s="649">
        <v>-1.0</v>
      </c>
      <c r="M408" s="649">
        <v>-1.0</v>
      </c>
      <c r="N408" s="649">
        <v>-1.0</v>
      </c>
      <c r="O408" s="649">
        <v>-1.0</v>
      </c>
      <c r="P408" s="649">
        <v>-1.0</v>
      </c>
      <c r="Q408" s="649">
        <v>1.0</v>
      </c>
      <c r="R408" s="649">
        <v>1.0</v>
      </c>
      <c r="S408" s="649">
        <v>-1.0</v>
      </c>
      <c r="T408" s="649">
        <v>51.203</v>
      </c>
      <c r="U408" s="649">
        <v>53.669</v>
      </c>
      <c r="V408" s="649">
        <v>53.416</v>
      </c>
    </row>
    <row r="409">
      <c r="A409" s="649">
        <v>2387.0</v>
      </c>
      <c r="B409" s="649">
        <v>0.0</v>
      </c>
      <c r="C409" s="649">
        <v>10.539</v>
      </c>
      <c r="D409" s="649">
        <v>5.253</v>
      </c>
      <c r="E409" s="649">
        <v>16.91</v>
      </c>
      <c r="F409" s="649">
        <v>15.45</v>
      </c>
      <c r="G409" s="649">
        <v>4.18</v>
      </c>
      <c r="H409" s="649">
        <v>2.01</v>
      </c>
      <c r="I409" s="649">
        <v>13.43</v>
      </c>
      <c r="J409" s="649">
        <v>48.493</v>
      </c>
      <c r="K409" s="649">
        <v>0.905</v>
      </c>
      <c r="L409" s="649">
        <v>-1.0</v>
      </c>
      <c r="M409" s="649">
        <v>-1.0</v>
      </c>
      <c r="N409" s="649">
        <v>-1.0</v>
      </c>
      <c r="O409" s="649">
        <v>-1.0</v>
      </c>
      <c r="P409" s="649">
        <v>-1.0</v>
      </c>
      <c r="Q409" s="649">
        <v>1.0</v>
      </c>
      <c r="R409" s="649">
        <v>1.0</v>
      </c>
      <c r="S409" s="649">
        <v>-1.0</v>
      </c>
      <c r="T409" s="649">
        <v>46.553</v>
      </c>
      <c r="U409" s="649">
        <v>49.046</v>
      </c>
      <c r="V409" s="649">
        <v>49.123</v>
      </c>
    </row>
    <row r="410">
      <c r="A410" s="649">
        <v>2388.0</v>
      </c>
      <c r="B410" s="649">
        <v>0.0</v>
      </c>
      <c r="C410" s="649">
        <v>10.539</v>
      </c>
      <c r="D410" s="649">
        <v>5.253</v>
      </c>
      <c r="E410" s="649">
        <v>16.91</v>
      </c>
      <c r="F410" s="649">
        <v>15.45</v>
      </c>
      <c r="G410" s="649">
        <v>1.431</v>
      </c>
      <c r="H410" s="649">
        <v>2.01</v>
      </c>
      <c r="I410" s="649">
        <v>9.344</v>
      </c>
      <c r="J410" s="649">
        <v>13.058</v>
      </c>
      <c r="K410" s="649">
        <v>0.998</v>
      </c>
      <c r="L410" s="649">
        <v>-1.0</v>
      </c>
      <c r="M410" s="649">
        <v>-1.0</v>
      </c>
      <c r="N410" s="649">
        <v>-1.0</v>
      </c>
      <c r="O410" s="649">
        <v>-1.0</v>
      </c>
      <c r="P410" s="649">
        <v>-1.0</v>
      </c>
      <c r="Q410" s="649">
        <v>1.0</v>
      </c>
      <c r="R410" s="649">
        <v>1.0</v>
      </c>
      <c r="S410" s="649">
        <v>-1.0</v>
      </c>
      <c r="T410" s="649">
        <v>12.545</v>
      </c>
      <c r="U410" s="649">
        <v>13.189</v>
      </c>
      <c r="V410" s="649">
        <v>13.098</v>
      </c>
    </row>
    <row r="411">
      <c r="A411" s="649">
        <v>2389.0</v>
      </c>
      <c r="B411" s="649">
        <v>0.0</v>
      </c>
      <c r="C411" s="649">
        <v>10.539</v>
      </c>
      <c r="D411" s="649">
        <v>5.253</v>
      </c>
      <c r="E411" s="649">
        <v>16.91</v>
      </c>
      <c r="F411" s="649">
        <v>15.45</v>
      </c>
      <c r="G411" s="649">
        <v>2.25</v>
      </c>
      <c r="H411" s="649">
        <v>2.01</v>
      </c>
      <c r="I411" s="649">
        <v>4.649</v>
      </c>
      <c r="J411" s="649">
        <v>9.533</v>
      </c>
      <c r="K411" s="649">
        <v>1.0</v>
      </c>
      <c r="L411" s="649">
        <v>-1.0</v>
      </c>
      <c r="M411" s="649">
        <v>-1.0</v>
      </c>
      <c r="N411" s="649">
        <v>-1.0</v>
      </c>
      <c r="O411" s="649">
        <v>-1.0</v>
      </c>
      <c r="P411" s="649">
        <v>-1.0</v>
      </c>
      <c r="Q411" s="649">
        <v>1.0</v>
      </c>
      <c r="R411" s="649">
        <v>1.0</v>
      </c>
      <c r="S411" s="649">
        <v>-1.0</v>
      </c>
      <c r="T411" s="649">
        <v>9.372</v>
      </c>
      <c r="U411" s="649">
        <v>9.677</v>
      </c>
      <c r="V411" s="649">
        <v>9.754</v>
      </c>
    </row>
    <row r="412">
      <c r="A412" s="649">
        <v>2390.0</v>
      </c>
      <c r="B412" s="649">
        <v>0.0</v>
      </c>
      <c r="C412" s="649">
        <v>10.539</v>
      </c>
      <c r="D412" s="649">
        <v>5.253</v>
      </c>
      <c r="E412" s="649">
        <v>16.91</v>
      </c>
      <c r="F412" s="649">
        <v>15.45</v>
      </c>
      <c r="G412" s="649">
        <v>1.394</v>
      </c>
      <c r="H412" s="649">
        <v>2.01</v>
      </c>
      <c r="I412" s="649">
        <v>13.878</v>
      </c>
      <c r="J412" s="649">
        <v>18.024</v>
      </c>
      <c r="K412" s="649">
        <v>-0.336</v>
      </c>
      <c r="L412" s="649">
        <v>-1.0</v>
      </c>
      <c r="M412" s="649">
        <v>-1.0</v>
      </c>
      <c r="N412" s="649">
        <v>3.0</v>
      </c>
      <c r="O412" s="649">
        <v>-1.0</v>
      </c>
      <c r="P412" s="649">
        <v>-1.0</v>
      </c>
      <c r="Q412" s="649">
        <v>-1.0</v>
      </c>
      <c r="R412" s="649">
        <v>1.0</v>
      </c>
      <c r="S412" s="649">
        <v>-1.0</v>
      </c>
      <c r="T412" s="649">
        <v>18.18</v>
      </c>
      <c r="U412" s="649">
        <v>18.21</v>
      </c>
      <c r="V412" s="649">
        <v>18.128</v>
      </c>
    </row>
    <row r="413">
      <c r="A413" s="649">
        <v>2391.0</v>
      </c>
      <c r="B413" s="649">
        <v>0.0</v>
      </c>
      <c r="C413" s="649">
        <v>10.54</v>
      </c>
      <c r="D413" s="649">
        <v>5.253</v>
      </c>
      <c r="E413" s="649">
        <v>16.91</v>
      </c>
      <c r="F413" s="649">
        <v>15.45</v>
      </c>
      <c r="G413" s="649">
        <v>1.303</v>
      </c>
      <c r="H413" s="649">
        <v>2.01</v>
      </c>
      <c r="I413" s="649">
        <v>13.729</v>
      </c>
      <c r="J413" s="649">
        <v>16.54</v>
      </c>
      <c r="K413" s="649">
        <v>0.995</v>
      </c>
      <c r="L413" s="649">
        <v>-1.0</v>
      </c>
      <c r="M413" s="649">
        <v>-1.0</v>
      </c>
      <c r="N413" s="649">
        <v>-1.0</v>
      </c>
      <c r="O413" s="649">
        <v>-1.0</v>
      </c>
      <c r="P413" s="649">
        <v>-1.0</v>
      </c>
      <c r="Q413" s="649">
        <v>1.0</v>
      </c>
      <c r="R413" s="649">
        <v>1.0</v>
      </c>
      <c r="S413" s="649">
        <v>-1.0</v>
      </c>
      <c r="T413" s="649">
        <v>16.727</v>
      </c>
      <c r="U413" s="649">
        <v>16.737</v>
      </c>
      <c r="V413" s="649">
        <v>16.649</v>
      </c>
    </row>
    <row r="414">
      <c r="A414" s="649">
        <v>2392.0</v>
      </c>
      <c r="B414" s="649">
        <v>0.0</v>
      </c>
      <c r="C414" s="649">
        <v>10.54</v>
      </c>
      <c r="D414" s="649">
        <v>5.253</v>
      </c>
      <c r="E414" s="649">
        <v>16.91</v>
      </c>
      <c r="F414" s="649">
        <v>15.45</v>
      </c>
      <c r="G414" s="649">
        <v>0.777</v>
      </c>
      <c r="H414" s="649">
        <v>2.01</v>
      </c>
      <c r="I414" s="649">
        <v>13.612</v>
      </c>
      <c r="J414" s="649">
        <v>9.908</v>
      </c>
      <c r="K414" s="649">
        <v>0.998</v>
      </c>
      <c r="L414" s="649">
        <v>-1.0</v>
      </c>
      <c r="M414" s="649">
        <v>-1.0</v>
      </c>
      <c r="N414" s="649">
        <v>-1.0</v>
      </c>
      <c r="O414" s="649">
        <v>-1.0</v>
      </c>
      <c r="P414" s="649">
        <v>-1.0</v>
      </c>
      <c r="Q414" s="649">
        <v>3.0</v>
      </c>
      <c r="R414" s="649">
        <v>1.0</v>
      </c>
      <c r="S414" s="649">
        <v>-1.0</v>
      </c>
      <c r="T414" s="649">
        <v>9.901</v>
      </c>
      <c r="U414" s="649">
        <v>9.995</v>
      </c>
      <c r="V414" s="649">
        <v>9.963</v>
      </c>
    </row>
    <row r="415">
      <c r="A415" s="649">
        <v>2393.0</v>
      </c>
      <c r="B415" s="649">
        <v>0.0</v>
      </c>
      <c r="C415" s="649">
        <v>10.54</v>
      </c>
      <c r="D415" s="649">
        <v>5.253</v>
      </c>
      <c r="E415" s="649">
        <v>16.91</v>
      </c>
      <c r="F415" s="649">
        <v>15.45</v>
      </c>
      <c r="G415" s="649">
        <v>0.657</v>
      </c>
      <c r="H415" s="649">
        <v>26.98</v>
      </c>
      <c r="I415" s="649">
        <v>13.834</v>
      </c>
      <c r="J415" s="649">
        <v>8.896</v>
      </c>
      <c r="K415" s="649">
        <v>1.0</v>
      </c>
      <c r="L415" s="649">
        <v>-1.0</v>
      </c>
      <c r="M415" s="649">
        <v>-1.0</v>
      </c>
      <c r="N415" s="649">
        <v>-1.0</v>
      </c>
      <c r="O415" s="649">
        <v>-1.0</v>
      </c>
      <c r="P415" s="649">
        <v>-1.0</v>
      </c>
      <c r="Q415" s="649">
        <v>1.0</v>
      </c>
      <c r="R415" s="649">
        <v>1.0</v>
      </c>
      <c r="S415" s="649">
        <v>-1.0</v>
      </c>
      <c r="T415" s="649">
        <v>8.643</v>
      </c>
      <c r="U415" s="649">
        <v>9.0</v>
      </c>
      <c r="V415" s="649">
        <v>8.911</v>
      </c>
    </row>
    <row r="416">
      <c r="A416" s="649">
        <v>2394.0</v>
      </c>
      <c r="B416" s="649">
        <v>0.0</v>
      </c>
      <c r="C416" s="649">
        <v>10.539</v>
      </c>
      <c r="D416" s="649">
        <v>5.253</v>
      </c>
      <c r="E416" s="649">
        <v>16.91</v>
      </c>
      <c r="F416" s="649">
        <v>15.45</v>
      </c>
      <c r="G416" s="649">
        <v>0.812</v>
      </c>
      <c r="H416" s="649">
        <v>26.98</v>
      </c>
      <c r="I416" s="649">
        <v>24.846</v>
      </c>
      <c r="J416" s="649">
        <v>15.732</v>
      </c>
      <c r="K416" s="649">
        <v>0.999</v>
      </c>
      <c r="L416" s="649">
        <v>-1.0</v>
      </c>
      <c r="M416" s="649">
        <v>-1.0</v>
      </c>
      <c r="N416" s="649">
        <v>-1.0</v>
      </c>
      <c r="O416" s="649">
        <v>-1.0</v>
      </c>
      <c r="P416" s="649">
        <v>-1.0</v>
      </c>
      <c r="Q416" s="649">
        <v>1.0</v>
      </c>
      <c r="R416" s="649">
        <v>1.0</v>
      </c>
      <c r="S416" s="649">
        <v>-1.0</v>
      </c>
      <c r="T416" s="649">
        <v>15.19</v>
      </c>
      <c r="U416" s="649">
        <v>15.882</v>
      </c>
      <c r="V416" s="649">
        <v>15.929</v>
      </c>
    </row>
    <row r="417">
      <c r="A417" s="649">
        <v>2395.0</v>
      </c>
      <c r="B417" s="649">
        <v>0.0</v>
      </c>
      <c r="C417" s="649">
        <v>10.539</v>
      </c>
      <c r="D417" s="649">
        <v>5.253</v>
      </c>
      <c r="E417" s="649">
        <v>16.91</v>
      </c>
      <c r="F417" s="649">
        <v>15.45</v>
      </c>
      <c r="G417" s="649">
        <v>0.333</v>
      </c>
      <c r="H417" s="649">
        <v>1.01</v>
      </c>
      <c r="I417" s="649">
        <v>26.864</v>
      </c>
      <c r="J417" s="649">
        <v>8.469</v>
      </c>
      <c r="K417" s="649">
        <v>0.998</v>
      </c>
      <c r="L417" s="649">
        <v>-1.0</v>
      </c>
      <c r="M417" s="649">
        <v>-1.0</v>
      </c>
      <c r="N417" s="649">
        <v>-1.0</v>
      </c>
      <c r="O417" s="649">
        <v>-1.0</v>
      </c>
      <c r="P417" s="649">
        <v>-1.0</v>
      </c>
      <c r="Q417" s="649">
        <v>1.0</v>
      </c>
      <c r="R417" s="649">
        <v>1.0</v>
      </c>
      <c r="S417" s="649">
        <v>-1.0</v>
      </c>
      <c r="T417" s="649">
        <v>8.113</v>
      </c>
      <c r="U417" s="649">
        <v>8.547</v>
      </c>
      <c r="V417" s="649">
        <v>8.489</v>
      </c>
    </row>
    <row r="418">
      <c r="A418" s="649">
        <v>2396.0</v>
      </c>
      <c r="B418" s="649">
        <v>0.0</v>
      </c>
      <c r="C418" s="649">
        <v>10.539</v>
      </c>
      <c r="D418" s="649">
        <v>5.253</v>
      </c>
      <c r="E418" s="649">
        <v>16.91</v>
      </c>
      <c r="F418" s="649">
        <v>15.45</v>
      </c>
      <c r="G418" s="649">
        <v>5.382</v>
      </c>
      <c r="H418" s="649">
        <v>1.01</v>
      </c>
      <c r="I418" s="650" t="s">
        <v>1053</v>
      </c>
      <c r="J418" s="649">
        <v>0.999</v>
      </c>
      <c r="K418" s="649">
        <v>-1.0</v>
      </c>
      <c r="L418" s="649">
        <v>-1.0</v>
      </c>
      <c r="M418" s="649">
        <v>-1.0</v>
      </c>
      <c r="N418" s="649">
        <v>-1.0</v>
      </c>
      <c r="O418" s="649">
        <v>-1.0</v>
      </c>
      <c r="P418" s="649">
        <v>1.0</v>
      </c>
      <c r="Q418" s="649">
        <v>1.0</v>
      </c>
      <c r="R418" s="650" t="s">
        <v>1054</v>
      </c>
      <c r="U418" s="651"/>
      <c r="V418" s="651"/>
    </row>
    <row r="419">
      <c r="A419" s="649">
        <v>2397.0</v>
      </c>
      <c r="B419" s="649">
        <v>0.0</v>
      </c>
      <c r="C419" s="649">
        <v>10.54</v>
      </c>
      <c r="D419" s="649">
        <v>5.253</v>
      </c>
      <c r="E419" s="649">
        <v>16.91</v>
      </c>
      <c r="F419" s="649">
        <v>15.45</v>
      </c>
      <c r="G419" s="649">
        <v>0.373</v>
      </c>
      <c r="H419" s="649">
        <v>1.01</v>
      </c>
      <c r="I419" s="649">
        <v>27.567</v>
      </c>
      <c r="J419" s="649">
        <v>8.539</v>
      </c>
      <c r="K419" s="649">
        <v>0.998</v>
      </c>
      <c r="L419" s="649">
        <v>-1.0</v>
      </c>
      <c r="M419" s="649">
        <v>-1.0</v>
      </c>
      <c r="N419" s="649">
        <v>-1.0</v>
      </c>
      <c r="O419" s="649">
        <v>-1.0</v>
      </c>
      <c r="P419" s="649">
        <v>-1.0</v>
      </c>
      <c r="Q419" s="649">
        <v>1.0</v>
      </c>
      <c r="R419" s="649">
        <v>1.0</v>
      </c>
      <c r="S419" s="649">
        <v>-1.0</v>
      </c>
      <c r="T419" s="649">
        <v>8.308</v>
      </c>
      <c r="U419" s="649">
        <v>8.609</v>
      </c>
      <c r="V419" s="649">
        <v>8.609</v>
      </c>
    </row>
    <row r="420">
      <c r="A420" s="649">
        <v>2398.0</v>
      </c>
      <c r="B420" s="649">
        <v>0.0</v>
      </c>
      <c r="C420" s="649">
        <v>10.539</v>
      </c>
      <c r="D420" s="649">
        <v>5.253</v>
      </c>
      <c r="E420" s="649">
        <v>16.91</v>
      </c>
      <c r="F420" s="649">
        <v>15.45</v>
      </c>
      <c r="G420" s="649">
        <v>3.641</v>
      </c>
      <c r="H420" s="649">
        <v>1.01</v>
      </c>
      <c r="I420" s="649">
        <v>31.06</v>
      </c>
      <c r="J420" s="649">
        <v>97.814</v>
      </c>
      <c r="K420" s="649">
        <v>0.999</v>
      </c>
      <c r="L420" s="649">
        <v>-1.0</v>
      </c>
      <c r="M420" s="649">
        <v>-1.0</v>
      </c>
      <c r="N420" s="649">
        <v>-1.0</v>
      </c>
      <c r="O420" s="649">
        <v>-1.0</v>
      </c>
      <c r="P420" s="649">
        <v>-1.0</v>
      </c>
      <c r="Q420" s="649">
        <v>1.0</v>
      </c>
      <c r="R420" s="649">
        <v>1.0</v>
      </c>
      <c r="S420" s="649">
        <v>-1.0</v>
      </c>
      <c r="T420" s="649">
        <v>98.254</v>
      </c>
      <c r="U420" s="649">
        <v>98.799</v>
      </c>
      <c r="V420" s="649">
        <v>98.358</v>
      </c>
    </row>
    <row r="421">
      <c r="A421" s="649">
        <v>2399.0</v>
      </c>
      <c r="B421" s="649">
        <v>0.0</v>
      </c>
      <c r="C421" s="649">
        <v>10.539</v>
      </c>
      <c r="D421" s="649">
        <v>5.253</v>
      </c>
      <c r="E421" s="649">
        <v>16.91</v>
      </c>
      <c r="F421" s="649">
        <v>15.45</v>
      </c>
      <c r="G421" s="649">
        <v>1.242</v>
      </c>
      <c r="H421" s="649">
        <v>1.01</v>
      </c>
      <c r="I421" s="649">
        <v>18.137</v>
      </c>
      <c r="J421" s="649">
        <v>19.189</v>
      </c>
      <c r="K421" s="649">
        <v>1.0</v>
      </c>
      <c r="L421" s="649">
        <v>-1.0</v>
      </c>
      <c r="M421" s="649">
        <v>-1.0</v>
      </c>
      <c r="N421" s="649">
        <v>-1.0</v>
      </c>
      <c r="O421" s="649">
        <v>-1.0</v>
      </c>
      <c r="P421" s="649">
        <v>-1.0</v>
      </c>
      <c r="Q421" s="649">
        <v>1.0</v>
      </c>
      <c r="R421" s="649">
        <v>1.0</v>
      </c>
      <c r="S421" s="649">
        <v>-1.0</v>
      </c>
      <c r="T421" s="649">
        <v>19.214</v>
      </c>
      <c r="U421" s="649">
        <v>19.384</v>
      </c>
      <c r="V421" s="649">
        <v>19.391</v>
      </c>
    </row>
    <row r="422">
      <c r="A422" s="649">
        <v>2400.0</v>
      </c>
      <c r="B422" s="649">
        <v>0.0</v>
      </c>
      <c r="C422" s="649">
        <v>10.54</v>
      </c>
      <c r="D422" s="649">
        <v>5.253</v>
      </c>
      <c r="E422" s="649">
        <v>16.91</v>
      </c>
      <c r="F422" s="649">
        <v>15.45</v>
      </c>
      <c r="G422" s="649">
        <v>1.223</v>
      </c>
      <c r="H422" s="649">
        <v>1.01</v>
      </c>
      <c r="I422" s="649">
        <v>9.3</v>
      </c>
      <c r="J422" s="649">
        <v>11.264</v>
      </c>
      <c r="K422" s="649">
        <v>1.0</v>
      </c>
      <c r="L422" s="649">
        <v>-1.0</v>
      </c>
      <c r="M422" s="649">
        <v>-1.0</v>
      </c>
      <c r="N422" s="649">
        <v>-1.0</v>
      </c>
      <c r="O422" s="649">
        <v>-1.0</v>
      </c>
      <c r="P422" s="649">
        <v>-1.0</v>
      </c>
      <c r="Q422" s="649">
        <v>1.0</v>
      </c>
      <c r="R422" s="649">
        <v>1.0</v>
      </c>
      <c r="S422" s="649">
        <v>-1.0</v>
      </c>
      <c r="T422" s="649">
        <v>10.884</v>
      </c>
      <c r="U422" s="649">
        <v>11.405</v>
      </c>
      <c r="V422" s="649">
        <v>11.279</v>
      </c>
    </row>
    <row r="423">
      <c r="A423" s="649">
        <v>2401.0</v>
      </c>
      <c r="B423" s="649">
        <v>0.0</v>
      </c>
      <c r="C423" s="649">
        <v>10.539</v>
      </c>
      <c r="D423" s="649">
        <v>5.253</v>
      </c>
      <c r="E423" s="649">
        <v>16.91</v>
      </c>
      <c r="F423" s="649">
        <v>15.45</v>
      </c>
      <c r="G423" s="649">
        <v>1.236</v>
      </c>
      <c r="H423" s="649">
        <v>1.01</v>
      </c>
      <c r="I423" s="649">
        <v>30.607</v>
      </c>
      <c r="J423" s="649">
        <v>34.937</v>
      </c>
      <c r="K423" s="649">
        <v>-0.503</v>
      </c>
      <c r="L423" s="649">
        <v>-1.0</v>
      </c>
      <c r="M423" s="649">
        <v>-1.0</v>
      </c>
      <c r="N423" s="649">
        <v>2.0</v>
      </c>
      <c r="O423" s="649">
        <v>-1.0</v>
      </c>
      <c r="P423" s="649">
        <v>-1.0</v>
      </c>
      <c r="Q423" s="649">
        <v>-1.0</v>
      </c>
      <c r="R423" s="649">
        <v>1.0</v>
      </c>
      <c r="S423" s="649">
        <v>-1.0</v>
      </c>
      <c r="T423" s="649">
        <v>33.449</v>
      </c>
      <c r="U423" s="649">
        <v>35.238</v>
      </c>
      <c r="V423" s="649">
        <v>35.045</v>
      </c>
    </row>
    <row r="424">
      <c r="A424" s="649">
        <v>2402.0</v>
      </c>
      <c r="B424" s="649">
        <v>0.0</v>
      </c>
      <c r="C424" s="649">
        <v>10.539</v>
      </c>
      <c r="D424" s="649">
        <v>5.253</v>
      </c>
      <c r="E424" s="649">
        <v>16.91</v>
      </c>
      <c r="F424" s="649">
        <v>15.45</v>
      </c>
      <c r="G424" s="649">
        <v>0.655</v>
      </c>
      <c r="H424" s="649">
        <v>1.01</v>
      </c>
      <c r="I424" s="649">
        <v>31.762</v>
      </c>
      <c r="J424" s="649">
        <v>19.015</v>
      </c>
      <c r="K424" s="649">
        <v>1.0</v>
      </c>
      <c r="L424" s="649">
        <v>-1.0</v>
      </c>
      <c r="M424" s="649">
        <v>-1.0</v>
      </c>
      <c r="N424" s="649">
        <v>-1.0</v>
      </c>
      <c r="O424" s="649">
        <v>-1.0</v>
      </c>
      <c r="P424" s="649">
        <v>-1.0</v>
      </c>
      <c r="Q424" s="649">
        <v>3.0</v>
      </c>
      <c r="R424" s="649">
        <v>1.0</v>
      </c>
      <c r="S424" s="649">
        <v>-1.0</v>
      </c>
      <c r="T424" s="649">
        <v>18.237</v>
      </c>
      <c r="U424" s="649">
        <v>19.217</v>
      </c>
      <c r="V424" s="649">
        <v>19.077</v>
      </c>
    </row>
    <row r="425">
      <c r="A425" s="649">
        <v>2403.0</v>
      </c>
      <c r="B425" s="649">
        <v>0.0</v>
      </c>
      <c r="C425" s="649">
        <v>10.539</v>
      </c>
      <c r="D425" s="649">
        <v>5.253</v>
      </c>
      <c r="E425" s="649">
        <v>16.91</v>
      </c>
      <c r="F425" s="649">
        <v>15.45</v>
      </c>
      <c r="G425" s="649">
        <v>1.251</v>
      </c>
      <c r="H425" s="649">
        <v>1.01</v>
      </c>
      <c r="I425" s="649">
        <v>30.615</v>
      </c>
      <c r="J425" s="649">
        <v>35.617</v>
      </c>
      <c r="K425" s="649">
        <v>0.997</v>
      </c>
      <c r="L425" s="649">
        <v>-1.0</v>
      </c>
      <c r="M425" s="649">
        <v>-1.0</v>
      </c>
      <c r="N425" s="649">
        <v>-1.0</v>
      </c>
      <c r="O425" s="649">
        <v>-1.0</v>
      </c>
      <c r="P425" s="649">
        <v>-1.0</v>
      </c>
      <c r="Q425" s="649">
        <v>1.0</v>
      </c>
      <c r="R425" s="649">
        <v>1.0</v>
      </c>
      <c r="S425" s="649">
        <v>-1.0</v>
      </c>
      <c r="T425" s="649">
        <v>34.042</v>
      </c>
      <c r="U425" s="649">
        <v>35.905</v>
      </c>
      <c r="V425" s="649">
        <v>35.72</v>
      </c>
    </row>
    <row r="426">
      <c r="A426" s="649">
        <v>2404.0</v>
      </c>
      <c r="B426" s="649">
        <v>0.0</v>
      </c>
      <c r="C426" s="649">
        <v>10.54</v>
      </c>
      <c r="D426" s="649">
        <v>5.253</v>
      </c>
      <c r="E426" s="649">
        <v>16.91</v>
      </c>
      <c r="F426" s="649">
        <v>15.45</v>
      </c>
      <c r="G426" s="649">
        <v>3.614</v>
      </c>
      <c r="H426" s="649">
        <v>2.01</v>
      </c>
      <c r="I426" s="649">
        <v>17.797</v>
      </c>
      <c r="J426" s="649">
        <v>59.841</v>
      </c>
      <c r="K426" s="649">
        <v>0.994</v>
      </c>
      <c r="L426" s="649">
        <v>-1.0</v>
      </c>
      <c r="M426" s="649">
        <v>-1.0</v>
      </c>
      <c r="N426" s="649">
        <v>-1.0</v>
      </c>
      <c r="O426" s="649">
        <v>-1.0</v>
      </c>
      <c r="P426" s="649">
        <v>-1.0</v>
      </c>
      <c r="Q426" s="649">
        <v>1.0</v>
      </c>
      <c r="R426" s="649">
        <v>1.0</v>
      </c>
      <c r="S426" s="649">
        <v>-1.0</v>
      </c>
      <c r="T426" s="649">
        <v>58.052</v>
      </c>
      <c r="U426" s="649">
        <v>60.466</v>
      </c>
      <c r="V426" s="649">
        <v>60.122</v>
      </c>
    </row>
    <row r="427">
      <c r="A427" s="649">
        <v>2405.0</v>
      </c>
      <c r="B427" s="649">
        <v>0.0</v>
      </c>
      <c r="C427" s="649">
        <v>10.539</v>
      </c>
      <c r="D427" s="649">
        <v>5.253</v>
      </c>
      <c r="E427" s="649">
        <v>16.91</v>
      </c>
      <c r="F427" s="649">
        <v>15.45</v>
      </c>
      <c r="G427" s="649">
        <v>3.637</v>
      </c>
      <c r="H427" s="649">
        <v>2.01</v>
      </c>
      <c r="I427" s="649">
        <v>17.941</v>
      </c>
      <c r="J427" s="649">
        <v>50.045</v>
      </c>
      <c r="K427" s="649">
        <v>0.994</v>
      </c>
      <c r="L427" s="649">
        <v>-1.0</v>
      </c>
      <c r="M427" s="649">
        <v>-1.0</v>
      </c>
      <c r="N427" s="649">
        <v>-1.0</v>
      </c>
      <c r="O427" s="649">
        <v>-1.0</v>
      </c>
      <c r="P427" s="649">
        <v>-1.0</v>
      </c>
      <c r="Q427" s="649">
        <v>1.0</v>
      </c>
      <c r="R427" s="649">
        <v>1.0</v>
      </c>
      <c r="S427" s="649">
        <v>-1.0</v>
      </c>
      <c r="T427" s="649">
        <v>50.65</v>
      </c>
      <c r="U427" s="649">
        <v>50.736</v>
      </c>
      <c r="V427" s="649">
        <v>50.961</v>
      </c>
    </row>
    <row r="428">
      <c r="A428" s="649">
        <v>2406.0</v>
      </c>
      <c r="B428" s="649">
        <v>0.0</v>
      </c>
      <c r="C428" s="649">
        <v>10.54</v>
      </c>
      <c r="D428" s="649">
        <v>5.253</v>
      </c>
      <c r="E428" s="649">
        <v>16.91</v>
      </c>
      <c r="F428" s="649">
        <v>15.45</v>
      </c>
      <c r="G428" s="649">
        <v>0.867</v>
      </c>
      <c r="H428" s="649">
        <v>2.01</v>
      </c>
      <c r="I428" s="649">
        <v>9.21</v>
      </c>
      <c r="J428" s="649">
        <v>7.637</v>
      </c>
      <c r="K428" s="649">
        <v>1.0</v>
      </c>
      <c r="L428" s="649">
        <v>-1.0</v>
      </c>
      <c r="M428" s="649">
        <v>-1.0</v>
      </c>
      <c r="N428" s="649">
        <v>-1.0</v>
      </c>
      <c r="O428" s="649">
        <v>-1.0</v>
      </c>
      <c r="P428" s="649">
        <v>-1.0</v>
      </c>
      <c r="Q428" s="649">
        <v>1.0</v>
      </c>
      <c r="R428" s="649">
        <v>1.0</v>
      </c>
      <c r="S428" s="649">
        <v>-1.0</v>
      </c>
      <c r="T428" s="649">
        <v>7.534</v>
      </c>
      <c r="U428" s="649">
        <v>7.726</v>
      </c>
      <c r="V428" s="649">
        <v>7.679</v>
      </c>
    </row>
    <row r="429">
      <c r="A429" s="649">
        <v>2407.0</v>
      </c>
      <c r="B429" s="649">
        <v>0.0</v>
      </c>
      <c r="C429" s="649">
        <v>10.54</v>
      </c>
      <c r="D429" s="649">
        <v>5.253</v>
      </c>
      <c r="E429" s="649">
        <v>16.91</v>
      </c>
      <c r="F429" s="649">
        <v>15.45</v>
      </c>
      <c r="G429" s="649">
        <v>1.29</v>
      </c>
      <c r="H429" s="649">
        <v>2.01</v>
      </c>
      <c r="I429" s="649">
        <v>4.666</v>
      </c>
      <c r="J429" s="649">
        <v>5.457</v>
      </c>
      <c r="K429" s="649">
        <v>1.0</v>
      </c>
      <c r="L429" s="649">
        <v>-1.0</v>
      </c>
      <c r="M429" s="649">
        <v>-1.0</v>
      </c>
      <c r="N429" s="649">
        <v>-1.0</v>
      </c>
      <c r="O429" s="649">
        <v>-1.0</v>
      </c>
      <c r="P429" s="649">
        <v>-1.0</v>
      </c>
      <c r="Q429" s="649">
        <v>1.0</v>
      </c>
      <c r="R429" s="649">
        <v>1.0</v>
      </c>
      <c r="S429" s="649">
        <v>-1.0</v>
      </c>
      <c r="T429" s="649">
        <v>5.312</v>
      </c>
      <c r="U429" s="649">
        <v>5.56</v>
      </c>
      <c r="V429" s="649">
        <v>5.594</v>
      </c>
    </row>
    <row r="430">
      <c r="A430" s="649">
        <v>2408.0</v>
      </c>
      <c r="B430" s="649">
        <v>0.0</v>
      </c>
      <c r="C430" s="649">
        <v>10.54</v>
      </c>
      <c r="D430" s="649">
        <v>5.253</v>
      </c>
      <c r="E430" s="649">
        <v>16.91</v>
      </c>
      <c r="F430" s="649">
        <v>15.45</v>
      </c>
      <c r="G430" s="649">
        <v>1.229</v>
      </c>
      <c r="H430" s="649">
        <v>2.01</v>
      </c>
      <c r="I430" s="649">
        <v>13.892</v>
      </c>
      <c r="J430" s="649">
        <v>16.123</v>
      </c>
      <c r="K430" s="649">
        <v>0.995</v>
      </c>
      <c r="L430" s="649">
        <v>-1.0</v>
      </c>
      <c r="M430" s="649">
        <v>-1.0</v>
      </c>
      <c r="N430" s="649">
        <v>-1.0</v>
      </c>
      <c r="O430" s="649">
        <v>-1.0</v>
      </c>
      <c r="P430" s="649">
        <v>-1.0</v>
      </c>
      <c r="Q430" s="649">
        <v>1.0</v>
      </c>
      <c r="R430" s="649">
        <v>1.0</v>
      </c>
      <c r="S430" s="649">
        <v>-1.0</v>
      </c>
      <c r="T430" s="649">
        <v>15.528</v>
      </c>
      <c r="U430" s="649">
        <v>16.285</v>
      </c>
      <c r="V430" s="649">
        <v>16.2</v>
      </c>
    </row>
    <row r="431">
      <c r="A431" s="649">
        <v>2409.0</v>
      </c>
      <c r="B431" s="649">
        <v>0.0</v>
      </c>
      <c r="C431" s="649">
        <v>10.54</v>
      </c>
      <c r="D431" s="649">
        <v>5.253</v>
      </c>
      <c r="E431" s="649">
        <v>16.91</v>
      </c>
      <c r="F431" s="649">
        <v>15.45</v>
      </c>
      <c r="G431" s="649">
        <v>0.634</v>
      </c>
      <c r="H431" s="649">
        <v>2.01</v>
      </c>
      <c r="I431" s="649">
        <v>13.37</v>
      </c>
      <c r="J431" s="649">
        <v>7.793</v>
      </c>
      <c r="K431" s="649">
        <v>0.998</v>
      </c>
      <c r="L431" s="649">
        <v>-1.0</v>
      </c>
      <c r="M431" s="649">
        <v>-1.0</v>
      </c>
      <c r="N431" s="649">
        <v>-1.0</v>
      </c>
      <c r="O431" s="649">
        <v>-1.0</v>
      </c>
      <c r="P431" s="649">
        <v>-1.0</v>
      </c>
      <c r="Q431" s="649">
        <v>3.0</v>
      </c>
      <c r="R431" s="649">
        <v>1.0</v>
      </c>
      <c r="S431" s="649">
        <v>-1.0</v>
      </c>
      <c r="T431" s="649">
        <v>7.531</v>
      </c>
      <c r="U431" s="649">
        <v>7.901</v>
      </c>
      <c r="V431" s="649">
        <v>7.851</v>
      </c>
    </row>
    <row r="432">
      <c r="A432" s="649">
        <v>2411.0</v>
      </c>
      <c r="B432" s="649">
        <v>0.0</v>
      </c>
      <c r="C432" s="649">
        <v>10.539</v>
      </c>
      <c r="D432" s="649">
        <v>5.253</v>
      </c>
      <c r="E432" s="649">
        <v>16.91</v>
      </c>
      <c r="F432" s="649">
        <v>15.45</v>
      </c>
      <c r="G432" s="649">
        <v>0.803</v>
      </c>
      <c r="H432" s="649">
        <v>2.01</v>
      </c>
      <c r="I432" s="649">
        <v>18.477</v>
      </c>
      <c r="J432" s="649">
        <v>14.429</v>
      </c>
      <c r="K432" s="649">
        <v>-0.504</v>
      </c>
      <c r="L432" s="649">
        <v>-1.0</v>
      </c>
      <c r="M432" s="649">
        <v>-1.0</v>
      </c>
      <c r="N432" s="649">
        <v>2.0</v>
      </c>
      <c r="O432" s="649">
        <v>-1.0</v>
      </c>
      <c r="P432" s="649">
        <v>-1.0</v>
      </c>
      <c r="Q432" s="649">
        <v>-1.0</v>
      </c>
      <c r="R432" s="649">
        <v>1.0</v>
      </c>
      <c r="S432" s="649">
        <v>-1.0</v>
      </c>
      <c r="T432" s="649">
        <v>13.832</v>
      </c>
      <c r="U432" s="649">
        <v>14.553</v>
      </c>
      <c r="V432" s="649">
        <v>14.455</v>
      </c>
    </row>
    <row r="433">
      <c r="A433" s="649">
        <v>2412.0</v>
      </c>
      <c r="B433" s="649">
        <v>0.0</v>
      </c>
      <c r="C433" s="649">
        <v>10.54</v>
      </c>
      <c r="D433" s="649">
        <v>5.253</v>
      </c>
      <c r="E433" s="649">
        <v>16.91</v>
      </c>
      <c r="F433" s="649">
        <v>15.45</v>
      </c>
      <c r="G433" s="649">
        <v>0.625</v>
      </c>
      <c r="H433" s="649">
        <v>2.01</v>
      </c>
      <c r="I433" s="649">
        <v>9.142</v>
      </c>
      <c r="J433" s="649">
        <v>5.0</v>
      </c>
      <c r="K433" s="649">
        <v>-0.502</v>
      </c>
      <c r="L433" s="649">
        <v>-1.0</v>
      </c>
      <c r="M433" s="649">
        <v>-1.0</v>
      </c>
      <c r="N433" s="649">
        <v>2.0</v>
      </c>
      <c r="O433" s="649">
        <v>-1.0</v>
      </c>
      <c r="P433" s="649">
        <v>-1.0</v>
      </c>
      <c r="Q433" s="649">
        <v>-1.0</v>
      </c>
      <c r="R433" s="649">
        <v>1.0</v>
      </c>
      <c r="S433" s="649">
        <v>-1.0</v>
      </c>
      <c r="T433" s="649">
        <v>4.829</v>
      </c>
      <c r="U433" s="649">
        <v>5.077</v>
      </c>
      <c r="V433" s="649">
        <v>5.087</v>
      </c>
    </row>
    <row r="434">
      <c r="A434" s="649">
        <v>2413.0</v>
      </c>
      <c r="B434" s="649">
        <v>0.0</v>
      </c>
      <c r="C434" s="649">
        <v>10.54</v>
      </c>
      <c r="D434" s="649">
        <v>5.253</v>
      </c>
      <c r="E434" s="649">
        <v>16.91</v>
      </c>
      <c r="F434" s="649">
        <v>15.45</v>
      </c>
      <c r="G434" s="649">
        <v>1.626</v>
      </c>
      <c r="H434" s="649">
        <v>26.98</v>
      </c>
      <c r="I434" s="649">
        <v>24.541</v>
      </c>
      <c r="J434" s="649">
        <v>19.552</v>
      </c>
      <c r="K434" s="649">
        <v>0.999</v>
      </c>
      <c r="L434" s="649">
        <v>-1.0</v>
      </c>
      <c r="M434" s="649">
        <v>-1.0</v>
      </c>
      <c r="N434" s="649">
        <v>-1.0</v>
      </c>
      <c r="O434" s="649">
        <v>-1.0</v>
      </c>
      <c r="P434" s="649">
        <v>-1.0</v>
      </c>
      <c r="Q434" s="649">
        <v>1.0</v>
      </c>
      <c r="R434" s="649">
        <v>1.0</v>
      </c>
      <c r="S434" s="649">
        <v>-1.0</v>
      </c>
      <c r="T434" s="649">
        <v>19.029</v>
      </c>
      <c r="U434" s="649">
        <v>19.924</v>
      </c>
      <c r="V434" s="649">
        <v>20.462</v>
      </c>
    </row>
    <row r="435">
      <c r="A435" s="649">
        <v>2414.0</v>
      </c>
      <c r="B435" s="649">
        <v>0.0</v>
      </c>
      <c r="C435" s="649">
        <v>10.539</v>
      </c>
      <c r="D435" s="649">
        <v>5.253</v>
      </c>
      <c r="E435" s="649">
        <v>16.91</v>
      </c>
      <c r="F435" s="649">
        <v>15.45</v>
      </c>
      <c r="G435" s="649">
        <v>0.618</v>
      </c>
      <c r="H435" s="649">
        <v>26.98</v>
      </c>
      <c r="I435" s="649">
        <v>13.803</v>
      </c>
      <c r="J435" s="649">
        <v>8.332</v>
      </c>
      <c r="K435" s="649">
        <v>1.0</v>
      </c>
      <c r="L435" s="649">
        <v>-1.0</v>
      </c>
      <c r="M435" s="649">
        <v>-1.0</v>
      </c>
      <c r="N435" s="649">
        <v>-1.0</v>
      </c>
      <c r="O435" s="649">
        <v>-1.0</v>
      </c>
      <c r="P435" s="649">
        <v>-1.0</v>
      </c>
      <c r="Q435" s="649">
        <v>1.0</v>
      </c>
      <c r="R435" s="649">
        <v>1.0</v>
      </c>
      <c r="S435" s="649">
        <v>-1.0</v>
      </c>
      <c r="T435" s="649">
        <v>8.297</v>
      </c>
      <c r="U435" s="649">
        <v>8.43</v>
      </c>
      <c r="V435" s="649">
        <v>8.348</v>
      </c>
    </row>
    <row r="436">
      <c r="A436" s="649">
        <v>2415.0</v>
      </c>
      <c r="B436" s="649">
        <v>0.0</v>
      </c>
      <c r="C436" s="649">
        <v>10.539</v>
      </c>
      <c r="D436" s="649">
        <v>5.253</v>
      </c>
      <c r="E436" s="649">
        <v>16.91</v>
      </c>
      <c r="F436" s="649">
        <v>15.45</v>
      </c>
      <c r="G436" s="649">
        <v>3.528</v>
      </c>
      <c r="H436" s="649">
        <v>1.01</v>
      </c>
      <c r="I436" s="649">
        <v>31.13</v>
      </c>
      <c r="J436" s="649">
        <v>93.712</v>
      </c>
      <c r="K436" s="649">
        <v>0.999</v>
      </c>
      <c r="L436" s="649">
        <v>-1.0</v>
      </c>
      <c r="M436" s="649">
        <v>-1.0</v>
      </c>
      <c r="N436" s="649">
        <v>-1.0</v>
      </c>
      <c r="O436" s="649">
        <v>-1.0</v>
      </c>
      <c r="P436" s="649">
        <v>-1.0</v>
      </c>
      <c r="Q436" s="649">
        <v>1.0</v>
      </c>
      <c r="R436" s="649">
        <v>1.0</v>
      </c>
      <c r="S436" s="649">
        <v>-1.0</v>
      </c>
      <c r="T436" s="649">
        <v>94.319</v>
      </c>
      <c r="U436" s="649">
        <v>94.626</v>
      </c>
      <c r="V436" s="649">
        <v>94.29</v>
      </c>
    </row>
    <row r="437">
      <c r="A437" s="649">
        <v>2416.0</v>
      </c>
      <c r="B437" s="649">
        <v>0.0</v>
      </c>
      <c r="C437" s="649">
        <v>10.54</v>
      </c>
      <c r="D437" s="649">
        <v>5.253</v>
      </c>
      <c r="E437" s="649">
        <v>16.91</v>
      </c>
      <c r="F437" s="649">
        <v>15.45</v>
      </c>
      <c r="G437" s="649">
        <v>1.998</v>
      </c>
      <c r="H437" s="649">
        <v>1.01</v>
      </c>
      <c r="I437" s="649">
        <v>18.13</v>
      </c>
      <c r="J437" s="649">
        <v>28.637</v>
      </c>
      <c r="K437" s="649">
        <v>0.999</v>
      </c>
      <c r="L437" s="649">
        <v>-1.0</v>
      </c>
      <c r="M437" s="649">
        <v>-1.0</v>
      </c>
      <c r="N437" s="649">
        <v>-1.0</v>
      </c>
      <c r="O437" s="649">
        <v>-1.0</v>
      </c>
      <c r="P437" s="649">
        <v>-1.0</v>
      </c>
      <c r="Q437" s="649">
        <v>1.0</v>
      </c>
      <c r="R437" s="649">
        <v>1.0</v>
      </c>
      <c r="S437" s="649">
        <v>-1.0</v>
      </c>
      <c r="T437" s="649">
        <v>27.661</v>
      </c>
      <c r="U437" s="649">
        <v>29.017</v>
      </c>
      <c r="V437" s="649">
        <v>29.097</v>
      </c>
    </row>
    <row r="438">
      <c r="A438" s="649">
        <v>2417.0</v>
      </c>
      <c r="B438" s="649">
        <v>0.0</v>
      </c>
      <c r="C438" s="649">
        <v>10.54</v>
      </c>
      <c r="D438" s="649">
        <v>5.253</v>
      </c>
      <c r="E438" s="649">
        <v>16.91</v>
      </c>
      <c r="F438" s="649">
        <v>15.45</v>
      </c>
      <c r="G438" s="649">
        <v>3.833</v>
      </c>
      <c r="H438" s="649">
        <v>1.01</v>
      </c>
      <c r="I438" s="650" t="s">
        <v>1055</v>
      </c>
      <c r="J438" s="649">
        <v>0.999</v>
      </c>
      <c r="K438" s="649">
        <v>-1.0</v>
      </c>
      <c r="L438" s="649">
        <v>-1.0</v>
      </c>
      <c r="M438" s="649">
        <v>-1.0</v>
      </c>
      <c r="N438" s="649">
        <v>-1.0</v>
      </c>
      <c r="O438" s="649">
        <v>-1.0</v>
      </c>
      <c r="P438" s="649">
        <v>1.0</v>
      </c>
      <c r="Q438" s="649">
        <v>1.0</v>
      </c>
      <c r="R438" s="650" t="s">
        <v>1056</v>
      </c>
      <c r="U438" s="651"/>
      <c r="V438" s="651"/>
    </row>
    <row r="439">
      <c r="A439" s="649">
        <v>2418.0</v>
      </c>
      <c r="B439" s="649">
        <v>0.0</v>
      </c>
      <c r="C439" s="649">
        <v>10.54</v>
      </c>
      <c r="D439" s="649">
        <v>5.253</v>
      </c>
      <c r="E439" s="649">
        <v>16.91</v>
      </c>
      <c r="F439" s="649">
        <v>15.45</v>
      </c>
      <c r="G439" s="649">
        <v>1.189</v>
      </c>
      <c r="H439" s="649">
        <v>1.01</v>
      </c>
      <c r="I439" s="649">
        <v>9.145</v>
      </c>
      <c r="J439" s="649">
        <v>9.778</v>
      </c>
      <c r="K439" s="649">
        <v>1.0</v>
      </c>
      <c r="L439" s="649">
        <v>-1.0</v>
      </c>
      <c r="M439" s="649">
        <v>-1.0</v>
      </c>
      <c r="N439" s="649">
        <v>-1.0</v>
      </c>
      <c r="O439" s="649">
        <v>-1.0</v>
      </c>
      <c r="P439" s="649">
        <v>-1.0</v>
      </c>
      <c r="Q439" s="649">
        <v>1.0</v>
      </c>
      <c r="R439" s="649">
        <v>1.0</v>
      </c>
      <c r="S439" s="649">
        <v>-1.0</v>
      </c>
      <c r="T439" s="649">
        <v>9.416</v>
      </c>
      <c r="U439" s="649">
        <v>9.899</v>
      </c>
      <c r="V439" s="649">
        <v>9.912</v>
      </c>
    </row>
    <row r="440">
      <c r="A440" s="649">
        <v>2419.0</v>
      </c>
      <c r="B440" s="649">
        <v>0.0</v>
      </c>
      <c r="C440" s="649">
        <v>10.54</v>
      </c>
      <c r="D440" s="649">
        <v>5.253</v>
      </c>
      <c r="E440" s="649">
        <v>16.91</v>
      </c>
      <c r="F440" s="649">
        <v>15.45</v>
      </c>
      <c r="G440" s="649">
        <v>1.4</v>
      </c>
      <c r="H440" s="649">
        <v>1.01</v>
      </c>
      <c r="I440" s="649">
        <v>31.95</v>
      </c>
      <c r="J440" s="649">
        <v>42.528</v>
      </c>
      <c r="K440" s="649">
        <v>-0.504</v>
      </c>
      <c r="L440" s="649">
        <v>-1.0</v>
      </c>
      <c r="M440" s="649">
        <v>-1.0</v>
      </c>
      <c r="N440" s="649">
        <v>2.0</v>
      </c>
      <c r="O440" s="649">
        <v>-1.0</v>
      </c>
      <c r="P440" s="649">
        <v>-1.0</v>
      </c>
      <c r="Q440" s="649">
        <v>-1.0</v>
      </c>
      <c r="R440" s="649">
        <v>1.0</v>
      </c>
      <c r="S440" s="649">
        <v>-1.0</v>
      </c>
      <c r="T440" s="649">
        <v>41.92</v>
      </c>
      <c r="U440" s="649">
        <v>42.907</v>
      </c>
      <c r="V440" s="649">
        <v>42.605</v>
      </c>
    </row>
    <row r="441">
      <c r="A441" s="649">
        <v>2420.0</v>
      </c>
      <c r="B441" s="649">
        <v>0.0</v>
      </c>
      <c r="C441" s="649">
        <v>10.539</v>
      </c>
      <c r="D441" s="649">
        <v>5.253</v>
      </c>
      <c r="E441" s="649">
        <v>16.91</v>
      </c>
      <c r="F441" s="649">
        <v>15.45</v>
      </c>
      <c r="G441" s="649">
        <v>0.872</v>
      </c>
      <c r="H441" s="649">
        <v>1.01</v>
      </c>
      <c r="I441" s="649">
        <v>29.832</v>
      </c>
      <c r="J441" s="649">
        <v>20.827</v>
      </c>
      <c r="K441" s="649">
        <v>1.0</v>
      </c>
      <c r="L441" s="649">
        <v>-1.0</v>
      </c>
      <c r="M441" s="649">
        <v>-1.0</v>
      </c>
      <c r="N441" s="649">
        <v>-1.0</v>
      </c>
      <c r="O441" s="649">
        <v>-1.0</v>
      </c>
      <c r="P441" s="649">
        <v>-1.0</v>
      </c>
      <c r="Q441" s="649">
        <v>3.0</v>
      </c>
      <c r="R441" s="649">
        <v>1.0</v>
      </c>
      <c r="S441" s="649">
        <v>-1.0</v>
      </c>
      <c r="T441" s="649">
        <v>20.993</v>
      </c>
      <c r="U441" s="649">
        <v>21.026</v>
      </c>
      <c r="V441" s="649">
        <v>21.02</v>
      </c>
    </row>
    <row r="442">
      <c r="A442" s="649">
        <v>2421.0</v>
      </c>
      <c r="B442" s="649">
        <v>0.0</v>
      </c>
      <c r="C442" s="649">
        <v>10.54</v>
      </c>
      <c r="D442" s="649">
        <v>5.253</v>
      </c>
      <c r="E442" s="649">
        <v>16.91</v>
      </c>
      <c r="F442" s="649">
        <v>15.45</v>
      </c>
      <c r="G442" s="649">
        <v>1.221</v>
      </c>
      <c r="H442" s="649">
        <v>1.01</v>
      </c>
      <c r="I442" s="649">
        <v>31.436</v>
      </c>
      <c r="J442" s="649">
        <v>37.423</v>
      </c>
      <c r="K442" s="649">
        <v>1.0</v>
      </c>
      <c r="L442" s="649">
        <v>-1.0</v>
      </c>
      <c r="M442" s="649">
        <v>-1.0</v>
      </c>
      <c r="N442" s="649">
        <v>-1.0</v>
      </c>
      <c r="O442" s="649">
        <v>-1.0</v>
      </c>
      <c r="P442" s="649">
        <v>-1.0</v>
      </c>
      <c r="Q442" s="649">
        <v>2.0</v>
      </c>
      <c r="R442" s="649">
        <v>0.0</v>
      </c>
      <c r="S442" s="649">
        <v>-1.0</v>
      </c>
      <c r="T442" s="649">
        <v>37.513</v>
      </c>
      <c r="U442" s="649">
        <v>37.687</v>
      </c>
      <c r="V442" s="649">
        <v>37.458</v>
      </c>
    </row>
    <row r="443">
      <c r="A443" s="649">
        <v>2422.0</v>
      </c>
      <c r="B443" s="649">
        <v>0.0</v>
      </c>
      <c r="C443" s="649">
        <v>10.54</v>
      </c>
      <c r="D443" s="649">
        <v>5.253</v>
      </c>
      <c r="E443" s="649">
        <v>16.91</v>
      </c>
      <c r="F443" s="649">
        <v>15.45</v>
      </c>
      <c r="G443" s="649">
        <v>0.835</v>
      </c>
      <c r="H443" s="649">
        <v>1.01</v>
      </c>
      <c r="I443" s="649">
        <v>31.447</v>
      </c>
      <c r="J443" s="649">
        <v>24.923</v>
      </c>
      <c r="K443" s="649">
        <v>0.999</v>
      </c>
      <c r="L443" s="649">
        <v>-1.0</v>
      </c>
      <c r="M443" s="649">
        <v>-1.0</v>
      </c>
      <c r="N443" s="649">
        <v>-1.0</v>
      </c>
      <c r="O443" s="649">
        <v>-1.0</v>
      </c>
      <c r="P443" s="649">
        <v>-1.0</v>
      </c>
      <c r="Q443" s="649">
        <v>3.0</v>
      </c>
      <c r="R443" s="649">
        <v>0.0</v>
      </c>
      <c r="S443" s="649">
        <v>-1.0</v>
      </c>
      <c r="T443" s="649">
        <v>25.098</v>
      </c>
      <c r="U443" s="649">
        <v>25.142</v>
      </c>
      <c r="V443" s="649">
        <v>24.97</v>
      </c>
    </row>
    <row r="444">
      <c r="A444" s="649">
        <v>2423.0</v>
      </c>
      <c r="B444" s="649">
        <v>0.0</v>
      </c>
      <c r="C444" s="649">
        <v>10.54</v>
      </c>
      <c r="D444" s="649">
        <v>5.253</v>
      </c>
      <c r="E444" s="649">
        <v>16.91</v>
      </c>
      <c r="F444" s="649">
        <v>15.45</v>
      </c>
      <c r="G444" s="649">
        <v>3.602</v>
      </c>
      <c r="H444" s="649">
        <v>2.01</v>
      </c>
      <c r="I444" s="649">
        <v>13.597</v>
      </c>
      <c r="J444" s="649">
        <v>43.128</v>
      </c>
      <c r="K444" s="649">
        <v>0.998</v>
      </c>
      <c r="L444" s="649">
        <v>-1.0</v>
      </c>
      <c r="M444" s="649">
        <v>-1.0</v>
      </c>
      <c r="N444" s="649">
        <v>-1.0</v>
      </c>
      <c r="O444" s="649">
        <v>-1.0</v>
      </c>
      <c r="P444" s="649">
        <v>-1.0</v>
      </c>
      <c r="Q444" s="649">
        <v>1.0</v>
      </c>
      <c r="R444" s="649">
        <v>0.0</v>
      </c>
      <c r="S444" s="649">
        <v>-1.0</v>
      </c>
      <c r="T444" s="649">
        <v>41.554</v>
      </c>
      <c r="U444" s="649">
        <v>43.632</v>
      </c>
      <c r="V444" s="649">
        <v>43.606</v>
      </c>
    </row>
    <row r="445">
      <c r="A445" s="649">
        <v>2424.0</v>
      </c>
      <c r="B445" s="649">
        <v>0.0</v>
      </c>
      <c r="C445" s="649">
        <v>10.54</v>
      </c>
      <c r="D445" s="649">
        <v>5.253</v>
      </c>
      <c r="E445" s="649">
        <v>16.91</v>
      </c>
      <c r="F445" s="649">
        <v>15.45</v>
      </c>
      <c r="G445" s="649">
        <v>1.312</v>
      </c>
      <c r="H445" s="649">
        <v>2.01</v>
      </c>
      <c r="I445" s="649">
        <v>13.585</v>
      </c>
      <c r="J445" s="649">
        <v>10.412</v>
      </c>
      <c r="K445" s="649">
        <v>0.998</v>
      </c>
      <c r="L445" s="649">
        <v>-1.0</v>
      </c>
      <c r="M445" s="649">
        <v>-1.0</v>
      </c>
      <c r="N445" s="649">
        <v>-1.0</v>
      </c>
      <c r="O445" s="649">
        <v>-1.0</v>
      </c>
      <c r="P445" s="649">
        <v>-1.0</v>
      </c>
      <c r="Q445" s="649">
        <v>1.0</v>
      </c>
      <c r="R445" s="649">
        <v>0.0</v>
      </c>
      <c r="S445" s="649">
        <v>-1.0</v>
      </c>
      <c r="T445" s="649">
        <v>10.145</v>
      </c>
      <c r="U445" s="649">
        <v>10.663</v>
      </c>
      <c r="V445" s="649">
        <v>11.009</v>
      </c>
    </row>
    <row r="446">
      <c r="A446" s="649">
        <v>2425.0</v>
      </c>
      <c r="B446" s="649">
        <v>0.0</v>
      </c>
      <c r="C446" s="649">
        <v>10.539</v>
      </c>
      <c r="D446" s="649">
        <v>5.253</v>
      </c>
      <c r="E446" s="649">
        <v>16.91</v>
      </c>
      <c r="F446" s="649">
        <v>15.45</v>
      </c>
      <c r="G446" s="649">
        <v>3.614</v>
      </c>
      <c r="H446" s="649">
        <v>2.01</v>
      </c>
      <c r="I446" s="649">
        <v>13.862</v>
      </c>
      <c r="J446" s="649">
        <v>48.226</v>
      </c>
      <c r="K446" s="649">
        <v>0.998</v>
      </c>
      <c r="L446" s="649">
        <v>-1.0</v>
      </c>
      <c r="M446" s="649">
        <v>-1.0</v>
      </c>
      <c r="N446" s="649">
        <v>-1.0</v>
      </c>
      <c r="O446" s="649">
        <v>-1.0</v>
      </c>
      <c r="P446" s="649">
        <v>-1.0</v>
      </c>
      <c r="Q446" s="649">
        <v>1.0</v>
      </c>
      <c r="R446" s="649">
        <v>0.0</v>
      </c>
      <c r="S446" s="649">
        <v>-1.0</v>
      </c>
      <c r="T446" s="649">
        <v>46.292</v>
      </c>
      <c r="U446" s="649">
        <v>48.703</v>
      </c>
      <c r="V446" s="649">
        <v>48.377</v>
      </c>
    </row>
    <row r="447">
      <c r="A447" s="649">
        <v>2426.0</v>
      </c>
      <c r="B447" s="649">
        <v>0.0</v>
      </c>
      <c r="C447" s="649">
        <v>10.54</v>
      </c>
      <c r="D447" s="649">
        <v>5.253</v>
      </c>
      <c r="E447" s="649">
        <v>16.91</v>
      </c>
      <c r="F447" s="649">
        <v>15.45</v>
      </c>
      <c r="G447" s="649">
        <v>3.786</v>
      </c>
      <c r="H447" s="649">
        <v>2.01</v>
      </c>
      <c r="I447" s="649">
        <v>13.592</v>
      </c>
      <c r="J447" s="649">
        <v>45.408</v>
      </c>
      <c r="K447" s="649">
        <v>0.998</v>
      </c>
      <c r="L447" s="649">
        <v>-1.0</v>
      </c>
      <c r="M447" s="649">
        <v>-1.0</v>
      </c>
      <c r="N447" s="649">
        <v>-1.0</v>
      </c>
      <c r="O447" s="649">
        <v>-1.0</v>
      </c>
      <c r="P447" s="649">
        <v>-1.0</v>
      </c>
      <c r="Q447" s="649">
        <v>1.0</v>
      </c>
      <c r="R447" s="649">
        <v>0.0</v>
      </c>
      <c r="S447" s="649">
        <v>-1.0</v>
      </c>
      <c r="T447" s="649">
        <v>44.639</v>
      </c>
      <c r="U447" s="649">
        <v>45.916</v>
      </c>
      <c r="V447" s="649">
        <v>45.901</v>
      </c>
    </row>
    <row r="448">
      <c r="A448" s="649">
        <v>2427.0</v>
      </c>
      <c r="B448" s="649">
        <v>0.0</v>
      </c>
      <c r="C448" s="649">
        <v>10.539</v>
      </c>
      <c r="D448" s="649">
        <v>5.253</v>
      </c>
      <c r="E448" s="649">
        <v>16.91</v>
      </c>
      <c r="F448" s="649">
        <v>15.45</v>
      </c>
      <c r="G448" s="649">
        <v>1.269</v>
      </c>
      <c r="H448" s="649">
        <v>2.01</v>
      </c>
      <c r="I448" s="649">
        <v>9.349</v>
      </c>
      <c r="J448" s="649">
        <v>11.566</v>
      </c>
      <c r="K448" s="649">
        <v>0.999</v>
      </c>
      <c r="L448" s="649">
        <v>-1.0</v>
      </c>
      <c r="M448" s="649">
        <v>-1.0</v>
      </c>
      <c r="N448" s="649">
        <v>-1.0</v>
      </c>
      <c r="O448" s="649">
        <v>-1.0</v>
      </c>
      <c r="P448" s="649">
        <v>-1.0</v>
      </c>
      <c r="Q448" s="649">
        <v>1.0</v>
      </c>
      <c r="R448" s="649">
        <v>0.0</v>
      </c>
      <c r="S448" s="649">
        <v>-1.0</v>
      </c>
      <c r="T448" s="649">
        <v>11.663</v>
      </c>
      <c r="U448" s="649">
        <v>11.669</v>
      </c>
      <c r="V448" s="649">
        <v>11.603</v>
      </c>
    </row>
    <row r="449">
      <c r="A449" s="649">
        <v>2429.0</v>
      </c>
      <c r="B449" s="649">
        <v>0.0</v>
      </c>
      <c r="C449" s="649">
        <v>10.539</v>
      </c>
      <c r="D449" s="649">
        <v>5.253</v>
      </c>
      <c r="E449" s="649">
        <v>16.91</v>
      </c>
      <c r="F449" s="649">
        <v>15.45</v>
      </c>
      <c r="G449" s="649">
        <v>1.235</v>
      </c>
      <c r="H449" s="649">
        <v>2.01</v>
      </c>
      <c r="I449" s="649">
        <v>13.755</v>
      </c>
      <c r="J449" s="649">
        <v>16.034</v>
      </c>
      <c r="K449" s="649">
        <v>-0.336</v>
      </c>
      <c r="L449" s="649">
        <v>-1.0</v>
      </c>
      <c r="M449" s="649">
        <v>-1.0</v>
      </c>
      <c r="N449" s="649">
        <v>3.0</v>
      </c>
      <c r="O449" s="649">
        <v>-1.0</v>
      </c>
      <c r="P449" s="649">
        <v>-1.0</v>
      </c>
      <c r="Q449" s="649">
        <v>-1.0</v>
      </c>
      <c r="R449" s="649">
        <v>0.0</v>
      </c>
      <c r="S449" s="649">
        <v>-1.0</v>
      </c>
      <c r="T449" s="649">
        <v>15.788</v>
      </c>
      <c r="U449" s="649">
        <v>16.179</v>
      </c>
      <c r="V449" s="649">
        <v>16.112</v>
      </c>
    </row>
    <row r="450">
      <c r="A450" s="649">
        <v>2431.0</v>
      </c>
      <c r="B450" s="649">
        <v>0.0</v>
      </c>
      <c r="C450" s="649">
        <v>10.54</v>
      </c>
      <c r="D450" s="649">
        <v>5.253</v>
      </c>
      <c r="E450" s="649">
        <v>16.91</v>
      </c>
      <c r="F450" s="649">
        <v>15.45</v>
      </c>
      <c r="G450" s="649">
        <v>1.317</v>
      </c>
      <c r="H450" s="649">
        <v>2.01</v>
      </c>
      <c r="I450" s="649">
        <v>4.601</v>
      </c>
      <c r="J450" s="649">
        <v>4.876</v>
      </c>
      <c r="K450" s="649">
        <v>1.0</v>
      </c>
      <c r="L450" s="649">
        <v>-1.0</v>
      </c>
      <c r="M450" s="649">
        <v>-1.0</v>
      </c>
      <c r="N450" s="649">
        <v>-1.0</v>
      </c>
      <c r="O450" s="649">
        <v>-1.0</v>
      </c>
      <c r="P450" s="649">
        <v>-1.0</v>
      </c>
      <c r="Q450" s="649">
        <v>1.0</v>
      </c>
      <c r="R450" s="649">
        <v>0.0</v>
      </c>
      <c r="S450" s="649">
        <v>-1.0</v>
      </c>
      <c r="T450" s="649">
        <v>4.767</v>
      </c>
      <c r="U450" s="649">
        <v>4.985</v>
      </c>
      <c r="V450" s="649">
        <v>5.158</v>
      </c>
    </row>
    <row r="451">
      <c r="A451" s="649">
        <v>2432.0</v>
      </c>
      <c r="B451" s="649">
        <v>0.0</v>
      </c>
      <c r="C451" s="649">
        <v>10.54</v>
      </c>
      <c r="D451" s="649">
        <v>5.253</v>
      </c>
      <c r="E451" s="649">
        <v>16.91</v>
      </c>
      <c r="F451" s="649">
        <v>15.45</v>
      </c>
      <c r="G451" s="649">
        <v>0.664</v>
      </c>
      <c r="H451" s="649">
        <v>2.01</v>
      </c>
      <c r="I451" s="649">
        <v>13.881</v>
      </c>
      <c r="J451" s="649">
        <v>8.993</v>
      </c>
      <c r="K451" s="649">
        <v>0.999</v>
      </c>
      <c r="L451" s="649">
        <v>-1.0</v>
      </c>
      <c r="M451" s="649">
        <v>-1.0</v>
      </c>
      <c r="N451" s="649">
        <v>-1.0</v>
      </c>
      <c r="O451" s="649">
        <v>-1.0</v>
      </c>
      <c r="P451" s="649">
        <v>-1.0</v>
      </c>
      <c r="Q451" s="649">
        <v>3.0</v>
      </c>
      <c r="R451" s="649">
        <v>0.0</v>
      </c>
      <c r="S451" s="649">
        <v>-1.0</v>
      </c>
      <c r="T451" s="649">
        <v>8.631</v>
      </c>
      <c r="U451" s="649">
        <v>9.067</v>
      </c>
      <c r="V451" s="649">
        <v>9.011</v>
      </c>
    </row>
    <row r="452">
      <c r="A452" s="649">
        <v>2433.0</v>
      </c>
      <c r="B452" s="649">
        <v>0.0</v>
      </c>
      <c r="C452" s="649">
        <v>10.539</v>
      </c>
      <c r="D452" s="649">
        <v>5.253</v>
      </c>
      <c r="E452" s="649">
        <v>16.91</v>
      </c>
      <c r="F452" s="649">
        <v>15.45</v>
      </c>
      <c r="G452" s="649">
        <v>0.714</v>
      </c>
      <c r="H452" s="649">
        <v>26.98</v>
      </c>
      <c r="I452" s="649">
        <v>26.955</v>
      </c>
      <c r="J452" s="649">
        <v>18.334</v>
      </c>
      <c r="K452" s="649">
        <v>1.0</v>
      </c>
      <c r="L452" s="649">
        <v>-1.0</v>
      </c>
      <c r="M452" s="649">
        <v>-1.0</v>
      </c>
      <c r="N452" s="649">
        <v>-1.0</v>
      </c>
      <c r="O452" s="649">
        <v>-1.0</v>
      </c>
      <c r="P452" s="649">
        <v>-1.0</v>
      </c>
      <c r="Q452" s="649">
        <v>1.0</v>
      </c>
      <c r="R452" s="649">
        <v>0.0</v>
      </c>
      <c r="S452" s="649">
        <v>-1.0</v>
      </c>
      <c r="T452" s="649">
        <v>17.612</v>
      </c>
      <c r="U452" s="649">
        <v>18.535</v>
      </c>
      <c r="V452" s="649">
        <v>18.374</v>
      </c>
    </row>
    <row r="453">
      <c r="A453" s="649">
        <v>2434.0</v>
      </c>
      <c r="B453" s="649">
        <v>0.0</v>
      </c>
      <c r="C453" s="649">
        <v>10.54</v>
      </c>
      <c r="D453" s="649">
        <v>5.253</v>
      </c>
      <c r="E453" s="649">
        <v>16.91</v>
      </c>
      <c r="F453" s="649">
        <v>15.45</v>
      </c>
      <c r="G453" s="649">
        <v>0.735</v>
      </c>
      <c r="H453" s="649">
        <v>26.98</v>
      </c>
      <c r="I453" s="649">
        <v>13.91</v>
      </c>
      <c r="J453" s="649">
        <v>8.643</v>
      </c>
      <c r="K453" s="649">
        <v>1.0</v>
      </c>
      <c r="L453" s="649">
        <v>-1.0</v>
      </c>
      <c r="M453" s="649">
        <v>-1.0</v>
      </c>
      <c r="N453" s="649">
        <v>-1.0</v>
      </c>
      <c r="O453" s="649">
        <v>-1.0</v>
      </c>
      <c r="P453" s="649">
        <v>-1.0</v>
      </c>
      <c r="Q453" s="649">
        <v>1.0</v>
      </c>
      <c r="R453" s="649">
        <v>0.0</v>
      </c>
      <c r="S453" s="649">
        <v>-1.0</v>
      </c>
      <c r="T453" s="649">
        <v>8.327</v>
      </c>
      <c r="U453" s="649">
        <v>8.753</v>
      </c>
      <c r="V453" s="649">
        <v>8.768</v>
      </c>
    </row>
    <row r="454">
      <c r="A454" s="649">
        <v>2435.0</v>
      </c>
      <c r="B454" s="649">
        <v>0.0</v>
      </c>
      <c r="C454" s="649">
        <v>10.54</v>
      </c>
      <c r="D454" s="649">
        <v>5.253</v>
      </c>
      <c r="E454" s="649">
        <v>16.91</v>
      </c>
      <c r="F454" s="649">
        <v>15.45</v>
      </c>
      <c r="G454" s="649">
        <v>3.929</v>
      </c>
      <c r="H454" s="649">
        <v>1.01</v>
      </c>
      <c r="I454" s="650" t="s">
        <v>1057</v>
      </c>
      <c r="J454" s="649">
        <v>0.998</v>
      </c>
      <c r="K454" s="649">
        <v>-1.0</v>
      </c>
      <c r="L454" s="649">
        <v>-1.0</v>
      </c>
      <c r="M454" s="649">
        <v>-1.0</v>
      </c>
      <c r="N454" s="649">
        <v>-1.0</v>
      </c>
      <c r="O454" s="649">
        <v>-1.0</v>
      </c>
      <c r="P454" s="649">
        <v>1.0</v>
      </c>
      <c r="Q454" s="649">
        <v>0.0</v>
      </c>
      <c r="R454" s="650" t="s">
        <v>1058</v>
      </c>
      <c r="U454" s="651"/>
      <c r="V454" s="651"/>
    </row>
    <row r="455">
      <c r="A455" s="649">
        <v>2437.0</v>
      </c>
      <c r="B455" s="649">
        <v>0.0</v>
      </c>
      <c r="C455" s="649">
        <v>10.541</v>
      </c>
      <c r="D455" s="649">
        <v>5.253</v>
      </c>
      <c r="E455" s="649">
        <v>16.91</v>
      </c>
      <c r="F455" s="649">
        <v>15.45</v>
      </c>
      <c r="G455" s="649">
        <v>1.165</v>
      </c>
      <c r="H455" s="649">
        <v>1.01</v>
      </c>
      <c r="I455" s="649">
        <v>18.228</v>
      </c>
      <c r="J455" s="649">
        <v>20.145</v>
      </c>
      <c r="K455" s="649">
        <v>1.0</v>
      </c>
      <c r="L455" s="649">
        <v>-1.0</v>
      </c>
      <c r="M455" s="649">
        <v>-1.0</v>
      </c>
      <c r="N455" s="649">
        <v>-1.0</v>
      </c>
      <c r="O455" s="649">
        <v>-1.0</v>
      </c>
      <c r="P455" s="649">
        <v>-1.0</v>
      </c>
      <c r="Q455" s="649">
        <v>1.0</v>
      </c>
      <c r="R455" s="649">
        <v>0.0</v>
      </c>
      <c r="S455" s="649">
        <v>-1.0</v>
      </c>
      <c r="T455" s="649">
        <v>20.315</v>
      </c>
      <c r="U455" s="649">
        <v>20.377</v>
      </c>
      <c r="V455" s="649">
        <v>20.216</v>
      </c>
    </row>
    <row r="456">
      <c r="A456" s="649">
        <v>2438.0</v>
      </c>
      <c r="B456" s="649">
        <v>0.0</v>
      </c>
      <c r="C456" s="649">
        <v>10.541</v>
      </c>
      <c r="D456" s="649">
        <v>5.253</v>
      </c>
      <c r="E456" s="649">
        <v>16.91</v>
      </c>
      <c r="F456" s="649">
        <v>15.45</v>
      </c>
      <c r="G456" s="649">
        <v>1.201</v>
      </c>
      <c r="H456" s="649">
        <v>1.01</v>
      </c>
      <c r="I456" s="649">
        <v>9.253</v>
      </c>
      <c r="J456" s="649">
        <v>10.703</v>
      </c>
      <c r="K456" s="649">
        <v>1.0</v>
      </c>
      <c r="L456" s="649">
        <v>-1.0</v>
      </c>
      <c r="M456" s="649">
        <v>-1.0</v>
      </c>
      <c r="N456" s="649">
        <v>-1.0</v>
      </c>
      <c r="O456" s="649">
        <v>-1.0</v>
      </c>
      <c r="P456" s="649">
        <v>-1.0</v>
      </c>
      <c r="Q456" s="649">
        <v>1.0</v>
      </c>
      <c r="R456" s="649">
        <v>0.0</v>
      </c>
      <c r="S456" s="649">
        <v>-1.0</v>
      </c>
      <c r="T456" s="649">
        <v>10.709</v>
      </c>
      <c r="U456" s="649">
        <v>10.825</v>
      </c>
      <c r="V456" s="649">
        <v>10.755</v>
      </c>
    </row>
    <row r="457">
      <c r="A457" s="649">
        <v>2439.0</v>
      </c>
      <c r="B457" s="649">
        <v>0.0</v>
      </c>
      <c r="C457" s="649">
        <v>10.54</v>
      </c>
      <c r="D457" s="649">
        <v>5.253</v>
      </c>
      <c r="E457" s="649">
        <v>16.91</v>
      </c>
      <c r="F457" s="649">
        <v>15.45</v>
      </c>
      <c r="G457" s="649">
        <v>1.563</v>
      </c>
      <c r="H457" s="649">
        <v>1.01</v>
      </c>
      <c r="I457" s="649">
        <v>32.252</v>
      </c>
      <c r="J457" s="649">
        <v>40.686</v>
      </c>
      <c r="K457" s="649">
        <v>-0.504</v>
      </c>
      <c r="L457" s="649">
        <v>-1.0</v>
      </c>
      <c r="M457" s="649">
        <v>-1.0</v>
      </c>
      <c r="N457" s="649">
        <v>2.0</v>
      </c>
      <c r="O457" s="649">
        <v>-1.0</v>
      </c>
      <c r="P457" s="649">
        <v>-1.0</v>
      </c>
      <c r="Q457" s="649">
        <v>-1.0</v>
      </c>
      <c r="R457" s="649">
        <v>0.0</v>
      </c>
      <c r="S457" s="649">
        <v>-1.0</v>
      </c>
      <c r="T457" s="649">
        <v>39.02</v>
      </c>
      <c r="U457" s="649">
        <v>41.076</v>
      </c>
      <c r="V457" s="649">
        <v>41.014</v>
      </c>
    </row>
    <row r="458">
      <c r="A458" s="649">
        <v>2441.0</v>
      </c>
      <c r="B458" s="649">
        <v>0.0</v>
      </c>
      <c r="C458" s="649">
        <v>10.54</v>
      </c>
      <c r="D458" s="649">
        <v>5.253</v>
      </c>
      <c r="E458" s="649">
        <v>16.91</v>
      </c>
      <c r="F458" s="649">
        <v>15.45</v>
      </c>
      <c r="G458" s="649">
        <v>1.335</v>
      </c>
      <c r="H458" s="649">
        <v>1.01</v>
      </c>
      <c r="I458" s="649">
        <v>31.352</v>
      </c>
      <c r="J458" s="649">
        <v>37.991</v>
      </c>
      <c r="K458" s="649">
        <v>0.998</v>
      </c>
      <c r="L458" s="649">
        <v>-1.0</v>
      </c>
      <c r="M458" s="649">
        <v>-1.0</v>
      </c>
      <c r="N458" s="649">
        <v>-1.0</v>
      </c>
      <c r="O458" s="649">
        <v>-1.0</v>
      </c>
      <c r="P458" s="649">
        <v>-1.0</v>
      </c>
      <c r="Q458" s="649">
        <v>1.0</v>
      </c>
      <c r="R458" s="649">
        <v>0.0</v>
      </c>
      <c r="S458" s="649">
        <v>-1.0</v>
      </c>
      <c r="T458" s="649">
        <v>36.415</v>
      </c>
      <c r="U458" s="649">
        <v>38.38</v>
      </c>
      <c r="V458" s="649">
        <v>38.128</v>
      </c>
    </row>
    <row r="459">
      <c r="A459" s="649">
        <v>2445.0</v>
      </c>
      <c r="B459" s="649">
        <v>0.0</v>
      </c>
      <c r="C459" s="649">
        <v>10.539</v>
      </c>
      <c r="D459" s="649">
        <v>5.253</v>
      </c>
      <c r="E459" s="649">
        <v>16.91</v>
      </c>
      <c r="F459" s="649">
        <v>15.45</v>
      </c>
      <c r="G459" s="649">
        <v>3.868</v>
      </c>
      <c r="H459" s="649">
        <v>2.01</v>
      </c>
      <c r="I459" s="649">
        <v>13.878</v>
      </c>
      <c r="J459" s="649">
        <v>51.794</v>
      </c>
      <c r="K459" s="649">
        <v>0.998</v>
      </c>
      <c r="L459" s="649">
        <v>-1.0</v>
      </c>
      <c r="M459" s="649">
        <v>-1.0</v>
      </c>
      <c r="N459" s="649">
        <v>-1.0</v>
      </c>
      <c r="O459" s="649">
        <v>-1.0</v>
      </c>
      <c r="P459" s="649">
        <v>-1.0</v>
      </c>
      <c r="Q459" s="649">
        <v>1.0</v>
      </c>
      <c r="R459" s="649">
        <v>0.0</v>
      </c>
      <c r="S459" s="649">
        <v>-1.0</v>
      </c>
      <c r="T459" s="649">
        <v>50.848</v>
      </c>
      <c r="U459" s="649">
        <v>52.303</v>
      </c>
      <c r="V459" s="649">
        <v>51.952</v>
      </c>
    </row>
    <row r="460">
      <c r="A460" s="649">
        <v>2446.0</v>
      </c>
      <c r="B460" s="649">
        <v>0.0</v>
      </c>
      <c r="C460" s="649">
        <v>10.54</v>
      </c>
      <c r="D460" s="649">
        <v>5.253</v>
      </c>
      <c r="E460" s="649">
        <v>16.91</v>
      </c>
      <c r="F460" s="649">
        <v>15.45</v>
      </c>
      <c r="G460" s="649">
        <v>4.166</v>
      </c>
      <c r="H460" s="649">
        <v>2.01</v>
      </c>
      <c r="I460" s="649">
        <v>13.887</v>
      </c>
      <c r="J460" s="649">
        <v>55.272</v>
      </c>
      <c r="K460" s="649">
        <v>0.998</v>
      </c>
      <c r="L460" s="649">
        <v>-1.0</v>
      </c>
      <c r="M460" s="649">
        <v>-1.0</v>
      </c>
      <c r="N460" s="649">
        <v>-1.0</v>
      </c>
      <c r="O460" s="649">
        <v>-1.0</v>
      </c>
      <c r="P460" s="649">
        <v>-1.0</v>
      </c>
      <c r="Q460" s="649">
        <v>1.0</v>
      </c>
      <c r="R460" s="649">
        <v>0.0</v>
      </c>
      <c r="S460" s="649">
        <v>-1.0</v>
      </c>
      <c r="T460" s="649">
        <v>52.768</v>
      </c>
      <c r="U460" s="649">
        <v>55.833</v>
      </c>
      <c r="V460" s="649">
        <v>55.489</v>
      </c>
    </row>
    <row r="461">
      <c r="A461" s="649">
        <v>2447.0</v>
      </c>
      <c r="B461" s="649">
        <v>0.0</v>
      </c>
      <c r="C461" s="649">
        <v>10.54</v>
      </c>
      <c r="D461" s="649">
        <v>5.253</v>
      </c>
      <c r="E461" s="649">
        <v>16.91</v>
      </c>
      <c r="F461" s="649">
        <v>15.45</v>
      </c>
      <c r="G461" s="649">
        <v>1.318</v>
      </c>
      <c r="H461" s="649">
        <v>2.01</v>
      </c>
      <c r="I461" s="649">
        <v>9.355</v>
      </c>
      <c r="J461" s="649">
        <v>12.16</v>
      </c>
      <c r="K461" s="649">
        <v>1.0</v>
      </c>
      <c r="L461" s="649">
        <v>-1.0</v>
      </c>
      <c r="M461" s="649">
        <v>-1.0</v>
      </c>
      <c r="N461" s="649">
        <v>-1.0</v>
      </c>
      <c r="O461" s="649">
        <v>-1.0</v>
      </c>
      <c r="P461" s="649">
        <v>-1.0</v>
      </c>
      <c r="Q461" s="649">
        <v>1.0</v>
      </c>
      <c r="R461" s="649">
        <v>0.0</v>
      </c>
      <c r="S461" s="649">
        <v>-1.0</v>
      </c>
      <c r="T461" s="649">
        <v>12.247</v>
      </c>
      <c r="U461" s="649">
        <v>12.285</v>
      </c>
      <c r="V461" s="649">
        <v>12.183</v>
      </c>
    </row>
    <row r="462">
      <c r="A462" s="649">
        <v>2449.0</v>
      </c>
      <c r="B462" s="649">
        <v>0.0</v>
      </c>
      <c r="C462" s="649">
        <v>10.54</v>
      </c>
      <c r="D462" s="649">
        <v>5.253</v>
      </c>
      <c r="E462" s="649">
        <v>16.91</v>
      </c>
      <c r="F462" s="649">
        <v>15.45</v>
      </c>
      <c r="G462" s="649">
        <v>1.361</v>
      </c>
      <c r="H462" s="649">
        <v>2.01</v>
      </c>
      <c r="I462" s="649">
        <v>4.964</v>
      </c>
      <c r="J462" s="649">
        <v>6.755</v>
      </c>
      <c r="K462" s="649">
        <v>1.0</v>
      </c>
      <c r="L462" s="649">
        <v>-1.0</v>
      </c>
      <c r="M462" s="649">
        <v>-1.0</v>
      </c>
      <c r="N462" s="649">
        <v>-1.0</v>
      </c>
      <c r="O462" s="649">
        <v>-1.0</v>
      </c>
      <c r="P462" s="649">
        <v>-1.0</v>
      </c>
      <c r="Q462" s="649">
        <v>1.0</v>
      </c>
      <c r="R462" s="649">
        <v>0.0</v>
      </c>
      <c r="S462" s="649">
        <v>-1.0</v>
      </c>
      <c r="T462" s="649">
        <v>6.809</v>
      </c>
      <c r="U462" s="649">
        <v>6.813</v>
      </c>
      <c r="V462" s="649">
        <v>6.755</v>
      </c>
    </row>
    <row r="463">
      <c r="A463" s="649">
        <v>2450.0</v>
      </c>
      <c r="B463" s="649">
        <v>0.0</v>
      </c>
      <c r="C463" s="649">
        <v>10.54</v>
      </c>
      <c r="D463" s="649">
        <v>5.253</v>
      </c>
      <c r="E463" s="649">
        <v>16.91</v>
      </c>
      <c r="F463" s="649">
        <v>15.45</v>
      </c>
      <c r="G463" s="649">
        <v>1.582</v>
      </c>
      <c r="H463" s="649">
        <v>2.01</v>
      </c>
      <c r="I463" s="649">
        <v>14.252</v>
      </c>
      <c r="J463" s="649">
        <v>21.914</v>
      </c>
      <c r="K463" s="649">
        <v>-0.336</v>
      </c>
      <c r="L463" s="649">
        <v>-1.0</v>
      </c>
      <c r="M463" s="649">
        <v>-1.0</v>
      </c>
      <c r="N463" s="649">
        <v>3.0</v>
      </c>
      <c r="O463" s="649">
        <v>-1.0</v>
      </c>
      <c r="P463" s="649">
        <v>-1.0</v>
      </c>
      <c r="Q463" s="649">
        <v>-1.0</v>
      </c>
      <c r="R463" s="649">
        <v>0.0</v>
      </c>
      <c r="S463" s="649">
        <v>-1.0</v>
      </c>
      <c r="T463" s="649">
        <v>21.454</v>
      </c>
      <c r="U463" s="649">
        <v>22.117</v>
      </c>
      <c r="V463" s="649">
        <v>21.967</v>
      </c>
    </row>
    <row r="464">
      <c r="A464" s="649">
        <v>2452.0</v>
      </c>
      <c r="B464" s="649">
        <v>0.0</v>
      </c>
      <c r="C464" s="649">
        <v>10.541</v>
      </c>
      <c r="D464" s="649">
        <v>5.253</v>
      </c>
      <c r="E464" s="649">
        <v>16.91</v>
      </c>
      <c r="F464" s="649">
        <v>15.45</v>
      </c>
      <c r="G464" s="649">
        <v>1.902</v>
      </c>
      <c r="H464" s="649">
        <v>2.01</v>
      </c>
      <c r="I464" s="649">
        <v>4.914</v>
      </c>
      <c r="J464" s="649">
        <v>8.882</v>
      </c>
      <c r="K464" s="649">
        <v>0.999</v>
      </c>
      <c r="L464" s="649">
        <v>-1.0</v>
      </c>
      <c r="M464" s="649">
        <v>-1.0</v>
      </c>
      <c r="N464" s="649">
        <v>-1.0</v>
      </c>
      <c r="O464" s="649">
        <v>-1.0</v>
      </c>
      <c r="P464" s="649">
        <v>-1.0</v>
      </c>
      <c r="Q464" s="649">
        <v>1.0</v>
      </c>
      <c r="R464" s="649">
        <v>0.0</v>
      </c>
      <c r="S464" s="649">
        <v>-1.0</v>
      </c>
      <c r="T464" s="649">
        <v>8.516</v>
      </c>
      <c r="U464" s="649">
        <v>8.995</v>
      </c>
      <c r="V464" s="649">
        <v>8.994</v>
      </c>
    </row>
    <row r="465">
      <c r="A465" s="649">
        <v>2454.0</v>
      </c>
      <c r="B465" s="649">
        <v>0.0</v>
      </c>
      <c r="C465" s="649">
        <v>10.54</v>
      </c>
      <c r="D465" s="649">
        <v>5.253</v>
      </c>
      <c r="E465" s="649">
        <v>16.91</v>
      </c>
      <c r="F465" s="649">
        <v>15.45</v>
      </c>
      <c r="G465" s="649">
        <v>0.871</v>
      </c>
      <c r="H465" s="649">
        <v>2.01</v>
      </c>
      <c r="I465" s="649">
        <v>14.02</v>
      </c>
      <c r="J465" s="649">
        <v>11.272</v>
      </c>
      <c r="K465" s="649">
        <v>1.0</v>
      </c>
      <c r="L465" s="649">
        <v>-1.0</v>
      </c>
      <c r="M465" s="649">
        <v>-1.0</v>
      </c>
      <c r="N465" s="649">
        <v>-1.0</v>
      </c>
      <c r="O465" s="649">
        <v>-1.0</v>
      </c>
      <c r="P465" s="649">
        <v>-1.0</v>
      </c>
      <c r="Q465" s="649">
        <v>3.0</v>
      </c>
      <c r="R465" s="649">
        <v>0.0</v>
      </c>
      <c r="S465" s="649">
        <v>-1.0</v>
      </c>
      <c r="T465" s="649">
        <v>10.73</v>
      </c>
      <c r="U465" s="649">
        <v>11.399</v>
      </c>
      <c r="V465" s="649">
        <v>11.352</v>
      </c>
    </row>
    <row r="466">
      <c r="A466" s="649">
        <v>2455.0</v>
      </c>
      <c r="B466" s="649">
        <v>0.0</v>
      </c>
      <c r="C466" s="649">
        <v>10.54</v>
      </c>
      <c r="D466" s="649">
        <v>5.253</v>
      </c>
      <c r="E466" s="649">
        <v>16.91</v>
      </c>
      <c r="F466" s="649">
        <v>15.45</v>
      </c>
      <c r="G466" s="649">
        <v>1.555</v>
      </c>
      <c r="H466" s="649">
        <v>2.01</v>
      </c>
      <c r="I466" s="649">
        <v>4.923</v>
      </c>
      <c r="J466" s="649">
        <v>7.33</v>
      </c>
      <c r="K466" s="649">
        <v>1.0</v>
      </c>
      <c r="L466" s="649">
        <v>-1.0</v>
      </c>
      <c r="M466" s="649">
        <v>-1.0</v>
      </c>
      <c r="N466" s="649">
        <v>-1.0</v>
      </c>
      <c r="O466" s="649">
        <v>-1.0</v>
      </c>
      <c r="P466" s="649">
        <v>-1.0</v>
      </c>
      <c r="Q466" s="649">
        <v>1.0</v>
      </c>
      <c r="R466" s="649">
        <v>0.0</v>
      </c>
      <c r="S466" s="649">
        <v>-1.0</v>
      </c>
      <c r="T466" s="649">
        <v>7.342</v>
      </c>
      <c r="U466" s="649">
        <v>7.421</v>
      </c>
      <c r="V466" s="649">
        <v>7.407</v>
      </c>
    </row>
    <row r="467">
      <c r="A467" s="649">
        <v>2456.0</v>
      </c>
      <c r="B467" s="649">
        <v>0.0</v>
      </c>
      <c r="C467" s="649">
        <v>10.54</v>
      </c>
      <c r="D467" s="649">
        <v>5.253</v>
      </c>
      <c r="E467" s="649">
        <v>16.91</v>
      </c>
      <c r="F467" s="649">
        <v>15.45</v>
      </c>
      <c r="G467" s="649">
        <v>0.637</v>
      </c>
      <c r="H467" s="649">
        <v>26.98</v>
      </c>
      <c r="I467" s="649">
        <v>27.431</v>
      </c>
      <c r="J467" s="649">
        <v>16.824</v>
      </c>
      <c r="K467" s="649">
        <v>0.999</v>
      </c>
      <c r="L467" s="649">
        <v>-1.0</v>
      </c>
      <c r="M467" s="649">
        <v>-1.0</v>
      </c>
      <c r="N467" s="649">
        <v>-1.0</v>
      </c>
      <c r="O467" s="649">
        <v>-1.0</v>
      </c>
      <c r="P467" s="649">
        <v>-1.0</v>
      </c>
      <c r="Q467" s="649">
        <v>1.0</v>
      </c>
      <c r="R467" s="649">
        <v>0.0</v>
      </c>
      <c r="S467" s="649">
        <v>-1.0</v>
      </c>
      <c r="T467" s="649">
        <v>16.914</v>
      </c>
      <c r="U467" s="649">
        <v>16.963</v>
      </c>
      <c r="V467" s="649">
        <v>16.855</v>
      </c>
    </row>
    <row r="468">
      <c r="A468" s="649">
        <v>2457.0</v>
      </c>
      <c r="B468" s="649">
        <v>0.0</v>
      </c>
      <c r="C468" s="649">
        <v>10.54</v>
      </c>
      <c r="D468" s="649">
        <v>5.253</v>
      </c>
      <c r="E468" s="649">
        <v>16.91</v>
      </c>
      <c r="F468" s="649">
        <v>15.45</v>
      </c>
      <c r="G468" s="649">
        <v>0.661</v>
      </c>
      <c r="H468" s="649">
        <v>26.98</v>
      </c>
      <c r="I468" s="649">
        <v>13.71</v>
      </c>
      <c r="J468" s="649">
        <v>7.438</v>
      </c>
      <c r="K468" s="649">
        <v>1.0</v>
      </c>
      <c r="L468" s="649">
        <v>-1.0</v>
      </c>
      <c r="M468" s="649">
        <v>-1.0</v>
      </c>
      <c r="N468" s="649">
        <v>-1.0</v>
      </c>
      <c r="O468" s="649">
        <v>-1.0</v>
      </c>
      <c r="P468" s="649">
        <v>-1.0</v>
      </c>
      <c r="Q468" s="649">
        <v>1.0</v>
      </c>
      <c r="R468" s="649">
        <v>0.0</v>
      </c>
      <c r="S468" s="649">
        <v>-1.0</v>
      </c>
      <c r="T468" s="649">
        <v>7.533</v>
      </c>
      <c r="U468" s="649">
        <v>7.54</v>
      </c>
      <c r="V468" s="649">
        <v>7.574</v>
      </c>
    </row>
    <row r="469">
      <c r="A469" s="649">
        <v>2463.0</v>
      </c>
      <c r="B469" s="649">
        <v>0.0</v>
      </c>
      <c r="C469" s="649">
        <v>10.54</v>
      </c>
      <c r="D469" s="649">
        <v>5.253</v>
      </c>
      <c r="E469" s="649">
        <v>16.91</v>
      </c>
      <c r="F469" s="649">
        <v>15.45</v>
      </c>
      <c r="G469" s="649">
        <v>3.569</v>
      </c>
      <c r="H469" s="649">
        <v>1.01</v>
      </c>
      <c r="I469" s="650" t="s">
        <v>1059</v>
      </c>
      <c r="J469" s="649">
        <v>0.998</v>
      </c>
      <c r="K469" s="649">
        <v>-1.0</v>
      </c>
      <c r="L469" s="649">
        <v>-1.0</v>
      </c>
      <c r="M469" s="649">
        <v>-1.0</v>
      </c>
      <c r="N469" s="649">
        <v>-1.0</v>
      </c>
      <c r="O469" s="649">
        <v>-1.0</v>
      </c>
      <c r="P469" s="649">
        <v>1.0</v>
      </c>
      <c r="Q469" s="649">
        <v>0.0</v>
      </c>
      <c r="R469" s="650" t="s">
        <v>1060</v>
      </c>
      <c r="U469" s="651"/>
      <c r="V469" s="651"/>
    </row>
    <row r="470">
      <c r="A470" s="649">
        <v>2465.0</v>
      </c>
      <c r="B470" s="649">
        <v>0.0</v>
      </c>
      <c r="C470" s="649">
        <v>10.54</v>
      </c>
      <c r="D470" s="649">
        <v>5.253</v>
      </c>
      <c r="E470" s="649">
        <v>16.91</v>
      </c>
      <c r="F470" s="649">
        <v>15.45</v>
      </c>
      <c r="G470" s="649">
        <v>1.188</v>
      </c>
      <c r="H470" s="649">
        <v>1.01</v>
      </c>
      <c r="I470" s="649">
        <v>18.962</v>
      </c>
      <c r="J470" s="649">
        <v>21.688</v>
      </c>
      <c r="K470" s="649">
        <v>1.0</v>
      </c>
      <c r="L470" s="649">
        <v>-1.0</v>
      </c>
      <c r="M470" s="649">
        <v>-1.0</v>
      </c>
      <c r="N470" s="649">
        <v>-1.0</v>
      </c>
      <c r="O470" s="649">
        <v>-1.0</v>
      </c>
      <c r="P470" s="649">
        <v>-1.0</v>
      </c>
      <c r="Q470" s="649">
        <v>1.0</v>
      </c>
      <c r="R470" s="649">
        <v>0.0</v>
      </c>
      <c r="S470" s="649">
        <v>-1.0</v>
      </c>
      <c r="T470" s="649">
        <v>20.64</v>
      </c>
      <c r="U470" s="649">
        <v>21.879</v>
      </c>
      <c r="V470" s="649">
        <v>21.74</v>
      </c>
    </row>
    <row r="471">
      <c r="A471" s="649">
        <v>2466.0</v>
      </c>
      <c r="B471" s="649">
        <v>0.0</v>
      </c>
      <c r="C471" s="649">
        <v>10.54</v>
      </c>
      <c r="D471" s="649">
        <v>5.253</v>
      </c>
      <c r="E471" s="649">
        <v>16.91</v>
      </c>
      <c r="F471" s="649">
        <v>15.45</v>
      </c>
      <c r="G471" s="649">
        <v>1.162</v>
      </c>
      <c r="H471" s="649">
        <v>1.01</v>
      </c>
      <c r="I471" s="649">
        <v>9.595</v>
      </c>
      <c r="J471" s="649">
        <v>10.724</v>
      </c>
      <c r="K471" s="649">
        <v>1.0</v>
      </c>
      <c r="L471" s="649">
        <v>-1.0</v>
      </c>
      <c r="M471" s="649">
        <v>-1.0</v>
      </c>
      <c r="N471" s="649">
        <v>-1.0</v>
      </c>
      <c r="O471" s="649">
        <v>-1.0</v>
      </c>
      <c r="P471" s="649">
        <v>-1.0</v>
      </c>
      <c r="Q471" s="649">
        <v>1.0</v>
      </c>
      <c r="R471" s="649">
        <v>0.0</v>
      </c>
      <c r="S471" s="649">
        <v>-1.0</v>
      </c>
      <c r="T471" s="649">
        <v>10.212</v>
      </c>
      <c r="U471" s="649">
        <v>10.84</v>
      </c>
      <c r="V471" s="649">
        <v>10.777</v>
      </c>
    </row>
    <row r="472">
      <c r="A472" s="649">
        <v>2467.0</v>
      </c>
      <c r="B472" s="649">
        <v>0.0</v>
      </c>
      <c r="C472" s="649">
        <v>10.539</v>
      </c>
      <c r="D472" s="649">
        <v>5.253</v>
      </c>
      <c r="E472" s="649">
        <v>16.91</v>
      </c>
      <c r="F472" s="649">
        <v>15.45</v>
      </c>
      <c r="G472" s="649">
        <v>1.168</v>
      </c>
      <c r="H472" s="649">
        <v>1.01</v>
      </c>
      <c r="I472" s="649">
        <v>32.842</v>
      </c>
      <c r="J472" s="649">
        <v>37.576</v>
      </c>
      <c r="K472" s="649">
        <v>-0.504</v>
      </c>
      <c r="L472" s="649">
        <v>-1.0</v>
      </c>
      <c r="M472" s="649">
        <v>-1.0</v>
      </c>
      <c r="N472" s="649">
        <v>2.0</v>
      </c>
      <c r="O472" s="649">
        <v>-1.0</v>
      </c>
      <c r="P472" s="649">
        <v>-1.0</v>
      </c>
      <c r="Q472" s="649">
        <v>-1.0</v>
      </c>
      <c r="R472" s="649">
        <v>0.0</v>
      </c>
      <c r="S472" s="649">
        <v>-1.0</v>
      </c>
      <c r="T472" s="649">
        <v>35.546</v>
      </c>
      <c r="U472" s="649">
        <v>37.853</v>
      </c>
      <c r="V472" s="649">
        <v>37.607</v>
      </c>
    </row>
    <row r="473">
      <c r="A473" s="649">
        <v>2468.0</v>
      </c>
      <c r="B473" s="649">
        <v>0.0</v>
      </c>
      <c r="C473" s="649">
        <v>10.539</v>
      </c>
      <c r="D473" s="649">
        <v>5.253</v>
      </c>
      <c r="E473" s="649">
        <v>16.91</v>
      </c>
      <c r="F473" s="649">
        <v>15.45</v>
      </c>
      <c r="G473" s="649">
        <v>0.716</v>
      </c>
      <c r="H473" s="649">
        <v>1.01</v>
      </c>
      <c r="I473" s="649">
        <v>31.645</v>
      </c>
      <c r="J473" s="649">
        <v>21.19</v>
      </c>
      <c r="K473" s="649">
        <v>0.999</v>
      </c>
      <c r="L473" s="649">
        <v>-1.0</v>
      </c>
      <c r="M473" s="649">
        <v>-1.0</v>
      </c>
      <c r="N473" s="649">
        <v>-1.0</v>
      </c>
      <c r="O473" s="649">
        <v>-1.0</v>
      </c>
      <c r="P473" s="649">
        <v>-1.0</v>
      </c>
      <c r="Q473" s="649">
        <v>3.0</v>
      </c>
      <c r="R473" s="649">
        <v>0.0</v>
      </c>
      <c r="S473" s="649">
        <v>-1.0</v>
      </c>
      <c r="T473" s="649">
        <v>20.251</v>
      </c>
      <c r="U473" s="649">
        <v>21.353</v>
      </c>
      <c r="V473" s="649">
        <v>21.243</v>
      </c>
    </row>
    <row r="474">
      <c r="A474" s="649">
        <v>2469.0</v>
      </c>
      <c r="B474" s="649">
        <v>0.0</v>
      </c>
      <c r="C474" s="649">
        <v>10.539</v>
      </c>
      <c r="D474" s="649">
        <v>5.253</v>
      </c>
      <c r="E474" s="649">
        <v>16.91</v>
      </c>
      <c r="F474" s="649">
        <v>15.45</v>
      </c>
      <c r="G474" s="649">
        <v>1.206</v>
      </c>
      <c r="H474" s="649">
        <v>1.01</v>
      </c>
      <c r="I474" s="649">
        <v>9.59</v>
      </c>
      <c r="J474" s="649">
        <v>11.238</v>
      </c>
      <c r="K474" s="649">
        <v>1.0</v>
      </c>
      <c r="L474" s="649">
        <v>-1.0</v>
      </c>
      <c r="M474" s="649">
        <v>-1.0</v>
      </c>
      <c r="N474" s="649">
        <v>-1.0</v>
      </c>
      <c r="O474" s="649">
        <v>-1.0</v>
      </c>
      <c r="P474" s="649">
        <v>-1.0</v>
      </c>
      <c r="Q474" s="649">
        <v>1.0</v>
      </c>
      <c r="R474" s="649">
        <v>0.0</v>
      </c>
      <c r="S474" s="649">
        <v>-1.0</v>
      </c>
      <c r="T474" s="649">
        <v>11.286</v>
      </c>
      <c r="U474" s="649">
        <v>11.356</v>
      </c>
      <c r="V474" s="649">
        <v>11.279</v>
      </c>
    </row>
    <row r="475">
      <c r="A475" s="649">
        <v>2470.0</v>
      </c>
      <c r="B475" s="649">
        <v>0.0</v>
      </c>
      <c r="C475" s="649">
        <v>10.54</v>
      </c>
      <c r="D475" s="649">
        <v>5.253</v>
      </c>
      <c r="E475" s="649">
        <v>16.91</v>
      </c>
      <c r="F475" s="649">
        <v>15.45</v>
      </c>
      <c r="G475" s="649">
        <v>3.612</v>
      </c>
      <c r="H475" s="649">
        <v>2.01</v>
      </c>
      <c r="I475" s="649">
        <v>13.977</v>
      </c>
      <c r="J475" s="649">
        <v>45.204</v>
      </c>
      <c r="K475" s="649">
        <v>0.998</v>
      </c>
      <c r="L475" s="649">
        <v>-1.0</v>
      </c>
      <c r="M475" s="649">
        <v>-1.0</v>
      </c>
      <c r="N475" s="649">
        <v>-1.0</v>
      </c>
      <c r="O475" s="649">
        <v>-1.0</v>
      </c>
      <c r="P475" s="649">
        <v>-1.0</v>
      </c>
      <c r="Q475" s="649">
        <v>1.0</v>
      </c>
      <c r="R475" s="649">
        <v>0.0</v>
      </c>
      <c r="S475" s="649">
        <v>-1.0</v>
      </c>
      <c r="T475" s="649">
        <v>45.645</v>
      </c>
      <c r="U475" s="649">
        <v>45.726</v>
      </c>
      <c r="V475" s="649">
        <v>45.643</v>
      </c>
    </row>
    <row r="476">
      <c r="A476" s="649">
        <v>2471.0</v>
      </c>
      <c r="B476" s="649">
        <v>0.0</v>
      </c>
      <c r="C476" s="649">
        <v>10.539</v>
      </c>
      <c r="D476" s="649">
        <v>5.253</v>
      </c>
      <c r="E476" s="649">
        <v>16.91</v>
      </c>
      <c r="F476" s="649">
        <v>15.45</v>
      </c>
      <c r="G476" s="649">
        <v>3.604</v>
      </c>
      <c r="H476" s="649">
        <v>2.01</v>
      </c>
      <c r="I476" s="649">
        <v>14.135</v>
      </c>
      <c r="J476" s="649">
        <v>46.399</v>
      </c>
      <c r="K476" s="649">
        <v>0.998</v>
      </c>
      <c r="L476" s="649">
        <v>-1.0</v>
      </c>
      <c r="M476" s="649">
        <v>-1.0</v>
      </c>
      <c r="N476" s="649">
        <v>-1.0</v>
      </c>
      <c r="O476" s="649">
        <v>-1.0</v>
      </c>
      <c r="P476" s="649">
        <v>-1.0</v>
      </c>
      <c r="Q476" s="649">
        <v>1.0</v>
      </c>
      <c r="R476" s="649">
        <v>0.0</v>
      </c>
      <c r="S476" s="649">
        <v>-1.0</v>
      </c>
      <c r="T476" s="649">
        <v>44.821</v>
      </c>
      <c r="U476" s="649">
        <v>46.902</v>
      </c>
      <c r="V476" s="649">
        <v>46.764</v>
      </c>
    </row>
    <row r="477">
      <c r="A477" s="649">
        <v>2473.0</v>
      </c>
      <c r="B477" s="649">
        <v>0.0</v>
      </c>
      <c r="C477" s="649">
        <v>10.54</v>
      </c>
      <c r="D477" s="649">
        <v>5.253</v>
      </c>
      <c r="E477" s="649">
        <v>16.91</v>
      </c>
      <c r="F477" s="649">
        <v>15.45</v>
      </c>
      <c r="G477" s="649">
        <v>4.18</v>
      </c>
      <c r="H477" s="649">
        <v>2.01</v>
      </c>
      <c r="I477" s="649">
        <v>13.595</v>
      </c>
      <c r="J477" s="649">
        <v>55.549</v>
      </c>
      <c r="K477" s="649">
        <v>0.511</v>
      </c>
      <c r="L477" s="649">
        <v>-1.0</v>
      </c>
      <c r="M477" s="649">
        <v>-1.0</v>
      </c>
      <c r="N477" s="649">
        <v>-1.0</v>
      </c>
      <c r="O477" s="649">
        <v>-1.0</v>
      </c>
      <c r="P477" s="649">
        <v>-1.0</v>
      </c>
      <c r="Q477" s="649">
        <v>1.0</v>
      </c>
      <c r="R477" s="649">
        <v>0.0</v>
      </c>
      <c r="S477" s="649">
        <v>-1.0</v>
      </c>
      <c r="T477" s="649">
        <v>55.763</v>
      </c>
      <c r="U477" s="649">
        <v>55.897</v>
      </c>
      <c r="V477" s="649">
        <v>55.659</v>
      </c>
    </row>
    <row r="478">
      <c r="A478" s="649">
        <v>2475.0</v>
      </c>
      <c r="B478" s="649">
        <v>0.0</v>
      </c>
      <c r="C478" s="649">
        <v>10.539</v>
      </c>
      <c r="D478" s="649">
        <v>5.253</v>
      </c>
      <c r="E478" s="649">
        <v>16.91</v>
      </c>
      <c r="F478" s="649">
        <v>15.45</v>
      </c>
      <c r="G478" s="649">
        <v>1.87</v>
      </c>
      <c r="H478" s="649">
        <v>2.01</v>
      </c>
      <c r="I478" s="649">
        <v>9.589</v>
      </c>
      <c r="J478" s="649">
        <v>14.881</v>
      </c>
      <c r="K478" s="649">
        <v>0.999</v>
      </c>
      <c r="L478" s="649">
        <v>-1.0</v>
      </c>
      <c r="M478" s="649">
        <v>-1.0</v>
      </c>
      <c r="N478" s="649">
        <v>-1.0</v>
      </c>
      <c r="O478" s="649">
        <v>-1.0</v>
      </c>
      <c r="P478" s="649">
        <v>-1.0</v>
      </c>
      <c r="Q478" s="649">
        <v>1.0</v>
      </c>
      <c r="R478" s="649">
        <v>0.0</v>
      </c>
      <c r="S478" s="649">
        <v>-1.0</v>
      </c>
      <c r="T478" s="649">
        <v>14.864</v>
      </c>
      <c r="U478" s="649">
        <v>15.123</v>
      </c>
      <c r="V478" s="649">
        <v>15.237</v>
      </c>
    </row>
    <row r="479">
      <c r="A479" s="649">
        <v>2476.0</v>
      </c>
      <c r="B479" s="649">
        <v>0.0</v>
      </c>
      <c r="C479" s="649">
        <v>10.539</v>
      </c>
      <c r="D479" s="649">
        <v>5.253</v>
      </c>
      <c r="E479" s="649">
        <v>16.91</v>
      </c>
      <c r="F479" s="649">
        <v>15.45</v>
      </c>
      <c r="G479" s="649">
        <v>1.481</v>
      </c>
      <c r="H479" s="649">
        <v>2.01</v>
      </c>
      <c r="I479" s="649">
        <v>4.931</v>
      </c>
      <c r="J479" s="649">
        <v>6.723</v>
      </c>
      <c r="K479" s="649">
        <v>1.0</v>
      </c>
      <c r="L479" s="649">
        <v>-1.0</v>
      </c>
      <c r="M479" s="649">
        <v>-1.0</v>
      </c>
      <c r="N479" s="649">
        <v>-1.0</v>
      </c>
      <c r="O479" s="649">
        <v>-1.0</v>
      </c>
      <c r="P479" s="649">
        <v>-1.0</v>
      </c>
      <c r="Q479" s="649">
        <v>1.0</v>
      </c>
      <c r="R479" s="649">
        <v>0.0</v>
      </c>
      <c r="S479" s="649">
        <v>-1.0</v>
      </c>
      <c r="T479" s="649">
        <v>6.842</v>
      </c>
      <c r="U479" s="649">
        <v>6.83</v>
      </c>
      <c r="V479" s="649">
        <v>6.861</v>
      </c>
    </row>
    <row r="480">
      <c r="A480" s="649">
        <v>2477.0</v>
      </c>
      <c r="B480" s="649">
        <v>0.0</v>
      </c>
      <c r="C480" s="649">
        <v>10.539</v>
      </c>
      <c r="D480" s="649">
        <v>5.253</v>
      </c>
      <c r="E480" s="649">
        <v>16.91</v>
      </c>
      <c r="F480" s="649">
        <v>15.45</v>
      </c>
      <c r="G480" s="649">
        <v>1.734</v>
      </c>
      <c r="H480" s="649">
        <v>2.01</v>
      </c>
      <c r="I480" s="649">
        <v>14.109</v>
      </c>
      <c r="J480" s="649">
        <v>22.173</v>
      </c>
      <c r="K480" s="649">
        <v>-0.336</v>
      </c>
      <c r="L480" s="649">
        <v>-1.0</v>
      </c>
      <c r="M480" s="649">
        <v>-1.0</v>
      </c>
      <c r="N480" s="649">
        <v>3.0</v>
      </c>
      <c r="O480" s="649">
        <v>-1.0</v>
      </c>
      <c r="P480" s="649">
        <v>-1.0</v>
      </c>
      <c r="Q480" s="649">
        <v>-1.0</v>
      </c>
      <c r="R480" s="649">
        <v>0.0</v>
      </c>
      <c r="S480" s="649">
        <v>-1.0</v>
      </c>
      <c r="T480" s="649">
        <v>22.405</v>
      </c>
      <c r="U480" s="649">
        <v>22.427</v>
      </c>
      <c r="V480" s="649">
        <v>22.359</v>
      </c>
    </row>
    <row r="481">
      <c r="A481" s="649">
        <v>2478.0</v>
      </c>
      <c r="B481" s="649">
        <v>0.0</v>
      </c>
      <c r="C481" s="649">
        <v>10.54</v>
      </c>
      <c r="D481" s="649">
        <v>5.253</v>
      </c>
      <c r="E481" s="649">
        <v>16.91</v>
      </c>
      <c r="F481" s="649">
        <v>15.45</v>
      </c>
      <c r="G481" s="649">
        <v>1.562</v>
      </c>
      <c r="H481" s="649">
        <v>2.01</v>
      </c>
      <c r="I481" s="649">
        <v>4.894</v>
      </c>
      <c r="J481" s="649">
        <v>6.636</v>
      </c>
      <c r="K481" s="649">
        <v>1.0</v>
      </c>
      <c r="L481" s="649">
        <v>-1.0</v>
      </c>
      <c r="M481" s="649">
        <v>-1.0</v>
      </c>
      <c r="N481" s="649">
        <v>-1.0</v>
      </c>
      <c r="O481" s="649">
        <v>-1.0</v>
      </c>
      <c r="P481" s="649">
        <v>-1.0</v>
      </c>
      <c r="Q481" s="649">
        <v>1.0</v>
      </c>
      <c r="R481" s="649">
        <v>0.0</v>
      </c>
      <c r="S481" s="649">
        <v>-1.0</v>
      </c>
      <c r="T481" s="649">
        <v>6.727</v>
      </c>
      <c r="U481" s="649">
        <v>6.767</v>
      </c>
      <c r="V481" s="649">
        <v>6.874</v>
      </c>
    </row>
    <row r="482">
      <c r="A482" s="649">
        <v>2479.0</v>
      </c>
      <c r="B482" s="649">
        <v>0.0</v>
      </c>
      <c r="C482" s="649">
        <v>10.538</v>
      </c>
      <c r="D482" s="649">
        <v>5.253</v>
      </c>
      <c r="E482" s="649">
        <v>16.91</v>
      </c>
      <c r="F482" s="649">
        <v>15.45</v>
      </c>
      <c r="G482" s="649">
        <v>0.627</v>
      </c>
      <c r="H482" s="649">
        <v>2.01</v>
      </c>
      <c r="I482" s="649">
        <v>14.121</v>
      </c>
      <c r="J482" s="649">
        <v>8.427</v>
      </c>
      <c r="K482" s="649">
        <v>0.999</v>
      </c>
      <c r="L482" s="649">
        <v>-1.0</v>
      </c>
      <c r="M482" s="649">
        <v>-1.0</v>
      </c>
      <c r="N482" s="649">
        <v>-1.0</v>
      </c>
      <c r="O482" s="649">
        <v>-1.0</v>
      </c>
      <c r="P482" s="649">
        <v>-1.0</v>
      </c>
      <c r="Q482" s="649">
        <v>3.0</v>
      </c>
      <c r="R482" s="649">
        <v>0.0</v>
      </c>
      <c r="S482" s="649">
        <v>-1.0</v>
      </c>
      <c r="T482" s="649">
        <v>8.076</v>
      </c>
      <c r="U482" s="649">
        <v>8.51</v>
      </c>
      <c r="V482" s="649">
        <v>8.463</v>
      </c>
    </row>
    <row r="483">
      <c r="A483" s="649">
        <v>2480.0</v>
      </c>
      <c r="B483" s="649">
        <v>0.0</v>
      </c>
      <c r="C483" s="649">
        <v>10.54</v>
      </c>
      <c r="D483" s="649">
        <v>5.253</v>
      </c>
      <c r="E483" s="649">
        <v>16.91</v>
      </c>
      <c r="F483" s="649">
        <v>15.45</v>
      </c>
      <c r="G483" s="649">
        <v>0.903</v>
      </c>
      <c r="H483" s="649">
        <v>26.98</v>
      </c>
      <c r="I483" s="649">
        <v>28.344</v>
      </c>
      <c r="J483" s="649">
        <v>25.59</v>
      </c>
      <c r="K483" s="649">
        <v>0.999</v>
      </c>
      <c r="L483" s="649">
        <v>-1.0</v>
      </c>
      <c r="M483" s="649">
        <v>-1.0</v>
      </c>
      <c r="N483" s="649">
        <v>-1.0</v>
      </c>
      <c r="O483" s="649">
        <v>-1.0</v>
      </c>
      <c r="P483" s="649">
        <v>-1.0</v>
      </c>
      <c r="Q483" s="649">
        <v>1.0</v>
      </c>
      <c r="R483" s="649">
        <v>0.0</v>
      </c>
      <c r="S483" s="649">
        <v>-1.0</v>
      </c>
      <c r="T483" s="649">
        <v>24.371</v>
      </c>
      <c r="U483" s="649">
        <v>25.785</v>
      </c>
      <c r="V483" s="649">
        <v>25.591</v>
      </c>
    </row>
    <row r="484">
      <c r="A484" s="649">
        <v>2481.0</v>
      </c>
      <c r="B484" s="649">
        <v>0.0</v>
      </c>
      <c r="C484" s="649">
        <v>10.539</v>
      </c>
      <c r="D484" s="649">
        <v>5.253</v>
      </c>
      <c r="E484" s="649">
        <v>16.91</v>
      </c>
      <c r="F484" s="649">
        <v>15.45</v>
      </c>
      <c r="G484" s="649">
        <v>0.644</v>
      </c>
      <c r="H484" s="649">
        <v>26.98</v>
      </c>
      <c r="I484" s="649">
        <v>14.474</v>
      </c>
      <c r="J484" s="649">
        <v>9.315</v>
      </c>
      <c r="K484" s="649">
        <v>1.0</v>
      </c>
      <c r="L484" s="649">
        <v>-1.0</v>
      </c>
      <c r="M484" s="649">
        <v>-1.0</v>
      </c>
      <c r="N484" s="649">
        <v>-1.0</v>
      </c>
      <c r="O484" s="649">
        <v>-1.0</v>
      </c>
      <c r="P484" s="649">
        <v>-1.0</v>
      </c>
      <c r="Q484" s="649">
        <v>1.0</v>
      </c>
      <c r="R484" s="649">
        <v>0.0</v>
      </c>
      <c r="S484" s="649">
        <v>-1.0</v>
      </c>
      <c r="T484" s="649">
        <v>8.866</v>
      </c>
      <c r="U484" s="649">
        <v>9.398</v>
      </c>
      <c r="V484" s="649">
        <v>9.315</v>
      </c>
    </row>
    <row r="485">
      <c r="A485" s="649">
        <v>2482.0</v>
      </c>
      <c r="B485" s="649">
        <v>0.0</v>
      </c>
      <c r="C485" s="649">
        <v>10.539</v>
      </c>
      <c r="D485" s="649">
        <v>5.253</v>
      </c>
      <c r="E485" s="649">
        <v>16.91</v>
      </c>
      <c r="F485" s="649">
        <v>15.45</v>
      </c>
      <c r="G485" s="649">
        <v>4.589</v>
      </c>
      <c r="H485" s="649">
        <v>1.01</v>
      </c>
      <c r="I485" s="650" t="s">
        <v>1061</v>
      </c>
      <c r="J485" s="649">
        <v>0.999</v>
      </c>
      <c r="K485" s="649">
        <v>-1.0</v>
      </c>
      <c r="L485" s="649">
        <v>-1.0</v>
      </c>
      <c r="M485" s="649">
        <v>-1.0</v>
      </c>
      <c r="N485" s="649">
        <v>-1.0</v>
      </c>
      <c r="O485" s="649">
        <v>-1.0</v>
      </c>
      <c r="P485" s="649">
        <v>1.0</v>
      </c>
      <c r="Q485" s="649">
        <v>0.0</v>
      </c>
      <c r="R485" s="650" t="s">
        <v>1062</v>
      </c>
      <c r="U485" s="651"/>
      <c r="V485" s="651"/>
    </row>
    <row r="486">
      <c r="A486" s="649">
        <v>2483.0</v>
      </c>
      <c r="B486" s="649">
        <v>0.0</v>
      </c>
      <c r="C486" s="649">
        <v>10.541</v>
      </c>
      <c r="D486" s="649">
        <v>5.253</v>
      </c>
      <c r="E486" s="649">
        <v>16.91</v>
      </c>
      <c r="F486" s="649">
        <v>15.45</v>
      </c>
      <c r="G486" s="649">
        <v>2.442</v>
      </c>
      <c r="H486" s="649">
        <v>1.01</v>
      </c>
      <c r="I486" s="649">
        <v>30.302</v>
      </c>
      <c r="J486" s="649">
        <v>17.835</v>
      </c>
      <c r="K486" s="649">
        <v>1.002</v>
      </c>
      <c r="L486" s="649">
        <v>-1.0</v>
      </c>
      <c r="M486" s="649">
        <v>-1.0</v>
      </c>
      <c r="N486" s="649">
        <v>-1.0</v>
      </c>
      <c r="O486" s="649">
        <v>-1.0</v>
      </c>
      <c r="P486" s="649">
        <v>-1.0</v>
      </c>
      <c r="Q486" s="649">
        <v>1.0</v>
      </c>
      <c r="R486" s="649">
        <v>0.0</v>
      </c>
      <c r="S486" s="649">
        <v>-1.0</v>
      </c>
      <c r="T486" s="649">
        <v>18.344</v>
      </c>
      <c r="U486" s="649">
        <v>18.396</v>
      </c>
      <c r="V486" s="649">
        <v>19.862</v>
      </c>
    </row>
    <row r="487">
      <c r="A487" s="649">
        <v>2484.0</v>
      </c>
      <c r="B487" s="649">
        <v>0.0</v>
      </c>
      <c r="C487" s="649">
        <v>10.541</v>
      </c>
      <c r="D487" s="649">
        <v>5.253</v>
      </c>
      <c r="E487" s="649">
        <v>16.91</v>
      </c>
      <c r="F487" s="649">
        <v>15.45</v>
      </c>
      <c r="G487" s="649">
        <v>2.567</v>
      </c>
      <c r="H487" s="649">
        <v>1.01</v>
      </c>
      <c r="I487" s="649">
        <v>33.318</v>
      </c>
      <c r="J487" s="649">
        <v>83.701</v>
      </c>
      <c r="K487" s="649">
        <v>1.0</v>
      </c>
      <c r="L487" s="649">
        <v>-1.0</v>
      </c>
      <c r="M487" s="649">
        <v>-1.0</v>
      </c>
      <c r="N487" s="649">
        <v>-1.0</v>
      </c>
      <c r="O487" s="649">
        <v>-1.0</v>
      </c>
      <c r="P487" s="649">
        <v>-1.0</v>
      </c>
      <c r="Q487" s="649">
        <v>1.0</v>
      </c>
      <c r="R487" s="649">
        <v>0.0</v>
      </c>
      <c r="S487" s="649">
        <v>-1.0</v>
      </c>
      <c r="T487" s="649">
        <v>79.589</v>
      </c>
      <c r="U487" s="649">
        <v>84.268</v>
      </c>
      <c r="V487" s="649">
        <v>83.763</v>
      </c>
    </row>
    <row r="488">
      <c r="A488" s="649">
        <v>2487.0</v>
      </c>
      <c r="B488" s="649">
        <v>0.0</v>
      </c>
      <c r="C488" s="649">
        <v>10.541</v>
      </c>
      <c r="D488" s="649">
        <v>5.253</v>
      </c>
      <c r="E488" s="649">
        <v>16.91</v>
      </c>
      <c r="F488" s="649">
        <v>15.45</v>
      </c>
      <c r="G488" s="649">
        <v>0.93</v>
      </c>
      <c r="H488" s="649">
        <v>1.01</v>
      </c>
      <c r="I488" s="649">
        <v>19.298</v>
      </c>
      <c r="J488" s="649">
        <v>17.945</v>
      </c>
      <c r="K488" s="649">
        <v>1.0</v>
      </c>
      <c r="L488" s="649">
        <v>-1.0</v>
      </c>
      <c r="M488" s="649">
        <v>-1.0</v>
      </c>
      <c r="N488" s="649">
        <v>-1.0</v>
      </c>
      <c r="O488" s="649">
        <v>-1.0</v>
      </c>
      <c r="P488" s="649">
        <v>-1.0</v>
      </c>
      <c r="Q488" s="649">
        <v>1.0</v>
      </c>
      <c r="R488" s="649">
        <v>0.0</v>
      </c>
      <c r="S488" s="649">
        <v>-1.0</v>
      </c>
      <c r="T488" s="649">
        <v>18.076</v>
      </c>
      <c r="U488" s="649">
        <v>18.08</v>
      </c>
      <c r="V488" s="649">
        <v>17.946</v>
      </c>
    </row>
    <row r="489">
      <c r="A489" s="649">
        <v>2488.0</v>
      </c>
      <c r="B489" s="649">
        <v>0.0</v>
      </c>
      <c r="C489" s="649">
        <v>10.541</v>
      </c>
      <c r="D489" s="649">
        <v>5.253</v>
      </c>
      <c r="E489" s="649">
        <v>16.91</v>
      </c>
      <c r="F489" s="649">
        <v>15.45</v>
      </c>
      <c r="G489" s="649">
        <v>3.346</v>
      </c>
      <c r="H489" s="649">
        <v>1.01</v>
      </c>
      <c r="I489" s="649">
        <v>9.613</v>
      </c>
      <c r="J489" s="649">
        <v>30.644</v>
      </c>
      <c r="K489" s="649">
        <v>1.0</v>
      </c>
      <c r="L489" s="649">
        <v>-1.0</v>
      </c>
      <c r="M489" s="649">
        <v>-1.0</v>
      </c>
      <c r="N489" s="649">
        <v>-1.0</v>
      </c>
      <c r="O489" s="649">
        <v>-1.0</v>
      </c>
      <c r="P489" s="649">
        <v>-1.0</v>
      </c>
      <c r="Q489" s="649">
        <v>1.0</v>
      </c>
      <c r="R489" s="649">
        <v>0.0</v>
      </c>
      <c r="S489" s="649">
        <v>-1.0</v>
      </c>
      <c r="T489" s="649">
        <v>30.928</v>
      </c>
      <c r="U489" s="649">
        <v>30.969</v>
      </c>
      <c r="V489" s="649">
        <v>30.83</v>
      </c>
    </row>
    <row r="490">
      <c r="A490" s="649">
        <v>2489.0</v>
      </c>
      <c r="B490" s="649">
        <v>0.0</v>
      </c>
      <c r="C490" s="649">
        <v>10.541</v>
      </c>
      <c r="D490" s="649">
        <v>5.253</v>
      </c>
      <c r="E490" s="649">
        <v>16.91</v>
      </c>
      <c r="F490" s="649">
        <v>15.45</v>
      </c>
      <c r="G490" s="649">
        <v>1.826</v>
      </c>
      <c r="H490" s="649">
        <v>1.01</v>
      </c>
      <c r="I490" s="649">
        <v>16.409</v>
      </c>
      <c r="J490" s="649">
        <v>29.97</v>
      </c>
      <c r="K490" s="649">
        <v>-1.003</v>
      </c>
      <c r="L490" s="649">
        <v>-1.0</v>
      </c>
      <c r="M490" s="649">
        <v>-1.0</v>
      </c>
      <c r="N490" s="649">
        <v>1.0</v>
      </c>
      <c r="O490" s="649">
        <v>-1.0</v>
      </c>
      <c r="P490" s="649">
        <v>-1.0</v>
      </c>
      <c r="Q490" s="649">
        <v>-1.0</v>
      </c>
      <c r="R490" s="649">
        <v>0.0</v>
      </c>
      <c r="S490" s="649">
        <v>-1.0</v>
      </c>
      <c r="T490" s="649">
        <v>29.537</v>
      </c>
      <c r="U490" s="649">
        <v>30.195</v>
      </c>
      <c r="V490" s="649">
        <v>29.97</v>
      </c>
    </row>
    <row r="491">
      <c r="A491" s="649">
        <v>2490.0</v>
      </c>
      <c r="B491" s="649">
        <v>0.0</v>
      </c>
      <c r="C491" s="649">
        <v>10.541</v>
      </c>
      <c r="D491" s="649">
        <v>5.253</v>
      </c>
      <c r="E491" s="649">
        <v>16.91</v>
      </c>
      <c r="F491" s="649">
        <v>15.45</v>
      </c>
      <c r="G491" s="649">
        <v>1.871</v>
      </c>
      <c r="H491" s="649">
        <v>1.01</v>
      </c>
      <c r="I491" s="649">
        <v>32.885</v>
      </c>
      <c r="J491" s="649">
        <v>58.476</v>
      </c>
      <c r="K491" s="649">
        <v>-0.504</v>
      </c>
      <c r="L491" s="649">
        <v>-1.0</v>
      </c>
      <c r="M491" s="649">
        <v>-1.0</v>
      </c>
      <c r="N491" s="649">
        <v>2.0</v>
      </c>
      <c r="O491" s="649">
        <v>-1.0</v>
      </c>
      <c r="P491" s="649">
        <v>-1.0</v>
      </c>
      <c r="Q491" s="649">
        <v>-1.0</v>
      </c>
      <c r="R491" s="649">
        <v>0.0</v>
      </c>
      <c r="S491" s="649">
        <v>-1.0</v>
      </c>
      <c r="T491" s="649">
        <v>55.875</v>
      </c>
      <c r="U491" s="649">
        <v>58.867</v>
      </c>
      <c r="V491" s="649">
        <v>58.584</v>
      </c>
    </row>
    <row r="492">
      <c r="A492" s="649">
        <v>2493.0</v>
      </c>
      <c r="B492" s="649">
        <v>0.0</v>
      </c>
      <c r="C492" s="649">
        <v>10.541</v>
      </c>
      <c r="D492" s="649">
        <v>5.253</v>
      </c>
      <c r="E492" s="649">
        <v>16.91</v>
      </c>
      <c r="F492" s="649">
        <v>15.45</v>
      </c>
      <c r="G492" s="649">
        <v>2.097</v>
      </c>
      <c r="H492" s="649">
        <v>1.01</v>
      </c>
      <c r="I492" s="649">
        <v>32.799</v>
      </c>
      <c r="J492" s="649">
        <v>65.08</v>
      </c>
      <c r="K492" s="649">
        <v>1.0</v>
      </c>
      <c r="L492" s="649">
        <v>-1.0</v>
      </c>
      <c r="M492" s="649">
        <v>-1.0</v>
      </c>
      <c r="N492" s="649">
        <v>-1.0</v>
      </c>
      <c r="O492" s="649">
        <v>-1.0</v>
      </c>
      <c r="P492" s="649">
        <v>-1.0</v>
      </c>
      <c r="Q492" s="649">
        <v>2.0</v>
      </c>
      <c r="R492" s="649">
        <v>0.0</v>
      </c>
      <c r="S492" s="649">
        <v>-1.0</v>
      </c>
      <c r="T492" s="649">
        <v>62.598</v>
      </c>
      <c r="U492" s="649">
        <v>65.514</v>
      </c>
      <c r="V492" s="649">
        <v>65.21</v>
      </c>
    </row>
    <row r="493">
      <c r="A493" s="649">
        <v>2494.0</v>
      </c>
      <c r="B493" s="649">
        <v>0.0</v>
      </c>
      <c r="C493" s="649">
        <v>10.54</v>
      </c>
      <c r="D493" s="649">
        <v>5.253</v>
      </c>
      <c r="E493" s="649">
        <v>16.91</v>
      </c>
      <c r="F493" s="649">
        <v>15.45</v>
      </c>
      <c r="G493" s="649">
        <v>1.863</v>
      </c>
      <c r="H493" s="649">
        <v>1.01</v>
      </c>
      <c r="I493" s="649">
        <v>33.304</v>
      </c>
      <c r="J493" s="649">
        <v>60.692</v>
      </c>
      <c r="K493" s="649">
        <v>0.998</v>
      </c>
      <c r="L493" s="649">
        <v>-1.0</v>
      </c>
      <c r="M493" s="649">
        <v>-1.0</v>
      </c>
      <c r="N493" s="649">
        <v>-1.0</v>
      </c>
      <c r="O493" s="649">
        <v>-1.0</v>
      </c>
      <c r="P493" s="649">
        <v>-1.0</v>
      </c>
      <c r="Q493" s="649">
        <v>1.0</v>
      </c>
      <c r="R493" s="649">
        <v>0.0</v>
      </c>
      <c r="S493" s="649">
        <v>-1.0</v>
      </c>
      <c r="T493" s="649">
        <v>60.909</v>
      </c>
      <c r="U493" s="649">
        <v>61.054</v>
      </c>
      <c r="V493" s="649">
        <v>60.74</v>
      </c>
    </row>
    <row r="494">
      <c r="A494" s="649">
        <v>2495.0</v>
      </c>
      <c r="B494" s="649">
        <v>0.0</v>
      </c>
      <c r="C494" s="649">
        <v>10.54</v>
      </c>
      <c r="D494" s="649">
        <v>5.253</v>
      </c>
      <c r="E494" s="649">
        <v>16.91</v>
      </c>
      <c r="F494" s="649">
        <v>15.45</v>
      </c>
      <c r="G494" s="649">
        <v>1.82</v>
      </c>
      <c r="H494" s="649">
        <v>1.01</v>
      </c>
      <c r="I494" s="649">
        <v>16.209</v>
      </c>
      <c r="J494" s="649">
        <v>28.488</v>
      </c>
      <c r="K494" s="649">
        <v>0.999</v>
      </c>
      <c r="L494" s="649">
        <v>-1.0</v>
      </c>
      <c r="M494" s="649">
        <v>-1.0</v>
      </c>
      <c r="N494" s="649">
        <v>-1.0</v>
      </c>
      <c r="O494" s="649">
        <v>-1.0</v>
      </c>
      <c r="P494" s="649">
        <v>-1.0</v>
      </c>
      <c r="Q494" s="649">
        <v>1.0</v>
      </c>
      <c r="R494" s="649">
        <v>0.0</v>
      </c>
      <c r="S494" s="649">
        <v>-1.0</v>
      </c>
      <c r="T494" s="649">
        <v>28.64</v>
      </c>
      <c r="U494" s="649">
        <v>28.695</v>
      </c>
      <c r="V494" s="649">
        <v>28.562</v>
      </c>
    </row>
    <row r="495">
      <c r="A495" s="649">
        <v>2498.0</v>
      </c>
      <c r="B495" s="649">
        <v>0.0</v>
      </c>
      <c r="C495" s="649">
        <v>10.54</v>
      </c>
      <c r="D495" s="649">
        <v>5.253</v>
      </c>
      <c r="E495" s="649">
        <v>16.91</v>
      </c>
      <c r="F495" s="649">
        <v>15.45</v>
      </c>
      <c r="G495" s="649">
        <v>0.775</v>
      </c>
      <c r="H495" s="649">
        <v>1.01</v>
      </c>
      <c r="I495" s="649">
        <v>19.394</v>
      </c>
      <c r="J495" s="649">
        <v>13.552</v>
      </c>
      <c r="K495" s="649">
        <v>0.998</v>
      </c>
      <c r="L495" s="649">
        <v>-1.0</v>
      </c>
      <c r="M495" s="649">
        <v>-1.0</v>
      </c>
      <c r="N495" s="649">
        <v>-1.0</v>
      </c>
      <c r="O495" s="649">
        <v>-1.0</v>
      </c>
      <c r="P495" s="649">
        <v>-1.0</v>
      </c>
      <c r="Q495" s="649">
        <v>1.0</v>
      </c>
      <c r="R495" s="649">
        <v>0.0</v>
      </c>
      <c r="S495" s="649">
        <v>-1.0</v>
      </c>
      <c r="T495" s="649">
        <v>13.62</v>
      </c>
      <c r="U495" s="649">
        <v>13.657</v>
      </c>
      <c r="V495" s="649">
        <v>13.634</v>
      </c>
    </row>
    <row r="496">
      <c r="A496" s="649">
        <v>2524.0</v>
      </c>
      <c r="B496" s="649">
        <v>0.0</v>
      </c>
      <c r="C496" s="649">
        <v>10.54</v>
      </c>
      <c r="D496" s="649">
        <v>5.253</v>
      </c>
      <c r="E496" s="649">
        <v>16.91</v>
      </c>
      <c r="F496" s="649">
        <v>14.39</v>
      </c>
      <c r="G496" s="649">
        <v>3.512</v>
      </c>
      <c r="H496" s="649">
        <v>2.01</v>
      </c>
      <c r="I496" s="649">
        <v>14.398</v>
      </c>
      <c r="J496" s="649">
        <v>45.453</v>
      </c>
      <c r="K496" s="649">
        <v>0.997</v>
      </c>
      <c r="L496" s="649">
        <v>-1.0</v>
      </c>
      <c r="M496" s="649">
        <v>-1.0</v>
      </c>
      <c r="N496" s="649">
        <v>-1.0</v>
      </c>
      <c r="O496" s="649">
        <v>-1.0</v>
      </c>
      <c r="P496" s="649">
        <v>-1.0</v>
      </c>
      <c r="Q496" s="649">
        <v>1.0</v>
      </c>
      <c r="R496" s="649">
        <v>0.0</v>
      </c>
      <c r="S496" s="649">
        <v>-1.0</v>
      </c>
      <c r="T496" s="649">
        <v>45.688</v>
      </c>
      <c r="U496" s="649">
        <v>45.762</v>
      </c>
      <c r="V496" s="649">
        <v>45.82</v>
      </c>
    </row>
    <row r="497">
      <c r="A497" s="649">
        <v>2526.0</v>
      </c>
      <c r="B497" s="649">
        <v>0.0</v>
      </c>
      <c r="C497" s="649">
        <v>10.54</v>
      </c>
      <c r="D497" s="649">
        <v>5.253</v>
      </c>
      <c r="E497" s="649">
        <v>16.91</v>
      </c>
      <c r="F497" s="649">
        <v>14.39</v>
      </c>
      <c r="G497" s="649">
        <v>3.524</v>
      </c>
      <c r="H497" s="649">
        <v>2.01</v>
      </c>
      <c r="I497" s="649">
        <v>14.477</v>
      </c>
      <c r="J497" s="649">
        <v>45.891</v>
      </c>
      <c r="K497" s="649">
        <v>0.995</v>
      </c>
      <c r="L497" s="649">
        <v>-1.0</v>
      </c>
      <c r="M497" s="649">
        <v>-1.0</v>
      </c>
      <c r="N497" s="649">
        <v>-1.0</v>
      </c>
      <c r="O497" s="649">
        <v>-1.0</v>
      </c>
      <c r="P497" s="649">
        <v>-1.0</v>
      </c>
      <c r="Q497" s="649">
        <v>1.0</v>
      </c>
      <c r="R497" s="649">
        <v>0.0</v>
      </c>
      <c r="S497" s="649">
        <v>-1.0</v>
      </c>
      <c r="T497" s="649">
        <v>46.145</v>
      </c>
      <c r="U497" s="649">
        <v>46.194</v>
      </c>
      <c r="V497" s="649">
        <v>46.26</v>
      </c>
    </row>
    <row r="498">
      <c r="A498" s="649">
        <v>2527.0</v>
      </c>
      <c r="B498" s="649">
        <v>0.0</v>
      </c>
      <c r="C498" s="649">
        <v>10.54</v>
      </c>
      <c r="D498" s="649">
        <v>5.253</v>
      </c>
      <c r="E498" s="649">
        <v>16.91</v>
      </c>
      <c r="F498" s="649">
        <v>14.39</v>
      </c>
      <c r="G498" s="649">
        <v>3.773</v>
      </c>
      <c r="H498" s="649">
        <v>2.01</v>
      </c>
      <c r="I498" s="649">
        <v>14.562</v>
      </c>
      <c r="J498" s="649">
        <v>50.534</v>
      </c>
      <c r="K498" s="649">
        <v>0.001</v>
      </c>
      <c r="L498" s="649">
        <v>-1.0</v>
      </c>
      <c r="M498" s="649">
        <v>-1.0</v>
      </c>
      <c r="N498" s="649">
        <v>-1.0</v>
      </c>
      <c r="O498" s="649">
        <v>-1.0</v>
      </c>
      <c r="P498" s="649">
        <v>-1.0</v>
      </c>
      <c r="Q498" s="649">
        <v>1.0</v>
      </c>
      <c r="R498" s="649">
        <v>0.0</v>
      </c>
      <c r="S498" s="649">
        <v>-1.0</v>
      </c>
      <c r="T498" s="649">
        <v>50.743</v>
      </c>
      <c r="U498" s="649">
        <v>50.835</v>
      </c>
      <c r="V498" s="649">
        <v>50.85</v>
      </c>
    </row>
    <row r="499">
      <c r="A499" s="649">
        <v>2528.0</v>
      </c>
      <c r="B499" s="649">
        <v>0.0</v>
      </c>
      <c r="C499" s="649">
        <v>10.539</v>
      </c>
      <c r="D499" s="649">
        <v>5.253</v>
      </c>
      <c r="E499" s="649">
        <v>16.91</v>
      </c>
      <c r="F499" s="649">
        <v>14.39</v>
      </c>
      <c r="G499" s="649">
        <v>3.009</v>
      </c>
      <c r="H499" s="649">
        <v>2.01</v>
      </c>
      <c r="I499" s="649">
        <v>14.64</v>
      </c>
      <c r="J499" s="649">
        <v>36.873</v>
      </c>
      <c r="K499" s="649">
        <v>0.997</v>
      </c>
      <c r="L499" s="649">
        <v>-1.0</v>
      </c>
      <c r="M499" s="649">
        <v>-1.0</v>
      </c>
      <c r="N499" s="649">
        <v>-1.0</v>
      </c>
      <c r="O499" s="649">
        <v>-1.0</v>
      </c>
      <c r="P499" s="649">
        <v>-1.0</v>
      </c>
      <c r="Q499" s="649">
        <v>1.0</v>
      </c>
      <c r="R499" s="649">
        <v>0.0</v>
      </c>
      <c r="S499" s="649">
        <v>-1.0</v>
      </c>
      <c r="T499" s="649">
        <v>37.058</v>
      </c>
      <c r="U499" s="649">
        <v>37.139</v>
      </c>
      <c r="V499" s="649">
        <v>37.364</v>
      </c>
    </row>
    <row r="500">
      <c r="A500" s="649">
        <v>2529.0</v>
      </c>
      <c r="B500" s="649">
        <v>0.0</v>
      </c>
      <c r="C500" s="649">
        <v>10.539</v>
      </c>
      <c r="D500" s="649">
        <v>5.253</v>
      </c>
      <c r="E500" s="649">
        <v>16.91</v>
      </c>
      <c r="F500" s="649">
        <v>14.39</v>
      </c>
      <c r="G500" s="649">
        <v>3.629</v>
      </c>
      <c r="H500" s="649">
        <v>2.01</v>
      </c>
      <c r="I500" s="649">
        <v>14.432</v>
      </c>
      <c r="J500" s="649">
        <v>45.693</v>
      </c>
      <c r="K500" s="649">
        <v>0.998</v>
      </c>
      <c r="L500" s="649">
        <v>-1.0</v>
      </c>
      <c r="M500" s="649">
        <v>-1.0</v>
      </c>
      <c r="N500" s="649">
        <v>-1.0</v>
      </c>
      <c r="O500" s="649">
        <v>-1.0</v>
      </c>
      <c r="P500" s="649">
        <v>-1.0</v>
      </c>
      <c r="Q500" s="649">
        <v>1.0</v>
      </c>
      <c r="R500" s="649">
        <v>0.0</v>
      </c>
      <c r="S500" s="649">
        <v>-1.0</v>
      </c>
      <c r="T500" s="649">
        <v>45.893</v>
      </c>
      <c r="U500" s="649">
        <v>46.0</v>
      </c>
      <c r="V500" s="649">
        <v>46.174</v>
      </c>
    </row>
    <row r="501">
      <c r="A501" s="649">
        <v>2530.0</v>
      </c>
      <c r="B501" s="649">
        <v>0.0</v>
      </c>
      <c r="C501" s="649">
        <v>10.539</v>
      </c>
      <c r="D501" s="649">
        <v>5.253</v>
      </c>
      <c r="E501" s="649">
        <v>16.91</v>
      </c>
      <c r="F501" s="649">
        <v>14.39</v>
      </c>
      <c r="G501" s="649">
        <v>1.373</v>
      </c>
      <c r="H501" s="649">
        <v>2.01</v>
      </c>
      <c r="I501" s="649">
        <v>9.729</v>
      </c>
      <c r="J501" s="649">
        <v>12.188</v>
      </c>
      <c r="K501" s="649">
        <v>0.999</v>
      </c>
      <c r="L501" s="649">
        <v>-1.0</v>
      </c>
      <c r="M501" s="649">
        <v>-1.0</v>
      </c>
      <c r="N501" s="649">
        <v>-1.0</v>
      </c>
      <c r="O501" s="649">
        <v>-1.0</v>
      </c>
      <c r="P501" s="649">
        <v>-1.0</v>
      </c>
      <c r="Q501" s="649">
        <v>1.0</v>
      </c>
      <c r="R501" s="649">
        <v>0.0</v>
      </c>
      <c r="S501" s="649">
        <v>-1.0</v>
      </c>
      <c r="T501" s="649">
        <v>12.276</v>
      </c>
      <c r="U501" s="649">
        <v>12.294</v>
      </c>
      <c r="V501" s="649">
        <v>12.317</v>
      </c>
    </row>
    <row r="502">
      <c r="A502" s="649">
        <v>2531.0</v>
      </c>
      <c r="B502" s="649">
        <v>0.0</v>
      </c>
      <c r="C502" s="649">
        <v>10.54</v>
      </c>
      <c r="D502" s="649">
        <v>5.253</v>
      </c>
      <c r="E502" s="649">
        <v>16.91</v>
      </c>
      <c r="F502" s="649">
        <v>14.39</v>
      </c>
      <c r="G502" s="649">
        <v>1.265</v>
      </c>
      <c r="H502" s="649">
        <v>2.01</v>
      </c>
      <c r="I502" s="649">
        <v>5.054</v>
      </c>
      <c r="J502" s="649">
        <v>6.172</v>
      </c>
      <c r="K502" s="649">
        <v>1.0</v>
      </c>
      <c r="L502" s="649">
        <v>-1.0</v>
      </c>
      <c r="M502" s="649">
        <v>-1.0</v>
      </c>
      <c r="N502" s="649">
        <v>-1.0</v>
      </c>
      <c r="O502" s="649">
        <v>-1.0</v>
      </c>
      <c r="P502" s="649">
        <v>-1.0</v>
      </c>
      <c r="Q502" s="649">
        <v>1.0</v>
      </c>
      <c r="R502" s="649">
        <v>0.0</v>
      </c>
      <c r="S502" s="649">
        <v>-1.0</v>
      </c>
      <c r="T502" s="649">
        <v>6.224</v>
      </c>
      <c r="U502" s="649">
        <v>6.23</v>
      </c>
      <c r="V502" s="649">
        <v>6.218</v>
      </c>
    </row>
    <row r="503">
      <c r="A503" s="649">
        <v>2532.0</v>
      </c>
      <c r="B503" s="649">
        <v>0.0</v>
      </c>
      <c r="C503" s="649">
        <v>10.539</v>
      </c>
      <c r="D503" s="649">
        <v>5.253</v>
      </c>
      <c r="E503" s="649">
        <v>16.91</v>
      </c>
      <c r="F503" s="649">
        <v>14.39</v>
      </c>
      <c r="G503" s="649">
        <v>1.248</v>
      </c>
      <c r="H503" s="649">
        <v>2.01</v>
      </c>
      <c r="I503" s="649">
        <v>14.523</v>
      </c>
      <c r="J503" s="649">
        <v>17.043</v>
      </c>
      <c r="K503" s="649">
        <v>-0.336</v>
      </c>
      <c r="L503" s="649">
        <v>-1.0</v>
      </c>
      <c r="M503" s="649">
        <v>-1.0</v>
      </c>
      <c r="N503" s="649">
        <v>3.0</v>
      </c>
      <c r="O503" s="649">
        <v>-1.0</v>
      </c>
      <c r="P503" s="649">
        <v>-1.0</v>
      </c>
      <c r="Q503" s="649">
        <v>-1.0</v>
      </c>
      <c r="R503" s="649">
        <v>0.0</v>
      </c>
      <c r="S503" s="649">
        <v>-1.0</v>
      </c>
      <c r="T503" s="649">
        <v>17.078</v>
      </c>
      <c r="U503" s="649">
        <v>17.129</v>
      </c>
      <c r="V503" s="649">
        <v>17.122</v>
      </c>
    </row>
    <row r="504">
      <c r="A504" s="649">
        <v>2534.0</v>
      </c>
      <c r="B504" s="649">
        <v>0.0</v>
      </c>
      <c r="C504" s="649">
        <v>10.539</v>
      </c>
      <c r="D504" s="649">
        <v>5.253</v>
      </c>
      <c r="E504" s="649">
        <v>16.91</v>
      </c>
      <c r="F504" s="649">
        <v>14.39</v>
      </c>
      <c r="G504" s="649">
        <v>1.244</v>
      </c>
      <c r="H504" s="649">
        <v>2.01</v>
      </c>
      <c r="I504" s="649">
        <v>5.04</v>
      </c>
      <c r="J504" s="649">
        <v>5.892</v>
      </c>
      <c r="K504" s="649">
        <v>1.0</v>
      </c>
      <c r="L504" s="649">
        <v>-1.0</v>
      </c>
      <c r="M504" s="649">
        <v>-1.0</v>
      </c>
      <c r="N504" s="649">
        <v>-1.0</v>
      </c>
      <c r="O504" s="649">
        <v>-1.0</v>
      </c>
      <c r="P504" s="649">
        <v>-1.0</v>
      </c>
      <c r="Q504" s="649">
        <v>1.0</v>
      </c>
      <c r="R504" s="649">
        <v>0.0</v>
      </c>
      <c r="S504" s="649">
        <v>-1.0</v>
      </c>
      <c r="T504" s="649">
        <v>5.95</v>
      </c>
      <c r="U504" s="649">
        <v>5.954</v>
      </c>
      <c r="V504" s="649">
        <v>5.975</v>
      </c>
    </row>
    <row r="505">
      <c r="A505" s="649">
        <v>2536.0</v>
      </c>
      <c r="B505" s="649">
        <v>0.0</v>
      </c>
      <c r="C505" s="649">
        <v>10.539</v>
      </c>
      <c r="D505" s="649">
        <v>5.253</v>
      </c>
      <c r="E505" s="649">
        <v>16.91</v>
      </c>
      <c r="F505" s="649">
        <v>14.39</v>
      </c>
      <c r="G505" s="649">
        <v>0.68</v>
      </c>
      <c r="H505" s="649">
        <v>2.01</v>
      </c>
      <c r="I505" s="649">
        <v>14.621</v>
      </c>
      <c r="J505" s="649">
        <v>9.448</v>
      </c>
      <c r="K505" s="649">
        <v>1.0</v>
      </c>
      <c r="L505" s="649">
        <v>-1.0</v>
      </c>
      <c r="M505" s="649">
        <v>-1.0</v>
      </c>
      <c r="N505" s="649">
        <v>-1.0</v>
      </c>
      <c r="O505" s="649">
        <v>-1.0</v>
      </c>
      <c r="P505" s="649">
        <v>-1.0</v>
      </c>
      <c r="Q505" s="649">
        <v>5.0</v>
      </c>
      <c r="R505" s="649">
        <v>0.0</v>
      </c>
      <c r="S505" s="649">
        <v>-1.0</v>
      </c>
      <c r="T505" s="649">
        <v>9.471</v>
      </c>
      <c r="U505" s="649">
        <v>9.483</v>
      </c>
      <c r="V505" s="649">
        <v>9.484</v>
      </c>
    </row>
    <row r="506">
      <c r="A506" s="649">
        <v>2537.0</v>
      </c>
      <c r="B506" s="649">
        <v>0.0</v>
      </c>
      <c r="C506" s="649">
        <v>10.538</v>
      </c>
      <c r="D506" s="649">
        <v>5.253</v>
      </c>
      <c r="E506" s="649">
        <v>16.91</v>
      </c>
      <c r="F506" s="649">
        <v>14.39</v>
      </c>
      <c r="G506" s="649">
        <v>0.716</v>
      </c>
      <c r="H506" s="649">
        <v>26.98</v>
      </c>
      <c r="I506" s="649">
        <v>31.438</v>
      </c>
      <c r="J506" s="649">
        <v>18.97</v>
      </c>
      <c r="K506" s="649">
        <v>1.001</v>
      </c>
      <c r="L506" s="649">
        <v>-1.0</v>
      </c>
      <c r="M506" s="649">
        <v>-1.0</v>
      </c>
      <c r="N506" s="649">
        <v>-1.0</v>
      </c>
      <c r="O506" s="649">
        <v>-1.0</v>
      </c>
      <c r="P506" s="649">
        <v>-1.0</v>
      </c>
      <c r="Q506" s="649">
        <v>1.0</v>
      </c>
      <c r="R506" s="649">
        <v>0.0</v>
      </c>
      <c r="S506" s="649">
        <v>-1.0</v>
      </c>
      <c r="T506" s="649">
        <v>18.969</v>
      </c>
      <c r="U506" s="649">
        <v>19.026</v>
      </c>
      <c r="V506" s="649">
        <v>19.091</v>
      </c>
    </row>
    <row r="507">
      <c r="A507" s="649">
        <v>2538.0</v>
      </c>
      <c r="B507" s="649">
        <v>0.0</v>
      </c>
      <c r="C507" s="649">
        <v>10.538</v>
      </c>
      <c r="D507" s="649">
        <v>5.253</v>
      </c>
      <c r="E507" s="649">
        <v>16.91</v>
      </c>
      <c r="F507" s="649">
        <v>14.39</v>
      </c>
      <c r="G507" s="649">
        <v>0.747</v>
      </c>
      <c r="H507" s="649">
        <v>26.98</v>
      </c>
      <c r="I507" s="649">
        <v>14.357</v>
      </c>
      <c r="J507" s="649">
        <v>8.909</v>
      </c>
      <c r="K507" s="649">
        <v>0.999</v>
      </c>
      <c r="L507" s="649">
        <v>-1.0</v>
      </c>
      <c r="M507" s="649">
        <v>-1.0</v>
      </c>
      <c r="N507" s="649">
        <v>-1.0</v>
      </c>
      <c r="O507" s="649">
        <v>-1.0</v>
      </c>
      <c r="P507" s="649">
        <v>-1.0</v>
      </c>
      <c r="Q507" s="649">
        <v>1.0</v>
      </c>
      <c r="R507" s="649">
        <v>0.0</v>
      </c>
      <c r="S507" s="649">
        <v>-1.0</v>
      </c>
      <c r="T507" s="649">
        <v>8.939</v>
      </c>
      <c r="U507" s="649">
        <v>8.967</v>
      </c>
      <c r="V507" s="649">
        <v>9.041</v>
      </c>
    </row>
    <row r="508">
      <c r="A508" s="649">
        <v>2539.0</v>
      </c>
      <c r="B508" s="649">
        <v>0.0</v>
      </c>
      <c r="C508" s="649">
        <v>10.539</v>
      </c>
      <c r="D508" s="649">
        <v>5.253</v>
      </c>
      <c r="E508" s="649">
        <v>16.91</v>
      </c>
      <c r="F508" s="649">
        <v>14.39</v>
      </c>
      <c r="G508" s="649">
        <v>3.862</v>
      </c>
      <c r="H508" s="649">
        <v>1.01</v>
      </c>
      <c r="I508" s="650" t="s">
        <v>1063</v>
      </c>
      <c r="J508" s="649">
        <v>0.994</v>
      </c>
      <c r="K508" s="649">
        <v>-1.0</v>
      </c>
      <c r="L508" s="649">
        <v>-1.0</v>
      </c>
      <c r="M508" s="649">
        <v>-1.0</v>
      </c>
      <c r="N508" s="649">
        <v>-1.0</v>
      </c>
      <c r="O508" s="649">
        <v>-1.0</v>
      </c>
      <c r="P508" s="649">
        <v>1.0</v>
      </c>
      <c r="Q508" s="649">
        <v>0.0</v>
      </c>
      <c r="R508" s="650" t="s">
        <v>1064</v>
      </c>
      <c r="U508" s="651"/>
      <c r="V508" s="651"/>
    </row>
    <row r="509">
      <c r="A509" s="649">
        <v>2540.0</v>
      </c>
      <c r="B509" s="649">
        <v>0.0</v>
      </c>
      <c r="C509" s="649">
        <v>10.538</v>
      </c>
      <c r="D509" s="649">
        <v>5.253</v>
      </c>
      <c r="E509" s="649">
        <v>16.91</v>
      </c>
      <c r="F509" s="649">
        <v>14.39</v>
      </c>
      <c r="G509" s="649">
        <v>2.177</v>
      </c>
      <c r="H509" s="649">
        <v>1.01</v>
      </c>
      <c r="I509" s="649">
        <v>33.135</v>
      </c>
      <c r="J509" s="649">
        <v>62.901</v>
      </c>
      <c r="K509" s="649">
        <v>0.997</v>
      </c>
      <c r="L509" s="649">
        <v>-1.0</v>
      </c>
      <c r="M509" s="649">
        <v>-1.0</v>
      </c>
      <c r="N509" s="649">
        <v>-1.0</v>
      </c>
      <c r="O509" s="649">
        <v>-1.0</v>
      </c>
      <c r="P509" s="649">
        <v>-1.0</v>
      </c>
      <c r="Q509" s="649">
        <v>1.0</v>
      </c>
      <c r="R509" s="649">
        <v>0.0</v>
      </c>
      <c r="S509" s="649">
        <v>-1.0</v>
      </c>
      <c r="T509" s="649">
        <v>62.906</v>
      </c>
      <c r="U509" s="649">
        <v>63.072</v>
      </c>
      <c r="V509" s="649">
        <v>63.2</v>
      </c>
    </row>
    <row r="510">
      <c r="A510" s="649">
        <v>2541.0</v>
      </c>
      <c r="B510" s="649">
        <v>0.0</v>
      </c>
      <c r="C510" s="649">
        <v>10.538</v>
      </c>
      <c r="D510" s="649">
        <v>5.253</v>
      </c>
      <c r="E510" s="649">
        <v>16.91</v>
      </c>
      <c r="F510" s="649">
        <v>14.39</v>
      </c>
      <c r="G510" s="649">
        <v>1.995</v>
      </c>
      <c r="H510" s="649">
        <v>1.01</v>
      </c>
      <c r="I510" s="649">
        <v>33.745</v>
      </c>
      <c r="J510" s="649">
        <v>63.469</v>
      </c>
      <c r="K510" s="649">
        <v>0.996</v>
      </c>
      <c r="L510" s="649">
        <v>-1.0</v>
      </c>
      <c r="M510" s="649">
        <v>-1.0</v>
      </c>
      <c r="N510" s="649">
        <v>-1.0</v>
      </c>
      <c r="O510" s="649">
        <v>-1.0</v>
      </c>
      <c r="P510" s="649">
        <v>-1.0</v>
      </c>
      <c r="Q510" s="649">
        <v>1.0</v>
      </c>
      <c r="R510" s="649">
        <v>0.0</v>
      </c>
      <c r="S510" s="649">
        <v>-1.0</v>
      </c>
      <c r="T510" s="649">
        <v>63.45</v>
      </c>
      <c r="U510" s="649">
        <v>63.606</v>
      </c>
      <c r="V510" s="649">
        <v>63.593</v>
      </c>
    </row>
    <row r="511">
      <c r="A511" s="649">
        <v>2545.0</v>
      </c>
      <c r="B511" s="649">
        <v>0.0</v>
      </c>
      <c r="C511" s="649">
        <v>10.538</v>
      </c>
      <c r="D511" s="649">
        <v>5.253</v>
      </c>
      <c r="E511" s="649">
        <v>16.91</v>
      </c>
      <c r="F511" s="649">
        <v>14.39</v>
      </c>
      <c r="G511" s="649">
        <v>3.677</v>
      </c>
      <c r="H511" s="649">
        <v>1.01</v>
      </c>
      <c r="I511" s="649">
        <v>4.977</v>
      </c>
      <c r="J511" s="649">
        <v>17.401</v>
      </c>
      <c r="K511" s="649">
        <v>1.0</v>
      </c>
      <c r="L511" s="649">
        <v>-1.0</v>
      </c>
      <c r="M511" s="649">
        <v>-1.0</v>
      </c>
      <c r="N511" s="649">
        <v>-1.0</v>
      </c>
      <c r="O511" s="649">
        <v>-1.0</v>
      </c>
      <c r="P511" s="649">
        <v>-1.0</v>
      </c>
      <c r="Q511" s="649">
        <v>1.0</v>
      </c>
      <c r="R511" s="649">
        <v>0.0</v>
      </c>
      <c r="S511" s="649">
        <v>-1.0</v>
      </c>
      <c r="T511" s="649">
        <v>17.562</v>
      </c>
      <c r="U511" s="649">
        <v>17.574</v>
      </c>
      <c r="V511" s="649">
        <v>17.601</v>
      </c>
    </row>
    <row r="512">
      <c r="A512" s="649">
        <v>2546.0</v>
      </c>
      <c r="B512" s="649">
        <v>0.0</v>
      </c>
      <c r="C512" s="649">
        <v>10.538</v>
      </c>
      <c r="D512" s="649">
        <v>5.253</v>
      </c>
      <c r="E512" s="649">
        <v>16.91</v>
      </c>
      <c r="F512" s="649">
        <v>14.39</v>
      </c>
      <c r="G512" s="649">
        <v>3.622</v>
      </c>
      <c r="H512" s="649">
        <v>1.01</v>
      </c>
      <c r="I512" s="649">
        <v>4.988</v>
      </c>
      <c r="J512" s="649">
        <v>16.499</v>
      </c>
      <c r="K512" s="649">
        <v>1.0</v>
      </c>
      <c r="L512" s="649">
        <v>-1.0</v>
      </c>
      <c r="M512" s="649">
        <v>-1.0</v>
      </c>
      <c r="N512" s="649">
        <v>-1.0</v>
      </c>
      <c r="O512" s="649">
        <v>-1.0</v>
      </c>
      <c r="P512" s="649">
        <v>-1.0</v>
      </c>
      <c r="Q512" s="649">
        <v>1.0</v>
      </c>
      <c r="R512" s="649">
        <v>0.0</v>
      </c>
      <c r="S512" s="649">
        <v>-1.0</v>
      </c>
      <c r="T512" s="649">
        <v>16.659</v>
      </c>
      <c r="U512" s="649">
        <v>16.688</v>
      </c>
      <c r="V512" s="649">
        <v>16.835</v>
      </c>
    </row>
    <row r="513">
      <c r="A513" s="649">
        <v>2547.0</v>
      </c>
      <c r="B513" s="649">
        <v>0.0</v>
      </c>
      <c r="C513" s="649">
        <v>10.537</v>
      </c>
      <c r="D513" s="649">
        <v>5.253</v>
      </c>
      <c r="E513" s="649">
        <v>16.91</v>
      </c>
      <c r="F513" s="649">
        <v>14.39</v>
      </c>
      <c r="G513" s="649">
        <v>1.049</v>
      </c>
      <c r="H513" s="649">
        <v>1.01</v>
      </c>
      <c r="I513" s="649">
        <v>23.049</v>
      </c>
      <c r="J513" s="649">
        <v>23.68</v>
      </c>
      <c r="K513" s="649">
        <v>0.999</v>
      </c>
      <c r="L513" s="649">
        <v>-1.0</v>
      </c>
      <c r="M513" s="649">
        <v>-1.0</v>
      </c>
      <c r="N513" s="649">
        <v>-1.0</v>
      </c>
      <c r="O513" s="649">
        <v>-1.0</v>
      </c>
      <c r="P513" s="649">
        <v>-1.0</v>
      </c>
      <c r="Q513" s="649">
        <v>1.0</v>
      </c>
      <c r="R513" s="649">
        <v>0.0</v>
      </c>
      <c r="S513" s="649">
        <v>-1.0</v>
      </c>
      <c r="T513" s="649">
        <v>23.688</v>
      </c>
      <c r="U513" s="649">
        <v>23.746</v>
      </c>
      <c r="V513" s="649">
        <v>23.704</v>
      </c>
    </row>
    <row r="514">
      <c r="A514" s="649">
        <v>2548.0</v>
      </c>
      <c r="B514" s="649">
        <v>0.0</v>
      </c>
      <c r="C514" s="649">
        <v>10.537</v>
      </c>
      <c r="D514" s="649">
        <v>5.253</v>
      </c>
      <c r="E514" s="649">
        <v>16.91</v>
      </c>
      <c r="F514" s="649">
        <v>14.39</v>
      </c>
      <c r="G514" s="649">
        <v>1.276</v>
      </c>
      <c r="H514" s="649">
        <v>1.01</v>
      </c>
      <c r="I514" s="649">
        <v>11.724</v>
      </c>
      <c r="J514" s="649">
        <v>14.959</v>
      </c>
      <c r="K514" s="649">
        <v>1.001</v>
      </c>
      <c r="L514" s="649">
        <v>-1.0</v>
      </c>
      <c r="M514" s="649">
        <v>-1.0</v>
      </c>
      <c r="N514" s="649">
        <v>-1.0</v>
      </c>
      <c r="O514" s="649">
        <v>-1.0</v>
      </c>
      <c r="P514" s="649">
        <v>-1.0</v>
      </c>
      <c r="Q514" s="649">
        <v>1.0</v>
      </c>
      <c r="R514" s="649">
        <v>0.0</v>
      </c>
      <c r="S514" s="649">
        <v>-1.0</v>
      </c>
      <c r="T514" s="649">
        <v>14.98</v>
      </c>
      <c r="U514" s="649">
        <v>15.022</v>
      </c>
      <c r="V514" s="649">
        <v>14.959</v>
      </c>
    </row>
    <row r="515">
      <c r="A515" s="649">
        <v>2549.0</v>
      </c>
      <c r="B515" s="649">
        <v>0.0</v>
      </c>
      <c r="C515" s="649">
        <v>10.537</v>
      </c>
      <c r="D515" s="649">
        <v>5.253</v>
      </c>
      <c r="E515" s="649">
        <v>16.91</v>
      </c>
      <c r="F515" s="649">
        <v>14.39</v>
      </c>
      <c r="G515" s="649">
        <v>1.193</v>
      </c>
      <c r="H515" s="649">
        <v>1.01</v>
      </c>
      <c r="I515" s="649">
        <v>31.703</v>
      </c>
      <c r="J515" s="649">
        <v>27.729</v>
      </c>
      <c r="K515" s="649">
        <v>-0.503</v>
      </c>
      <c r="L515" s="649">
        <v>-1.0</v>
      </c>
      <c r="M515" s="649">
        <v>-1.0</v>
      </c>
      <c r="N515" s="649">
        <v>2.0</v>
      </c>
      <c r="O515" s="649">
        <v>-1.0</v>
      </c>
      <c r="P515" s="649">
        <v>-1.0</v>
      </c>
      <c r="Q515" s="649">
        <v>-1.0</v>
      </c>
      <c r="R515" s="649">
        <v>0.0</v>
      </c>
      <c r="S515" s="649">
        <v>-1.0</v>
      </c>
      <c r="T515" s="649">
        <v>27.702</v>
      </c>
      <c r="U515" s="649">
        <v>27.865</v>
      </c>
      <c r="V515" s="649">
        <v>28.065</v>
      </c>
    </row>
    <row r="516">
      <c r="A516" s="649">
        <v>2550.0</v>
      </c>
      <c r="B516" s="649">
        <v>0.0</v>
      </c>
      <c r="C516" s="649">
        <v>10.537</v>
      </c>
      <c r="D516" s="649">
        <v>5.253</v>
      </c>
      <c r="E516" s="649">
        <v>16.91</v>
      </c>
      <c r="F516" s="649">
        <v>14.39</v>
      </c>
      <c r="G516" s="649">
        <v>1.407</v>
      </c>
      <c r="H516" s="649">
        <v>1.01</v>
      </c>
      <c r="I516" s="649">
        <v>11.573</v>
      </c>
      <c r="J516" s="649">
        <v>15.052</v>
      </c>
      <c r="K516" s="649">
        <v>0.999</v>
      </c>
      <c r="L516" s="649">
        <v>-1.0</v>
      </c>
      <c r="M516" s="649">
        <v>-1.0</v>
      </c>
      <c r="N516" s="649">
        <v>-1.0</v>
      </c>
      <c r="O516" s="649">
        <v>-1.0</v>
      </c>
      <c r="P516" s="649">
        <v>-1.0</v>
      </c>
      <c r="Q516" s="649">
        <v>1.0</v>
      </c>
      <c r="R516" s="649">
        <v>0.0</v>
      </c>
      <c r="S516" s="649">
        <v>-1.0</v>
      </c>
      <c r="T516" s="649">
        <v>15.07</v>
      </c>
      <c r="U516" s="649">
        <v>15.15</v>
      </c>
      <c r="V516" s="649">
        <v>15.166</v>
      </c>
    </row>
    <row r="517">
      <c r="A517" s="649">
        <v>2551.0</v>
      </c>
      <c r="B517" s="649">
        <v>0.0</v>
      </c>
      <c r="C517" s="649">
        <v>10.537</v>
      </c>
      <c r="D517" s="649">
        <v>5.253</v>
      </c>
      <c r="E517" s="649">
        <v>16.91</v>
      </c>
      <c r="F517" s="649">
        <v>14.39</v>
      </c>
      <c r="G517" s="649">
        <v>0.673</v>
      </c>
      <c r="H517" s="649">
        <v>1.01</v>
      </c>
      <c r="I517" s="649">
        <v>33.073</v>
      </c>
      <c r="J517" s="649">
        <v>21.41</v>
      </c>
      <c r="K517" s="649">
        <v>0.999</v>
      </c>
      <c r="L517" s="649">
        <v>-1.0</v>
      </c>
      <c r="M517" s="649">
        <v>-1.0</v>
      </c>
      <c r="N517" s="649">
        <v>-1.0</v>
      </c>
      <c r="O517" s="649">
        <v>-1.0</v>
      </c>
      <c r="P517" s="649">
        <v>-1.0</v>
      </c>
      <c r="Q517" s="649">
        <v>3.0</v>
      </c>
      <c r="R517" s="649">
        <v>0.0</v>
      </c>
      <c r="S517" s="649">
        <v>-1.0</v>
      </c>
      <c r="T517" s="649">
        <v>21.394</v>
      </c>
      <c r="U517" s="649">
        <v>21.459</v>
      </c>
      <c r="V517" s="649">
        <v>21.439</v>
      </c>
    </row>
    <row r="518">
      <c r="A518" s="649">
        <v>2552.0</v>
      </c>
      <c r="B518" s="649">
        <v>0.0</v>
      </c>
      <c r="C518" s="649">
        <v>10.537</v>
      </c>
      <c r="D518" s="649">
        <v>5.253</v>
      </c>
      <c r="E518" s="649">
        <v>16.91</v>
      </c>
      <c r="F518" s="649">
        <v>14.39</v>
      </c>
      <c r="G518" s="649">
        <v>3.611</v>
      </c>
      <c r="H518" s="649">
        <v>2.01</v>
      </c>
      <c r="I518" s="649">
        <v>14.344</v>
      </c>
      <c r="J518" s="649">
        <v>46.065</v>
      </c>
      <c r="K518" s="649">
        <v>0.997</v>
      </c>
      <c r="L518" s="649">
        <v>-1.0</v>
      </c>
      <c r="M518" s="649">
        <v>-1.0</v>
      </c>
      <c r="N518" s="649">
        <v>-1.0</v>
      </c>
      <c r="O518" s="649">
        <v>-1.0</v>
      </c>
      <c r="P518" s="649">
        <v>-1.0</v>
      </c>
      <c r="Q518" s="649">
        <v>1.0</v>
      </c>
      <c r="R518" s="649">
        <v>0.0</v>
      </c>
      <c r="S518" s="649">
        <v>-1.0</v>
      </c>
      <c r="T518" s="649">
        <v>46.236</v>
      </c>
      <c r="U518" s="649">
        <v>46.341</v>
      </c>
      <c r="V518" s="649">
        <v>46.495</v>
      </c>
    </row>
    <row r="519">
      <c r="A519" s="649">
        <v>2553.0</v>
      </c>
      <c r="B519" s="649">
        <v>0.0</v>
      </c>
      <c r="C519" s="649">
        <v>10.537</v>
      </c>
      <c r="D519" s="649">
        <v>5.253</v>
      </c>
      <c r="E519" s="649">
        <v>16.91</v>
      </c>
      <c r="F519" s="649">
        <v>14.39</v>
      </c>
      <c r="G519" s="649">
        <v>3.668</v>
      </c>
      <c r="H519" s="649">
        <v>2.01</v>
      </c>
      <c r="I519" s="649">
        <v>14.534</v>
      </c>
      <c r="J519" s="649">
        <v>50.63</v>
      </c>
      <c r="K519" s="649">
        <v>0.001</v>
      </c>
      <c r="L519" s="649">
        <v>-1.0</v>
      </c>
      <c r="M519" s="649">
        <v>-1.0</v>
      </c>
      <c r="N519" s="649">
        <v>-1.0</v>
      </c>
      <c r="O519" s="649">
        <v>-1.0</v>
      </c>
      <c r="P519" s="649">
        <v>-1.0</v>
      </c>
      <c r="Q519" s="649">
        <v>1.0</v>
      </c>
      <c r="R519" s="649">
        <v>0.0</v>
      </c>
      <c r="S519" s="649">
        <v>-1.0</v>
      </c>
      <c r="T519" s="649">
        <v>50.769</v>
      </c>
      <c r="U519" s="649">
        <v>50.857</v>
      </c>
      <c r="V519" s="649">
        <v>50.831</v>
      </c>
    </row>
    <row r="520">
      <c r="A520" s="649">
        <v>2554.0</v>
      </c>
      <c r="B520" s="649">
        <v>0.0</v>
      </c>
      <c r="C520" s="649">
        <v>10.538</v>
      </c>
      <c r="D520" s="649">
        <v>5.253</v>
      </c>
      <c r="E520" s="649">
        <v>16.91</v>
      </c>
      <c r="F520" s="649">
        <v>14.39</v>
      </c>
      <c r="G520" s="649">
        <v>3.772</v>
      </c>
      <c r="H520" s="649">
        <v>2.01</v>
      </c>
      <c r="I520" s="649">
        <v>14.657</v>
      </c>
      <c r="J520" s="649">
        <v>54.515</v>
      </c>
      <c r="K520" s="649">
        <v>0.996</v>
      </c>
      <c r="L520" s="649">
        <v>-1.0</v>
      </c>
      <c r="M520" s="649">
        <v>-1.0</v>
      </c>
      <c r="N520" s="649">
        <v>-1.0</v>
      </c>
      <c r="O520" s="649">
        <v>-1.0</v>
      </c>
      <c r="P520" s="649">
        <v>-1.0</v>
      </c>
      <c r="Q520" s="649">
        <v>1.0</v>
      </c>
      <c r="R520" s="649">
        <v>0.0</v>
      </c>
      <c r="S520" s="649">
        <v>-1.0</v>
      </c>
      <c r="T520" s="649">
        <v>54.615</v>
      </c>
      <c r="U520" s="649">
        <v>54.713</v>
      </c>
      <c r="V520" s="649">
        <v>54.574</v>
      </c>
    </row>
    <row r="521">
      <c r="A521" s="649">
        <v>2558.0</v>
      </c>
      <c r="B521" s="649">
        <v>0.0</v>
      </c>
      <c r="C521" s="649">
        <v>10.537</v>
      </c>
      <c r="D521" s="649">
        <v>5.253</v>
      </c>
      <c r="E521" s="649">
        <v>16.91</v>
      </c>
      <c r="F521" s="649">
        <v>14.39</v>
      </c>
      <c r="G521" s="649">
        <v>1.617</v>
      </c>
      <c r="H521" s="649">
        <v>2.01</v>
      </c>
      <c r="I521" s="649">
        <v>5.044</v>
      </c>
      <c r="J521" s="649">
        <v>7.741</v>
      </c>
      <c r="K521" s="649">
        <v>1.0</v>
      </c>
      <c r="L521" s="649">
        <v>-1.0</v>
      </c>
      <c r="M521" s="649">
        <v>-1.0</v>
      </c>
      <c r="N521" s="649">
        <v>-1.0</v>
      </c>
      <c r="O521" s="649">
        <v>-1.0</v>
      </c>
      <c r="P521" s="649">
        <v>-1.0</v>
      </c>
      <c r="Q521" s="649">
        <v>1.0</v>
      </c>
      <c r="R521" s="649">
        <v>0.0</v>
      </c>
      <c r="S521" s="649">
        <v>-1.0</v>
      </c>
      <c r="T521" s="649">
        <v>7.8</v>
      </c>
      <c r="U521" s="649">
        <v>7.813</v>
      </c>
      <c r="V521" s="649">
        <v>7.828</v>
      </c>
    </row>
    <row r="522">
      <c r="A522" s="649">
        <v>2559.0</v>
      </c>
      <c r="B522" s="649">
        <v>0.0</v>
      </c>
      <c r="C522" s="649">
        <v>10.537</v>
      </c>
      <c r="D522" s="649">
        <v>5.253</v>
      </c>
      <c r="E522" s="649">
        <v>16.91</v>
      </c>
      <c r="F522" s="649">
        <v>14.39</v>
      </c>
      <c r="G522" s="649">
        <v>2.778</v>
      </c>
      <c r="H522" s="649">
        <v>2.01</v>
      </c>
      <c r="I522" s="649">
        <v>6.862</v>
      </c>
      <c r="J522" s="649">
        <v>18.501</v>
      </c>
      <c r="K522" s="649">
        <v>-1.003</v>
      </c>
      <c r="L522" s="649">
        <v>-1.0</v>
      </c>
      <c r="M522" s="649">
        <v>-1.0</v>
      </c>
      <c r="N522" s="649">
        <v>1.0</v>
      </c>
      <c r="O522" s="649">
        <v>-1.0</v>
      </c>
      <c r="P522" s="649">
        <v>-1.0</v>
      </c>
      <c r="Q522" s="649">
        <v>-1.0</v>
      </c>
      <c r="R522" s="649">
        <v>0.0</v>
      </c>
      <c r="S522" s="649">
        <v>-1.0</v>
      </c>
      <c r="T522" s="649">
        <v>18.607</v>
      </c>
      <c r="U522" s="649">
        <v>18.643</v>
      </c>
      <c r="V522" s="649">
        <v>18.59</v>
      </c>
    </row>
    <row r="523">
      <c r="A523" s="649">
        <v>2560.0</v>
      </c>
      <c r="B523" s="649">
        <v>0.0</v>
      </c>
      <c r="C523" s="649">
        <v>10.537</v>
      </c>
      <c r="D523" s="649">
        <v>5.253</v>
      </c>
      <c r="E523" s="649">
        <v>16.91</v>
      </c>
      <c r="F523" s="649">
        <v>14.39</v>
      </c>
      <c r="G523" s="649">
        <v>1.272</v>
      </c>
      <c r="H523" s="649">
        <v>2.01</v>
      </c>
      <c r="I523" s="649">
        <v>9.094</v>
      </c>
      <c r="J523" s="649">
        <v>11.403</v>
      </c>
      <c r="K523" s="649">
        <v>0.999</v>
      </c>
      <c r="L523" s="649">
        <v>-1.0</v>
      </c>
      <c r="M523" s="649">
        <v>-1.0</v>
      </c>
      <c r="N523" s="649">
        <v>-1.0</v>
      </c>
      <c r="O523" s="649">
        <v>-1.0</v>
      </c>
      <c r="P523" s="649">
        <v>-1.0</v>
      </c>
      <c r="Q523" s="649">
        <v>1.0</v>
      </c>
      <c r="R523" s="649">
        <v>0.0</v>
      </c>
      <c r="S523" s="649">
        <v>-1.0</v>
      </c>
      <c r="T523" s="649">
        <v>11.439</v>
      </c>
      <c r="U523" s="649">
        <v>11.464</v>
      </c>
      <c r="V523" s="649">
        <v>11.423</v>
      </c>
    </row>
    <row r="524">
      <c r="A524" s="649">
        <v>2561.0</v>
      </c>
      <c r="B524" s="649">
        <v>0.0</v>
      </c>
      <c r="C524" s="649">
        <v>10.537</v>
      </c>
      <c r="D524" s="649">
        <v>5.253</v>
      </c>
      <c r="E524" s="649">
        <v>16.91</v>
      </c>
      <c r="F524" s="649">
        <v>14.39</v>
      </c>
      <c r="G524" s="649">
        <v>0.776</v>
      </c>
      <c r="H524" s="649">
        <v>2.01</v>
      </c>
      <c r="I524" s="649">
        <v>14.631</v>
      </c>
      <c r="J524" s="649">
        <v>11.114</v>
      </c>
      <c r="K524" s="649">
        <v>1.0</v>
      </c>
      <c r="L524" s="649">
        <v>-1.0</v>
      </c>
      <c r="M524" s="649">
        <v>-1.0</v>
      </c>
      <c r="N524" s="649">
        <v>-1.0</v>
      </c>
      <c r="O524" s="649">
        <v>-1.0</v>
      </c>
      <c r="P524" s="649">
        <v>-1.0</v>
      </c>
      <c r="Q524" s="649">
        <v>5.0</v>
      </c>
      <c r="R524" s="649">
        <v>0.0</v>
      </c>
      <c r="S524" s="649">
        <v>-1.0</v>
      </c>
      <c r="T524" s="649">
        <v>11.131</v>
      </c>
      <c r="U524" s="649">
        <v>11.161</v>
      </c>
      <c r="V524" s="649">
        <v>11.134</v>
      </c>
    </row>
    <row r="525">
      <c r="A525" s="649">
        <v>2562.0</v>
      </c>
      <c r="B525" s="649">
        <v>0.0</v>
      </c>
      <c r="C525" s="649">
        <v>10.537</v>
      </c>
      <c r="D525" s="649">
        <v>5.253</v>
      </c>
      <c r="E525" s="649">
        <v>16.91</v>
      </c>
      <c r="F525" s="649">
        <v>14.39</v>
      </c>
      <c r="G525" s="649">
        <v>0.904</v>
      </c>
      <c r="H525" s="649">
        <v>26.98</v>
      </c>
      <c r="I525" s="649">
        <v>31.964</v>
      </c>
      <c r="J525" s="649">
        <v>25.05</v>
      </c>
      <c r="K525" s="649">
        <v>0.998</v>
      </c>
      <c r="L525" s="649">
        <v>-1.0</v>
      </c>
      <c r="M525" s="649">
        <v>-1.0</v>
      </c>
      <c r="N525" s="649">
        <v>-1.0</v>
      </c>
      <c r="O525" s="649">
        <v>-1.0</v>
      </c>
      <c r="P525" s="649">
        <v>-1.0</v>
      </c>
      <c r="Q525" s="649">
        <v>1.0</v>
      </c>
      <c r="R525" s="649">
        <v>0.0</v>
      </c>
      <c r="S525" s="649">
        <v>-1.0</v>
      </c>
      <c r="T525" s="649">
        <v>25.045</v>
      </c>
      <c r="U525" s="649">
        <v>25.13</v>
      </c>
      <c r="V525" s="649">
        <v>25.185</v>
      </c>
    </row>
    <row r="526">
      <c r="A526" s="649">
        <v>2563.0</v>
      </c>
      <c r="B526" s="649">
        <v>0.0</v>
      </c>
      <c r="C526" s="649">
        <v>10.537</v>
      </c>
      <c r="D526" s="649">
        <v>5.253</v>
      </c>
      <c r="E526" s="649">
        <v>16.91</v>
      </c>
      <c r="F526" s="649">
        <v>14.39</v>
      </c>
      <c r="G526" s="649">
        <v>0.741</v>
      </c>
      <c r="H526" s="649">
        <v>26.98</v>
      </c>
      <c r="I526" s="649">
        <v>14.489</v>
      </c>
      <c r="J526" s="649">
        <v>10.017</v>
      </c>
      <c r="K526" s="649">
        <v>1.0</v>
      </c>
      <c r="L526" s="649">
        <v>-1.0</v>
      </c>
      <c r="M526" s="649">
        <v>-1.0</v>
      </c>
      <c r="N526" s="649">
        <v>-1.0</v>
      </c>
      <c r="O526" s="649">
        <v>-1.0</v>
      </c>
      <c r="P526" s="649">
        <v>-1.0</v>
      </c>
      <c r="Q526" s="649">
        <v>1.0</v>
      </c>
      <c r="R526" s="649">
        <v>0.0</v>
      </c>
      <c r="S526" s="649">
        <v>-1.0</v>
      </c>
      <c r="T526" s="649">
        <v>10.056</v>
      </c>
      <c r="U526" s="649">
        <v>10.072</v>
      </c>
      <c r="V526" s="649">
        <v>10.074</v>
      </c>
    </row>
    <row r="527">
      <c r="A527" s="649">
        <v>2564.0</v>
      </c>
      <c r="B527" s="649">
        <v>0.0</v>
      </c>
      <c r="C527" s="649">
        <v>10.537</v>
      </c>
      <c r="D527" s="649">
        <v>5.253</v>
      </c>
      <c r="E527" s="649">
        <v>16.91</v>
      </c>
      <c r="F527" s="649">
        <v>14.39</v>
      </c>
      <c r="G527" s="649">
        <v>3.934</v>
      </c>
      <c r="H527" s="649">
        <v>1.01</v>
      </c>
      <c r="I527" s="650" t="s">
        <v>1065</v>
      </c>
      <c r="J527" s="649">
        <v>0.998</v>
      </c>
      <c r="K527" s="649">
        <v>-1.0</v>
      </c>
      <c r="L527" s="649">
        <v>-1.0</v>
      </c>
      <c r="M527" s="649">
        <v>-1.0</v>
      </c>
      <c r="N527" s="649">
        <v>-1.0</v>
      </c>
      <c r="O527" s="649">
        <v>-1.0</v>
      </c>
      <c r="P527" s="649">
        <v>1.0</v>
      </c>
      <c r="Q527" s="649">
        <v>0.0</v>
      </c>
      <c r="R527" s="650" t="s">
        <v>1066</v>
      </c>
      <c r="U527" s="651"/>
      <c r="V527" s="651"/>
    </row>
    <row r="528">
      <c r="A528" s="649">
        <v>2565.0</v>
      </c>
      <c r="B528" s="649">
        <v>0.0</v>
      </c>
      <c r="C528" s="649">
        <v>10.536</v>
      </c>
      <c r="D528" s="649">
        <v>5.253</v>
      </c>
      <c r="E528" s="649">
        <v>16.91</v>
      </c>
      <c r="F528" s="649">
        <v>14.39</v>
      </c>
      <c r="G528" s="649">
        <v>3.487</v>
      </c>
      <c r="H528" s="649">
        <v>1.01</v>
      </c>
      <c r="I528" s="649">
        <v>32.57</v>
      </c>
      <c r="J528" s="649">
        <v>73.634</v>
      </c>
      <c r="K528" s="649">
        <v>0.999</v>
      </c>
      <c r="L528" s="649">
        <v>-1.0</v>
      </c>
      <c r="M528" s="649">
        <v>-1.0</v>
      </c>
      <c r="N528" s="649">
        <v>-1.0</v>
      </c>
      <c r="O528" s="649">
        <v>-1.0</v>
      </c>
      <c r="P528" s="649">
        <v>-1.0</v>
      </c>
      <c r="Q528" s="649">
        <v>1.0</v>
      </c>
      <c r="R528" s="649">
        <v>0.0</v>
      </c>
      <c r="S528" s="649">
        <v>-1.0</v>
      </c>
      <c r="T528" s="649">
        <v>73.846</v>
      </c>
      <c r="U528" s="649">
        <v>74.077</v>
      </c>
      <c r="V528" s="649">
        <v>74.913</v>
      </c>
    </row>
    <row r="529">
      <c r="A529" s="649">
        <v>2566.0</v>
      </c>
      <c r="B529" s="649">
        <v>0.0</v>
      </c>
      <c r="C529" s="649">
        <v>10.54</v>
      </c>
      <c r="D529" s="649">
        <v>5.253</v>
      </c>
      <c r="E529" s="649">
        <v>16.91</v>
      </c>
      <c r="F529" s="649">
        <v>14.39</v>
      </c>
      <c r="G529" s="649">
        <v>1.572</v>
      </c>
      <c r="H529" s="649">
        <v>1.01</v>
      </c>
      <c r="I529" s="649">
        <v>33.038</v>
      </c>
      <c r="J529" s="649">
        <v>44.54</v>
      </c>
      <c r="K529" s="649">
        <v>0.998</v>
      </c>
      <c r="L529" s="649">
        <v>-1.0</v>
      </c>
      <c r="M529" s="649">
        <v>-1.0</v>
      </c>
      <c r="N529" s="649">
        <v>-1.0</v>
      </c>
      <c r="O529" s="649">
        <v>-1.0</v>
      </c>
      <c r="P529" s="649">
        <v>-1.0</v>
      </c>
      <c r="Q529" s="649">
        <v>1.0</v>
      </c>
      <c r="R529" s="649">
        <v>0.0</v>
      </c>
      <c r="S529" s="649">
        <v>-1.0</v>
      </c>
      <c r="T529" s="649">
        <v>44.538</v>
      </c>
      <c r="U529" s="649">
        <v>44.685</v>
      </c>
      <c r="V529" s="649">
        <v>44.777</v>
      </c>
    </row>
    <row r="530">
      <c r="A530" s="649">
        <v>2567.0</v>
      </c>
      <c r="B530" s="649">
        <v>0.0</v>
      </c>
      <c r="C530" s="649">
        <v>10.537</v>
      </c>
      <c r="D530" s="649">
        <v>5.253</v>
      </c>
      <c r="E530" s="649">
        <v>16.91</v>
      </c>
      <c r="F530" s="649">
        <v>14.39</v>
      </c>
      <c r="G530" s="649">
        <v>1.35</v>
      </c>
      <c r="H530" s="649">
        <v>1.01</v>
      </c>
      <c r="I530" s="649">
        <v>22.584</v>
      </c>
      <c r="J530" s="649">
        <v>28.573</v>
      </c>
      <c r="K530" s="649">
        <v>0.999</v>
      </c>
      <c r="L530" s="649">
        <v>-1.0</v>
      </c>
      <c r="M530" s="649">
        <v>-1.0</v>
      </c>
      <c r="N530" s="649">
        <v>-1.0</v>
      </c>
      <c r="O530" s="649">
        <v>-1.0</v>
      </c>
      <c r="P530" s="649">
        <v>-1.0</v>
      </c>
      <c r="Q530" s="649">
        <v>1.0</v>
      </c>
      <c r="R530" s="649">
        <v>0.0</v>
      </c>
      <c r="S530" s="649">
        <v>-1.0</v>
      </c>
      <c r="T530" s="649">
        <v>28.596</v>
      </c>
      <c r="U530" s="649">
        <v>28.684</v>
      </c>
      <c r="V530" s="649">
        <v>28.668</v>
      </c>
    </row>
    <row r="531">
      <c r="A531" s="649">
        <v>2568.0</v>
      </c>
      <c r="B531" s="649">
        <v>0.0</v>
      </c>
      <c r="C531" s="649">
        <v>10.537</v>
      </c>
      <c r="D531" s="649">
        <v>5.253</v>
      </c>
      <c r="E531" s="649">
        <v>16.91</v>
      </c>
      <c r="F531" s="649">
        <v>14.39</v>
      </c>
      <c r="G531" s="649">
        <v>2.168</v>
      </c>
      <c r="H531" s="649">
        <v>1.01</v>
      </c>
      <c r="I531" s="649">
        <v>11.392</v>
      </c>
      <c r="J531" s="649">
        <v>13.222</v>
      </c>
      <c r="K531" s="649">
        <v>1.0</v>
      </c>
      <c r="L531" s="649">
        <v>-1.0</v>
      </c>
      <c r="M531" s="649">
        <v>-1.0</v>
      </c>
      <c r="N531" s="649">
        <v>-1.0</v>
      </c>
      <c r="O531" s="649">
        <v>-1.0</v>
      </c>
      <c r="P531" s="649">
        <v>-1.0</v>
      </c>
      <c r="Q531" s="649">
        <v>1.0</v>
      </c>
      <c r="R531" s="649">
        <v>0.0</v>
      </c>
      <c r="S531" s="649">
        <v>-1.0</v>
      </c>
      <c r="T531" s="649">
        <v>13.515</v>
      </c>
      <c r="U531" s="649">
        <v>13.541</v>
      </c>
      <c r="V531" s="649">
        <v>14.268</v>
      </c>
    </row>
    <row r="532">
      <c r="A532" s="649">
        <v>2570.0</v>
      </c>
      <c r="B532" s="649">
        <v>0.0</v>
      </c>
      <c r="C532" s="649">
        <v>10.536</v>
      </c>
      <c r="D532" s="649">
        <v>5.253</v>
      </c>
      <c r="E532" s="649">
        <v>16.91</v>
      </c>
      <c r="F532" s="649">
        <v>14.39</v>
      </c>
      <c r="G532" s="649">
        <v>2.568</v>
      </c>
      <c r="H532" s="649">
        <v>1.01</v>
      </c>
      <c r="I532" s="649">
        <v>19.024</v>
      </c>
      <c r="J532" s="649">
        <v>44.55</v>
      </c>
      <c r="K532" s="649">
        <v>-1.003</v>
      </c>
      <c r="L532" s="649">
        <v>-1.0</v>
      </c>
      <c r="M532" s="649">
        <v>-1.0</v>
      </c>
      <c r="N532" s="649">
        <v>1.0</v>
      </c>
      <c r="O532" s="649">
        <v>-1.0</v>
      </c>
      <c r="P532" s="649">
        <v>-1.0</v>
      </c>
      <c r="Q532" s="649">
        <v>-1.0</v>
      </c>
      <c r="R532" s="649">
        <v>0.0</v>
      </c>
      <c r="S532" s="649">
        <v>-1.0</v>
      </c>
      <c r="T532" s="649">
        <v>44.66</v>
      </c>
      <c r="U532" s="649">
        <v>44.758</v>
      </c>
      <c r="V532" s="649">
        <v>44.797</v>
      </c>
    </row>
    <row r="533">
      <c r="A533" s="649">
        <v>2571.0</v>
      </c>
      <c r="B533" s="649">
        <v>0.0</v>
      </c>
      <c r="C533" s="649">
        <v>10.536</v>
      </c>
      <c r="D533" s="649">
        <v>5.253</v>
      </c>
      <c r="E533" s="649">
        <v>16.91</v>
      </c>
      <c r="F533" s="649">
        <v>14.39</v>
      </c>
      <c r="G533" s="649">
        <v>1.307</v>
      </c>
      <c r="H533" s="649">
        <v>1.01</v>
      </c>
      <c r="I533" s="649">
        <v>11.627</v>
      </c>
      <c r="J533" s="649">
        <v>14.854</v>
      </c>
      <c r="K533" s="649">
        <v>-1.002</v>
      </c>
      <c r="L533" s="649">
        <v>-1.0</v>
      </c>
      <c r="M533" s="649">
        <v>-1.0</v>
      </c>
      <c r="N533" s="649">
        <v>1.0</v>
      </c>
      <c r="O533" s="649">
        <v>-1.0</v>
      </c>
      <c r="P533" s="649">
        <v>-1.0</v>
      </c>
      <c r="Q533" s="649">
        <v>-1.0</v>
      </c>
      <c r="R533" s="649">
        <v>0.0</v>
      </c>
      <c r="S533" s="649">
        <v>-1.0</v>
      </c>
      <c r="T533" s="649">
        <v>14.907</v>
      </c>
      <c r="U533" s="649">
        <v>14.931</v>
      </c>
      <c r="V533" s="649">
        <v>14.889</v>
      </c>
    </row>
    <row r="534">
      <c r="A534" s="649">
        <v>2572.0</v>
      </c>
      <c r="B534" s="649">
        <v>0.0</v>
      </c>
      <c r="C534" s="649">
        <v>10.536</v>
      </c>
      <c r="D534" s="649">
        <v>5.253</v>
      </c>
      <c r="E534" s="649">
        <v>16.91</v>
      </c>
      <c r="F534" s="649">
        <v>14.39</v>
      </c>
      <c r="G534" s="649">
        <v>0.663</v>
      </c>
      <c r="H534" s="649">
        <v>1.01</v>
      </c>
      <c r="I534" s="649">
        <v>33.084</v>
      </c>
      <c r="J534" s="649">
        <v>20.024</v>
      </c>
      <c r="K534" s="649">
        <v>1.0</v>
      </c>
      <c r="L534" s="649">
        <v>-1.0</v>
      </c>
      <c r="M534" s="649">
        <v>-1.0</v>
      </c>
      <c r="N534" s="649">
        <v>-1.0</v>
      </c>
      <c r="O534" s="649">
        <v>-1.0</v>
      </c>
      <c r="P534" s="649">
        <v>-1.0</v>
      </c>
      <c r="Q534" s="649">
        <v>5.0</v>
      </c>
      <c r="R534" s="649">
        <v>0.0</v>
      </c>
      <c r="S534" s="649">
        <v>-1.0</v>
      </c>
      <c r="T534" s="649">
        <v>20.029</v>
      </c>
      <c r="U534" s="649">
        <v>20.081</v>
      </c>
      <c r="V534" s="649">
        <v>20.089</v>
      </c>
    </row>
    <row r="535">
      <c r="A535" s="649">
        <v>2573.0</v>
      </c>
      <c r="B535" s="649">
        <v>0.0</v>
      </c>
      <c r="C535" s="649">
        <v>10.536</v>
      </c>
      <c r="D535" s="649">
        <v>5.253</v>
      </c>
      <c r="E535" s="649">
        <v>16.91</v>
      </c>
      <c r="F535" s="649">
        <v>14.39</v>
      </c>
      <c r="G535" s="649">
        <v>2.006</v>
      </c>
      <c r="H535" s="649">
        <v>2.01</v>
      </c>
      <c r="I535" s="649">
        <v>14.597</v>
      </c>
      <c r="J535" s="649">
        <v>28.461</v>
      </c>
      <c r="K535" s="649">
        <v>0.997</v>
      </c>
      <c r="L535" s="649">
        <v>-1.0</v>
      </c>
      <c r="M535" s="649">
        <v>-1.0</v>
      </c>
      <c r="N535" s="649">
        <v>-1.0</v>
      </c>
      <c r="O535" s="649">
        <v>-1.0</v>
      </c>
      <c r="P535" s="649">
        <v>-1.0</v>
      </c>
      <c r="Q535" s="649">
        <v>1.0</v>
      </c>
      <c r="R535" s="649">
        <v>0.0</v>
      </c>
      <c r="S535" s="649">
        <v>-1.0</v>
      </c>
      <c r="T535" s="649">
        <v>28.525</v>
      </c>
      <c r="U535" s="649">
        <v>28.577</v>
      </c>
      <c r="V535" s="649">
        <v>28.52</v>
      </c>
    </row>
    <row r="536">
      <c r="A536" s="649">
        <v>2576.0</v>
      </c>
      <c r="B536" s="649">
        <v>0.0</v>
      </c>
      <c r="C536" s="649">
        <v>10.539</v>
      </c>
      <c r="D536" s="649">
        <v>5.253</v>
      </c>
      <c r="E536" s="649">
        <v>16.91</v>
      </c>
      <c r="F536" s="649">
        <v>14.39</v>
      </c>
      <c r="G536" s="649">
        <v>3.584</v>
      </c>
      <c r="H536" s="649">
        <v>2.01</v>
      </c>
      <c r="I536" s="649">
        <v>14.234</v>
      </c>
      <c r="J536" s="649">
        <v>41.348</v>
      </c>
      <c r="K536" s="649">
        <v>0.996</v>
      </c>
      <c r="L536" s="649">
        <v>-1.0</v>
      </c>
      <c r="M536" s="649">
        <v>-1.0</v>
      </c>
      <c r="N536" s="649">
        <v>-1.0</v>
      </c>
      <c r="O536" s="649">
        <v>-1.0</v>
      </c>
      <c r="P536" s="649">
        <v>-1.0</v>
      </c>
      <c r="Q536" s="649">
        <v>1.0</v>
      </c>
      <c r="R536" s="649">
        <v>0.0</v>
      </c>
      <c r="S536" s="649">
        <v>-1.0</v>
      </c>
      <c r="T536" s="649">
        <v>41.725</v>
      </c>
      <c r="U536" s="649">
        <v>41.667</v>
      </c>
      <c r="V536" s="649">
        <v>42.069</v>
      </c>
    </row>
    <row r="537">
      <c r="A537" s="649">
        <v>2577.0</v>
      </c>
      <c r="B537" s="649">
        <v>0.0</v>
      </c>
      <c r="C537" s="649">
        <v>10.539</v>
      </c>
      <c r="D537" s="649">
        <v>5.253</v>
      </c>
      <c r="E537" s="649">
        <v>16.91</v>
      </c>
      <c r="F537" s="649">
        <v>14.39</v>
      </c>
      <c r="G537" s="649">
        <v>3.48</v>
      </c>
      <c r="H537" s="649">
        <v>2.01</v>
      </c>
      <c r="I537" s="649">
        <v>14.492</v>
      </c>
      <c r="J537" s="649">
        <v>38.976</v>
      </c>
      <c r="K537" s="649">
        <v>0.997</v>
      </c>
      <c r="L537" s="649">
        <v>-1.0</v>
      </c>
      <c r="M537" s="649">
        <v>-1.0</v>
      </c>
      <c r="N537" s="649">
        <v>-1.0</v>
      </c>
      <c r="O537" s="649">
        <v>-1.0</v>
      </c>
      <c r="P537" s="649">
        <v>-1.0</v>
      </c>
      <c r="Q537" s="649">
        <v>1.0</v>
      </c>
      <c r="R537" s="649">
        <v>0.0</v>
      </c>
      <c r="S537" s="649">
        <v>-1.0</v>
      </c>
      <c r="T537" s="649">
        <v>39.353</v>
      </c>
      <c r="U537" s="649">
        <v>39.297</v>
      </c>
      <c r="V537" s="649">
        <v>39.796</v>
      </c>
    </row>
    <row r="538">
      <c r="A538" s="649">
        <v>2580.0</v>
      </c>
      <c r="B538" s="649">
        <v>0.0</v>
      </c>
      <c r="C538" s="649">
        <v>10.54</v>
      </c>
      <c r="D538" s="649">
        <v>5.253</v>
      </c>
      <c r="E538" s="649">
        <v>16.91</v>
      </c>
      <c r="F538" s="649">
        <v>14.39</v>
      </c>
      <c r="G538" s="649">
        <v>3.877</v>
      </c>
      <c r="H538" s="649">
        <v>2.01</v>
      </c>
      <c r="I538" s="649">
        <v>13.899</v>
      </c>
      <c r="J538" s="649">
        <v>38.402</v>
      </c>
      <c r="K538" s="649">
        <v>0.996</v>
      </c>
      <c r="L538" s="649">
        <v>-1.0</v>
      </c>
      <c r="M538" s="649">
        <v>-1.0</v>
      </c>
      <c r="N538" s="649">
        <v>-1.0</v>
      </c>
      <c r="O538" s="649">
        <v>-1.0</v>
      </c>
      <c r="P538" s="649">
        <v>-1.0</v>
      </c>
      <c r="Q538" s="649">
        <v>1.0</v>
      </c>
      <c r="R538" s="649">
        <v>0.0</v>
      </c>
      <c r="S538" s="649">
        <v>-1.0</v>
      </c>
      <c r="T538" s="649">
        <v>38.848</v>
      </c>
      <c r="U538" s="649">
        <v>38.796</v>
      </c>
      <c r="V538" s="649">
        <v>39.588</v>
      </c>
    </row>
    <row r="539">
      <c r="A539" s="649">
        <v>2581.0</v>
      </c>
      <c r="B539" s="649">
        <v>0.0</v>
      </c>
      <c r="C539" s="649">
        <v>10.54</v>
      </c>
      <c r="D539" s="649">
        <v>5.253</v>
      </c>
      <c r="E539" s="649">
        <v>16.91</v>
      </c>
      <c r="F539" s="649">
        <v>14.39</v>
      </c>
      <c r="G539" s="649">
        <v>3.644</v>
      </c>
      <c r="H539" s="649">
        <v>2.01</v>
      </c>
      <c r="I539" s="649">
        <v>14.359</v>
      </c>
      <c r="J539" s="649">
        <v>49.098</v>
      </c>
      <c r="K539" s="649">
        <v>0.996</v>
      </c>
      <c r="L539" s="649">
        <v>-1.0</v>
      </c>
      <c r="M539" s="649">
        <v>-1.0</v>
      </c>
      <c r="N539" s="649">
        <v>-1.0</v>
      </c>
      <c r="O539" s="649">
        <v>-1.0</v>
      </c>
      <c r="P539" s="649">
        <v>-1.0</v>
      </c>
      <c r="Q539" s="649">
        <v>1.0</v>
      </c>
      <c r="R539" s="649">
        <v>1.0</v>
      </c>
      <c r="S539" s="649">
        <v>-1.0</v>
      </c>
      <c r="T539" s="649">
        <v>49.388</v>
      </c>
      <c r="U539" s="649">
        <v>49.33</v>
      </c>
      <c r="V539" s="649">
        <v>49.348</v>
      </c>
    </row>
    <row r="540">
      <c r="A540" s="649">
        <v>2582.0</v>
      </c>
      <c r="B540" s="649">
        <v>0.0</v>
      </c>
      <c r="C540" s="649">
        <v>10.539</v>
      </c>
      <c r="D540" s="649">
        <v>5.253</v>
      </c>
      <c r="E540" s="649">
        <v>16.91</v>
      </c>
      <c r="F540" s="649">
        <v>14.39</v>
      </c>
      <c r="G540" s="649">
        <v>3.985</v>
      </c>
      <c r="H540" s="649">
        <v>2.01</v>
      </c>
      <c r="I540" s="649">
        <v>14.054</v>
      </c>
      <c r="J540" s="649">
        <v>39.474</v>
      </c>
      <c r="K540" s="649">
        <v>0.001</v>
      </c>
      <c r="L540" s="649">
        <v>-1.0</v>
      </c>
      <c r="M540" s="649">
        <v>-1.0</v>
      </c>
      <c r="N540" s="649">
        <v>-1.0</v>
      </c>
      <c r="O540" s="649">
        <v>-1.0</v>
      </c>
      <c r="P540" s="649">
        <v>-1.0</v>
      </c>
      <c r="Q540" s="649">
        <v>1.0</v>
      </c>
      <c r="R540" s="649">
        <v>1.0</v>
      </c>
      <c r="S540" s="649">
        <v>-1.0</v>
      </c>
      <c r="T540" s="649">
        <v>39.981</v>
      </c>
      <c r="U540" s="649">
        <v>39.929</v>
      </c>
      <c r="V540" s="649">
        <v>40.723</v>
      </c>
    </row>
    <row r="541">
      <c r="A541" s="649">
        <v>2584.0</v>
      </c>
      <c r="B541" s="649">
        <v>0.0</v>
      </c>
      <c r="C541" s="649">
        <v>10.539</v>
      </c>
      <c r="D541" s="649">
        <v>5.253</v>
      </c>
      <c r="E541" s="649">
        <v>16.91</v>
      </c>
      <c r="F541" s="649">
        <v>14.39</v>
      </c>
      <c r="G541" s="649">
        <v>1.337</v>
      </c>
      <c r="H541" s="649">
        <v>2.01</v>
      </c>
      <c r="I541" s="649">
        <v>4.955</v>
      </c>
      <c r="J541" s="649">
        <v>6.533</v>
      </c>
      <c r="K541" s="649">
        <v>1.0</v>
      </c>
      <c r="L541" s="649">
        <v>-1.0</v>
      </c>
      <c r="M541" s="649">
        <v>-1.0</v>
      </c>
      <c r="N541" s="649">
        <v>-1.0</v>
      </c>
      <c r="O541" s="649">
        <v>-1.0</v>
      </c>
      <c r="P541" s="649">
        <v>-1.0</v>
      </c>
      <c r="Q541" s="649">
        <v>1.0</v>
      </c>
      <c r="R541" s="649">
        <v>1.0</v>
      </c>
      <c r="S541" s="649">
        <v>-1.0</v>
      </c>
      <c r="T541" s="649">
        <v>6.594</v>
      </c>
      <c r="U541" s="649">
        <v>6.581</v>
      </c>
      <c r="V541" s="649">
        <v>6.555</v>
      </c>
    </row>
    <row r="542">
      <c r="A542" s="649">
        <v>2586.0</v>
      </c>
      <c r="B542" s="649">
        <v>0.0</v>
      </c>
      <c r="C542" s="649">
        <v>10.539</v>
      </c>
      <c r="D542" s="649">
        <v>5.253</v>
      </c>
      <c r="E542" s="649">
        <v>16.91</v>
      </c>
      <c r="F542" s="649">
        <v>14.39</v>
      </c>
      <c r="G542" s="649">
        <v>1.201</v>
      </c>
      <c r="H542" s="649">
        <v>2.01</v>
      </c>
      <c r="I542" s="649">
        <v>14.335</v>
      </c>
      <c r="J542" s="649">
        <v>16.695</v>
      </c>
      <c r="K542" s="649">
        <v>-0.337</v>
      </c>
      <c r="L542" s="649">
        <v>-1.0</v>
      </c>
      <c r="M542" s="649">
        <v>-1.0</v>
      </c>
      <c r="N542" s="649">
        <v>3.0</v>
      </c>
      <c r="O542" s="649">
        <v>-1.0</v>
      </c>
      <c r="P542" s="649">
        <v>-1.0</v>
      </c>
      <c r="Q542" s="649">
        <v>-1.0</v>
      </c>
      <c r="R542" s="649">
        <v>1.0</v>
      </c>
      <c r="S542" s="649">
        <v>-1.0</v>
      </c>
      <c r="T542" s="649">
        <v>16.805</v>
      </c>
      <c r="U542" s="649">
        <v>16.779</v>
      </c>
      <c r="V542" s="649">
        <v>16.737</v>
      </c>
    </row>
    <row r="543">
      <c r="A543" s="649">
        <v>2587.0</v>
      </c>
      <c r="B543" s="649">
        <v>0.0</v>
      </c>
      <c r="C543" s="649">
        <v>10.539</v>
      </c>
      <c r="D543" s="649">
        <v>5.253</v>
      </c>
      <c r="E543" s="649">
        <v>16.91</v>
      </c>
      <c r="F543" s="649">
        <v>14.39</v>
      </c>
      <c r="G543" s="649">
        <v>2.446</v>
      </c>
      <c r="H543" s="649">
        <v>2.01</v>
      </c>
      <c r="I543" s="649">
        <v>9.629</v>
      </c>
      <c r="J543" s="649">
        <v>22.891</v>
      </c>
      <c r="K543" s="649">
        <v>-1.0</v>
      </c>
      <c r="L543" s="649">
        <v>-1.0</v>
      </c>
      <c r="M543" s="649">
        <v>-1.0</v>
      </c>
      <c r="N543" s="649">
        <v>-1.0</v>
      </c>
      <c r="O543" s="649">
        <v>1.0</v>
      </c>
      <c r="P543" s="649">
        <v>-1.0</v>
      </c>
      <c r="Q543" s="649">
        <v>-1.0</v>
      </c>
      <c r="R543" s="649">
        <v>1.0</v>
      </c>
      <c r="S543" s="649">
        <v>-1.0</v>
      </c>
      <c r="T543" s="649">
        <v>23.088</v>
      </c>
      <c r="U543" s="649">
        <v>23.045</v>
      </c>
      <c r="V543" s="649">
        <v>22.972</v>
      </c>
    </row>
    <row r="544">
      <c r="A544" s="649">
        <v>2588.0</v>
      </c>
      <c r="B544" s="649">
        <v>0.0</v>
      </c>
      <c r="C544" s="649">
        <v>10.539</v>
      </c>
      <c r="D544" s="649">
        <v>5.253</v>
      </c>
      <c r="E544" s="649">
        <v>16.91</v>
      </c>
      <c r="F544" s="649">
        <v>14.39</v>
      </c>
      <c r="G544" s="649">
        <v>1.289</v>
      </c>
      <c r="H544" s="649">
        <v>2.01</v>
      </c>
      <c r="I544" s="649">
        <v>4.928</v>
      </c>
      <c r="J544" s="649">
        <v>6.054</v>
      </c>
      <c r="K544" s="649">
        <v>1.0</v>
      </c>
      <c r="L544" s="649">
        <v>-1.0</v>
      </c>
      <c r="M544" s="649">
        <v>-1.0</v>
      </c>
      <c r="N544" s="649">
        <v>-1.0</v>
      </c>
      <c r="O544" s="649">
        <v>-1.0</v>
      </c>
      <c r="P544" s="649">
        <v>-1.0</v>
      </c>
      <c r="Q544" s="649">
        <v>1.0</v>
      </c>
      <c r="R544" s="649">
        <v>1.0</v>
      </c>
      <c r="S544" s="649">
        <v>-1.0</v>
      </c>
      <c r="T544" s="649">
        <v>6.132</v>
      </c>
      <c r="U544" s="649">
        <v>6.119</v>
      </c>
      <c r="V544" s="649">
        <v>6.124</v>
      </c>
    </row>
    <row r="545">
      <c r="A545" s="649">
        <v>2591.0</v>
      </c>
      <c r="B545" s="649">
        <v>0.0</v>
      </c>
      <c r="C545" s="649">
        <v>10.539</v>
      </c>
      <c r="D545" s="649">
        <v>5.253</v>
      </c>
      <c r="E545" s="649">
        <v>16.91</v>
      </c>
      <c r="F545" s="649">
        <v>14.39</v>
      </c>
      <c r="G545" s="649">
        <v>0.709</v>
      </c>
      <c r="H545" s="649">
        <v>2.01</v>
      </c>
      <c r="I545" s="649">
        <v>14.259</v>
      </c>
      <c r="J545" s="649">
        <v>9.845</v>
      </c>
      <c r="K545" s="649">
        <v>1.0</v>
      </c>
      <c r="L545" s="649">
        <v>-1.0</v>
      </c>
      <c r="M545" s="649">
        <v>-1.0</v>
      </c>
      <c r="N545" s="649">
        <v>-1.0</v>
      </c>
      <c r="O545" s="649">
        <v>-1.0</v>
      </c>
      <c r="P545" s="649">
        <v>-1.0</v>
      </c>
      <c r="Q545" s="649">
        <v>5.0</v>
      </c>
      <c r="R545" s="649">
        <v>1.0</v>
      </c>
      <c r="S545" s="649">
        <v>-1.0</v>
      </c>
      <c r="T545" s="649">
        <v>9.909</v>
      </c>
      <c r="U545" s="649">
        <v>9.893</v>
      </c>
      <c r="V545" s="649">
        <v>9.866</v>
      </c>
    </row>
    <row r="546">
      <c r="A546" s="649">
        <v>2592.0</v>
      </c>
      <c r="B546" s="649">
        <v>0.0</v>
      </c>
      <c r="C546" s="649">
        <v>10.54</v>
      </c>
      <c r="D546" s="649">
        <v>5.253</v>
      </c>
      <c r="E546" s="649">
        <v>16.91</v>
      </c>
      <c r="F546" s="649">
        <v>14.39</v>
      </c>
      <c r="G546" s="649">
        <v>0.903</v>
      </c>
      <c r="H546" s="649">
        <v>26.98</v>
      </c>
      <c r="I546" s="649">
        <v>28.032</v>
      </c>
      <c r="J546" s="649">
        <v>20.648</v>
      </c>
      <c r="K546" s="649">
        <v>0.998</v>
      </c>
      <c r="L546" s="649">
        <v>-1.0</v>
      </c>
      <c r="M546" s="649">
        <v>-1.0</v>
      </c>
      <c r="N546" s="649">
        <v>-1.0</v>
      </c>
      <c r="O546" s="649">
        <v>-1.0</v>
      </c>
      <c r="P546" s="649">
        <v>-1.0</v>
      </c>
      <c r="Q546" s="649">
        <v>1.0</v>
      </c>
      <c r="R546" s="649">
        <v>1.0</v>
      </c>
      <c r="S546" s="649">
        <v>-1.0</v>
      </c>
      <c r="T546" s="649">
        <v>20.64</v>
      </c>
      <c r="U546" s="649">
        <v>20.771</v>
      </c>
      <c r="V546" s="649">
        <v>20.837</v>
      </c>
    </row>
    <row r="547">
      <c r="A547" s="649">
        <v>2594.0</v>
      </c>
      <c r="B547" s="649">
        <v>0.0</v>
      </c>
      <c r="C547" s="649">
        <v>10.54</v>
      </c>
      <c r="D547" s="649">
        <v>5.253</v>
      </c>
      <c r="E547" s="649">
        <v>16.91</v>
      </c>
      <c r="F547" s="649">
        <v>14.39</v>
      </c>
      <c r="G547" s="649">
        <v>4.044</v>
      </c>
      <c r="H547" s="649">
        <v>1.01</v>
      </c>
      <c r="I547" s="650" t="s">
        <v>1067</v>
      </c>
      <c r="J547" s="649">
        <v>0.998</v>
      </c>
      <c r="K547" s="649">
        <v>-1.0</v>
      </c>
      <c r="L547" s="649">
        <v>-1.0</v>
      </c>
      <c r="M547" s="649">
        <v>-1.0</v>
      </c>
      <c r="N547" s="649">
        <v>-1.0</v>
      </c>
      <c r="O547" s="649">
        <v>-1.0</v>
      </c>
      <c r="P547" s="649">
        <v>1.0</v>
      </c>
      <c r="Q547" s="649">
        <v>1.0</v>
      </c>
      <c r="R547" s="650" t="s">
        <v>1068</v>
      </c>
      <c r="U547" s="651"/>
      <c r="V547" s="651"/>
    </row>
    <row r="548">
      <c r="A548" s="649">
        <v>2598.0</v>
      </c>
      <c r="B548" s="649">
        <v>0.0</v>
      </c>
      <c r="C548" s="649">
        <v>10.539</v>
      </c>
      <c r="D548" s="649">
        <v>5.253</v>
      </c>
      <c r="E548" s="649">
        <v>16.91</v>
      </c>
      <c r="F548" s="649">
        <v>14.39</v>
      </c>
      <c r="G548" s="649">
        <v>3.669</v>
      </c>
      <c r="H548" s="649">
        <v>1.01</v>
      </c>
      <c r="I548" s="650" t="s">
        <v>1069</v>
      </c>
      <c r="J548" s="649">
        <v>0.997</v>
      </c>
      <c r="K548" s="649">
        <v>-1.0</v>
      </c>
      <c r="L548" s="649">
        <v>-1.0</v>
      </c>
      <c r="M548" s="649">
        <v>-1.0</v>
      </c>
      <c r="N548" s="649">
        <v>-1.0</v>
      </c>
      <c r="O548" s="649">
        <v>-1.0</v>
      </c>
      <c r="P548" s="649">
        <v>1.0</v>
      </c>
      <c r="Q548" s="649">
        <v>1.0</v>
      </c>
      <c r="R548" s="650" t="s">
        <v>1070</v>
      </c>
      <c r="U548" s="651"/>
      <c r="V548" s="651"/>
    </row>
    <row r="549">
      <c r="A549" s="649">
        <v>2599.0</v>
      </c>
      <c r="B549" s="649">
        <v>0.0</v>
      </c>
      <c r="C549" s="649">
        <v>10.539</v>
      </c>
      <c r="D549" s="649">
        <v>5.253</v>
      </c>
      <c r="E549" s="649">
        <v>16.91</v>
      </c>
      <c r="F549" s="649">
        <v>14.39</v>
      </c>
      <c r="G549" s="649">
        <v>1.55</v>
      </c>
      <c r="H549" s="649">
        <v>1.01</v>
      </c>
      <c r="I549" s="649">
        <v>22.203</v>
      </c>
      <c r="J549" s="649">
        <v>26.394</v>
      </c>
      <c r="K549" s="649">
        <v>0.999</v>
      </c>
      <c r="L549" s="649">
        <v>-1.0</v>
      </c>
      <c r="M549" s="649">
        <v>-1.0</v>
      </c>
      <c r="N549" s="649">
        <v>-1.0</v>
      </c>
      <c r="O549" s="649">
        <v>-1.0</v>
      </c>
      <c r="P549" s="649">
        <v>-1.0</v>
      </c>
      <c r="Q549" s="649">
        <v>1.0</v>
      </c>
      <c r="R549" s="649">
        <v>1.0</v>
      </c>
      <c r="S549" s="649">
        <v>-1.0</v>
      </c>
      <c r="T549" s="649">
        <v>26.502</v>
      </c>
      <c r="U549" s="649">
        <v>26.595</v>
      </c>
      <c r="V549" s="649">
        <v>26.784</v>
      </c>
    </row>
    <row r="550">
      <c r="A550" s="649">
        <v>2600.0</v>
      </c>
      <c r="B550" s="649">
        <v>0.0</v>
      </c>
      <c r="C550" s="649">
        <v>10.54</v>
      </c>
      <c r="D550" s="649">
        <v>5.253</v>
      </c>
      <c r="E550" s="649">
        <v>16.91</v>
      </c>
      <c r="F550" s="649">
        <v>14.39</v>
      </c>
      <c r="G550" s="649">
        <v>2.208</v>
      </c>
      <c r="H550" s="649">
        <v>1.01</v>
      </c>
      <c r="I550" s="649">
        <v>11.389</v>
      </c>
      <c r="J550" s="649">
        <v>15.998</v>
      </c>
      <c r="K550" s="649">
        <v>1.0</v>
      </c>
      <c r="L550" s="649">
        <v>-1.0</v>
      </c>
      <c r="M550" s="649">
        <v>-1.0</v>
      </c>
      <c r="N550" s="649">
        <v>-1.0</v>
      </c>
      <c r="O550" s="649">
        <v>-1.0</v>
      </c>
      <c r="P550" s="649">
        <v>-1.0</v>
      </c>
      <c r="Q550" s="649">
        <v>1.0</v>
      </c>
      <c r="R550" s="649">
        <v>1.0</v>
      </c>
      <c r="S550" s="649">
        <v>-1.0</v>
      </c>
      <c r="T550" s="649">
        <v>16.242</v>
      </c>
      <c r="U550" s="649">
        <v>16.29</v>
      </c>
      <c r="V550" s="649">
        <v>16.844</v>
      </c>
    </row>
    <row r="551">
      <c r="A551" s="649">
        <v>2601.0</v>
      </c>
      <c r="B551" s="649">
        <v>0.0</v>
      </c>
      <c r="C551" s="649">
        <v>10.539</v>
      </c>
      <c r="D551" s="649">
        <v>5.253</v>
      </c>
      <c r="E551" s="649">
        <v>16.91</v>
      </c>
      <c r="F551" s="649">
        <v>14.39</v>
      </c>
      <c r="G551" s="649">
        <v>1.404</v>
      </c>
      <c r="H551" s="649">
        <v>1.01</v>
      </c>
      <c r="I551" s="649">
        <v>18.794</v>
      </c>
      <c r="J551" s="649">
        <v>24.585</v>
      </c>
      <c r="K551" s="649">
        <v>-1.003</v>
      </c>
      <c r="L551" s="649">
        <v>-1.0</v>
      </c>
      <c r="M551" s="649">
        <v>-1.0</v>
      </c>
      <c r="N551" s="649">
        <v>1.0</v>
      </c>
      <c r="O551" s="649">
        <v>-1.0</v>
      </c>
      <c r="P551" s="649">
        <v>-1.0</v>
      </c>
      <c r="Q551" s="649">
        <v>-1.0</v>
      </c>
      <c r="R551" s="649">
        <v>1.0</v>
      </c>
      <c r="S551" s="649">
        <v>-1.0</v>
      </c>
      <c r="T551" s="649">
        <v>24.572</v>
      </c>
      <c r="U551" s="649">
        <v>24.719</v>
      </c>
      <c r="V551" s="649">
        <v>24.69</v>
      </c>
    </row>
    <row r="552">
      <c r="A552" s="649">
        <v>2602.0</v>
      </c>
      <c r="B552" s="649">
        <v>0.0</v>
      </c>
      <c r="C552" s="649">
        <v>10.539</v>
      </c>
      <c r="D552" s="649">
        <v>5.253</v>
      </c>
      <c r="E552" s="649">
        <v>16.91</v>
      </c>
      <c r="F552" s="649">
        <v>14.39</v>
      </c>
      <c r="G552" s="649">
        <v>2.564</v>
      </c>
      <c r="H552" s="649">
        <v>1.01</v>
      </c>
      <c r="I552" s="649">
        <v>23.337</v>
      </c>
      <c r="J552" s="649">
        <v>56.479</v>
      </c>
      <c r="K552" s="649">
        <v>-1.0</v>
      </c>
      <c r="L552" s="649">
        <v>-1.0</v>
      </c>
      <c r="M552" s="649">
        <v>-1.0</v>
      </c>
      <c r="N552" s="649">
        <v>-1.0</v>
      </c>
      <c r="O552" s="649">
        <v>1.0</v>
      </c>
      <c r="P552" s="649">
        <v>-1.0</v>
      </c>
      <c r="Q552" s="649">
        <v>-1.0</v>
      </c>
      <c r="R552" s="649">
        <v>1.0</v>
      </c>
      <c r="S552" s="649">
        <v>-1.0</v>
      </c>
      <c r="T552" s="649">
        <v>56.596</v>
      </c>
      <c r="U552" s="649">
        <v>56.749</v>
      </c>
      <c r="V552" s="649">
        <v>56.638</v>
      </c>
    </row>
    <row r="553">
      <c r="A553" s="649">
        <v>2606.0</v>
      </c>
      <c r="B553" s="649">
        <v>0.0</v>
      </c>
      <c r="C553" s="649">
        <v>10.54</v>
      </c>
      <c r="D553" s="649">
        <v>5.253</v>
      </c>
      <c r="E553" s="649">
        <v>16.91</v>
      </c>
      <c r="F553" s="649">
        <v>14.39</v>
      </c>
      <c r="G553" s="649">
        <v>0.755</v>
      </c>
      <c r="H553" s="649">
        <v>1.01</v>
      </c>
      <c r="I553" s="649">
        <v>33.535</v>
      </c>
      <c r="J553" s="649">
        <v>24.592</v>
      </c>
      <c r="K553" s="649">
        <v>1.0</v>
      </c>
      <c r="L553" s="649">
        <v>-1.0</v>
      </c>
      <c r="M553" s="649">
        <v>-1.0</v>
      </c>
      <c r="N553" s="649">
        <v>-1.0</v>
      </c>
      <c r="O553" s="649">
        <v>-1.0</v>
      </c>
      <c r="P553" s="649">
        <v>-1.0</v>
      </c>
      <c r="Q553" s="649">
        <v>5.0</v>
      </c>
      <c r="R553" s="649">
        <v>1.0</v>
      </c>
      <c r="S553" s="649">
        <v>-1.0</v>
      </c>
      <c r="T553" s="649">
        <v>24.639</v>
      </c>
      <c r="U553" s="649">
        <v>24.664</v>
      </c>
      <c r="V553" s="649">
        <v>24.617</v>
      </c>
    </row>
    <row r="554">
      <c r="A554" s="649">
        <v>2607.0</v>
      </c>
      <c r="B554" s="649">
        <v>0.0</v>
      </c>
      <c r="C554" s="649">
        <v>10.539</v>
      </c>
      <c r="D554" s="649">
        <v>5.253</v>
      </c>
      <c r="E554" s="649">
        <v>16.91</v>
      </c>
      <c r="F554" s="649">
        <v>14.39</v>
      </c>
      <c r="G554" s="649">
        <v>4.158</v>
      </c>
      <c r="H554" s="649">
        <v>2.01</v>
      </c>
      <c r="I554" s="649">
        <v>14.127</v>
      </c>
      <c r="J554" s="649">
        <v>53.245</v>
      </c>
      <c r="K554" s="649">
        <v>0.997</v>
      </c>
      <c r="L554" s="649">
        <v>-1.0</v>
      </c>
      <c r="M554" s="649">
        <v>-1.0</v>
      </c>
      <c r="N554" s="649">
        <v>-1.0</v>
      </c>
      <c r="O554" s="649">
        <v>-1.0</v>
      </c>
      <c r="P554" s="649">
        <v>-1.0</v>
      </c>
      <c r="Q554" s="649">
        <v>1.0</v>
      </c>
      <c r="R554" s="649">
        <v>1.0</v>
      </c>
      <c r="S554" s="649">
        <v>-1.0</v>
      </c>
      <c r="T554" s="649">
        <v>53.539</v>
      </c>
      <c r="U554" s="649">
        <v>53.602</v>
      </c>
      <c r="V554" s="649">
        <v>53.671</v>
      </c>
    </row>
    <row r="555">
      <c r="A555" s="649">
        <v>2608.0</v>
      </c>
      <c r="B555" s="649">
        <v>0.0</v>
      </c>
      <c r="C555" s="649">
        <v>10.539</v>
      </c>
      <c r="D555" s="649">
        <v>5.253</v>
      </c>
      <c r="E555" s="649">
        <v>16.91</v>
      </c>
      <c r="F555" s="649">
        <v>14.39</v>
      </c>
      <c r="G555" s="649">
        <v>4.101</v>
      </c>
      <c r="H555" s="649">
        <v>2.01</v>
      </c>
      <c r="I555" s="649">
        <v>14.18</v>
      </c>
      <c r="J555" s="649">
        <v>52.922</v>
      </c>
      <c r="K555" s="649">
        <v>0.001</v>
      </c>
      <c r="L555" s="649">
        <v>-1.0</v>
      </c>
      <c r="M555" s="649">
        <v>-1.0</v>
      </c>
      <c r="N555" s="649">
        <v>-1.0</v>
      </c>
      <c r="O555" s="649">
        <v>-1.0</v>
      </c>
      <c r="P555" s="649">
        <v>-1.0</v>
      </c>
      <c r="Q555" s="649">
        <v>1.0</v>
      </c>
      <c r="R555" s="649">
        <v>1.0</v>
      </c>
      <c r="S555" s="649">
        <v>-1.0</v>
      </c>
      <c r="T555" s="649">
        <v>53.314</v>
      </c>
      <c r="U555" s="649">
        <v>53.274</v>
      </c>
      <c r="V555" s="649">
        <v>53.338</v>
      </c>
    </row>
    <row r="556">
      <c r="A556" s="649">
        <v>2611.0</v>
      </c>
      <c r="B556" s="649">
        <v>0.0</v>
      </c>
      <c r="C556" s="649">
        <v>10.539</v>
      </c>
      <c r="D556" s="649">
        <v>5.253</v>
      </c>
      <c r="E556" s="649">
        <v>16.91</v>
      </c>
      <c r="F556" s="649">
        <v>14.39</v>
      </c>
      <c r="G556" s="649">
        <v>4.766</v>
      </c>
      <c r="H556" s="649">
        <v>2.01</v>
      </c>
      <c r="I556" s="649">
        <v>14.247</v>
      </c>
      <c r="J556" s="649">
        <v>57.105</v>
      </c>
      <c r="K556" s="649">
        <v>0.997</v>
      </c>
      <c r="L556" s="649">
        <v>-1.0</v>
      </c>
      <c r="M556" s="649">
        <v>-1.0</v>
      </c>
      <c r="N556" s="649">
        <v>-1.0</v>
      </c>
      <c r="O556" s="649">
        <v>-1.0</v>
      </c>
      <c r="P556" s="649">
        <v>-1.0</v>
      </c>
      <c r="Q556" s="649">
        <v>1.0</v>
      </c>
      <c r="R556" s="649">
        <v>1.0</v>
      </c>
      <c r="S556" s="649">
        <v>-1.0</v>
      </c>
      <c r="T556" s="649">
        <v>57.565</v>
      </c>
      <c r="U556" s="649">
        <v>57.575</v>
      </c>
      <c r="V556" s="649">
        <v>57.932</v>
      </c>
    </row>
    <row r="557">
      <c r="A557" s="649">
        <v>2612.0</v>
      </c>
      <c r="B557" s="649">
        <v>0.0</v>
      </c>
      <c r="C557" s="649">
        <v>10.539</v>
      </c>
      <c r="D557" s="649">
        <v>5.253</v>
      </c>
      <c r="E557" s="649">
        <v>16.91</v>
      </c>
      <c r="F557" s="649">
        <v>14.39</v>
      </c>
      <c r="G557" s="649">
        <v>2.354</v>
      </c>
      <c r="H557" s="649">
        <v>2.01</v>
      </c>
      <c r="I557" s="649">
        <v>14.514</v>
      </c>
      <c r="J557" s="649">
        <v>33.783</v>
      </c>
      <c r="K557" s="649">
        <v>0.997</v>
      </c>
      <c r="L557" s="649">
        <v>-1.0</v>
      </c>
      <c r="M557" s="649">
        <v>-1.0</v>
      </c>
      <c r="N557" s="649">
        <v>-1.0</v>
      </c>
      <c r="O557" s="649">
        <v>-1.0</v>
      </c>
      <c r="P557" s="649">
        <v>-1.0</v>
      </c>
      <c r="Q557" s="649">
        <v>1.0</v>
      </c>
      <c r="R557" s="649">
        <v>1.0</v>
      </c>
      <c r="S557" s="649">
        <v>-1.0</v>
      </c>
      <c r="T557" s="649">
        <v>33.826</v>
      </c>
      <c r="U557" s="649">
        <v>33.871</v>
      </c>
      <c r="V557" s="649">
        <v>33.813</v>
      </c>
    </row>
    <row r="558">
      <c r="A558" s="649">
        <v>2613.0</v>
      </c>
      <c r="B558" s="649">
        <v>0.0</v>
      </c>
      <c r="C558" s="649">
        <v>10.54</v>
      </c>
      <c r="D558" s="649">
        <v>5.253</v>
      </c>
      <c r="E558" s="649">
        <v>16.91</v>
      </c>
      <c r="F558" s="649">
        <v>14.39</v>
      </c>
      <c r="G558" s="649">
        <v>3.893</v>
      </c>
      <c r="H558" s="649">
        <v>2.01</v>
      </c>
      <c r="I558" s="649">
        <v>14.36</v>
      </c>
      <c r="J558" s="649">
        <v>50.801</v>
      </c>
      <c r="K558" s="649">
        <v>0.001</v>
      </c>
      <c r="L558" s="649">
        <v>-1.0</v>
      </c>
      <c r="M558" s="649">
        <v>-1.0</v>
      </c>
      <c r="N558" s="649">
        <v>-1.0</v>
      </c>
      <c r="O558" s="649">
        <v>-1.0</v>
      </c>
      <c r="P558" s="649">
        <v>-1.0</v>
      </c>
      <c r="Q558" s="649">
        <v>1.0</v>
      </c>
      <c r="R558" s="649">
        <v>1.0</v>
      </c>
      <c r="S558" s="649">
        <v>-1.0</v>
      </c>
      <c r="T558" s="649">
        <v>50.918</v>
      </c>
      <c r="U558" s="649">
        <v>51.056</v>
      </c>
      <c r="V558" s="649">
        <v>51.194</v>
      </c>
    </row>
    <row r="559">
      <c r="A559" s="649">
        <v>2614.0</v>
      </c>
      <c r="B559" s="649">
        <v>0.0</v>
      </c>
      <c r="C559" s="649">
        <v>10.539</v>
      </c>
      <c r="D559" s="649">
        <v>5.253</v>
      </c>
      <c r="E559" s="649">
        <v>16.91</v>
      </c>
      <c r="F559" s="649">
        <v>14.39</v>
      </c>
      <c r="G559" s="649">
        <v>1.429</v>
      </c>
      <c r="H559" s="649">
        <v>2.01</v>
      </c>
      <c r="I559" s="649">
        <v>9.686</v>
      </c>
      <c r="J559" s="649">
        <v>13.3</v>
      </c>
      <c r="K559" s="649">
        <v>0.999</v>
      </c>
      <c r="L559" s="649">
        <v>-1.0</v>
      </c>
      <c r="M559" s="649">
        <v>-1.0</v>
      </c>
      <c r="N559" s="649">
        <v>-1.0</v>
      </c>
      <c r="O559" s="649">
        <v>-1.0</v>
      </c>
      <c r="P559" s="649">
        <v>-1.0</v>
      </c>
      <c r="Q559" s="649">
        <v>1.0</v>
      </c>
      <c r="R559" s="649">
        <v>1.0</v>
      </c>
      <c r="S559" s="649">
        <v>-1.0</v>
      </c>
      <c r="T559" s="649">
        <v>13.351</v>
      </c>
      <c r="U559" s="649">
        <v>13.38</v>
      </c>
      <c r="V559" s="649">
        <v>13.368</v>
      </c>
    </row>
    <row r="560">
      <c r="A560" s="649">
        <v>2615.0</v>
      </c>
      <c r="B560" s="649">
        <v>0.0</v>
      </c>
      <c r="C560" s="649">
        <v>10.54</v>
      </c>
      <c r="D560" s="649">
        <v>5.253</v>
      </c>
      <c r="E560" s="649">
        <v>16.91</v>
      </c>
      <c r="F560" s="649">
        <v>14.39</v>
      </c>
      <c r="G560" s="649">
        <v>1.324</v>
      </c>
      <c r="H560" s="649">
        <v>2.01</v>
      </c>
      <c r="I560" s="649">
        <v>4.985</v>
      </c>
      <c r="J560" s="649">
        <v>6.509</v>
      </c>
      <c r="K560" s="649">
        <v>1.0</v>
      </c>
      <c r="L560" s="649">
        <v>-1.0</v>
      </c>
      <c r="M560" s="649">
        <v>-1.0</v>
      </c>
      <c r="N560" s="649">
        <v>-1.0</v>
      </c>
      <c r="O560" s="649">
        <v>-1.0</v>
      </c>
      <c r="P560" s="649">
        <v>-1.0</v>
      </c>
      <c r="Q560" s="649">
        <v>1.0</v>
      </c>
      <c r="R560" s="649">
        <v>1.0</v>
      </c>
      <c r="S560" s="649">
        <v>-1.0</v>
      </c>
      <c r="T560" s="649">
        <v>6.526</v>
      </c>
      <c r="U560" s="649">
        <v>6.548</v>
      </c>
      <c r="V560" s="649">
        <v>6.53</v>
      </c>
    </row>
    <row r="561">
      <c r="A561" s="649">
        <v>2617.0</v>
      </c>
      <c r="B561" s="649">
        <v>0.0</v>
      </c>
      <c r="C561" s="649">
        <v>10.539</v>
      </c>
      <c r="D561" s="649">
        <v>5.253</v>
      </c>
      <c r="E561" s="649">
        <v>16.91</v>
      </c>
      <c r="F561" s="649">
        <v>14.39</v>
      </c>
      <c r="G561" s="649">
        <v>1.29</v>
      </c>
      <c r="H561" s="649">
        <v>2.01</v>
      </c>
      <c r="I561" s="649">
        <v>6.795</v>
      </c>
      <c r="J561" s="649">
        <v>7.95</v>
      </c>
      <c r="K561" s="649">
        <v>-1.003</v>
      </c>
      <c r="L561" s="649">
        <v>-1.0</v>
      </c>
      <c r="M561" s="649">
        <v>-1.0</v>
      </c>
      <c r="N561" s="649">
        <v>1.0</v>
      </c>
      <c r="O561" s="649">
        <v>-1.0</v>
      </c>
      <c r="P561" s="649">
        <v>-1.0</v>
      </c>
      <c r="Q561" s="649">
        <v>-1.0</v>
      </c>
      <c r="R561" s="649">
        <v>1.0</v>
      </c>
      <c r="S561" s="649">
        <v>-1.0</v>
      </c>
      <c r="T561" s="649">
        <v>7.997</v>
      </c>
      <c r="U561" s="649">
        <v>8.041</v>
      </c>
      <c r="V561" s="649">
        <v>8.085</v>
      </c>
    </row>
    <row r="562">
      <c r="A562" s="649">
        <v>2621.0</v>
      </c>
      <c r="B562" s="649">
        <v>0.0</v>
      </c>
      <c r="C562" s="649">
        <v>10.539</v>
      </c>
      <c r="D562" s="649">
        <v>5.253</v>
      </c>
      <c r="E562" s="649">
        <v>16.91</v>
      </c>
      <c r="F562" s="649">
        <v>14.39</v>
      </c>
      <c r="G562" s="649">
        <v>1.354</v>
      </c>
      <c r="H562" s="649">
        <v>2.01</v>
      </c>
      <c r="I562" s="649">
        <v>4.961</v>
      </c>
      <c r="J562" s="649">
        <v>6.469</v>
      </c>
      <c r="K562" s="649">
        <v>1.0</v>
      </c>
      <c r="L562" s="649">
        <v>-1.0</v>
      </c>
      <c r="M562" s="649">
        <v>-1.0</v>
      </c>
      <c r="N562" s="649">
        <v>-1.0</v>
      </c>
      <c r="O562" s="649">
        <v>-1.0</v>
      </c>
      <c r="P562" s="649">
        <v>-1.0</v>
      </c>
      <c r="Q562" s="649">
        <v>1.0</v>
      </c>
      <c r="R562" s="649">
        <v>1.0</v>
      </c>
      <c r="S562" s="649">
        <v>-1.0</v>
      </c>
      <c r="T562" s="649">
        <v>6.499</v>
      </c>
      <c r="U562" s="649">
        <v>6.523</v>
      </c>
      <c r="V562" s="649">
        <v>6.526</v>
      </c>
    </row>
    <row r="563">
      <c r="A563" s="649">
        <v>2622.0</v>
      </c>
      <c r="B563" s="649">
        <v>0.0</v>
      </c>
      <c r="C563" s="649">
        <v>10.539</v>
      </c>
      <c r="D563" s="649">
        <v>5.253</v>
      </c>
      <c r="E563" s="649">
        <v>16.91</v>
      </c>
      <c r="F563" s="649">
        <v>14.39</v>
      </c>
      <c r="G563" s="649">
        <v>0.718</v>
      </c>
      <c r="H563" s="649">
        <v>2.01</v>
      </c>
      <c r="I563" s="649">
        <v>14.501</v>
      </c>
      <c r="J563" s="649">
        <v>10.411</v>
      </c>
      <c r="K563" s="649">
        <v>1.0</v>
      </c>
      <c r="L563" s="649">
        <v>-1.0</v>
      </c>
      <c r="M563" s="649">
        <v>-1.0</v>
      </c>
      <c r="N563" s="649">
        <v>-1.0</v>
      </c>
      <c r="O563" s="649">
        <v>-1.0</v>
      </c>
      <c r="P563" s="649">
        <v>-1.0</v>
      </c>
      <c r="Q563" s="649">
        <v>5.0</v>
      </c>
      <c r="R563" s="649">
        <v>1.0</v>
      </c>
      <c r="S563" s="649">
        <v>-1.0</v>
      </c>
      <c r="T563" s="649">
        <v>10.356</v>
      </c>
      <c r="U563" s="649">
        <v>10.437</v>
      </c>
      <c r="V563" s="649">
        <v>10.411</v>
      </c>
    </row>
    <row r="564">
      <c r="A564" s="649">
        <v>2623.0</v>
      </c>
      <c r="B564" s="649">
        <v>0.0</v>
      </c>
      <c r="C564" s="649">
        <v>10.54</v>
      </c>
      <c r="D564" s="649">
        <v>5.253</v>
      </c>
      <c r="E564" s="649">
        <v>16.91</v>
      </c>
      <c r="F564" s="649">
        <v>14.39</v>
      </c>
      <c r="G564" s="649">
        <v>1.522</v>
      </c>
      <c r="H564" s="649">
        <v>26.98</v>
      </c>
      <c r="I564" s="649">
        <v>26.368</v>
      </c>
      <c r="J564" s="649">
        <v>23.876</v>
      </c>
      <c r="K564" s="649">
        <v>0.998</v>
      </c>
      <c r="L564" s="649">
        <v>-1.0</v>
      </c>
      <c r="M564" s="649">
        <v>-1.0</v>
      </c>
      <c r="N564" s="649">
        <v>-1.0</v>
      </c>
      <c r="O564" s="649">
        <v>-1.0</v>
      </c>
      <c r="P564" s="649">
        <v>-1.0</v>
      </c>
      <c r="Q564" s="649">
        <v>1.0</v>
      </c>
      <c r="R564" s="649">
        <v>1.0</v>
      </c>
      <c r="S564" s="649">
        <v>-1.0</v>
      </c>
      <c r="T564" s="649">
        <v>24.001</v>
      </c>
      <c r="U564" s="649">
        <v>24.116</v>
      </c>
      <c r="V564" s="649">
        <v>24.549</v>
      </c>
    </row>
    <row r="565">
      <c r="A565" s="649">
        <v>2624.0</v>
      </c>
      <c r="B565" s="649">
        <v>0.0</v>
      </c>
      <c r="C565" s="649">
        <v>10.54</v>
      </c>
      <c r="D565" s="649">
        <v>5.253</v>
      </c>
      <c r="E565" s="649">
        <v>16.91</v>
      </c>
      <c r="F565" s="649">
        <v>14.39</v>
      </c>
      <c r="G565" s="649">
        <v>0.626</v>
      </c>
      <c r="H565" s="649">
        <v>26.98</v>
      </c>
      <c r="I565" s="649">
        <v>17.06</v>
      </c>
      <c r="J565" s="649">
        <v>10.398</v>
      </c>
      <c r="K565" s="649">
        <v>1.0</v>
      </c>
      <c r="L565" s="649">
        <v>-1.0</v>
      </c>
      <c r="M565" s="649">
        <v>-1.0</v>
      </c>
      <c r="N565" s="649">
        <v>-1.0</v>
      </c>
      <c r="O565" s="649">
        <v>-1.0</v>
      </c>
      <c r="P565" s="649">
        <v>-1.0</v>
      </c>
      <c r="Q565" s="649">
        <v>1.0</v>
      </c>
      <c r="R565" s="649">
        <v>1.0</v>
      </c>
      <c r="S565" s="649">
        <v>-1.0</v>
      </c>
      <c r="T565" s="649">
        <v>10.394</v>
      </c>
      <c r="U565" s="649">
        <v>10.432</v>
      </c>
      <c r="V565" s="649">
        <v>10.417</v>
      </c>
    </row>
    <row r="566">
      <c r="A566" s="649">
        <v>2625.0</v>
      </c>
      <c r="B566" s="649">
        <v>0.0</v>
      </c>
      <c r="C566" s="649">
        <v>10.54</v>
      </c>
      <c r="D566" s="649">
        <v>5.253</v>
      </c>
      <c r="E566" s="649">
        <v>16.91</v>
      </c>
      <c r="F566" s="649">
        <v>14.39</v>
      </c>
      <c r="G566" s="649">
        <v>4.094</v>
      </c>
      <c r="H566" s="649">
        <v>1.01</v>
      </c>
      <c r="I566" s="650" t="s">
        <v>1071</v>
      </c>
      <c r="J566" s="649">
        <v>0.998</v>
      </c>
      <c r="K566" s="649">
        <v>-1.0</v>
      </c>
      <c r="L566" s="649">
        <v>-1.0</v>
      </c>
      <c r="M566" s="649">
        <v>-1.0</v>
      </c>
      <c r="N566" s="649">
        <v>-1.0</v>
      </c>
      <c r="O566" s="649">
        <v>-1.0</v>
      </c>
      <c r="P566" s="649">
        <v>1.0</v>
      </c>
      <c r="Q566" s="649">
        <v>1.0</v>
      </c>
      <c r="R566" s="650" t="s">
        <v>1072</v>
      </c>
      <c r="U566" s="651"/>
      <c r="V566" s="651"/>
    </row>
    <row r="567">
      <c r="A567" s="649">
        <v>2626.0</v>
      </c>
      <c r="B567" s="649">
        <v>0.0</v>
      </c>
      <c r="C567" s="649">
        <v>10.539</v>
      </c>
      <c r="D567" s="649">
        <v>5.253</v>
      </c>
      <c r="E567" s="649">
        <v>16.91</v>
      </c>
      <c r="F567" s="649">
        <v>14.39</v>
      </c>
      <c r="G567" s="649">
        <v>4.565</v>
      </c>
      <c r="H567" s="649">
        <v>1.01</v>
      </c>
      <c r="I567" s="650" t="s">
        <v>1073</v>
      </c>
      <c r="J567" s="649">
        <v>0.998</v>
      </c>
      <c r="K567" s="649">
        <v>-1.0</v>
      </c>
      <c r="L567" s="649">
        <v>-1.0</v>
      </c>
      <c r="M567" s="649">
        <v>-1.0</v>
      </c>
      <c r="N567" s="649">
        <v>-1.0</v>
      </c>
      <c r="O567" s="649">
        <v>-1.0</v>
      </c>
      <c r="P567" s="649">
        <v>1.0</v>
      </c>
      <c r="Q567" s="649">
        <v>1.0</v>
      </c>
      <c r="R567" s="650" t="s">
        <v>1074</v>
      </c>
      <c r="U567" s="651"/>
      <c r="V567" s="651"/>
    </row>
    <row r="568">
      <c r="A568" s="649">
        <v>2628.0</v>
      </c>
      <c r="B568" s="649">
        <v>0.0</v>
      </c>
      <c r="C568" s="649">
        <v>10.539</v>
      </c>
      <c r="D568" s="649">
        <v>5.253</v>
      </c>
      <c r="E568" s="649">
        <v>16.91</v>
      </c>
      <c r="F568" s="649">
        <v>14.39</v>
      </c>
      <c r="G568" s="649">
        <v>1.292</v>
      </c>
      <c r="H568" s="649">
        <v>1.01</v>
      </c>
      <c r="I568" s="649">
        <v>22.269</v>
      </c>
      <c r="J568" s="649">
        <v>24.654</v>
      </c>
      <c r="K568" s="649">
        <v>1.001</v>
      </c>
      <c r="L568" s="649">
        <v>-1.0</v>
      </c>
      <c r="M568" s="649">
        <v>-1.0</v>
      </c>
      <c r="N568" s="649">
        <v>-1.0</v>
      </c>
      <c r="O568" s="649">
        <v>-1.0</v>
      </c>
      <c r="P568" s="649">
        <v>-1.0</v>
      </c>
      <c r="Q568" s="649">
        <v>1.0</v>
      </c>
      <c r="R568" s="649">
        <v>1.0</v>
      </c>
      <c r="S568" s="649">
        <v>-1.0</v>
      </c>
      <c r="T568" s="649">
        <v>24.664</v>
      </c>
      <c r="U568" s="649">
        <v>24.771</v>
      </c>
      <c r="V568" s="649">
        <v>24.85</v>
      </c>
    </row>
    <row r="569">
      <c r="A569" s="649">
        <v>2629.0</v>
      </c>
      <c r="B569" s="649">
        <v>0.0</v>
      </c>
      <c r="C569" s="649">
        <v>10.538</v>
      </c>
      <c r="D569" s="649">
        <v>5.253</v>
      </c>
      <c r="E569" s="649">
        <v>16.91</v>
      </c>
      <c r="F569" s="649">
        <v>14.39</v>
      </c>
      <c r="G569" s="649">
        <v>1.397</v>
      </c>
      <c r="H569" s="649">
        <v>1.01</v>
      </c>
      <c r="I569" s="649">
        <v>11.466</v>
      </c>
      <c r="J569" s="649">
        <v>14.321</v>
      </c>
      <c r="K569" s="649">
        <v>1.0</v>
      </c>
      <c r="L569" s="649">
        <v>-1.0</v>
      </c>
      <c r="M569" s="649">
        <v>-1.0</v>
      </c>
      <c r="N569" s="649">
        <v>-1.0</v>
      </c>
      <c r="O569" s="649">
        <v>-1.0</v>
      </c>
      <c r="P569" s="649">
        <v>-1.0</v>
      </c>
      <c r="Q569" s="649">
        <v>1.0</v>
      </c>
      <c r="R569" s="649">
        <v>1.0</v>
      </c>
      <c r="S569" s="649">
        <v>-1.0</v>
      </c>
      <c r="T569" s="649">
        <v>14.374</v>
      </c>
      <c r="U569" s="649">
        <v>14.433</v>
      </c>
      <c r="V569" s="649">
        <v>14.483</v>
      </c>
    </row>
    <row r="570">
      <c r="A570" s="649">
        <v>2630.0</v>
      </c>
      <c r="B570" s="649">
        <v>0.0</v>
      </c>
      <c r="C570" s="649">
        <v>10.539</v>
      </c>
      <c r="D570" s="649">
        <v>5.253</v>
      </c>
      <c r="E570" s="649">
        <v>16.91</v>
      </c>
      <c r="F570" s="649">
        <v>14.39</v>
      </c>
      <c r="G570" s="649">
        <v>2.368</v>
      </c>
      <c r="H570" s="649">
        <v>1.01</v>
      </c>
      <c r="I570" s="649">
        <v>18.272</v>
      </c>
      <c r="J570" s="649">
        <v>30.633</v>
      </c>
      <c r="K570" s="649">
        <v>-1.002</v>
      </c>
      <c r="L570" s="649">
        <v>-1.0</v>
      </c>
      <c r="M570" s="649">
        <v>-1.0</v>
      </c>
      <c r="N570" s="649">
        <v>1.0</v>
      </c>
      <c r="O570" s="649">
        <v>-1.0</v>
      </c>
      <c r="P570" s="649">
        <v>-1.0</v>
      </c>
      <c r="Q570" s="649">
        <v>-1.0</v>
      </c>
      <c r="R570" s="649">
        <v>1.0</v>
      </c>
      <c r="S570" s="649">
        <v>-1.0</v>
      </c>
      <c r="T570" s="649">
        <v>30.802</v>
      </c>
      <c r="U570" s="649">
        <v>30.93</v>
      </c>
      <c r="V570" s="649">
        <v>31.37</v>
      </c>
    </row>
    <row r="571">
      <c r="A571" s="649">
        <v>2631.0</v>
      </c>
      <c r="B571" s="649">
        <v>0.0</v>
      </c>
      <c r="C571" s="649">
        <v>10.539</v>
      </c>
      <c r="D571" s="649">
        <v>5.253</v>
      </c>
      <c r="E571" s="649">
        <v>16.91</v>
      </c>
      <c r="F571" s="649">
        <v>14.39</v>
      </c>
      <c r="G571" s="649">
        <v>2.689</v>
      </c>
      <c r="H571" s="649">
        <v>1.01</v>
      </c>
      <c r="I571" s="649">
        <v>23.281</v>
      </c>
      <c r="J571" s="649">
        <v>58.848</v>
      </c>
      <c r="K571" s="649">
        <v>-1.001</v>
      </c>
      <c r="L571" s="649">
        <v>-1.0</v>
      </c>
      <c r="M571" s="649">
        <v>-1.0</v>
      </c>
      <c r="N571" s="649">
        <v>-1.0</v>
      </c>
      <c r="O571" s="649">
        <v>1.0</v>
      </c>
      <c r="P571" s="649">
        <v>-1.0</v>
      </c>
      <c r="Q571" s="649">
        <v>-1.0</v>
      </c>
      <c r="R571" s="649">
        <v>1.0</v>
      </c>
      <c r="S571" s="649">
        <v>-1.0</v>
      </c>
      <c r="T571" s="649">
        <v>58.875</v>
      </c>
      <c r="U571" s="649">
        <v>59.087</v>
      </c>
      <c r="V571" s="649">
        <v>59.028</v>
      </c>
    </row>
    <row r="572">
      <c r="A572" s="649">
        <v>2632.0</v>
      </c>
      <c r="B572" s="649">
        <v>0.0</v>
      </c>
      <c r="C572" s="649">
        <v>10.539</v>
      </c>
      <c r="D572" s="649">
        <v>5.253</v>
      </c>
      <c r="E572" s="649">
        <v>16.91</v>
      </c>
      <c r="F572" s="649">
        <v>14.39</v>
      </c>
      <c r="G572" s="649">
        <v>1.662</v>
      </c>
      <c r="H572" s="649">
        <v>1.01</v>
      </c>
      <c r="I572" s="649">
        <v>11.447</v>
      </c>
      <c r="J572" s="649">
        <v>14.079</v>
      </c>
      <c r="K572" s="649">
        <v>1.0</v>
      </c>
      <c r="L572" s="649">
        <v>-1.0</v>
      </c>
      <c r="M572" s="649">
        <v>-1.0</v>
      </c>
      <c r="N572" s="649">
        <v>-1.0</v>
      </c>
      <c r="O572" s="649">
        <v>-1.0</v>
      </c>
      <c r="P572" s="649">
        <v>-1.0</v>
      </c>
      <c r="Q572" s="649">
        <v>1.0</v>
      </c>
      <c r="R572" s="649">
        <v>1.0</v>
      </c>
      <c r="S572" s="649">
        <v>-1.0</v>
      </c>
      <c r="T572" s="649">
        <v>14.212</v>
      </c>
      <c r="U572" s="649">
        <v>14.258</v>
      </c>
      <c r="V572" s="649">
        <v>14.529</v>
      </c>
    </row>
    <row r="573">
      <c r="A573" s="649">
        <v>2633.0</v>
      </c>
      <c r="B573" s="649">
        <v>0.0</v>
      </c>
      <c r="C573" s="649">
        <v>10.539</v>
      </c>
      <c r="D573" s="649">
        <v>5.253</v>
      </c>
      <c r="E573" s="649">
        <v>16.91</v>
      </c>
      <c r="F573" s="649">
        <v>14.39</v>
      </c>
      <c r="G573" s="649">
        <v>0.677</v>
      </c>
      <c r="H573" s="649">
        <v>1.01</v>
      </c>
      <c r="I573" s="649">
        <v>34.283</v>
      </c>
      <c r="J573" s="649">
        <v>23.198</v>
      </c>
      <c r="K573" s="649">
        <v>1.0</v>
      </c>
      <c r="L573" s="649">
        <v>-1.0</v>
      </c>
      <c r="M573" s="649">
        <v>-1.0</v>
      </c>
      <c r="N573" s="649">
        <v>-1.0</v>
      </c>
      <c r="O573" s="649">
        <v>-1.0</v>
      </c>
      <c r="P573" s="649">
        <v>-1.0</v>
      </c>
      <c r="Q573" s="649">
        <v>5.0</v>
      </c>
      <c r="R573" s="649">
        <v>1.0</v>
      </c>
      <c r="S573" s="649">
        <v>-1.0</v>
      </c>
      <c r="T573" s="649">
        <v>23.169</v>
      </c>
      <c r="U573" s="649">
        <v>23.25</v>
      </c>
      <c r="V573" s="649">
        <v>23.199</v>
      </c>
    </row>
    <row r="574">
      <c r="A574" s="649">
        <v>2634.0</v>
      </c>
      <c r="B574" s="649">
        <v>0.0</v>
      </c>
      <c r="C574" s="649">
        <v>10.539</v>
      </c>
      <c r="D574" s="649">
        <v>5.253</v>
      </c>
      <c r="E574" s="649">
        <v>16.91</v>
      </c>
      <c r="F574" s="649">
        <v>14.39</v>
      </c>
      <c r="G574" s="649">
        <v>3.724</v>
      </c>
      <c r="H574" s="649">
        <v>2.01</v>
      </c>
      <c r="I574" s="649">
        <v>13.873</v>
      </c>
      <c r="J574" s="649">
        <v>47.076</v>
      </c>
      <c r="K574" s="649">
        <v>0.521</v>
      </c>
      <c r="L574" s="649">
        <v>-1.0</v>
      </c>
      <c r="M574" s="649">
        <v>-1.0</v>
      </c>
      <c r="N574" s="649">
        <v>-1.0</v>
      </c>
      <c r="O574" s="649">
        <v>-1.0</v>
      </c>
      <c r="P574" s="649">
        <v>-1.0</v>
      </c>
      <c r="Q574" s="649">
        <v>1.0</v>
      </c>
      <c r="R574" s="649">
        <v>1.0</v>
      </c>
      <c r="S574" s="649">
        <v>-1.0</v>
      </c>
      <c r="T574" s="649">
        <v>47.249</v>
      </c>
      <c r="U574" s="649">
        <v>47.341</v>
      </c>
      <c r="V574" s="649">
        <v>47.44</v>
      </c>
    </row>
    <row r="575">
      <c r="A575" s="649">
        <v>2635.0</v>
      </c>
      <c r="B575" s="649">
        <v>0.0</v>
      </c>
      <c r="C575" s="649">
        <v>10.54</v>
      </c>
      <c r="D575" s="649">
        <v>5.253</v>
      </c>
      <c r="E575" s="649">
        <v>16.91</v>
      </c>
      <c r="F575" s="649">
        <v>14.39</v>
      </c>
      <c r="G575" s="649">
        <v>3.821</v>
      </c>
      <c r="H575" s="649">
        <v>2.01</v>
      </c>
      <c r="I575" s="649">
        <v>14.154</v>
      </c>
      <c r="J575" s="649">
        <v>50.493</v>
      </c>
      <c r="K575" s="649">
        <v>0.997</v>
      </c>
      <c r="L575" s="649">
        <v>-1.0</v>
      </c>
      <c r="M575" s="649">
        <v>-1.0</v>
      </c>
      <c r="N575" s="649">
        <v>-1.0</v>
      </c>
      <c r="O575" s="649">
        <v>-1.0</v>
      </c>
      <c r="P575" s="649">
        <v>-1.0</v>
      </c>
      <c r="Q575" s="649">
        <v>1.0</v>
      </c>
      <c r="R575" s="649">
        <v>1.0</v>
      </c>
      <c r="S575" s="649">
        <v>-1.0</v>
      </c>
      <c r="T575" s="649">
        <v>50.476</v>
      </c>
      <c r="U575" s="649">
        <v>50.796</v>
      </c>
      <c r="V575" s="649">
        <v>50.773</v>
      </c>
    </row>
    <row r="576">
      <c r="A576" s="649">
        <v>2636.0</v>
      </c>
      <c r="B576" s="649">
        <v>0.0</v>
      </c>
      <c r="C576" s="649">
        <v>10.539</v>
      </c>
      <c r="D576" s="649">
        <v>5.253</v>
      </c>
      <c r="E576" s="649">
        <v>16.91</v>
      </c>
      <c r="F576" s="649">
        <v>14.39</v>
      </c>
      <c r="G576" s="649">
        <v>3.663</v>
      </c>
      <c r="H576" s="649">
        <v>2.01</v>
      </c>
      <c r="I576" s="649">
        <v>14.056</v>
      </c>
      <c r="J576" s="649">
        <v>45.221</v>
      </c>
      <c r="K576" s="649">
        <v>0.997</v>
      </c>
      <c r="L576" s="649">
        <v>-1.0</v>
      </c>
      <c r="M576" s="649">
        <v>-1.0</v>
      </c>
      <c r="N576" s="649">
        <v>-1.0</v>
      </c>
      <c r="O576" s="649">
        <v>-1.0</v>
      </c>
      <c r="P576" s="649">
        <v>-1.0</v>
      </c>
      <c r="Q576" s="649">
        <v>1.0</v>
      </c>
      <c r="R576" s="649">
        <v>1.0</v>
      </c>
      <c r="S576" s="649">
        <v>-1.0</v>
      </c>
      <c r="T576" s="649">
        <v>45.468</v>
      </c>
      <c r="U576" s="649">
        <v>45.566</v>
      </c>
      <c r="V576" s="649">
        <v>45.715</v>
      </c>
    </row>
    <row r="577">
      <c r="A577" s="649">
        <v>2637.0</v>
      </c>
      <c r="B577" s="649">
        <v>0.0</v>
      </c>
      <c r="C577" s="649">
        <v>10.54</v>
      </c>
      <c r="D577" s="649">
        <v>5.253</v>
      </c>
      <c r="E577" s="649">
        <v>16.91</v>
      </c>
      <c r="F577" s="649">
        <v>14.39</v>
      </c>
      <c r="G577" s="649">
        <v>3.652</v>
      </c>
      <c r="H577" s="649">
        <v>2.01</v>
      </c>
      <c r="I577" s="649">
        <v>14.21</v>
      </c>
      <c r="J577" s="649">
        <v>43.946</v>
      </c>
      <c r="K577" s="649">
        <v>0.997</v>
      </c>
      <c r="L577" s="649">
        <v>-1.0</v>
      </c>
      <c r="M577" s="649">
        <v>-1.0</v>
      </c>
      <c r="N577" s="649">
        <v>-1.0</v>
      </c>
      <c r="O577" s="649">
        <v>-1.0</v>
      </c>
      <c r="P577" s="649">
        <v>-1.0</v>
      </c>
      <c r="Q577" s="649">
        <v>1.0</v>
      </c>
      <c r="R577" s="649">
        <v>1.0</v>
      </c>
      <c r="S577" s="649">
        <v>-1.0</v>
      </c>
      <c r="T577" s="649">
        <v>44.29</v>
      </c>
      <c r="U577" s="649">
        <v>44.291</v>
      </c>
      <c r="V577" s="649">
        <v>44.541</v>
      </c>
    </row>
    <row r="578">
      <c r="A578" s="649">
        <v>2639.0</v>
      </c>
      <c r="B578" s="649">
        <v>0.0</v>
      </c>
      <c r="C578" s="649">
        <v>10.54</v>
      </c>
      <c r="D578" s="649">
        <v>5.253</v>
      </c>
      <c r="E578" s="649">
        <v>16.91</v>
      </c>
      <c r="F578" s="649">
        <v>14.39</v>
      </c>
      <c r="G578" s="649">
        <v>3.775</v>
      </c>
      <c r="H578" s="649">
        <v>2.01</v>
      </c>
      <c r="I578" s="649">
        <v>14.136</v>
      </c>
      <c r="J578" s="649">
        <v>47.504</v>
      </c>
      <c r="K578" s="649">
        <v>0.997</v>
      </c>
      <c r="L578" s="649">
        <v>-1.0</v>
      </c>
      <c r="M578" s="649">
        <v>-1.0</v>
      </c>
      <c r="N578" s="649">
        <v>-1.0</v>
      </c>
      <c r="O578" s="649">
        <v>-1.0</v>
      </c>
      <c r="P578" s="649">
        <v>-1.0</v>
      </c>
      <c r="Q578" s="649">
        <v>1.0</v>
      </c>
      <c r="R578" s="649">
        <v>1.0</v>
      </c>
      <c r="S578" s="649">
        <v>-1.0</v>
      </c>
      <c r="T578" s="649">
        <v>47.876</v>
      </c>
      <c r="U578" s="649">
        <v>47.864</v>
      </c>
      <c r="V578" s="649">
        <v>47.97</v>
      </c>
    </row>
    <row r="579">
      <c r="A579" s="649">
        <v>2640.0</v>
      </c>
      <c r="B579" s="649">
        <v>0.0</v>
      </c>
      <c r="C579" s="649">
        <v>10.54</v>
      </c>
      <c r="D579" s="649">
        <v>5.253</v>
      </c>
      <c r="E579" s="649">
        <v>16.91</v>
      </c>
      <c r="F579" s="649">
        <v>14.39</v>
      </c>
      <c r="G579" s="649">
        <v>1.388</v>
      </c>
      <c r="H579" s="649">
        <v>2.01</v>
      </c>
      <c r="I579" s="649">
        <v>9.612</v>
      </c>
      <c r="J579" s="649">
        <v>11.694</v>
      </c>
      <c r="K579" s="649">
        <v>0.999</v>
      </c>
      <c r="L579" s="649">
        <v>-1.0</v>
      </c>
      <c r="M579" s="649">
        <v>-1.0</v>
      </c>
      <c r="N579" s="649">
        <v>-1.0</v>
      </c>
      <c r="O579" s="649">
        <v>-1.0</v>
      </c>
      <c r="P579" s="649">
        <v>-1.0</v>
      </c>
      <c r="Q579" s="649">
        <v>1.0</v>
      </c>
      <c r="R579" s="649">
        <v>1.0</v>
      </c>
      <c r="S579" s="649">
        <v>-1.0</v>
      </c>
      <c r="T579" s="649">
        <v>11.818</v>
      </c>
      <c r="U579" s="649">
        <v>11.809</v>
      </c>
      <c r="V579" s="649">
        <v>11.88</v>
      </c>
    </row>
    <row r="580">
      <c r="A580" s="649">
        <v>2641.0</v>
      </c>
      <c r="B580" s="649">
        <v>0.0</v>
      </c>
      <c r="C580" s="649">
        <v>10.54</v>
      </c>
      <c r="D580" s="649">
        <v>5.253</v>
      </c>
      <c r="E580" s="649">
        <v>16.91</v>
      </c>
      <c r="F580" s="649">
        <v>14.39</v>
      </c>
      <c r="G580" s="649">
        <v>1.273</v>
      </c>
      <c r="H580" s="649">
        <v>2.01</v>
      </c>
      <c r="I580" s="649">
        <v>4.944</v>
      </c>
      <c r="J580" s="649">
        <v>5.371</v>
      </c>
      <c r="K580" s="649">
        <v>1.0</v>
      </c>
      <c r="L580" s="649">
        <v>-1.0</v>
      </c>
      <c r="M580" s="649">
        <v>-1.0</v>
      </c>
      <c r="N580" s="649">
        <v>-1.0</v>
      </c>
      <c r="O580" s="649">
        <v>-1.0</v>
      </c>
      <c r="P580" s="649">
        <v>-1.0</v>
      </c>
      <c r="Q580" s="649">
        <v>1.0</v>
      </c>
      <c r="R580" s="649">
        <v>1.0</v>
      </c>
      <c r="S580" s="649">
        <v>-1.0</v>
      </c>
      <c r="T580" s="649">
        <v>5.464</v>
      </c>
      <c r="U580" s="649">
        <v>5.456</v>
      </c>
      <c r="V580" s="649">
        <v>5.573</v>
      </c>
    </row>
    <row r="581">
      <c r="A581" s="649">
        <v>2642.0</v>
      </c>
      <c r="B581" s="649">
        <v>0.0</v>
      </c>
      <c r="C581" s="649">
        <v>10.54</v>
      </c>
      <c r="D581" s="649">
        <v>5.253</v>
      </c>
      <c r="E581" s="649">
        <v>16.91</v>
      </c>
      <c r="F581" s="649">
        <v>14.39</v>
      </c>
      <c r="G581" s="649">
        <v>2.202</v>
      </c>
      <c r="H581" s="649">
        <v>2.01</v>
      </c>
      <c r="I581" s="649">
        <v>6.769</v>
      </c>
      <c r="J581" s="649">
        <v>9.013</v>
      </c>
      <c r="K581" s="649">
        <v>-1.003</v>
      </c>
      <c r="L581" s="649">
        <v>-1.0</v>
      </c>
      <c r="M581" s="649">
        <v>-1.0</v>
      </c>
      <c r="N581" s="649">
        <v>1.0</v>
      </c>
      <c r="O581" s="649">
        <v>-1.0</v>
      </c>
      <c r="P581" s="649">
        <v>-1.0</v>
      </c>
      <c r="Q581" s="649">
        <v>-1.0</v>
      </c>
      <c r="R581" s="649">
        <v>1.0</v>
      </c>
      <c r="S581" s="649">
        <v>-1.0</v>
      </c>
      <c r="T581" s="649">
        <v>9.332</v>
      </c>
      <c r="U581" s="649">
        <v>9.317</v>
      </c>
      <c r="V581" s="649">
        <v>9.949</v>
      </c>
    </row>
    <row r="582">
      <c r="A582" s="649">
        <v>2643.0</v>
      </c>
      <c r="B582" s="649">
        <v>0.0</v>
      </c>
      <c r="C582" s="649">
        <v>10.539</v>
      </c>
      <c r="D582" s="649">
        <v>5.253</v>
      </c>
      <c r="E582" s="649">
        <v>16.91</v>
      </c>
      <c r="F582" s="649">
        <v>14.39</v>
      </c>
      <c r="G582" s="649">
        <v>2.722</v>
      </c>
      <c r="H582" s="649">
        <v>2.01</v>
      </c>
      <c r="I582" s="649">
        <v>9.689</v>
      </c>
      <c r="J582" s="649">
        <v>24.184</v>
      </c>
      <c r="K582" s="649">
        <v>-1.001</v>
      </c>
      <c r="L582" s="649">
        <v>-1.0</v>
      </c>
      <c r="M582" s="649">
        <v>-1.0</v>
      </c>
      <c r="N582" s="649">
        <v>-1.0</v>
      </c>
      <c r="O582" s="649">
        <v>1.0</v>
      </c>
      <c r="P582" s="649">
        <v>-1.0</v>
      </c>
      <c r="Q582" s="649">
        <v>-1.0</v>
      </c>
      <c r="R582" s="649">
        <v>1.0</v>
      </c>
      <c r="S582" s="649">
        <v>-1.0</v>
      </c>
      <c r="T582" s="649">
        <v>24.402</v>
      </c>
      <c r="U582" s="649">
        <v>24.378</v>
      </c>
      <c r="V582" s="649">
        <v>24.432</v>
      </c>
    </row>
    <row r="583">
      <c r="A583" s="649">
        <v>2645.0</v>
      </c>
      <c r="B583" s="649">
        <v>0.0</v>
      </c>
      <c r="C583" s="649">
        <v>10.54</v>
      </c>
      <c r="D583" s="649">
        <v>5.253</v>
      </c>
      <c r="E583" s="649">
        <v>16.91</v>
      </c>
      <c r="F583" s="649">
        <v>14.39</v>
      </c>
      <c r="G583" s="649">
        <v>1.484</v>
      </c>
      <c r="H583" s="649">
        <v>2.01</v>
      </c>
      <c r="I583" s="649">
        <v>4.979</v>
      </c>
      <c r="J583" s="649">
        <v>7.098</v>
      </c>
      <c r="K583" s="649">
        <v>1.0</v>
      </c>
      <c r="L583" s="649">
        <v>-1.0</v>
      </c>
      <c r="M583" s="649">
        <v>-1.0</v>
      </c>
      <c r="N583" s="649">
        <v>-1.0</v>
      </c>
      <c r="O583" s="649">
        <v>-1.0</v>
      </c>
      <c r="P583" s="649">
        <v>-1.0</v>
      </c>
      <c r="Q583" s="649">
        <v>1.0</v>
      </c>
      <c r="R583" s="649">
        <v>1.0</v>
      </c>
      <c r="S583" s="649">
        <v>-1.0</v>
      </c>
      <c r="T583" s="649">
        <v>7.171</v>
      </c>
      <c r="U583" s="649">
        <v>7.16</v>
      </c>
      <c r="V583" s="649">
        <v>7.164</v>
      </c>
    </row>
    <row r="584">
      <c r="A584" s="649">
        <v>2646.0</v>
      </c>
      <c r="B584" s="649">
        <v>0.0</v>
      </c>
      <c r="C584" s="649">
        <v>10.54</v>
      </c>
      <c r="D584" s="649">
        <v>5.253</v>
      </c>
      <c r="E584" s="649">
        <v>16.91</v>
      </c>
      <c r="F584" s="649">
        <v>14.39</v>
      </c>
      <c r="G584" s="649">
        <v>0.895</v>
      </c>
      <c r="H584" s="649">
        <v>2.01</v>
      </c>
      <c r="I584" s="649">
        <v>14.285</v>
      </c>
      <c r="J584" s="649">
        <v>11.947</v>
      </c>
      <c r="K584" s="649">
        <v>1.0</v>
      </c>
      <c r="L584" s="649">
        <v>-1.0</v>
      </c>
      <c r="M584" s="649">
        <v>-1.0</v>
      </c>
      <c r="N584" s="649">
        <v>-1.0</v>
      </c>
      <c r="O584" s="649">
        <v>-1.0</v>
      </c>
      <c r="P584" s="649">
        <v>-1.0</v>
      </c>
      <c r="Q584" s="649">
        <v>5.0</v>
      </c>
      <c r="R584" s="649">
        <v>1.0</v>
      </c>
      <c r="S584" s="649">
        <v>-1.0</v>
      </c>
      <c r="T584" s="649">
        <v>12.035</v>
      </c>
      <c r="U584" s="649">
        <v>12.018</v>
      </c>
      <c r="V584" s="649">
        <v>12.012</v>
      </c>
    </row>
    <row r="585">
      <c r="A585" s="649">
        <v>2647.0</v>
      </c>
      <c r="B585" s="649">
        <v>0.0</v>
      </c>
      <c r="C585" s="649">
        <v>10.539</v>
      </c>
      <c r="D585" s="649">
        <v>5.253</v>
      </c>
      <c r="E585" s="649">
        <v>16.91</v>
      </c>
      <c r="F585" s="649">
        <v>14.39</v>
      </c>
      <c r="G585" s="649">
        <v>0.821</v>
      </c>
      <c r="H585" s="649">
        <v>26.98</v>
      </c>
      <c r="I585" s="649">
        <v>27.921</v>
      </c>
      <c r="J585" s="649">
        <v>20.98</v>
      </c>
      <c r="K585" s="649">
        <v>0.999</v>
      </c>
      <c r="L585" s="649">
        <v>-1.0</v>
      </c>
      <c r="M585" s="649">
        <v>-1.0</v>
      </c>
      <c r="N585" s="649">
        <v>-1.0</v>
      </c>
      <c r="O585" s="649">
        <v>-1.0</v>
      </c>
      <c r="P585" s="649">
        <v>-1.0</v>
      </c>
      <c r="Q585" s="649">
        <v>1.0</v>
      </c>
      <c r="R585" s="649">
        <v>1.0</v>
      </c>
      <c r="S585" s="649">
        <v>-1.0</v>
      </c>
      <c r="T585" s="649">
        <v>21.068</v>
      </c>
      <c r="U585" s="649">
        <v>21.061</v>
      </c>
      <c r="V585" s="649">
        <v>21.057</v>
      </c>
    </row>
    <row r="586">
      <c r="A586" s="649">
        <v>2648.0</v>
      </c>
      <c r="B586" s="649">
        <v>0.0</v>
      </c>
      <c r="C586" s="649">
        <v>10.539</v>
      </c>
      <c r="D586" s="649">
        <v>5.253</v>
      </c>
      <c r="E586" s="649">
        <v>16.91</v>
      </c>
      <c r="F586" s="649">
        <v>14.39</v>
      </c>
      <c r="G586" s="649">
        <v>0.866</v>
      </c>
      <c r="H586" s="649">
        <v>26.98</v>
      </c>
      <c r="I586" s="649">
        <v>17.125</v>
      </c>
      <c r="J586" s="649">
        <v>14.075</v>
      </c>
      <c r="K586" s="649">
        <v>1.0</v>
      </c>
      <c r="L586" s="649">
        <v>-1.0</v>
      </c>
      <c r="M586" s="649">
        <v>-1.0</v>
      </c>
      <c r="N586" s="649">
        <v>-1.0</v>
      </c>
      <c r="O586" s="649">
        <v>-1.0</v>
      </c>
      <c r="P586" s="649">
        <v>-1.0</v>
      </c>
      <c r="Q586" s="649">
        <v>1.0</v>
      </c>
      <c r="R586" s="649">
        <v>1.0</v>
      </c>
      <c r="S586" s="649">
        <v>-1.0</v>
      </c>
      <c r="T586" s="649">
        <v>14.162</v>
      </c>
      <c r="U586" s="649">
        <v>14.149</v>
      </c>
      <c r="V586" s="649">
        <v>14.125</v>
      </c>
    </row>
    <row r="587">
      <c r="A587" s="649">
        <v>2649.0</v>
      </c>
      <c r="B587" s="649">
        <v>0.0</v>
      </c>
      <c r="C587" s="649">
        <v>10.539</v>
      </c>
      <c r="D587" s="649">
        <v>5.253</v>
      </c>
      <c r="E587" s="649">
        <v>16.91</v>
      </c>
      <c r="F587" s="649">
        <v>14.39</v>
      </c>
      <c r="G587" s="649">
        <v>1.312</v>
      </c>
      <c r="H587" s="649">
        <v>1.01</v>
      </c>
      <c r="I587" s="649">
        <v>27.663</v>
      </c>
      <c r="J587" s="649">
        <v>32.905</v>
      </c>
      <c r="K587" s="649">
        <v>0.999</v>
      </c>
      <c r="L587" s="649">
        <v>-1.0</v>
      </c>
      <c r="M587" s="649">
        <v>-1.0</v>
      </c>
      <c r="N587" s="649">
        <v>-1.0</v>
      </c>
      <c r="O587" s="649">
        <v>-1.0</v>
      </c>
      <c r="P587" s="649">
        <v>-1.0</v>
      </c>
      <c r="Q587" s="649">
        <v>1.0</v>
      </c>
      <c r="R587" s="649">
        <v>1.0</v>
      </c>
      <c r="S587" s="649">
        <v>-1.0</v>
      </c>
      <c r="T587" s="649">
        <v>33.058</v>
      </c>
      <c r="U587" s="649">
        <v>33.046</v>
      </c>
      <c r="V587" s="649">
        <v>33.041</v>
      </c>
    </row>
    <row r="588">
      <c r="A588" s="649">
        <v>2650.0</v>
      </c>
      <c r="B588" s="649">
        <v>0.0</v>
      </c>
      <c r="C588" s="649">
        <v>10.539</v>
      </c>
      <c r="D588" s="649">
        <v>5.253</v>
      </c>
      <c r="E588" s="649">
        <v>16.91</v>
      </c>
      <c r="F588" s="649">
        <v>14.39</v>
      </c>
      <c r="G588" s="649">
        <v>3.873</v>
      </c>
      <c r="H588" s="649">
        <v>1.01</v>
      </c>
      <c r="I588" s="650" t="s">
        <v>1075</v>
      </c>
      <c r="J588" s="649">
        <v>0.998</v>
      </c>
      <c r="K588" s="649">
        <v>-1.0</v>
      </c>
      <c r="L588" s="649">
        <v>-1.0</v>
      </c>
      <c r="M588" s="649">
        <v>-1.0</v>
      </c>
      <c r="N588" s="649">
        <v>-1.0</v>
      </c>
      <c r="O588" s="649">
        <v>-1.0</v>
      </c>
      <c r="P588" s="649">
        <v>1.0</v>
      </c>
      <c r="Q588" s="649">
        <v>1.0</v>
      </c>
      <c r="R588" s="650" t="s">
        <v>1076</v>
      </c>
      <c r="U588" s="651"/>
      <c r="V588" s="651"/>
    </row>
    <row r="589">
      <c r="A589" s="649">
        <v>2651.0</v>
      </c>
      <c r="B589" s="649">
        <v>0.0</v>
      </c>
      <c r="C589" s="649">
        <v>10.539</v>
      </c>
      <c r="D589" s="649">
        <v>5.253</v>
      </c>
      <c r="E589" s="649">
        <v>16.91</v>
      </c>
      <c r="F589" s="649">
        <v>14.39</v>
      </c>
      <c r="G589" s="649">
        <v>3.131</v>
      </c>
      <c r="H589" s="649">
        <v>1.01</v>
      </c>
      <c r="I589" s="649">
        <v>33.371</v>
      </c>
      <c r="J589" s="649">
        <v>96.031</v>
      </c>
      <c r="K589" s="649">
        <v>0.998</v>
      </c>
      <c r="L589" s="649">
        <v>-1.0</v>
      </c>
      <c r="M589" s="649">
        <v>-1.0</v>
      </c>
      <c r="N589" s="649">
        <v>-1.0</v>
      </c>
      <c r="O589" s="649">
        <v>-1.0</v>
      </c>
      <c r="P589" s="649">
        <v>-1.0</v>
      </c>
      <c r="Q589" s="649">
        <v>1.0</v>
      </c>
      <c r="R589" s="649">
        <v>1.0</v>
      </c>
      <c r="S589" s="649">
        <v>-1.0</v>
      </c>
      <c r="T589" s="649">
        <v>96.319</v>
      </c>
      <c r="U589" s="649">
        <v>96.312</v>
      </c>
      <c r="V589" s="649">
        <v>96.318</v>
      </c>
    </row>
    <row r="590">
      <c r="A590" s="649">
        <v>2652.0</v>
      </c>
      <c r="B590" s="649">
        <v>0.0</v>
      </c>
      <c r="C590" s="649">
        <v>10.539</v>
      </c>
      <c r="D590" s="649">
        <v>5.253</v>
      </c>
      <c r="E590" s="649">
        <v>16.91</v>
      </c>
      <c r="F590" s="649">
        <v>14.39</v>
      </c>
      <c r="G590" s="649">
        <v>1.571</v>
      </c>
      <c r="H590" s="649">
        <v>1.01</v>
      </c>
      <c r="I590" s="649">
        <v>22.076</v>
      </c>
      <c r="J590" s="649">
        <v>28.226</v>
      </c>
      <c r="K590" s="649">
        <v>0.999</v>
      </c>
      <c r="L590" s="649">
        <v>-1.0</v>
      </c>
      <c r="M590" s="649">
        <v>-1.0</v>
      </c>
      <c r="N590" s="649">
        <v>-1.0</v>
      </c>
      <c r="O590" s="649">
        <v>-1.0</v>
      </c>
      <c r="P590" s="649">
        <v>-1.0</v>
      </c>
      <c r="Q590" s="649">
        <v>1.0</v>
      </c>
      <c r="R590" s="649">
        <v>1.0</v>
      </c>
      <c r="S590" s="649">
        <v>-1.0</v>
      </c>
      <c r="T590" s="649">
        <v>28.422</v>
      </c>
      <c r="U590" s="649">
        <v>28.403</v>
      </c>
      <c r="V590" s="649">
        <v>28.549</v>
      </c>
    </row>
    <row r="591">
      <c r="A591" s="649">
        <v>2653.0</v>
      </c>
      <c r="B591" s="649">
        <v>0.0</v>
      </c>
      <c r="C591" s="649">
        <v>10.54</v>
      </c>
      <c r="D591" s="649">
        <v>5.253</v>
      </c>
      <c r="E591" s="649">
        <v>16.91</v>
      </c>
      <c r="F591" s="649">
        <v>14.39</v>
      </c>
      <c r="G591" s="649">
        <v>1.272</v>
      </c>
      <c r="H591" s="649">
        <v>1.01</v>
      </c>
      <c r="I591" s="649">
        <v>11.541</v>
      </c>
      <c r="J591" s="649">
        <v>14.082</v>
      </c>
      <c r="K591" s="649">
        <v>1.0</v>
      </c>
      <c r="L591" s="649">
        <v>-1.0</v>
      </c>
      <c r="M591" s="649">
        <v>-1.0</v>
      </c>
      <c r="N591" s="649">
        <v>-1.0</v>
      </c>
      <c r="O591" s="649">
        <v>-1.0</v>
      </c>
      <c r="P591" s="649">
        <v>-1.0</v>
      </c>
      <c r="Q591" s="649">
        <v>1.0</v>
      </c>
      <c r="R591" s="649">
        <v>1.0</v>
      </c>
      <c r="S591" s="649">
        <v>-1.0</v>
      </c>
      <c r="T591" s="649">
        <v>14.185</v>
      </c>
      <c r="U591" s="649">
        <v>14.167</v>
      </c>
      <c r="V591" s="649">
        <v>14.145</v>
      </c>
    </row>
    <row r="592">
      <c r="A592" s="649">
        <v>2654.0</v>
      </c>
      <c r="B592" s="649">
        <v>0.0</v>
      </c>
      <c r="C592" s="649">
        <v>10.539</v>
      </c>
      <c r="D592" s="649">
        <v>5.253</v>
      </c>
      <c r="E592" s="649">
        <v>16.91</v>
      </c>
      <c r="F592" s="649">
        <v>14.39</v>
      </c>
      <c r="G592" s="649">
        <v>1.046</v>
      </c>
      <c r="H592" s="649">
        <v>1.01</v>
      </c>
      <c r="I592" s="649">
        <v>18.821</v>
      </c>
      <c r="J592" s="649">
        <v>9.247</v>
      </c>
      <c r="K592" s="649">
        <v>-1.002</v>
      </c>
      <c r="L592" s="649">
        <v>-1.0</v>
      </c>
      <c r="M592" s="649">
        <v>-1.0</v>
      </c>
      <c r="N592" s="649">
        <v>1.0</v>
      </c>
      <c r="O592" s="649">
        <v>-1.0</v>
      </c>
      <c r="P592" s="649">
        <v>-1.0</v>
      </c>
      <c r="Q592" s="649">
        <v>-1.0</v>
      </c>
      <c r="R592" s="649">
        <v>1.0</v>
      </c>
      <c r="S592" s="649">
        <v>-1.0</v>
      </c>
      <c r="T592" s="649">
        <v>9.421</v>
      </c>
      <c r="U592" s="649">
        <v>9.413</v>
      </c>
      <c r="V592" s="649">
        <v>9.828</v>
      </c>
    </row>
    <row r="593">
      <c r="A593" s="649">
        <v>2655.0</v>
      </c>
      <c r="B593" s="649">
        <v>0.0</v>
      </c>
      <c r="C593" s="649">
        <v>10.539</v>
      </c>
      <c r="D593" s="649">
        <v>5.253</v>
      </c>
      <c r="E593" s="649">
        <v>16.91</v>
      </c>
      <c r="F593" s="649">
        <v>14.39</v>
      </c>
      <c r="G593" s="649">
        <v>0.713</v>
      </c>
      <c r="H593" s="649">
        <v>1.01</v>
      </c>
      <c r="I593" s="649">
        <v>19.26</v>
      </c>
      <c r="J593" s="649">
        <v>13.74</v>
      </c>
      <c r="K593" s="649">
        <v>-1.002</v>
      </c>
      <c r="L593" s="649">
        <v>-1.0</v>
      </c>
      <c r="M593" s="649">
        <v>-1.0</v>
      </c>
      <c r="N593" s="649">
        <v>1.0</v>
      </c>
      <c r="O593" s="649">
        <v>-1.0</v>
      </c>
      <c r="P593" s="649">
        <v>-1.0</v>
      </c>
      <c r="Q593" s="649">
        <v>-1.0</v>
      </c>
      <c r="R593" s="649">
        <v>1.0</v>
      </c>
      <c r="S593" s="649">
        <v>-1.0</v>
      </c>
      <c r="T593" s="649">
        <v>13.785</v>
      </c>
      <c r="U593" s="649">
        <v>13.775</v>
      </c>
      <c r="V593" s="649">
        <v>13.741</v>
      </c>
    </row>
    <row r="594">
      <c r="A594" s="649">
        <v>2656.0</v>
      </c>
      <c r="B594" s="649">
        <v>0.0</v>
      </c>
      <c r="C594" s="649">
        <v>10.539</v>
      </c>
      <c r="D594" s="649">
        <v>5.253</v>
      </c>
      <c r="E594" s="649">
        <v>16.91</v>
      </c>
      <c r="F594" s="649">
        <v>14.39</v>
      </c>
      <c r="G594" s="649">
        <v>2.702</v>
      </c>
      <c r="H594" s="649">
        <v>1.01</v>
      </c>
      <c r="I594" s="649">
        <v>23.54</v>
      </c>
      <c r="J594" s="649">
        <v>58.965</v>
      </c>
      <c r="K594" s="649">
        <v>-1.001</v>
      </c>
      <c r="L594" s="649">
        <v>-1.0</v>
      </c>
      <c r="M594" s="649">
        <v>-1.0</v>
      </c>
      <c r="N594" s="649">
        <v>-1.0</v>
      </c>
      <c r="O594" s="649">
        <v>1.0</v>
      </c>
      <c r="P594" s="649">
        <v>-1.0</v>
      </c>
      <c r="Q594" s="649">
        <v>-1.0</v>
      </c>
      <c r="R594" s="649">
        <v>1.0</v>
      </c>
      <c r="S594" s="649">
        <v>-1.0</v>
      </c>
      <c r="T594" s="649">
        <v>59.206</v>
      </c>
      <c r="U594" s="649">
        <v>59.17</v>
      </c>
      <c r="V594" s="649">
        <v>59.182</v>
      </c>
    </row>
    <row r="595">
      <c r="A595" s="649">
        <v>2657.0</v>
      </c>
      <c r="B595" s="649">
        <v>0.0</v>
      </c>
      <c r="C595" s="649">
        <v>10.539</v>
      </c>
      <c r="D595" s="649">
        <v>5.253</v>
      </c>
      <c r="E595" s="649">
        <v>16.91</v>
      </c>
      <c r="F595" s="649">
        <v>14.39</v>
      </c>
      <c r="G595" s="649">
        <v>1.267</v>
      </c>
      <c r="H595" s="649">
        <v>1.01</v>
      </c>
      <c r="I595" s="649">
        <v>11.572</v>
      </c>
      <c r="J595" s="649">
        <v>14.454</v>
      </c>
      <c r="K595" s="649">
        <v>1.0</v>
      </c>
      <c r="L595" s="649">
        <v>-1.0</v>
      </c>
      <c r="M595" s="649">
        <v>-1.0</v>
      </c>
      <c r="N595" s="649">
        <v>-1.0</v>
      </c>
      <c r="O595" s="649">
        <v>-1.0</v>
      </c>
      <c r="P595" s="649">
        <v>-1.0</v>
      </c>
      <c r="Q595" s="649">
        <v>1.0</v>
      </c>
      <c r="R595" s="649">
        <v>1.0</v>
      </c>
      <c r="S595" s="649">
        <v>-1.0</v>
      </c>
      <c r="T595" s="649">
        <v>14.539</v>
      </c>
      <c r="U595" s="649">
        <v>14.519</v>
      </c>
      <c r="V595" s="649">
        <v>14.475</v>
      </c>
    </row>
    <row r="596">
      <c r="A596" s="649">
        <v>2658.0</v>
      </c>
      <c r="B596" s="649">
        <v>0.0</v>
      </c>
      <c r="C596" s="649">
        <v>10.539</v>
      </c>
      <c r="D596" s="649">
        <v>5.253</v>
      </c>
      <c r="E596" s="649">
        <v>16.91</v>
      </c>
      <c r="F596" s="649">
        <v>14.39</v>
      </c>
      <c r="G596" s="649">
        <v>0.94</v>
      </c>
      <c r="H596" s="649">
        <v>1.01</v>
      </c>
      <c r="I596" s="649">
        <v>33.799</v>
      </c>
      <c r="J596" s="649">
        <v>29.097</v>
      </c>
      <c r="K596" s="649">
        <v>1.0</v>
      </c>
      <c r="L596" s="649">
        <v>-1.0</v>
      </c>
      <c r="M596" s="649">
        <v>-1.0</v>
      </c>
      <c r="N596" s="649">
        <v>-1.0</v>
      </c>
      <c r="O596" s="649">
        <v>-1.0</v>
      </c>
      <c r="P596" s="649">
        <v>-1.0</v>
      </c>
      <c r="Q596" s="649">
        <v>5.0</v>
      </c>
      <c r="R596" s="649">
        <v>1.0</v>
      </c>
      <c r="S596" s="649">
        <v>-1.0</v>
      </c>
      <c r="T596" s="649">
        <v>29.169</v>
      </c>
      <c r="U596" s="649">
        <v>29.161</v>
      </c>
      <c r="V596" s="649">
        <v>29.181</v>
      </c>
    </row>
    <row r="597">
      <c r="A597" s="649">
        <v>2659.0</v>
      </c>
      <c r="B597" s="649">
        <v>0.0</v>
      </c>
      <c r="C597" s="649">
        <v>10.54</v>
      </c>
      <c r="D597" s="649">
        <v>5.253</v>
      </c>
      <c r="E597" s="649">
        <v>16.91</v>
      </c>
      <c r="F597" s="649">
        <v>14.39</v>
      </c>
      <c r="G597" s="649">
        <v>3.824</v>
      </c>
      <c r="H597" s="649">
        <v>2.01</v>
      </c>
      <c r="I597" s="649">
        <v>14.337</v>
      </c>
      <c r="J597" s="649">
        <v>51.69</v>
      </c>
      <c r="K597" s="649">
        <v>0.997</v>
      </c>
      <c r="L597" s="649">
        <v>-1.0</v>
      </c>
      <c r="M597" s="649">
        <v>-1.0</v>
      </c>
      <c r="N597" s="649">
        <v>-1.0</v>
      </c>
      <c r="O597" s="649">
        <v>-1.0</v>
      </c>
      <c r="P597" s="649">
        <v>-1.0</v>
      </c>
      <c r="Q597" s="649">
        <v>1.0</v>
      </c>
      <c r="R597" s="649">
        <v>1.0</v>
      </c>
      <c r="S597" s="649">
        <v>-1.0</v>
      </c>
      <c r="T597" s="649">
        <v>51.989</v>
      </c>
      <c r="U597" s="649">
        <v>51.932</v>
      </c>
      <c r="V597" s="649">
        <v>51.935</v>
      </c>
    </row>
    <row r="598">
      <c r="A598" s="649">
        <v>2661.0</v>
      </c>
      <c r="B598" s="649">
        <v>0.0</v>
      </c>
      <c r="C598" s="649">
        <v>10.54</v>
      </c>
      <c r="D598" s="649">
        <v>5.253</v>
      </c>
      <c r="E598" s="649">
        <v>16.91</v>
      </c>
      <c r="F598" s="649">
        <v>14.39</v>
      </c>
      <c r="G598" s="649">
        <v>3.164</v>
      </c>
      <c r="H598" s="649">
        <v>2.01</v>
      </c>
      <c r="I598" s="649">
        <v>14.217</v>
      </c>
      <c r="J598" s="649">
        <v>38.109</v>
      </c>
      <c r="K598" s="649">
        <v>0.997</v>
      </c>
      <c r="L598" s="649">
        <v>-1.0</v>
      </c>
      <c r="M598" s="649">
        <v>-1.0</v>
      </c>
      <c r="N598" s="649">
        <v>-1.0</v>
      </c>
      <c r="O598" s="649">
        <v>-1.0</v>
      </c>
      <c r="P598" s="649">
        <v>-1.0</v>
      </c>
      <c r="Q598" s="649">
        <v>1.0</v>
      </c>
      <c r="R598" s="649">
        <v>1.0</v>
      </c>
      <c r="S598" s="649">
        <v>-1.0</v>
      </c>
      <c r="T598" s="649">
        <v>38.304</v>
      </c>
      <c r="U598" s="649">
        <v>38.383</v>
      </c>
      <c r="V598" s="649">
        <v>38.636</v>
      </c>
    </row>
    <row r="599">
      <c r="A599" s="649">
        <v>2662.0</v>
      </c>
      <c r="B599" s="649">
        <v>0.0</v>
      </c>
      <c r="C599" s="649">
        <v>10.54</v>
      </c>
      <c r="D599" s="649">
        <v>5.253</v>
      </c>
      <c r="E599" s="649">
        <v>16.91</v>
      </c>
      <c r="F599" s="649">
        <v>14.39</v>
      </c>
      <c r="G599" s="649">
        <v>3.921</v>
      </c>
      <c r="H599" s="649">
        <v>2.01</v>
      </c>
      <c r="I599" s="649">
        <v>14.288</v>
      </c>
      <c r="J599" s="649">
        <v>50.763</v>
      </c>
      <c r="K599" s="649">
        <v>0.997</v>
      </c>
      <c r="L599" s="649">
        <v>-1.0</v>
      </c>
      <c r="M599" s="649">
        <v>-1.0</v>
      </c>
      <c r="N599" s="649">
        <v>-1.0</v>
      </c>
      <c r="O599" s="649">
        <v>-1.0</v>
      </c>
      <c r="P599" s="649">
        <v>-1.0</v>
      </c>
      <c r="Q599" s="649">
        <v>1.0</v>
      </c>
      <c r="R599" s="649">
        <v>1.0</v>
      </c>
      <c r="S599" s="649">
        <v>-1.0</v>
      </c>
      <c r="T599" s="649">
        <v>51.025</v>
      </c>
      <c r="U599" s="649">
        <v>51.039</v>
      </c>
      <c r="V599" s="649">
        <v>51.163</v>
      </c>
    </row>
    <row r="600">
      <c r="A600" s="649">
        <v>2663.0</v>
      </c>
      <c r="B600" s="649">
        <v>0.0</v>
      </c>
      <c r="C600" s="649">
        <v>10.54</v>
      </c>
      <c r="D600" s="649">
        <v>5.253</v>
      </c>
      <c r="E600" s="649">
        <v>16.91</v>
      </c>
      <c r="F600" s="649">
        <v>14.39</v>
      </c>
      <c r="G600" s="649">
        <v>3.449</v>
      </c>
      <c r="H600" s="649">
        <v>2.01</v>
      </c>
      <c r="I600" s="649">
        <v>14.243</v>
      </c>
      <c r="J600" s="649">
        <v>44.661</v>
      </c>
      <c r="K600" s="649">
        <v>0.997</v>
      </c>
      <c r="L600" s="649">
        <v>-1.0</v>
      </c>
      <c r="M600" s="649">
        <v>-1.0</v>
      </c>
      <c r="N600" s="649">
        <v>-1.0</v>
      </c>
      <c r="O600" s="649">
        <v>-1.0</v>
      </c>
      <c r="P600" s="649">
        <v>-1.0</v>
      </c>
      <c r="Q600" s="649">
        <v>1.0</v>
      </c>
      <c r="R600" s="649">
        <v>1.0</v>
      </c>
      <c r="S600" s="649">
        <v>-1.0</v>
      </c>
      <c r="T600" s="649">
        <v>44.932</v>
      </c>
      <c r="U600" s="649">
        <v>44.918</v>
      </c>
      <c r="V600" s="649">
        <v>45.013</v>
      </c>
    </row>
    <row r="601">
      <c r="A601" s="649">
        <v>2664.0</v>
      </c>
      <c r="B601" s="649">
        <v>0.0</v>
      </c>
      <c r="C601" s="649">
        <v>10.54</v>
      </c>
      <c r="D601" s="649">
        <v>5.253</v>
      </c>
      <c r="E601" s="649">
        <v>16.91</v>
      </c>
      <c r="F601" s="649">
        <v>14.39</v>
      </c>
      <c r="G601" s="649">
        <v>4.578</v>
      </c>
      <c r="H601" s="649">
        <v>2.01</v>
      </c>
      <c r="I601" s="649">
        <v>14.113</v>
      </c>
      <c r="J601" s="649">
        <v>57.665</v>
      </c>
      <c r="K601" s="649">
        <v>0.997</v>
      </c>
      <c r="L601" s="649">
        <v>-1.0</v>
      </c>
      <c r="M601" s="649">
        <v>-1.0</v>
      </c>
      <c r="N601" s="649">
        <v>-1.0</v>
      </c>
      <c r="O601" s="649">
        <v>-1.0</v>
      </c>
      <c r="P601" s="649">
        <v>-1.0</v>
      </c>
      <c r="Q601" s="649">
        <v>1.0</v>
      </c>
      <c r="R601" s="649">
        <v>1.0</v>
      </c>
      <c r="S601" s="649">
        <v>-1.0</v>
      </c>
      <c r="T601" s="649">
        <v>57.893</v>
      </c>
      <c r="U601" s="649">
        <v>58.064</v>
      </c>
      <c r="V601" s="649">
        <v>58.224</v>
      </c>
    </row>
    <row r="602">
      <c r="A602" s="649">
        <v>2665.0</v>
      </c>
      <c r="B602" s="649">
        <v>0.0</v>
      </c>
      <c r="C602" s="649">
        <v>10.539</v>
      </c>
      <c r="D602" s="649">
        <v>5.253</v>
      </c>
      <c r="E602" s="649">
        <v>16.91</v>
      </c>
      <c r="F602" s="649">
        <v>14.39</v>
      </c>
      <c r="G602" s="649">
        <v>1.679</v>
      </c>
      <c r="H602" s="649">
        <v>2.01</v>
      </c>
      <c r="I602" s="649">
        <v>9.536</v>
      </c>
      <c r="J602" s="649">
        <v>14.264</v>
      </c>
      <c r="K602" s="649">
        <v>0.999</v>
      </c>
      <c r="L602" s="649">
        <v>-1.0</v>
      </c>
      <c r="M602" s="649">
        <v>-1.0</v>
      </c>
      <c r="N602" s="649">
        <v>-1.0</v>
      </c>
      <c r="O602" s="649">
        <v>-1.0</v>
      </c>
      <c r="P602" s="649">
        <v>-1.0</v>
      </c>
      <c r="Q602" s="649">
        <v>1.0</v>
      </c>
      <c r="R602" s="649">
        <v>1.0</v>
      </c>
      <c r="S602" s="649">
        <v>-1.0</v>
      </c>
      <c r="T602" s="649">
        <v>14.399</v>
      </c>
      <c r="U602" s="649">
        <v>14.406</v>
      </c>
      <c r="V602" s="649">
        <v>14.473</v>
      </c>
    </row>
    <row r="603">
      <c r="A603" s="649">
        <v>2666.0</v>
      </c>
      <c r="B603" s="649">
        <v>0.0</v>
      </c>
      <c r="C603" s="649">
        <v>10.539</v>
      </c>
      <c r="D603" s="649">
        <v>5.253</v>
      </c>
      <c r="E603" s="649">
        <v>16.91</v>
      </c>
      <c r="F603" s="649">
        <v>14.39</v>
      </c>
      <c r="G603" s="649">
        <v>1.526</v>
      </c>
      <c r="H603" s="649">
        <v>2.01</v>
      </c>
      <c r="I603" s="649">
        <v>4.923</v>
      </c>
      <c r="J603" s="649">
        <v>6.785</v>
      </c>
      <c r="K603" s="649">
        <v>1.0</v>
      </c>
      <c r="L603" s="649">
        <v>-1.0</v>
      </c>
      <c r="M603" s="649">
        <v>-1.0</v>
      </c>
      <c r="N603" s="649">
        <v>-1.0</v>
      </c>
      <c r="O603" s="649">
        <v>-1.0</v>
      </c>
      <c r="P603" s="649">
        <v>-1.0</v>
      </c>
      <c r="Q603" s="649">
        <v>1.0</v>
      </c>
      <c r="R603" s="649">
        <v>1.0</v>
      </c>
      <c r="S603" s="649">
        <v>-1.0</v>
      </c>
      <c r="T603" s="649">
        <v>6.879</v>
      </c>
      <c r="U603" s="649">
        <v>6.888</v>
      </c>
      <c r="V603" s="649">
        <v>6.955</v>
      </c>
    </row>
    <row r="604">
      <c r="A604" s="649">
        <v>2667.0</v>
      </c>
      <c r="B604" s="649">
        <v>0.0</v>
      </c>
      <c r="C604" s="649">
        <v>10.54</v>
      </c>
      <c r="D604" s="649">
        <v>5.253</v>
      </c>
      <c r="E604" s="649">
        <v>16.91</v>
      </c>
      <c r="F604" s="649">
        <v>14.39</v>
      </c>
      <c r="G604" s="649">
        <v>0.541</v>
      </c>
      <c r="H604" s="649">
        <v>2.01</v>
      </c>
      <c r="I604" s="649">
        <v>6.831</v>
      </c>
      <c r="J604" s="649">
        <v>3.697</v>
      </c>
      <c r="K604" s="649">
        <v>-1.003</v>
      </c>
      <c r="L604" s="649">
        <v>-1.0</v>
      </c>
      <c r="M604" s="649">
        <v>-1.0</v>
      </c>
      <c r="N604" s="649">
        <v>1.0</v>
      </c>
      <c r="O604" s="649">
        <v>-1.0</v>
      </c>
      <c r="P604" s="649">
        <v>-1.0</v>
      </c>
      <c r="Q604" s="649">
        <v>-1.0</v>
      </c>
      <c r="R604" s="649">
        <v>1.0</v>
      </c>
      <c r="S604" s="649">
        <v>-1.0</v>
      </c>
      <c r="T604" s="649">
        <v>3.707</v>
      </c>
      <c r="U604" s="649">
        <v>3.72</v>
      </c>
      <c r="V604" s="649">
        <v>3.697</v>
      </c>
    </row>
    <row r="605">
      <c r="A605" s="649">
        <v>2668.0</v>
      </c>
      <c r="B605" s="649">
        <v>0.0</v>
      </c>
      <c r="C605" s="649">
        <v>10.539</v>
      </c>
      <c r="D605" s="649">
        <v>5.253</v>
      </c>
      <c r="E605" s="649">
        <v>16.91</v>
      </c>
      <c r="F605" s="649">
        <v>14.39</v>
      </c>
      <c r="G605" s="649">
        <v>1.494</v>
      </c>
      <c r="H605" s="649">
        <v>2.01</v>
      </c>
      <c r="I605" s="649">
        <v>6.819</v>
      </c>
      <c r="J605" s="649">
        <v>9.658</v>
      </c>
      <c r="K605" s="649">
        <v>-1.003</v>
      </c>
      <c r="L605" s="649">
        <v>-1.0</v>
      </c>
      <c r="M605" s="649">
        <v>-1.0</v>
      </c>
      <c r="N605" s="649">
        <v>1.0</v>
      </c>
      <c r="O605" s="649">
        <v>-1.0</v>
      </c>
      <c r="P605" s="649">
        <v>-1.0</v>
      </c>
      <c r="Q605" s="649">
        <v>-1.0</v>
      </c>
      <c r="R605" s="649">
        <v>1.0</v>
      </c>
      <c r="S605" s="649">
        <v>-1.0</v>
      </c>
      <c r="T605" s="649">
        <v>9.713</v>
      </c>
      <c r="U605" s="649">
        <v>9.756</v>
      </c>
      <c r="V605" s="649">
        <v>9.75</v>
      </c>
    </row>
    <row r="606">
      <c r="A606" s="649">
        <v>2669.0</v>
      </c>
      <c r="B606" s="649">
        <v>0.0</v>
      </c>
      <c r="C606" s="649">
        <v>10.54</v>
      </c>
      <c r="D606" s="649">
        <v>5.253</v>
      </c>
      <c r="E606" s="649">
        <v>16.91</v>
      </c>
      <c r="F606" s="649">
        <v>14.39</v>
      </c>
      <c r="G606" s="649">
        <v>2.594</v>
      </c>
      <c r="H606" s="649">
        <v>2.01</v>
      </c>
      <c r="I606" s="649">
        <v>9.595</v>
      </c>
      <c r="J606" s="649">
        <v>23.081</v>
      </c>
      <c r="K606" s="649">
        <v>-1.0</v>
      </c>
      <c r="L606" s="649">
        <v>-1.0</v>
      </c>
      <c r="M606" s="649">
        <v>-1.0</v>
      </c>
      <c r="N606" s="649">
        <v>-1.0</v>
      </c>
      <c r="O606" s="649">
        <v>1.0</v>
      </c>
      <c r="P606" s="649">
        <v>-1.0</v>
      </c>
      <c r="Q606" s="649">
        <v>-1.0</v>
      </c>
      <c r="R606" s="649">
        <v>1.0</v>
      </c>
      <c r="S606" s="649">
        <v>-1.0</v>
      </c>
      <c r="T606" s="649">
        <v>23.213</v>
      </c>
      <c r="U606" s="649">
        <v>23.267</v>
      </c>
      <c r="V606" s="649">
        <v>23.298</v>
      </c>
    </row>
    <row r="607">
      <c r="A607" s="649">
        <v>2670.0</v>
      </c>
      <c r="B607" s="649">
        <v>0.0</v>
      </c>
      <c r="C607" s="649">
        <v>10.54</v>
      </c>
      <c r="D607" s="649">
        <v>5.253</v>
      </c>
      <c r="E607" s="649">
        <v>16.91</v>
      </c>
      <c r="F607" s="649">
        <v>14.39</v>
      </c>
      <c r="G607" s="649">
        <v>1.553</v>
      </c>
      <c r="H607" s="649">
        <v>2.01</v>
      </c>
      <c r="I607" s="649">
        <v>4.915</v>
      </c>
      <c r="J607" s="649">
        <v>6.875</v>
      </c>
      <c r="K607" s="649">
        <v>1.0</v>
      </c>
      <c r="L607" s="649">
        <v>-1.0</v>
      </c>
      <c r="M607" s="649">
        <v>-1.0</v>
      </c>
      <c r="N607" s="649">
        <v>-1.0</v>
      </c>
      <c r="O607" s="649">
        <v>-1.0</v>
      </c>
      <c r="P607" s="649">
        <v>-1.0</v>
      </c>
      <c r="Q607" s="649">
        <v>1.0</v>
      </c>
      <c r="R607" s="649">
        <v>1.0</v>
      </c>
      <c r="S607" s="649">
        <v>-1.0</v>
      </c>
      <c r="T607" s="649">
        <v>6.951</v>
      </c>
      <c r="U607" s="649">
        <v>6.982</v>
      </c>
      <c r="V607" s="649">
        <v>7.053</v>
      </c>
    </row>
    <row r="608">
      <c r="A608" s="649">
        <v>2672.0</v>
      </c>
      <c r="B608" s="649">
        <v>0.0</v>
      </c>
      <c r="C608" s="649">
        <v>10.54</v>
      </c>
      <c r="D608" s="649">
        <v>5.253</v>
      </c>
      <c r="E608" s="649">
        <v>16.91</v>
      </c>
      <c r="F608" s="649">
        <v>14.39</v>
      </c>
      <c r="G608" s="649">
        <v>0.63</v>
      </c>
      <c r="H608" s="649">
        <v>2.01</v>
      </c>
      <c r="I608" s="649">
        <v>14.46</v>
      </c>
      <c r="J608" s="649">
        <v>9.001</v>
      </c>
      <c r="K608" s="649">
        <v>1.0</v>
      </c>
      <c r="L608" s="649">
        <v>-1.0</v>
      </c>
      <c r="M608" s="649">
        <v>-1.0</v>
      </c>
      <c r="N608" s="649">
        <v>-1.0</v>
      </c>
      <c r="O608" s="649">
        <v>-1.0</v>
      </c>
      <c r="P608" s="649">
        <v>-1.0</v>
      </c>
      <c r="Q608" s="649">
        <v>5.0</v>
      </c>
      <c r="R608" s="649">
        <v>1.0</v>
      </c>
      <c r="S608" s="649">
        <v>-1.0</v>
      </c>
      <c r="T608" s="649">
        <v>9.012</v>
      </c>
      <c r="U608" s="649">
        <v>9.035</v>
      </c>
      <c r="V608" s="649">
        <v>9.009</v>
      </c>
    </row>
    <row r="609">
      <c r="A609" s="649">
        <v>2673.0</v>
      </c>
      <c r="B609" s="649">
        <v>0.0</v>
      </c>
      <c r="C609" s="649">
        <v>10.54</v>
      </c>
      <c r="D609" s="649">
        <v>5.253</v>
      </c>
      <c r="E609" s="649">
        <v>16.91</v>
      </c>
      <c r="F609" s="649">
        <v>14.39</v>
      </c>
      <c r="G609" s="649">
        <v>1.074</v>
      </c>
      <c r="H609" s="649">
        <v>0.0</v>
      </c>
      <c r="I609" s="649">
        <v>29.202</v>
      </c>
      <c r="J609" s="649">
        <v>22.976</v>
      </c>
      <c r="K609" s="649">
        <v>0.998</v>
      </c>
      <c r="L609" s="649">
        <v>-1.0</v>
      </c>
      <c r="M609" s="649">
        <v>-1.0</v>
      </c>
      <c r="N609" s="649">
        <v>-1.0</v>
      </c>
      <c r="O609" s="649">
        <v>-1.0</v>
      </c>
      <c r="P609" s="649">
        <v>-1.0</v>
      </c>
      <c r="Q609" s="649">
        <v>1.0</v>
      </c>
      <c r="R609" s="649">
        <v>1.0</v>
      </c>
      <c r="S609" s="649">
        <v>-1.0</v>
      </c>
      <c r="T609" s="649">
        <v>23.033</v>
      </c>
      <c r="U609" s="649">
        <v>23.124</v>
      </c>
      <c r="V609" s="649">
        <v>23.297</v>
      </c>
    </row>
    <row r="610">
      <c r="A610" s="649">
        <v>2674.0</v>
      </c>
      <c r="B610" s="649">
        <v>0.0</v>
      </c>
      <c r="C610" s="649">
        <v>10.539</v>
      </c>
      <c r="D610" s="649">
        <v>5.253</v>
      </c>
      <c r="E610" s="649">
        <v>16.91</v>
      </c>
      <c r="F610" s="649">
        <v>14.39</v>
      </c>
      <c r="G610" s="649">
        <v>0.462</v>
      </c>
      <c r="H610" s="649">
        <v>26.98</v>
      </c>
      <c r="I610" s="649">
        <v>16.074</v>
      </c>
      <c r="J610" s="649">
        <v>4.971</v>
      </c>
      <c r="K610" s="649">
        <v>1.0</v>
      </c>
      <c r="L610" s="649">
        <v>-1.0</v>
      </c>
      <c r="M610" s="649">
        <v>-1.0</v>
      </c>
      <c r="N610" s="649">
        <v>-1.0</v>
      </c>
      <c r="O610" s="649">
        <v>-1.0</v>
      </c>
      <c r="P610" s="649">
        <v>-1.0</v>
      </c>
      <c r="Q610" s="649">
        <v>1.0</v>
      </c>
      <c r="R610" s="649">
        <v>1.0</v>
      </c>
      <c r="S610" s="649">
        <v>-1.0</v>
      </c>
      <c r="T610" s="649">
        <v>5.034</v>
      </c>
      <c r="U610" s="649">
        <v>5.036</v>
      </c>
      <c r="V610" s="649">
        <v>5.138</v>
      </c>
    </row>
    <row r="611">
      <c r="A611" s="649">
        <v>2675.0</v>
      </c>
      <c r="B611" s="649">
        <v>0.0</v>
      </c>
      <c r="C611" s="649">
        <v>10.539</v>
      </c>
      <c r="D611" s="649">
        <v>5.253</v>
      </c>
      <c r="E611" s="649">
        <v>16.91</v>
      </c>
      <c r="F611" s="649">
        <v>14.39</v>
      </c>
      <c r="G611" s="649">
        <v>0.751</v>
      </c>
      <c r="H611" s="649">
        <v>26.98</v>
      </c>
      <c r="I611" s="649">
        <v>16.599</v>
      </c>
      <c r="J611" s="649">
        <v>10.835</v>
      </c>
      <c r="K611" s="649">
        <v>1.0</v>
      </c>
      <c r="L611" s="649">
        <v>-1.0</v>
      </c>
      <c r="M611" s="649">
        <v>-1.0</v>
      </c>
      <c r="N611" s="649">
        <v>-1.0</v>
      </c>
      <c r="O611" s="649">
        <v>-1.0</v>
      </c>
      <c r="P611" s="649">
        <v>-1.0</v>
      </c>
      <c r="Q611" s="649">
        <v>1.0</v>
      </c>
      <c r="R611" s="649">
        <v>1.0</v>
      </c>
      <c r="S611" s="649">
        <v>-1.0</v>
      </c>
      <c r="T611" s="649">
        <v>10.852</v>
      </c>
      <c r="U611" s="649">
        <v>10.914</v>
      </c>
      <c r="V611" s="649">
        <v>10.945</v>
      </c>
    </row>
    <row r="612">
      <c r="A612" s="649">
        <v>2677.0</v>
      </c>
      <c r="B612" s="649">
        <v>0.0</v>
      </c>
      <c r="C612" s="649">
        <v>10.539</v>
      </c>
      <c r="D612" s="649">
        <v>5.253</v>
      </c>
      <c r="E612" s="649">
        <v>16.91</v>
      </c>
      <c r="F612" s="649">
        <v>14.39</v>
      </c>
      <c r="G612" s="649">
        <v>3.801</v>
      </c>
      <c r="H612" s="649">
        <v>1.01</v>
      </c>
      <c r="I612" s="650" t="s">
        <v>1077</v>
      </c>
      <c r="J612" s="649">
        <v>0.998</v>
      </c>
      <c r="K612" s="649">
        <v>-1.0</v>
      </c>
      <c r="L612" s="649">
        <v>-1.0</v>
      </c>
      <c r="M612" s="649">
        <v>-1.0</v>
      </c>
      <c r="N612" s="649">
        <v>-1.0</v>
      </c>
      <c r="O612" s="649">
        <v>-1.0</v>
      </c>
      <c r="P612" s="649">
        <v>1.0</v>
      </c>
      <c r="Q612" s="649">
        <v>1.0</v>
      </c>
      <c r="R612" s="650" t="s">
        <v>1078</v>
      </c>
      <c r="U612" s="651"/>
      <c r="V612" s="651"/>
    </row>
    <row r="613">
      <c r="A613" s="649">
        <v>2679.0</v>
      </c>
      <c r="B613" s="649">
        <v>0.0</v>
      </c>
      <c r="C613" s="649">
        <v>10.539</v>
      </c>
      <c r="D613" s="649">
        <v>5.253</v>
      </c>
      <c r="E613" s="649">
        <v>16.91</v>
      </c>
      <c r="F613" s="649">
        <v>14.39</v>
      </c>
      <c r="G613" s="649">
        <v>4.448</v>
      </c>
      <c r="H613" s="649">
        <v>1.01</v>
      </c>
      <c r="I613" s="650" t="s">
        <v>1079</v>
      </c>
      <c r="J613" s="649">
        <v>0.998</v>
      </c>
      <c r="K613" s="649">
        <v>-1.0</v>
      </c>
      <c r="L613" s="649">
        <v>-1.0</v>
      </c>
      <c r="M613" s="649">
        <v>-1.0</v>
      </c>
      <c r="N613" s="649">
        <v>-1.0</v>
      </c>
      <c r="O613" s="649">
        <v>-1.0</v>
      </c>
      <c r="P613" s="649">
        <v>1.0</v>
      </c>
      <c r="Q613" s="649">
        <v>0.0</v>
      </c>
      <c r="R613" s="650" t="s">
        <v>1080</v>
      </c>
      <c r="U613" s="651"/>
      <c r="V613" s="651"/>
    </row>
    <row r="614">
      <c r="A614" s="649">
        <v>2680.0</v>
      </c>
      <c r="B614" s="649">
        <v>0.0</v>
      </c>
      <c r="C614" s="649">
        <v>10.539</v>
      </c>
      <c r="D614" s="649">
        <v>5.253</v>
      </c>
      <c r="E614" s="649">
        <v>16.91</v>
      </c>
      <c r="F614" s="649">
        <v>14.39</v>
      </c>
      <c r="G614" s="649">
        <v>1.438</v>
      </c>
      <c r="H614" s="649">
        <v>1.01</v>
      </c>
      <c r="I614" s="649">
        <v>22.046</v>
      </c>
      <c r="J614" s="649">
        <v>28.835</v>
      </c>
      <c r="K614" s="649">
        <v>0.999</v>
      </c>
      <c r="L614" s="649">
        <v>-1.0</v>
      </c>
      <c r="M614" s="649">
        <v>-1.0</v>
      </c>
      <c r="N614" s="649">
        <v>-1.0</v>
      </c>
      <c r="O614" s="649">
        <v>-1.0</v>
      </c>
      <c r="P614" s="649">
        <v>-1.0</v>
      </c>
      <c r="Q614" s="649">
        <v>1.0</v>
      </c>
      <c r="R614" s="649">
        <v>0.0</v>
      </c>
      <c r="S614" s="649">
        <v>-1.0</v>
      </c>
      <c r="T614" s="649">
        <v>29.083</v>
      </c>
      <c r="U614" s="649">
        <v>29.007</v>
      </c>
      <c r="V614" s="649">
        <v>28.984</v>
      </c>
    </row>
    <row r="615">
      <c r="A615" s="649">
        <v>2681.0</v>
      </c>
      <c r="B615" s="649">
        <v>0.0</v>
      </c>
      <c r="C615" s="649">
        <v>10.54</v>
      </c>
      <c r="D615" s="649">
        <v>5.253</v>
      </c>
      <c r="E615" s="649">
        <v>16.91</v>
      </c>
      <c r="F615" s="649">
        <v>14.39</v>
      </c>
      <c r="G615" s="649">
        <v>1.221</v>
      </c>
      <c r="H615" s="649">
        <v>1.01</v>
      </c>
      <c r="I615" s="649">
        <v>11.412</v>
      </c>
      <c r="J615" s="649">
        <v>12.268</v>
      </c>
      <c r="K615" s="649">
        <v>1.0</v>
      </c>
      <c r="L615" s="649">
        <v>-1.0</v>
      </c>
      <c r="M615" s="649">
        <v>-1.0</v>
      </c>
      <c r="N615" s="649">
        <v>-1.0</v>
      </c>
      <c r="O615" s="649">
        <v>-1.0</v>
      </c>
      <c r="P615" s="649">
        <v>-1.0</v>
      </c>
      <c r="Q615" s="649">
        <v>1.0</v>
      </c>
      <c r="R615" s="649">
        <v>0.0</v>
      </c>
      <c r="S615" s="649">
        <v>-1.0</v>
      </c>
      <c r="T615" s="649">
        <v>12.447</v>
      </c>
      <c r="U615" s="649">
        <v>12.406</v>
      </c>
      <c r="V615" s="649">
        <v>12.419</v>
      </c>
    </row>
    <row r="616">
      <c r="A616" s="649">
        <v>2682.0</v>
      </c>
      <c r="B616" s="649">
        <v>0.0</v>
      </c>
      <c r="C616" s="649">
        <v>10.54</v>
      </c>
      <c r="D616" s="649">
        <v>5.253</v>
      </c>
      <c r="E616" s="649">
        <v>16.91</v>
      </c>
      <c r="F616" s="649">
        <v>14.39</v>
      </c>
      <c r="G616" s="649">
        <v>1.363</v>
      </c>
      <c r="H616" s="649">
        <v>1.01</v>
      </c>
      <c r="I616" s="649">
        <v>18.781</v>
      </c>
      <c r="J616" s="649">
        <v>24.55</v>
      </c>
      <c r="K616" s="649">
        <v>-1.002</v>
      </c>
      <c r="L616" s="649">
        <v>-1.0</v>
      </c>
      <c r="M616" s="649">
        <v>-1.0</v>
      </c>
      <c r="N616" s="649">
        <v>1.0</v>
      </c>
      <c r="O616" s="649">
        <v>-1.0</v>
      </c>
      <c r="P616" s="649">
        <v>-1.0</v>
      </c>
      <c r="Q616" s="649">
        <v>-1.0</v>
      </c>
      <c r="R616" s="649">
        <v>0.0</v>
      </c>
      <c r="S616" s="649">
        <v>-1.0</v>
      </c>
      <c r="T616" s="649">
        <v>24.766</v>
      </c>
      <c r="U616" s="649">
        <v>24.699</v>
      </c>
      <c r="V616" s="649">
        <v>24.615</v>
      </c>
    </row>
    <row r="617">
      <c r="A617" s="649">
        <v>2683.0</v>
      </c>
      <c r="B617" s="649">
        <v>0.0</v>
      </c>
      <c r="C617" s="649">
        <v>10.539</v>
      </c>
      <c r="D617" s="649">
        <v>5.253</v>
      </c>
      <c r="E617" s="649">
        <v>16.91</v>
      </c>
      <c r="F617" s="649">
        <v>14.39</v>
      </c>
      <c r="G617" s="649">
        <v>2.809</v>
      </c>
      <c r="H617" s="649">
        <v>1.01</v>
      </c>
      <c r="I617" s="649">
        <v>22.607</v>
      </c>
      <c r="J617" s="649">
        <v>55.686</v>
      </c>
      <c r="K617" s="649">
        <v>-1.001</v>
      </c>
      <c r="L617" s="649">
        <v>-1.0</v>
      </c>
      <c r="M617" s="649">
        <v>-1.0</v>
      </c>
      <c r="N617" s="649">
        <v>-1.0</v>
      </c>
      <c r="O617" s="649">
        <v>1.0</v>
      </c>
      <c r="P617" s="649">
        <v>-1.0</v>
      </c>
      <c r="Q617" s="649">
        <v>-1.0</v>
      </c>
      <c r="R617" s="649">
        <v>0.0</v>
      </c>
      <c r="S617" s="649">
        <v>-1.0</v>
      </c>
      <c r="T617" s="649">
        <v>56.266</v>
      </c>
      <c r="U617" s="649">
        <v>56.145</v>
      </c>
      <c r="V617" s="649">
        <v>56.065</v>
      </c>
    </row>
    <row r="618">
      <c r="A618" s="649">
        <v>2684.0</v>
      </c>
      <c r="B618" s="649">
        <v>0.0</v>
      </c>
      <c r="C618" s="649">
        <v>10.54</v>
      </c>
      <c r="D618" s="649">
        <v>5.253</v>
      </c>
      <c r="E618" s="649">
        <v>16.91</v>
      </c>
      <c r="F618" s="649">
        <v>14.39</v>
      </c>
      <c r="G618" s="649">
        <v>1.401</v>
      </c>
      <c r="H618" s="649">
        <v>1.01</v>
      </c>
      <c r="I618" s="649">
        <v>11.401</v>
      </c>
      <c r="J618" s="649">
        <v>14.242</v>
      </c>
      <c r="K618" s="649">
        <v>1.0</v>
      </c>
      <c r="L618" s="649">
        <v>-1.0</v>
      </c>
      <c r="M618" s="649">
        <v>-1.0</v>
      </c>
      <c r="N618" s="649">
        <v>-1.0</v>
      </c>
      <c r="O618" s="649">
        <v>-1.0</v>
      </c>
      <c r="P618" s="649">
        <v>-1.0</v>
      </c>
      <c r="Q618" s="649">
        <v>1.0</v>
      </c>
      <c r="R618" s="649">
        <v>0.0</v>
      </c>
      <c r="S618" s="649">
        <v>-1.0</v>
      </c>
      <c r="T618" s="649">
        <v>14.424</v>
      </c>
      <c r="U618" s="649">
        <v>14.386</v>
      </c>
      <c r="V618" s="649">
        <v>14.407</v>
      </c>
    </row>
    <row r="619">
      <c r="A619" s="649">
        <v>2685.0</v>
      </c>
      <c r="B619" s="649">
        <v>0.0</v>
      </c>
      <c r="C619" s="649">
        <v>10.54</v>
      </c>
      <c r="D619" s="649">
        <v>5.253</v>
      </c>
      <c r="E619" s="649">
        <v>16.91</v>
      </c>
      <c r="F619" s="649">
        <v>14.39</v>
      </c>
      <c r="G619" s="649">
        <v>0.888</v>
      </c>
      <c r="H619" s="649">
        <v>1.01</v>
      </c>
      <c r="I619" s="649">
        <v>31.493</v>
      </c>
      <c r="J619" s="649">
        <v>23.996</v>
      </c>
      <c r="K619" s="649">
        <v>1.0</v>
      </c>
      <c r="L619" s="649">
        <v>-1.0</v>
      </c>
      <c r="M619" s="649">
        <v>-1.0</v>
      </c>
      <c r="N619" s="649">
        <v>-1.0</v>
      </c>
      <c r="O619" s="649">
        <v>-1.0</v>
      </c>
      <c r="P619" s="649">
        <v>-1.0</v>
      </c>
      <c r="Q619" s="649">
        <v>5.0</v>
      </c>
      <c r="R619" s="649">
        <v>0.0</v>
      </c>
      <c r="S619" s="649">
        <v>-1.0</v>
      </c>
      <c r="T619" s="649">
        <v>24.24</v>
      </c>
      <c r="U619" s="649">
        <v>24.196</v>
      </c>
      <c r="V619" s="649">
        <v>24.133</v>
      </c>
    </row>
    <row r="620">
      <c r="A620" s="649">
        <v>2686.0</v>
      </c>
      <c r="B620" s="649">
        <v>0.0</v>
      </c>
      <c r="C620" s="649">
        <v>10.54</v>
      </c>
      <c r="D620" s="649">
        <v>5.253</v>
      </c>
      <c r="E620" s="649">
        <v>16.91</v>
      </c>
      <c r="F620" s="649">
        <v>14.39</v>
      </c>
      <c r="G620" s="649">
        <v>4.221</v>
      </c>
      <c r="H620" s="649">
        <v>2.01</v>
      </c>
      <c r="I620" s="649">
        <v>13.739</v>
      </c>
      <c r="J620" s="649">
        <v>45.064</v>
      </c>
      <c r="K620" s="649">
        <v>0.985</v>
      </c>
      <c r="L620" s="649">
        <v>-1.0</v>
      </c>
      <c r="M620" s="649">
        <v>-1.0</v>
      </c>
      <c r="N620" s="649">
        <v>-1.0</v>
      </c>
      <c r="O620" s="649">
        <v>-1.0</v>
      </c>
      <c r="P620" s="649">
        <v>-1.0</v>
      </c>
      <c r="Q620" s="649">
        <v>1.0</v>
      </c>
      <c r="R620" s="649">
        <v>0.0</v>
      </c>
      <c r="S620" s="649">
        <v>-1.0</v>
      </c>
      <c r="T620" s="649">
        <v>45.841</v>
      </c>
      <c r="U620" s="649">
        <v>45.711</v>
      </c>
      <c r="V620" s="649">
        <v>46.077</v>
      </c>
    </row>
    <row r="621">
      <c r="A621" s="649">
        <v>2687.0</v>
      </c>
      <c r="B621" s="649">
        <v>0.0</v>
      </c>
      <c r="C621" s="649">
        <v>10.539</v>
      </c>
      <c r="D621" s="649">
        <v>5.253</v>
      </c>
      <c r="E621" s="649">
        <v>16.91</v>
      </c>
      <c r="F621" s="649">
        <v>14.39</v>
      </c>
      <c r="G621" s="649">
        <v>3.954</v>
      </c>
      <c r="H621" s="649">
        <v>2.01</v>
      </c>
      <c r="I621" s="649">
        <v>13.735</v>
      </c>
      <c r="J621" s="649">
        <v>40.29</v>
      </c>
      <c r="K621" s="649">
        <v>0.988</v>
      </c>
      <c r="L621" s="649">
        <v>-1.0</v>
      </c>
      <c r="M621" s="649">
        <v>-1.0</v>
      </c>
      <c r="N621" s="649">
        <v>-1.0</v>
      </c>
      <c r="O621" s="649">
        <v>-1.0</v>
      </c>
      <c r="P621" s="649">
        <v>-1.0</v>
      </c>
      <c r="Q621" s="649">
        <v>1.0</v>
      </c>
      <c r="R621" s="649">
        <v>0.0</v>
      </c>
      <c r="S621" s="649">
        <v>-1.0</v>
      </c>
      <c r="T621" s="649">
        <v>40.996</v>
      </c>
      <c r="U621" s="649">
        <v>40.882</v>
      </c>
      <c r="V621" s="649">
        <v>41.373</v>
      </c>
    </row>
    <row r="622">
      <c r="A622" s="649">
        <v>2688.0</v>
      </c>
      <c r="B622" s="649">
        <v>0.0</v>
      </c>
      <c r="C622" s="649">
        <v>10.539</v>
      </c>
      <c r="D622" s="649">
        <v>5.253</v>
      </c>
      <c r="E622" s="649">
        <v>16.91</v>
      </c>
      <c r="F622" s="649">
        <v>14.39</v>
      </c>
      <c r="G622" s="649">
        <v>3.529</v>
      </c>
      <c r="H622" s="649">
        <v>2.01</v>
      </c>
      <c r="I622" s="649">
        <v>13.872</v>
      </c>
      <c r="J622" s="649">
        <v>41.594</v>
      </c>
      <c r="K622" s="649">
        <v>0.987</v>
      </c>
      <c r="L622" s="649">
        <v>-1.0</v>
      </c>
      <c r="M622" s="649">
        <v>-1.0</v>
      </c>
      <c r="N622" s="649">
        <v>-1.0</v>
      </c>
      <c r="O622" s="649">
        <v>-1.0</v>
      </c>
      <c r="P622" s="649">
        <v>-1.0</v>
      </c>
      <c r="Q622" s="649">
        <v>1.0</v>
      </c>
      <c r="R622" s="649">
        <v>0.0</v>
      </c>
      <c r="S622" s="649">
        <v>-1.0</v>
      </c>
      <c r="T622" s="649">
        <v>42.102</v>
      </c>
      <c r="U622" s="649">
        <v>41.976</v>
      </c>
      <c r="V622" s="649">
        <v>42.186</v>
      </c>
    </row>
    <row r="623">
      <c r="A623" s="649">
        <v>2689.0</v>
      </c>
      <c r="B623" s="649">
        <v>0.0</v>
      </c>
      <c r="C623" s="649">
        <v>10.539</v>
      </c>
      <c r="D623" s="649">
        <v>5.253</v>
      </c>
      <c r="E623" s="649">
        <v>16.91</v>
      </c>
      <c r="F623" s="649">
        <v>14.39</v>
      </c>
      <c r="G623" s="649">
        <v>3.614</v>
      </c>
      <c r="H623" s="649">
        <v>2.01</v>
      </c>
      <c r="I623" s="649">
        <v>14.095</v>
      </c>
      <c r="J623" s="649">
        <v>46.362</v>
      </c>
      <c r="K623" s="649">
        <v>0.989</v>
      </c>
      <c r="L623" s="649">
        <v>-1.0</v>
      </c>
      <c r="M623" s="649">
        <v>-1.0</v>
      </c>
      <c r="N623" s="649">
        <v>-1.0</v>
      </c>
      <c r="O623" s="649">
        <v>-1.0</v>
      </c>
      <c r="P623" s="649">
        <v>-1.0</v>
      </c>
      <c r="Q623" s="649">
        <v>1.0</v>
      </c>
      <c r="R623" s="649">
        <v>0.0</v>
      </c>
      <c r="S623" s="649">
        <v>-1.0</v>
      </c>
      <c r="T623" s="649">
        <v>46.797</v>
      </c>
      <c r="U623" s="649">
        <v>46.675</v>
      </c>
      <c r="V623" s="649">
        <v>46.725</v>
      </c>
    </row>
    <row r="624">
      <c r="A624" s="649">
        <v>2690.0</v>
      </c>
      <c r="B624" s="649">
        <v>0.0</v>
      </c>
      <c r="C624" s="649">
        <v>10.54</v>
      </c>
      <c r="D624" s="649">
        <v>5.253</v>
      </c>
      <c r="E624" s="649">
        <v>16.91</v>
      </c>
      <c r="F624" s="649">
        <v>14.39</v>
      </c>
      <c r="G624" s="649">
        <v>3.588</v>
      </c>
      <c r="H624" s="649">
        <v>2.01</v>
      </c>
      <c r="I624" s="649">
        <v>14.09</v>
      </c>
      <c r="J624" s="649">
        <v>45.864</v>
      </c>
      <c r="K624" s="649">
        <v>0.99</v>
      </c>
      <c r="L624" s="649">
        <v>-1.0</v>
      </c>
      <c r="M624" s="649">
        <v>-1.0</v>
      </c>
      <c r="N624" s="649">
        <v>-1.0</v>
      </c>
      <c r="O624" s="649">
        <v>-1.0</v>
      </c>
      <c r="P624" s="649">
        <v>-1.0</v>
      </c>
      <c r="Q624" s="649">
        <v>1.0</v>
      </c>
      <c r="R624" s="649">
        <v>0.0</v>
      </c>
      <c r="S624" s="649">
        <v>-1.0</v>
      </c>
      <c r="T624" s="649">
        <v>46.434</v>
      </c>
      <c r="U624" s="649">
        <v>46.31</v>
      </c>
      <c r="V624" s="649">
        <v>46.229</v>
      </c>
    </row>
    <row r="625">
      <c r="A625" s="649">
        <v>2691.0</v>
      </c>
      <c r="B625" s="649">
        <v>0.0</v>
      </c>
      <c r="C625" s="649">
        <v>10.54</v>
      </c>
      <c r="D625" s="649">
        <v>5.253</v>
      </c>
      <c r="E625" s="649">
        <v>16.91</v>
      </c>
      <c r="F625" s="649">
        <v>14.39</v>
      </c>
      <c r="G625" s="649">
        <v>3.688</v>
      </c>
      <c r="H625" s="649">
        <v>2.01</v>
      </c>
      <c r="I625" s="649">
        <v>14.226</v>
      </c>
      <c r="J625" s="649">
        <v>50.105</v>
      </c>
      <c r="K625" s="649">
        <v>0.987</v>
      </c>
      <c r="L625" s="649">
        <v>-1.0</v>
      </c>
      <c r="M625" s="649">
        <v>-1.0</v>
      </c>
      <c r="N625" s="649">
        <v>-1.0</v>
      </c>
      <c r="O625" s="649">
        <v>-1.0</v>
      </c>
      <c r="P625" s="649">
        <v>-1.0</v>
      </c>
      <c r="Q625" s="649">
        <v>1.0</v>
      </c>
      <c r="R625" s="649">
        <v>0.0</v>
      </c>
      <c r="S625" s="649">
        <v>-1.0</v>
      </c>
      <c r="T625" s="649">
        <v>50.649</v>
      </c>
      <c r="U625" s="649">
        <v>50.52</v>
      </c>
      <c r="V625" s="649">
        <v>50.288</v>
      </c>
    </row>
    <row r="626">
      <c r="A626" s="649">
        <v>2692.0</v>
      </c>
      <c r="B626" s="649">
        <v>0.0</v>
      </c>
      <c r="C626" s="649">
        <v>10.54</v>
      </c>
      <c r="D626" s="649">
        <v>5.253</v>
      </c>
      <c r="E626" s="649">
        <v>16.91</v>
      </c>
      <c r="F626" s="649">
        <v>14.39</v>
      </c>
      <c r="G626" s="649">
        <v>1.546</v>
      </c>
      <c r="H626" s="649">
        <v>2.01</v>
      </c>
      <c r="I626" s="649">
        <v>9.624</v>
      </c>
      <c r="J626" s="649">
        <v>14.319</v>
      </c>
      <c r="K626" s="649">
        <v>0.991</v>
      </c>
      <c r="L626" s="649">
        <v>-1.0</v>
      </c>
      <c r="M626" s="649">
        <v>-1.0</v>
      </c>
      <c r="N626" s="649">
        <v>-1.0</v>
      </c>
      <c r="O626" s="649">
        <v>-1.0</v>
      </c>
      <c r="P626" s="649">
        <v>-1.0</v>
      </c>
      <c r="Q626" s="649">
        <v>1.0</v>
      </c>
      <c r="R626" s="649">
        <v>0.0</v>
      </c>
      <c r="S626" s="649">
        <v>-1.0</v>
      </c>
      <c r="T626" s="649">
        <v>14.474</v>
      </c>
      <c r="U626" s="649">
        <v>14.436</v>
      </c>
      <c r="V626" s="649">
        <v>14.38</v>
      </c>
    </row>
    <row r="627">
      <c r="A627" s="649">
        <v>2693.0</v>
      </c>
      <c r="B627" s="649">
        <v>0.0</v>
      </c>
      <c r="C627" s="649">
        <v>10.54</v>
      </c>
      <c r="D627" s="649">
        <v>5.253</v>
      </c>
      <c r="E627" s="649">
        <v>16.91</v>
      </c>
      <c r="F627" s="649">
        <v>14.39</v>
      </c>
      <c r="G627" s="649">
        <v>1.563</v>
      </c>
      <c r="H627" s="649">
        <v>2.01</v>
      </c>
      <c r="I627" s="649">
        <v>4.908</v>
      </c>
      <c r="J627" s="649">
        <v>6.518</v>
      </c>
      <c r="K627" s="649">
        <v>1.0</v>
      </c>
      <c r="L627" s="649">
        <v>-1.0</v>
      </c>
      <c r="M627" s="649">
        <v>-1.0</v>
      </c>
      <c r="N627" s="649">
        <v>-1.0</v>
      </c>
      <c r="O627" s="649">
        <v>-1.0</v>
      </c>
      <c r="P627" s="649">
        <v>-1.0</v>
      </c>
      <c r="Q627" s="649">
        <v>1.0</v>
      </c>
      <c r="R627" s="649">
        <v>0.0</v>
      </c>
      <c r="S627" s="649">
        <v>-1.0</v>
      </c>
      <c r="T627" s="649">
        <v>6.665</v>
      </c>
      <c r="U627" s="649">
        <v>6.644</v>
      </c>
      <c r="V627" s="649">
        <v>6.759</v>
      </c>
    </row>
    <row r="628">
      <c r="A628" s="649">
        <v>2694.0</v>
      </c>
      <c r="B628" s="649">
        <v>0.0</v>
      </c>
      <c r="C628" s="649">
        <v>10.54</v>
      </c>
      <c r="D628" s="649">
        <v>5.253</v>
      </c>
      <c r="E628" s="649">
        <v>16.91</v>
      </c>
      <c r="F628" s="649">
        <v>14.39</v>
      </c>
      <c r="G628" s="649">
        <v>1.509</v>
      </c>
      <c r="H628" s="649">
        <v>2.01</v>
      </c>
      <c r="I628" s="649">
        <v>6.678</v>
      </c>
      <c r="J628" s="649">
        <v>8.063</v>
      </c>
      <c r="K628" s="649">
        <v>-0.978</v>
      </c>
      <c r="L628" s="649">
        <v>-1.0</v>
      </c>
      <c r="M628" s="649">
        <v>-1.0</v>
      </c>
      <c r="N628" s="649">
        <v>1.0</v>
      </c>
      <c r="O628" s="649">
        <v>-1.0</v>
      </c>
      <c r="P628" s="649">
        <v>-1.0</v>
      </c>
      <c r="Q628" s="649">
        <v>-1.0</v>
      </c>
      <c r="R628" s="649">
        <v>0.0</v>
      </c>
      <c r="S628" s="649">
        <v>-1.0</v>
      </c>
      <c r="T628" s="649">
        <v>8.274</v>
      </c>
      <c r="U628" s="649">
        <v>8.247</v>
      </c>
      <c r="V628" s="649">
        <v>8.389</v>
      </c>
    </row>
    <row r="629">
      <c r="A629" s="649">
        <v>2695.0</v>
      </c>
      <c r="B629" s="649">
        <v>0.0</v>
      </c>
      <c r="C629" s="649">
        <v>10.54</v>
      </c>
      <c r="D629" s="649">
        <v>5.253</v>
      </c>
      <c r="E629" s="649">
        <v>16.91</v>
      </c>
      <c r="F629" s="649">
        <v>14.39</v>
      </c>
      <c r="G629" s="649">
        <v>3.474</v>
      </c>
      <c r="H629" s="649">
        <v>2.01</v>
      </c>
      <c r="I629" s="649">
        <v>9.622</v>
      </c>
      <c r="J629" s="649">
        <v>27.963</v>
      </c>
      <c r="K629" s="649">
        <v>-1.001</v>
      </c>
      <c r="L629" s="649">
        <v>-1.0</v>
      </c>
      <c r="M629" s="649">
        <v>-1.0</v>
      </c>
      <c r="N629" s="649">
        <v>-1.0</v>
      </c>
      <c r="O629" s="649">
        <v>1.0</v>
      </c>
      <c r="P629" s="649">
        <v>-1.0</v>
      </c>
      <c r="Q629" s="649">
        <v>-1.0</v>
      </c>
      <c r="R629" s="649">
        <v>0.0</v>
      </c>
      <c r="S629" s="649">
        <v>-1.0</v>
      </c>
      <c r="T629" s="649">
        <v>28.372</v>
      </c>
      <c r="U629" s="649">
        <v>28.289</v>
      </c>
      <c r="V629" s="649">
        <v>28.533</v>
      </c>
    </row>
    <row r="630">
      <c r="A630" s="649">
        <v>2696.0</v>
      </c>
      <c r="B630" s="649">
        <v>0.0</v>
      </c>
      <c r="C630" s="649">
        <v>10.54</v>
      </c>
      <c r="D630" s="649">
        <v>5.253</v>
      </c>
      <c r="E630" s="649">
        <v>16.91</v>
      </c>
      <c r="F630" s="649">
        <v>14.39</v>
      </c>
      <c r="G630" s="649">
        <v>1.889</v>
      </c>
      <c r="H630" s="649">
        <v>2.01</v>
      </c>
      <c r="I630" s="649">
        <v>4.9</v>
      </c>
      <c r="J630" s="649">
        <v>8.528</v>
      </c>
      <c r="K630" s="649">
        <v>1.0</v>
      </c>
      <c r="L630" s="649">
        <v>-1.0</v>
      </c>
      <c r="M630" s="649">
        <v>-1.0</v>
      </c>
      <c r="N630" s="649">
        <v>-1.0</v>
      </c>
      <c r="O630" s="649">
        <v>-1.0</v>
      </c>
      <c r="P630" s="649">
        <v>-1.0</v>
      </c>
      <c r="Q630" s="649">
        <v>1.0</v>
      </c>
      <c r="R630" s="649">
        <v>0.0</v>
      </c>
      <c r="S630" s="649">
        <v>-1.0</v>
      </c>
      <c r="T630" s="649">
        <v>8.69</v>
      </c>
      <c r="U630" s="649">
        <v>8.662</v>
      </c>
      <c r="V630" s="649">
        <v>8.693</v>
      </c>
    </row>
    <row r="631">
      <c r="A631" s="649">
        <v>2697.0</v>
      </c>
      <c r="B631" s="649">
        <v>0.0</v>
      </c>
      <c r="C631" s="649">
        <v>10.54</v>
      </c>
      <c r="D631" s="649">
        <v>5.253</v>
      </c>
      <c r="E631" s="649">
        <v>16.91</v>
      </c>
      <c r="F631" s="649">
        <v>14.39</v>
      </c>
      <c r="G631" s="649">
        <v>0.85</v>
      </c>
      <c r="H631" s="649">
        <v>2.01</v>
      </c>
      <c r="I631" s="649">
        <v>14.155</v>
      </c>
      <c r="J631" s="649">
        <v>11.089</v>
      </c>
      <c r="K631" s="649">
        <v>1.0</v>
      </c>
      <c r="L631" s="649">
        <v>-1.0</v>
      </c>
      <c r="M631" s="649">
        <v>-1.0</v>
      </c>
      <c r="N631" s="649">
        <v>-1.0</v>
      </c>
      <c r="O631" s="649">
        <v>-1.0</v>
      </c>
      <c r="P631" s="649">
        <v>-1.0</v>
      </c>
      <c r="Q631" s="649">
        <v>5.0</v>
      </c>
      <c r="R631" s="649">
        <v>0.0</v>
      </c>
      <c r="S631" s="649">
        <v>-1.0</v>
      </c>
      <c r="T631" s="649">
        <v>11.195</v>
      </c>
      <c r="U631" s="649">
        <v>11.168</v>
      </c>
      <c r="V631" s="649">
        <v>11.16</v>
      </c>
    </row>
    <row r="632">
      <c r="A632" s="649">
        <v>2698.0</v>
      </c>
      <c r="B632" s="649">
        <v>0.0</v>
      </c>
      <c r="C632" s="649">
        <v>10.54</v>
      </c>
      <c r="D632" s="649">
        <v>5.253</v>
      </c>
      <c r="E632" s="649">
        <v>16.91</v>
      </c>
      <c r="F632" s="649">
        <v>14.39</v>
      </c>
      <c r="G632" s="649">
        <v>0.874</v>
      </c>
      <c r="H632" s="649">
        <v>0.0</v>
      </c>
      <c r="I632" s="649">
        <v>31.822</v>
      </c>
      <c r="J632" s="649">
        <v>24.753</v>
      </c>
      <c r="K632" s="649">
        <v>0.998</v>
      </c>
      <c r="L632" s="649">
        <v>-1.0</v>
      </c>
      <c r="M632" s="649">
        <v>-1.0</v>
      </c>
      <c r="N632" s="649">
        <v>-1.0</v>
      </c>
      <c r="O632" s="649">
        <v>-1.0</v>
      </c>
      <c r="P632" s="649">
        <v>-1.0</v>
      </c>
      <c r="Q632" s="649">
        <v>1.0</v>
      </c>
      <c r="R632" s="649">
        <v>0.0</v>
      </c>
      <c r="S632" s="649">
        <v>-1.0</v>
      </c>
      <c r="T632" s="649">
        <v>24.929</v>
      </c>
      <c r="U632" s="649">
        <v>24.89</v>
      </c>
      <c r="V632" s="649">
        <v>24.862</v>
      </c>
    </row>
    <row r="633">
      <c r="A633" s="649">
        <v>2699.0</v>
      </c>
      <c r="B633" s="649">
        <v>0.0</v>
      </c>
      <c r="C633" s="649">
        <v>10.539</v>
      </c>
      <c r="D633" s="649">
        <v>5.253</v>
      </c>
      <c r="E633" s="649">
        <v>16.91</v>
      </c>
      <c r="F633" s="649">
        <v>14.39</v>
      </c>
      <c r="G633" s="649">
        <v>0.915</v>
      </c>
      <c r="H633" s="649">
        <v>26.98</v>
      </c>
      <c r="I633" s="649">
        <v>16.606</v>
      </c>
      <c r="J633" s="649">
        <v>13.473</v>
      </c>
      <c r="K633" s="649">
        <v>1.0</v>
      </c>
      <c r="L633" s="649">
        <v>-1.0</v>
      </c>
      <c r="M633" s="649">
        <v>-1.0</v>
      </c>
      <c r="N633" s="649">
        <v>-1.0</v>
      </c>
      <c r="O633" s="649">
        <v>-1.0</v>
      </c>
      <c r="P633" s="649">
        <v>-1.0</v>
      </c>
      <c r="Q633" s="649">
        <v>1.0</v>
      </c>
      <c r="R633" s="649">
        <v>0.0</v>
      </c>
      <c r="S633" s="649">
        <v>-1.0</v>
      </c>
      <c r="T633" s="649">
        <v>13.609</v>
      </c>
      <c r="U633" s="649">
        <v>13.578</v>
      </c>
      <c r="V633" s="649">
        <v>13.589</v>
      </c>
    </row>
    <row r="634">
      <c r="A634" s="649">
        <v>2700.0</v>
      </c>
      <c r="B634" s="649">
        <v>0.0</v>
      </c>
      <c r="C634" s="649">
        <v>10.54</v>
      </c>
      <c r="D634" s="649">
        <v>5.253</v>
      </c>
      <c r="E634" s="649">
        <v>16.91</v>
      </c>
      <c r="F634" s="649">
        <v>14.39</v>
      </c>
      <c r="G634" s="649">
        <v>3.71</v>
      </c>
      <c r="H634" s="649">
        <v>1.01</v>
      </c>
      <c r="I634" s="650" t="s">
        <v>1081</v>
      </c>
      <c r="J634" s="649">
        <v>0.998</v>
      </c>
      <c r="K634" s="649">
        <v>-1.0</v>
      </c>
      <c r="L634" s="649">
        <v>-1.0</v>
      </c>
      <c r="M634" s="649">
        <v>-1.0</v>
      </c>
      <c r="N634" s="649">
        <v>-1.0</v>
      </c>
      <c r="O634" s="649">
        <v>-1.0</v>
      </c>
      <c r="P634" s="649">
        <v>1.0</v>
      </c>
      <c r="Q634" s="649">
        <v>0.0</v>
      </c>
      <c r="R634" s="650" t="s">
        <v>1082</v>
      </c>
      <c r="U634" s="651"/>
      <c r="V634" s="651"/>
    </row>
    <row r="635">
      <c r="A635" s="649">
        <v>2701.0</v>
      </c>
      <c r="B635" s="649">
        <v>0.0</v>
      </c>
      <c r="C635" s="649">
        <v>10.54</v>
      </c>
      <c r="D635" s="649">
        <v>5.253</v>
      </c>
      <c r="E635" s="649">
        <v>16.91</v>
      </c>
      <c r="F635" s="649">
        <v>14.39</v>
      </c>
      <c r="G635" s="649">
        <v>3.746</v>
      </c>
      <c r="H635" s="649">
        <v>1.01</v>
      </c>
      <c r="I635" s="650" t="s">
        <v>1083</v>
      </c>
      <c r="J635" s="649">
        <v>0.998</v>
      </c>
      <c r="K635" s="649">
        <v>-1.0</v>
      </c>
      <c r="L635" s="649">
        <v>-1.0</v>
      </c>
      <c r="M635" s="649">
        <v>-1.0</v>
      </c>
      <c r="N635" s="649">
        <v>-1.0</v>
      </c>
      <c r="O635" s="649">
        <v>-1.0</v>
      </c>
      <c r="P635" s="649">
        <v>1.0</v>
      </c>
      <c r="Q635" s="649">
        <v>0.0</v>
      </c>
      <c r="R635" s="650" t="s">
        <v>1084</v>
      </c>
      <c r="U635" s="651"/>
      <c r="V635" s="651"/>
    </row>
    <row r="636">
      <c r="A636" s="649">
        <v>2705.0</v>
      </c>
      <c r="B636" s="649">
        <v>0.0</v>
      </c>
      <c r="C636" s="649">
        <v>10.54</v>
      </c>
      <c r="D636" s="649">
        <v>5.253</v>
      </c>
      <c r="E636" s="649">
        <v>16.91</v>
      </c>
      <c r="F636" s="649">
        <v>14.39</v>
      </c>
      <c r="G636" s="649">
        <v>1.323</v>
      </c>
      <c r="H636" s="649">
        <v>1.01</v>
      </c>
      <c r="I636" s="649">
        <v>22.405</v>
      </c>
      <c r="J636" s="649">
        <v>27.119</v>
      </c>
      <c r="K636" s="649">
        <v>0.999</v>
      </c>
      <c r="L636" s="649">
        <v>-1.0</v>
      </c>
      <c r="M636" s="649">
        <v>-1.0</v>
      </c>
      <c r="N636" s="649">
        <v>-1.0</v>
      </c>
      <c r="O636" s="649">
        <v>-1.0</v>
      </c>
      <c r="P636" s="649">
        <v>-1.0</v>
      </c>
      <c r="Q636" s="649">
        <v>1.0</v>
      </c>
      <c r="R636" s="649">
        <v>0.0</v>
      </c>
      <c r="S636" s="649">
        <v>-1.0</v>
      </c>
      <c r="T636" s="649">
        <v>27.322</v>
      </c>
      <c r="U636" s="649">
        <v>27.264</v>
      </c>
      <c r="V636" s="649">
        <v>27.238</v>
      </c>
    </row>
    <row r="637">
      <c r="A637" s="649">
        <v>2706.0</v>
      </c>
      <c r="B637" s="649">
        <v>0.0</v>
      </c>
      <c r="C637" s="649">
        <v>10.54</v>
      </c>
      <c r="D637" s="649">
        <v>5.253</v>
      </c>
      <c r="E637" s="649">
        <v>16.91</v>
      </c>
      <c r="F637" s="649">
        <v>14.39</v>
      </c>
      <c r="G637" s="649">
        <v>1.268</v>
      </c>
      <c r="H637" s="649">
        <v>1.01</v>
      </c>
      <c r="I637" s="649">
        <v>11.543</v>
      </c>
      <c r="J637" s="649">
        <v>14.102</v>
      </c>
      <c r="K637" s="649">
        <v>1.0</v>
      </c>
      <c r="L637" s="649">
        <v>-1.0</v>
      </c>
      <c r="M637" s="649">
        <v>-1.0</v>
      </c>
      <c r="N637" s="649">
        <v>-1.0</v>
      </c>
      <c r="O637" s="649">
        <v>-1.0</v>
      </c>
      <c r="P637" s="649">
        <v>-1.0</v>
      </c>
      <c r="Q637" s="649">
        <v>1.0</v>
      </c>
      <c r="R637" s="649">
        <v>0.0</v>
      </c>
      <c r="S637" s="649">
        <v>-1.0</v>
      </c>
      <c r="T637" s="649">
        <v>14.25</v>
      </c>
      <c r="U637" s="649">
        <v>14.205</v>
      </c>
      <c r="V637" s="649">
        <v>14.154</v>
      </c>
    </row>
    <row r="638">
      <c r="A638" s="649">
        <v>2707.0</v>
      </c>
      <c r="B638" s="649">
        <v>0.0</v>
      </c>
      <c r="C638" s="649">
        <v>10.54</v>
      </c>
      <c r="D638" s="649">
        <v>5.253</v>
      </c>
      <c r="E638" s="649">
        <v>16.91</v>
      </c>
      <c r="F638" s="649">
        <v>14.39</v>
      </c>
      <c r="G638" s="649">
        <v>1.265</v>
      </c>
      <c r="H638" s="649">
        <v>1.01</v>
      </c>
      <c r="I638" s="649">
        <v>18.505</v>
      </c>
      <c r="J638" s="649">
        <v>21.414</v>
      </c>
      <c r="K638" s="649">
        <v>-1.002</v>
      </c>
      <c r="L638" s="649">
        <v>-1.0</v>
      </c>
      <c r="M638" s="649">
        <v>-1.0</v>
      </c>
      <c r="N638" s="649">
        <v>1.0</v>
      </c>
      <c r="O638" s="649">
        <v>-1.0</v>
      </c>
      <c r="P638" s="649">
        <v>-1.0</v>
      </c>
      <c r="Q638" s="649">
        <v>-1.0</v>
      </c>
      <c r="R638" s="649">
        <v>0.0</v>
      </c>
      <c r="S638" s="649">
        <v>-1.0</v>
      </c>
      <c r="T638" s="649">
        <v>21.625</v>
      </c>
      <c r="U638" s="649">
        <v>21.568</v>
      </c>
      <c r="V638" s="649">
        <v>21.538</v>
      </c>
    </row>
    <row r="639">
      <c r="A639" s="649">
        <v>2709.0</v>
      </c>
      <c r="B639" s="649">
        <v>0.0</v>
      </c>
      <c r="C639" s="649">
        <v>10.539</v>
      </c>
      <c r="D639" s="649">
        <v>5.253</v>
      </c>
      <c r="E639" s="649">
        <v>16.91</v>
      </c>
      <c r="F639" s="649">
        <v>14.39</v>
      </c>
      <c r="G639" s="649">
        <v>2.424</v>
      </c>
      <c r="H639" s="649">
        <v>1.01</v>
      </c>
      <c r="I639" s="649">
        <v>23.032</v>
      </c>
      <c r="J639" s="649">
        <v>51.092</v>
      </c>
      <c r="K639" s="649">
        <v>-1.0</v>
      </c>
      <c r="L639" s="649">
        <v>-1.0</v>
      </c>
      <c r="M639" s="649">
        <v>-1.0</v>
      </c>
      <c r="N639" s="649">
        <v>-1.0</v>
      </c>
      <c r="O639" s="649">
        <v>1.0</v>
      </c>
      <c r="P639" s="649">
        <v>-1.0</v>
      </c>
      <c r="Q639" s="649">
        <v>-1.0</v>
      </c>
      <c r="R639" s="649">
        <v>0.0</v>
      </c>
      <c r="S639" s="649">
        <v>-1.0</v>
      </c>
      <c r="T639" s="649">
        <v>51.563</v>
      </c>
      <c r="U639" s="649">
        <v>51.437</v>
      </c>
      <c r="V639" s="649">
        <v>51.323</v>
      </c>
    </row>
    <row r="640">
      <c r="A640" s="649">
        <v>2710.0</v>
      </c>
      <c r="B640" s="649">
        <v>0.0</v>
      </c>
      <c r="C640" s="649">
        <v>10.54</v>
      </c>
      <c r="D640" s="649">
        <v>5.253</v>
      </c>
      <c r="E640" s="649">
        <v>16.91</v>
      </c>
      <c r="F640" s="649">
        <v>14.39</v>
      </c>
      <c r="G640" s="649">
        <v>1.713</v>
      </c>
      <c r="H640" s="649">
        <v>1.01</v>
      </c>
      <c r="I640" s="649">
        <v>11.491</v>
      </c>
      <c r="J640" s="649">
        <v>15.732</v>
      </c>
      <c r="K640" s="649">
        <v>1.0</v>
      </c>
      <c r="L640" s="649">
        <v>-1.0</v>
      </c>
      <c r="M640" s="649">
        <v>-1.0</v>
      </c>
      <c r="N640" s="649">
        <v>-1.0</v>
      </c>
      <c r="O640" s="649">
        <v>-1.0</v>
      </c>
      <c r="P640" s="649">
        <v>-1.0</v>
      </c>
      <c r="Q640" s="649">
        <v>1.0</v>
      </c>
      <c r="R640" s="649">
        <v>0.0</v>
      </c>
      <c r="S640" s="649">
        <v>-1.0</v>
      </c>
      <c r="T640" s="649">
        <v>15.979</v>
      </c>
      <c r="U640" s="649">
        <v>15.925</v>
      </c>
      <c r="V640" s="649">
        <v>16.087</v>
      </c>
    </row>
    <row r="641">
      <c r="A641" s="649">
        <v>2711.0</v>
      </c>
      <c r="B641" s="649">
        <v>0.0</v>
      </c>
      <c r="C641" s="649">
        <v>10.54</v>
      </c>
      <c r="D641" s="649">
        <v>5.253</v>
      </c>
      <c r="E641" s="649">
        <v>16.91</v>
      </c>
      <c r="F641" s="649">
        <v>14.39</v>
      </c>
      <c r="G641" s="649">
        <v>0.567</v>
      </c>
      <c r="H641" s="649">
        <v>1.01</v>
      </c>
      <c r="I641" s="649">
        <v>33.364</v>
      </c>
      <c r="J641" s="649">
        <v>18.318</v>
      </c>
      <c r="K641" s="649">
        <v>1.0</v>
      </c>
      <c r="L641" s="649">
        <v>-1.0</v>
      </c>
      <c r="M641" s="649">
        <v>-1.0</v>
      </c>
      <c r="N641" s="649">
        <v>-1.0</v>
      </c>
      <c r="O641" s="649">
        <v>-1.0</v>
      </c>
      <c r="P641" s="649">
        <v>-1.0</v>
      </c>
      <c r="Q641" s="649">
        <v>5.0</v>
      </c>
      <c r="R641" s="649">
        <v>0.0</v>
      </c>
      <c r="S641" s="649">
        <v>-1.0</v>
      </c>
      <c r="T641" s="649">
        <v>18.437</v>
      </c>
      <c r="U641" s="649">
        <v>18.404</v>
      </c>
      <c r="V641" s="649">
        <v>18.34</v>
      </c>
    </row>
    <row r="642">
      <c r="A642" s="649">
        <v>2712.0</v>
      </c>
      <c r="B642" s="649">
        <v>0.0</v>
      </c>
      <c r="C642" s="649">
        <v>10.54</v>
      </c>
      <c r="D642" s="649">
        <v>5.253</v>
      </c>
      <c r="E642" s="649">
        <v>16.91</v>
      </c>
      <c r="F642" s="649">
        <v>14.39</v>
      </c>
      <c r="G642" s="649">
        <v>3.615</v>
      </c>
      <c r="H642" s="649">
        <v>1.01</v>
      </c>
      <c r="I642" s="649">
        <v>4.936</v>
      </c>
      <c r="J642" s="649">
        <v>17.075</v>
      </c>
      <c r="K642" s="649">
        <v>1.0</v>
      </c>
      <c r="L642" s="649">
        <v>-1.0</v>
      </c>
      <c r="M642" s="649">
        <v>-1.0</v>
      </c>
      <c r="N642" s="649">
        <v>-1.0</v>
      </c>
      <c r="O642" s="649">
        <v>-1.0</v>
      </c>
      <c r="P642" s="649">
        <v>-1.0</v>
      </c>
      <c r="Q642" s="649">
        <v>1.0</v>
      </c>
      <c r="R642" s="649">
        <v>0.0</v>
      </c>
      <c r="S642" s="649">
        <v>-1.0</v>
      </c>
      <c r="T642" s="649">
        <v>17.339</v>
      </c>
      <c r="U642" s="649">
        <v>17.275</v>
      </c>
      <c r="V642" s="649">
        <v>17.244</v>
      </c>
    </row>
    <row r="643">
      <c r="A643" s="649">
        <v>2713.0</v>
      </c>
      <c r="B643" s="649">
        <v>0.0</v>
      </c>
      <c r="C643" s="649">
        <v>10.54</v>
      </c>
      <c r="D643" s="649">
        <v>5.253</v>
      </c>
      <c r="E643" s="649">
        <v>16.91</v>
      </c>
      <c r="F643" s="649">
        <v>14.39</v>
      </c>
      <c r="G643" s="649">
        <v>3.661</v>
      </c>
      <c r="H643" s="649">
        <v>2.01</v>
      </c>
      <c r="I643" s="649">
        <v>14.271</v>
      </c>
      <c r="J643" s="649">
        <v>49.3</v>
      </c>
      <c r="K643" s="649">
        <v>0.997</v>
      </c>
      <c r="L643" s="649">
        <v>-1.0</v>
      </c>
      <c r="M643" s="649">
        <v>-1.0</v>
      </c>
      <c r="N643" s="649">
        <v>-1.0</v>
      </c>
      <c r="O643" s="649">
        <v>-1.0</v>
      </c>
      <c r="P643" s="649">
        <v>-1.0</v>
      </c>
      <c r="Q643" s="649">
        <v>1.0</v>
      </c>
      <c r="R643" s="649">
        <v>0.0</v>
      </c>
      <c r="S643" s="649">
        <v>-1.0</v>
      </c>
      <c r="T643" s="649">
        <v>49.784</v>
      </c>
      <c r="U643" s="649">
        <v>49.644</v>
      </c>
      <c r="V643" s="649">
        <v>49.535</v>
      </c>
    </row>
    <row r="644">
      <c r="A644" s="649">
        <v>2714.0</v>
      </c>
      <c r="B644" s="649">
        <v>0.0</v>
      </c>
      <c r="C644" s="649">
        <v>10.54</v>
      </c>
      <c r="D644" s="649">
        <v>5.253</v>
      </c>
      <c r="E644" s="649">
        <v>16.91</v>
      </c>
      <c r="F644" s="649">
        <v>14.39</v>
      </c>
      <c r="G644" s="649">
        <v>3.915</v>
      </c>
      <c r="H644" s="649">
        <v>2.01</v>
      </c>
      <c r="I644" s="649">
        <v>14.379</v>
      </c>
      <c r="J644" s="649">
        <v>54.987</v>
      </c>
      <c r="K644" s="649">
        <v>0.997</v>
      </c>
      <c r="L644" s="649">
        <v>-1.0</v>
      </c>
      <c r="M644" s="649">
        <v>-1.0</v>
      </c>
      <c r="N644" s="649">
        <v>-1.0</v>
      </c>
      <c r="O644" s="649">
        <v>-1.0</v>
      </c>
      <c r="P644" s="649">
        <v>-1.0</v>
      </c>
      <c r="Q644" s="649">
        <v>1.0</v>
      </c>
      <c r="R644" s="649">
        <v>0.0</v>
      </c>
      <c r="S644" s="649">
        <v>-1.0</v>
      </c>
      <c r="T644" s="649">
        <v>55.277</v>
      </c>
      <c r="U644" s="649">
        <v>55.14</v>
      </c>
      <c r="V644" s="649">
        <v>55.092</v>
      </c>
    </row>
    <row r="645">
      <c r="A645" s="649">
        <v>2715.0</v>
      </c>
      <c r="B645" s="649">
        <v>0.0</v>
      </c>
      <c r="C645" s="649">
        <v>10.54</v>
      </c>
      <c r="D645" s="649">
        <v>5.253</v>
      </c>
      <c r="E645" s="649">
        <v>16.91</v>
      </c>
      <c r="F645" s="649">
        <v>14.39</v>
      </c>
      <c r="G645" s="649">
        <v>3.648</v>
      </c>
      <c r="H645" s="649">
        <v>2.01</v>
      </c>
      <c r="I645" s="649">
        <v>14.249</v>
      </c>
      <c r="J645" s="649">
        <v>48.695</v>
      </c>
      <c r="K645" s="649">
        <v>0.997</v>
      </c>
      <c r="L645" s="649">
        <v>-1.0</v>
      </c>
      <c r="M645" s="649">
        <v>-1.0</v>
      </c>
      <c r="N645" s="649">
        <v>-1.0</v>
      </c>
      <c r="O645" s="649">
        <v>-1.0</v>
      </c>
      <c r="P645" s="649">
        <v>-1.0</v>
      </c>
      <c r="Q645" s="649">
        <v>1.0</v>
      </c>
      <c r="R645" s="649">
        <v>0.0</v>
      </c>
      <c r="S645" s="649">
        <v>-1.0</v>
      </c>
      <c r="T645" s="649">
        <v>49.011</v>
      </c>
      <c r="U645" s="649">
        <v>48.886</v>
      </c>
      <c r="V645" s="649">
        <v>48.959</v>
      </c>
    </row>
    <row r="646">
      <c r="A646" s="649">
        <v>2716.0</v>
      </c>
      <c r="B646" s="649">
        <v>0.0</v>
      </c>
      <c r="C646" s="649">
        <v>10.54</v>
      </c>
      <c r="D646" s="649">
        <v>5.253</v>
      </c>
      <c r="E646" s="649">
        <v>16.91</v>
      </c>
      <c r="F646" s="649">
        <v>14.39</v>
      </c>
      <c r="G646" s="649">
        <v>1.219</v>
      </c>
      <c r="H646" s="649">
        <v>2.01</v>
      </c>
      <c r="I646" s="649">
        <v>14.139</v>
      </c>
      <c r="J646" s="649">
        <v>15.573</v>
      </c>
      <c r="K646" s="649">
        <v>0.999</v>
      </c>
      <c r="L646" s="649">
        <v>-1.0</v>
      </c>
      <c r="M646" s="649">
        <v>-1.0</v>
      </c>
      <c r="N646" s="649">
        <v>-1.0</v>
      </c>
      <c r="O646" s="649">
        <v>-1.0</v>
      </c>
      <c r="P646" s="649">
        <v>-1.0</v>
      </c>
      <c r="Q646" s="649">
        <v>1.0</v>
      </c>
      <c r="R646" s="649">
        <v>0.0</v>
      </c>
      <c r="S646" s="649">
        <v>-1.0</v>
      </c>
      <c r="T646" s="649">
        <v>15.671</v>
      </c>
      <c r="U646" s="649">
        <v>15.631</v>
      </c>
      <c r="V646" s="649">
        <v>15.698</v>
      </c>
    </row>
    <row r="647">
      <c r="A647" s="649">
        <v>2717.0</v>
      </c>
      <c r="B647" s="649">
        <v>0.0</v>
      </c>
      <c r="C647" s="649">
        <v>10.54</v>
      </c>
      <c r="D647" s="649">
        <v>5.253</v>
      </c>
      <c r="E647" s="649">
        <v>16.91</v>
      </c>
      <c r="F647" s="649">
        <v>14.39</v>
      </c>
      <c r="G647" s="649">
        <v>2.22</v>
      </c>
      <c r="H647" s="649">
        <v>2.01</v>
      </c>
      <c r="I647" s="649">
        <v>14.142</v>
      </c>
      <c r="J647" s="649">
        <v>26.109</v>
      </c>
      <c r="K647" s="649">
        <v>0.998</v>
      </c>
      <c r="L647" s="649">
        <v>-1.0</v>
      </c>
      <c r="M647" s="649">
        <v>-1.0</v>
      </c>
      <c r="N647" s="649">
        <v>-1.0</v>
      </c>
      <c r="O647" s="649">
        <v>-1.0</v>
      </c>
      <c r="P647" s="649">
        <v>-1.0</v>
      </c>
      <c r="Q647" s="649">
        <v>1.0</v>
      </c>
      <c r="R647" s="649">
        <v>0.0</v>
      </c>
      <c r="S647" s="649">
        <v>-1.0</v>
      </c>
      <c r="T647" s="649">
        <v>26.318</v>
      </c>
      <c r="U647" s="649">
        <v>26.251</v>
      </c>
      <c r="V647" s="649">
        <v>26.509</v>
      </c>
    </row>
    <row r="648">
      <c r="A648" s="649">
        <v>2718.0</v>
      </c>
      <c r="B648" s="649">
        <v>0.0</v>
      </c>
      <c r="C648" s="649">
        <v>10.54</v>
      </c>
      <c r="D648" s="649">
        <v>5.253</v>
      </c>
      <c r="E648" s="649">
        <v>16.91</v>
      </c>
      <c r="F648" s="649">
        <v>14.39</v>
      </c>
      <c r="G648" s="649">
        <v>1.856</v>
      </c>
      <c r="H648" s="649">
        <v>2.01</v>
      </c>
      <c r="I648" s="649">
        <v>14.032</v>
      </c>
      <c r="J648" s="649">
        <v>24.259</v>
      </c>
      <c r="K648" s="649">
        <v>0.996</v>
      </c>
      <c r="L648" s="649">
        <v>-1.0</v>
      </c>
      <c r="M648" s="649">
        <v>-1.0</v>
      </c>
      <c r="N648" s="649">
        <v>-1.0</v>
      </c>
      <c r="O648" s="649">
        <v>-1.0</v>
      </c>
      <c r="P648" s="649">
        <v>-1.0</v>
      </c>
      <c r="Q648" s="649">
        <v>1.0</v>
      </c>
      <c r="R648" s="649">
        <v>0.0</v>
      </c>
      <c r="S648" s="649">
        <v>-1.0</v>
      </c>
      <c r="T648" s="649">
        <v>24.571</v>
      </c>
      <c r="U648" s="649">
        <v>24.511</v>
      </c>
      <c r="V648" s="649">
        <v>24.405</v>
      </c>
    </row>
    <row r="649">
      <c r="A649" s="649">
        <v>2719.0</v>
      </c>
      <c r="B649" s="649">
        <v>0.0</v>
      </c>
      <c r="C649" s="649">
        <v>10.539</v>
      </c>
      <c r="D649" s="649">
        <v>5.253</v>
      </c>
      <c r="E649" s="649">
        <v>16.91</v>
      </c>
      <c r="F649" s="649">
        <v>14.39</v>
      </c>
      <c r="G649" s="649">
        <v>2.109</v>
      </c>
      <c r="H649" s="649">
        <v>2.01</v>
      </c>
      <c r="I649" s="649">
        <v>14.177</v>
      </c>
      <c r="J649" s="649">
        <v>28.462</v>
      </c>
      <c r="K649" s="649">
        <v>0.992</v>
      </c>
      <c r="L649" s="649">
        <v>-1.0</v>
      </c>
      <c r="M649" s="649">
        <v>-1.0</v>
      </c>
      <c r="N649" s="649">
        <v>-1.0</v>
      </c>
      <c r="O649" s="649">
        <v>-1.0</v>
      </c>
      <c r="P649" s="649">
        <v>-1.0</v>
      </c>
      <c r="Q649" s="649">
        <v>1.0</v>
      </c>
      <c r="R649" s="649">
        <v>0.0</v>
      </c>
      <c r="S649" s="649">
        <v>-1.0</v>
      </c>
      <c r="T649" s="649">
        <v>28.825</v>
      </c>
      <c r="U649" s="649">
        <v>28.748</v>
      </c>
      <c r="V649" s="649">
        <v>28.58</v>
      </c>
    </row>
    <row r="650">
      <c r="A650" s="649">
        <v>2720.0</v>
      </c>
      <c r="B650" s="649">
        <v>0.0</v>
      </c>
      <c r="C650" s="649">
        <v>10.539</v>
      </c>
      <c r="D650" s="649">
        <v>5.253</v>
      </c>
      <c r="E650" s="649">
        <v>16.91</v>
      </c>
      <c r="F650" s="649">
        <v>14.39</v>
      </c>
      <c r="G650" s="649">
        <v>3.668</v>
      </c>
      <c r="H650" s="649">
        <v>2.01</v>
      </c>
      <c r="I650" s="649">
        <v>14.086</v>
      </c>
      <c r="J650" s="649">
        <v>46.844</v>
      </c>
      <c r="K650" s="649">
        <v>0.996</v>
      </c>
      <c r="L650" s="649">
        <v>-1.0</v>
      </c>
      <c r="M650" s="649">
        <v>-1.0</v>
      </c>
      <c r="N650" s="649">
        <v>-1.0</v>
      </c>
      <c r="O650" s="649">
        <v>-1.0</v>
      </c>
      <c r="P650" s="649">
        <v>-1.0</v>
      </c>
      <c r="Q650" s="649">
        <v>1.0</v>
      </c>
      <c r="R650" s="649">
        <v>0.0</v>
      </c>
      <c r="S650" s="649">
        <v>-1.0</v>
      </c>
      <c r="T650" s="649">
        <v>47.517</v>
      </c>
      <c r="U650" s="649">
        <v>47.387</v>
      </c>
      <c r="V650" s="649">
        <v>47.224</v>
      </c>
    </row>
    <row r="651">
      <c r="A651" s="649">
        <v>2721.0</v>
      </c>
      <c r="B651" s="649">
        <v>0.0</v>
      </c>
      <c r="C651" s="649">
        <v>10.539</v>
      </c>
      <c r="D651" s="649">
        <v>5.253</v>
      </c>
      <c r="E651" s="649">
        <v>16.91</v>
      </c>
      <c r="F651" s="649">
        <v>14.39</v>
      </c>
      <c r="G651" s="649">
        <v>4.471</v>
      </c>
      <c r="H651" s="649">
        <v>2.01</v>
      </c>
      <c r="I651" s="649">
        <v>14.116</v>
      </c>
      <c r="J651" s="649">
        <v>49.754</v>
      </c>
      <c r="K651" s="649">
        <v>0.997</v>
      </c>
      <c r="L651" s="649">
        <v>-1.0</v>
      </c>
      <c r="M651" s="649">
        <v>-1.0</v>
      </c>
      <c r="N651" s="649">
        <v>-1.0</v>
      </c>
      <c r="O651" s="649">
        <v>-1.0</v>
      </c>
      <c r="P651" s="649">
        <v>-1.0</v>
      </c>
      <c r="Q651" s="649">
        <v>1.0</v>
      </c>
      <c r="R651" s="649">
        <v>0.0</v>
      </c>
      <c r="S651" s="649">
        <v>-1.0</v>
      </c>
      <c r="T651" s="649">
        <v>50.569</v>
      </c>
      <c r="U651" s="649">
        <v>50.432</v>
      </c>
      <c r="V651" s="649">
        <v>50.743</v>
      </c>
    </row>
    <row r="652">
      <c r="A652" s="649">
        <v>2722.0</v>
      </c>
      <c r="B652" s="649">
        <v>0.0</v>
      </c>
      <c r="C652" s="649">
        <v>10.539</v>
      </c>
      <c r="D652" s="649">
        <v>5.253</v>
      </c>
      <c r="E652" s="649">
        <v>16.91</v>
      </c>
      <c r="F652" s="649">
        <v>14.39</v>
      </c>
      <c r="G652" s="649">
        <v>1.735</v>
      </c>
      <c r="H652" s="649">
        <v>2.01</v>
      </c>
      <c r="I652" s="649">
        <v>9.533</v>
      </c>
      <c r="J652" s="649">
        <v>14.898</v>
      </c>
      <c r="K652" s="649">
        <v>0.999</v>
      </c>
      <c r="L652" s="649">
        <v>-1.0</v>
      </c>
      <c r="M652" s="649">
        <v>-1.0</v>
      </c>
      <c r="N652" s="649">
        <v>-1.0</v>
      </c>
      <c r="O652" s="649">
        <v>-1.0</v>
      </c>
      <c r="P652" s="649">
        <v>-1.0</v>
      </c>
      <c r="Q652" s="649">
        <v>1.0</v>
      </c>
      <c r="R652" s="649">
        <v>0.0</v>
      </c>
      <c r="S652" s="649">
        <v>-1.0</v>
      </c>
      <c r="T652" s="649">
        <v>15.143</v>
      </c>
      <c r="U652" s="649">
        <v>15.095</v>
      </c>
      <c r="V652" s="649">
        <v>15.091</v>
      </c>
    </row>
    <row r="653">
      <c r="A653" s="649">
        <v>2723.0</v>
      </c>
      <c r="B653" s="649">
        <v>0.0</v>
      </c>
      <c r="C653" s="649">
        <v>10.539</v>
      </c>
      <c r="D653" s="649">
        <v>5.253</v>
      </c>
      <c r="E653" s="649">
        <v>16.91</v>
      </c>
      <c r="F653" s="649">
        <v>14.39</v>
      </c>
      <c r="G653" s="649">
        <v>1.211</v>
      </c>
      <c r="H653" s="649">
        <v>2.01</v>
      </c>
      <c r="I653" s="649">
        <v>4.919</v>
      </c>
      <c r="J653" s="649">
        <v>5.779</v>
      </c>
      <c r="K653" s="649">
        <v>1.0</v>
      </c>
      <c r="L653" s="649">
        <v>-1.0</v>
      </c>
      <c r="M653" s="649">
        <v>-1.0</v>
      </c>
      <c r="N653" s="649">
        <v>-1.0</v>
      </c>
      <c r="O653" s="649">
        <v>-1.0</v>
      </c>
      <c r="P653" s="649">
        <v>-1.0</v>
      </c>
      <c r="Q653" s="649">
        <v>1.0</v>
      </c>
      <c r="R653" s="649">
        <v>0.0</v>
      </c>
      <c r="S653" s="649">
        <v>-1.0</v>
      </c>
      <c r="T653" s="649">
        <v>5.879</v>
      </c>
      <c r="U653" s="649">
        <v>5.857</v>
      </c>
      <c r="V653" s="649">
        <v>5.822</v>
      </c>
    </row>
    <row r="654">
      <c r="A654" s="649">
        <v>2724.0</v>
      </c>
      <c r="B654" s="649">
        <v>0.0</v>
      </c>
      <c r="C654" s="649">
        <v>10.539</v>
      </c>
      <c r="D654" s="649">
        <v>5.253</v>
      </c>
      <c r="E654" s="649">
        <v>16.91</v>
      </c>
      <c r="F654" s="649">
        <v>14.39</v>
      </c>
      <c r="G654" s="649">
        <v>1.243</v>
      </c>
      <c r="H654" s="649">
        <v>2.01</v>
      </c>
      <c r="I654" s="649">
        <v>14.031</v>
      </c>
      <c r="J654" s="649">
        <v>15.811</v>
      </c>
      <c r="K654" s="649">
        <v>-0.336</v>
      </c>
      <c r="L654" s="649">
        <v>-1.0</v>
      </c>
      <c r="M654" s="649">
        <v>-1.0</v>
      </c>
      <c r="N654" s="649">
        <v>3.0</v>
      </c>
      <c r="O654" s="649">
        <v>-1.0</v>
      </c>
      <c r="P654" s="649">
        <v>-1.0</v>
      </c>
      <c r="Q654" s="649">
        <v>-1.0</v>
      </c>
      <c r="R654" s="649">
        <v>0.0</v>
      </c>
      <c r="S654" s="649">
        <v>-1.0</v>
      </c>
      <c r="T654" s="649">
        <v>16.034</v>
      </c>
      <c r="U654" s="649">
        <v>15.989</v>
      </c>
      <c r="V654" s="649">
        <v>15.938</v>
      </c>
    </row>
    <row r="655">
      <c r="A655" s="649">
        <v>2725.0</v>
      </c>
      <c r="B655" s="649">
        <v>0.0</v>
      </c>
      <c r="C655" s="649">
        <v>10.539</v>
      </c>
      <c r="D655" s="649">
        <v>5.253</v>
      </c>
      <c r="E655" s="649">
        <v>16.91</v>
      </c>
      <c r="F655" s="649">
        <v>14.39</v>
      </c>
      <c r="G655" s="649">
        <v>2.393</v>
      </c>
      <c r="H655" s="649">
        <v>2.01</v>
      </c>
      <c r="I655" s="649">
        <v>9.565</v>
      </c>
      <c r="J655" s="649">
        <v>22.179</v>
      </c>
      <c r="K655" s="649">
        <v>-1.0</v>
      </c>
      <c r="L655" s="649">
        <v>-1.0</v>
      </c>
      <c r="M655" s="649">
        <v>-1.0</v>
      </c>
      <c r="N655" s="649">
        <v>-1.0</v>
      </c>
      <c r="O655" s="649">
        <v>1.0</v>
      </c>
      <c r="P655" s="649">
        <v>-1.0</v>
      </c>
      <c r="Q655" s="649">
        <v>-1.0</v>
      </c>
      <c r="R655" s="649">
        <v>0.0</v>
      </c>
      <c r="S655" s="649">
        <v>-1.0</v>
      </c>
      <c r="T655" s="649">
        <v>22.469</v>
      </c>
      <c r="U655" s="649">
        <v>22.407</v>
      </c>
      <c r="V655" s="649">
        <v>22.261</v>
      </c>
    </row>
    <row r="656">
      <c r="A656" s="649">
        <v>2726.0</v>
      </c>
      <c r="B656" s="649">
        <v>0.0</v>
      </c>
      <c r="C656" s="649">
        <v>10.539</v>
      </c>
      <c r="D656" s="649">
        <v>5.253</v>
      </c>
      <c r="E656" s="649">
        <v>16.91</v>
      </c>
      <c r="F656" s="649">
        <v>14.39</v>
      </c>
      <c r="G656" s="649">
        <v>1.42</v>
      </c>
      <c r="H656" s="649">
        <v>2.01</v>
      </c>
      <c r="I656" s="649">
        <v>4.894</v>
      </c>
      <c r="J656" s="649">
        <v>5.765</v>
      </c>
      <c r="K656" s="649">
        <v>1.0</v>
      </c>
      <c r="L656" s="649">
        <v>-1.0</v>
      </c>
      <c r="M656" s="649">
        <v>-1.0</v>
      </c>
      <c r="N656" s="649">
        <v>-1.0</v>
      </c>
      <c r="O656" s="649">
        <v>-1.0</v>
      </c>
      <c r="P656" s="649">
        <v>-1.0</v>
      </c>
      <c r="Q656" s="649">
        <v>1.0</v>
      </c>
      <c r="R656" s="649">
        <v>0.0</v>
      </c>
      <c r="S656" s="649">
        <v>-1.0</v>
      </c>
      <c r="T656" s="649">
        <v>5.923</v>
      </c>
      <c r="U656" s="649">
        <v>5.902</v>
      </c>
      <c r="V656" s="649">
        <v>6.024</v>
      </c>
    </row>
    <row r="657">
      <c r="A657" s="649">
        <v>2727.0</v>
      </c>
      <c r="B657" s="649">
        <v>0.0</v>
      </c>
      <c r="C657" s="649">
        <v>10.539</v>
      </c>
      <c r="D657" s="649">
        <v>5.253</v>
      </c>
      <c r="E657" s="649">
        <v>16.91</v>
      </c>
      <c r="F657" s="649">
        <v>14.39</v>
      </c>
      <c r="G657" s="649">
        <v>0.713</v>
      </c>
      <c r="H657" s="649">
        <v>2.01</v>
      </c>
      <c r="I657" s="649">
        <v>14.175</v>
      </c>
      <c r="J657" s="649">
        <v>9.766</v>
      </c>
      <c r="K657" s="649">
        <v>0.999</v>
      </c>
      <c r="L657" s="649">
        <v>-1.0</v>
      </c>
      <c r="M657" s="649">
        <v>-1.0</v>
      </c>
      <c r="N657" s="649">
        <v>-1.0</v>
      </c>
      <c r="O657" s="649">
        <v>-1.0</v>
      </c>
      <c r="P657" s="649">
        <v>-1.0</v>
      </c>
      <c r="Q657" s="649">
        <v>5.0</v>
      </c>
      <c r="R657" s="649">
        <v>0.0</v>
      </c>
      <c r="S657" s="649">
        <v>-1.0</v>
      </c>
      <c r="T657" s="649">
        <v>9.895</v>
      </c>
      <c r="U657" s="649">
        <v>9.875</v>
      </c>
      <c r="V657" s="649">
        <v>9.793</v>
      </c>
    </row>
    <row r="658">
      <c r="A658" s="649">
        <v>2728.0</v>
      </c>
      <c r="B658" s="649">
        <v>0.0</v>
      </c>
      <c r="C658" s="649">
        <v>10.539</v>
      </c>
      <c r="D658" s="649">
        <v>5.253</v>
      </c>
      <c r="E658" s="649">
        <v>16.91</v>
      </c>
      <c r="F658" s="649">
        <v>14.39</v>
      </c>
      <c r="G658" s="649">
        <v>0.608</v>
      </c>
      <c r="H658" s="649">
        <v>26.98</v>
      </c>
      <c r="I658" s="649">
        <v>34.128</v>
      </c>
      <c r="J658" s="649">
        <v>20.765</v>
      </c>
      <c r="K658" s="649">
        <v>0.997</v>
      </c>
      <c r="L658" s="649">
        <v>-1.0</v>
      </c>
      <c r="M658" s="649">
        <v>-1.0</v>
      </c>
      <c r="N658" s="649">
        <v>-1.0</v>
      </c>
      <c r="O658" s="649">
        <v>-1.0</v>
      </c>
      <c r="P658" s="649">
        <v>-1.0</v>
      </c>
      <c r="Q658" s="649">
        <v>1.0</v>
      </c>
      <c r="R658" s="649">
        <v>0.0</v>
      </c>
      <c r="S658" s="649">
        <v>-1.0</v>
      </c>
      <c r="T658" s="649">
        <v>20.909</v>
      </c>
      <c r="U658" s="649">
        <v>20.879</v>
      </c>
      <c r="V658" s="649">
        <v>20.765</v>
      </c>
    </row>
    <row r="659">
      <c r="A659" s="649">
        <v>2729.0</v>
      </c>
      <c r="B659" s="649">
        <v>0.0</v>
      </c>
      <c r="C659" s="649">
        <v>10.539</v>
      </c>
      <c r="D659" s="649">
        <v>5.253</v>
      </c>
      <c r="E659" s="649">
        <v>16.91</v>
      </c>
      <c r="F659" s="649">
        <v>14.39</v>
      </c>
      <c r="G659" s="649">
        <v>0.664</v>
      </c>
      <c r="H659" s="649">
        <v>26.98</v>
      </c>
      <c r="I659" s="649">
        <v>16.888</v>
      </c>
      <c r="J659" s="649">
        <v>10.713</v>
      </c>
      <c r="K659" s="649">
        <v>1.0</v>
      </c>
      <c r="L659" s="649">
        <v>-1.0</v>
      </c>
      <c r="M659" s="649">
        <v>-1.0</v>
      </c>
      <c r="N659" s="649">
        <v>-1.0</v>
      </c>
      <c r="O659" s="649">
        <v>-1.0</v>
      </c>
      <c r="P659" s="649">
        <v>-1.0</v>
      </c>
      <c r="Q659" s="649">
        <v>1.0</v>
      </c>
      <c r="R659" s="649">
        <v>0.0</v>
      </c>
      <c r="S659" s="649">
        <v>-1.0</v>
      </c>
      <c r="T659" s="649">
        <v>10.851</v>
      </c>
      <c r="U659" s="649">
        <v>10.83</v>
      </c>
      <c r="V659" s="649">
        <v>10.748</v>
      </c>
    </row>
    <row r="660">
      <c r="A660" s="649">
        <v>2730.0</v>
      </c>
      <c r="B660" s="649">
        <v>0.0</v>
      </c>
      <c r="C660" s="649">
        <v>10.538</v>
      </c>
      <c r="D660" s="649">
        <v>5.253</v>
      </c>
      <c r="E660" s="649">
        <v>16.91</v>
      </c>
      <c r="F660" s="649">
        <v>14.39</v>
      </c>
      <c r="G660" s="649">
        <v>3.863</v>
      </c>
      <c r="H660" s="649">
        <v>1.01</v>
      </c>
      <c r="I660" s="650" t="s">
        <v>1085</v>
      </c>
      <c r="J660" s="649">
        <v>0.998</v>
      </c>
      <c r="K660" s="649">
        <v>-1.0</v>
      </c>
      <c r="L660" s="649">
        <v>-1.0</v>
      </c>
      <c r="M660" s="649">
        <v>-1.0</v>
      </c>
      <c r="N660" s="649">
        <v>-1.0</v>
      </c>
      <c r="O660" s="649">
        <v>-1.0</v>
      </c>
      <c r="P660" s="649">
        <v>1.0</v>
      </c>
      <c r="Q660" s="649">
        <v>0.0</v>
      </c>
      <c r="R660" s="650" t="s">
        <v>1086</v>
      </c>
      <c r="U660" s="651"/>
      <c r="V660" s="651"/>
    </row>
    <row r="661">
      <c r="A661" s="649">
        <v>2731.0</v>
      </c>
      <c r="B661" s="649">
        <v>0.0</v>
      </c>
      <c r="C661" s="649">
        <v>10.54</v>
      </c>
      <c r="D661" s="649">
        <v>5.253</v>
      </c>
      <c r="E661" s="649">
        <v>16.91</v>
      </c>
      <c r="F661" s="649">
        <v>14.39</v>
      </c>
      <c r="G661" s="649">
        <v>4.399</v>
      </c>
      <c r="H661" s="649">
        <v>1.01</v>
      </c>
      <c r="I661" s="650" t="s">
        <v>1087</v>
      </c>
      <c r="J661" s="649">
        <v>0.998</v>
      </c>
      <c r="K661" s="649">
        <v>-1.0</v>
      </c>
      <c r="L661" s="649">
        <v>-1.0</v>
      </c>
      <c r="M661" s="649">
        <v>-1.0</v>
      </c>
      <c r="N661" s="649">
        <v>-1.0</v>
      </c>
      <c r="O661" s="649">
        <v>-1.0</v>
      </c>
      <c r="P661" s="649">
        <v>1.0</v>
      </c>
      <c r="Q661" s="649">
        <v>0.0</v>
      </c>
      <c r="R661" s="650" t="s">
        <v>1088</v>
      </c>
      <c r="U661" s="651"/>
      <c r="V661" s="651"/>
    </row>
    <row r="662">
      <c r="A662" s="649">
        <v>2767.0</v>
      </c>
      <c r="B662" s="649">
        <v>0.0</v>
      </c>
      <c r="C662" s="649">
        <v>10.54</v>
      </c>
      <c r="D662" s="649">
        <v>5.878</v>
      </c>
      <c r="E662" s="649">
        <v>16.48</v>
      </c>
      <c r="F662" s="649">
        <v>17.72</v>
      </c>
      <c r="G662" s="649">
        <v>4.068</v>
      </c>
      <c r="H662" s="649">
        <v>2.01</v>
      </c>
      <c r="I662" s="649">
        <v>18.876</v>
      </c>
      <c r="J662" s="649">
        <v>70.758</v>
      </c>
      <c r="K662" s="649">
        <v>0.998</v>
      </c>
      <c r="L662" s="649">
        <v>-1.0</v>
      </c>
      <c r="M662" s="649">
        <v>-1.0</v>
      </c>
      <c r="N662" s="649">
        <v>-1.0</v>
      </c>
      <c r="O662" s="649">
        <v>-1.0</v>
      </c>
      <c r="P662" s="649">
        <v>-1.0</v>
      </c>
      <c r="Q662" s="649">
        <v>1.0</v>
      </c>
      <c r="R662" s="649">
        <v>0.0</v>
      </c>
      <c r="S662" s="649">
        <v>-1.0</v>
      </c>
      <c r="T662" s="649">
        <v>71.463</v>
      </c>
      <c r="U662" s="649">
        <v>71.29</v>
      </c>
      <c r="V662" s="649">
        <v>71.13</v>
      </c>
    </row>
    <row r="663">
      <c r="A663" s="649">
        <v>2768.0</v>
      </c>
      <c r="B663" s="649">
        <v>0.0</v>
      </c>
      <c r="C663" s="649">
        <v>10.539</v>
      </c>
      <c r="D663" s="649">
        <v>5.878</v>
      </c>
      <c r="E663" s="649">
        <v>16.48</v>
      </c>
      <c r="F663" s="649">
        <v>17.72</v>
      </c>
      <c r="G663" s="649">
        <v>3.606</v>
      </c>
      <c r="H663" s="649">
        <v>2.01</v>
      </c>
      <c r="I663" s="649">
        <v>18.952</v>
      </c>
      <c r="J663" s="649">
        <v>52.311</v>
      </c>
      <c r="K663" s="649">
        <v>0.999</v>
      </c>
      <c r="L663" s="649">
        <v>-1.0</v>
      </c>
      <c r="M663" s="649">
        <v>-1.0</v>
      </c>
      <c r="N663" s="649">
        <v>-1.0</v>
      </c>
      <c r="O663" s="649">
        <v>-1.0</v>
      </c>
      <c r="P663" s="649">
        <v>-1.0</v>
      </c>
      <c r="Q663" s="649">
        <v>1.0</v>
      </c>
      <c r="R663" s="649">
        <v>0.0</v>
      </c>
      <c r="S663" s="649">
        <v>-1.0</v>
      </c>
      <c r="T663" s="649">
        <v>53.087</v>
      </c>
      <c r="U663" s="649">
        <v>52.935</v>
      </c>
      <c r="V663" s="649">
        <v>53.28</v>
      </c>
    </row>
    <row r="664">
      <c r="A664" s="649">
        <v>2769.0</v>
      </c>
      <c r="B664" s="649">
        <v>0.0</v>
      </c>
      <c r="C664" s="649">
        <v>10.539</v>
      </c>
      <c r="D664" s="649">
        <v>5.878</v>
      </c>
      <c r="E664" s="649">
        <v>16.48</v>
      </c>
      <c r="F664" s="649">
        <v>17.72</v>
      </c>
      <c r="G664" s="649">
        <v>3.728</v>
      </c>
      <c r="H664" s="649">
        <v>2.01</v>
      </c>
      <c r="I664" s="649">
        <v>19.528</v>
      </c>
      <c r="J664" s="649">
        <v>68.315</v>
      </c>
      <c r="K664" s="649">
        <v>0.999</v>
      </c>
      <c r="L664" s="649">
        <v>-1.0</v>
      </c>
      <c r="M664" s="649">
        <v>-1.0</v>
      </c>
      <c r="N664" s="649">
        <v>-1.0</v>
      </c>
      <c r="O664" s="649">
        <v>-1.0</v>
      </c>
      <c r="P664" s="649">
        <v>-1.0</v>
      </c>
      <c r="Q664" s="649">
        <v>1.0</v>
      </c>
      <c r="R664" s="649">
        <v>0.0</v>
      </c>
      <c r="S664" s="649">
        <v>-1.0</v>
      </c>
      <c r="T664" s="649">
        <v>69.081</v>
      </c>
      <c r="U664" s="649">
        <v>68.884</v>
      </c>
      <c r="V664" s="649">
        <v>68.652</v>
      </c>
    </row>
    <row r="665">
      <c r="A665" s="649">
        <v>2770.0</v>
      </c>
      <c r="B665" s="649">
        <v>0.0</v>
      </c>
      <c r="C665" s="649">
        <v>10.539</v>
      </c>
      <c r="D665" s="649">
        <v>5.878</v>
      </c>
      <c r="E665" s="649">
        <v>16.48</v>
      </c>
      <c r="F665" s="649">
        <v>17.72</v>
      </c>
      <c r="G665" s="649">
        <v>3.878</v>
      </c>
      <c r="H665" s="649">
        <v>2.01</v>
      </c>
      <c r="I665" s="649">
        <v>19.592</v>
      </c>
      <c r="J665" s="649">
        <v>71.7</v>
      </c>
      <c r="K665" s="649">
        <v>0.998</v>
      </c>
      <c r="L665" s="649">
        <v>-1.0</v>
      </c>
      <c r="M665" s="649">
        <v>-1.0</v>
      </c>
      <c r="N665" s="649">
        <v>-1.0</v>
      </c>
      <c r="O665" s="649">
        <v>-1.0</v>
      </c>
      <c r="P665" s="649">
        <v>-1.0</v>
      </c>
      <c r="Q665" s="649">
        <v>1.0</v>
      </c>
      <c r="R665" s="649">
        <v>0.0</v>
      </c>
      <c r="S665" s="649">
        <v>-1.0</v>
      </c>
      <c r="T665" s="649">
        <v>72.365</v>
      </c>
      <c r="U665" s="649">
        <v>72.201</v>
      </c>
      <c r="V665" s="649">
        <v>72.026</v>
      </c>
    </row>
    <row r="666">
      <c r="A666" s="649">
        <v>2771.0</v>
      </c>
      <c r="B666" s="649">
        <v>0.0</v>
      </c>
      <c r="C666" s="649">
        <v>10.539</v>
      </c>
      <c r="D666" s="649">
        <v>5.878</v>
      </c>
      <c r="E666" s="649">
        <v>16.48</v>
      </c>
      <c r="F666" s="649">
        <v>17.72</v>
      </c>
      <c r="G666" s="649">
        <v>1.246</v>
      </c>
      <c r="H666" s="649">
        <v>2.01</v>
      </c>
      <c r="I666" s="649">
        <v>13.083</v>
      </c>
      <c r="J666" s="649">
        <v>15.876</v>
      </c>
      <c r="K666" s="649">
        <v>0.999</v>
      </c>
      <c r="L666" s="649">
        <v>-1.0</v>
      </c>
      <c r="M666" s="649">
        <v>-1.0</v>
      </c>
      <c r="N666" s="649">
        <v>-1.0</v>
      </c>
      <c r="O666" s="649">
        <v>-1.0</v>
      </c>
      <c r="P666" s="649">
        <v>-1.0</v>
      </c>
      <c r="Q666" s="649">
        <v>1.0</v>
      </c>
      <c r="R666" s="649">
        <v>0.0</v>
      </c>
      <c r="S666" s="649">
        <v>-1.0</v>
      </c>
      <c r="T666" s="649">
        <v>16.031</v>
      </c>
      <c r="U666" s="649">
        <v>15.997</v>
      </c>
      <c r="V666" s="649">
        <v>15.908</v>
      </c>
    </row>
    <row r="667">
      <c r="A667" s="649">
        <v>2772.0</v>
      </c>
      <c r="B667" s="649">
        <v>0.0</v>
      </c>
      <c r="C667" s="649">
        <v>10.539</v>
      </c>
      <c r="D667" s="649">
        <v>5.878</v>
      </c>
      <c r="E667" s="649">
        <v>16.48</v>
      </c>
      <c r="F667" s="649">
        <v>17.72</v>
      </c>
      <c r="G667" s="649">
        <v>1.562</v>
      </c>
      <c r="H667" s="649">
        <v>2.01</v>
      </c>
      <c r="I667" s="649">
        <v>6.745</v>
      </c>
      <c r="J667" s="649">
        <v>7.736</v>
      </c>
      <c r="K667" s="649">
        <v>1.0</v>
      </c>
      <c r="L667" s="649">
        <v>-1.0</v>
      </c>
      <c r="M667" s="649">
        <v>-1.0</v>
      </c>
      <c r="N667" s="649">
        <v>-1.0</v>
      </c>
      <c r="O667" s="649">
        <v>-1.0</v>
      </c>
      <c r="P667" s="649">
        <v>-1.0</v>
      </c>
      <c r="Q667" s="649">
        <v>1.0</v>
      </c>
      <c r="R667" s="649">
        <v>0.0</v>
      </c>
      <c r="S667" s="649">
        <v>-1.0</v>
      </c>
      <c r="T667" s="649">
        <v>7.989</v>
      </c>
      <c r="U667" s="649">
        <v>7.964</v>
      </c>
      <c r="V667" s="649">
        <v>8.169</v>
      </c>
    </row>
    <row r="668">
      <c r="A668" s="649">
        <v>2776.0</v>
      </c>
      <c r="B668" s="649">
        <v>0.0</v>
      </c>
      <c r="C668" s="649">
        <v>10.539</v>
      </c>
      <c r="D668" s="649">
        <v>5.878</v>
      </c>
      <c r="E668" s="649">
        <v>16.48</v>
      </c>
      <c r="F668" s="649">
        <v>17.72</v>
      </c>
      <c r="G668" s="649">
        <v>1.266</v>
      </c>
      <c r="H668" s="649">
        <v>2.01</v>
      </c>
      <c r="I668" s="649">
        <v>19.452</v>
      </c>
      <c r="J668" s="649">
        <v>23.001</v>
      </c>
      <c r="K668" s="649">
        <v>-0.337</v>
      </c>
      <c r="L668" s="649">
        <v>-1.0</v>
      </c>
      <c r="M668" s="649">
        <v>-1.0</v>
      </c>
      <c r="N668" s="649">
        <v>3.0</v>
      </c>
      <c r="O668" s="649">
        <v>-1.0</v>
      </c>
      <c r="P668" s="649">
        <v>-1.0</v>
      </c>
      <c r="Q668" s="649">
        <v>-1.0</v>
      </c>
      <c r="R668" s="649">
        <v>0.0</v>
      </c>
      <c r="S668" s="649">
        <v>-1.0</v>
      </c>
      <c r="T668" s="649">
        <v>23.281</v>
      </c>
      <c r="U668" s="649">
        <v>23.222</v>
      </c>
      <c r="V668" s="649">
        <v>23.084</v>
      </c>
    </row>
    <row r="669">
      <c r="A669" s="649">
        <v>2777.0</v>
      </c>
      <c r="B669" s="649">
        <v>0.0</v>
      </c>
      <c r="C669" s="649">
        <v>10.539</v>
      </c>
      <c r="D669" s="649">
        <v>5.878</v>
      </c>
      <c r="E669" s="649">
        <v>16.48</v>
      </c>
      <c r="F669" s="649">
        <v>17.72</v>
      </c>
      <c r="G669" s="649">
        <v>1.603</v>
      </c>
      <c r="H669" s="649">
        <v>2.01</v>
      </c>
      <c r="I669" s="649">
        <v>13.151</v>
      </c>
      <c r="J669" s="649">
        <v>19.173</v>
      </c>
      <c r="K669" s="649">
        <v>-1.003</v>
      </c>
      <c r="L669" s="649">
        <v>-1.0</v>
      </c>
      <c r="M669" s="649">
        <v>-1.0</v>
      </c>
      <c r="N669" s="649">
        <v>-1.0</v>
      </c>
      <c r="O669" s="649">
        <v>1.0</v>
      </c>
      <c r="P669" s="649">
        <v>-1.0</v>
      </c>
      <c r="Q669" s="649">
        <v>-1.0</v>
      </c>
      <c r="R669" s="649">
        <v>0.0</v>
      </c>
      <c r="S669" s="649">
        <v>-1.0</v>
      </c>
      <c r="T669" s="649">
        <v>19.431</v>
      </c>
      <c r="U669" s="649">
        <v>19.373</v>
      </c>
      <c r="V669" s="649">
        <v>19.323</v>
      </c>
    </row>
    <row r="670">
      <c r="A670" s="649">
        <v>2778.0</v>
      </c>
      <c r="B670" s="649">
        <v>0.0</v>
      </c>
      <c r="C670" s="649">
        <v>10.539</v>
      </c>
      <c r="D670" s="649">
        <v>5.878</v>
      </c>
      <c r="E670" s="649">
        <v>16.48</v>
      </c>
      <c r="F670" s="649">
        <v>17.72</v>
      </c>
      <c r="G670" s="649">
        <v>2.515</v>
      </c>
      <c r="H670" s="649">
        <v>2.01</v>
      </c>
      <c r="I670" s="649">
        <v>13.09</v>
      </c>
      <c r="J670" s="649">
        <v>30.618</v>
      </c>
      <c r="K670" s="649">
        <v>-1.001</v>
      </c>
      <c r="L670" s="649">
        <v>-1.0</v>
      </c>
      <c r="M670" s="649">
        <v>-1.0</v>
      </c>
      <c r="N670" s="649">
        <v>-1.0</v>
      </c>
      <c r="O670" s="649">
        <v>1.0</v>
      </c>
      <c r="P670" s="649">
        <v>-1.0</v>
      </c>
      <c r="Q670" s="649">
        <v>-1.0</v>
      </c>
      <c r="R670" s="649">
        <v>0.0</v>
      </c>
      <c r="S670" s="649">
        <v>-1.0</v>
      </c>
      <c r="T670" s="649">
        <v>31.03</v>
      </c>
      <c r="U670" s="649">
        <v>30.937</v>
      </c>
      <c r="V670" s="649">
        <v>30.799</v>
      </c>
    </row>
    <row r="671">
      <c r="A671" s="649">
        <v>2779.0</v>
      </c>
      <c r="B671" s="649">
        <v>0.0</v>
      </c>
      <c r="C671" s="649">
        <v>10.539</v>
      </c>
      <c r="D671" s="649">
        <v>5.878</v>
      </c>
      <c r="E671" s="649">
        <v>16.48</v>
      </c>
      <c r="F671" s="649">
        <v>17.72</v>
      </c>
      <c r="G671" s="649">
        <v>1.169</v>
      </c>
      <c r="H671" s="649">
        <v>2.01</v>
      </c>
      <c r="I671" s="649">
        <v>6.824</v>
      </c>
      <c r="J671" s="649">
        <v>7.98</v>
      </c>
      <c r="K671" s="649">
        <v>1.0</v>
      </c>
      <c r="L671" s="649">
        <v>-1.0</v>
      </c>
      <c r="M671" s="649">
        <v>-1.0</v>
      </c>
      <c r="N671" s="649">
        <v>-1.0</v>
      </c>
      <c r="O671" s="649">
        <v>-1.0</v>
      </c>
      <c r="P671" s="649">
        <v>-1.0</v>
      </c>
      <c r="Q671" s="649">
        <v>1.0</v>
      </c>
      <c r="R671" s="649">
        <v>0.0</v>
      </c>
      <c r="S671" s="649">
        <v>-1.0</v>
      </c>
      <c r="T671" s="649">
        <v>8.104</v>
      </c>
      <c r="U671" s="649">
        <v>8.075</v>
      </c>
      <c r="V671" s="649">
        <v>7.98</v>
      </c>
    </row>
    <row r="672">
      <c r="A672" s="649">
        <v>2781.0</v>
      </c>
      <c r="B672" s="649">
        <v>0.0</v>
      </c>
      <c r="C672" s="649">
        <v>10.539</v>
      </c>
      <c r="D672" s="649">
        <v>5.878</v>
      </c>
      <c r="E672" s="649">
        <v>16.48</v>
      </c>
      <c r="F672" s="649">
        <v>17.72</v>
      </c>
      <c r="G672" s="649">
        <v>0.603</v>
      </c>
      <c r="H672" s="649">
        <v>2.01</v>
      </c>
      <c r="I672" s="649">
        <v>19.326</v>
      </c>
      <c r="J672" s="649">
        <v>11.645</v>
      </c>
      <c r="K672" s="649">
        <v>1.0</v>
      </c>
      <c r="L672" s="649">
        <v>-1.0</v>
      </c>
      <c r="M672" s="649">
        <v>-1.0</v>
      </c>
      <c r="N672" s="649">
        <v>-1.0</v>
      </c>
      <c r="O672" s="649">
        <v>-1.0</v>
      </c>
      <c r="P672" s="649">
        <v>-1.0</v>
      </c>
      <c r="Q672" s="649">
        <v>5.0</v>
      </c>
      <c r="R672" s="649">
        <v>0.0</v>
      </c>
      <c r="S672" s="649">
        <v>-1.0</v>
      </c>
      <c r="T672" s="649">
        <v>11.75</v>
      </c>
      <c r="U672" s="649">
        <v>11.72</v>
      </c>
      <c r="V672" s="649">
        <v>11.645</v>
      </c>
    </row>
    <row r="673">
      <c r="A673" s="649">
        <v>2784.0</v>
      </c>
      <c r="B673" s="649">
        <v>0.0</v>
      </c>
      <c r="C673" s="649">
        <v>10.539</v>
      </c>
      <c r="D673" s="649">
        <v>5.878</v>
      </c>
      <c r="E673" s="649">
        <v>16.48</v>
      </c>
      <c r="F673" s="649">
        <v>17.72</v>
      </c>
      <c r="G673" s="649">
        <v>0.764</v>
      </c>
      <c r="H673" s="649">
        <v>26.98</v>
      </c>
      <c r="I673" s="649">
        <v>30.502</v>
      </c>
      <c r="J673" s="649">
        <v>23.312</v>
      </c>
      <c r="K673" s="649">
        <v>0.999</v>
      </c>
      <c r="L673" s="649">
        <v>-1.0</v>
      </c>
      <c r="M673" s="649">
        <v>-1.0</v>
      </c>
      <c r="N673" s="649">
        <v>-1.0</v>
      </c>
      <c r="O673" s="649">
        <v>-1.0</v>
      </c>
      <c r="P673" s="649">
        <v>-1.0</v>
      </c>
      <c r="Q673" s="649">
        <v>1.0</v>
      </c>
      <c r="R673" s="649">
        <v>0.0</v>
      </c>
      <c r="S673" s="649">
        <v>-1.0</v>
      </c>
      <c r="T673" s="649">
        <v>23.473</v>
      </c>
      <c r="U673" s="649">
        <v>23.427</v>
      </c>
      <c r="V673" s="649">
        <v>23.312</v>
      </c>
    </row>
    <row r="674">
      <c r="A674" s="649">
        <v>2785.0</v>
      </c>
      <c r="B674" s="649">
        <v>0.0</v>
      </c>
      <c r="C674" s="649">
        <v>10.539</v>
      </c>
      <c r="D674" s="649">
        <v>5.878</v>
      </c>
      <c r="E674" s="649">
        <v>16.48</v>
      </c>
      <c r="F674" s="649">
        <v>17.72</v>
      </c>
      <c r="G674" s="649">
        <v>0.744</v>
      </c>
      <c r="H674" s="649">
        <v>26.98</v>
      </c>
      <c r="I674" s="649">
        <v>16.237</v>
      </c>
      <c r="J674" s="649">
        <v>12.074</v>
      </c>
      <c r="K674" s="649">
        <v>1.0</v>
      </c>
      <c r="L674" s="649">
        <v>-1.0</v>
      </c>
      <c r="M674" s="649">
        <v>-1.0</v>
      </c>
      <c r="N674" s="649">
        <v>-1.0</v>
      </c>
      <c r="O674" s="649">
        <v>-1.0</v>
      </c>
      <c r="P674" s="649">
        <v>-1.0</v>
      </c>
      <c r="Q674" s="649">
        <v>1.0</v>
      </c>
      <c r="R674" s="649">
        <v>0.0</v>
      </c>
      <c r="S674" s="649">
        <v>-1.0</v>
      </c>
      <c r="T674" s="649">
        <v>12.209</v>
      </c>
      <c r="U674" s="649">
        <v>12.177</v>
      </c>
      <c r="V674" s="649">
        <v>12.075</v>
      </c>
    </row>
    <row r="675">
      <c r="A675" s="649">
        <v>2786.0</v>
      </c>
      <c r="B675" s="649">
        <v>0.0</v>
      </c>
      <c r="C675" s="649">
        <v>10.539</v>
      </c>
      <c r="D675" s="649">
        <v>5.878</v>
      </c>
      <c r="E675" s="649">
        <v>16.48</v>
      </c>
      <c r="F675" s="649">
        <v>17.72</v>
      </c>
      <c r="G675" s="649">
        <v>1.434</v>
      </c>
      <c r="H675" s="649">
        <v>1.01</v>
      </c>
      <c r="I675" s="649">
        <v>29.731</v>
      </c>
      <c r="J675" s="649">
        <v>15.559</v>
      </c>
      <c r="K675" s="649">
        <v>0.999</v>
      </c>
      <c r="L675" s="649">
        <v>-1.0</v>
      </c>
      <c r="M675" s="649">
        <v>-1.0</v>
      </c>
      <c r="N675" s="649">
        <v>-1.0</v>
      </c>
      <c r="O675" s="649">
        <v>-1.0</v>
      </c>
      <c r="P675" s="649">
        <v>-1.0</v>
      </c>
      <c r="Q675" s="649">
        <v>1.0</v>
      </c>
      <c r="R675" s="649">
        <v>0.0</v>
      </c>
      <c r="S675" s="649">
        <v>-1.0</v>
      </c>
      <c r="T675" s="649">
        <v>16.038</v>
      </c>
      <c r="U675" s="649">
        <v>16.004</v>
      </c>
      <c r="V675" s="649">
        <v>16.563</v>
      </c>
    </row>
    <row r="676">
      <c r="A676" s="649">
        <v>2787.0</v>
      </c>
      <c r="B676" s="649">
        <v>0.0</v>
      </c>
      <c r="C676" s="649">
        <v>10.54</v>
      </c>
      <c r="D676" s="649">
        <v>5.878</v>
      </c>
      <c r="E676" s="649">
        <v>16.48</v>
      </c>
      <c r="F676" s="649">
        <v>17.72</v>
      </c>
      <c r="G676" s="649">
        <v>3.393</v>
      </c>
      <c r="H676" s="649">
        <v>1.01</v>
      </c>
      <c r="I676" s="649">
        <v>31.146</v>
      </c>
      <c r="J676" s="649">
        <v>72.211</v>
      </c>
      <c r="K676" s="649">
        <v>0.999</v>
      </c>
      <c r="L676" s="649">
        <v>-1.0</v>
      </c>
      <c r="M676" s="649">
        <v>-1.0</v>
      </c>
      <c r="N676" s="649">
        <v>-1.0</v>
      </c>
      <c r="O676" s="649">
        <v>-1.0</v>
      </c>
      <c r="P676" s="649">
        <v>-1.0</v>
      </c>
      <c r="Q676" s="649">
        <v>1.0</v>
      </c>
      <c r="R676" s="649">
        <v>0.0</v>
      </c>
      <c r="S676" s="649">
        <v>-1.0</v>
      </c>
      <c r="T676" s="649">
        <v>73.305</v>
      </c>
      <c r="U676" s="649">
        <v>73.168</v>
      </c>
      <c r="V676" s="649">
        <v>73.521</v>
      </c>
    </row>
    <row r="677">
      <c r="A677" s="649">
        <v>2788.0</v>
      </c>
      <c r="B677" s="649">
        <v>0.0</v>
      </c>
      <c r="C677" s="649">
        <v>10.539</v>
      </c>
      <c r="D677" s="649">
        <v>5.878</v>
      </c>
      <c r="E677" s="649">
        <v>16.48</v>
      </c>
      <c r="F677" s="649">
        <v>17.72</v>
      </c>
      <c r="G677" s="649">
        <v>5.044</v>
      </c>
      <c r="H677" s="649">
        <v>1.01</v>
      </c>
      <c r="I677" s="650" t="s">
        <v>1089</v>
      </c>
      <c r="J677" s="649">
        <v>0.999</v>
      </c>
      <c r="K677" s="649">
        <v>-1.0</v>
      </c>
      <c r="L677" s="649">
        <v>-1.0</v>
      </c>
      <c r="M677" s="649">
        <v>-1.0</v>
      </c>
      <c r="N677" s="649">
        <v>-1.0</v>
      </c>
      <c r="O677" s="649">
        <v>-1.0</v>
      </c>
      <c r="P677" s="649">
        <v>1.0</v>
      </c>
      <c r="Q677" s="649">
        <v>0.0</v>
      </c>
      <c r="R677" s="650" t="s">
        <v>1090</v>
      </c>
      <c r="U677" s="651"/>
      <c r="V677" s="651"/>
    </row>
    <row r="678">
      <c r="A678" s="649">
        <v>2789.0</v>
      </c>
      <c r="B678" s="649">
        <v>0.0</v>
      </c>
      <c r="C678" s="649">
        <v>10.539</v>
      </c>
      <c r="D678" s="649">
        <v>5.878</v>
      </c>
      <c r="E678" s="649">
        <v>16.48</v>
      </c>
      <c r="F678" s="649">
        <v>17.72</v>
      </c>
      <c r="G678" s="649">
        <v>1.356</v>
      </c>
      <c r="H678" s="649">
        <v>1.01</v>
      </c>
      <c r="I678" s="649">
        <v>32.72</v>
      </c>
      <c r="J678" s="649">
        <v>40.559</v>
      </c>
      <c r="K678" s="649">
        <v>-0.336</v>
      </c>
      <c r="L678" s="649">
        <v>-1.0</v>
      </c>
      <c r="M678" s="649">
        <v>-1.0</v>
      </c>
      <c r="N678" s="649">
        <v>3.0</v>
      </c>
      <c r="O678" s="649">
        <v>-1.0</v>
      </c>
      <c r="P678" s="649">
        <v>-1.0</v>
      </c>
      <c r="Q678" s="649">
        <v>-1.0</v>
      </c>
      <c r="R678" s="649">
        <v>0.0</v>
      </c>
      <c r="S678" s="649">
        <v>-1.0</v>
      </c>
      <c r="T678" s="649">
        <v>40.943</v>
      </c>
      <c r="U678" s="649">
        <v>40.878</v>
      </c>
      <c r="V678" s="649">
        <v>40.677</v>
      </c>
    </row>
    <row r="679">
      <c r="A679" s="649">
        <v>2790.0</v>
      </c>
      <c r="B679" s="649">
        <v>0.0</v>
      </c>
      <c r="C679" s="649">
        <v>10.539</v>
      </c>
      <c r="D679" s="649">
        <v>5.878</v>
      </c>
      <c r="E679" s="649">
        <v>16.48</v>
      </c>
      <c r="F679" s="649">
        <v>17.72</v>
      </c>
      <c r="G679" s="649">
        <v>0.874</v>
      </c>
      <c r="H679" s="649">
        <v>1.01</v>
      </c>
      <c r="I679" s="649">
        <v>31.361</v>
      </c>
      <c r="J679" s="649">
        <v>19.444</v>
      </c>
      <c r="K679" s="649">
        <v>1.0</v>
      </c>
      <c r="L679" s="649">
        <v>-1.0</v>
      </c>
      <c r="M679" s="649">
        <v>-1.0</v>
      </c>
      <c r="N679" s="649">
        <v>-1.0</v>
      </c>
      <c r="O679" s="649">
        <v>-1.0</v>
      </c>
      <c r="P679" s="649">
        <v>-1.0</v>
      </c>
      <c r="Q679" s="649">
        <v>5.0</v>
      </c>
      <c r="R679" s="649">
        <v>0.0</v>
      </c>
      <c r="S679" s="649">
        <v>-1.0</v>
      </c>
      <c r="T679" s="649">
        <v>19.64</v>
      </c>
      <c r="U679" s="649">
        <v>19.607</v>
      </c>
      <c r="V679" s="649">
        <v>19.702</v>
      </c>
    </row>
    <row r="680">
      <c r="A680" s="649">
        <v>2791.0</v>
      </c>
      <c r="B680" s="649">
        <v>0.0</v>
      </c>
      <c r="C680" s="649">
        <v>10.539</v>
      </c>
      <c r="D680" s="649">
        <v>5.878</v>
      </c>
      <c r="E680" s="649">
        <v>16.48</v>
      </c>
      <c r="F680" s="649">
        <v>17.72</v>
      </c>
      <c r="G680" s="649">
        <v>1.436</v>
      </c>
      <c r="H680" s="649">
        <v>1.01</v>
      </c>
      <c r="I680" s="649">
        <v>21.941</v>
      </c>
      <c r="J680" s="649">
        <v>28.319</v>
      </c>
      <c r="K680" s="649">
        <v>1.0</v>
      </c>
      <c r="L680" s="649">
        <v>-1.0</v>
      </c>
      <c r="M680" s="649">
        <v>-1.0</v>
      </c>
      <c r="N680" s="649">
        <v>-1.0</v>
      </c>
      <c r="O680" s="649">
        <v>-1.0</v>
      </c>
      <c r="P680" s="649">
        <v>-1.0</v>
      </c>
      <c r="Q680" s="649">
        <v>1.0</v>
      </c>
      <c r="R680" s="649">
        <v>0.0</v>
      </c>
      <c r="S680" s="649">
        <v>-1.0</v>
      </c>
      <c r="T680" s="649">
        <v>28.621</v>
      </c>
      <c r="U680" s="649">
        <v>28.559</v>
      </c>
      <c r="V680" s="649">
        <v>28.471</v>
      </c>
    </row>
    <row r="681">
      <c r="A681" s="649">
        <v>2792.0</v>
      </c>
      <c r="B681" s="649">
        <v>0.0</v>
      </c>
      <c r="C681" s="649">
        <v>10.539</v>
      </c>
      <c r="D681" s="649">
        <v>5.878</v>
      </c>
      <c r="E681" s="649">
        <v>16.48</v>
      </c>
      <c r="F681" s="649">
        <v>17.72</v>
      </c>
      <c r="G681" s="649">
        <v>2.887</v>
      </c>
      <c r="H681" s="649">
        <v>1.01</v>
      </c>
      <c r="I681" s="649">
        <v>22.164</v>
      </c>
      <c r="J681" s="649">
        <v>51.743</v>
      </c>
      <c r="K681" s="649">
        <v>-1.002</v>
      </c>
      <c r="L681" s="649">
        <v>-1.0</v>
      </c>
      <c r="M681" s="649">
        <v>-1.0</v>
      </c>
      <c r="N681" s="649">
        <v>-1.0</v>
      </c>
      <c r="O681" s="649">
        <v>1.0</v>
      </c>
      <c r="P681" s="649">
        <v>-1.0</v>
      </c>
      <c r="Q681" s="649">
        <v>-1.0</v>
      </c>
      <c r="R681" s="649">
        <v>0.0</v>
      </c>
      <c r="S681" s="649">
        <v>-1.0</v>
      </c>
      <c r="T681" s="649">
        <v>52.341</v>
      </c>
      <c r="U681" s="649">
        <v>52.226</v>
      </c>
      <c r="V681" s="649">
        <v>52.301</v>
      </c>
    </row>
    <row r="682">
      <c r="A682" s="649">
        <v>2793.0</v>
      </c>
      <c r="B682" s="649">
        <v>0.0</v>
      </c>
      <c r="C682" s="649">
        <v>10.539</v>
      </c>
      <c r="D682" s="649">
        <v>5.878</v>
      </c>
      <c r="E682" s="649">
        <v>16.48</v>
      </c>
      <c r="F682" s="649">
        <v>17.72</v>
      </c>
      <c r="G682" s="649">
        <v>1.697</v>
      </c>
      <c r="H682" s="649">
        <v>1.01</v>
      </c>
      <c r="I682" s="649">
        <v>11.321</v>
      </c>
      <c r="J682" s="649">
        <v>15.568</v>
      </c>
      <c r="K682" s="649">
        <v>1.0</v>
      </c>
      <c r="L682" s="649">
        <v>-1.0</v>
      </c>
      <c r="M682" s="649">
        <v>-1.0</v>
      </c>
      <c r="N682" s="649">
        <v>-1.0</v>
      </c>
      <c r="O682" s="649">
        <v>-1.0</v>
      </c>
      <c r="P682" s="649">
        <v>-1.0</v>
      </c>
      <c r="Q682" s="649">
        <v>1.0</v>
      </c>
      <c r="R682" s="649">
        <v>0.0</v>
      </c>
      <c r="S682" s="649">
        <v>-1.0</v>
      </c>
      <c r="T682" s="649">
        <v>15.831</v>
      </c>
      <c r="U682" s="649">
        <v>15.783</v>
      </c>
      <c r="V682" s="649">
        <v>15.894</v>
      </c>
    </row>
    <row r="683">
      <c r="A683" s="649">
        <v>2794.0</v>
      </c>
      <c r="B683" s="649">
        <v>0.0</v>
      </c>
      <c r="C683" s="649">
        <v>10.539</v>
      </c>
      <c r="D683" s="649">
        <v>5.878</v>
      </c>
      <c r="E683" s="649">
        <v>16.48</v>
      </c>
      <c r="F683" s="649">
        <v>17.72</v>
      </c>
      <c r="G683" s="649">
        <v>1.553</v>
      </c>
      <c r="H683" s="649">
        <v>1.01</v>
      </c>
      <c r="I683" s="649">
        <v>11.34</v>
      </c>
      <c r="J683" s="649">
        <v>15.91</v>
      </c>
      <c r="K683" s="649">
        <v>1.0</v>
      </c>
      <c r="L683" s="649">
        <v>-1.0</v>
      </c>
      <c r="M683" s="649">
        <v>-1.0</v>
      </c>
      <c r="N683" s="649">
        <v>-1.0</v>
      </c>
      <c r="O683" s="649">
        <v>-1.0</v>
      </c>
      <c r="P683" s="649">
        <v>-1.0</v>
      </c>
      <c r="Q683" s="649">
        <v>1.0</v>
      </c>
      <c r="R683" s="649">
        <v>0.0</v>
      </c>
      <c r="S683" s="649">
        <v>-1.0</v>
      </c>
      <c r="T683" s="649">
        <v>16.136</v>
      </c>
      <c r="U683" s="649">
        <v>16.09</v>
      </c>
      <c r="V683" s="649">
        <v>16.065</v>
      </c>
    </row>
    <row r="684">
      <c r="A684" s="649">
        <v>2795.0</v>
      </c>
      <c r="B684" s="649">
        <v>0.0</v>
      </c>
      <c r="C684" s="649">
        <v>10.54</v>
      </c>
      <c r="D684" s="649">
        <v>5.878</v>
      </c>
      <c r="E684" s="649">
        <v>16.48</v>
      </c>
      <c r="F684" s="649">
        <v>17.72</v>
      </c>
      <c r="G684" s="649">
        <v>2.684</v>
      </c>
      <c r="H684" s="649">
        <v>2.01</v>
      </c>
      <c r="I684" s="649">
        <v>19.05</v>
      </c>
      <c r="J684" s="649">
        <v>39.069</v>
      </c>
      <c r="K684" s="649">
        <v>0.998</v>
      </c>
      <c r="L684" s="649">
        <v>-1.0</v>
      </c>
      <c r="M684" s="649">
        <v>-1.0</v>
      </c>
      <c r="N684" s="649">
        <v>-1.0</v>
      </c>
      <c r="O684" s="649">
        <v>-1.0</v>
      </c>
      <c r="P684" s="649">
        <v>-1.0</v>
      </c>
      <c r="Q684" s="649">
        <v>1.0</v>
      </c>
      <c r="R684" s="649">
        <v>0.0</v>
      </c>
      <c r="S684" s="649">
        <v>-1.0</v>
      </c>
      <c r="T684" s="649">
        <v>39.594</v>
      </c>
      <c r="U684" s="649">
        <v>39.503</v>
      </c>
      <c r="V684" s="649">
        <v>39.716</v>
      </c>
    </row>
    <row r="685">
      <c r="A685" s="649">
        <v>2796.0</v>
      </c>
      <c r="B685" s="649">
        <v>0.0</v>
      </c>
      <c r="C685" s="649">
        <v>10.539</v>
      </c>
      <c r="D685" s="649">
        <v>5.878</v>
      </c>
      <c r="E685" s="649">
        <v>16.48</v>
      </c>
      <c r="F685" s="649">
        <v>17.72</v>
      </c>
      <c r="G685" s="649">
        <v>1.848</v>
      </c>
      <c r="H685" s="649">
        <v>2.01</v>
      </c>
      <c r="I685" s="649">
        <v>18.784</v>
      </c>
      <c r="J685" s="649">
        <v>31.758</v>
      </c>
      <c r="K685" s="649">
        <v>0.997</v>
      </c>
      <c r="L685" s="649">
        <v>-1.0</v>
      </c>
      <c r="M685" s="649">
        <v>-1.0</v>
      </c>
      <c r="N685" s="649">
        <v>-1.0</v>
      </c>
      <c r="O685" s="649">
        <v>-1.0</v>
      </c>
      <c r="P685" s="649">
        <v>-1.0</v>
      </c>
      <c r="Q685" s="649">
        <v>1.0</v>
      </c>
      <c r="R685" s="649">
        <v>0.0</v>
      </c>
      <c r="S685" s="649">
        <v>-1.0</v>
      </c>
      <c r="T685" s="649">
        <v>32.104</v>
      </c>
      <c r="U685" s="649">
        <v>32.034</v>
      </c>
      <c r="V685" s="649">
        <v>31.923</v>
      </c>
    </row>
    <row r="686">
      <c r="A686" s="649">
        <v>2797.0</v>
      </c>
      <c r="B686" s="649">
        <v>0.0</v>
      </c>
      <c r="C686" s="649">
        <v>10.539</v>
      </c>
      <c r="D686" s="649">
        <v>5.878</v>
      </c>
      <c r="E686" s="649">
        <v>16.48</v>
      </c>
      <c r="F686" s="649">
        <v>17.72</v>
      </c>
      <c r="G686" s="649">
        <v>4.208</v>
      </c>
      <c r="H686" s="649">
        <v>2.01</v>
      </c>
      <c r="I686" s="649">
        <v>19.363</v>
      </c>
      <c r="J686" s="649">
        <v>68.804</v>
      </c>
      <c r="K686" s="649">
        <v>0.998</v>
      </c>
      <c r="L686" s="649">
        <v>-1.0</v>
      </c>
      <c r="M686" s="649">
        <v>-1.0</v>
      </c>
      <c r="N686" s="649">
        <v>-1.0</v>
      </c>
      <c r="O686" s="649">
        <v>-1.0</v>
      </c>
      <c r="P686" s="649">
        <v>-1.0</v>
      </c>
      <c r="Q686" s="649">
        <v>1.0</v>
      </c>
      <c r="R686" s="649">
        <v>0.0</v>
      </c>
      <c r="S686" s="649">
        <v>-1.0</v>
      </c>
      <c r="T686" s="649">
        <v>69.641</v>
      </c>
      <c r="U686" s="649">
        <v>69.492</v>
      </c>
      <c r="V686" s="649">
        <v>69.47</v>
      </c>
    </row>
    <row r="687">
      <c r="A687" s="649">
        <v>2798.0</v>
      </c>
      <c r="B687" s="649">
        <v>0.0</v>
      </c>
      <c r="C687" s="649">
        <v>10.539</v>
      </c>
      <c r="D687" s="649">
        <v>5.878</v>
      </c>
      <c r="E687" s="649">
        <v>16.48</v>
      </c>
      <c r="F687" s="649">
        <v>17.72</v>
      </c>
      <c r="G687" s="649">
        <v>3.92</v>
      </c>
      <c r="H687" s="649">
        <v>2.01</v>
      </c>
      <c r="I687" s="649">
        <v>19.552</v>
      </c>
      <c r="J687" s="649">
        <v>71.461</v>
      </c>
      <c r="K687" s="649">
        <v>0.998</v>
      </c>
      <c r="L687" s="649">
        <v>-1.0</v>
      </c>
      <c r="M687" s="649">
        <v>-1.0</v>
      </c>
      <c r="N687" s="649">
        <v>-1.0</v>
      </c>
      <c r="O687" s="649">
        <v>-1.0</v>
      </c>
      <c r="P687" s="649">
        <v>-1.0</v>
      </c>
      <c r="Q687" s="649">
        <v>1.0</v>
      </c>
      <c r="R687" s="649">
        <v>0.0</v>
      </c>
      <c r="S687" s="649">
        <v>-1.0</v>
      </c>
      <c r="T687" s="649">
        <v>72.243</v>
      </c>
      <c r="U687" s="649">
        <v>72.093</v>
      </c>
      <c r="V687" s="649">
        <v>71.729</v>
      </c>
    </row>
    <row r="688">
      <c r="A688" s="649">
        <v>2799.0</v>
      </c>
      <c r="B688" s="649">
        <v>0.0</v>
      </c>
      <c r="C688" s="649">
        <v>10.539</v>
      </c>
      <c r="D688" s="649">
        <v>5.878</v>
      </c>
      <c r="E688" s="649">
        <v>16.48</v>
      </c>
      <c r="F688" s="649">
        <v>17.72</v>
      </c>
      <c r="G688" s="649">
        <v>3.731</v>
      </c>
      <c r="H688" s="649">
        <v>2.01</v>
      </c>
      <c r="I688" s="649">
        <v>19.718</v>
      </c>
      <c r="J688" s="649">
        <v>70.786</v>
      </c>
      <c r="K688" s="649">
        <v>0.995</v>
      </c>
      <c r="L688" s="649">
        <v>-1.0</v>
      </c>
      <c r="M688" s="649">
        <v>-1.0</v>
      </c>
      <c r="N688" s="649">
        <v>-1.0</v>
      </c>
      <c r="O688" s="649">
        <v>-1.0</v>
      </c>
      <c r="P688" s="649">
        <v>-1.0</v>
      </c>
      <c r="Q688" s="649">
        <v>1.0</v>
      </c>
      <c r="R688" s="649">
        <v>0.0</v>
      </c>
      <c r="S688" s="649">
        <v>-1.0</v>
      </c>
      <c r="T688" s="649">
        <v>71.51</v>
      </c>
      <c r="U688" s="649">
        <v>71.356</v>
      </c>
      <c r="V688" s="649">
        <v>70.933</v>
      </c>
    </row>
    <row r="689">
      <c r="A689" s="649">
        <v>2800.0</v>
      </c>
      <c r="B689" s="649">
        <v>0.0</v>
      </c>
      <c r="C689" s="649">
        <v>10.539</v>
      </c>
      <c r="D689" s="649">
        <v>5.878</v>
      </c>
      <c r="E689" s="649">
        <v>16.48</v>
      </c>
      <c r="F689" s="649">
        <v>17.72</v>
      </c>
      <c r="G689" s="649">
        <v>1.335</v>
      </c>
      <c r="H689" s="649">
        <v>2.01</v>
      </c>
      <c r="I689" s="649">
        <v>13.07</v>
      </c>
      <c r="J689" s="649">
        <v>14.835</v>
      </c>
      <c r="K689" s="649">
        <v>0.98</v>
      </c>
      <c r="L689" s="649">
        <v>-1.0</v>
      </c>
      <c r="M689" s="649">
        <v>-1.0</v>
      </c>
      <c r="N689" s="649">
        <v>-1.0</v>
      </c>
      <c r="O689" s="649">
        <v>-1.0</v>
      </c>
      <c r="P689" s="649">
        <v>-1.0</v>
      </c>
      <c r="Q689" s="649">
        <v>1.0</v>
      </c>
      <c r="R689" s="649">
        <v>0.0</v>
      </c>
      <c r="S689" s="649">
        <v>-1.0</v>
      </c>
      <c r="T689" s="649">
        <v>15.061</v>
      </c>
      <c r="U689" s="649">
        <v>15.02</v>
      </c>
      <c r="V689" s="649">
        <v>15.043</v>
      </c>
    </row>
    <row r="690">
      <c r="A690" s="649">
        <v>2801.0</v>
      </c>
      <c r="B690" s="649">
        <v>0.0</v>
      </c>
      <c r="C690" s="649">
        <v>10.54</v>
      </c>
      <c r="D690" s="649">
        <v>5.878</v>
      </c>
      <c r="E690" s="649">
        <v>16.48</v>
      </c>
      <c r="F690" s="649">
        <v>17.72</v>
      </c>
      <c r="G690" s="649">
        <v>1.552</v>
      </c>
      <c r="H690" s="649">
        <v>2.01</v>
      </c>
      <c r="I690" s="649">
        <v>6.755</v>
      </c>
      <c r="J690" s="649">
        <v>9.986</v>
      </c>
      <c r="K690" s="649">
        <v>0.985</v>
      </c>
      <c r="L690" s="649">
        <v>-1.0</v>
      </c>
      <c r="M690" s="649">
        <v>-1.0</v>
      </c>
      <c r="N690" s="649">
        <v>-1.0</v>
      </c>
      <c r="O690" s="649">
        <v>-1.0</v>
      </c>
      <c r="P690" s="649">
        <v>-1.0</v>
      </c>
      <c r="Q690" s="649">
        <v>1.0</v>
      </c>
      <c r="R690" s="649">
        <v>0.0</v>
      </c>
      <c r="S690" s="649">
        <v>-1.0</v>
      </c>
      <c r="T690" s="649">
        <v>10.151</v>
      </c>
      <c r="U690" s="649">
        <v>10.119</v>
      </c>
      <c r="V690" s="649">
        <v>10.066</v>
      </c>
    </row>
    <row r="691">
      <c r="A691" s="649">
        <v>2802.0</v>
      </c>
      <c r="B691" s="649">
        <v>0.0</v>
      </c>
      <c r="C691" s="649">
        <v>10.54</v>
      </c>
      <c r="D691" s="649">
        <v>5.878</v>
      </c>
      <c r="E691" s="649">
        <v>16.48</v>
      </c>
      <c r="F691" s="649">
        <v>17.72</v>
      </c>
      <c r="G691" s="649">
        <v>1.325</v>
      </c>
      <c r="H691" s="649">
        <v>2.01</v>
      </c>
      <c r="I691" s="649">
        <v>19.666</v>
      </c>
      <c r="J691" s="649">
        <v>24.92</v>
      </c>
      <c r="K691" s="649">
        <v>-0.333</v>
      </c>
      <c r="L691" s="649">
        <v>-1.0</v>
      </c>
      <c r="M691" s="649">
        <v>-1.0</v>
      </c>
      <c r="N691" s="649">
        <v>3.0</v>
      </c>
      <c r="O691" s="649">
        <v>-1.0</v>
      </c>
      <c r="P691" s="649">
        <v>-1.0</v>
      </c>
      <c r="Q691" s="649">
        <v>-1.0</v>
      </c>
      <c r="R691" s="649">
        <v>0.0</v>
      </c>
      <c r="S691" s="649">
        <v>-1.0</v>
      </c>
      <c r="T691" s="649">
        <v>25.159</v>
      </c>
      <c r="U691" s="649">
        <v>25.115</v>
      </c>
      <c r="V691" s="649">
        <v>24.979</v>
      </c>
    </row>
    <row r="692">
      <c r="A692" s="649">
        <v>2803.0</v>
      </c>
      <c r="B692" s="649">
        <v>0.0</v>
      </c>
      <c r="C692" s="649">
        <v>10.54</v>
      </c>
      <c r="D692" s="649">
        <v>5.878</v>
      </c>
      <c r="E692" s="649">
        <v>16.48</v>
      </c>
      <c r="F692" s="649">
        <v>17.72</v>
      </c>
      <c r="G692" s="649">
        <v>0.343</v>
      </c>
      <c r="H692" s="649">
        <v>2.01</v>
      </c>
      <c r="I692" s="649">
        <v>13.32</v>
      </c>
      <c r="J692" s="649">
        <v>2.299</v>
      </c>
      <c r="K692" s="649">
        <v>-1.0</v>
      </c>
      <c r="L692" s="649">
        <v>-1.0</v>
      </c>
      <c r="M692" s="649">
        <v>-1.0</v>
      </c>
      <c r="N692" s="649">
        <v>-1.0</v>
      </c>
      <c r="O692" s="649">
        <v>1.0</v>
      </c>
      <c r="P692" s="649">
        <v>-1.0</v>
      </c>
      <c r="Q692" s="649">
        <v>-1.0</v>
      </c>
      <c r="R692" s="649">
        <v>0.0</v>
      </c>
      <c r="S692" s="649">
        <v>-1.0</v>
      </c>
      <c r="T692" s="649">
        <v>2.364</v>
      </c>
      <c r="U692" s="649">
        <v>2.358</v>
      </c>
      <c r="V692" s="649">
        <v>2.471</v>
      </c>
    </row>
    <row r="693">
      <c r="A693" s="649">
        <v>2804.0</v>
      </c>
      <c r="B693" s="649">
        <v>0.0</v>
      </c>
      <c r="C693" s="649">
        <v>10.54</v>
      </c>
      <c r="D693" s="649">
        <v>5.878</v>
      </c>
      <c r="E693" s="649">
        <v>16.48</v>
      </c>
      <c r="F693" s="649">
        <v>17.72</v>
      </c>
      <c r="G693" s="649">
        <v>2.533</v>
      </c>
      <c r="H693" s="649">
        <v>2.01</v>
      </c>
      <c r="I693" s="649">
        <v>13.174</v>
      </c>
      <c r="J693" s="649">
        <v>30.467</v>
      </c>
      <c r="K693" s="649">
        <v>-1.001</v>
      </c>
      <c r="L693" s="649">
        <v>-1.0</v>
      </c>
      <c r="M693" s="649">
        <v>-1.0</v>
      </c>
      <c r="N693" s="649">
        <v>-1.0</v>
      </c>
      <c r="O693" s="649">
        <v>1.0</v>
      </c>
      <c r="P693" s="649">
        <v>-1.0</v>
      </c>
      <c r="Q693" s="649">
        <v>-1.0</v>
      </c>
      <c r="R693" s="649">
        <v>0.0</v>
      </c>
      <c r="S693" s="649">
        <v>-1.0</v>
      </c>
      <c r="T693" s="649">
        <v>30.844</v>
      </c>
      <c r="U693" s="649">
        <v>30.772</v>
      </c>
      <c r="V693" s="649">
        <v>30.697</v>
      </c>
    </row>
    <row r="694">
      <c r="A694" s="649">
        <v>2805.0</v>
      </c>
      <c r="B694" s="649">
        <v>0.0</v>
      </c>
      <c r="C694" s="649">
        <v>10.54</v>
      </c>
      <c r="D694" s="649">
        <v>5.878</v>
      </c>
      <c r="E694" s="649">
        <v>16.48</v>
      </c>
      <c r="F694" s="649">
        <v>17.72</v>
      </c>
      <c r="G694" s="649">
        <v>1.345</v>
      </c>
      <c r="H694" s="649">
        <v>2.01</v>
      </c>
      <c r="I694" s="649">
        <v>6.754</v>
      </c>
      <c r="J694" s="649">
        <v>8.558</v>
      </c>
      <c r="K694" s="649">
        <v>1.0</v>
      </c>
      <c r="L694" s="649">
        <v>-1.0</v>
      </c>
      <c r="M694" s="649">
        <v>-1.0</v>
      </c>
      <c r="N694" s="649">
        <v>-1.0</v>
      </c>
      <c r="O694" s="649">
        <v>-1.0</v>
      </c>
      <c r="P694" s="649">
        <v>-1.0</v>
      </c>
      <c r="Q694" s="649">
        <v>1.0</v>
      </c>
      <c r="R694" s="649">
        <v>0.0</v>
      </c>
      <c r="S694" s="649">
        <v>-1.0</v>
      </c>
      <c r="T694" s="649">
        <v>8.697</v>
      </c>
      <c r="U694" s="649">
        <v>8.672</v>
      </c>
      <c r="V694" s="649">
        <v>8.641</v>
      </c>
    </row>
    <row r="695">
      <c r="A695" s="649">
        <v>2806.0</v>
      </c>
      <c r="B695" s="649">
        <v>0.0</v>
      </c>
      <c r="C695" s="649">
        <v>10.539</v>
      </c>
      <c r="D695" s="649">
        <v>5.878</v>
      </c>
      <c r="E695" s="649">
        <v>16.48</v>
      </c>
      <c r="F695" s="649">
        <v>17.72</v>
      </c>
      <c r="G695" s="649">
        <v>1.287</v>
      </c>
      <c r="H695" s="649">
        <v>2.01</v>
      </c>
      <c r="I695" s="649">
        <v>19.687</v>
      </c>
      <c r="J695" s="649">
        <v>24.146</v>
      </c>
      <c r="K695" s="649">
        <v>-0.337</v>
      </c>
      <c r="L695" s="649">
        <v>-1.0</v>
      </c>
      <c r="M695" s="649">
        <v>-1.0</v>
      </c>
      <c r="N695" s="649">
        <v>3.0</v>
      </c>
      <c r="O695" s="649">
        <v>-1.0</v>
      </c>
      <c r="P695" s="649">
        <v>-1.0</v>
      </c>
      <c r="Q695" s="649">
        <v>-1.0</v>
      </c>
      <c r="R695" s="649">
        <v>0.0</v>
      </c>
      <c r="S695" s="649">
        <v>-1.0</v>
      </c>
      <c r="T695" s="649">
        <v>24.404</v>
      </c>
      <c r="U695" s="649">
        <v>24.36</v>
      </c>
      <c r="V695" s="649">
        <v>24.207</v>
      </c>
    </row>
    <row r="696">
      <c r="A696" s="649">
        <v>2807.0</v>
      </c>
      <c r="B696" s="649">
        <v>0.0</v>
      </c>
      <c r="C696" s="649">
        <v>10.539</v>
      </c>
      <c r="D696" s="649">
        <v>5.878</v>
      </c>
      <c r="E696" s="649">
        <v>16.48</v>
      </c>
      <c r="F696" s="649">
        <v>17.72</v>
      </c>
      <c r="G696" s="649">
        <v>0.58</v>
      </c>
      <c r="H696" s="649">
        <v>2.01</v>
      </c>
      <c r="I696" s="649">
        <v>20.094</v>
      </c>
      <c r="J696" s="649">
        <v>11.66</v>
      </c>
      <c r="K696" s="649">
        <v>1.0</v>
      </c>
      <c r="L696" s="649">
        <v>-1.0</v>
      </c>
      <c r="M696" s="649">
        <v>-1.0</v>
      </c>
      <c r="N696" s="649">
        <v>-1.0</v>
      </c>
      <c r="O696" s="649">
        <v>-1.0</v>
      </c>
      <c r="P696" s="649">
        <v>-1.0</v>
      </c>
      <c r="Q696" s="649">
        <v>5.0</v>
      </c>
      <c r="R696" s="649">
        <v>0.0</v>
      </c>
      <c r="S696" s="649">
        <v>-1.0</v>
      </c>
      <c r="T696" s="649">
        <v>11.76</v>
      </c>
      <c r="U696" s="649">
        <v>11.739</v>
      </c>
      <c r="V696" s="649">
        <v>11.66</v>
      </c>
    </row>
    <row r="697">
      <c r="A697" s="649">
        <v>2808.0</v>
      </c>
      <c r="B697" s="649">
        <v>0.0</v>
      </c>
      <c r="C697" s="649">
        <v>10.539</v>
      </c>
      <c r="D697" s="649">
        <v>5.878</v>
      </c>
      <c r="E697" s="649">
        <v>16.48</v>
      </c>
      <c r="F697" s="649">
        <v>17.72</v>
      </c>
      <c r="G697" s="649">
        <v>0.652</v>
      </c>
      <c r="H697" s="649">
        <v>26.98</v>
      </c>
      <c r="I697" s="649">
        <v>32.378</v>
      </c>
      <c r="J697" s="649">
        <v>19.863</v>
      </c>
      <c r="K697" s="649">
        <v>0.999</v>
      </c>
      <c r="L697" s="649">
        <v>-1.0</v>
      </c>
      <c r="M697" s="649">
        <v>-1.0</v>
      </c>
      <c r="N697" s="649">
        <v>-1.0</v>
      </c>
      <c r="O697" s="649">
        <v>-1.0</v>
      </c>
      <c r="P697" s="649">
        <v>-1.0</v>
      </c>
      <c r="Q697" s="649">
        <v>1.0</v>
      </c>
      <c r="R697" s="649">
        <v>0.0</v>
      </c>
      <c r="S697" s="649">
        <v>-1.0</v>
      </c>
      <c r="T697" s="649">
        <v>20.058</v>
      </c>
      <c r="U697" s="649">
        <v>20.032</v>
      </c>
      <c r="V697" s="649">
        <v>19.902</v>
      </c>
    </row>
    <row r="698">
      <c r="A698" s="649">
        <v>2809.0</v>
      </c>
      <c r="B698" s="649">
        <v>0.0</v>
      </c>
      <c r="C698" s="649">
        <v>10.539</v>
      </c>
      <c r="D698" s="649">
        <v>5.878</v>
      </c>
      <c r="E698" s="649">
        <v>16.48</v>
      </c>
      <c r="F698" s="649">
        <v>17.72</v>
      </c>
      <c r="G698" s="649">
        <v>0.6</v>
      </c>
      <c r="H698" s="649">
        <v>26.98</v>
      </c>
      <c r="I698" s="649">
        <v>17.09</v>
      </c>
      <c r="J698" s="649">
        <v>10.257</v>
      </c>
      <c r="K698" s="649">
        <v>1.0</v>
      </c>
      <c r="L698" s="649">
        <v>-1.0</v>
      </c>
      <c r="M698" s="649">
        <v>-1.0</v>
      </c>
      <c r="N698" s="649">
        <v>-1.0</v>
      </c>
      <c r="O698" s="649">
        <v>-1.0</v>
      </c>
      <c r="P698" s="649">
        <v>-1.0</v>
      </c>
      <c r="Q698" s="649">
        <v>1.0</v>
      </c>
      <c r="R698" s="649">
        <v>0.0</v>
      </c>
      <c r="S698" s="649">
        <v>-1.0</v>
      </c>
      <c r="T698" s="649">
        <v>10.36</v>
      </c>
      <c r="U698" s="649">
        <v>10.338</v>
      </c>
      <c r="V698" s="649">
        <v>10.258</v>
      </c>
    </row>
    <row r="699">
      <c r="A699" s="649">
        <v>2810.0</v>
      </c>
      <c r="B699" s="649">
        <v>0.0</v>
      </c>
      <c r="C699" s="649">
        <v>10.539</v>
      </c>
      <c r="D699" s="649">
        <v>5.878</v>
      </c>
      <c r="E699" s="649">
        <v>16.48</v>
      </c>
      <c r="F699" s="649">
        <v>17.72</v>
      </c>
      <c r="G699" s="649">
        <v>5.379</v>
      </c>
      <c r="H699" s="649">
        <v>1.01</v>
      </c>
      <c r="I699" s="650" t="s">
        <v>1091</v>
      </c>
      <c r="J699" s="649">
        <v>0.999</v>
      </c>
      <c r="K699" s="649">
        <v>-1.0</v>
      </c>
      <c r="L699" s="649">
        <v>-1.0</v>
      </c>
      <c r="M699" s="649">
        <v>-1.0</v>
      </c>
      <c r="N699" s="649">
        <v>-1.0</v>
      </c>
      <c r="O699" s="649">
        <v>-1.0</v>
      </c>
      <c r="P699" s="649">
        <v>1.0</v>
      </c>
      <c r="Q699" s="649">
        <v>0.0</v>
      </c>
      <c r="R699" s="650" t="s">
        <v>1092</v>
      </c>
      <c r="U699" s="651"/>
      <c r="V699" s="651"/>
    </row>
    <row r="700">
      <c r="A700" s="649">
        <v>2811.0</v>
      </c>
      <c r="B700" s="649">
        <v>0.0</v>
      </c>
      <c r="C700" s="649">
        <v>10.539</v>
      </c>
      <c r="D700" s="649">
        <v>5.878</v>
      </c>
      <c r="E700" s="649">
        <v>16.48</v>
      </c>
      <c r="F700" s="649">
        <v>17.72</v>
      </c>
      <c r="G700" s="649">
        <v>3.8</v>
      </c>
      <c r="H700" s="649">
        <v>1.01</v>
      </c>
      <c r="I700" s="650" t="s">
        <v>1093</v>
      </c>
      <c r="J700" s="649">
        <v>0.999</v>
      </c>
      <c r="K700" s="649">
        <v>-1.0</v>
      </c>
      <c r="L700" s="649">
        <v>-1.0</v>
      </c>
      <c r="M700" s="649">
        <v>-1.0</v>
      </c>
      <c r="N700" s="649">
        <v>-1.0</v>
      </c>
      <c r="O700" s="649">
        <v>-1.0</v>
      </c>
      <c r="P700" s="649">
        <v>1.0</v>
      </c>
      <c r="Q700" s="649">
        <v>0.0</v>
      </c>
      <c r="R700" s="650" t="s">
        <v>1094</v>
      </c>
      <c r="U700" s="651"/>
      <c r="V700" s="651"/>
    </row>
    <row r="701">
      <c r="A701" s="649">
        <v>2812.0</v>
      </c>
      <c r="B701" s="649">
        <v>0.0</v>
      </c>
      <c r="C701" s="649">
        <v>10.539</v>
      </c>
      <c r="D701" s="649">
        <v>5.878</v>
      </c>
      <c r="E701" s="649">
        <v>16.48</v>
      </c>
      <c r="F701" s="649">
        <v>17.72</v>
      </c>
      <c r="G701" s="649">
        <v>1.319</v>
      </c>
      <c r="H701" s="649">
        <v>1.01</v>
      </c>
      <c r="I701" s="649">
        <v>22.085</v>
      </c>
      <c r="J701" s="649">
        <v>23.106</v>
      </c>
      <c r="K701" s="649">
        <v>1.0</v>
      </c>
      <c r="L701" s="649">
        <v>-1.0</v>
      </c>
      <c r="M701" s="649">
        <v>-1.0</v>
      </c>
      <c r="N701" s="649">
        <v>-1.0</v>
      </c>
      <c r="O701" s="649">
        <v>-1.0</v>
      </c>
      <c r="P701" s="649">
        <v>-1.0</v>
      </c>
      <c r="Q701" s="649">
        <v>1.0</v>
      </c>
      <c r="R701" s="649">
        <v>0.0</v>
      </c>
      <c r="S701" s="649">
        <v>-1.0</v>
      </c>
      <c r="T701" s="649">
        <v>23.37</v>
      </c>
      <c r="U701" s="649">
        <v>23.323</v>
      </c>
      <c r="V701" s="649">
        <v>23.384</v>
      </c>
    </row>
    <row r="702">
      <c r="A702" s="649">
        <v>2817.0</v>
      </c>
      <c r="B702" s="649">
        <v>0.0</v>
      </c>
      <c r="C702" s="649">
        <v>10.539</v>
      </c>
      <c r="D702" s="649">
        <v>5.878</v>
      </c>
      <c r="E702" s="649">
        <v>16.48</v>
      </c>
      <c r="F702" s="649">
        <v>17.72</v>
      </c>
      <c r="G702" s="649">
        <v>1.31</v>
      </c>
      <c r="H702" s="649">
        <v>1.01</v>
      </c>
      <c r="I702" s="649">
        <v>11.42</v>
      </c>
      <c r="J702" s="649">
        <v>13.388</v>
      </c>
      <c r="K702" s="649">
        <v>1.0</v>
      </c>
      <c r="L702" s="649">
        <v>-1.0</v>
      </c>
      <c r="M702" s="649">
        <v>-1.0</v>
      </c>
      <c r="N702" s="649">
        <v>-1.0</v>
      </c>
      <c r="O702" s="649">
        <v>-1.0</v>
      </c>
      <c r="P702" s="649">
        <v>-1.0</v>
      </c>
      <c r="Q702" s="649">
        <v>1.0</v>
      </c>
      <c r="R702" s="649">
        <v>0.0</v>
      </c>
      <c r="S702" s="649">
        <v>-1.0</v>
      </c>
      <c r="T702" s="649">
        <v>13.56</v>
      </c>
      <c r="U702" s="649">
        <v>13.523</v>
      </c>
      <c r="V702" s="649">
        <v>13.53</v>
      </c>
    </row>
    <row r="703">
      <c r="A703" s="649">
        <v>2818.0</v>
      </c>
      <c r="B703" s="649">
        <v>0.0</v>
      </c>
      <c r="C703" s="649">
        <v>10.539</v>
      </c>
      <c r="D703" s="649">
        <v>5.878</v>
      </c>
      <c r="E703" s="649">
        <v>16.48</v>
      </c>
      <c r="F703" s="649">
        <v>17.72</v>
      </c>
      <c r="G703" s="649">
        <v>1.325</v>
      </c>
      <c r="H703" s="649">
        <v>1.01</v>
      </c>
      <c r="I703" s="649">
        <v>32.295</v>
      </c>
      <c r="J703" s="649">
        <v>40.576</v>
      </c>
      <c r="K703" s="649">
        <v>-0.337</v>
      </c>
      <c r="L703" s="649">
        <v>-1.0</v>
      </c>
      <c r="M703" s="649">
        <v>-1.0</v>
      </c>
      <c r="N703" s="649">
        <v>3.0</v>
      </c>
      <c r="O703" s="649">
        <v>-1.0</v>
      </c>
      <c r="P703" s="649">
        <v>-1.0</v>
      </c>
      <c r="Q703" s="649">
        <v>-1.0</v>
      </c>
      <c r="R703" s="649">
        <v>0.0</v>
      </c>
      <c r="S703" s="649">
        <v>-1.0</v>
      </c>
      <c r="T703" s="649">
        <v>40.842</v>
      </c>
      <c r="U703" s="649">
        <v>40.786</v>
      </c>
      <c r="V703" s="649">
        <v>40.646</v>
      </c>
    </row>
    <row r="704">
      <c r="A704" s="649">
        <v>2819.0</v>
      </c>
      <c r="B704" s="649">
        <v>0.0</v>
      </c>
      <c r="C704" s="649">
        <v>10.539</v>
      </c>
      <c r="D704" s="649">
        <v>5.878</v>
      </c>
      <c r="E704" s="649">
        <v>16.48</v>
      </c>
      <c r="F704" s="649">
        <v>17.72</v>
      </c>
      <c r="G704" s="649">
        <v>2.482</v>
      </c>
      <c r="H704" s="649">
        <v>1.01</v>
      </c>
      <c r="I704" s="649">
        <v>22.589</v>
      </c>
      <c r="J704" s="649">
        <v>52.217</v>
      </c>
      <c r="K704" s="649">
        <v>-1.002</v>
      </c>
      <c r="L704" s="649">
        <v>-1.0</v>
      </c>
      <c r="M704" s="649">
        <v>-1.0</v>
      </c>
      <c r="N704" s="649">
        <v>-1.0</v>
      </c>
      <c r="O704" s="649">
        <v>1.0</v>
      </c>
      <c r="P704" s="649">
        <v>-1.0</v>
      </c>
      <c r="Q704" s="649">
        <v>-1.0</v>
      </c>
      <c r="R704" s="649">
        <v>0.0</v>
      </c>
      <c r="S704" s="649">
        <v>-1.0</v>
      </c>
      <c r="T704" s="649">
        <v>52.654</v>
      </c>
      <c r="U704" s="649">
        <v>52.553</v>
      </c>
      <c r="V704" s="649">
        <v>52.389</v>
      </c>
    </row>
    <row r="705">
      <c r="A705" s="649">
        <v>2820.0</v>
      </c>
      <c r="B705" s="649">
        <v>0.0</v>
      </c>
      <c r="C705" s="649">
        <v>10.54</v>
      </c>
      <c r="D705" s="649">
        <v>5.878</v>
      </c>
      <c r="E705" s="649">
        <v>16.48</v>
      </c>
      <c r="F705" s="649">
        <v>17.72</v>
      </c>
      <c r="G705" s="649">
        <v>1.317</v>
      </c>
      <c r="H705" s="649">
        <v>1.01</v>
      </c>
      <c r="I705" s="649">
        <v>11.409</v>
      </c>
      <c r="J705" s="649">
        <v>14.382</v>
      </c>
      <c r="K705" s="649">
        <v>1.0</v>
      </c>
      <c r="L705" s="649">
        <v>-1.0</v>
      </c>
      <c r="M705" s="649">
        <v>-1.0</v>
      </c>
      <c r="N705" s="649">
        <v>-1.0</v>
      </c>
      <c r="O705" s="649">
        <v>-1.0</v>
      </c>
      <c r="P705" s="649">
        <v>-1.0</v>
      </c>
      <c r="Q705" s="649">
        <v>1.0</v>
      </c>
      <c r="R705" s="649">
        <v>0.0</v>
      </c>
      <c r="S705" s="649">
        <v>-1.0</v>
      </c>
      <c r="T705" s="649">
        <v>14.533</v>
      </c>
      <c r="U705" s="649">
        <v>14.496</v>
      </c>
      <c r="V705" s="649">
        <v>14.442</v>
      </c>
    </row>
    <row r="706">
      <c r="A706" s="649">
        <v>2822.0</v>
      </c>
      <c r="B706" s="649">
        <v>0.0</v>
      </c>
      <c r="C706" s="649">
        <v>10.539</v>
      </c>
      <c r="D706" s="649">
        <v>5.878</v>
      </c>
      <c r="E706" s="649">
        <v>16.48</v>
      </c>
      <c r="F706" s="649">
        <v>17.72</v>
      </c>
      <c r="G706" s="649">
        <v>0.876</v>
      </c>
      <c r="H706" s="649">
        <v>1.01</v>
      </c>
      <c r="I706" s="649">
        <v>31.598</v>
      </c>
      <c r="J706" s="649">
        <v>21.296</v>
      </c>
      <c r="K706" s="649">
        <v>1.0</v>
      </c>
      <c r="L706" s="649">
        <v>-1.0</v>
      </c>
      <c r="M706" s="649">
        <v>-1.0</v>
      </c>
      <c r="N706" s="649">
        <v>-1.0</v>
      </c>
      <c r="O706" s="649">
        <v>-1.0</v>
      </c>
      <c r="P706" s="649">
        <v>-1.0</v>
      </c>
      <c r="Q706" s="649">
        <v>5.0</v>
      </c>
      <c r="R706" s="649">
        <v>0.0</v>
      </c>
      <c r="S706" s="649">
        <v>-1.0</v>
      </c>
      <c r="T706" s="649">
        <v>21.472</v>
      </c>
      <c r="U706" s="649">
        <v>21.446</v>
      </c>
      <c r="V706" s="649">
        <v>21.504</v>
      </c>
    </row>
    <row r="707">
      <c r="A707" s="649">
        <v>2823.0</v>
      </c>
      <c r="B707" s="649">
        <v>0.0</v>
      </c>
      <c r="C707" s="649">
        <v>10.539</v>
      </c>
      <c r="D707" s="649">
        <v>5.878</v>
      </c>
      <c r="E707" s="649">
        <v>16.48</v>
      </c>
      <c r="F707" s="649">
        <v>17.72</v>
      </c>
      <c r="G707" s="649">
        <v>4.41</v>
      </c>
      <c r="H707" s="649">
        <v>2.01</v>
      </c>
      <c r="I707" s="649">
        <v>19.628</v>
      </c>
      <c r="J707" s="649">
        <v>72.438</v>
      </c>
      <c r="K707" s="649">
        <v>0.997</v>
      </c>
      <c r="L707" s="649">
        <v>-1.0</v>
      </c>
      <c r="M707" s="649">
        <v>-1.0</v>
      </c>
      <c r="N707" s="649">
        <v>-1.0</v>
      </c>
      <c r="O707" s="649">
        <v>-1.0</v>
      </c>
      <c r="P707" s="649">
        <v>-1.0</v>
      </c>
      <c r="Q707" s="649">
        <v>1.0</v>
      </c>
      <c r="R707" s="649">
        <v>0.0</v>
      </c>
      <c r="S707" s="649">
        <v>-1.0</v>
      </c>
      <c r="T707" s="649">
        <v>73.128</v>
      </c>
      <c r="U707" s="649">
        <v>72.999</v>
      </c>
      <c r="V707" s="649">
        <v>73.172</v>
      </c>
    </row>
    <row r="708">
      <c r="A708" s="649">
        <v>2824.0</v>
      </c>
      <c r="B708" s="649">
        <v>0.0</v>
      </c>
      <c r="C708" s="649">
        <v>10.539</v>
      </c>
      <c r="D708" s="649">
        <v>5.878</v>
      </c>
      <c r="E708" s="649">
        <v>16.48</v>
      </c>
      <c r="F708" s="649">
        <v>17.72</v>
      </c>
      <c r="G708" s="649">
        <v>9.14</v>
      </c>
      <c r="H708" s="649">
        <v>2.01</v>
      </c>
      <c r="I708" s="650" t="s">
        <v>1095</v>
      </c>
      <c r="J708" s="649">
        <v>0.998</v>
      </c>
      <c r="K708" s="649">
        <v>-1.0</v>
      </c>
      <c r="L708" s="649">
        <v>-1.0</v>
      </c>
      <c r="M708" s="649">
        <v>-1.0</v>
      </c>
      <c r="N708" s="649">
        <v>-1.0</v>
      </c>
      <c r="O708" s="649">
        <v>-1.0</v>
      </c>
      <c r="P708" s="649">
        <v>1.0</v>
      </c>
      <c r="Q708" s="649">
        <v>0.0</v>
      </c>
      <c r="R708" s="650" t="s">
        <v>1096</v>
      </c>
      <c r="U708" s="651"/>
      <c r="V708" s="651"/>
    </row>
    <row r="709">
      <c r="A709" s="649">
        <v>2829.0</v>
      </c>
      <c r="B709" s="649">
        <v>0.0</v>
      </c>
      <c r="C709" s="649">
        <v>10.54</v>
      </c>
      <c r="D709" s="649">
        <v>5.878</v>
      </c>
      <c r="E709" s="649">
        <v>16.48</v>
      </c>
      <c r="F709" s="649">
        <v>17.72</v>
      </c>
      <c r="G709" s="649">
        <v>3.848</v>
      </c>
      <c r="H709" s="649">
        <v>2.01</v>
      </c>
      <c r="I709" s="649">
        <v>19.839</v>
      </c>
      <c r="J709" s="649">
        <v>73.772</v>
      </c>
      <c r="K709" s="649">
        <v>0.997</v>
      </c>
      <c r="L709" s="649">
        <v>-1.0</v>
      </c>
      <c r="M709" s="649">
        <v>-1.0</v>
      </c>
      <c r="N709" s="649">
        <v>-1.0</v>
      </c>
      <c r="O709" s="649">
        <v>-1.0</v>
      </c>
      <c r="P709" s="649">
        <v>-1.0</v>
      </c>
      <c r="Q709" s="649">
        <v>1.0</v>
      </c>
      <c r="R709" s="649">
        <v>0.0</v>
      </c>
      <c r="S709" s="649">
        <v>-1.0</v>
      </c>
      <c r="T709" s="649">
        <v>74.281</v>
      </c>
      <c r="U709" s="649">
        <v>74.12</v>
      </c>
      <c r="V709" s="649">
        <v>73.906</v>
      </c>
    </row>
    <row r="710">
      <c r="A710" s="649">
        <v>2830.0</v>
      </c>
      <c r="B710" s="649">
        <v>0.0</v>
      </c>
      <c r="C710" s="649">
        <v>10.54</v>
      </c>
      <c r="D710" s="649">
        <v>5.878</v>
      </c>
      <c r="E710" s="649">
        <v>16.48</v>
      </c>
      <c r="F710" s="649">
        <v>17.72</v>
      </c>
      <c r="G710" s="649">
        <v>3.77</v>
      </c>
      <c r="H710" s="649">
        <v>2.01</v>
      </c>
      <c r="I710" s="649">
        <v>19.573</v>
      </c>
      <c r="J710" s="649">
        <v>69.365</v>
      </c>
      <c r="K710" s="649">
        <v>0.998</v>
      </c>
      <c r="L710" s="649">
        <v>-1.0</v>
      </c>
      <c r="M710" s="649">
        <v>-1.0</v>
      </c>
      <c r="N710" s="649">
        <v>-1.0</v>
      </c>
      <c r="O710" s="649">
        <v>-1.0</v>
      </c>
      <c r="P710" s="649">
        <v>-1.0</v>
      </c>
      <c r="Q710" s="649">
        <v>1.0</v>
      </c>
      <c r="R710" s="649">
        <v>0.0</v>
      </c>
      <c r="S710" s="649">
        <v>-1.0</v>
      </c>
      <c r="T710" s="649">
        <v>69.884</v>
      </c>
      <c r="U710" s="649">
        <v>69.738</v>
      </c>
      <c r="V710" s="649">
        <v>69.604</v>
      </c>
    </row>
    <row r="711">
      <c r="A711" s="649">
        <v>2831.0</v>
      </c>
      <c r="B711" s="649">
        <v>0.0</v>
      </c>
      <c r="C711" s="649">
        <v>10.539</v>
      </c>
      <c r="D711" s="649">
        <v>5.878</v>
      </c>
      <c r="E711" s="649">
        <v>16.48</v>
      </c>
      <c r="F711" s="649">
        <v>17.72</v>
      </c>
      <c r="G711" s="649">
        <v>1.333</v>
      </c>
      <c r="H711" s="649">
        <v>2.01</v>
      </c>
      <c r="I711" s="649">
        <v>13.475</v>
      </c>
      <c r="J711" s="649">
        <v>17.669</v>
      </c>
      <c r="K711" s="649">
        <v>1.0</v>
      </c>
      <c r="L711" s="649">
        <v>-1.0</v>
      </c>
      <c r="M711" s="649">
        <v>-1.0</v>
      </c>
      <c r="N711" s="649">
        <v>-1.0</v>
      </c>
      <c r="O711" s="649">
        <v>-1.0</v>
      </c>
      <c r="P711" s="649">
        <v>-1.0</v>
      </c>
      <c r="Q711" s="649">
        <v>1.0</v>
      </c>
      <c r="R711" s="649">
        <v>0.0</v>
      </c>
      <c r="S711" s="649">
        <v>-1.0</v>
      </c>
      <c r="T711" s="649">
        <v>17.819</v>
      </c>
      <c r="U711" s="649">
        <v>17.773</v>
      </c>
      <c r="V711" s="649">
        <v>17.692</v>
      </c>
    </row>
    <row r="712">
      <c r="A712" s="649">
        <v>2832.0</v>
      </c>
      <c r="B712" s="649">
        <v>0.0</v>
      </c>
      <c r="C712" s="649">
        <v>10.54</v>
      </c>
      <c r="D712" s="649">
        <v>5.878</v>
      </c>
      <c r="E712" s="649">
        <v>16.48</v>
      </c>
      <c r="F712" s="649">
        <v>17.72</v>
      </c>
      <c r="G712" s="649">
        <v>1.244</v>
      </c>
      <c r="H712" s="649">
        <v>2.01</v>
      </c>
      <c r="I712" s="649">
        <v>6.855</v>
      </c>
      <c r="J712" s="649">
        <v>8.269</v>
      </c>
      <c r="K712" s="649">
        <v>0.987</v>
      </c>
      <c r="L712" s="649">
        <v>-1.0</v>
      </c>
      <c r="M712" s="649">
        <v>-1.0</v>
      </c>
      <c r="N712" s="649">
        <v>-1.0</v>
      </c>
      <c r="O712" s="649">
        <v>-1.0</v>
      </c>
      <c r="P712" s="649">
        <v>-1.0</v>
      </c>
      <c r="Q712" s="649">
        <v>1.0</v>
      </c>
      <c r="R712" s="649">
        <v>0.0</v>
      </c>
      <c r="S712" s="649">
        <v>-1.0</v>
      </c>
      <c r="T712" s="649">
        <v>8.369</v>
      </c>
      <c r="U712" s="649">
        <v>8.341</v>
      </c>
      <c r="V712" s="649">
        <v>8.309</v>
      </c>
    </row>
    <row r="713">
      <c r="A713" s="649">
        <v>2833.0</v>
      </c>
      <c r="B713" s="649">
        <v>0.0</v>
      </c>
      <c r="C713" s="649">
        <v>10.54</v>
      </c>
      <c r="D713" s="649">
        <v>5.878</v>
      </c>
      <c r="E713" s="649">
        <v>16.48</v>
      </c>
      <c r="F713" s="649">
        <v>17.72</v>
      </c>
      <c r="G713" s="649">
        <v>1.315</v>
      </c>
      <c r="H713" s="649">
        <v>2.01</v>
      </c>
      <c r="I713" s="649">
        <v>20.018</v>
      </c>
      <c r="J713" s="649">
        <v>25.548</v>
      </c>
      <c r="K713" s="649">
        <v>-0.337</v>
      </c>
      <c r="L713" s="649">
        <v>-1.0</v>
      </c>
      <c r="M713" s="649">
        <v>-1.0</v>
      </c>
      <c r="N713" s="649">
        <v>3.0</v>
      </c>
      <c r="O713" s="649">
        <v>-1.0</v>
      </c>
      <c r="P713" s="649">
        <v>-1.0</v>
      </c>
      <c r="Q713" s="649">
        <v>-1.0</v>
      </c>
      <c r="R713" s="649">
        <v>0.0</v>
      </c>
      <c r="S713" s="649">
        <v>-1.0</v>
      </c>
      <c r="T713" s="649">
        <v>25.737</v>
      </c>
      <c r="U713" s="649">
        <v>25.682</v>
      </c>
      <c r="V713" s="649">
        <v>25.589</v>
      </c>
    </row>
    <row r="714">
      <c r="A714" s="649">
        <v>2834.0</v>
      </c>
      <c r="B714" s="649">
        <v>0.0</v>
      </c>
      <c r="C714" s="649">
        <v>10.539</v>
      </c>
      <c r="D714" s="649">
        <v>5.878</v>
      </c>
      <c r="E714" s="649">
        <v>16.48</v>
      </c>
      <c r="F714" s="649">
        <v>17.72</v>
      </c>
      <c r="G714" s="649">
        <v>2.546</v>
      </c>
      <c r="H714" s="649">
        <v>2.01</v>
      </c>
      <c r="I714" s="649">
        <v>13.267</v>
      </c>
      <c r="J714" s="649">
        <v>31.965</v>
      </c>
      <c r="K714" s="649">
        <v>-1.002</v>
      </c>
      <c r="L714" s="649">
        <v>-1.0</v>
      </c>
      <c r="M714" s="649">
        <v>-1.0</v>
      </c>
      <c r="N714" s="649">
        <v>-1.0</v>
      </c>
      <c r="O714" s="649">
        <v>1.0</v>
      </c>
      <c r="P714" s="649">
        <v>-1.0</v>
      </c>
      <c r="Q714" s="649">
        <v>-1.0</v>
      </c>
      <c r="R714" s="649">
        <v>0.0</v>
      </c>
      <c r="S714" s="649">
        <v>-1.0</v>
      </c>
      <c r="T714" s="649">
        <v>32.249</v>
      </c>
      <c r="U714" s="649">
        <v>32.167</v>
      </c>
      <c r="V714" s="649">
        <v>32.104</v>
      </c>
    </row>
    <row r="715">
      <c r="A715" s="649">
        <v>2836.0</v>
      </c>
      <c r="B715" s="649">
        <v>0.0</v>
      </c>
      <c r="C715" s="649">
        <v>10.54</v>
      </c>
      <c r="D715" s="649">
        <v>5.878</v>
      </c>
      <c r="E715" s="649">
        <v>16.48</v>
      </c>
      <c r="F715" s="649">
        <v>17.72</v>
      </c>
      <c r="G715" s="649">
        <v>1.464</v>
      </c>
      <c r="H715" s="649">
        <v>2.01</v>
      </c>
      <c r="I715" s="649">
        <v>6.849</v>
      </c>
      <c r="J715" s="649">
        <v>9.807</v>
      </c>
      <c r="K715" s="649">
        <v>1.0</v>
      </c>
      <c r="L715" s="649">
        <v>-1.0</v>
      </c>
      <c r="M715" s="649">
        <v>-1.0</v>
      </c>
      <c r="N715" s="649">
        <v>-1.0</v>
      </c>
      <c r="O715" s="649">
        <v>-1.0</v>
      </c>
      <c r="P715" s="649">
        <v>-1.0</v>
      </c>
      <c r="Q715" s="649">
        <v>1.0</v>
      </c>
      <c r="R715" s="649">
        <v>0.0</v>
      </c>
      <c r="S715" s="649">
        <v>-1.0</v>
      </c>
      <c r="T715" s="649">
        <v>9.924</v>
      </c>
      <c r="U715" s="649">
        <v>9.892</v>
      </c>
      <c r="V715" s="649">
        <v>9.839</v>
      </c>
    </row>
    <row r="716">
      <c r="A716" s="649">
        <v>2837.0</v>
      </c>
      <c r="B716" s="649">
        <v>0.0</v>
      </c>
      <c r="C716" s="649">
        <v>10.54</v>
      </c>
      <c r="D716" s="649">
        <v>5.878</v>
      </c>
      <c r="E716" s="649">
        <v>16.48</v>
      </c>
      <c r="F716" s="649">
        <v>17.72</v>
      </c>
      <c r="G716" s="649">
        <v>0.695</v>
      </c>
      <c r="H716" s="649">
        <v>2.01</v>
      </c>
      <c r="I716" s="649">
        <v>19.093</v>
      </c>
      <c r="J716" s="649">
        <v>12.029</v>
      </c>
      <c r="K716" s="649">
        <v>1.0</v>
      </c>
      <c r="L716" s="649">
        <v>-1.0</v>
      </c>
      <c r="M716" s="649">
        <v>-1.0</v>
      </c>
      <c r="N716" s="649">
        <v>-1.0</v>
      </c>
      <c r="O716" s="649">
        <v>-1.0</v>
      </c>
      <c r="P716" s="649">
        <v>-1.0</v>
      </c>
      <c r="Q716" s="649">
        <v>5.0</v>
      </c>
      <c r="R716" s="649">
        <v>0.0</v>
      </c>
      <c r="S716" s="649">
        <v>-1.0</v>
      </c>
      <c r="T716" s="649">
        <v>12.126</v>
      </c>
      <c r="U716" s="649">
        <v>12.1</v>
      </c>
      <c r="V716" s="649">
        <v>12.096</v>
      </c>
    </row>
    <row r="717">
      <c r="A717" s="649">
        <v>2838.0</v>
      </c>
      <c r="B717" s="649">
        <v>0.0</v>
      </c>
      <c r="C717" s="649">
        <v>10.54</v>
      </c>
      <c r="D717" s="649">
        <v>5.878</v>
      </c>
      <c r="E717" s="649">
        <v>16.48</v>
      </c>
      <c r="F717" s="649">
        <v>17.72</v>
      </c>
      <c r="G717" s="649">
        <v>0.725</v>
      </c>
      <c r="H717" s="649">
        <v>26.98</v>
      </c>
      <c r="I717" s="649">
        <v>26.826</v>
      </c>
      <c r="J717" s="649">
        <v>14.671</v>
      </c>
      <c r="K717" s="649">
        <v>1.0</v>
      </c>
      <c r="L717" s="649">
        <v>-1.0</v>
      </c>
      <c r="M717" s="649">
        <v>-1.0</v>
      </c>
      <c r="N717" s="649">
        <v>-1.0</v>
      </c>
      <c r="O717" s="649">
        <v>-1.0</v>
      </c>
      <c r="P717" s="649">
        <v>-1.0</v>
      </c>
      <c r="Q717" s="649">
        <v>1.0</v>
      </c>
      <c r="R717" s="649">
        <v>0.0</v>
      </c>
      <c r="S717" s="649">
        <v>-1.0</v>
      </c>
      <c r="T717" s="649">
        <v>14.797</v>
      </c>
      <c r="U717" s="649">
        <v>14.77</v>
      </c>
      <c r="V717" s="649">
        <v>14.852</v>
      </c>
    </row>
    <row r="718">
      <c r="A718" s="649">
        <v>2839.0</v>
      </c>
      <c r="B718" s="649">
        <v>0.0</v>
      </c>
      <c r="C718" s="649">
        <v>10.539</v>
      </c>
      <c r="D718" s="649">
        <v>5.878</v>
      </c>
      <c r="E718" s="649">
        <v>16.48</v>
      </c>
      <c r="F718" s="649">
        <v>17.72</v>
      </c>
      <c r="G718" s="649">
        <v>0.677</v>
      </c>
      <c r="H718" s="649">
        <v>26.98</v>
      </c>
      <c r="I718" s="649">
        <v>17.296</v>
      </c>
      <c r="J718" s="649">
        <v>11.701</v>
      </c>
      <c r="K718" s="649">
        <v>1.003</v>
      </c>
      <c r="L718" s="649">
        <v>-1.0</v>
      </c>
      <c r="M718" s="649">
        <v>-1.0</v>
      </c>
      <c r="N718" s="649">
        <v>-1.0</v>
      </c>
      <c r="O718" s="649">
        <v>-1.0</v>
      </c>
      <c r="P718" s="649">
        <v>-1.0</v>
      </c>
      <c r="Q718" s="649">
        <v>1.0</v>
      </c>
      <c r="R718" s="649">
        <v>0.0</v>
      </c>
      <c r="S718" s="649">
        <v>-1.0</v>
      </c>
      <c r="T718" s="649">
        <v>11.791</v>
      </c>
      <c r="U718" s="649">
        <v>11.762</v>
      </c>
      <c r="V718" s="649">
        <v>11.702</v>
      </c>
    </row>
    <row r="719">
      <c r="A719" s="649">
        <v>2840.0</v>
      </c>
      <c r="B719" s="649">
        <v>0.0</v>
      </c>
      <c r="C719" s="649">
        <v>10.54</v>
      </c>
      <c r="D719" s="649">
        <v>5.878</v>
      </c>
      <c r="E719" s="649">
        <v>16.48</v>
      </c>
      <c r="F719" s="649">
        <v>17.72</v>
      </c>
      <c r="G719" s="649">
        <v>4.353</v>
      </c>
      <c r="H719" s="649">
        <v>1.01</v>
      </c>
      <c r="I719" s="650" t="s">
        <v>1097</v>
      </c>
      <c r="J719" s="649">
        <v>0.999</v>
      </c>
      <c r="K719" s="649">
        <v>-1.0</v>
      </c>
      <c r="L719" s="649">
        <v>-1.0</v>
      </c>
      <c r="M719" s="649">
        <v>-1.0</v>
      </c>
      <c r="N719" s="649">
        <v>-1.0</v>
      </c>
      <c r="O719" s="649">
        <v>-1.0</v>
      </c>
      <c r="P719" s="649">
        <v>1.0</v>
      </c>
      <c r="Q719" s="649">
        <v>0.0</v>
      </c>
      <c r="R719" s="650" t="s">
        <v>1098</v>
      </c>
      <c r="U719" s="651"/>
      <c r="V719" s="651"/>
    </row>
    <row r="720">
      <c r="A720" s="649">
        <v>2841.0</v>
      </c>
      <c r="B720" s="649">
        <v>0.0</v>
      </c>
      <c r="C720" s="649">
        <v>10.539</v>
      </c>
      <c r="D720" s="649">
        <v>5.878</v>
      </c>
      <c r="E720" s="649">
        <v>16.48</v>
      </c>
      <c r="F720" s="649">
        <v>17.72</v>
      </c>
      <c r="G720" s="649">
        <v>3.623</v>
      </c>
      <c r="H720" s="649">
        <v>1.01</v>
      </c>
      <c r="I720" s="650" t="s">
        <v>1099</v>
      </c>
      <c r="J720" s="649">
        <v>0.0</v>
      </c>
      <c r="K720" s="649">
        <v>-1.0</v>
      </c>
      <c r="L720" s="649">
        <v>-1.0</v>
      </c>
      <c r="M720" s="649">
        <v>-1.0</v>
      </c>
      <c r="N720" s="649">
        <v>-1.0</v>
      </c>
      <c r="O720" s="649">
        <v>-1.0</v>
      </c>
      <c r="P720" s="649">
        <v>1.0</v>
      </c>
      <c r="Q720" s="649">
        <v>0.0</v>
      </c>
      <c r="R720" s="650" t="s">
        <v>1100</v>
      </c>
      <c r="U720" s="651"/>
      <c r="V720" s="651"/>
    </row>
    <row r="721">
      <c r="A721" s="649">
        <v>2842.0</v>
      </c>
      <c r="B721" s="649">
        <v>0.0</v>
      </c>
      <c r="C721" s="649">
        <v>10.539</v>
      </c>
      <c r="D721" s="649">
        <v>5.878</v>
      </c>
      <c r="E721" s="649">
        <v>16.48</v>
      </c>
      <c r="F721" s="649">
        <v>17.72</v>
      </c>
      <c r="G721" s="649">
        <v>1.189</v>
      </c>
      <c r="H721" s="649">
        <v>1.01</v>
      </c>
      <c r="I721" s="649">
        <v>22.501</v>
      </c>
      <c r="J721" s="649">
        <v>25.184</v>
      </c>
      <c r="K721" s="649">
        <v>1.0</v>
      </c>
      <c r="L721" s="649">
        <v>-1.0</v>
      </c>
      <c r="M721" s="649">
        <v>-1.0</v>
      </c>
      <c r="N721" s="649">
        <v>-1.0</v>
      </c>
      <c r="O721" s="649">
        <v>-1.0</v>
      </c>
      <c r="P721" s="649">
        <v>-1.0</v>
      </c>
      <c r="Q721" s="649">
        <v>1.0</v>
      </c>
      <c r="R721" s="649">
        <v>0.0</v>
      </c>
      <c r="S721" s="649">
        <v>-1.0</v>
      </c>
      <c r="T721" s="649">
        <v>25.37</v>
      </c>
      <c r="U721" s="649">
        <v>25.316</v>
      </c>
      <c r="V721" s="649">
        <v>25.256</v>
      </c>
    </row>
    <row r="722">
      <c r="A722" s="649">
        <v>2843.0</v>
      </c>
      <c r="B722" s="649">
        <v>0.0</v>
      </c>
      <c r="C722" s="649">
        <v>10.54</v>
      </c>
      <c r="D722" s="649">
        <v>5.878</v>
      </c>
      <c r="E722" s="649">
        <v>16.48</v>
      </c>
      <c r="F722" s="649">
        <v>17.72</v>
      </c>
      <c r="G722" s="649">
        <v>1.285</v>
      </c>
      <c r="H722" s="649">
        <v>1.01</v>
      </c>
      <c r="I722" s="649">
        <v>11.519</v>
      </c>
      <c r="J722" s="649">
        <v>14.013</v>
      </c>
      <c r="K722" s="649">
        <v>1.0</v>
      </c>
      <c r="L722" s="649">
        <v>-1.0</v>
      </c>
      <c r="M722" s="649">
        <v>-1.0</v>
      </c>
      <c r="N722" s="649">
        <v>-1.0</v>
      </c>
      <c r="O722" s="649">
        <v>-1.0</v>
      </c>
      <c r="P722" s="649">
        <v>-1.0</v>
      </c>
      <c r="Q722" s="649">
        <v>1.0</v>
      </c>
      <c r="R722" s="649">
        <v>0.0</v>
      </c>
      <c r="S722" s="649">
        <v>-1.0</v>
      </c>
      <c r="T722" s="649">
        <v>14.153</v>
      </c>
      <c r="U722" s="649">
        <v>14.118</v>
      </c>
      <c r="V722" s="649">
        <v>14.085</v>
      </c>
    </row>
    <row r="723">
      <c r="A723" s="649">
        <v>2844.0</v>
      </c>
      <c r="B723" s="649">
        <v>0.0</v>
      </c>
      <c r="C723" s="649">
        <v>10.539</v>
      </c>
      <c r="D723" s="649">
        <v>5.878</v>
      </c>
      <c r="E723" s="649">
        <v>16.48</v>
      </c>
      <c r="F723" s="649">
        <v>17.72</v>
      </c>
      <c r="G723" s="649">
        <v>1.474</v>
      </c>
      <c r="H723" s="649">
        <v>1.01</v>
      </c>
      <c r="I723" s="649">
        <v>30.374</v>
      </c>
      <c r="J723" s="649">
        <v>37.333</v>
      </c>
      <c r="K723" s="649">
        <v>-0.337</v>
      </c>
      <c r="L723" s="649">
        <v>-1.0</v>
      </c>
      <c r="M723" s="649">
        <v>-1.0</v>
      </c>
      <c r="N723" s="649">
        <v>3.0</v>
      </c>
      <c r="O723" s="649">
        <v>-1.0</v>
      </c>
      <c r="P723" s="649">
        <v>-1.0</v>
      </c>
      <c r="Q723" s="649">
        <v>-1.0</v>
      </c>
      <c r="R723" s="649">
        <v>0.0</v>
      </c>
      <c r="S723" s="649">
        <v>-1.0</v>
      </c>
      <c r="T723" s="649">
        <v>37.592</v>
      </c>
      <c r="U723" s="649">
        <v>37.532</v>
      </c>
      <c r="V723" s="649">
        <v>37.591</v>
      </c>
    </row>
    <row r="724">
      <c r="A724" s="649">
        <v>2845.0</v>
      </c>
      <c r="B724" s="649">
        <v>0.0</v>
      </c>
      <c r="C724" s="649">
        <v>10.54</v>
      </c>
      <c r="D724" s="649">
        <v>5.878</v>
      </c>
      <c r="E724" s="649">
        <v>16.48</v>
      </c>
      <c r="F724" s="649">
        <v>17.72</v>
      </c>
      <c r="G724" s="649">
        <v>2.443</v>
      </c>
      <c r="H724" s="649">
        <v>1.01</v>
      </c>
      <c r="I724" s="649">
        <v>22.802</v>
      </c>
      <c r="J724" s="649">
        <v>54.251</v>
      </c>
      <c r="K724" s="649">
        <v>-1.001</v>
      </c>
      <c r="L724" s="649">
        <v>-1.0</v>
      </c>
      <c r="M724" s="649">
        <v>-1.0</v>
      </c>
      <c r="N724" s="649">
        <v>-1.0</v>
      </c>
      <c r="O724" s="649">
        <v>1.0</v>
      </c>
      <c r="P724" s="649">
        <v>-1.0</v>
      </c>
      <c r="Q724" s="649">
        <v>-1.0</v>
      </c>
      <c r="R724" s="649">
        <v>0.0</v>
      </c>
      <c r="S724" s="649">
        <v>-1.0</v>
      </c>
      <c r="T724" s="649">
        <v>54.627</v>
      </c>
      <c r="U724" s="649">
        <v>54.503</v>
      </c>
      <c r="V724" s="649">
        <v>54.319</v>
      </c>
    </row>
    <row r="725">
      <c r="A725" s="649">
        <v>2846.0</v>
      </c>
      <c r="B725" s="649">
        <v>0.0</v>
      </c>
      <c r="C725" s="649">
        <v>10.54</v>
      </c>
      <c r="D725" s="649">
        <v>5.878</v>
      </c>
      <c r="E725" s="649">
        <v>16.48</v>
      </c>
      <c r="F725" s="649">
        <v>17.72</v>
      </c>
      <c r="G725" s="649">
        <v>1.235</v>
      </c>
      <c r="H725" s="649">
        <v>1.01</v>
      </c>
      <c r="I725" s="649">
        <v>11.597</v>
      </c>
      <c r="J725" s="649">
        <v>13.969</v>
      </c>
      <c r="K725" s="649">
        <v>0.999</v>
      </c>
      <c r="L725" s="649">
        <v>-1.0</v>
      </c>
      <c r="M725" s="649">
        <v>-1.0</v>
      </c>
      <c r="N725" s="649">
        <v>-1.0</v>
      </c>
      <c r="O725" s="649">
        <v>-1.0</v>
      </c>
      <c r="P725" s="649">
        <v>-1.0</v>
      </c>
      <c r="Q725" s="649">
        <v>1.0</v>
      </c>
      <c r="R725" s="649">
        <v>0.0</v>
      </c>
      <c r="S725" s="649">
        <v>-1.0</v>
      </c>
      <c r="T725" s="649">
        <v>14.101</v>
      </c>
      <c r="U725" s="649">
        <v>14.058</v>
      </c>
      <c r="V725" s="649">
        <v>14.0</v>
      </c>
    </row>
    <row r="726">
      <c r="A726" s="649">
        <v>2847.0</v>
      </c>
      <c r="B726" s="649">
        <v>0.0</v>
      </c>
      <c r="C726" s="649">
        <v>10.54</v>
      </c>
      <c r="D726" s="649">
        <v>5.878</v>
      </c>
      <c r="E726" s="649">
        <v>16.48</v>
      </c>
      <c r="F726" s="649">
        <v>17.72</v>
      </c>
      <c r="G726" s="649">
        <v>0.697</v>
      </c>
      <c r="H726" s="649">
        <v>1.01</v>
      </c>
      <c r="I726" s="649">
        <v>31.975</v>
      </c>
      <c r="J726" s="649">
        <v>19.785</v>
      </c>
      <c r="K726" s="649">
        <v>1.0</v>
      </c>
      <c r="L726" s="649">
        <v>-1.0</v>
      </c>
      <c r="M726" s="649">
        <v>-1.0</v>
      </c>
      <c r="N726" s="649">
        <v>-1.0</v>
      </c>
      <c r="O726" s="649">
        <v>-1.0</v>
      </c>
      <c r="P726" s="649">
        <v>-1.0</v>
      </c>
      <c r="Q726" s="649">
        <v>5.0</v>
      </c>
      <c r="R726" s="649">
        <v>0.0</v>
      </c>
      <c r="S726" s="649">
        <v>-1.0</v>
      </c>
      <c r="T726" s="649">
        <v>19.914</v>
      </c>
      <c r="U726" s="649">
        <v>19.882</v>
      </c>
      <c r="V726" s="649">
        <v>19.868</v>
      </c>
    </row>
    <row r="727">
      <c r="A727" s="649">
        <v>2848.0</v>
      </c>
      <c r="B727" s="649">
        <v>0.0</v>
      </c>
      <c r="C727" s="649">
        <v>10.54</v>
      </c>
      <c r="D727" s="649">
        <v>5.878</v>
      </c>
      <c r="E727" s="649">
        <v>16.48</v>
      </c>
      <c r="F727" s="649">
        <v>17.72</v>
      </c>
      <c r="G727" s="649">
        <v>3.731</v>
      </c>
      <c r="H727" s="649">
        <v>2.01</v>
      </c>
      <c r="I727" s="649">
        <v>19.806</v>
      </c>
      <c r="J727" s="649">
        <v>70.05</v>
      </c>
      <c r="K727" s="649">
        <v>0.998</v>
      </c>
      <c r="L727" s="649">
        <v>-1.0</v>
      </c>
      <c r="M727" s="649">
        <v>-1.0</v>
      </c>
      <c r="N727" s="649">
        <v>-1.0</v>
      </c>
      <c r="O727" s="649">
        <v>-1.0</v>
      </c>
      <c r="P727" s="649">
        <v>-1.0</v>
      </c>
      <c r="Q727" s="649">
        <v>1.0</v>
      </c>
      <c r="R727" s="649">
        <v>0.0</v>
      </c>
      <c r="S727" s="649">
        <v>-1.0</v>
      </c>
      <c r="T727" s="649">
        <v>70.561</v>
      </c>
      <c r="U727" s="649">
        <v>70.409</v>
      </c>
      <c r="V727" s="649">
        <v>70.249</v>
      </c>
    </row>
    <row r="728">
      <c r="A728" s="649">
        <v>2849.0</v>
      </c>
      <c r="B728" s="649">
        <v>0.0</v>
      </c>
      <c r="C728" s="649">
        <v>10.539</v>
      </c>
      <c r="D728" s="649">
        <v>5.878</v>
      </c>
      <c r="E728" s="649">
        <v>16.48</v>
      </c>
      <c r="F728" s="649">
        <v>17.72</v>
      </c>
      <c r="G728" s="649">
        <v>3.709</v>
      </c>
      <c r="H728" s="649">
        <v>2.01</v>
      </c>
      <c r="I728" s="649">
        <v>19.956</v>
      </c>
      <c r="J728" s="649">
        <v>71.11</v>
      </c>
      <c r="K728" s="649">
        <v>0.997</v>
      </c>
      <c r="L728" s="649">
        <v>-1.0</v>
      </c>
      <c r="M728" s="649">
        <v>-1.0</v>
      </c>
      <c r="N728" s="649">
        <v>-1.0</v>
      </c>
      <c r="O728" s="649">
        <v>-1.0</v>
      </c>
      <c r="P728" s="649">
        <v>-1.0</v>
      </c>
      <c r="Q728" s="649">
        <v>1.0</v>
      </c>
      <c r="R728" s="649">
        <v>0.0</v>
      </c>
      <c r="S728" s="649">
        <v>-1.0</v>
      </c>
      <c r="T728" s="649">
        <v>71.616</v>
      </c>
      <c r="U728" s="649">
        <v>71.462</v>
      </c>
      <c r="V728" s="649">
        <v>71.258</v>
      </c>
    </row>
    <row r="729">
      <c r="A729" s="649">
        <v>2850.0</v>
      </c>
      <c r="B729" s="649">
        <v>0.0</v>
      </c>
      <c r="C729" s="649">
        <v>10.539</v>
      </c>
      <c r="D729" s="649">
        <v>5.878</v>
      </c>
      <c r="E729" s="649">
        <v>16.48</v>
      </c>
      <c r="F729" s="649">
        <v>17.72</v>
      </c>
      <c r="G729" s="649">
        <v>3.732</v>
      </c>
      <c r="H729" s="649">
        <v>2.01</v>
      </c>
      <c r="I729" s="649">
        <v>20.036</v>
      </c>
      <c r="J729" s="649">
        <v>72.87</v>
      </c>
      <c r="K729" s="649">
        <v>0.998</v>
      </c>
      <c r="L729" s="649">
        <v>-1.0</v>
      </c>
      <c r="M729" s="649">
        <v>-1.0</v>
      </c>
      <c r="N729" s="649">
        <v>-1.0</v>
      </c>
      <c r="O729" s="649">
        <v>-1.0</v>
      </c>
      <c r="P729" s="649">
        <v>-1.0</v>
      </c>
      <c r="Q729" s="649">
        <v>1.0</v>
      </c>
      <c r="R729" s="649">
        <v>0.0</v>
      </c>
      <c r="S729" s="649">
        <v>-1.0</v>
      </c>
      <c r="T729" s="649">
        <v>73.439</v>
      </c>
      <c r="U729" s="649">
        <v>73.289</v>
      </c>
      <c r="V729" s="649">
        <v>72.969</v>
      </c>
    </row>
    <row r="730">
      <c r="A730" s="649">
        <v>2852.0</v>
      </c>
      <c r="B730" s="649">
        <v>0.0</v>
      </c>
      <c r="C730" s="649">
        <v>10.539</v>
      </c>
      <c r="D730" s="649">
        <v>5.878</v>
      </c>
      <c r="E730" s="649">
        <v>16.48</v>
      </c>
      <c r="F730" s="649">
        <v>17.72</v>
      </c>
      <c r="G730" s="649">
        <v>4.029</v>
      </c>
      <c r="H730" s="649">
        <v>2.01</v>
      </c>
      <c r="I730" s="649">
        <v>19.783</v>
      </c>
      <c r="J730" s="649">
        <v>76.587</v>
      </c>
      <c r="K730" s="649">
        <v>0.998</v>
      </c>
      <c r="L730" s="649">
        <v>-1.0</v>
      </c>
      <c r="M730" s="649">
        <v>-1.0</v>
      </c>
      <c r="N730" s="649">
        <v>-1.0</v>
      </c>
      <c r="O730" s="649">
        <v>-1.0</v>
      </c>
      <c r="P730" s="649">
        <v>-1.0</v>
      </c>
      <c r="Q730" s="649">
        <v>1.0</v>
      </c>
      <c r="R730" s="649">
        <v>0.0</v>
      </c>
      <c r="S730" s="649">
        <v>-1.0</v>
      </c>
      <c r="T730" s="649">
        <v>77.204</v>
      </c>
      <c r="U730" s="649">
        <v>77.041</v>
      </c>
      <c r="V730" s="649">
        <v>76.75</v>
      </c>
    </row>
    <row r="731">
      <c r="A731" s="649">
        <v>2853.0</v>
      </c>
      <c r="B731" s="649">
        <v>0.0</v>
      </c>
      <c r="C731" s="649">
        <v>10.539</v>
      </c>
      <c r="D731" s="649">
        <v>5.878</v>
      </c>
      <c r="E731" s="649">
        <v>16.48</v>
      </c>
      <c r="F731" s="649">
        <v>17.72</v>
      </c>
      <c r="G731" s="649">
        <v>1.222</v>
      </c>
      <c r="H731" s="649">
        <v>2.01</v>
      </c>
      <c r="I731" s="649">
        <v>13.542</v>
      </c>
      <c r="J731" s="649">
        <v>16.302</v>
      </c>
      <c r="K731" s="649">
        <v>0.999</v>
      </c>
      <c r="L731" s="649">
        <v>-1.0</v>
      </c>
      <c r="M731" s="649">
        <v>-1.0</v>
      </c>
      <c r="N731" s="649">
        <v>-1.0</v>
      </c>
      <c r="O731" s="649">
        <v>-1.0</v>
      </c>
      <c r="P731" s="649">
        <v>-1.0</v>
      </c>
      <c r="Q731" s="649">
        <v>1.0</v>
      </c>
      <c r="R731" s="649">
        <v>0.0</v>
      </c>
      <c r="S731" s="649">
        <v>-1.0</v>
      </c>
      <c r="T731" s="649">
        <v>16.453</v>
      </c>
      <c r="U731" s="649">
        <v>16.407</v>
      </c>
      <c r="V731" s="649">
        <v>16.321</v>
      </c>
    </row>
    <row r="732">
      <c r="A732" s="649">
        <v>2976.0</v>
      </c>
      <c r="B732" s="649">
        <v>0.0</v>
      </c>
      <c r="C732" s="649">
        <v>8.457</v>
      </c>
      <c r="D732" s="649">
        <v>4.042</v>
      </c>
      <c r="E732" s="649">
        <v>17.01</v>
      </c>
      <c r="F732" s="649">
        <v>12.46</v>
      </c>
      <c r="G732" s="649">
        <v>3.988</v>
      </c>
      <c r="H732" s="649">
        <v>1.01</v>
      </c>
      <c r="I732" s="649">
        <v>18.521</v>
      </c>
      <c r="J732" s="649">
        <v>66.225</v>
      </c>
      <c r="K732" s="649">
        <v>0.001</v>
      </c>
      <c r="L732" s="649">
        <v>-1.0</v>
      </c>
      <c r="M732" s="649">
        <v>-1.0</v>
      </c>
      <c r="N732" s="649">
        <v>-1.0</v>
      </c>
      <c r="O732" s="649">
        <v>-1.0</v>
      </c>
      <c r="P732" s="649">
        <v>-1.0</v>
      </c>
      <c r="Q732" s="649">
        <v>1.0</v>
      </c>
      <c r="R732" s="649">
        <v>0.0</v>
      </c>
      <c r="S732" s="649">
        <v>-1.0</v>
      </c>
      <c r="T732" s="649">
        <v>66.421</v>
      </c>
      <c r="U732" s="649">
        <v>66.826</v>
      </c>
      <c r="V732" s="649">
        <v>66.627</v>
      </c>
    </row>
    <row r="733">
      <c r="A733" s="649">
        <v>2977.0</v>
      </c>
      <c r="B733" s="649">
        <v>0.0</v>
      </c>
      <c r="C733" s="649">
        <v>8.457</v>
      </c>
      <c r="D733" s="649">
        <v>4.042</v>
      </c>
      <c r="E733" s="649">
        <v>17.01</v>
      </c>
      <c r="F733" s="649">
        <v>12.46</v>
      </c>
      <c r="G733" s="649">
        <v>1.369</v>
      </c>
      <c r="H733" s="649">
        <v>1.01</v>
      </c>
      <c r="I733" s="649">
        <v>14.143</v>
      </c>
      <c r="J733" s="649">
        <v>17.866</v>
      </c>
      <c r="K733" s="649">
        <v>0.983</v>
      </c>
      <c r="L733" s="649">
        <v>-1.0</v>
      </c>
      <c r="M733" s="649">
        <v>-1.0</v>
      </c>
      <c r="N733" s="649">
        <v>-1.0</v>
      </c>
      <c r="O733" s="649">
        <v>-1.0</v>
      </c>
      <c r="P733" s="649">
        <v>-1.0</v>
      </c>
      <c r="Q733" s="649">
        <v>1.0</v>
      </c>
      <c r="R733" s="649">
        <v>0.0</v>
      </c>
      <c r="S733" s="649">
        <v>-1.0</v>
      </c>
      <c r="T733" s="649">
        <v>17.927</v>
      </c>
      <c r="U733" s="649">
        <v>18.053</v>
      </c>
      <c r="V733" s="649">
        <v>17.968</v>
      </c>
    </row>
    <row r="734">
      <c r="A734" s="649">
        <v>2978.0</v>
      </c>
      <c r="B734" s="649">
        <v>0.0</v>
      </c>
      <c r="C734" s="649">
        <v>8.457</v>
      </c>
      <c r="D734" s="649">
        <v>4.042</v>
      </c>
      <c r="E734" s="649">
        <v>17.01</v>
      </c>
      <c r="F734" s="649">
        <v>12.46</v>
      </c>
      <c r="G734" s="649">
        <v>1.464</v>
      </c>
      <c r="H734" s="649">
        <v>1.01</v>
      </c>
      <c r="I734" s="649">
        <v>9.587</v>
      </c>
      <c r="J734" s="649">
        <v>12.736</v>
      </c>
      <c r="K734" s="649">
        <v>0.0</v>
      </c>
      <c r="L734" s="649">
        <v>-1.0</v>
      </c>
      <c r="M734" s="649">
        <v>-1.0</v>
      </c>
      <c r="N734" s="649">
        <v>-1.0</v>
      </c>
      <c r="O734" s="649">
        <v>-1.0</v>
      </c>
      <c r="P734" s="649">
        <v>-1.0</v>
      </c>
      <c r="Q734" s="649">
        <v>1.0</v>
      </c>
      <c r="R734" s="649">
        <v>0.0</v>
      </c>
      <c r="S734" s="649">
        <v>-1.0</v>
      </c>
      <c r="T734" s="649">
        <v>12.825</v>
      </c>
      <c r="U734" s="649">
        <v>12.895</v>
      </c>
      <c r="V734" s="649">
        <v>12.87</v>
      </c>
    </row>
    <row r="735">
      <c r="A735" s="649">
        <v>2979.0</v>
      </c>
      <c r="B735" s="649">
        <v>0.0</v>
      </c>
      <c r="C735" s="649">
        <v>8.458</v>
      </c>
      <c r="D735" s="649">
        <v>4.042</v>
      </c>
      <c r="E735" s="649">
        <v>17.01</v>
      </c>
      <c r="F735" s="649">
        <v>12.46</v>
      </c>
      <c r="G735" s="649">
        <v>1.392</v>
      </c>
      <c r="H735" s="649">
        <v>1.01</v>
      </c>
      <c r="I735" s="649">
        <v>18.511</v>
      </c>
      <c r="J735" s="649">
        <v>24.124</v>
      </c>
      <c r="K735" s="649">
        <v>-0.336</v>
      </c>
      <c r="L735" s="649">
        <v>-1.0</v>
      </c>
      <c r="M735" s="649">
        <v>-1.0</v>
      </c>
      <c r="N735" s="649">
        <v>3.0</v>
      </c>
      <c r="O735" s="649">
        <v>-1.0</v>
      </c>
      <c r="P735" s="649">
        <v>-1.0</v>
      </c>
      <c r="Q735" s="649">
        <v>-1.0</v>
      </c>
      <c r="R735" s="649">
        <v>0.0</v>
      </c>
      <c r="S735" s="649">
        <v>-1.0</v>
      </c>
      <c r="T735" s="649">
        <v>24.196</v>
      </c>
      <c r="U735" s="649">
        <v>24.324</v>
      </c>
      <c r="V735" s="649">
        <v>24.214</v>
      </c>
    </row>
    <row r="736">
      <c r="A736" s="649">
        <v>2980.0</v>
      </c>
      <c r="B736" s="649">
        <v>0.0</v>
      </c>
      <c r="C736" s="649">
        <v>8.457</v>
      </c>
      <c r="D736" s="649">
        <v>4.042</v>
      </c>
      <c r="E736" s="649">
        <v>17.01</v>
      </c>
      <c r="F736" s="649">
        <v>12.46</v>
      </c>
      <c r="G736" s="649">
        <v>2.589</v>
      </c>
      <c r="H736" s="649">
        <v>1.01</v>
      </c>
      <c r="I736" s="649">
        <v>14.156</v>
      </c>
      <c r="J736" s="649">
        <v>30.687</v>
      </c>
      <c r="K736" s="649">
        <v>-0.993</v>
      </c>
      <c r="L736" s="649">
        <v>-1.0</v>
      </c>
      <c r="M736" s="649">
        <v>-1.0</v>
      </c>
      <c r="N736" s="649">
        <v>-1.0</v>
      </c>
      <c r="O736" s="649">
        <v>1.0</v>
      </c>
      <c r="P736" s="649">
        <v>-1.0</v>
      </c>
      <c r="Q736" s="649">
        <v>-1.0</v>
      </c>
      <c r="R736" s="649">
        <v>0.0</v>
      </c>
      <c r="S736" s="649">
        <v>-1.0</v>
      </c>
      <c r="T736" s="649">
        <v>31.029</v>
      </c>
      <c r="U736" s="649">
        <v>31.06</v>
      </c>
      <c r="V736" s="649">
        <v>31.1</v>
      </c>
    </row>
    <row r="737">
      <c r="A737" s="649">
        <v>2981.0</v>
      </c>
      <c r="B737" s="649">
        <v>0.0</v>
      </c>
      <c r="C737" s="649">
        <v>8.457</v>
      </c>
      <c r="D737" s="649">
        <v>4.042</v>
      </c>
      <c r="E737" s="649">
        <v>17.01</v>
      </c>
      <c r="F737" s="649">
        <v>12.46</v>
      </c>
      <c r="G737" s="649">
        <v>1.707</v>
      </c>
      <c r="H737" s="649">
        <v>1.01</v>
      </c>
      <c r="I737" s="649">
        <v>9.609</v>
      </c>
      <c r="J737" s="649">
        <v>12.741</v>
      </c>
      <c r="K737" s="649">
        <v>0.998</v>
      </c>
      <c r="L737" s="649">
        <v>-1.0</v>
      </c>
      <c r="M737" s="649">
        <v>-1.0</v>
      </c>
      <c r="N737" s="649">
        <v>-1.0</v>
      </c>
      <c r="O737" s="649">
        <v>-1.0</v>
      </c>
      <c r="P737" s="649">
        <v>-1.0</v>
      </c>
      <c r="Q737" s="649">
        <v>1.0</v>
      </c>
      <c r="R737" s="649">
        <v>0.0</v>
      </c>
      <c r="S737" s="649">
        <v>-1.0</v>
      </c>
      <c r="T737" s="649">
        <v>12.94</v>
      </c>
      <c r="U737" s="649">
        <v>12.967</v>
      </c>
      <c r="V737" s="649">
        <v>13.124</v>
      </c>
    </row>
    <row r="738">
      <c r="A738" s="649">
        <v>2982.0</v>
      </c>
      <c r="B738" s="649">
        <v>0.0</v>
      </c>
      <c r="C738" s="649">
        <v>8.457</v>
      </c>
      <c r="D738" s="649">
        <v>4.042</v>
      </c>
      <c r="E738" s="649">
        <v>17.01</v>
      </c>
      <c r="F738" s="649">
        <v>12.46</v>
      </c>
      <c r="G738" s="649">
        <v>0.825</v>
      </c>
      <c r="H738" s="649">
        <v>1.01</v>
      </c>
      <c r="I738" s="649">
        <v>18.658</v>
      </c>
      <c r="J738" s="649">
        <v>14.48</v>
      </c>
      <c r="K738" s="649">
        <v>0.999</v>
      </c>
      <c r="L738" s="649">
        <v>-1.0</v>
      </c>
      <c r="M738" s="649">
        <v>-1.0</v>
      </c>
      <c r="N738" s="649">
        <v>-1.0</v>
      </c>
      <c r="O738" s="649">
        <v>-1.0</v>
      </c>
      <c r="P738" s="649">
        <v>-1.0</v>
      </c>
      <c r="Q738" s="649">
        <v>5.0</v>
      </c>
      <c r="R738" s="649">
        <v>0.0</v>
      </c>
      <c r="S738" s="649">
        <v>-1.0</v>
      </c>
      <c r="T738" s="649">
        <v>14.582</v>
      </c>
      <c r="U738" s="649">
        <v>14.66</v>
      </c>
      <c r="V738" s="649">
        <v>14.529</v>
      </c>
    </row>
    <row r="739">
      <c r="A739" s="649">
        <v>2983.0</v>
      </c>
      <c r="B739" s="649">
        <v>0.0</v>
      </c>
      <c r="C739" s="649">
        <v>8.457</v>
      </c>
      <c r="D739" s="649">
        <v>4.042</v>
      </c>
      <c r="E739" s="649">
        <v>17.01</v>
      </c>
      <c r="F739" s="649">
        <v>12.46</v>
      </c>
      <c r="G739" s="649">
        <v>1.493</v>
      </c>
      <c r="H739" s="649">
        <v>26.98</v>
      </c>
      <c r="I739" s="649">
        <v>22.443</v>
      </c>
      <c r="J739" s="649">
        <v>30.38</v>
      </c>
      <c r="K739" s="649">
        <v>0.99</v>
      </c>
      <c r="L739" s="649">
        <v>-1.0</v>
      </c>
      <c r="M739" s="649">
        <v>-1.0</v>
      </c>
      <c r="N739" s="649">
        <v>-1.0</v>
      </c>
      <c r="O739" s="649">
        <v>-1.0</v>
      </c>
      <c r="P739" s="649">
        <v>-1.0</v>
      </c>
      <c r="Q739" s="649">
        <v>1.0</v>
      </c>
      <c r="R739" s="649">
        <v>0.0</v>
      </c>
      <c r="S739" s="649">
        <v>-1.0</v>
      </c>
      <c r="T739" s="649">
        <v>30.938</v>
      </c>
      <c r="U739" s="649">
        <v>31.019</v>
      </c>
      <c r="V739" s="649">
        <v>30.518</v>
      </c>
    </row>
    <row r="740">
      <c r="A740" s="649">
        <v>2984.0</v>
      </c>
      <c r="B740" s="649">
        <v>0.0</v>
      </c>
      <c r="C740" s="649">
        <v>8.457</v>
      </c>
      <c r="D740" s="649">
        <v>4.042</v>
      </c>
      <c r="E740" s="649">
        <v>17.01</v>
      </c>
      <c r="F740" s="649">
        <v>12.46</v>
      </c>
      <c r="G740" s="649">
        <v>0.93</v>
      </c>
      <c r="H740" s="649">
        <v>26.98</v>
      </c>
      <c r="I740" s="649">
        <v>11.217</v>
      </c>
      <c r="J740" s="649">
        <v>10.318</v>
      </c>
      <c r="K740" s="649">
        <v>0.999</v>
      </c>
      <c r="L740" s="649">
        <v>-1.0</v>
      </c>
      <c r="M740" s="649">
        <v>-1.0</v>
      </c>
      <c r="N740" s="649">
        <v>-1.0</v>
      </c>
      <c r="O740" s="649">
        <v>-1.0</v>
      </c>
      <c r="P740" s="649">
        <v>-1.0</v>
      </c>
      <c r="Q740" s="649">
        <v>1.0</v>
      </c>
      <c r="R740" s="649">
        <v>0.0</v>
      </c>
      <c r="S740" s="649">
        <v>-1.0</v>
      </c>
      <c r="T740" s="649">
        <v>10.585</v>
      </c>
      <c r="U740" s="649">
        <v>10.647</v>
      </c>
      <c r="V740" s="649">
        <v>10.329</v>
      </c>
    </row>
    <row r="741">
      <c r="A741" s="649">
        <v>2985.0</v>
      </c>
      <c r="B741" s="649">
        <v>0.0</v>
      </c>
      <c r="C741" s="649">
        <v>8.457</v>
      </c>
      <c r="D741" s="649">
        <v>4.042</v>
      </c>
      <c r="E741" s="649">
        <v>17.01</v>
      </c>
      <c r="F741" s="649">
        <v>12.46</v>
      </c>
      <c r="G741" s="649">
        <v>0.776</v>
      </c>
      <c r="H741" s="649">
        <v>2.01</v>
      </c>
      <c r="I741" s="649">
        <v>7.441</v>
      </c>
      <c r="J741" s="649">
        <v>5.564</v>
      </c>
      <c r="K741" s="649">
        <v>0.994</v>
      </c>
      <c r="L741" s="649">
        <v>-1.0</v>
      </c>
      <c r="M741" s="649">
        <v>-1.0</v>
      </c>
      <c r="N741" s="649">
        <v>-1.0</v>
      </c>
      <c r="O741" s="649">
        <v>-1.0</v>
      </c>
      <c r="P741" s="649">
        <v>-1.0</v>
      </c>
      <c r="Q741" s="649">
        <v>1.0</v>
      </c>
      <c r="R741" s="649">
        <v>0.0</v>
      </c>
      <c r="S741" s="649">
        <v>-1.0</v>
      </c>
      <c r="T741" s="649">
        <v>5.817</v>
      </c>
      <c r="U741" s="649">
        <v>5.826</v>
      </c>
      <c r="V741" s="649">
        <v>5.592</v>
      </c>
    </row>
    <row r="742">
      <c r="A742" s="649">
        <v>2986.0</v>
      </c>
      <c r="B742" s="649">
        <v>0.0</v>
      </c>
      <c r="C742" s="649">
        <v>8.457</v>
      </c>
      <c r="D742" s="649">
        <v>4.042</v>
      </c>
      <c r="E742" s="649">
        <v>17.01</v>
      </c>
      <c r="F742" s="649">
        <v>12.46</v>
      </c>
      <c r="G742" s="649">
        <v>3.715</v>
      </c>
      <c r="H742" s="649">
        <v>2.01</v>
      </c>
      <c r="I742" s="649">
        <v>7.361</v>
      </c>
      <c r="J742" s="649">
        <v>26.259</v>
      </c>
      <c r="K742" s="649">
        <v>0.993</v>
      </c>
      <c r="L742" s="649">
        <v>-1.0</v>
      </c>
      <c r="M742" s="649">
        <v>-1.0</v>
      </c>
      <c r="N742" s="649">
        <v>-1.0</v>
      </c>
      <c r="O742" s="649">
        <v>-1.0</v>
      </c>
      <c r="P742" s="649">
        <v>-1.0</v>
      </c>
      <c r="Q742" s="649">
        <v>1.0</v>
      </c>
      <c r="R742" s="649">
        <v>0.0</v>
      </c>
      <c r="S742" s="649">
        <v>-1.0</v>
      </c>
      <c r="T742" s="649">
        <v>27.959</v>
      </c>
      <c r="U742" s="649">
        <v>27.933</v>
      </c>
      <c r="V742" s="649">
        <v>26.407</v>
      </c>
    </row>
    <row r="743">
      <c r="A743" s="649">
        <v>2987.0</v>
      </c>
      <c r="B743" s="649">
        <v>0.0</v>
      </c>
      <c r="C743" s="649">
        <v>8.457</v>
      </c>
      <c r="D743" s="649">
        <v>4.042</v>
      </c>
      <c r="E743" s="649">
        <v>17.01</v>
      </c>
      <c r="F743" s="649">
        <v>12.46</v>
      </c>
      <c r="G743" s="649">
        <v>3.595</v>
      </c>
      <c r="H743" s="649">
        <v>2.01</v>
      </c>
      <c r="I743" s="649">
        <v>7.136</v>
      </c>
      <c r="J743" s="649">
        <v>24.58</v>
      </c>
      <c r="K743" s="649">
        <v>0.993</v>
      </c>
      <c r="L743" s="649">
        <v>-1.0</v>
      </c>
      <c r="M743" s="649">
        <v>-1.0</v>
      </c>
      <c r="N743" s="649">
        <v>-1.0</v>
      </c>
      <c r="O743" s="649">
        <v>-1.0</v>
      </c>
      <c r="P743" s="649">
        <v>-1.0</v>
      </c>
      <c r="Q743" s="649">
        <v>1.0</v>
      </c>
      <c r="R743" s="649">
        <v>0.0</v>
      </c>
      <c r="S743" s="649">
        <v>-1.0</v>
      </c>
      <c r="T743" s="649">
        <v>26.948</v>
      </c>
      <c r="U743" s="649">
        <v>26.922</v>
      </c>
      <c r="V743" s="649">
        <v>24.73</v>
      </c>
    </row>
    <row r="744">
      <c r="A744" s="649">
        <v>2988.0</v>
      </c>
      <c r="B744" s="649">
        <v>0.0</v>
      </c>
      <c r="C744" s="649">
        <v>8.457</v>
      </c>
      <c r="D744" s="649">
        <v>4.042</v>
      </c>
      <c r="E744" s="649">
        <v>17.01</v>
      </c>
      <c r="F744" s="649">
        <v>12.46</v>
      </c>
      <c r="G744" s="649">
        <v>1.246</v>
      </c>
      <c r="H744" s="649">
        <v>2.01</v>
      </c>
      <c r="I744" s="649">
        <v>6.129</v>
      </c>
      <c r="J744" s="649">
        <v>6.276</v>
      </c>
      <c r="K744" s="649">
        <v>0.997</v>
      </c>
      <c r="L744" s="649">
        <v>-1.0</v>
      </c>
      <c r="M744" s="649">
        <v>-1.0</v>
      </c>
      <c r="N744" s="649">
        <v>-1.0</v>
      </c>
      <c r="O744" s="649">
        <v>-1.0</v>
      </c>
      <c r="P744" s="649">
        <v>-1.0</v>
      </c>
      <c r="Q744" s="649">
        <v>1.0</v>
      </c>
      <c r="R744" s="649">
        <v>0.0</v>
      </c>
      <c r="S744" s="649">
        <v>-1.0</v>
      </c>
      <c r="T744" s="649">
        <v>7.078</v>
      </c>
      <c r="U744" s="649">
        <v>7.058</v>
      </c>
      <c r="V744" s="649">
        <v>6.495</v>
      </c>
    </row>
    <row r="745">
      <c r="A745" s="649">
        <v>2989.0</v>
      </c>
      <c r="B745" s="649">
        <v>0.0</v>
      </c>
      <c r="C745" s="649">
        <v>8.458</v>
      </c>
      <c r="D745" s="649">
        <v>4.042</v>
      </c>
      <c r="E745" s="649">
        <v>17.01</v>
      </c>
      <c r="F745" s="649">
        <v>12.46</v>
      </c>
      <c r="G745" s="649">
        <v>1.259</v>
      </c>
      <c r="H745" s="649">
        <v>2.01</v>
      </c>
      <c r="I745" s="649">
        <v>3.579</v>
      </c>
      <c r="J745" s="649">
        <v>4.421</v>
      </c>
      <c r="K745" s="649">
        <v>1.0</v>
      </c>
      <c r="L745" s="649">
        <v>-1.0</v>
      </c>
      <c r="M745" s="649">
        <v>-1.0</v>
      </c>
      <c r="N745" s="649">
        <v>-1.0</v>
      </c>
      <c r="O745" s="649">
        <v>-1.0</v>
      </c>
      <c r="P745" s="649">
        <v>-1.0</v>
      </c>
      <c r="Q745" s="649">
        <v>1.0</v>
      </c>
      <c r="R745" s="649">
        <v>0.0</v>
      </c>
      <c r="S745" s="649">
        <v>-1.0</v>
      </c>
      <c r="T745" s="649">
        <v>4.978</v>
      </c>
      <c r="U745" s="649">
        <v>5.009</v>
      </c>
      <c r="V745" s="649">
        <v>4.444</v>
      </c>
    </row>
    <row r="746">
      <c r="A746" s="649">
        <v>2990.0</v>
      </c>
      <c r="B746" s="649">
        <v>0.0</v>
      </c>
      <c r="C746" s="649">
        <v>8.457</v>
      </c>
      <c r="D746" s="649">
        <v>4.042</v>
      </c>
      <c r="E746" s="649">
        <v>17.01</v>
      </c>
      <c r="F746" s="649">
        <v>12.46</v>
      </c>
      <c r="G746" s="649">
        <v>1.18</v>
      </c>
      <c r="H746" s="649">
        <v>2.01</v>
      </c>
      <c r="I746" s="649">
        <v>6.774</v>
      </c>
      <c r="J746" s="649">
        <v>7.405</v>
      </c>
      <c r="K746" s="649">
        <v>-0.337</v>
      </c>
      <c r="L746" s="649">
        <v>-1.0</v>
      </c>
      <c r="M746" s="649">
        <v>-1.0</v>
      </c>
      <c r="N746" s="649">
        <v>3.0</v>
      </c>
      <c r="O746" s="649">
        <v>-1.0</v>
      </c>
      <c r="P746" s="649">
        <v>-1.0</v>
      </c>
      <c r="Q746" s="649">
        <v>-1.0</v>
      </c>
      <c r="R746" s="649">
        <v>0.0</v>
      </c>
      <c r="S746" s="649">
        <v>-1.0</v>
      </c>
      <c r="T746" s="649">
        <v>8.5</v>
      </c>
      <c r="U746" s="649">
        <v>8.558</v>
      </c>
      <c r="V746" s="649">
        <v>7.493</v>
      </c>
    </row>
    <row r="747">
      <c r="A747" s="649">
        <v>2991.0</v>
      </c>
      <c r="B747" s="649">
        <v>0.0</v>
      </c>
      <c r="C747" s="649">
        <v>8.457</v>
      </c>
      <c r="D747" s="649">
        <v>4.042</v>
      </c>
      <c r="E747" s="649">
        <v>17.01</v>
      </c>
      <c r="F747" s="649">
        <v>12.46</v>
      </c>
      <c r="G747" s="649">
        <v>2.394</v>
      </c>
      <c r="H747" s="649">
        <v>2.01</v>
      </c>
      <c r="I747" s="649">
        <v>5.064</v>
      </c>
      <c r="J747" s="649">
        <v>11.73</v>
      </c>
      <c r="K747" s="649">
        <v>-0.991</v>
      </c>
      <c r="L747" s="649">
        <v>-1.0</v>
      </c>
      <c r="M747" s="649">
        <v>-1.0</v>
      </c>
      <c r="N747" s="649">
        <v>-1.0</v>
      </c>
      <c r="O747" s="649">
        <v>1.0</v>
      </c>
      <c r="P747" s="649">
        <v>-1.0</v>
      </c>
      <c r="Q747" s="649">
        <v>-1.0</v>
      </c>
      <c r="R747" s="649">
        <v>0.0</v>
      </c>
      <c r="S747" s="649">
        <v>-1.0</v>
      </c>
      <c r="T747" s="649">
        <v>13.646</v>
      </c>
      <c r="U747" s="649">
        <v>13.709</v>
      </c>
      <c r="V747" s="649">
        <v>11.811</v>
      </c>
    </row>
    <row r="748">
      <c r="A748" s="649">
        <v>2992.0</v>
      </c>
      <c r="B748" s="649">
        <v>0.0</v>
      </c>
      <c r="C748" s="649">
        <v>8.457</v>
      </c>
      <c r="D748" s="649">
        <v>4.042</v>
      </c>
      <c r="E748" s="649">
        <v>17.01</v>
      </c>
      <c r="F748" s="649">
        <v>12.46</v>
      </c>
      <c r="G748" s="649">
        <v>1.166</v>
      </c>
      <c r="H748" s="649">
        <v>2.01</v>
      </c>
      <c r="I748" s="649">
        <v>3.456</v>
      </c>
      <c r="J748" s="649">
        <v>4.03</v>
      </c>
      <c r="K748" s="649">
        <v>0.999</v>
      </c>
      <c r="L748" s="649">
        <v>-1.0</v>
      </c>
      <c r="M748" s="649">
        <v>-1.0</v>
      </c>
      <c r="N748" s="649">
        <v>-1.0</v>
      </c>
      <c r="O748" s="649">
        <v>-1.0</v>
      </c>
      <c r="P748" s="649">
        <v>-1.0</v>
      </c>
      <c r="Q748" s="649">
        <v>1.0</v>
      </c>
      <c r="R748" s="649">
        <v>0.0</v>
      </c>
      <c r="S748" s="649">
        <v>-1.0</v>
      </c>
      <c r="T748" s="649">
        <v>4.715</v>
      </c>
      <c r="U748" s="649">
        <v>4.732</v>
      </c>
      <c r="V748" s="649">
        <v>4.03</v>
      </c>
    </row>
    <row r="749">
      <c r="A749" s="649">
        <v>2994.0</v>
      </c>
      <c r="B749" s="649">
        <v>0.0</v>
      </c>
      <c r="C749" s="649">
        <v>8.457</v>
      </c>
      <c r="D749" s="649">
        <v>4.042</v>
      </c>
      <c r="E749" s="649">
        <v>17.01</v>
      </c>
      <c r="F749" s="649">
        <v>12.46</v>
      </c>
      <c r="G749" s="649">
        <v>0.555</v>
      </c>
      <c r="H749" s="649">
        <v>2.01</v>
      </c>
      <c r="I749" s="649">
        <v>6.554</v>
      </c>
      <c r="J749" s="649">
        <v>3.597</v>
      </c>
      <c r="K749" s="649">
        <v>1.0</v>
      </c>
      <c r="L749" s="649">
        <v>-1.0</v>
      </c>
      <c r="M749" s="649">
        <v>-1.0</v>
      </c>
      <c r="N749" s="649">
        <v>-1.0</v>
      </c>
      <c r="O749" s="649">
        <v>-1.0</v>
      </c>
      <c r="P749" s="649">
        <v>-1.0</v>
      </c>
      <c r="Q749" s="649">
        <v>9.0</v>
      </c>
      <c r="R749" s="649">
        <v>0.0</v>
      </c>
      <c r="S749" s="649">
        <v>-1.0</v>
      </c>
      <c r="T749" s="649">
        <v>4.292</v>
      </c>
      <c r="U749" s="649">
        <v>4.31</v>
      </c>
      <c r="V749" s="649">
        <v>3.604</v>
      </c>
    </row>
    <row r="750">
      <c r="A750" s="649">
        <v>2995.0</v>
      </c>
      <c r="B750" s="649">
        <v>0.0</v>
      </c>
      <c r="C750" s="649">
        <v>8.458</v>
      </c>
      <c r="D750" s="649">
        <v>4.042</v>
      </c>
      <c r="E750" s="649">
        <v>17.01</v>
      </c>
      <c r="F750" s="649">
        <v>12.46</v>
      </c>
      <c r="G750" s="649">
        <v>1.218</v>
      </c>
      <c r="H750" s="649">
        <v>2.01</v>
      </c>
      <c r="I750" s="649">
        <v>6.498</v>
      </c>
      <c r="J750" s="649">
        <v>6.784</v>
      </c>
      <c r="K750" s="649">
        <v>1.0</v>
      </c>
      <c r="L750" s="649">
        <v>-1.0</v>
      </c>
      <c r="M750" s="649">
        <v>-1.0</v>
      </c>
      <c r="N750" s="649">
        <v>-1.0</v>
      </c>
      <c r="O750" s="649">
        <v>-1.0</v>
      </c>
      <c r="P750" s="649">
        <v>-1.0</v>
      </c>
      <c r="Q750" s="649">
        <v>5.0</v>
      </c>
      <c r="R750" s="649">
        <v>0.0</v>
      </c>
      <c r="S750" s="649">
        <v>-1.0</v>
      </c>
      <c r="T750" s="649">
        <v>8.148</v>
      </c>
      <c r="U750" s="649">
        <v>8.202</v>
      </c>
      <c r="V750" s="649">
        <v>6.952</v>
      </c>
    </row>
    <row r="751">
      <c r="A751" s="649">
        <v>2996.0</v>
      </c>
      <c r="B751" s="649">
        <v>0.0</v>
      </c>
      <c r="C751" s="649">
        <v>8.458</v>
      </c>
      <c r="D751" s="649">
        <v>4.042</v>
      </c>
      <c r="E751" s="649">
        <v>17.01</v>
      </c>
      <c r="F751" s="649">
        <v>12.46</v>
      </c>
      <c r="G751" s="649">
        <v>3.669</v>
      </c>
      <c r="H751" s="649">
        <v>1.01</v>
      </c>
      <c r="I751" s="649">
        <v>15.133</v>
      </c>
      <c r="J751" s="649">
        <v>47.582</v>
      </c>
      <c r="K751" s="649">
        <v>0.996</v>
      </c>
      <c r="L751" s="649">
        <v>-1.0</v>
      </c>
      <c r="M751" s="649">
        <v>-1.0</v>
      </c>
      <c r="N751" s="649">
        <v>-1.0</v>
      </c>
      <c r="O751" s="649">
        <v>-1.0</v>
      </c>
      <c r="P751" s="649">
        <v>-1.0</v>
      </c>
      <c r="Q751" s="649">
        <v>1.0</v>
      </c>
      <c r="R751" s="649">
        <v>0.0</v>
      </c>
      <c r="S751" s="649">
        <v>-1.0</v>
      </c>
      <c r="T751" s="649">
        <v>57.991</v>
      </c>
      <c r="U751" s="649">
        <v>58.233</v>
      </c>
      <c r="V751" s="649">
        <v>48.085</v>
      </c>
    </row>
    <row r="752">
      <c r="A752" s="649">
        <v>2997.0</v>
      </c>
      <c r="B752" s="649">
        <v>0.0</v>
      </c>
      <c r="C752" s="649">
        <v>8.457</v>
      </c>
      <c r="D752" s="649">
        <v>4.042</v>
      </c>
      <c r="E752" s="649">
        <v>17.01</v>
      </c>
      <c r="F752" s="649">
        <v>12.46</v>
      </c>
      <c r="G752" s="649">
        <v>3.57</v>
      </c>
      <c r="H752" s="649">
        <v>1.01</v>
      </c>
      <c r="I752" s="649">
        <v>15.332</v>
      </c>
      <c r="J752" s="649">
        <v>51.406</v>
      </c>
      <c r="K752" s="649">
        <v>0.997</v>
      </c>
      <c r="L752" s="649">
        <v>-1.0</v>
      </c>
      <c r="M752" s="649">
        <v>-1.0</v>
      </c>
      <c r="N752" s="649">
        <v>-1.0</v>
      </c>
      <c r="O752" s="649">
        <v>-1.0</v>
      </c>
      <c r="P752" s="649">
        <v>-1.0</v>
      </c>
      <c r="Q752" s="649">
        <v>1.0</v>
      </c>
      <c r="R752" s="649">
        <v>0.0</v>
      </c>
      <c r="S752" s="649">
        <v>-1.0</v>
      </c>
      <c r="T752" s="649">
        <v>63.69</v>
      </c>
      <c r="U752" s="649">
        <v>63.902</v>
      </c>
      <c r="V752" s="649">
        <v>51.617</v>
      </c>
    </row>
    <row r="753">
      <c r="A753" s="649">
        <v>3002.0</v>
      </c>
      <c r="B753" s="649">
        <v>0.0</v>
      </c>
      <c r="C753" s="649">
        <v>8.457</v>
      </c>
      <c r="D753" s="649">
        <v>4.042</v>
      </c>
      <c r="E753" s="649">
        <v>17.01</v>
      </c>
      <c r="F753" s="649">
        <v>12.46</v>
      </c>
      <c r="G753" s="649">
        <v>3.253</v>
      </c>
      <c r="H753" s="649">
        <v>2.01</v>
      </c>
      <c r="I753" s="649">
        <v>7.661</v>
      </c>
      <c r="J753" s="649">
        <v>24.137</v>
      </c>
      <c r="K753" s="649">
        <v>0.994</v>
      </c>
      <c r="L753" s="649">
        <v>-1.0</v>
      </c>
      <c r="M753" s="649">
        <v>-1.0</v>
      </c>
      <c r="N753" s="649">
        <v>-1.0</v>
      </c>
      <c r="O753" s="649">
        <v>-1.0</v>
      </c>
      <c r="P753" s="649">
        <v>-1.0</v>
      </c>
      <c r="Q753" s="649">
        <v>1.0</v>
      </c>
      <c r="R753" s="649">
        <v>1.0</v>
      </c>
      <c r="S753" s="649">
        <v>-1.0</v>
      </c>
      <c r="T753" s="649">
        <v>24.661</v>
      </c>
      <c r="U753" s="649">
        <v>24.658</v>
      </c>
      <c r="V753" s="649">
        <v>24.241</v>
      </c>
    </row>
    <row r="754">
      <c r="A754" s="649">
        <v>3003.0</v>
      </c>
      <c r="B754" s="649">
        <v>0.0</v>
      </c>
      <c r="C754" s="649">
        <v>8.457</v>
      </c>
      <c r="D754" s="649">
        <v>4.042</v>
      </c>
      <c r="E754" s="649">
        <v>17.01</v>
      </c>
      <c r="F754" s="649">
        <v>12.46</v>
      </c>
      <c r="G754" s="649">
        <v>3.926</v>
      </c>
      <c r="H754" s="649">
        <v>2.01</v>
      </c>
      <c r="I754" s="649">
        <v>7.698</v>
      </c>
      <c r="J754" s="649">
        <v>28.036</v>
      </c>
      <c r="K754" s="649">
        <v>0.992</v>
      </c>
      <c r="L754" s="649">
        <v>-1.0</v>
      </c>
      <c r="M754" s="649">
        <v>-1.0</v>
      </c>
      <c r="N754" s="649">
        <v>-1.0</v>
      </c>
      <c r="O754" s="649">
        <v>-1.0</v>
      </c>
      <c r="P754" s="649">
        <v>-1.0</v>
      </c>
      <c r="Q754" s="649">
        <v>1.0</v>
      </c>
      <c r="R754" s="649">
        <v>1.0</v>
      </c>
      <c r="S754" s="649">
        <v>-1.0</v>
      </c>
      <c r="T754" s="649">
        <v>28.492</v>
      </c>
      <c r="U754" s="649">
        <v>28.519</v>
      </c>
      <c r="V754" s="649">
        <v>28.326</v>
      </c>
    </row>
    <row r="755">
      <c r="A755" s="649">
        <v>3004.0</v>
      </c>
      <c r="B755" s="649">
        <v>0.0</v>
      </c>
      <c r="C755" s="649">
        <v>8.457</v>
      </c>
      <c r="D755" s="649">
        <v>4.042</v>
      </c>
      <c r="E755" s="649">
        <v>17.01</v>
      </c>
      <c r="F755" s="649">
        <v>12.46</v>
      </c>
      <c r="G755" s="649">
        <v>3.726</v>
      </c>
      <c r="H755" s="649">
        <v>2.01</v>
      </c>
      <c r="I755" s="649">
        <v>7.761</v>
      </c>
      <c r="J755" s="649">
        <v>27.939</v>
      </c>
      <c r="K755" s="649">
        <v>0.993</v>
      </c>
      <c r="L755" s="649">
        <v>-1.0</v>
      </c>
      <c r="M755" s="649">
        <v>-1.0</v>
      </c>
      <c r="N755" s="649">
        <v>-1.0</v>
      </c>
      <c r="O755" s="649">
        <v>-1.0</v>
      </c>
      <c r="P755" s="649">
        <v>-1.0</v>
      </c>
      <c r="Q755" s="649">
        <v>1.0</v>
      </c>
      <c r="R755" s="649">
        <v>1.0</v>
      </c>
      <c r="S755" s="649">
        <v>-1.0</v>
      </c>
      <c r="T755" s="649">
        <v>28.248</v>
      </c>
      <c r="U755" s="649">
        <v>28.311</v>
      </c>
      <c r="V755" s="649">
        <v>28.068</v>
      </c>
    </row>
    <row r="756">
      <c r="A756" s="649">
        <v>3005.0</v>
      </c>
      <c r="B756" s="649">
        <v>0.0</v>
      </c>
      <c r="C756" s="649">
        <v>8.457</v>
      </c>
      <c r="D756" s="649">
        <v>4.042</v>
      </c>
      <c r="E756" s="649">
        <v>17.01</v>
      </c>
      <c r="F756" s="649">
        <v>12.46</v>
      </c>
      <c r="G756" s="649">
        <v>3.039</v>
      </c>
      <c r="H756" s="649">
        <v>2.01</v>
      </c>
      <c r="I756" s="649">
        <v>7.778</v>
      </c>
      <c r="J756" s="649">
        <v>22.533</v>
      </c>
      <c r="K756" s="649">
        <v>0.998</v>
      </c>
      <c r="L756" s="649">
        <v>-1.0</v>
      </c>
      <c r="M756" s="649">
        <v>-1.0</v>
      </c>
      <c r="N756" s="649">
        <v>-1.0</v>
      </c>
      <c r="O756" s="649">
        <v>-1.0</v>
      </c>
      <c r="P756" s="649">
        <v>-1.0</v>
      </c>
      <c r="Q756" s="649">
        <v>1.0</v>
      </c>
      <c r="R756" s="649">
        <v>1.0</v>
      </c>
      <c r="S756" s="649">
        <v>-1.0</v>
      </c>
      <c r="T756" s="649">
        <v>22.764</v>
      </c>
      <c r="U756" s="649">
        <v>22.808</v>
      </c>
      <c r="V756" s="649">
        <v>22.675</v>
      </c>
    </row>
    <row r="757">
      <c r="A757" s="649">
        <v>3006.0</v>
      </c>
      <c r="B757" s="649">
        <v>0.0</v>
      </c>
      <c r="C757" s="649">
        <v>8.457</v>
      </c>
      <c r="D757" s="649">
        <v>4.042</v>
      </c>
      <c r="E757" s="649">
        <v>17.01</v>
      </c>
      <c r="F757" s="649">
        <v>12.46</v>
      </c>
      <c r="G757" s="649">
        <v>1.342</v>
      </c>
      <c r="H757" s="649">
        <v>2.01</v>
      </c>
      <c r="I757" s="649">
        <v>5.866</v>
      </c>
      <c r="J757" s="649">
        <v>7.239</v>
      </c>
      <c r="K757" s="649">
        <v>0.998</v>
      </c>
      <c r="L757" s="649">
        <v>-1.0</v>
      </c>
      <c r="M757" s="649">
        <v>-1.0</v>
      </c>
      <c r="N757" s="649">
        <v>-1.0</v>
      </c>
      <c r="O757" s="649">
        <v>-1.0</v>
      </c>
      <c r="P757" s="649">
        <v>-1.0</v>
      </c>
      <c r="Q757" s="649">
        <v>1.0</v>
      </c>
      <c r="R757" s="649">
        <v>1.0</v>
      </c>
      <c r="S757" s="649">
        <v>-1.0</v>
      </c>
      <c r="T757" s="649">
        <v>7.309</v>
      </c>
      <c r="U757" s="649">
        <v>7.339</v>
      </c>
      <c r="V757" s="649">
        <v>7.347</v>
      </c>
    </row>
    <row r="758">
      <c r="A758" s="649">
        <v>3007.0</v>
      </c>
      <c r="B758" s="649">
        <v>0.0</v>
      </c>
      <c r="C758" s="649">
        <v>8.457</v>
      </c>
      <c r="D758" s="649">
        <v>4.042</v>
      </c>
      <c r="E758" s="649">
        <v>17.01</v>
      </c>
      <c r="F758" s="649">
        <v>12.46</v>
      </c>
      <c r="G758" s="649">
        <v>1.232</v>
      </c>
      <c r="H758" s="649">
        <v>2.01</v>
      </c>
      <c r="I758" s="649">
        <v>4.013</v>
      </c>
      <c r="J758" s="649">
        <v>4.862</v>
      </c>
      <c r="K758" s="649">
        <v>0.999</v>
      </c>
      <c r="L758" s="649">
        <v>-1.0</v>
      </c>
      <c r="M758" s="649">
        <v>-1.0</v>
      </c>
      <c r="N758" s="649">
        <v>-1.0</v>
      </c>
      <c r="O758" s="649">
        <v>-1.0</v>
      </c>
      <c r="P758" s="649">
        <v>-1.0</v>
      </c>
      <c r="Q758" s="649">
        <v>1.0</v>
      </c>
      <c r="R758" s="649">
        <v>1.0</v>
      </c>
      <c r="S758" s="649">
        <v>-1.0</v>
      </c>
      <c r="T758" s="649">
        <v>4.88</v>
      </c>
      <c r="U758" s="649">
        <v>4.901</v>
      </c>
      <c r="V758" s="649">
        <v>4.882</v>
      </c>
    </row>
    <row r="759">
      <c r="A759" s="649">
        <v>3008.0</v>
      </c>
      <c r="B759" s="649">
        <v>0.0</v>
      </c>
      <c r="C759" s="649">
        <v>8.457</v>
      </c>
      <c r="D759" s="649">
        <v>4.042</v>
      </c>
      <c r="E759" s="649">
        <v>17.01</v>
      </c>
      <c r="F759" s="649">
        <v>12.46</v>
      </c>
      <c r="G759" s="649">
        <v>1.197</v>
      </c>
      <c r="H759" s="649">
        <v>2.01</v>
      </c>
      <c r="I759" s="649">
        <v>7.812</v>
      </c>
      <c r="J759" s="649">
        <v>9.009</v>
      </c>
      <c r="K759" s="649">
        <v>-0.337</v>
      </c>
      <c r="L759" s="649">
        <v>-1.0</v>
      </c>
      <c r="M759" s="649">
        <v>-1.0</v>
      </c>
      <c r="N759" s="649">
        <v>3.0</v>
      </c>
      <c r="O759" s="649">
        <v>-1.0</v>
      </c>
      <c r="P759" s="649">
        <v>-1.0</v>
      </c>
      <c r="Q759" s="649">
        <v>-1.0</v>
      </c>
      <c r="R759" s="649">
        <v>1.0</v>
      </c>
      <c r="S759" s="649">
        <v>-1.0</v>
      </c>
      <c r="T759" s="649">
        <v>9.053</v>
      </c>
      <c r="U759" s="649">
        <v>9.104</v>
      </c>
      <c r="V759" s="649">
        <v>9.054</v>
      </c>
    </row>
    <row r="760">
      <c r="A760" s="649">
        <v>3010.0</v>
      </c>
      <c r="B760" s="649">
        <v>0.0</v>
      </c>
      <c r="C760" s="649">
        <v>8.456</v>
      </c>
      <c r="D760" s="649">
        <v>4.042</v>
      </c>
      <c r="E760" s="649">
        <v>17.01</v>
      </c>
      <c r="F760" s="649">
        <v>12.46</v>
      </c>
      <c r="G760" s="649">
        <v>2.368</v>
      </c>
      <c r="H760" s="649">
        <v>2.01</v>
      </c>
      <c r="I760" s="649">
        <v>5.901</v>
      </c>
      <c r="J760" s="649">
        <v>13.573</v>
      </c>
      <c r="K760" s="649">
        <v>-0.992</v>
      </c>
      <c r="L760" s="649">
        <v>-1.0</v>
      </c>
      <c r="M760" s="649">
        <v>-1.0</v>
      </c>
      <c r="N760" s="649">
        <v>-1.0</v>
      </c>
      <c r="O760" s="649">
        <v>1.0</v>
      </c>
      <c r="P760" s="649">
        <v>-1.0</v>
      </c>
      <c r="Q760" s="649">
        <v>-1.0</v>
      </c>
      <c r="R760" s="649">
        <v>1.0</v>
      </c>
      <c r="S760" s="649">
        <v>-1.0</v>
      </c>
      <c r="T760" s="649">
        <v>13.667</v>
      </c>
      <c r="U760" s="649">
        <v>13.72</v>
      </c>
      <c r="V760" s="649">
        <v>13.642</v>
      </c>
    </row>
    <row r="761">
      <c r="A761" s="649">
        <v>3011.0</v>
      </c>
      <c r="B761" s="649">
        <v>0.0</v>
      </c>
      <c r="C761" s="649">
        <v>8.457</v>
      </c>
      <c r="D761" s="649">
        <v>4.042</v>
      </c>
      <c r="E761" s="649">
        <v>17.01</v>
      </c>
      <c r="F761" s="649">
        <v>12.46</v>
      </c>
      <c r="G761" s="649">
        <v>1.23</v>
      </c>
      <c r="H761" s="649">
        <v>2.01</v>
      </c>
      <c r="I761" s="649">
        <v>4.026</v>
      </c>
      <c r="J761" s="649">
        <v>4.703</v>
      </c>
      <c r="K761" s="649">
        <v>0.999</v>
      </c>
      <c r="L761" s="649">
        <v>-1.0</v>
      </c>
      <c r="M761" s="649">
        <v>-1.0</v>
      </c>
      <c r="N761" s="649">
        <v>-1.0</v>
      </c>
      <c r="O761" s="649">
        <v>-1.0</v>
      </c>
      <c r="P761" s="649">
        <v>-1.0</v>
      </c>
      <c r="Q761" s="649">
        <v>1.0</v>
      </c>
      <c r="R761" s="649">
        <v>1.0</v>
      </c>
      <c r="S761" s="649">
        <v>-1.0</v>
      </c>
      <c r="T761" s="649">
        <v>4.736</v>
      </c>
      <c r="U761" s="649">
        <v>4.749</v>
      </c>
      <c r="V761" s="649">
        <v>4.766</v>
      </c>
    </row>
    <row r="762">
      <c r="A762" s="649">
        <v>3012.0</v>
      </c>
      <c r="B762" s="649">
        <v>0.0</v>
      </c>
      <c r="C762" s="649">
        <v>8.457</v>
      </c>
      <c r="D762" s="649">
        <v>4.042</v>
      </c>
      <c r="E762" s="649">
        <v>17.01</v>
      </c>
      <c r="F762" s="649">
        <v>12.46</v>
      </c>
      <c r="G762" s="649">
        <v>0.601</v>
      </c>
      <c r="H762" s="649">
        <v>2.01</v>
      </c>
      <c r="I762" s="649">
        <v>7.843</v>
      </c>
      <c r="J762" s="649">
        <v>4.716</v>
      </c>
      <c r="K762" s="649">
        <v>0.965</v>
      </c>
      <c r="L762" s="649">
        <v>-1.0</v>
      </c>
      <c r="M762" s="649">
        <v>-1.0</v>
      </c>
      <c r="N762" s="649">
        <v>-1.0</v>
      </c>
      <c r="O762" s="649">
        <v>-1.0</v>
      </c>
      <c r="P762" s="649">
        <v>-1.0</v>
      </c>
      <c r="Q762" s="649">
        <v>1.0</v>
      </c>
      <c r="R762" s="649">
        <v>1.0</v>
      </c>
      <c r="S762" s="649">
        <v>-1.0</v>
      </c>
      <c r="T762" s="649">
        <v>4.73</v>
      </c>
      <c r="U762" s="649">
        <v>4.758</v>
      </c>
      <c r="V762" s="649">
        <v>4.716</v>
      </c>
    </row>
    <row r="763">
      <c r="A763" s="649">
        <v>3013.0</v>
      </c>
      <c r="B763" s="649">
        <v>0.0</v>
      </c>
      <c r="C763" s="649">
        <v>8.457</v>
      </c>
      <c r="D763" s="649">
        <v>4.042</v>
      </c>
      <c r="E763" s="649">
        <v>17.01</v>
      </c>
      <c r="F763" s="649">
        <v>14.36</v>
      </c>
      <c r="G763" s="649">
        <v>4.1</v>
      </c>
      <c r="H763" s="649">
        <v>1.01</v>
      </c>
      <c r="I763" s="650" t="s">
        <v>1101</v>
      </c>
      <c r="J763" s="649">
        <v>0.986</v>
      </c>
      <c r="K763" s="649">
        <v>-1.0</v>
      </c>
      <c r="L763" s="649">
        <v>-1.0</v>
      </c>
      <c r="M763" s="649">
        <v>-1.0</v>
      </c>
      <c r="N763" s="649">
        <v>-1.0</v>
      </c>
      <c r="O763" s="649">
        <v>-1.0</v>
      </c>
      <c r="P763" s="649">
        <v>1.0</v>
      </c>
      <c r="Q763" s="649">
        <v>1.0</v>
      </c>
      <c r="R763" s="650" t="s">
        <v>1102</v>
      </c>
      <c r="U763" s="651"/>
      <c r="V763" s="651"/>
    </row>
    <row r="764">
      <c r="A764" s="649">
        <v>3014.0</v>
      </c>
      <c r="B764" s="649">
        <v>0.0</v>
      </c>
      <c r="C764" s="649">
        <v>8.457</v>
      </c>
      <c r="D764" s="649">
        <v>4.042</v>
      </c>
      <c r="E764" s="649">
        <v>17.01</v>
      </c>
      <c r="F764" s="649">
        <v>14.36</v>
      </c>
      <c r="G764" s="649">
        <v>3.608</v>
      </c>
      <c r="H764" s="649">
        <v>1.01</v>
      </c>
      <c r="I764" s="650" t="s">
        <v>1103</v>
      </c>
      <c r="J764" s="649">
        <v>0.988</v>
      </c>
      <c r="K764" s="649">
        <v>-1.0</v>
      </c>
      <c r="L764" s="649">
        <v>-1.0</v>
      </c>
      <c r="M764" s="649">
        <v>-1.0</v>
      </c>
      <c r="N764" s="649">
        <v>-1.0</v>
      </c>
      <c r="O764" s="649">
        <v>-1.0</v>
      </c>
      <c r="P764" s="649">
        <v>1.0</v>
      </c>
      <c r="Q764" s="649">
        <v>1.0</v>
      </c>
      <c r="R764" s="650" t="s">
        <v>1104</v>
      </c>
      <c r="U764" s="651"/>
      <c r="V764" s="651"/>
    </row>
    <row r="765">
      <c r="A765" s="649">
        <v>3015.0</v>
      </c>
      <c r="B765" s="649">
        <v>0.0</v>
      </c>
      <c r="C765" s="649">
        <v>8.457</v>
      </c>
      <c r="D765" s="649">
        <v>4.042</v>
      </c>
      <c r="E765" s="649">
        <v>17.01</v>
      </c>
      <c r="F765" s="649">
        <v>14.36</v>
      </c>
      <c r="G765" s="649">
        <v>1.155</v>
      </c>
      <c r="H765" s="649">
        <v>1.01</v>
      </c>
      <c r="I765" s="649">
        <v>19.054</v>
      </c>
      <c r="J765" s="649">
        <v>20.879</v>
      </c>
      <c r="K765" s="649">
        <v>0.998</v>
      </c>
      <c r="L765" s="649">
        <v>-1.0</v>
      </c>
      <c r="M765" s="649">
        <v>-1.0</v>
      </c>
      <c r="N765" s="649">
        <v>-1.0</v>
      </c>
      <c r="O765" s="649">
        <v>-1.0</v>
      </c>
      <c r="P765" s="649">
        <v>-1.0</v>
      </c>
      <c r="Q765" s="649">
        <v>1.0</v>
      </c>
      <c r="R765" s="649">
        <v>1.0</v>
      </c>
      <c r="S765" s="649">
        <v>-1.0</v>
      </c>
      <c r="T765" s="649">
        <v>20.931</v>
      </c>
      <c r="U765" s="649">
        <v>21.022</v>
      </c>
      <c r="V765" s="649">
        <v>20.938</v>
      </c>
    </row>
    <row r="766">
      <c r="A766" s="649">
        <v>3016.0</v>
      </c>
      <c r="B766" s="649">
        <v>0.0</v>
      </c>
      <c r="C766" s="649">
        <v>8.457</v>
      </c>
      <c r="D766" s="649">
        <v>4.042</v>
      </c>
      <c r="E766" s="649">
        <v>17.01</v>
      </c>
      <c r="F766" s="649">
        <v>14.36</v>
      </c>
      <c r="G766" s="649">
        <v>1.205</v>
      </c>
      <c r="H766" s="649">
        <v>1.01</v>
      </c>
      <c r="I766" s="649">
        <v>9.719</v>
      </c>
      <c r="J766" s="649">
        <v>10.91</v>
      </c>
      <c r="K766" s="649">
        <v>1.0</v>
      </c>
      <c r="L766" s="649">
        <v>-1.0</v>
      </c>
      <c r="M766" s="649">
        <v>-1.0</v>
      </c>
      <c r="N766" s="649">
        <v>-1.0</v>
      </c>
      <c r="O766" s="649">
        <v>-1.0</v>
      </c>
      <c r="P766" s="649">
        <v>-1.0</v>
      </c>
      <c r="Q766" s="649">
        <v>1.0</v>
      </c>
      <c r="R766" s="649">
        <v>1.0</v>
      </c>
      <c r="S766" s="649">
        <v>-1.0</v>
      </c>
      <c r="T766" s="649">
        <v>10.948</v>
      </c>
      <c r="U766" s="649">
        <v>11.014</v>
      </c>
      <c r="V766" s="649">
        <v>10.991</v>
      </c>
    </row>
    <row r="767">
      <c r="A767" s="649">
        <v>3017.0</v>
      </c>
      <c r="B767" s="649">
        <v>0.0</v>
      </c>
      <c r="C767" s="649">
        <v>8.457</v>
      </c>
      <c r="D767" s="649">
        <v>4.042</v>
      </c>
      <c r="E767" s="649">
        <v>17.01</v>
      </c>
      <c r="F767" s="649">
        <v>14.36</v>
      </c>
      <c r="G767" s="649">
        <v>1.201</v>
      </c>
      <c r="H767" s="649">
        <v>1.01</v>
      </c>
      <c r="I767" s="649">
        <v>28.81</v>
      </c>
      <c r="J767" s="649">
        <v>33.888</v>
      </c>
      <c r="K767" s="649">
        <v>-0.203</v>
      </c>
      <c r="L767" s="649">
        <v>-1.0</v>
      </c>
      <c r="M767" s="649">
        <v>-1.0</v>
      </c>
      <c r="N767" s="649">
        <v>5.0</v>
      </c>
      <c r="O767" s="649">
        <v>-1.0</v>
      </c>
      <c r="P767" s="649">
        <v>-1.0</v>
      </c>
      <c r="Q767" s="649">
        <v>-1.0</v>
      </c>
      <c r="R767" s="649">
        <v>1.0</v>
      </c>
      <c r="S767" s="649">
        <v>-1.0</v>
      </c>
      <c r="T767" s="649">
        <v>33.885</v>
      </c>
      <c r="U767" s="649">
        <v>34.083</v>
      </c>
      <c r="V767" s="649">
        <v>33.912</v>
      </c>
    </row>
    <row r="768">
      <c r="A768" s="649">
        <v>3019.0</v>
      </c>
      <c r="B768" s="649">
        <v>0.0</v>
      </c>
      <c r="C768" s="649">
        <v>8.457</v>
      </c>
      <c r="D768" s="649">
        <v>4.042</v>
      </c>
      <c r="E768" s="649">
        <v>17.01</v>
      </c>
      <c r="F768" s="649">
        <v>14.36</v>
      </c>
      <c r="G768" s="649">
        <v>2.391</v>
      </c>
      <c r="H768" s="649">
        <v>1.01</v>
      </c>
      <c r="I768" s="649">
        <v>19.338</v>
      </c>
      <c r="J768" s="649">
        <v>44.831</v>
      </c>
      <c r="K768" s="649">
        <v>-0.503</v>
      </c>
      <c r="L768" s="649">
        <v>-1.0</v>
      </c>
      <c r="M768" s="649">
        <v>-1.0</v>
      </c>
      <c r="N768" s="649">
        <v>-1.0</v>
      </c>
      <c r="O768" s="649">
        <v>2.0</v>
      </c>
      <c r="P768" s="649">
        <v>-1.0</v>
      </c>
      <c r="Q768" s="649">
        <v>-1.0</v>
      </c>
      <c r="R768" s="649">
        <v>1.0</v>
      </c>
      <c r="S768" s="649">
        <v>-1.0</v>
      </c>
      <c r="T768" s="649">
        <v>44.83</v>
      </c>
      <c r="U768" s="649">
        <v>45.135</v>
      </c>
      <c r="V768" s="649">
        <v>44.901</v>
      </c>
    </row>
    <row r="769">
      <c r="A769" s="649">
        <v>3020.0</v>
      </c>
      <c r="B769" s="649">
        <v>0.0</v>
      </c>
      <c r="C769" s="649">
        <v>8.457</v>
      </c>
      <c r="D769" s="649">
        <v>4.042</v>
      </c>
      <c r="E769" s="649">
        <v>17.01</v>
      </c>
      <c r="F769" s="649">
        <v>14.36</v>
      </c>
      <c r="G769" s="649">
        <v>1.169</v>
      </c>
      <c r="H769" s="649">
        <v>1.01</v>
      </c>
      <c r="I769" s="649">
        <v>9.771</v>
      </c>
      <c r="J769" s="649">
        <v>10.532</v>
      </c>
      <c r="K769" s="649">
        <v>0.999</v>
      </c>
      <c r="L769" s="649">
        <v>-1.0</v>
      </c>
      <c r="M769" s="649">
        <v>-1.0</v>
      </c>
      <c r="N769" s="649">
        <v>-1.0</v>
      </c>
      <c r="O769" s="649">
        <v>-1.0</v>
      </c>
      <c r="P769" s="649">
        <v>-1.0</v>
      </c>
      <c r="Q769" s="649">
        <v>1.0</v>
      </c>
      <c r="R769" s="649">
        <v>1.0</v>
      </c>
      <c r="S769" s="649">
        <v>-1.0</v>
      </c>
      <c r="T769" s="649">
        <v>10.561</v>
      </c>
      <c r="U769" s="649">
        <v>10.636</v>
      </c>
      <c r="V769" s="649">
        <v>10.621</v>
      </c>
    </row>
    <row r="770">
      <c r="A770" s="649">
        <v>3023.0</v>
      </c>
      <c r="B770" s="649">
        <v>0.0</v>
      </c>
      <c r="C770" s="649">
        <v>8.457</v>
      </c>
      <c r="D770" s="649">
        <v>4.042</v>
      </c>
      <c r="E770" s="649">
        <v>17.01</v>
      </c>
      <c r="F770" s="649">
        <v>14.36</v>
      </c>
      <c r="G770" s="649">
        <v>0.567</v>
      </c>
      <c r="H770" s="649">
        <v>1.01</v>
      </c>
      <c r="I770" s="649">
        <v>11.68</v>
      </c>
      <c r="J770" s="649">
        <v>5.614</v>
      </c>
      <c r="K770" s="649">
        <v>0.995</v>
      </c>
      <c r="L770" s="649">
        <v>-1.0</v>
      </c>
      <c r="M770" s="649">
        <v>-1.0</v>
      </c>
      <c r="N770" s="649">
        <v>-1.0</v>
      </c>
      <c r="O770" s="649">
        <v>-1.0</v>
      </c>
      <c r="P770" s="649">
        <v>-1.0</v>
      </c>
      <c r="Q770" s="649">
        <v>1.0</v>
      </c>
      <c r="R770" s="649">
        <v>1.0</v>
      </c>
      <c r="S770" s="649">
        <v>-1.0</v>
      </c>
      <c r="T770" s="649">
        <v>5.648</v>
      </c>
      <c r="U770" s="649">
        <v>5.676</v>
      </c>
      <c r="V770" s="649">
        <v>5.698</v>
      </c>
    </row>
    <row r="771">
      <c r="A771" s="649">
        <v>3025.0</v>
      </c>
      <c r="B771" s="649">
        <v>0.0</v>
      </c>
      <c r="C771" s="649">
        <v>8.458</v>
      </c>
      <c r="D771" s="649">
        <v>4.042</v>
      </c>
      <c r="E771" s="649">
        <v>17.01</v>
      </c>
      <c r="F771" s="649">
        <v>14.36</v>
      </c>
      <c r="G771" s="649">
        <v>0.898</v>
      </c>
      <c r="H771" s="649">
        <v>26.98</v>
      </c>
      <c r="I771" s="649">
        <v>18.592</v>
      </c>
      <c r="J771" s="649">
        <v>13.651</v>
      </c>
      <c r="K771" s="649">
        <v>0.997</v>
      </c>
      <c r="L771" s="649">
        <v>-1.0</v>
      </c>
      <c r="M771" s="649">
        <v>-1.0</v>
      </c>
      <c r="N771" s="649">
        <v>-1.0</v>
      </c>
      <c r="O771" s="649">
        <v>-1.0</v>
      </c>
      <c r="P771" s="649">
        <v>-1.0</v>
      </c>
      <c r="Q771" s="649">
        <v>1.0</v>
      </c>
      <c r="R771" s="649">
        <v>1.0</v>
      </c>
      <c r="S771" s="649">
        <v>-1.0</v>
      </c>
      <c r="T771" s="649">
        <v>13.657</v>
      </c>
      <c r="U771" s="649">
        <v>13.776</v>
      </c>
      <c r="V771" s="649">
        <v>13.813</v>
      </c>
    </row>
    <row r="772">
      <c r="A772" s="649">
        <v>3026.0</v>
      </c>
      <c r="B772" s="649">
        <v>0.0</v>
      </c>
      <c r="C772" s="649">
        <v>8.457</v>
      </c>
      <c r="D772" s="649">
        <v>4.042</v>
      </c>
      <c r="E772" s="649">
        <v>17.01</v>
      </c>
      <c r="F772" s="649">
        <v>14.36</v>
      </c>
      <c r="G772" s="649">
        <v>1.233</v>
      </c>
      <c r="H772" s="649">
        <v>26.98</v>
      </c>
      <c r="I772" s="649">
        <v>9.813</v>
      </c>
      <c r="J772" s="649">
        <v>7.829</v>
      </c>
      <c r="K772" s="649">
        <v>1.0</v>
      </c>
      <c r="L772" s="649">
        <v>-1.0</v>
      </c>
      <c r="M772" s="649">
        <v>-1.0</v>
      </c>
      <c r="N772" s="649">
        <v>-1.0</v>
      </c>
      <c r="O772" s="649">
        <v>-1.0</v>
      </c>
      <c r="P772" s="649">
        <v>-1.0</v>
      </c>
      <c r="Q772" s="649">
        <v>1.0</v>
      </c>
      <c r="R772" s="649">
        <v>1.0</v>
      </c>
      <c r="S772" s="649">
        <v>-1.0</v>
      </c>
      <c r="T772" s="649">
        <v>7.939</v>
      </c>
      <c r="U772" s="649">
        <v>7.994</v>
      </c>
      <c r="V772" s="649">
        <v>8.249</v>
      </c>
    </row>
    <row r="773">
      <c r="A773" s="649">
        <v>3027.0</v>
      </c>
      <c r="B773" s="649">
        <v>0.0</v>
      </c>
      <c r="C773" s="649">
        <v>8.457</v>
      </c>
      <c r="D773" s="649">
        <v>4.042</v>
      </c>
      <c r="E773" s="649">
        <v>17.01</v>
      </c>
      <c r="F773" s="649">
        <v>14.36</v>
      </c>
      <c r="G773" s="649">
        <v>0.453</v>
      </c>
      <c r="H773" s="649">
        <v>2.01</v>
      </c>
      <c r="I773" s="649">
        <v>14.462</v>
      </c>
      <c r="J773" s="649">
        <v>6.268</v>
      </c>
      <c r="K773" s="649">
        <v>0.957</v>
      </c>
      <c r="L773" s="649">
        <v>-1.0</v>
      </c>
      <c r="M773" s="649">
        <v>-1.0</v>
      </c>
      <c r="N773" s="649">
        <v>-1.0</v>
      </c>
      <c r="O773" s="649">
        <v>-1.0</v>
      </c>
      <c r="P773" s="649">
        <v>-1.0</v>
      </c>
      <c r="Q773" s="649">
        <v>1.0</v>
      </c>
      <c r="R773" s="649">
        <v>1.0</v>
      </c>
      <c r="S773" s="649">
        <v>-1.0</v>
      </c>
      <c r="T773" s="649">
        <v>6.302</v>
      </c>
      <c r="U773" s="649">
        <v>6.315</v>
      </c>
      <c r="V773" s="649">
        <v>6.288</v>
      </c>
    </row>
    <row r="774">
      <c r="A774" s="649">
        <v>3028.0</v>
      </c>
      <c r="B774" s="649">
        <v>0.0</v>
      </c>
      <c r="C774" s="649">
        <v>8.457</v>
      </c>
      <c r="D774" s="649">
        <v>4.042</v>
      </c>
      <c r="E774" s="649">
        <v>17.01</v>
      </c>
      <c r="F774" s="649">
        <v>14.36</v>
      </c>
      <c r="G774" s="649">
        <v>3.025</v>
      </c>
      <c r="H774" s="649">
        <v>2.01</v>
      </c>
      <c r="I774" s="649">
        <v>9.821</v>
      </c>
      <c r="J774" s="649">
        <v>25.265</v>
      </c>
      <c r="K774" s="649">
        <v>0.992</v>
      </c>
      <c r="L774" s="649">
        <v>-1.0</v>
      </c>
      <c r="M774" s="649">
        <v>-1.0</v>
      </c>
      <c r="N774" s="649">
        <v>-1.0</v>
      </c>
      <c r="O774" s="649">
        <v>-1.0</v>
      </c>
      <c r="P774" s="649">
        <v>-1.0</v>
      </c>
      <c r="Q774" s="649">
        <v>1.0</v>
      </c>
      <c r="R774" s="649">
        <v>1.0</v>
      </c>
      <c r="S774" s="649">
        <v>-1.0</v>
      </c>
      <c r="T774" s="649">
        <v>25.457</v>
      </c>
      <c r="U774" s="649">
        <v>25.565</v>
      </c>
      <c r="V774" s="649">
        <v>25.706</v>
      </c>
    </row>
    <row r="775">
      <c r="A775" s="649">
        <v>3029.0</v>
      </c>
      <c r="B775" s="649">
        <v>0.0</v>
      </c>
      <c r="C775" s="649">
        <v>8.457</v>
      </c>
      <c r="D775" s="649">
        <v>4.042</v>
      </c>
      <c r="E775" s="649">
        <v>17.01</v>
      </c>
      <c r="F775" s="649">
        <v>14.36</v>
      </c>
      <c r="G775" s="649">
        <v>3.648</v>
      </c>
      <c r="H775" s="649">
        <v>2.01</v>
      </c>
      <c r="I775" s="649">
        <v>9.797</v>
      </c>
      <c r="J775" s="649">
        <v>30.897</v>
      </c>
      <c r="K775" s="649">
        <v>0.993</v>
      </c>
      <c r="L775" s="649">
        <v>-1.0</v>
      </c>
      <c r="M775" s="649">
        <v>-1.0</v>
      </c>
      <c r="N775" s="649">
        <v>-1.0</v>
      </c>
      <c r="O775" s="649">
        <v>-1.0</v>
      </c>
      <c r="P775" s="649">
        <v>-1.0</v>
      </c>
      <c r="Q775" s="649">
        <v>1.0</v>
      </c>
      <c r="R775" s="649">
        <v>1.0</v>
      </c>
      <c r="S775" s="649">
        <v>-1.0</v>
      </c>
      <c r="T775" s="649">
        <v>31.18</v>
      </c>
      <c r="U775" s="649">
        <v>31.246</v>
      </c>
      <c r="V775" s="649">
        <v>31.38</v>
      </c>
    </row>
    <row r="776">
      <c r="A776" s="649">
        <v>3030.0</v>
      </c>
      <c r="B776" s="649">
        <v>0.0</v>
      </c>
      <c r="C776" s="649">
        <v>8.457</v>
      </c>
      <c r="D776" s="649">
        <v>4.042</v>
      </c>
      <c r="E776" s="649">
        <v>17.01</v>
      </c>
      <c r="F776" s="649">
        <v>14.36</v>
      </c>
      <c r="G776" s="649">
        <v>3.519</v>
      </c>
      <c r="H776" s="649">
        <v>2.01</v>
      </c>
      <c r="I776" s="649">
        <v>9.782</v>
      </c>
      <c r="J776" s="649">
        <v>30.305</v>
      </c>
      <c r="K776" s="649">
        <v>0.993</v>
      </c>
      <c r="L776" s="649">
        <v>-1.0</v>
      </c>
      <c r="M776" s="649">
        <v>-1.0</v>
      </c>
      <c r="N776" s="649">
        <v>-1.0</v>
      </c>
      <c r="O776" s="649">
        <v>-1.0</v>
      </c>
      <c r="P776" s="649">
        <v>-1.0</v>
      </c>
      <c r="Q776" s="649">
        <v>1.0</v>
      </c>
      <c r="R776" s="649">
        <v>1.0</v>
      </c>
      <c r="S776" s="649">
        <v>-1.0</v>
      </c>
      <c r="T776" s="649">
        <v>30.559</v>
      </c>
      <c r="U776" s="649">
        <v>30.612</v>
      </c>
      <c r="V776" s="649">
        <v>30.714</v>
      </c>
    </row>
    <row r="777">
      <c r="A777" s="649">
        <v>3031.0</v>
      </c>
      <c r="B777" s="649">
        <v>0.0</v>
      </c>
      <c r="C777" s="649">
        <v>8.457</v>
      </c>
      <c r="D777" s="649">
        <v>4.042</v>
      </c>
      <c r="E777" s="649">
        <v>17.01</v>
      </c>
      <c r="F777" s="649">
        <v>14.36</v>
      </c>
      <c r="G777" s="649">
        <v>3.738</v>
      </c>
      <c r="H777" s="649">
        <v>2.01</v>
      </c>
      <c r="I777" s="649">
        <v>9.794</v>
      </c>
      <c r="J777" s="649">
        <v>35.554</v>
      </c>
      <c r="K777" s="649">
        <v>0.987</v>
      </c>
      <c r="L777" s="649">
        <v>-1.0</v>
      </c>
      <c r="M777" s="649">
        <v>-1.0</v>
      </c>
      <c r="N777" s="649">
        <v>-1.0</v>
      </c>
      <c r="O777" s="649">
        <v>-1.0</v>
      </c>
      <c r="P777" s="649">
        <v>-1.0</v>
      </c>
      <c r="Q777" s="649">
        <v>1.0</v>
      </c>
      <c r="R777" s="649">
        <v>1.0</v>
      </c>
      <c r="S777" s="649">
        <v>-1.0</v>
      </c>
      <c r="T777" s="649">
        <v>35.63</v>
      </c>
      <c r="U777" s="649">
        <v>35.808</v>
      </c>
      <c r="V777" s="649">
        <v>35.66</v>
      </c>
    </row>
    <row r="778">
      <c r="A778" s="649">
        <v>3033.0</v>
      </c>
      <c r="B778" s="649">
        <v>0.0</v>
      </c>
      <c r="C778" s="649">
        <v>8.457</v>
      </c>
      <c r="D778" s="649">
        <v>4.042</v>
      </c>
      <c r="E778" s="649">
        <v>17.01</v>
      </c>
      <c r="F778" s="649">
        <v>14.36</v>
      </c>
      <c r="G778" s="649">
        <v>1.381</v>
      </c>
      <c r="H778" s="649">
        <v>2.01</v>
      </c>
      <c r="I778" s="649">
        <v>7.384</v>
      </c>
      <c r="J778" s="649">
        <v>9.958</v>
      </c>
      <c r="K778" s="649">
        <v>0.998</v>
      </c>
      <c r="L778" s="649">
        <v>-1.0</v>
      </c>
      <c r="M778" s="649">
        <v>-1.0</v>
      </c>
      <c r="N778" s="649">
        <v>-1.0</v>
      </c>
      <c r="O778" s="649">
        <v>-1.0</v>
      </c>
      <c r="P778" s="649">
        <v>-1.0</v>
      </c>
      <c r="Q778" s="649">
        <v>1.0</v>
      </c>
      <c r="R778" s="649">
        <v>1.0</v>
      </c>
      <c r="S778" s="649">
        <v>-1.0</v>
      </c>
      <c r="T778" s="649">
        <v>9.993</v>
      </c>
      <c r="U778" s="649">
        <v>10.045</v>
      </c>
      <c r="V778" s="649">
        <v>9.99</v>
      </c>
    </row>
    <row r="779">
      <c r="A779" s="649">
        <v>3034.0</v>
      </c>
      <c r="B779" s="649">
        <v>0.0</v>
      </c>
      <c r="C779" s="649">
        <v>8.457</v>
      </c>
      <c r="D779" s="649">
        <v>4.042</v>
      </c>
      <c r="E779" s="649">
        <v>17.01</v>
      </c>
      <c r="F779" s="649">
        <v>14.36</v>
      </c>
      <c r="G779" s="649">
        <v>1.943</v>
      </c>
      <c r="H779" s="649">
        <v>2.01</v>
      </c>
      <c r="I779" s="649">
        <v>5.019</v>
      </c>
      <c r="J779" s="649">
        <v>7.989</v>
      </c>
      <c r="K779" s="649">
        <v>0.999</v>
      </c>
      <c r="L779" s="649">
        <v>-1.0</v>
      </c>
      <c r="M779" s="649">
        <v>-1.0</v>
      </c>
      <c r="N779" s="649">
        <v>-1.0</v>
      </c>
      <c r="O779" s="649">
        <v>-1.0</v>
      </c>
      <c r="P779" s="649">
        <v>-1.0</v>
      </c>
      <c r="Q779" s="649">
        <v>1.0</v>
      </c>
      <c r="R779" s="649">
        <v>1.0</v>
      </c>
      <c r="S779" s="649">
        <v>-1.0</v>
      </c>
      <c r="T779" s="649">
        <v>8.11</v>
      </c>
      <c r="U779" s="649">
        <v>8.143</v>
      </c>
      <c r="V779" s="649">
        <v>8.334</v>
      </c>
    </row>
    <row r="780">
      <c r="A780" s="649">
        <v>3057.0</v>
      </c>
      <c r="B780" s="649">
        <v>0.0</v>
      </c>
      <c r="C780" s="649">
        <v>8.458</v>
      </c>
      <c r="D780" s="649">
        <v>4.042</v>
      </c>
      <c r="E780" s="649">
        <v>17.01</v>
      </c>
      <c r="F780" s="649">
        <v>14.36</v>
      </c>
      <c r="G780" s="649">
        <v>0.821</v>
      </c>
      <c r="H780" s="649">
        <v>2.01</v>
      </c>
      <c r="I780" s="649">
        <v>4.923</v>
      </c>
      <c r="J780" s="649">
        <v>2.351</v>
      </c>
      <c r="K780" s="649">
        <v>-0.203</v>
      </c>
      <c r="L780" s="649">
        <v>-1.0</v>
      </c>
      <c r="M780" s="649">
        <v>-1.0</v>
      </c>
      <c r="N780" s="649">
        <v>5.0</v>
      </c>
      <c r="O780" s="649">
        <v>-1.0</v>
      </c>
      <c r="P780" s="649">
        <v>-1.0</v>
      </c>
      <c r="Q780" s="649">
        <v>-1.0</v>
      </c>
      <c r="R780" s="649">
        <v>1.0</v>
      </c>
      <c r="S780" s="649">
        <v>-1.0</v>
      </c>
      <c r="T780" s="649">
        <v>2.444</v>
      </c>
      <c r="U780" s="649">
        <v>2.455</v>
      </c>
      <c r="V780" s="649">
        <v>2.685</v>
      </c>
    </row>
    <row r="781">
      <c r="A781" s="649">
        <v>3058.0</v>
      </c>
      <c r="B781" s="649">
        <v>0.0</v>
      </c>
      <c r="C781" s="649">
        <v>8.456</v>
      </c>
      <c r="D781" s="649">
        <v>4.042</v>
      </c>
      <c r="E781" s="649">
        <v>17.01</v>
      </c>
      <c r="F781" s="649">
        <v>14.36</v>
      </c>
      <c r="G781" s="649">
        <v>1.289</v>
      </c>
      <c r="H781" s="649">
        <v>2.01</v>
      </c>
      <c r="I781" s="649">
        <v>9.595</v>
      </c>
      <c r="J781" s="649">
        <v>11.42</v>
      </c>
      <c r="K781" s="649">
        <v>-0.203</v>
      </c>
      <c r="L781" s="649">
        <v>-1.0</v>
      </c>
      <c r="M781" s="649">
        <v>-1.0</v>
      </c>
      <c r="N781" s="649">
        <v>5.0</v>
      </c>
      <c r="O781" s="649">
        <v>-1.0</v>
      </c>
      <c r="P781" s="649">
        <v>-1.0</v>
      </c>
      <c r="Q781" s="649">
        <v>-1.0</v>
      </c>
      <c r="R781" s="649">
        <v>1.0</v>
      </c>
      <c r="S781" s="649">
        <v>-1.0</v>
      </c>
      <c r="T781" s="649">
        <v>11.444</v>
      </c>
      <c r="U781" s="649">
        <v>11.531</v>
      </c>
      <c r="V781" s="649">
        <v>11.518</v>
      </c>
    </row>
    <row r="782">
      <c r="A782" s="649">
        <v>3059.0</v>
      </c>
      <c r="B782" s="649">
        <v>0.0</v>
      </c>
      <c r="C782" s="649">
        <v>8.456</v>
      </c>
      <c r="D782" s="649">
        <v>4.042</v>
      </c>
      <c r="E782" s="649">
        <v>17.01</v>
      </c>
      <c r="F782" s="649">
        <v>14.36</v>
      </c>
      <c r="G782" s="649">
        <v>0.563</v>
      </c>
      <c r="H782" s="649">
        <v>2.01</v>
      </c>
      <c r="I782" s="649">
        <v>7.395</v>
      </c>
      <c r="J782" s="649">
        <v>1.971</v>
      </c>
      <c r="K782" s="649">
        <v>-0.915</v>
      </c>
      <c r="L782" s="649">
        <v>-1.0</v>
      </c>
      <c r="M782" s="649">
        <v>-1.0</v>
      </c>
      <c r="N782" s="649">
        <v>-1.0</v>
      </c>
      <c r="O782" s="649">
        <v>1.0</v>
      </c>
      <c r="P782" s="649">
        <v>-1.0</v>
      </c>
      <c r="Q782" s="649">
        <v>-1.0</v>
      </c>
      <c r="R782" s="649">
        <v>1.0</v>
      </c>
      <c r="S782" s="649">
        <v>-1.0</v>
      </c>
      <c r="T782" s="649">
        <v>2.05</v>
      </c>
      <c r="U782" s="649">
        <v>2.062</v>
      </c>
      <c r="V782" s="649">
        <v>2.256</v>
      </c>
    </row>
    <row r="783">
      <c r="A783" s="649">
        <v>3060.0</v>
      </c>
      <c r="B783" s="649">
        <v>0.0</v>
      </c>
      <c r="C783" s="649">
        <v>8.456</v>
      </c>
      <c r="D783" s="649">
        <v>4.042</v>
      </c>
      <c r="E783" s="649">
        <v>17.01</v>
      </c>
      <c r="F783" s="649">
        <v>14.36</v>
      </c>
      <c r="G783" s="649">
        <v>2.322</v>
      </c>
      <c r="H783" s="649">
        <v>2.01</v>
      </c>
      <c r="I783" s="649">
        <v>7.375</v>
      </c>
      <c r="J783" s="649">
        <v>16.55</v>
      </c>
      <c r="K783" s="649">
        <v>-0.994</v>
      </c>
      <c r="L783" s="649">
        <v>-1.0</v>
      </c>
      <c r="M783" s="649">
        <v>-1.0</v>
      </c>
      <c r="N783" s="649">
        <v>-1.0</v>
      </c>
      <c r="O783" s="649">
        <v>1.0</v>
      </c>
      <c r="P783" s="649">
        <v>-1.0</v>
      </c>
      <c r="Q783" s="649">
        <v>-1.0</v>
      </c>
      <c r="R783" s="649">
        <v>1.0</v>
      </c>
      <c r="S783" s="649">
        <v>-1.0</v>
      </c>
      <c r="T783" s="649">
        <v>16.611</v>
      </c>
      <c r="U783" s="649">
        <v>16.72</v>
      </c>
      <c r="V783" s="649">
        <v>16.626</v>
      </c>
    </row>
    <row r="784">
      <c r="A784" s="649">
        <v>3061.0</v>
      </c>
      <c r="B784" s="649">
        <v>0.0</v>
      </c>
      <c r="C784" s="649">
        <v>8.456</v>
      </c>
      <c r="D784" s="649">
        <v>4.042</v>
      </c>
      <c r="E784" s="649">
        <v>17.01</v>
      </c>
      <c r="F784" s="649">
        <v>14.36</v>
      </c>
      <c r="G784" s="649">
        <v>1.197</v>
      </c>
      <c r="H784" s="649">
        <v>2.01</v>
      </c>
      <c r="I784" s="649">
        <v>4.992</v>
      </c>
      <c r="J784" s="649">
        <v>5.717</v>
      </c>
      <c r="K784" s="649">
        <v>0.998</v>
      </c>
      <c r="L784" s="649">
        <v>-1.0</v>
      </c>
      <c r="M784" s="649">
        <v>-1.0</v>
      </c>
      <c r="N784" s="649">
        <v>-1.0</v>
      </c>
      <c r="O784" s="649">
        <v>-1.0</v>
      </c>
      <c r="P784" s="649">
        <v>-1.0</v>
      </c>
      <c r="Q784" s="649">
        <v>1.0</v>
      </c>
      <c r="R784" s="649">
        <v>1.0</v>
      </c>
      <c r="S784" s="649">
        <v>-1.0</v>
      </c>
      <c r="T784" s="649">
        <v>5.75</v>
      </c>
      <c r="U784" s="649">
        <v>5.785</v>
      </c>
      <c r="V784" s="649">
        <v>5.767</v>
      </c>
    </row>
    <row r="785">
      <c r="A785" s="649">
        <v>3062.0</v>
      </c>
      <c r="B785" s="649">
        <v>0.0</v>
      </c>
      <c r="C785" s="649">
        <v>8.456</v>
      </c>
      <c r="D785" s="649">
        <v>4.042</v>
      </c>
      <c r="E785" s="649">
        <v>17.01</v>
      </c>
      <c r="F785" s="649">
        <v>14.36</v>
      </c>
      <c r="G785" s="649">
        <v>0.604</v>
      </c>
      <c r="H785" s="649">
        <v>2.01</v>
      </c>
      <c r="I785" s="649">
        <v>9.697</v>
      </c>
      <c r="J785" s="649">
        <v>5.736</v>
      </c>
      <c r="K785" s="649">
        <v>0.961</v>
      </c>
      <c r="L785" s="649">
        <v>-1.0</v>
      </c>
      <c r="M785" s="649">
        <v>-1.0</v>
      </c>
      <c r="N785" s="649">
        <v>-1.0</v>
      </c>
      <c r="O785" s="649">
        <v>-1.0</v>
      </c>
      <c r="P785" s="649">
        <v>-1.0</v>
      </c>
      <c r="Q785" s="649">
        <v>1.0</v>
      </c>
      <c r="R785" s="649">
        <v>1.0</v>
      </c>
      <c r="S785" s="649">
        <v>-1.0</v>
      </c>
      <c r="T785" s="649">
        <v>5.75</v>
      </c>
      <c r="U785" s="649">
        <v>5.78</v>
      </c>
      <c r="V785" s="649">
        <v>5.748</v>
      </c>
    </row>
    <row r="786">
      <c r="A786" s="649">
        <v>3063.0</v>
      </c>
      <c r="B786" s="649">
        <v>0.0</v>
      </c>
      <c r="C786" s="649">
        <v>8.456</v>
      </c>
      <c r="D786" s="649">
        <v>4.042</v>
      </c>
      <c r="E786" s="649">
        <v>17.01</v>
      </c>
      <c r="F786" s="649">
        <v>16.6</v>
      </c>
      <c r="G786" s="649">
        <v>3.798</v>
      </c>
      <c r="H786" s="649">
        <v>1.01</v>
      </c>
      <c r="I786" s="650" t="s">
        <v>1105</v>
      </c>
      <c r="J786" s="649">
        <v>0.992</v>
      </c>
      <c r="K786" s="649">
        <v>-1.0</v>
      </c>
      <c r="L786" s="649">
        <v>-1.0</v>
      </c>
      <c r="M786" s="649">
        <v>-1.0</v>
      </c>
      <c r="N786" s="649">
        <v>-1.0</v>
      </c>
      <c r="O786" s="649">
        <v>-1.0</v>
      </c>
      <c r="P786" s="649">
        <v>1.0</v>
      </c>
      <c r="Q786" s="649">
        <v>1.0</v>
      </c>
      <c r="R786" s="650" t="s">
        <v>1106</v>
      </c>
      <c r="U786" s="651"/>
      <c r="V786" s="651"/>
    </row>
    <row r="787">
      <c r="A787" s="649">
        <v>3064.0</v>
      </c>
      <c r="B787" s="649">
        <v>0.0</v>
      </c>
      <c r="C787" s="649">
        <v>8.456</v>
      </c>
      <c r="D787" s="649">
        <v>4.042</v>
      </c>
      <c r="E787" s="649">
        <v>17.01</v>
      </c>
      <c r="F787" s="649">
        <v>16.6</v>
      </c>
      <c r="G787" s="649">
        <v>3.696</v>
      </c>
      <c r="H787" s="649">
        <v>1.01</v>
      </c>
      <c r="I787" s="650" t="s">
        <v>1107</v>
      </c>
      <c r="J787" s="649">
        <v>0.995</v>
      </c>
      <c r="K787" s="649">
        <v>-1.0</v>
      </c>
      <c r="L787" s="649">
        <v>-1.0</v>
      </c>
      <c r="M787" s="649">
        <v>-1.0</v>
      </c>
      <c r="N787" s="649">
        <v>-1.0</v>
      </c>
      <c r="O787" s="649">
        <v>-1.0</v>
      </c>
      <c r="P787" s="649">
        <v>1.0</v>
      </c>
      <c r="Q787" s="649">
        <v>1.0</v>
      </c>
      <c r="R787" s="650" t="s">
        <v>1108</v>
      </c>
      <c r="U787" s="651"/>
      <c r="V787" s="651"/>
    </row>
    <row r="788">
      <c r="A788" s="649">
        <v>3065.0</v>
      </c>
      <c r="B788" s="649">
        <v>0.0</v>
      </c>
      <c r="C788" s="649">
        <v>8.456</v>
      </c>
      <c r="D788" s="649">
        <v>4.042</v>
      </c>
      <c r="E788" s="649">
        <v>17.01</v>
      </c>
      <c r="F788" s="649">
        <v>16.6</v>
      </c>
      <c r="G788" s="649">
        <v>1.266</v>
      </c>
      <c r="H788" s="649">
        <v>1.01</v>
      </c>
      <c r="I788" s="649">
        <v>22.501</v>
      </c>
      <c r="J788" s="649">
        <v>27.084</v>
      </c>
      <c r="K788" s="649">
        <v>0.998</v>
      </c>
      <c r="L788" s="649">
        <v>-1.0</v>
      </c>
      <c r="M788" s="649">
        <v>-1.0</v>
      </c>
      <c r="N788" s="649">
        <v>-1.0</v>
      </c>
      <c r="O788" s="649">
        <v>-1.0</v>
      </c>
      <c r="P788" s="649">
        <v>-1.0</v>
      </c>
      <c r="Q788" s="649">
        <v>1.0</v>
      </c>
      <c r="R788" s="649">
        <v>1.0</v>
      </c>
      <c r="S788" s="649">
        <v>-1.0</v>
      </c>
      <c r="T788" s="649">
        <v>27.057</v>
      </c>
      <c r="U788" s="649">
        <v>27.245</v>
      </c>
      <c r="V788" s="649">
        <v>27.147</v>
      </c>
    </row>
    <row r="789">
      <c r="A789" s="649">
        <v>3066.0</v>
      </c>
      <c r="B789" s="649">
        <v>0.0</v>
      </c>
      <c r="C789" s="649">
        <v>8.456</v>
      </c>
      <c r="D789" s="649">
        <v>4.042</v>
      </c>
      <c r="E789" s="649">
        <v>17.01</v>
      </c>
      <c r="F789" s="649">
        <v>16.6</v>
      </c>
      <c r="G789" s="649">
        <v>1.353</v>
      </c>
      <c r="H789" s="649">
        <v>1.01</v>
      </c>
      <c r="I789" s="649">
        <v>11.645</v>
      </c>
      <c r="J789" s="649">
        <v>15.283</v>
      </c>
      <c r="K789" s="649">
        <v>1.0</v>
      </c>
      <c r="L789" s="649">
        <v>-1.0</v>
      </c>
      <c r="M789" s="649">
        <v>-1.0</v>
      </c>
      <c r="N789" s="649">
        <v>-1.0</v>
      </c>
      <c r="O789" s="649">
        <v>-1.0</v>
      </c>
      <c r="P789" s="649">
        <v>-1.0</v>
      </c>
      <c r="Q789" s="649">
        <v>1.0</v>
      </c>
      <c r="R789" s="649">
        <v>1.0</v>
      </c>
      <c r="S789" s="649">
        <v>-1.0</v>
      </c>
      <c r="T789" s="649">
        <v>15.336</v>
      </c>
      <c r="U789" s="649">
        <v>15.399</v>
      </c>
      <c r="V789" s="649">
        <v>15.323</v>
      </c>
    </row>
    <row r="790">
      <c r="A790" s="649">
        <v>3067.0</v>
      </c>
      <c r="B790" s="649">
        <v>0.0</v>
      </c>
      <c r="C790" s="649">
        <v>8.456</v>
      </c>
      <c r="D790" s="649">
        <v>4.042</v>
      </c>
      <c r="E790" s="649">
        <v>17.01</v>
      </c>
      <c r="F790" s="649">
        <v>16.6</v>
      </c>
      <c r="G790" s="649">
        <v>1.419</v>
      </c>
      <c r="H790" s="649">
        <v>1.01</v>
      </c>
      <c r="I790" s="649">
        <v>33.297</v>
      </c>
      <c r="J790" s="649">
        <v>44.415</v>
      </c>
      <c r="K790" s="649">
        <v>-0.339</v>
      </c>
      <c r="L790" s="649">
        <v>-1.0</v>
      </c>
      <c r="M790" s="649">
        <v>-1.0</v>
      </c>
      <c r="N790" s="649">
        <v>3.0</v>
      </c>
      <c r="O790" s="649">
        <v>-1.0</v>
      </c>
      <c r="P790" s="649">
        <v>-1.0</v>
      </c>
      <c r="Q790" s="649">
        <v>-1.0</v>
      </c>
      <c r="R790" s="649">
        <v>1.0</v>
      </c>
      <c r="S790" s="649">
        <v>-1.0</v>
      </c>
      <c r="T790" s="649">
        <v>44.361</v>
      </c>
      <c r="U790" s="649">
        <v>44.62</v>
      </c>
      <c r="V790" s="649">
        <v>44.499</v>
      </c>
    </row>
    <row r="791">
      <c r="A791" s="649">
        <v>3068.0</v>
      </c>
      <c r="B791" s="649">
        <v>0.0</v>
      </c>
      <c r="C791" s="649">
        <v>8.456</v>
      </c>
      <c r="D791" s="649">
        <v>4.042</v>
      </c>
      <c r="E791" s="649">
        <v>17.01</v>
      </c>
      <c r="F791" s="649">
        <v>16.6</v>
      </c>
      <c r="G791" s="649">
        <v>2.516</v>
      </c>
      <c r="H791" s="649">
        <v>1.01</v>
      </c>
      <c r="I791" s="649">
        <v>22.745</v>
      </c>
      <c r="J791" s="649">
        <v>51.642</v>
      </c>
      <c r="K791" s="649">
        <v>-0.984</v>
      </c>
      <c r="L791" s="649">
        <v>-1.0</v>
      </c>
      <c r="M791" s="649">
        <v>-1.0</v>
      </c>
      <c r="N791" s="649">
        <v>-1.0</v>
      </c>
      <c r="O791" s="649">
        <v>1.0</v>
      </c>
      <c r="P791" s="649">
        <v>-1.0</v>
      </c>
      <c r="Q791" s="649">
        <v>-1.0</v>
      </c>
      <c r="R791" s="649">
        <v>1.0</v>
      </c>
      <c r="S791" s="649">
        <v>-1.0</v>
      </c>
      <c r="T791" s="649">
        <v>51.987</v>
      </c>
      <c r="U791" s="649">
        <v>51.975</v>
      </c>
      <c r="V791" s="649">
        <v>51.886</v>
      </c>
    </row>
    <row r="792">
      <c r="A792" s="649">
        <v>3069.0</v>
      </c>
      <c r="B792" s="649">
        <v>0.0</v>
      </c>
      <c r="C792" s="649">
        <v>8.456</v>
      </c>
      <c r="D792" s="649">
        <v>4.042</v>
      </c>
      <c r="E792" s="649">
        <v>17.01</v>
      </c>
      <c r="F792" s="649">
        <v>16.6</v>
      </c>
      <c r="G792" s="649">
        <v>1.357</v>
      </c>
      <c r="H792" s="649">
        <v>1.01</v>
      </c>
      <c r="I792" s="649">
        <v>11.748</v>
      </c>
      <c r="J792" s="649">
        <v>15.798</v>
      </c>
      <c r="K792" s="649">
        <v>0.999</v>
      </c>
      <c r="L792" s="649">
        <v>-1.0</v>
      </c>
      <c r="M792" s="649">
        <v>-1.0</v>
      </c>
      <c r="N792" s="649">
        <v>-1.0</v>
      </c>
      <c r="O792" s="649">
        <v>-1.0</v>
      </c>
      <c r="P792" s="649">
        <v>-1.0</v>
      </c>
      <c r="Q792" s="649">
        <v>1.0</v>
      </c>
      <c r="R792" s="649">
        <v>1.0</v>
      </c>
      <c r="S792" s="649">
        <v>-1.0</v>
      </c>
      <c r="T792" s="649">
        <v>15.931</v>
      </c>
      <c r="U792" s="649">
        <v>15.916</v>
      </c>
      <c r="V792" s="649">
        <v>15.811</v>
      </c>
    </row>
    <row r="793">
      <c r="A793" s="649">
        <v>3070.0</v>
      </c>
      <c r="B793" s="649">
        <v>0.0</v>
      </c>
      <c r="C793" s="649">
        <v>8.456</v>
      </c>
      <c r="D793" s="649">
        <v>4.042</v>
      </c>
      <c r="E793" s="649">
        <v>17.01</v>
      </c>
      <c r="F793" s="649">
        <v>16.6</v>
      </c>
      <c r="G793" s="649">
        <v>0.609</v>
      </c>
      <c r="H793" s="649">
        <v>1.01</v>
      </c>
      <c r="I793" s="649">
        <v>35.021</v>
      </c>
      <c r="J793" s="649">
        <v>21.314</v>
      </c>
      <c r="K793" s="649">
        <v>0.998</v>
      </c>
      <c r="L793" s="649">
        <v>-1.0</v>
      </c>
      <c r="M793" s="649">
        <v>-1.0</v>
      </c>
      <c r="N793" s="649">
        <v>-1.0</v>
      </c>
      <c r="O793" s="649">
        <v>-1.0</v>
      </c>
      <c r="P793" s="649">
        <v>-1.0</v>
      </c>
      <c r="Q793" s="649">
        <v>5.0</v>
      </c>
      <c r="R793" s="649">
        <v>1.0</v>
      </c>
      <c r="S793" s="649">
        <v>-1.0</v>
      </c>
      <c r="T793" s="649">
        <v>21.364</v>
      </c>
      <c r="U793" s="649">
        <v>21.409</v>
      </c>
      <c r="V793" s="649">
        <v>21.314</v>
      </c>
    </row>
    <row r="794">
      <c r="A794" s="649">
        <v>3071.0</v>
      </c>
      <c r="B794" s="649">
        <v>0.0</v>
      </c>
      <c r="C794" s="649">
        <v>8.456</v>
      </c>
      <c r="D794" s="649">
        <v>4.042</v>
      </c>
      <c r="E794" s="649">
        <v>17.01</v>
      </c>
      <c r="F794" s="649">
        <v>16.6</v>
      </c>
      <c r="G794" s="649">
        <v>1.176</v>
      </c>
      <c r="H794" s="649">
        <v>26.98</v>
      </c>
      <c r="I794" s="649">
        <v>30.678</v>
      </c>
      <c r="J794" s="649">
        <v>31.981</v>
      </c>
      <c r="K794" s="649">
        <v>0.995</v>
      </c>
      <c r="L794" s="649">
        <v>-1.0</v>
      </c>
      <c r="M794" s="649">
        <v>-1.0</v>
      </c>
      <c r="N794" s="649">
        <v>-1.0</v>
      </c>
      <c r="O794" s="649">
        <v>-1.0</v>
      </c>
      <c r="P794" s="649">
        <v>-1.0</v>
      </c>
      <c r="Q794" s="649">
        <v>1.0</v>
      </c>
      <c r="R794" s="649">
        <v>1.0</v>
      </c>
      <c r="S794" s="649">
        <v>-1.0</v>
      </c>
      <c r="T794" s="649">
        <v>32.131</v>
      </c>
      <c r="U794" s="649">
        <v>32.15</v>
      </c>
      <c r="V794" s="649">
        <v>32.112</v>
      </c>
    </row>
    <row r="795">
      <c r="A795" s="649">
        <v>3072.0</v>
      </c>
      <c r="B795" s="649">
        <v>0.0</v>
      </c>
      <c r="C795" s="649">
        <v>8.456</v>
      </c>
      <c r="D795" s="649">
        <v>4.042</v>
      </c>
      <c r="E795" s="649">
        <v>17.01</v>
      </c>
      <c r="F795" s="649">
        <v>16.6</v>
      </c>
      <c r="G795" s="649">
        <v>1.637</v>
      </c>
      <c r="H795" s="649">
        <v>26.98</v>
      </c>
      <c r="I795" s="649">
        <v>17.371</v>
      </c>
      <c r="J795" s="649">
        <v>27.766</v>
      </c>
      <c r="K795" s="649">
        <v>0.999</v>
      </c>
      <c r="L795" s="649">
        <v>-1.0</v>
      </c>
      <c r="M795" s="649">
        <v>-1.0</v>
      </c>
      <c r="N795" s="649">
        <v>-1.0</v>
      </c>
      <c r="O795" s="649">
        <v>-1.0</v>
      </c>
      <c r="P795" s="649">
        <v>-1.0</v>
      </c>
      <c r="Q795" s="649">
        <v>1.0</v>
      </c>
      <c r="R795" s="649">
        <v>1.0</v>
      </c>
      <c r="S795" s="649">
        <v>-1.0</v>
      </c>
      <c r="T795" s="649">
        <v>27.883</v>
      </c>
      <c r="U795" s="649">
        <v>27.934</v>
      </c>
      <c r="V795" s="649">
        <v>27.806</v>
      </c>
    </row>
    <row r="796">
      <c r="A796" s="649">
        <v>3077.0</v>
      </c>
      <c r="B796" s="649">
        <v>0.0</v>
      </c>
      <c r="C796" s="649">
        <v>8.456</v>
      </c>
      <c r="D796" s="649">
        <v>4.042</v>
      </c>
      <c r="E796" s="649">
        <v>17.01</v>
      </c>
      <c r="F796" s="649">
        <v>16.6</v>
      </c>
      <c r="G796" s="649">
        <v>3.872</v>
      </c>
      <c r="H796" s="649">
        <v>2.01</v>
      </c>
      <c r="I796" s="649">
        <v>12.562</v>
      </c>
      <c r="J796" s="649">
        <v>44.424</v>
      </c>
      <c r="K796" s="649">
        <v>0.995</v>
      </c>
      <c r="L796" s="649">
        <v>-1.0</v>
      </c>
      <c r="M796" s="649">
        <v>-1.0</v>
      </c>
      <c r="N796" s="649">
        <v>-1.0</v>
      </c>
      <c r="O796" s="649">
        <v>-1.0</v>
      </c>
      <c r="P796" s="649">
        <v>-1.0</v>
      </c>
      <c r="Q796" s="649">
        <v>1.0</v>
      </c>
      <c r="R796" s="649">
        <v>1.0</v>
      </c>
      <c r="S796" s="649">
        <v>-1.0</v>
      </c>
      <c r="T796" s="649">
        <v>44.795</v>
      </c>
      <c r="U796" s="649">
        <v>44.797</v>
      </c>
      <c r="V796" s="649">
        <v>44.757</v>
      </c>
    </row>
    <row r="797">
      <c r="A797" s="649">
        <v>3078.0</v>
      </c>
      <c r="B797" s="649">
        <v>0.0</v>
      </c>
      <c r="C797" s="649">
        <v>8.456</v>
      </c>
      <c r="D797" s="649">
        <v>4.042</v>
      </c>
      <c r="E797" s="649">
        <v>17.01</v>
      </c>
      <c r="F797" s="649">
        <v>16.6</v>
      </c>
      <c r="G797" s="649">
        <v>4.472</v>
      </c>
      <c r="H797" s="649">
        <v>2.01</v>
      </c>
      <c r="I797" s="649">
        <v>12.469</v>
      </c>
      <c r="J797" s="649">
        <v>39.993</v>
      </c>
      <c r="K797" s="649">
        <v>0.995</v>
      </c>
      <c r="L797" s="649">
        <v>-1.0</v>
      </c>
      <c r="M797" s="649">
        <v>-1.0</v>
      </c>
      <c r="N797" s="649">
        <v>-1.0</v>
      </c>
      <c r="O797" s="649">
        <v>-1.0</v>
      </c>
      <c r="P797" s="649">
        <v>-1.0</v>
      </c>
      <c r="Q797" s="649">
        <v>1.0</v>
      </c>
      <c r="R797" s="649">
        <v>1.0</v>
      </c>
      <c r="S797" s="649">
        <v>-1.0</v>
      </c>
      <c r="T797" s="649">
        <v>40.576</v>
      </c>
      <c r="U797" s="649">
        <v>40.556</v>
      </c>
      <c r="V797" s="649">
        <v>41.226</v>
      </c>
    </row>
    <row r="798">
      <c r="A798" s="649">
        <v>3079.0</v>
      </c>
      <c r="B798" s="649">
        <v>0.0</v>
      </c>
      <c r="C798" s="649">
        <v>8.456</v>
      </c>
      <c r="D798" s="649">
        <v>4.042</v>
      </c>
      <c r="E798" s="649">
        <v>17.01</v>
      </c>
      <c r="F798" s="649">
        <v>16.6</v>
      </c>
      <c r="G798" s="649">
        <v>3.929</v>
      </c>
      <c r="H798" s="649">
        <v>2.01</v>
      </c>
      <c r="I798" s="649">
        <v>12.614</v>
      </c>
      <c r="J798" s="649">
        <v>43.869</v>
      </c>
      <c r="K798" s="649">
        <v>0.995</v>
      </c>
      <c r="L798" s="649">
        <v>-1.0</v>
      </c>
      <c r="M798" s="649">
        <v>-1.0</v>
      </c>
      <c r="N798" s="649">
        <v>-1.0</v>
      </c>
      <c r="O798" s="649">
        <v>-1.0</v>
      </c>
      <c r="P798" s="649">
        <v>-1.0</v>
      </c>
      <c r="Q798" s="649">
        <v>1.0</v>
      </c>
      <c r="R798" s="649">
        <v>1.0</v>
      </c>
      <c r="S798" s="649">
        <v>-1.0</v>
      </c>
      <c r="T798" s="649">
        <v>44.319</v>
      </c>
      <c r="U798" s="649">
        <v>44.27</v>
      </c>
      <c r="V798" s="649">
        <v>44.316</v>
      </c>
    </row>
    <row r="799">
      <c r="A799" s="649">
        <v>3080.0</v>
      </c>
      <c r="B799" s="649">
        <v>0.0</v>
      </c>
      <c r="C799" s="649">
        <v>8.456</v>
      </c>
      <c r="D799" s="649">
        <v>4.042</v>
      </c>
      <c r="E799" s="649">
        <v>17.01</v>
      </c>
      <c r="F799" s="649">
        <v>16.6</v>
      </c>
      <c r="G799" s="649">
        <v>3.738</v>
      </c>
      <c r="H799" s="649">
        <v>2.01</v>
      </c>
      <c r="I799" s="649">
        <v>12.592</v>
      </c>
      <c r="J799" s="649">
        <v>37.103</v>
      </c>
      <c r="K799" s="649">
        <v>0.995</v>
      </c>
      <c r="L799" s="649">
        <v>-1.0</v>
      </c>
      <c r="M799" s="649">
        <v>-1.0</v>
      </c>
      <c r="N799" s="649">
        <v>-1.0</v>
      </c>
      <c r="O799" s="649">
        <v>-1.0</v>
      </c>
      <c r="P799" s="649">
        <v>-1.0</v>
      </c>
      <c r="Q799" s="649">
        <v>1.0</v>
      </c>
      <c r="R799" s="649">
        <v>1.0</v>
      </c>
      <c r="S799" s="649">
        <v>-1.0</v>
      </c>
      <c r="T799" s="649">
        <v>37.547</v>
      </c>
      <c r="U799" s="649">
        <v>37.546</v>
      </c>
      <c r="V799" s="649">
        <v>37.865</v>
      </c>
    </row>
    <row r="800">
      <c r="A800" s="649">
        <v>3081.0</v>
      </c>
      <c r="B800" s="649">
        <v>0.0</v>
      </c>
      <c r="C800" s="649">
        <v>8.456</v>
      </c>
      <c r="D800" s="649">
        <v>4.042</v>
      </c>
      <c r="E800" s="649">
        <v>17.01</v>
      </c>
      <c r="F800" s="649">
        <v>16.6</v>
      </c>
      <c r="G800" s="649">
        <v>1.704</v>
      </c>
      <c r="H800" s="649">
        <v>2.01</v>
      </c>
      <c r="I800" s="649">
        <v>9.835</v>
      </c>
      <c r="J800" s="649">
        <v>16.762</v>
      </c>
      <c r="K800" s="649">
        <v>0.997</v>
      </c>
      <c r="L800" s="649">
        <v>-1.0</v>
      </c>
      <c r="M800" s="649">
        <v>-1.0</v>
      </c>
      <c r="N800" s="649">
        <v>-1.0</v>
      </c>
      <c r="O800" s="649">
        <v>-1.0</v>
      </c>
      <c r="P800" s="649">
        <v>-1.0</v>
      </c>
      <c r="Q800" s="649">
        <v>1.0</v>
      </c>
      <c r="R800" s="649">
        <v>1.0</v>
      </c>
      <c r="S800" s="649">
        <v>-1.0</v>
      </c>
      <c r="T800" s="649">
        <v>16.844</v>
      </c>
      <c r="U800" s="649">
        <v>16.893</v>
      </c>
      <c r="V800" s="649">
        <v>16.762</v>
      </c>
    </row>
    <row r="801">
      <c r="A801" s="649">
        <v>3096.0</v>
      </c>
      <c r="B801" s="649">
        <v>0.0</v>
      </c>
      <c r="C801" s="649">
        <v>8.456</v>
      </c>
      <c r="D801" s="649">
        <v>4.042</v>
      </c>
      <c r="E801" s="649">
        <v>17.01</v>
      </c>
      <c r="F801" s="649">
        <v>16.6</v>
      </c>
      <c r="G801" s="649">
        <v>1.458</v>
      </c>
      <c r="H801" s="649">
        <v>2.01</v>
      </c>
      <c r="I801" s="649">
        <v>6.837</v>
      </c>
      <c r="J801" s="649">
        <v>8.913</v>
      </c>
      <c r="K801" s="649">
        <v>0.999</v>
      </c>
      <c r="L801" s="649">
        <v>-1.0</v>
      </c>
      <c r="M801" s="649">
        <v>-1.0</v>
      </c>
      <c r="N801" s="649">
        <v>-1.0</v>
      </c>
      <c r="O801" s="649">
        <v>-1.0</v>
      </c>
      <c r="P801" s="649">
        <v>-1.0</v>
      </c>
      <c r="Q801" s="649">
        <v>1.0</v>
      </c>
      <c r="R801" s="649">
        <v>1.0</v>
      </c>
      <c r="S801" s="649">
        <v>-1.0</v>
      </c>
      <c r="T801" s="649">
        <v>9.061</v>
      </c>
      <c r="U801" s="649">
        <v>9.051</v>
      </c>
      <c r="V801" s="649">
        <v>9.06</v>
      </c>
    </row>
    <row r="802">
      <c r="A802" s="649">
        <v>3098.0</v>
      </c>
      <c r="B802" s="649">
        <v>0.0</v>
      </c>
      <c r="C802" s="649">
        <v>8.456</v>
      </c>
      <c r="D802" s="649">
        <v>4.042</v>
      </c>
      <c r="E802" s="649">
        <v>17.01</v>
      </c>
      <c r="F802" s="649">
        <v>16.6</v>
      </c>
      <c r="G802" s="649">
        <v>1.278</v>
      </c>
      <c r="H802" s="649">
        <v>2.01</v>
      </c>
      <c r="I802" s="649">
        <v>12.202</v>
      </c>
      <c r="J802" s="649">
        <v>13.491</v>
      </c>
      <c r="K802" s="649">
        <v>-0.34</v>
      </c>
      <c r="L802" s="649">
        <v>-1.0</v>
      </c>
      <c r="M802" s="649">
        <v>-1.0</v>
      </c>
      <c r="N802" s="649">
        <v>3.0</v>
      </c>
      <c r="O802" s="649">
        <v>-1.0</v>
      </c>
      <c r="P802" s="649">
        <v>-1.0</v>
      </c>
      <c r="Q802" s="649">
        <v>-1.0</v>
      </c>
      <c r="R802" s="649">
        <v>1.0</v>
      </c>
      <c r="S802" s="649">
        <v>-1.0</v>
      </c>
      <c r="T802" s="649">
        <v>13.671</v>
      </c>
      <c r="U802" s="649">
        <v>13.654</v>
      </c>
      <c r="V802" s="649">
        <v>13.661</v>
      </c>
    </row>
    <row r="803">
      <c r="A803" s="649">
        <v>3099.0</v>
      </c>
      <c r="B803" s="649">
        <v>0.0</v>
      </c>
      <c r="C803" s="649">
        <v>8.456</v>
      </c>
      <c r="D803" s="649">
        <v>4.042</v>
      </c>
      <c r="E803" s="649">
        <v>17.01</v>
      </c>
      <c r="F803" s="649">
        <v>16.6</v>
      </c>
      <c r="G803" s="649">
        <v>0.803</v>
      </c>
      <c r="H803" s="649">
        <v>2.01</v>
      </c>
      <c r="I803" s="649">
        <v>9.77</v>
      </c>
      <c r="J803" s="649">
        <v>7.846</v>
      </c>
      <c r="K803" s="649">
        <v>-0.976</v>
      </c>
      <c r="L803" s="649">
        <v>-1.0</v>
      </c>
      <c r="M803" s="649">
        <v>-1.0</v>
      </c>
      <c r="N803" s="649">
        <v>-1.0</v>
      </c>
      <c r="O803" s="649">
        <v>1.0</v>
      </c>
      <c r="P803" s="649">
        <v>-1.0</v>
      </c>
      <c r="Q803" s="649">
        <v>-1.0</v>
      </c>
      <c r="R803" s="649">
        <v>1.0</v>
      </c>
      <c r="S803" s="649">
        <v>-1.0</v>
      </c>
      <c r="T803" s="649">
        <v>7.937</v>
      </c>
      <c r="U803" s="649">
        <v>7.926</v>
      </c>
      <c r="V803" s="649">
        <v>7.846</v>
      </c>
    </row>
    <row r="804">
      <c r="A804" s="649">
        <v>3100.0</v>
      </c>
      <c r="B804" s="649">
        <v>0.0</v>
      </c>
      <c r="C804" s="649">
        <v>8.456</v>
      </c>
      <c r="D804" s="649">
        <v>4.042</v>
      </c>
      <c r="E804" s="649">
        <v>17.01</v>
      </c>
      <c r="F804" s="649">
        <v>16.6</v>
      </c>
      <c r="G804" s="649">
        <v>2.705</v>
      </c>
      <c r="H804" s="649">
        <v>2.01</v>
      </c>
      <c r="I804" s="649">
        <v>9.64</v>
      </c>
      <c r="J804" s="649">
        <v>21.835</v>
      </c>
      <c r="K804" s="649">
        <v>-0.975</v>
      </c>
      <c r="L804" s="649">
        <v>-1.0</v>
      </c>
      <c r="M804" s="649">
        <v>-1.0</v>
      </c>
      <c r="N804" s="649">
        <v>-1.0</v>
      </c>
      <c r="O804" s="649">
        <v>1.0</v>
      </c>
      <c r="P804" s="649">
        <v>-1.0</v>
      </c>
      <c r="Q804" s="649">
        <v>-1.0</v>
      </c>
      <c r="R804" s="649">
        <v>1.0</v>
      </c>
      <c r="S804" s="649">
        <v>-1.0</v>
      </c>
      <c r="T804" s="649">
        <v>22.201</v>
      </c>
      <c r="U804" s="649">
        <v>22.161</v>
      </c>
      <c r="V804" s="649">
        <v>22.262</v>
      </c>
    </row>
    <row r="805">
      <c r="A805" s="649">
        <v>3103.0</v>
      </c>
      <c r="B805" s="649">
        <v>0.0</v>
      </c>
      <c r="C805" s="649">
        <v>8.456</v>
      </c>
      <c r="D805" s="649">
        <v>4.042</v>
      </c>
      <c r="E805" s="649">
        <v>17.01</v>
      </c>
      <c r="F805" s="649">
        <v>16.6</v>
      </c>
      <c r="G805" s="649">
        <v>0.607</v>
      </c>
      <c r="H805" s="649">
        <v>2.01</v>
      </c>
      <c r="I805" s="649">
        <v>12.076</v>
      </c>
      <c r="J805" s="649">
        <v>5.314</v>
      </c>
      <c r="K805" s="649">
        <v>0.998</v>
      </c>
      <c r="L805" s="649">
        <v>-1.0</v>
      </c>
      <c r="M805" s="649">
        <v>-1.0</v>
      </c>
      <c r="N805" s="649">
        <v>-1.0</v>
      </c>
      <c r="O805" s="649">
        <v>-1.0</v>
      </c>
      <c r="P805" s="649">
        <v>-1.0</v>
      </c>
      <c r="Q805" s="649">
        <v>5.0</v>
      </c>
      <c r="R805" s="649">
        <v>1.0</v>
      </c>
      <c r="S805" s="649">
        <v>-1.0</v>
      </c>
      <c r="T805" s="649">
        <v>5.41</v>
      </c>
      <c r="U805" s="649">
        <v>5.402</v>
      </c>
      <c r="V805" s="649">
        <v>5.477</v>
      </c>
    </row>
    <row r="806">
      <c r="A806" s="649">
        <v>3106.0</v>
      </c>
      <c r="B806" s="649">
        <v>0.0</v>
      </c>
      <c r="C806" s="649">
        <v>8.458</v>
      </c>
      <c r="D806" s="649">
        <v>4.042</v>
      </c>
      <c r="E806" s="649">
        <v>17.01</v>
      </c>
      <c r="F806" s="649">
        <v>12.46</v>
      </c>
      <c r="G806" s="649">
        <v>3.576</v>
      </c>
      <c r="H806" s="649">
        <v>1.01</v>
      </c>
      <c r="I806" s="649">
        <v>22.471</v>
      </c>
      <c r="J806" s="649">
        <v>69.995</v>
      </c>
      <c r="K806" s="649">
        <v>0.994</v>
      </c>
      <c r="L806" s="649">
        <v>-1.0</v>
      </c>
      <c r="M806" s="649">
        <v>-1.0</v>
      </c>
      <c r="N806" s="649">
        <v>-1.0</v>
      </c>
      <c r="O806" s="649">
        <v>-1.0</v>
      </c>
      <c r="P806" s="649">
        <v>-1.0</v>
      </c>
      <c r="Q806" s="649">
        <v>1.0</v>
      </c>
      <c r="R806" s="649">
        <v>1.0</v>
      </c>
      <c r="S806" s="649">
        <v>-1.0</v>
      </c>
      <c r="T806" s="649">
        <v>70.78</v>
      </c>
      <c r="U806" s="649">
        <v>70.735</v>
      </c>
      <c r="V806" s="649">
        <v>70.444</v>
      </c>
    </row>
    <row r="807">
      <c r="A807" s="649">
        <v>3107.0</v>
      </c>
      <c r="B807" s="649">
        <v>0.0</v>
      </c>
      <c r="C807" s="649">
        <v>8.456</v>
      </c>
      <c r="D807" s="649">
        <v>4.042</v>
      </c>
      <c r="E807" s="649">
        <v>17.01</v>
      </c>
      <c r="F807" s="649">
        <v>12.46</v>
      </c>
      <c r="G807" s="649">
        <v>0.382</v>
      </c>
      <c r="H807" s="649">
        <v>1.01</v>
      </c>
      <c r="I807" s="649">
        <v>22.98</v>
      </c>
      <c r="J807" s="649">
        <v>8.603</v>
      </c>
      <c r="K807" s="649">
        <v>0.933</v>
      </c>
      <c r="L807" s="649">
        <v>-1.0</v>
      </c>
      <c r="M807" s="649">
        <v>-1.0</v>
      </c>
      <c r="N807" s="649">
        <v>-1.0</v>
      </c>
      <c r="O807" s="649">
        <v>-1.0</v>
      </c>
      <c r="P807" s="649">
        <v>-1.0</v>
      </c>
      <c r="Q807" s="649">
        <v>1.0</v>
      </c>
      <c r="R807" s="649">
        <v>1.0</v>
      </c>
      <c r="S807" s="649">
        <v>-1.0</v>
      </c>
      <c r="T807" s="649">
        <v>8.62</v>
      </c>
      <c r="U807" s="649">
        <v>8.68</v>
      </c>
      <c r="V807" s="649">
        <v>8.611</v>
      </c>
    </row>
    <row r="808">
      <c r="A808" s="649">
        <v>3108.0</v>
      </c>
      <c r="B808" s="649">
        <v>0.0</v>
      </c>
      <c r="C808" s="649">
        <v>8.456</v>
      </c>
      <c r="D808" s="649">
        <v>4.042</v>
      </c>
      <c r="E808" s="649">
        <v>17.01</v>
      </c>
      <c r="F808" s="649">
        <v>12.46</v>
      </c>
      <c r="G808" s="649">
        <v>3.556</v>
      </c>
      <c r="H808" s="649">
        <v>1.01</v>
      </c>
      <c r="I808" s="649">
        <v>21.96</v>
      </c>
      <c r="J808" s="649">
        <v>70.644</v>
      </c>
      <c r="K808" s="649">
        <v>0.997</v>
      </c>
      <c r="L808" s="649">
        <v>-1.0</v>
      </c>
      <c r="M808" s="649">
        <v>-1.0</v>
      </c>
      <c r="N808" s="649">
        <v>-1.0</v>
      </c>
      <c r="O808" s="649">
        <v>-1.0</v>
      </c>
      <c r="P808" s="649">
        <v>-1.0</v>
      </c>
      <c r="Q808" s="649">
        <v>1.0</v>
      </c>
      <c r="R808" s="649">
        <v>1.0</v>
      </c>
      <c r="S808" s="649">
        <v>-1.0</v>
      </c>
      <c r="T808" s="649">
        <v>71.171</v>
      </c>
      <c r="U808" s="649">
        <v>71.372</v>
      </c>
      <c r="V808" s="649">
        <v>70.978</v>
      </c>
    </row>
    <row r="809">
      <c r="A809" s="649">
        <v>3109.0</v>
      </c>
      <c r="B809" s="649">
        <v>0.0</v>
      </c>
      <c r="C809" s="649">
        <v>8.456</v>
      </c>
      <c r="D809" s="649">
        <v>4.042</v>
      </c>
      <c r="E809" s="649">
        <v>17.01</v>
      </c>
      <c r="F809" s="649">
        <v>12.46</v>
      </c>
      <c r="G809" s="649">
        <v>1.17</v>
      </c>
      <c r="H809" s="649">
        <v>1.01</v>
      </c>
      <c r="I809" s="649">
        <v>15.16</v>
      </c>
      <c r="J809" s="649">
        <v>17.274</v>
      </c>
      <c r="K809" s="649">
        <v>0.999</v>
      </c>
      <c r="L809" s="649">
        <v>-1.0</v>
      </c>
      <c r="M809" s="649">
        <v>-1.0</v>
      </c>
      <c r="N809" s="649">
        <v>-1.0</v>
      </c>
      <c r="O809" s="649">
        <v>-1.0</v>
      </c>
      <c r="P809" s="649">
        <v>-1.0</v>
      </c>
      <c r="Q809" s="649">
        <v>1.0</v>
      </c>
      <c r="R809" s="649">
        <v>1.0</v>
      </c>
      <c r="S809" s="649">
        <v>-1.0</v>
      </c>
      <c r="T809" s="649">
        <v>17.445</v>
      </c>
      <c r="U809" s="649">
        <v>17.457</v>
      </c>
      <c r="V809" s="649">
        <v>17.305</v>
      </c>
    </row>
    <row r="810">
      <c r="A810" s="649">
        <v>3110.0</v>
      </c>
      <c r="B810" s="649">
        <v>0.0</v>
      </c>
      <c r="C810" s="649">
        <v>8.456</v>
      </c>
      <c r="D810" s="649">
        <v>4.042</v>
      </c>
      <c r="E810" s="649">
        <v>17.01</v>
      </c>
      <c r="F810" s="649">
        <v>12.46</v>
      </c>
      <c r="G810" s="649">
        <v>1.242</v>
      </c>
      <c r="H810" s="649">
        <v>1.01</v>
      </c>
      <c r="I810" s="649">
        <v>7.748</v>
      </c>
      <c r="J810" s="649">
        <v>9.511</v>
      </c>
      <c r="K810" s="649">
        <v>1.0</v>
      </c>
      <c r="L810" s="649">
        <v>-1.0</v>
      </c>
      <c r="M810" s="649">
        <v>-1.0</v>
      </c>
      <c r="N810" s="649">
        <v>-1.0</v>
      </c>
      <c r="O810" s="649">
        <v>-1.0</v>
      </c>
      <c r="P810" s="649">
        <v>-1.0</v>
      </c>
      <c r="Q810" s="649">
        <v>1.0</v>
      </c>
      <c r="R810" s="649">
        <v>1.0</v>
      </c>
      <c r="S810" s="649">
        <v>-1.0</v>
      </c>
      <c r="T810" s="649">
        <v>9.636</v>
      </c>
      <c r="U810" s="649">
        <v>9.637</v>
      </c>
      <c r="V810" s="649">
        <v>9.525</v>
      </c>
    </row>
    <row r="811">
      <c r="A811" s="649">
        <v>3111.0</v>
      </c>
      <c r="B811" s="649">
        <v>0.0</v>
      </c>
      <c r="C811" s="649">
        <v>8.456</v>
      </c>
      <c r="D811" s="649">
        <v>4.042</v>
      </c>
      <c r="E811" s="649">
        <v>17.01</v>
      </c>
      <c r="F811" s="649">
        <v>12.46</v>
      </c>
      <c r="G811" s="649">
        <v>0.767</v>
      </c>
      <c r="H811" s="649">
        <v>2.01</v>
      </c>
      <c r="I811" s="649">
        <v>7.754</v>
      </c>
      <c r="J811" s="649">
        <v>5.485</v>
      </c>
      <c r="K811" s="649">
        <v>0.996</v>
      </c>
      <c r="L811" s="649">
        <v>-1.0</v>
      </c>
      <c r="M811" s="649">
        <v>-1.0</v>
      </c>
      <c r="N811" s="649">
        <v>-1.0</v>
      </c>
      <c r="O811" s="649">
        <v>-1.0</v>
      </c>
      <c r="P811" s="649">
        <v>-1.0</v>
      </c>
      <c r="Q811" s="649">
        <v>1.0</v>
      </c>
      <c r="R811" s="649">
        <v>1.0</v>
      </c>
      <c r="S811" s="649">
        <v>-1.0</v>
      </c>
      <c r="T811" s="649">
        <v>5.539</v>
      </c>
      <c r="U811" s="649">
        <v>23.622</v>
      </c>
      <c r="V811" s="649">
        <v>5.543</v>
      </c>
    </row>
    <row r="812">
      <c r="A812" s="649">
        <v>3112.0</v>
      </c>
      <c r="B812" s="649">
        <v>0.0</v>
      </c>
      <c r="C812" s="649">
        <v>8.456</v>
      </c>
      <c r="D812" s="649">
        <v>4.042</v>
      </c>
      <c r="E812" s="649">
        <v>17.01</v>
      </c>
      <c r="F812" s="649">
        <v>12.46</v>
      </c>
      <c r="G812" s="649">
        <v>1.604</v>
      </c>
      <c r="H812" s="649">
        <v>2.01</v>
      </c>
      <c r="I812" s="649">
        <v>9.535</v>
      </c>
      <c r="J812" s="649">
        <v>9.715</v>
      </c>
      <c r="K812" s="649">
        <v>0.993</v>
      </c>
      <c r="L812" s="649">
        <v>-1.0</v>
      </c>
      <c r="M812" s="649">
        <v>-1.0</v>
      </c>
      <c r="N812" s="649">
        <v>-1.0</v>
      </c>
      <c r="O812" s="649">
        <v>-1.0</v>
      </c>
      <c r="P812" s="649">
        <v>-1.0</v>
      </c>
      <c r="Q812" s="649">
        <v>1.0</v>
      </c>
      <c r="R812" s="649">
        <v>1.0</v>
      </c>
      <c r="S812" s="649">
        <v>-1.0</v>
      </c>
      <c r="T812" s="649">
        <v>9.871</v>
      </c>
      <c r="U812" s="649">
        <v>9.901</v>
      </c>
      <c r="V812" s="649">
        <v>10.287</v>
      </c>
    </row>
    <row r="813">
      <c r="A813" s="649">
        <v>3113.0</v>
      </c>
      <c r="B813" s="649">
        <v>0.0</v>
      </c>
      <c r="C813" s="649">
        <v>8.457</v>
      </c>
      <c r="D813" s="649">
        <v>4.042</v>
      </c>
      <c r="E813" s="649">
        <v>17.01</v>
      </c>
      <c r="F813" s="649">
        <v>12.46</v>
      </c>
      <c r="G813" s="649">
        <v>3.337</v>
      </c>
      <c r="H813" s="649">
        <v>2.01</v>
      </c>
      <c r="I813" s="649">
        <v>9.534</v>
      </c>
      <c r="J813" s="649">
        <v>30.098</v>
      </c>
      <c r="K813" s="649">
        <v>0.993</v>
      </c>
      <c r="L813" s="649">
        <v>-1.0</v>
      </c>
      <c r="M813" s="649">
        <v>-1.0</v>
      </c>
      <c r="N813" s="649">
        <v>-1.0</v>
      </c>
      <c r="O813" s="649">
        <v>-1.0</v>
      </c>
      <c r="P813" s="649">
        <v>-1.0</v>
      </c>
      <c r="Q813" s="649">
        <v>1.0</v>
      </c>
      <c r="R813" s="649">
        <v>1.0</v>
      </c>
      <c r="S813" s="649">
        <v>-1.0</v>
      </c>
      <c r="T813" s="649">
        <v>30.463</v>
      </c>
      <c r="U813" s="649">
        <v>30.553</v>
      </c>
      <c r="V813" s="649">
        <v>30.274</v>
      </c>
    </row>
    <row r="814">
      <c r="A814" s="649">
        <v>3119.0</v>
      </c>
      <c r="B814" s="649">
        <v>0.0</v>
      </c>
      <c r="C814" s="649">
        <v>8.458</v>
      </c>
      <c r="D814" s="649">
        <v>4.726</v>
      </c>
      <c r="E814" s="649">
        <v>16.75</v>
      </c>
      <c r="F814" s="649">
        <v>17.08</v>
      </c>
      <c r="G814" s="649">
        <v>4.39</v>
      </c>
      <c r="H814" s="649">
        <v>0.0</v>
      </c>
      <c r="I814" s="650" t="s">
        <v>1109</v>
      </c>
      <c r="J814" s="649">
        <v>0.996</v>
      </c>
      <c r="K814" s="649">
        <v>-1.0</v>
      </c>
      <c r="L814" s="649">
        <v>-1.0</v>
      </c>
      <c r="M814" s="649">
        <v>-1.0</v>
      </c>
      <c r="N814" s="649">
        <v>-1.0</v>
      </c>
      <c r="O814" s="649">
        <v>-1.0</v>
      </c>
      <c r="P814" s="649">
        <v>1.0</v>
      </c>
      <c r="Q814" s="649">
        <v>0.0</v>
      </c>
      <c r="R814" s="650" t="s">
        <v>1110</v>
      </c>
      <c r="U814" s="651"/>
      <c r="V814" s="651"/>
    </row>
    <row r="815">
      <c r="A815" s="649">
        <v>3120.0</v>
      </c>
      <c r="B815" s="649">
        <v>0.0</v>
      </c>
      <c r="C815" s="649">
        <v>8.456</v>
      </c>
      <c r="D815" s="649">
        <v>4.726</v>
      </c>
      <c r="E815" s="649">
        <v>16.75</v>
      </c>
      <c r="F815" s="649">
        <v>17.08</v>
      </c>
      <c r="G815" s="649">
        <v>4.33</v>
      </c>
      <c r="H815" s="649">
        <v>1.01</v>
      </c>
      <c r="I815" s="650" t="s">
        <v>1111</v>
      </c>
      <c r="J815" s="649">
        <v>0.997</v>
      </c>
      <c r="K815" s="649">
        <v>-1.0</v>
      </c>
      <c r="L815" s="649">
        <v>-1.0</v>
      </c>
      <c r="M815" s="649">
        <v>-1.0</v>
      </c>
      <c r="N815" s="649">
        <v>-1.0</v>
      </c>
      <c r="O815" s="649">
        <v>-1.0</v>
      </c>
      <c r="P815" s="649">
        <v>1.0</v>
      </c>
      <c r="Q815" s="649">
        <v>0.0</v>
      </c>
      <c r="R815" s="650" t="s">
        <v>1112</v>
      </c>
      <c r="U815" s="651"/>
      <c r="V815" s="651"/>
    </row>
    <row r="816">
      <c r="A816" s="649">
        <v>3121.0</v>
      </c>
      <c r="B816" s="649">
        <v>0.0</v>
      </c>
      <c r="C816" s="649">
        <v>8.457</v>
      </c>
      <c r="D816" s="649">
        <v>4.726</v>
      </c>
      <c r="E816" s="649">
        <v>16.75</v>
      </c>
      <c r="F816" s="649">
        <v>17.08</v>
      </c>
      <c r="G816" s="649">
        <v>1.989</v>
      </c>
      <c r="H816" s="649">
        <v>1.01</v>
      </c>
      <c r="I816" s="649">
        <v>22.378</v>
      </c>
      <c r="J816" s="649">
        <v>42.273</v>
      </c>
      <c r="K816" s="649">
        <v>0.999</v>
      </c>
      <c r="L816" s="649">
        <v>-1.0</v>
      </c>
      <c r="M816" s="649">
        <v>-1.0</v>
      </c>
      <c r="N816" s="649">
        <v>-1.0</v>
      </c>
      <c r="O816" s="649">
        <v>-1.0</v>
      </c>
      <c r="P816" s="649">
        <v>-1.0</v>
      </c>
      <c r="Q816" s="649">
        <v>1.0</v>
      </c>
      <c r="R816" s="649">
        <v>0.0</v>
      </c>
      <c r="S816" s="649">
        <v>-1.0</v>
      </c>
      <c r="T816" s="649">
        <v>42.811</v>
      </c>
      <c r="U816" s="649">
        <v>45.572</v>
      </c>
      <c r="V816" s="649">
        <v>42.369</v>
      </c>
    </row>
    <row r="817">
      <c r="A817" s="649">
        <v>3122.0</v>
      </c>
      <c r="B817" s="649">
        <v>0.0</v>
      </c>
      <c r="C817" s="649">
        <v>8.458</v>
      </c>
      <c r="D817" s="649">
        <v>4.726</v>
      </c>
      <c r="E817" s="649">
        <v>16.75</v>
      </c>
      <c r="F817" s="649">
        <v>17.08</v>
      </c>
      <c r="G817" s="649">
        <v>1.389</v>
      </c>
      <c r="H817" s="649">
        <v>1.01</v>
      </c>
      <c r="I817" s="649">
        <v>11.387</v>
      </c>
      <c r="J817" s="649">
        <v>7.441</v>
      </c>
      <c r="K817" s="649">
        <v>1.0</v>
      </c>
      <c r="L817" s="649">
        <v>-1.0</v>
      </c>
      <c r="M817" s="649">
        <v>-1.0</v>
      </c>
      <c r="N817" s="649">
        <v>-1.0</v>
      </c>
      <c r="O817" s="649">
        <v>-1.0</v>
      </c>
      <c r="P817" s="649">
        <v>-1.0</v>
      </c>
      <c r="Q817" s="649">
        <v>1.0</v>
      </c>
      <c r="R817" s="649">
        <v>0.0</v>
      </c>
      <c r="S817" s="649">
        <v>-1.0</v>
      </c>
      <c r="T817" s="649">
        <v>7.693</v>
      </c>
      <c r="U817" s="649">
        <v>16.757</v>
      </c>
      <c r="V817" s="649">
        <v>8.158</v>
      </c>
    </row>
    <row r="818">
      <c r="A818" s="649">
        <v>3123.0</v>
      </c>
      <c r="B818" s="649">
        <v>0.0</v>
      </c>
      <c r="C818" s="649">
        <v>8.458</v>
      </c>
      <c r="D818" s="649">
        <v>4.726</v>
      </c>
      <c r="E818" s="649">
        <v>16.75</v>
      </c>
      <c r="F818" s="649">
        <v>17.08</v>
      </c>
      <c r="G818" s="649">
        <v>1.889</v>
      </c>
      <c r="H818" s="649">
        <v>1.01</v>
      </c>
      <c r="I818" s="649">
        <v>11.371</v>
      </c>
      <c r="J818" s="649">
        <v>19.935</v>
      </c>
      <c r="K818" s="649">
        <v>1.0</v>
      </c>
      <c r="L818" s="649">
        <v>-1.0</v>
      </c>
      <c r="M818" s="649">
        <v>-1.0</v>
      </c>
      <c r="N818" s="649">
        <v>-1.0</v>
      </c>
      <c r="O818" s="649">
        <v>-1.0</v>
      </c>
      <c r="P818" s="649">
        <v>-1.0</v>
      </c>
      <c r="Q818" s="649">
        <v>1.0</v>
      </c>
      <c r="R818" s="649">
        <v>0.0</v>
      </c>
      <c r="S818" s="649">
        <v>-1.0</v>
      </c>
      <c r="T818" s="649">
        <v>20.21</v>
      </c>
      <c r="U818" s="649">
        <v>24.907</v>
      </c>
      <c r="V818" s="649">
        <v>20.073</v>
      </c>
    </row>
    <row r="819">
      <c r="A819" s="649">
        <v>3124.0</v>
      </c>
      <c r="B819" s="649">
        <v>0.0</v>
      </c>
      <c r="C819" s="649">
        <v>8.458</v>
      </c>
      <c r="D819" s="649">
        <v>4.726</v>
      </c>
      <c r="E819" s="649">
        <v>16.75</v>
      </c>
      <c r="F819" s="649">
        <v>17.08</v>
      </c>
      <c r="G819" s="649">
        <v>1.505</v>
      </c>
      <c r="H819" s="649">
        <v>1.01</v>
      </c>
      <c r="I819" s="649">
        <v>33.33</v>
      </c>
      <c r="J819" s="649">
        <v>45.108</v>
      </c>
      <c r="K819" s="649">
        <v>-0.337</v>
      </c>
      <c r="L819" s="649">
        <v>-1.0</v>
      </c>
      <c r="M819" s="649">
        <v>-1.0</v>
      </c>
      <c r="N819" s="649">
        <v>3.0</v>
      </c>
      <c r="O819" s="649">
        <v>-1.0</v>
      </c>
      <c r="P819" s="649">
        <v>-1.0</v>
      </c>
      <c r="Q819" s="649">
        <v>-1.0</v>
      </c>
      <c r="R819" s="649">
        <v>0.0</v>
      </c>
      <c r="S819" s="649">
        <v>-1.0</v>
      </c>
      <c r="T819" s="649">
        <v>45.468</v>
      </c>
      <c r="U819" s="649">
        <v>50.813</v>
      </c>
      <c r="V819" s="649">
        <v>45.255</v>
      </c>
    </row>
    <row r="820">
      <c r="A820" s="649">
        <v>3125.0</v>
      </c>
      <c r="B820" s="649">
        <v>0.0</v>
      </c>
      <c r="C820" s="649">
        <v>8.458</v>
      </c>
      <c r="D820" s="649">
        <v>4.726</v>
      </c>
      <c r="E820" s="649">
        <v>16.75</v>
      </c>
      <c r="F820" s="649">
        <v>17.08</v>
      </c>
      <c r="G820" s="649">
        <v>1.154</v>
      </c>
      <c r="H820" s="649">
        <v>1.01</v>
      </c>
      <c r="I820" s="649">
        <v>21.459</v>
      </c>
      <c r="J820" s="649">
        <v>22.537</v>
      </c>
      <c r="K820" s="649">
        <v>-0.999</v>
      </c>
      <c r="L820" s="649">
        <v>-1.0</v>
      </c>
      <c r="M820" s="649">
        <v>-1.0</v>
      </c>
      <c r="N820" s="649">
        <v>-1.0</v>
      </c>
      <c r="O820" s="649">
        <v>1.0</v>
      </c>
      <c r="P820" s="649">
        <v>-1.0</v>
      </c>
      <c r="Q820" s="649">
        <v>-1.0</v>
      </c>
      <c r="R820" s="649">
        <v>0.0</v>
      </c>
      <c r="S820" s="649">
        <v>-1.0</v>
      </c>
      <c r="T820" s="649">
        <v>22.808</v>
      </c>
      <c r="U820" s="649">
        <v>40.446</v>
      </c>
      <c r="V820" s="649">
        <v>22.641</v>
      </c>
    </row>
    <row r="821">
      <c r="A821" s="649">
        <v>3126.0</v>
      </c>
      <c r="B821" s="649">
        <v>0.0</v>
      </c>
      <c r="C821" s="649">
        <v>8.458</v>
      </c>
      <c r="D821" s="649">
        <v>4.726</v>
      </c>
      <c r="E821" s="649">
        <v>16.75</v>
      </c>
      <c r="F821" s="649">
        <v>17.08</v>
      </c>
      <c r="G821" s="649">
        <v>1.405</v>
      </c>
      <c r="H821" s="649">
        <v>1.01</v>
      </c>
      <c r="I821" s="649">
        <v>22.313</v>
      </c>
      <c r="J821" s="649">
        <v>26.62</v>
      </c>
      <c r="K821" s="649">
        <v>-0.999</v>
      </c>
      <c r="L821" s="649">
        <v>-1.0</v>
      </c>
      <c r="M821" s="649">
        <v>-1.0</v>
      </c>
      <c r="N821" s="649">
        <v>-1.0</v>
      </c>
      <c r="O821" s="649">
        <v>1.0</v>
      </c>
      <c r="P821" s="649">
        <v>-1.0</v>
      </c>
      <c r="Q821" s="649">
        <v>-1.0</v>
      </c>
      <c r="R821" s="649">
        <v>0.0</v>
      </c>
      <c r="S821" s="649">
        <v>-1.0</v>
      </c>
      <c r="T821" s="649">
        <v>26.814</v>
      </c>
      <c r="U821" s="649">
        <v>69.192</v>
      </c>
      <c r="V821" s="649">
        <v>26.826</v>
      </c>
    </row>
    <row r="822">
      <c r="A822" s="649">
        <v>3127.0</v>
      </c>
      <c r="B822" s="649">
        <v>0.0</v>
      </c>
      <c r="C822" s="649">
        <v>8.458</v>
      </c>
      <c r="D822" s="649">
        <v>4.726</v>
      </c>
      <c r="E822" s="649">
        <v>16.75</v>
      </c>
      <c r="F822" s="649">
        <v>17.08</v>
      </c>
      <c r="G822" s="649">
        <v>1.584</v>
      </c>
      <c r="H822" s="649">
        <v>1.01</v>
      </c>
      <c r="I822" s="649">
        <v>11.384</v>
      </c>
      <c r="J822" s="649">
        <v>10.161</v>
      </c>
      <c r="K822" s="649">
        <v>0.999</v>
      </c>
      <c r="L822" s="649">
        <v>-1.0</v>
      </c>
      <c r="M822" s="649">
        <v>-1.0</v>
      </c>
      <c r="N822" s="649">
        <v>-1.0</v>
      </c>
      <c r="O822" s="649">
        <v>-1.0</v>
      </c>
      <c r="P822" s="649">
        <v>-1.0</v>
      </c>
      <c r="Q822" s="649">
        <v>1.0</v>
      </c>
      <c r="R822" s="649">
        <v>0.0</v>
      </c>
      <c r="S822" s="649">
        <v>-1.0</v>
      </c>
      <c r="T822" s="649">
        <v>10.411</v>
      </c>
      <c r="U822" s="649">
        <v>11.923</v>
      </c>
      <c r="V822" s="649">
        <v>10.83</v>
      </c>
    </row>
    <row r="823">
      <c r="A823" s="649">
        <v>3128.0</v>
      </c>
      <c r="B823" s="649">
        <v>0.0</v>
      </c>
      <c r="C823" s="649">
        <v>8.458</v>
      </c>
      <c r="D823" s="649">
        <v>4.726</v>
      </c>
      <c r="E823" s="649">
        <v>16.75</v>
      </c>
      <c r="F823" s="649">
        <v>17.08</v>
      </c>
      <c r="G823" s="649">
        <v>0.583</v>
      </c>
      <c r="H823" s="649">
        <v>1.01</v>
      </c>
      <c r="I823" s="649">
        <v>11.448</v>
      </c>
      <c r="J823" s="649">
        <v>6.676</v>
      </c>
      <c r="K823" s="649">
        <v>0.999</v>
      </c>
      <c r="L823" s="649">
        <v>-1.0</v>
      </c>
      <c r="M823" s="649">
        <v>-1.0</v>
      </c>
      <c r="N823" s="649">
        <v>-1.0</v>
      </c>
      <c r="O823" s="649">
        <v>-1.0</v>
      </c>
      <c r="P823" s="649">
        <v>-1.0</v>
      </c>
      <c r="Q823" s="649">
        <v>1.0</v>
      </c>
      <c r="R823" s="649">
        <v>0.0</v>
      </c>
      <c r="S823" s="649">
        <v>-1.0</v>
      </c>
      <c r="T823" s="649">
        <v>6.757</v>
      </c>
      <c r="U823" s="649">
        <v>18.126</v>
      </c>
      <c r="V823" s="649">
        <v>6.676</v>
      </c>
    </row>
    <row r="824">
      <c r="A824" s="649">
        <v>3130.0</v>
      </c>
      <c r="B824" s="649">
        <v>0.0</v>
      </c>
      <c r="C824" s="649">
        <v>8.458</v>
      </c>
      <c r="D824" s="649">
        <v>4.726</v>
      </c>
      <c r="E824" s="649">
        <v>16.75</v>
      </c>
      <c r="F824" s="649">
        <v>17.08</v>
      </c>
      <c r="G824" s="649">
        <v>0.701</v>
      </c>
      <c r="H824" s="649">
        <v>1.01</v>
      </c>
      <c r="I824" s="649">
        <v>33.364</v>
      </c>
      <c r="J824" s="649">
        <v>22.176</v>
      </c>
      <c r="K824" s="649">
        <v>0.999</v>
      </c>
      <c r="L824" s="649">
        <v>-1.0</v>
      </c>
      <c r="M824" s="649">
        <v>-1.0</v>
      </c>
      <c r="N824" s="649">
        <v>-1.0</v>
      </c>
      <c r="O824" s="649">
        <v>-1.0</v>
      </c>
      <c r="P824" s="649">
        <v>-1.0</v>
      </c>
      <c r="Q824" s="649">
        <v>5.0</v>
      </c>
      <c r="R824" s="649">
        <v>0.0</v>
      </c>
      <c r="S824" s="649">
        <v>-1.0</v>
      </c>
      <c r="T824" s="649">
        <v>22.28</v>
      </c>
      <c r="U824" s="649">
        <v>65.53</v>
      </c>
      <c r="V824" s="649">
        <v>22.212</v>
      </c>
    </row>
    <row r="825">
      <c r="A825" s="649">
        <v>3136.0</v>
      </c>
      <c r="B825" s="649">
        <v>0.0</v>
      </c>
      <c r="C825" s="649">
        <v>8.458</v>
      </c>
      <c r="D825" s="649">
        <v>4.726</v>
      </c>
      <c r="E825" s="649">
        <v>16.75</v>
      </c>
      <c r="F825" s="649">
        <v>17.08</v>
      </c>
      <c r="G825" s="649">
        <v>1.267</v>
      </c>
      <c r="H825" s="649">
        <v>26.98</v>
      </c>
      <c r="I825" s="649">
        <v>33.587</v>
      </c>
      <c r="J825" s="649">
        <v>36.724</v>
      </c>
      <c r="K825" s="649">
        <v>0.373</v>
      </c>
      <c r="L825" s="649">
        <v>-1.0</v>
      </c>
      <c r="M825" s="649">
        <v>-1.0</v>
      </c>
      <c r="N825" s="649">
        <v>-1.0</v>
      </c>
      <c r="O825" s="649">
        <v>-1.0</v>
      </c>
      <c r="P825" s="649">
        <v>-1.0</v>
      </c>
      <c r="Q825" s="649">
        <v>1.0</v>
      </c>
      <c r="R825" s="649">
        <v>0.0</v>
      </c>
      <c r="S825" s="649">
        <v>-1.0</v>
      </c>
      <c r="T825" s="649">
        <v>36.886</v>
      </c>
      <c r="U825" s="649">
        <v>78.41</v>
      </c>
      <c r="V825" s="649">
        <v>36.89</v>
      </c>
    </row>
    <row r="826">
      <c r="A826" s="649">
        <v>3137.0</v>
      </c>
      <c r="B826" s="649">
        <v>0.0</v>
      </c>
      <c r="C826" s="649">
        <v>8.458</v>
      </c>
      <c r="D826" s="649">
        <v>4.726</v>
      </c>
      <c r="E826" s="649">
        <v>16.75</v>
      </c>
      <c r="F826" s="649">
        <v>17.08</v>
      </c>
      <c r="G826" s="649">
        <v>1.074</v>
      </c>
      <c r="H826" s="649">
        <v>26.98</v>
      </c>
      <c r="I826" s="649">
        <v>16.901</v>
      </c>
      <c r="J826" s="649">
        <v>17.283</v>
      </c>
      <c r="K826" s="649">
        <v>1.0</v>
      </c>
      <c r="L826" s="649">
        <v>-1.0</v>
      </c>
      <c r="M826" s="649">
        <v>-1.0</v>
      </c>
      <c r="N826" s="649">
        <v>-1.0</v>
      </c>
      <c r="O826" s="649">
        <v>-1.0</v>
      </c>
      <c r="P826" s="649">
        <v>-1.0</v>
      </c>
      <c r="Q826" s="649">
        <v>1.0</v>
      </c>
      <c r="R826" s="649">
        <v>0.0</v>
      </c>
      <c r="S826" s="649">
        <v>-1.0</v>
      </c>
      <c r="T826" s="649">
        <v>17.399</v>
      </c>
      <c r="U826" s="649">
        <v>77.926</v>
      </c>
      <c r="V826" s="649">
        <v>17.336</v>
      </c>
    </row>
    <row r="827">
      <c r="A827" s="649">
        <v>3138.0</v>
      </c>
      <c r="B827" s="649">
        <v>0.0</v>
      </c>
      <c r="C827" s="649">
        <v>8.457</v>
      </c>
      <c r="D827" s="649">
        <v>4.726</v>
      </c>
      <c r="E827" s="649">
        <v>16.75</v>
      </c>
      <c r="F827" s="649">
        <v>17.08</v>
      </c>
      <c r="G827" s="649">
        <v>3.671</v>
      </c>
      <c r="H827" s="649">
        <v>2.01</v>
      </c>
      <c r="I827" s="649">
        <v>14.15</v>
      </c>
      <c r="J827" s="649">
        <v>49.818</v>
      </c>
      <c r="K827" s="649">
        <v>0.995</v>
      </c>
      <c r="L827" s="649">
        <v>-1.0</v>
      </c>
      <c r="M827" s="649">
        <v>-1.0</v>
      </c>
      <c r="N827" s="649">
        <v>-1.0</v>
      </c>
      <c r="O827" s="649">
        <v>-1.0</v>
      </c>
      <c r="P827" s="649">
        <v>-1.0</v>
      </c>
      <c r="Q827" s="649">
        <v>1.0</v>
      </c>
      <c r="R827" s="649">
        <v>0.0</v>
      </c>
      <c r="S827" s="649">
        <v>-1.0</v>
      </c>
      <c r="T827" s="650" t="s">
        <v>1113</v>
      </c>
      <c r="U827" s="649">
        <v>49.965</v>
      </c>
      <c r="V827" s="651"/>
    </row>
    <row r="828">
      <c r="A828" s="649">
        <v>3139.0</v>
      </c>
      <c r="B828" s="649">
        <v>0.0</v>
      </c>
      <c r="C828" s="649">
        <v>8.457</v>
      </c>
      <c r="D828" s="649">
        <v>4.726</v>
      </c>
      <c r="E828" s="649">
        <v>16.75</v>
      </c>
      <c r="F828" s="649">
        <v>17.08</v>
      </c>
      <c r="G828" s="649">
        <v>3.544</v>
      </c>
      <c r="H828" s="649">
        <v>2.01</v>
      </c>
      <c r="I828" s="649">
        <v>14.14</v>
      </c>
      <c r="J828" s="649">
        <v>42.828</v>
      </c>
      <c r="K828" s="649">
        <v>0.992</v>
      </c>
      <c r="L828" s="649">
        <v>-1.0</v>
      </c>
      <c r="M828" s="649">
        <v>-1.0</v>
      </c>
      <c r="N828" s="649">
        <v>-1.0</v>
      </c>
      <c r="O828" s="649">
        <v>-1.0</v>
      </c>
      <c r="P828" s="649">
        <v>-1.0</v>
      </c>
      <c r="Q828" s="649">
        <v>1.0</v>
      </c>
      <c r="R828" s="649">
        <v>0.0</v>
      </c>
      <c r="S828" s="649">
        <v>-1.0</v>
      </c>
      <c r="T828" s="649">
        <v>43.229</v>
      </c>
      <c r="U828" s="649">
        <v>91.381</v>
      </c>
      <c r="V828" s="649">
        <v>43.338</v>
      </c>
    </row>
    <row r="829">
      <c r="A829" s="649">
        <v>3140.0</v>
      </c>
      <c r="B829" s="649">
        <v>0.0</v>
      </c>
      <c r="C829" s="649">
        <v>8.457</v>
      </c>
      <c r="D829" s="649">
        <v>4.726</v>
      </c>
      <c r="E829" s="649">
        <v>16.75</v>
      </c>
      <c r="F829" s="649">
        <v>17.08</v>
      </c>
      <c r="G829" s="649">
        <v>4.08</v>
      </c>
      <c r="H829" s="649">
        <v>2.01</v>
      </c>
      <c r="I829" s="649">
        <v>14.217</v>
      </c>
      <c r="J829" s="649">
        <v>55.452</v>
      </c>
      <c r="K829" s="649">
        <v>0.994</v>
      </c>
      <c r="L829" s="649">
        <v>-1.0</v>
      </c>
      <c r="M829" s="649">
        <v>-1.0</v>
      </c>
      <c r="N829" s="649">
        <v>-1.0</v>
      </c>
      <c r="O829" s="649">
        <v>-1.0</v>
      </c>
      <c r="P829" s="649">
        <v>-1.0</v>
      </c>
      <c r="Q829" s="649">
        <v>1.0</v>
      </c>
      <c r="R829" s="649">
        <v>0.0</v>
      </c>
      <c r="S829" s="649">
        <v>-1.0</v>
      </c>
      <c r="T829" s="650" t="s">
        <v>1114</v>
      </c>
      <c r="U829" s="649">
        <v>55.636</v>
      </c>
      <c r="V829" s="651"/>
    </row>
    <row r="830">
      <c r="A830" s="649">
        <v>3141.0</v>
      </c>
      <c r="B830" s="649">
        <v>0.0</v>
      </c>
      <c r="C830" s="649">
        <v>8.457</v>
      </c>
      <c r="D830" s="649">
        <v>4.726</v>
      </c>
      <c r="E830" s="649">
        <v>16.75</v>
      </c>
      <c r="F830" s="649">
        <v>17.08</v>
      </c>
      <c r="G830" s="649">
        <v>4.573</v>
      </c>
      <c r="H830" s="649">
        <v>2.01</v>
      </c>
      <c r="I830" s="649">
        <v>14.186</v>
      </c>
      <c r="J830" s="649">
        <v>61.441</v>
      </c>
      <c r="K830" s="649">
        <v>0.994</v>
      </c>
      <c r="L830" s="649">
        <v>-1.0</v>
      </c>
      <c r="M830" s="649">
        <v>-1.0</v>
      </c>
      <c r="N830" s="649">
        <v>-1.0</v>
      </c>
      <c r="O830" s="649">
        <v>-1.0</v>
      </c>
      <c r="P830" s="649">
        <v>-1.0</v>
      </c>
      <c r="Q830" s="649">
        <v>1.0</v>
      </c>
      <c r="R830" s="649">
        <v>0.0</v>
      </c>
      <c r="S830" s="649">
        <v>-1.0</v>
      </c>
      <c r="T830" s="649">
        <v>62.019</v>
      </c>
      <c r="U830" s="649">
        <v>85.987</v>
      </c>
      <c r="V830" s="649">
        <v>61.683</v>
      </c>
    </row>
    <row r="831">
      <c r="A831" s="649">
        <v>3142.0</v>
      </c>
      <c r="B831" s="649">
        <v>0.0</v>
      </c>
      <c r="C831" s="649">
        <v>8.456</v>
      </c>
      <c r="D831" s="649">
        <v>4.726</v>
      </c>
      <c r="E831" s="649">
        <v>16.75</v>
      </c>
      <c r="F831" s="649">
        <v>17.08</v>
      </c>
      <c r="G831" s="649">
        <v>1.51</v>
      </c>
      <c r="H831" s="649">
        <v>2.01</v>
      </c>
      <c r="I831" s="649">
        <v>9.555</v>
      </c>
      <c r="J831" s="649">
        <v>13.892</v>
      </c>
      <c r="K831" s="649">
        <v>0.999</v>
      </c>
      <c r="L831" s="649">
        <v>-1.0</v>
      </c>
      <c r="M831" s="649">
        <v>-1.0</v>
      </c>
      <c r="N831" s="649">
        <v>-1.0</v>
      </c>
      <c r="O831" s="649">
        <v>-1.0</v>
      </c>
      <c r="P831" s="649">
        <v>-1.0</v>
      </c>
      <c r="Q831" s="649">
        <v>1.0</v>
      </c>
      <c r="R831" s="649">
        <v>0.0</v>
      </c>
      <c r="S831" s="649">
        <v>-1.0</v>
      </c>
      <c r="T831" s="649">
        <v>14.051</v>
      </c>
      <c r="U831" s="649">
        <v>36.557</v>
      </c>
      <c r="V831" s="649">
        <v>13.95</v>
      </c>
    </row>
    <row r="832">
      <c r="A832" s="649">
        <v>3143.0</v>
      </c>
      <c r="B832" s="649">
        <v>0.0</v>
      </c>
      <c r="C832" s="649">
        <v>8.456</v>
      </c>
      <c r="D832" s="649">
        <v>4.726</v>
      </c>
      <c r="E832" s="649">
        <v>16.75</v>
      </c>
      <c r="F832" s="649">
        <v>17.08</v>
      </c>
      <c r="G832" s="649">
        <v>1.279</v>
      </c>
      <c r="H832" s="649">
        <v>2.01</v>
      </c>
      <c r="I832" s="649">
        <v>4.957</v>
      </c>
      <c r="J832" s="649">
        <v>6.342</v>
      </c>
      <c r="K832" s="649">
        <v>1.0</v>
      </c>
      <c r="L832" s="649">
        <v>-1.0</v>
      </c>
      <c r="M832" s="649">
        <v>-1.0</v>
      </c>
      <c r="N832" s="649">
        <v>-1.0</v>
      </c>
      <c r="O832" s="649">
        <v>-1.0</v>
      </c>
      <c r="P832" s="649">
        <v>-1.0</v>
      </c>
      <c r="Q832" s="649">
        <v>1.0</v>
      </c>
      <c r="R832" s="649">
        <v>0.0</v>
      </c>
      <c r="S832" s="649">
        <v>-1.0</v>
      </c>
      <c r="T832" s="649">
        <v>6.395</v>
      </c>
      <c r="U832" s="649">
        <v>61.162</v>
      </c>
      <c r="V832" s="649">
        <v>6.342</v>
      </c>
    </row>
    <row r="833">
      <c r="A833" s="649">
        <v>3144.0</v>
      </c>
      <c r="B833" s="649">
        <v>0.0</v>
      </c>
      <c r="C833" s="649">
        <v>8.456</v>
      </c>
      <c r="D833" s="649">
        <v>4.726</v>
      </c>
      <c r="E833" s="649">
        <v>16.75</v>
      </c>
      <c r="F833" s="649">
        <v>17.08</v>
      </c>
      <c r="G833" s="649">
        <v>1.416</v>
      </c>
      <c r="H833" s="649">
        <v>2.01</v>
      </c>
      <c r="I833" s="649">
        <v>14.07</v>
      </c>
      <c r="J833" s="649">
        <v>19.346</v>
      </c>
      <c r="K833" s="649">
        <v>-0.216</v>
      </c>
      <c r="L833" s="649">
        <v>-1.0</v>
      </c>
      <c r="M833" s="649">
        <v>-1.0</v>
      </c>
      <c r="N833" s="649">
        <v>3.0</v>
      </c>
      <c r="O833" s="649">
        <v>-1.0</v>
      </c>
      <c r="P833" s="649">
        <v>-1.0</v>
      </c>
      <c r="Q833" s="649">
        <v>-1.0</v>
      </c>
      <c r="R833" s="649">
        <v>0.0</v>
      </c>
      <c r="S833" s="649">
        <v>-1.0</v>
      </c>
      <c r="T833" s="650" t="s">
        <v>1115</v>
      </c>
      <c r="U833" s="649">
        <v>19.389</v>
      </c>
      <c r="V833" s="651"/>
    </row>
    <row r="834">
      <c r="A834" s="649">
        <v>3145.0</v>
      </c>
      <c r="B834" s="649">
        <v>0.0</v>
      </c>
      <c r="C834" s="649">
        <v>8.457</v>
      </c>
      <c r="D834" s="649">
        <v>4.726</v>
      </c>
      <c r="E834" s="649">
        <v>16.75</v>
      </c>
      <c r="F834" s="649">
        <v>17.08</v>
      </c>
      <c r="G834" s="649">
        <v>2.551</v>
      </c>
      <c r="H834" s="649">
        <v>2.01</v>
      </c>
      <c r="I834" s="649">
        <v>9.519</v>
      </c>
      <c r="J834" s="649">
        <v>24.286</v>
      </c>
      <c r="K834" s="649">
        <v>-0.249</v>
      </c>
      <c r="L834" s="649">
        <v>-1.0</v>
      </c>
      <c r="M834" s="649">
        <v>-1.0</v>
      </c>
      <c r="N834" s="649">
        <v>-1.0</v>
      </c>
      <c r="O834" s="649">
        <v>1.0</v>
      </c>
      <c r="P834" s="649">
        <v>-1.0</v>
      </c>
      <c r="Q834" s="649">
        <v>-1.0</v>
      </c>
      <c r="R834" s="649">
        <v>0.0</v>
      </c>
      <c r="S834" s="649">
        <v>-1.0</v>
      </c>
      <c r="T834" s="650" t="s">
        <v>1116</v>
      </c>
      <c r="U834" s="649">
        <v>24.286</v>
      </c>
      <c r="V834" s="651"/>
    </row>
    <row r="835">
      <c r="A835" s="649">
        <v>3146.0</v>
      </c>
      <c r="B835" s="649">
        <v>0.0</v>
      </c>
      <c r="C835" s="649">
        <v>8.457</v>
      </c>
      <c r="D835" s="649">
        <v>4.726</v>
      </c>
      <c r="E835" s="649">
        <v>16.75</v>
      </c>
      <c r="F835" s="649">
        <v>17.08</v>
      </c>
      <c r="G835" s="649">
        <v>1.415</v>
      </c>
      <c r="H835" s="649">
        <v>2.01</v>
      </c>
      <c r="I835" s="649">
        <v>4.953</v>
      </c>
      <c r="J835" s="649">
        <v>6.611</v>
      </c>
      <c r="K835" s="649">
        <v>0.999</v>
      </c>
      <c r="L835" s="649">
        <v>-1.0</v>
      </c>
      <c r="M835" s="649">
        <v>-1.0</v>
      </c>
      <c r="N835" s="649">
        <v>-1.0</v>
      </c>
      <c r="O835" s="649">
        <v>-1.0</v>
      </c>
      <c r="P835" s="649">
        <v>-1.0</v>
      </c>
      <c r="Q835" s="649">
        <v>1.0</v>
      </c>
      <c r="R835" s="649">
        <v>0.0</v>
      </c>
      <c r="S835" s="649">
        <v>-1.0</v>
      </c>
      <c r="T835" s="649">
        <v>6.733</v>
      </c>
      <c r="U835" s="649">
        <v>59.507</v>
      </c>
      <c r="V835" s="649">
        <v>6.692</v>
      </c>
    </row>
    <row r="836">
      <c r="A836" s="649">
        <v>3149.0</v>
      </c>
      <c r="B836" s="649">
        <v>0.0</v>
      </c>
      <c r="C836" s="649">
        <v>8.456</v>
      </c>
      <c r="D836" s="649">
        <v>4.726</v>
      </c>
      <c r="E836" s="649">
        <v>16.75</v>
      </c>
      <c r="F836" s="649">
        <v>17.08</v>
      </c>
      <c r="G836" s="649">
        <v>0.761</v>
      </c>
      <c r="H836" s="649">
        <v>2.01</v>
      </c>
      <c r="I836" s="649">
        <v>14.316</v>
      </c>
      <c r="J836" s="649">
        <v>10.643</v>
      </c>
      <c r="K836" s="649">
        <v>0.998</v>
      </c>
      <c r="L836" s="649">
        <v>-1.0</v>
      </c>
      <c r="M836" s="649">
        <v>-1.0</v>
      </c>
      <c r="N836" s="649">
        <v>-1.0</v>
      </c>
      <c r="O836" s="649">
        <v>-1.0</v>
      </c>
      <c r="P836" s="649">
        <v>-1.0</v>
      </c>
      <c r="Q836" s="649">
        <v>5.0</v>
      </c>
      <c r="R836" s="649">
        <v>0.0</v>
      </c>
      <c r="S836" s="649">
        <v>-1.0</v>
      </c>
      <c r="T836" s="649">
        <v>10.771</v>
      </c>
      <c r="U836" s="649">
        <v>28.902</v>
      </c>
      <c r="V836" s="649">
        <v>10.661</v>
      </c>
    </row>
    <row r="837">
      <c r="A837" s="649">
        <v>3150.0</v>
      </c>
      <c r="B837" s="649">
        <v>0.0</v>
      </c>
      <c r="C837" s="649">
        <v>8.458</v>
      </c>
      <c r="D837" s="649">
        <v>4.726</v>
      </c>
      <c r="E837" s="649">
        <v>16.75</v>
      </c>
      <c r="F837" s="649">
        <v>18.98</v>
      </c>
      <c r="G837" s="649">
        <v>4.521</v>
      </c>
      <c r="H837" s="649">
        <v>1.01</v>
      </c>
      <c r="I837" s="650" t="s">
        <v>1117</v>
      </c>
      <c r="J837" s="649">
        <v>0.998</v>
      </c>
      <c r="K837" s="649">
        <v>-1.0</v>
      </c>
      <c r="L837" s="649">
        <v>-1.0</v>
      </c>
      <c r="M837" s="649">
        <v>-1.0</v>
      </c>
      <c r="N837" s="649">
        <v>-1.0</v>
      </c>
      <c r="O837" s="649">
        <v>-1.0</v>
      </c>
      <c r="P837" s="649">
        <v>1.0</v>
      </c>
      <c r="Q837" s="649">
        <v>0.0</v>
      </c>
      <c r="R837" s="650" t="s">
        <v>1118</v>
      </c>
      <c r="U837" s="651"/>
      <c r="V837" s="651"/>
    </row>
    <row r="838">
      <c r="A838" s="649">
        <v>3151.0</v>
      </c>
      <c r="B838" s="649">
        <v>0.0</v>
      </c>
      <c r="C838" s="649">
        <v>8.456</v>
      </c>
      <c r="D838" s="649">
        <v>4.726</v>
      </c>
      <c r="E838" s="649">
        <v>16.75</v>
      </c>
      <c r="F838" s="649">
        <v>18.98</v>
      </c>
      <c r="G838" s="649">
        <v>7.654</v>
      </c>
      <c r="H838" s="649">
        <v>1.01</v>
      </c>
      <c r="I838" s="650" t="s">
        <v>1119</v>
      </c>
      <c r="J838" s="649">
        <v>0.998</v>
      </c>
      <c r="K838" s="649">
        <v>-1.0</v>
      </c>
      <c r="L838" s="649">
        <v>-1.0</v>
      </c>
      <c r="M838" s="649">
        <v>-1.0</v>
      </c>
      <c r="N838" s="649">
        <v>-1.0</v>
      </c>
      <c r="O838" s="649">
        <v>-1.0</v>
      </c>
      <c r="P838" s="649">
        <v>1.0</v>
      </c>
      <c r="Q838" s="649">
        <v>0.0</v>
      </c>
      <c r="R838" s="650" t="s">
        <v>1120</v>
      </c>
      <c r="U838" s="651"/>
      <c r="V838" s="651"/>
    </row>
    <row r="839">
      <c r="A839" s="649">
        <v>3152.0</v>
      </c>
      <c r="B839" s="649">
        <v>0.0</v>
      </c>
      <c r="C839" s="649">
        <v>8.456</v>
      </c>
      <c r="D839" s="649">
        <v>4.726</v>
      </c>
      <c r="E839" s="649">
        <v>16.75</v>
      </c>
      <c r="F839" s="649">
        <v>18.98</v>
      </c>
      <c r="G839" s="649">
        <v>1.164</v>
      </c>
      <c r="H839" s="649">
        <v>1.01</v>
      </c>
      <c r="I839" s="649">
        <v>22.635</v>
      </c>
      <c r="J839" s="649">
        <v>22.821</v>
      </c>
      <c r="K839" s="649">
        <v>1.0</v>
      </c>
      <c r="L839" s="649">
        <v>-1.0</v>
      </c>
      <c r="M839" s="649">
        <v>-1.0</v>
      </c>
      <c r="N839" s="649">
        <v>-1.0</v>
      </c>
      <c r="O839" s="649">
        <v>-1.0</v>
      </c>
      <c r="P839" s="649">
        <v>-1.0</v>
      </c>
      <c r="Q839" s="649">
        <v>1.0</v>
      </c>
      <c r="R839" s="649">
        <v>0.0</v>
      </c>
      <c r="S839" s="649">
        <v>-1.0</v>
      </c>
      <c r="T839" s="649">
        <v>23.096</v>
      </c>
      <c r="U839" s="649">
        <v>23.08</v>
      </c>
      <c r="V839" s="649">
        <v>22.976</v>
      </c>
    </row>
    <row r="840">
      <c r="A840" s="649">
        <v>3153.0</v>
      </c>
      <c r="B840" s="649">
        <v>0.0</v>
      </c>
      <c r="C840" s="649">
        <v>8.456</v>
      </c>
      <c r="D840" s="649">
        <v>4.726</v>
      </c>
      <c r="E840" s="649">
        <v>16.75</v>
      </c>
      <c r="F840" s="649">
        <v>18.98</v>
      </c>
      <c r="G840" s="649">
        <v>1.255</v>
      </c>
      <c r="H840" s="649">
        <v>1.01</v>
      </c>
      <c r="I840" s="649">
        <v>11.662</v>
      </c>
      <c r="J840" s="649">
        <v>14.635</v>
      </c>
      <c r="K840" s="649">
        <v>1.0</v>
      </c>
      <c r="L840" s="649">
        <v>-1.0</v>
      </c>
      <c r="M840" s="649">
        <v>-1.0</v>
      </c>
      <c r="N840" s="649">
        <v>-1.0</v>
      </c>
      <c r="O840" s="649">
        <v>-1.0</v>
      </c>
      <c r="P840" s="649">
        <v>-1.0</v>
      </c>
      <c r="Q840" s="649">
        <v>1.0</v>
      </c>
      <c r="R840" s="649">
        <v>0.0</v>
      </c>
      <c r="S840" s="649">
        <v>-1.0</v>
      </c>
      <c r="T840" s="649">
        <v>14.826</v>
      </c>
      <c r="U840" s="649">
        <v>14.801</v>
      </c>
      <c r="V840" s="649">
        <v>14.636</v>
      </c>
    </row>
    <row r="841">
      <c r="A841" s="649">
        <v>3154.0</v>
      </c>
      <c r="B841" s="649">
        <v>0.0</v>
      </c>
      <c r="C841" s="649">
        <v>8.456</v>
      </c>
      <c r="D841" s="649">
        <v>4.726</v>
      </c>
      <c r="E841" s="649">
        <v>16.75</v>
      </c>
      <c r="F841" s="649">
        <v>18.98</v>
      </c>
      <c r="G841" s="649">
        <v>1.184</v>
      </c>
      <c r="H841" s="649">
        <v>1.01</v>
      </c>
      <c r="I841" s="649">
        <v>34.159</v>
      </c>
      <c r="J841" s="649">
        <v>36.934</v>
      </c>
      <c r="K841" s="649">
        <v>-0.338</v>
      </c>
      <c r="L841" s="649">
        <v>-1.0</v>
      </c>
      <c r="M841" s="649">
        <v>-1.0</v>
      </c>
      <c r="N841" s="649">
        <v>3.0</v>
      </c>
      <c r="O841" s="649">
        <v>-1.0</v>
      </c>
      <c r="P841" s="649">
        <v>-1.0</v>
      </c>
      <c r="Q841" s="649">
        <v>-1.0</v>
      </c>
      <c r="R841" s="649">
        <v>0.0</v>
      </c>
      <c r="S841" s="649">
        <v>-1.0</v>
      </c>
      <c r="T841" s="649">
        <v>37.276</v>
      </c>
      <c r="U841" s="649">
        <v>37.268</v>
      </c>
      <c r="V841" s="649">
        <v>37.036</v>
      </c>
    </row>
    <row r="842">
      <c r="A842" s="649">
        <v>3155.0</v>
      </c>
      <c r="B842" s="649">
        <v>0.0</v>
      </c>
      <c r="C842" s="649">
        <v>8.456</v>
      </c>
      <c r="D842" s="649">
        <v>4.726</v>
      </c>
      <c r="E842" s="649">
        <v>16.75</v>
      </c>
      <c r="F842" s="649">
        <v>18.98</v>
      </c>
      <c r="G842" s="649">
        <v>2.743</v>
      </c>
      <c r="H842" s="649">
        <v>1.01</v>
      </c>
      <c r="I842" s="649">
        <v>22.814</v>
      </c>
      <c r="J842" s="649">
        <v>59.345</v>
      </c>
      <c r="K842" s="649">
        <v>-0.999</v>
      </c>
      <c r="L842" s="649">
        <v>-1.0</v>
      </c>
      <c r="M842" s="649">
        <v>-1.0</v>
      </c>
      <c r="N842" s="649">
        <v>-1.0</v>
      </c>
      <c r="O842" s="649">
        <v>1.0</v>
      </c>
      <c r="P842" s="649">
        <v>-1.0</v>
      </c>
      <c r="Q842" s="649">
        <v>-1.0</v>
      </c>
      <c r="R842" s="649">
        <v>0.0</v>
      </c>
      <c r="S842" s="649">
        <v>-1.0</v>
      </c>
      <c r="T842" s="649">
        <v>59.982</v>
      </c>
      <c r="U842" s="649">
        <v>59.944</v>
      </c>
      <c r="V842" s="649">
        <v>59.485</v>
      </c>
    </row>
    <row r="843">
      <c r="A843" s="649">
        <v>3156.0</v>
      </c>
      <c r="B843" s="649">
        <v>0.0</v>
      </c>
      <c r="C843" s="649">
        <v>8.456</v>
      </c>
      <c r="D843" s="649">
        <v>4.726</v>
      </c>
      <c r="E843" s="649">
        <v>16.75</v>
      </c>
      <c r="F843" s="649">
        <v>18.98</v>
      </c>
      <c r="G843" s="649">
        <v>1.324</v>
      </c>
      <c r="H843" s="649">
        <v>1.01</v>
      </c>
      <c r="I843" s="649">
        <v>11.678</v>
      </c>
      <c r="J843" s="649">
        <v>15.091</v>
      </c>
      <c r="K843" s="649">
        <v>0.999</v>
      </c>
      <c r="L843" s="649">
        <v>-1.0</v>
      </c>
      <c r="M843" s="649">
        <v>-1.0</v>
      </c>
      <c r="N843" s="649">
        <v>-1.0</v>
      </c>
      <c r="O843" s="649">
        <v>-1.0</v>
      </c>
      <c r="P843" s="649">
        <v>-1.0</v>
      </c>
      <c r="Q843" s="649">
        <v>1.0</v>
      </c>
      <c r="R843" s="649">
        <v>0.0</v>
      </c>
      <c r="S843" s="649">
        <v>-1.0</v>
      </c>
      <c r="T843" s="649">
        <v>15.286</v>
      </c>
      <c r="U843" s="649">
        <v>15.265</v>
      </c>
      <c r="V843" s="649">
        <v>15.123</v>
      </c>
    </row>
    <row r="844">
      <c r="A844" s="649">
        <v>3157.0</v>
      </c>
      <c r="B844" s="649">
        <v>0.0</v>
      </c>
      <c r="C844" s="649">
        <v>8.456</v>
      </c>
      <c r="D844" s="649">
        <v>4.726</v>
      </c>
      <c r="E844" s="649">
        <v>16.75</v>
      </c>
      <c r="F844" s="649">
        <v>18.98</v>
      </c>
      <c r="G844" s="649">
        <v>0.909</v>
      </c>
      <c r="H844" s="649">
        <v>1.01</v>
      </c>
      <c r="I844" s="649">
        <v>29.554</v>
      </c>
      <c r="J844" s="649">
        <v>17.229</v>
      </c>
      <c r="K844" s="649">
        <v>0.999</v>
      </c>
      <c r="L844" s="649">
        <v>-1.0</v>
      </c>
      <c r="M844" s="649">
        <v>-1.0</v>
      </c>
      <c r="N844" s="649">
        <v>-1.0</v>
      </c>
      <c r="O844" s="649">
        <v>-1.0</v>
      </c>
      <c r="P844" s="649">
        <v>-1.0</v>
      </c>
      <c r="Q844" s="649">
        <v>3.0</v>
      </c>
      <c r="R844" s="649">
        <v>0.0</v>
      </c>
      <c r="S844" s="649">
        <v>-1.0</v>
      </c>
      <c r="T844" s="649">
        <v>17.443</v>
      </c>
      <c r="U844" s="649">
        <v>17.451</v>
      </c>
      <c r="V844" s="649">
        <v>17.549</v>
      </c>
    </row>
    <row r="845">
      <c r="A845" s="649">
        <v>3158.0</v>
      </c>
      <c r="B845" s="649">
        <v>0.0</v>
      </c>
      <c r="C845" s="649">
        <v>8.456</v>
      </c>
      <c r="D845" s="649">
        <v>4.726</v>
      </c>
      <c r="E845" s="649">
        <v>16.75</v>
      </c>
      <c r="F845" s="649">
        <v>18.98</v>
      </c>
      <c r="G845" s="649">
        <v>1.094</v>
      </c>
      <c r="H845" s="649">
        <v>26.98</v>
      </c>
      <c r="I845" s="649">
        <v>31.81</v>
      </c>
      <c r="J845" s="649">
        <v>29.361</v>
      </c>
      <c r="K845" s="649">
        <v>0.999</v>
      </c>
      <c r="L845" s="649">
        <v>-1.0</v>
      </c>
      <c r="M845" s="649">
        <v>-1.0</v>
      </c>
      <c r="N845" s="649">
        <v>-1.0</v>
      </c>
      <c r="O845" s="649">
        <v>-1.0</v>
      </c>
      <c r="P845" s="649">
        <v>-1.0</v>
      </c>
      <c r="Q845" s="649">
        <v>1.0</v>
      </c>
      <c r="R845" s="649">
        <v>0.0</v>
      </c>
      <c r="S845" s="649">
        <v>-1.0</v>
      </c>
      <c r="T845" s="649">
        <v>29.655</v>
      </c>
      <c r="U845" s="649">
        <v>29.647</v>
      </c>
      <c r="V845" s="649">
        <v>29.533</v>
      </c>
    </row>
    <row r="846">
      <c r="A846" s="649">
        <v>3159.0</v>
      </c>
      <c r="B846" s="649">
        <v>0.0</v>
      </c>
      <c r="C846" s="649">
        <v>8.458</v>
      </c>
      <c r="D846" s="649">
        <v>4.726</v>
      </c>
      <c r="E846" s="649">
        <v>16.75</v>
      </c>
      <c r="F846" s="649">
        <v>18.98</v>
      </c>
      <c r="G846" s="649">
        <v>1.083</v>
      </c>
      <c r="H846" s="649">
        <v>26.98</v>
      </c>
      <c r="I846" s="649">
        <v>17.519</v>
      </c>
      <c r="J846" s="649">
        <v>18.966</v>
      </c>
      <c r="K846" s="649">
        <v>1.0</v>
      </c>
      <c r="L846" s="649">
        <v>-1.0</v>
      </c>
      <c r="M846" s="649">
        <v>-1.0</v>
      </c>
      <c r="N846" s="649">
        <v>-1.0</v>
      </c>
      <c r="O846" s="649">
        <v>-1.0</v>
      </c>
      <c r="P846" s="649">
        <v>-1.0</v>
      </c>
      <c r="Q846" s="649">
        <v>1.0</v>
      </c>
      <c r="R846" s="649">
        <v>0.0</v>
      </c>
      <c r="S846" s="649">
        <v>-1.0</v>
      </c>
      <c r="T846" s="649">
        <v>19.162</v>
      </c>
      <c r="U846" s="649">
        <v>19.231</v>
      </c>
      <c r="V846" s="649">
        <v>18.967</v>
      </c>
    </row>
    <row r="847">
      <c r="A847" s="649">
        <v>3162.0</v>
      </c>
      <c r="B847" s="649">
        <v>0.0</v>
      </c>
      <c r="C847" s="649">
        <v>8.456</v>
      </c>
      <c r="D847" s="649">
        <v>4.726</v>
      </c>
      <c r="E847" s="649">
        <v>16.75</v>
      </c>
      <c r="F847" s="649">
        <v>18.98</v>
      </c>
      <c r="G847" s="649">
        <v>3.582</v>
      </c>
      <c r="H847" s="649">
        <v>2.01</v>
      </c>
      <c r="I847" s="649">
        <v>17.527</v>
      </c>
      <c r="J847" s="649">
        <v>62.578</v>
      </c>
      <c r="K847" s="649">
        <v>0.993</v>
      </c>
      <c r="L847" s="649">
        <v>-1.0</v>
      </c>
      <c r="M847" s="649">
        <v>-1.0</v>
      </c>
      <c r="N847" s="649">
        <v>-1.0</v>
      </c>
      <c r="O847" s="649">
        <v>-1.0</v>
      </c>
      <c r="P847" s="649">
        <v>-1.0</v>
      </c>
      <c r="Q847" s="649">
        <v>1.0</v>
      </c>
      <c r="R847" s="649">
        <v>0.0</v>
      </c>
      <c r="S847" s="649">
        <v>-1.0</v>
      </c>
      <c r="T847" s="650" t="s">
        <v>1121</v>
      </c>
      <c r="U847" s="649">
        <v>62.59</v>
      </c>
      <c r="V847" s="651"/>
    </row>
    <row r="848">
      <c r="A848" s="649">
        <v>3163.0</v>
      </c>
      <c r="B848" s="649">
        <v>0.0</v>
      </c>
      <c r="C848" s="649">
        <v>8.456</v>
      </c>
      <c r="D848" s="649">
        <v>4.726</v>
      </c>
      <c r="E848" s="649">
        <v>16.75</v>
      </c>
      <c r="F848" s="649">
        <v>18.98</v>
      </c>
      <c r="G848" s="649">
        <v>3.629</v>
      </c>
      <c r="H848" s="649">
        <v>2.01</v>
      </c>
      <c r="I848" s="649">
        <v>17.319</v>
      </c>
      <c r="J848" s="649">
        <v>60.983</v>
      </c>
      <c r="K848" s="649">
        <v>0.989</v>
      </c>
      <c r="L848" s="649">
        <v>-1.0</v>
      </c>
      <c r="M848" s="649">
        <v>-1.0</v>
      </c>
      <c r="N848" s="649">
        <v>-1.0</v>
      </c>
      <c r="O848" s="649">
        <v>-1.0</v>
      </c>
      <c r="P848" s="649">
        <v>-1.0</v>
      </c>
      <c r="Q848" s="649">
        <v>1.0</v>
      </c>
      <c r="R848" s="649">
        <v>0.0</v>
      </c>
      <c r="S848" s="649">
        <v>-1.0</v>
      </c>
      <c r="T848" s="650" t="s">
        <v>1122</v>
      </c>
      <c r="U848" s="649">
        <v>61.092</v>
      </c>
      <c r="V848" s="651"/>
    </row>
    <row r="849">
      <c r="A849" s="649">
        <v>3164.0</v>
      </c>
      <c r="B849" s="649">
        <v>0.0</v>
      </c>
      <c r="C849" s="649">
        <v>8.456</v>
      </c>
      <c r="D849" s="649">
        <v>4.726</v>
      </c>
      <c r="E849" s="649">
        <v>16.75</v>
      </c>
      <c r="F849" s="649">
        <v>18.98</v>
      </c>
      <c r="G849" s="649">
        <v>3.923</v>
      </c>
      <c r="H849" s="649">
        <v>2.01</v>
      </c>
      <c r="I849" s="649">
        <v>17.247</v>
      </c>
      <c r="J849" s="649">
        <v>64.826</v>
      </c>
      <c r="K849" s="649">
        <v>0.995</v>
      </c>
      <c r="L849" s="649">
        <v>-1.0</v>
      </c>
      <c r="M849" s="649">
        <v>-1.0</v>
      </c>
      <c r="N849" s="649">
        <v>-1.0</v>
      </c>
      <c r="O849" s="649">
        <v>-1.0</v>
      </c>
      <c r="P849" s="649">
        <v>-1.0</v>
      </c>
      <c r="Q849" s="649">
        <v>1.0</v>
      </c>
      <c r="R849" s="649">
        <v>0.0</v>
      </c>
      <c r="S849" s="649">
        <v>-1.0</v>
      </c>
      <c r="T849" s="649">
        <v>65.449</v>
      </c>
      <c r="U849" s="649">
        <v>65.437</v>
      </c>
      <c r="V849" s="649">
        <v>64.99</v>
      </c>
    </row>
    <row r="850">
      <c r="A850" s="649">
        <v>3165.0</v>
      </c>
      <c r="B850" s="649">
        <v>0.0</v>
      </c>
      <c r="C850" s="649">
        <v>8.456</v>
      </c>
      <c r="D850" s="649">
        <v>4.726</v>
      </c>
      <c r="E850" s="649">
        <v>16.75</v>
      </c>
      <c r="F850" s="649">
        <v>18.98</v>
      </c>
      <c r="G850" s="649">
        <v>3.61</v>
      </c>
      <c r="H850" s="649">
        <v>2.01</v>
      </c>
      <c r="I850" s="649">
        <v>17.04</v>
      </c>
      <c r="J850" s="649">
        <v>55.426</v>
      </c>
      <c r="K850" s="649">
        <v>0.995</v>
      </c>
      <c r="L850" s="649">
        <v>-1.0</v>
      </c>
      <c r="M850" s="649">
        <v>-1.0</v>
      </c>
      <c r="N850" s="649">
        <v>-1.0</v>
      </c>
      <c r="O850" s="649">
        <v>-1.0</v>
      </c>
      <c r="P850" s="649">
        <v>-1.0</v>
      </c>
      <c r="Q850" s="649">
        <v>1.0</v>
      </c>
      <c r="R850" s="649">
        <v>0.0</v>
      </c>
      <c r="S850" s="649">
        <v>-1.0</v>
      </c>
      <c r="T850" s="649">
        <v>55.998</v>
      </c>
      <c r="U850" s="649">
        <v>56.046</v>
      </c>
      <c r="V850" s="649">
        <v>55.784</v>
      </c>
    </row>
    <row r="851">
      <c r="A851" s="649">
        <v>3166.0</v>
      </c>
      <c r="B851" s="649">
        <v>0.0</v>
      </c>
      <c r="C851" s="649">
        <v>8.456</v>
      </c>
      <c r="D851" s="649">
        <v>4.726</v>
      </c>
      <c r="E851" s="649">
        <v>16.75</v>
      </c>
      <c r="F851" s="649">
        <v>18.98</v>
      </c>
      <c r="G851" s="649">
        <v>1.288</v>
      </c>
      <c r="H851" s="649">
        <v>2.01</v>
      </c>
      <c r="I851" s="649">
        <v>11.6</v>
      </c>
      <c r="J851" s="649">
        <v>14.567</v>
      </c>
      <c r="K851" s="649">
        <v>0.999</v>
      </c>
      <c r="L851" s="649">
        <v>-1.0</v>
      </c>
      <c r="M851" s="649">
        <v>-1.0</v>
      </c>
      <c r="N851" s="649">
        <v>-1.0</v>
      </c>
      <c r="O851" s="649">
        <v>-1.0</v>
      </c>
      <c r="P851" s="649">
        <v>-1.0</v>
      </c>
      <c r="Q851" s="649">
        <v>1.0</v>
      </c>
      <c r="R851" s="649">
        <v>0.0</v>
      </c>
      <c r="S851" s="649">
        <v>-1.0</v>
      </c>
      <c r="T851" s="649">
        <v>14.73</v>
      </c>
      <c r="U851" s="649">
        <v>14.719</v>
      </c>
      <c r="V851" s="649">
        <v>14.599</v>
      </c>
    </row>
    <row r="852">
      <c r="A852" s="649">
        <v>3167.0</v>
      </c>
      <c r="B852" s="649">
        <v>0.0</v>
      </c>
      <c r="C852" s="649">
        <v>8.456</v>
      </c>
      <c r="D852" s="649">
        <v>4.726</v>
      </c>
      <c r="E852" s="649">
        <v>16.75</v>
      </c>
      <c r="F852" s="649">
        <v>18.98</v>
      </c>
      <c r="G852" s="649">
        <v>1.304</v>
      </c>
      <c r="H852" s="649">
        <v>2.01</v>
      </c>
      <c r="I852" s="649">
        <v>5.867</v>
      </c>
      <c r="J852" s="649">
        <v>7.169</v>
      </c>
      <c r="K852" s="649">
        <v>1.0</v>
      </c>
      <c r="L852" s="649">
        <v>-1.0</v>
      </c>
      <c r="M852" s="649">
        <v>-1.0</v>
      </c>
      <c r="N852" s="649">
        <v>-1.0</v>
      </c>
      <c r="O852" s="649">
        <v>-1.0</v>
      </c>
      <c r="P852" s="649">
        <v>-1.0</v>
      </c>
      <c r="Q852" s="649">
        <v>1.0</v>
      </c>
      <c r="R852" s="649">
        <v>0.0</v>
      </c>
      <c r="S852" s="649">
        <v>-1.0</v>
      </c>
      <c r="T852" s="649">
        <v>7.286</v>
      </c>
      <c r="U852" s="649">
        <v>7.279</v>
      </c>
      <c r="V852" s="649">
        <v>7.254</v>
      </c>
    </row>
    <row r="853">
      <c r="A853" s="649">
        <v>3168.0</v>
      </c>
      <c r="B853" s="649">
        <v>0.0</v>
      </c>
      <c r="C853" s="649">
        <v>8.456</v>
      </c>
      <c r="D853" s="649">
        <v>4.726</v>
      </c>
      <c r="E853" s="649">
        <v>16.75</v>
      </c>
      <c r="F853" s="649">
        <v>18.98</v>
      </c>
      <c r="G853" s="649">
        <v>1.214</v>
      </c>
      <c r="H853" s="649">
        <v>2.01</v>
      </c>
      <c r="I853" s="649">
        <v>17.436</v>
      </c>
      <c r="J853" s="649">
        <v>21.162</v>
      </c>
      <c r="K853" s="649">
        <v>-0.339</v>
      </c>
      <c r="L853" s="649">
        <v>-1.0</v>
      </c>
      <c r="M853" s="649">
        <v>-1.0</v>
      </c>
      <c r="N853" s="649">
        <v>3.0</v>
      </c>
      <c r="O853" s="649">
        <v>-1.0</v>
      </c>
      <c r="P853" s="649">
        <v>-1.0</v>
      </c>
      <c r="Q853" s="649">
        <v>-1.0</v>
      </c>
      <c r="R853" s="649">
        <v>0.0</v>
      </c>
      <c r="S853" s="649">
        <v>-1.0</v>
      </c>
      <c r="T853" s="649">
        <v>21.351</v>
      </c>
      <c r="U853" s="649">
        <v>21.345</v>
      </c>
      <c r="V853" s="649">
        <v>21.162</v>
      </c>
    </row>
    <row r="854">
      <c r="A854" s="649">
        <v>3170.0</v>
      </c>
      <c r="B854" s="649">
        <v>0.0</v>
      </c>
      <c r="C854" s="649">
        <v>8.456</v>
      </c>
      <c r="D854" s="649">
        <v>4.726</v>
      </c>
      <c r="E854" s="649">
        <v>16.75</v>
      </c>
      <c r="F854" s="649">
        <v>18.98</v>
      </c>
      <c r="G854" s="649">
        <v>1.552</v>
      </c>
      <c r="H854" s="649">
        <v>2.01</v>
      </c>
      <c r="I854" s="649">
        <v>11.612</v>
      </c>
      <c r="J854" s="649">
        <v>17.627</v>
      </c>
      <c r="K854" s="649">
        <v>-0.991</v>
      </c>
      <c r="L854" s="649">
        <v>-1.0</v>
      </c>
      <c r="M854" s="649">
        <v>-1.0</v>
      </c>
      <c r="N854" s="649">
        <v>-1.0</v>
      </c>
      <c r="O854" s="649">
        <v>1.0</v>
      </c>
      <c r="P854" s="649">
        <v>-1.0</v>
      </c>
      <c r="Q854" s="649">
        <v>-1.0</v>
      </c>
      <c r="R854" s="649">
        <v>0.0</v>
      </c>
      <c r="S854" s="649">
        <v>-1.0</v>
      </c>
      <c r="T854" s="649">
        <v>17.818</v>
      </c>
      <c r="U854" s="649">
        <v>17.805</v>
      </c>
      <c r="V854" s="649">
        <v>17.663</v>
      </c>
    </row>
    <row r="855">
      <c r="A855" s="649">
        <v>3171.0</v>
      </c>
      <c r="B855" s="649">
        <v>0.0</v>
      </c>
      <c r="C855" s="649">
        <v>8.456</v>
      </c>
      <c r="D855" s="649">
        <v>4.726</v>
      </c>
      <c r="E855" s="649">
        <v>16.75</v>
      </c>
      <c r="F855" s="649">
        <v>18.98</v>
      </c>
      <c r="G855" s="649">
        <v>1.514</v>
      </c>
      <c r="H855" s="649">
        <v>2.01</v>
      </c>
      <c r="I855" s="649">
        <v>5.901</v>
      </c>
      <c r="J855" s="649">
        <v>8.022</v>
      </c>
      <c r="K855" s="649">
        <v>0.999</v>
      </c>
      <c r="L855" s="649">
        <v>-1.0</v>
      </c>
      <c r="M855" s="649">
        <v>-1.0</v>
      </c>
      <c r="N855" s="649">
        <v>-1.0</v>
      </c>
      <c r="O855" s="649">
        <v>-1.0</v>
      </c>
      <c r="P855" s="649">
        <v>-1.0</v>
      </c>
      <c r="Q855" s="649">
        <v>1.0</v>
      </c>
      <c r="R855" s="649">
        <v>0.0</v>
      </c>
      <c r="S855" s="649">
        <v>-1.0</v>
      </c>
      <c r="T855" s="649">
        <v>8.165</v>
      </c>
      <c r="U855" s="649">
        <v>10.075</v>
      </c>
      <c r="V855" s="649">
        <v>8.179</v>
      </c>
    </row>
    <row r="856">
      <c r="A856" s="649">
        <v>3173.0</v>
      </c>
      <c r="B856" s="649">
        <v>0.0</v>
      </c>
      <c r="C856" s="649">
        <v>8.456</v>
      </c>
      <c r="D856" s="649">
        <v>4.726</v>
      </c>
      <c r="E856" s="649">
        <v>16.75</v>
      </c>
      <c r="F856" s="649">
        <v>18.98</v>
      </c>
      <c r="G856" s="649">
        <v>0.96</v>
      </c>
      <c r="H856" s="649">
        <v>2.01</v>
      </c>
      <c r="I856" s="649">
        <v>17.371</v>
      </c>
      <c r="J856" s="649">
        <v>16.668</v>
      </c>
      <c r="K856" s="649">
        <v>0.999</v>
      </c>
      <c r="L856" s="649">
        <v>-1.0</v>
      </c>
      <c r="M856" s="649">
        <v>-1.0</v>
      </c>
      <c r="N856" s="649">
        <v>-1.0</v>
      </c>
      <c r="O856" s="649">
        <v>-1.0</v>
      </c>
      <c r="P856" s="649">
        <v>-1.0</v>
      </c>
      <c r="Q856" s="649">
        <v>5.0</v>
      </c>
      <c r="R856" s="649">
        <v>0.0</v>
      </c>
      <c r="S856" s="649">
        <v>-1.0</v>
      </c>
      <c r="T856" s="649">
        <v>16.817</v>
      </c>
      <c r="U856" s="649">
        <v>16.826</v>
      </c>
      <c r="V856" s="649">
        <v>16.668</v>
      </c>
    </row>
    <row r="857">
      <c r="A857" s="649">
        <v>3174.0</v>
      </c>
      <c r="B857" s="649">
        <v>0.0</v>
      </c>
      <c r="C857" s="649">
        <v>8.456</v>
      </c>
      <c r="D857" s="649">
        <v>4.726</v>
      </c>
      <c r="E857" s="649">
        <v>16.75</v>
      </c>
      <c r="F857" s="649">
        <v>17.08</v>
      </c>
      <c r="G857" s="649">
        <v>3.694</v>
      </c>
      <c r="H857" s="649">
        <v>1.01</v>
      </c>
      <c r="I857" s="650" t="s">
        <v>1123</v>
      </c>
      <c r="J857" s="649">
        <v>0.997</v>
      </c>
      <c r="K857" s="649">
        <v>-1.0</v>
      </c>
      <c r="L857" s="649">
        <v>-1.0</v>
      </c>
      <c r="M857" s="649">
        <v>-1.0</v>
      </c>
      <c r="N857" s="649">
        <v>-1.0</v>
      </c>
      <c r="O857" s="649">
        <v>-1.0</v>
      </c>
      <c r="P857" s="649">
        <v>1.0</v>
      </c>
      <c r="Q857" s="649">
        <v>0.0</v>
      </c>
      <c r="R857" s="650" t="s">
        <v>1124</v>
      </c>
      <c r="U857" s="651"/>
      <c r="V857" s="651"/>
    </row>
    <row r="858">
      <c r="A858" s="649">
        <v>3176.0</v>
      </c>
      <c r="B858" s="649">
        <v>0.0</v>
      </c>
      <c r="C858" s="649">
        <v>8.456</v>
      </c>
      <c r="D858" s="649">
        <v>4.726</v>
      </c>
      <c r="E858" s="649">
        <v>16.75</v>
      </c>
      <c r="F858" s="649">
        <v>17.08</v>
      </c>
      <c r="G858" s="649">
        <v>0.757</v>
      </c>
      <c r="H858" s="649">
        <v>1.01</v>
      </c>
      <c r="I858" s="649">
        <v>33.021</v>
      </c>
      <c r="J858" s="649">
        <v>24.141</v>
      </c>
      <c r="K858" s="649">
        <v>0.997</v>
      </c>
      <c r="L858" s="649">
        <v>-1.0</v>
      </c>
      <c r="M858" s="649">
        <v>-1.0</v>
      </c>
      <c r="N858" s="649">
        <v>-1.0</v>
      </c>
      <c r="O858" s="649">
        <v>-1.0</v>
      </c>
      <c r="P858" s="649">
        <v>-1.0</v>
      </c>
      <c r="Q858" s="649">
        <v>1.0</v>
      </c>
      <c r="R858" s="649">
        <v>0.0</v>
      </c>
      <c r="S858" s="649">
        <v>-1.0</v>
      </c>
      <c r="T858" s="649">
        <v>24.275</v>
      </c>
      <c r="U858" s="649">
        <v>24.322</v>
      </c>
      <c r="V858" s="649">
        <v>24.168</v>
      </c>
    </row>
    <row r="859">
      <c r="A859" s="649">
        <v>3177.0</v>
      </c>
      <c r="B859" s="649">
        <v>0.0</v>
      </c>
      <c r="C859" s="649">
        <v>8.456</v>
      </c>
      <c r="D859" s="649">
        <v>4.726</v>
      </c>
      <c r="E859" s="649">
        <v>16.75</v>
      </c>
      <c r="F859" s="649">
        <v>17.08</v>
      </c>
      <c r="G859" s="649">
        <v>1.185</v>
      </c>
      <c r="H859" s="649">
        <v>1.01</v>
      </c>
      <c r="I859" s="649">
        <v>22.725</v>
      </c>
      <c r="J859" s="649">
        <v>26.342</v>
      </c>
      <c r="K859" s="649">
        <v>0.999</v>
      </c>
      <c r="L859" s="649">
        <v>-1.0</v>
      </c>
      <c r="M859" s="649">
        <v>-1.0</v>
      </c>
      <c r="N859" s="649">
        <v>-1.0</v>
      </c>
      <c r="O859" s="649">
        <v>-1.0</v>
      </c>
      <c r="P859" s="649">
        <v>-1.0</v>
      </c>
      <c r="Q859" s="649">
        <v>1.0</v>
      </c>
      <c r="R859" s="649">
        <v>0.0</v>
      </c>
      <c r="S859" s="649">
        <v>-1.0</v>
      </c>
      <c r="T859" s="649">
        <v>26.55</v>
      </c>
      <c r="U859" s="649">
        <v>26.563</v>
      </c>
      <c r="V859" s="649">
        <v>26.369</v>
      </c>
    </row>
    <row r="860">
      <c r="A860" s="649">
        <v>3178.0</v>
      </c>
      <c r="B860" s="649">
        <v>0.0</v>
      </c>
      <c r="C860" s="649">
        <v>8.456</v>
      </c>
      <c r="D860" s="649">
        <v>4.726</v>
      </c>
      <c r="E860" s="649">
        <v>16.75</v>
      </c>
      <c r="F860" s="649">
        <v>17.08</v>
      </c>
      <c r="G860" s="649">
        <v>1.241</v>
      </c>
      <c r="H860" s="649">
        <v>1.01</v>
      </c>
      <c r="I860" s="649">
        <v>11.494</v>
      </c>
      <c r="J860" s="649">
        <v>13.255</v>
      </c>
      <c r="K860" s="649">
        <v>1.0</v>
      </c>
      <c r="L860" s="649">
        <v>-1.0</v>
      </c>
      <c r="M860" s="649">
        <v>-1.0</v>
      </c>
      <c r="N860" s="649">
        <v>-1.0</v>
      </c>
      <c r="O860" s="649">
        <v>-1.0</v>
      </c>
      <c r="P860" s="649">
        <v>-1.0</v>
      </c>
      <c r="Q860" s="649">
        <v>1.0</v>
      </c>
      <c r="R860" s="649">
        <v>0.0</v>
      </c>
      <c r="S860" s="649">
        <v>-1.0</v>
      </c>
      <c r="T860" s="649">
        <v>13.417</v>
      </c>
      <c r="U860" s="649">
        <v>13.405</v>
      </c>
      <c r="V860" s="649">
        <v>13.345</v>
      </c>
    </row>
    <row r="861">
      <c r="A861" s="649">
        <v>3179.0</v>
      </c>
      <c r="B861" s="649">
        <v>0.0</v>
      </c>
      <c r="C861" s="649">
        <v>8.456</v>
      </c>
      <c r="D861" s="649">
        <v>4.726</v>
      </c>
      <c r="E861" s="649">
        <v>16.75</v>
      </c>
      <c r="F861" s="649">
        <v>17.08</v>
      </c>
      <c r="G861" s="649">
        <v>1.156</v>
      </c>
      <c r="H861" s="649">
        <v>1.01</v>
      </c>
      <c r="I861" s="649">
        <v>34.719</v>
      </c>
      <c r="J861" s="649">
        <v>40.148</v>
      </c>
      <c r="K861" s="649">
        <v>-0.337</v>
      </c>
      <c r="L861" s="649">
        <v>-1.0</v>
      </c>
      <c r="M861" s="649">
        <v>-1.0</v>
      </c>
      <c r="N861" s="649">
        <v>3.0</v>
      </c>
      <c r="O861" s="649">
        <v>-1.0</v>
      </c>
      <c r="P861" s="649">
        <v>-1.0</v>
      </c>
      <c r="Q861" s="649">
        <v>-1.0</v>
      </c>
      <c r="R861" s="649">
        <v>0.0</v>
      </c>
      <c r="S861" s="649">
        <v>-1.0</v>
      </c>
      <c r="T861" s="649">
        <v>40.417</v>
      </c>
      <c r="U861" s="649">
        <v>40.433</v>
      </c>
      <c r="V861" s="649">
        <v>40.149</v>
      </c>
    </row>
    <row r="862">
      <c r="A862" s="649">
        <v>3180.0</v>
      </c>
      <c r="B862" s="649">
        <v>0.0</v>
      </c>
      <c r="C862" s="649">
        <v>8.456</v>
      </c>
      <c r="D862" s="649">
        <v>4.726</v>
      </c>
      <c r="E862" s="649">
        <v>16.75</v>
      </c>
      <c r="F862" s="649">
        <v>17.08</v>
      </c>
      <c r="G862" s="649">
        <v>2.468</v>
      </c>
      <c r="H862" s="649">
        <v>1.01</v>
      </c>
      <c r="I862" s="649">
        <v>22.906</v>
      </c>
      <c r="J862" s="649">
        <v>54.899</v>
      </c>
      <c r="K862" s="649">
        <v>-0.998</v>
      </c>
      <c r="L862" s="649">
        <v>-1.0</v>
      </c>
      <c r="M862" s="649">
        <v>-1.0</v>
      </c>
      <c r="N862" s="649">
        <v>-1.0</v>
      </c>
      <c r="O862" s="649">
        <v>1.0</v>
      </c>
      <c r="P862" s="649">
        <v>-1.0</v>
      </c>
      <c r="Q862" s="649">
        <v>-1.0</v>
      </c>
      <c r="R862" s="649">
        <v>0.0</v>
      </c>
      <c r="S862" s="649">
        <v>-1.0</v>
      </c>
      <c r="T862" s="649">
        <v>55.365</v>
      </c>
      <c r="U862" s="649">
        <v>55.362</v>
      </c>
      <c r="V862" s="649">
        <v>54.973</v>
      </c>
    </row>
    <row r="863">
      <c r="A863" s="649">
        <v>3181.0</v>
      </c>
      <c r="B863" s="649">
        <v>0.0</v>
      </c>
      <c r="C863" s="649">
        <v>8.456</v>
      </c>
      <c r="D863" s="649">
        <v>4.726</v>
      </c>
      <c r="E863" s="649">
        <v>16.75</v>
      </c>
      <c r="F863" s="649">
        <v>17.08</v>
      </c>
      <c r="G863" s="649">
        <v>1.556</v>
      </c>
      <c r="H863" s="649">
        <v>1.01</v>
      </c>
      <c r="I863" s="649">
        <v>11.605</v>
      </c>
      <c r="J863" s="649">
        <v>17.704</v>
      </c>
      <c r="K863" s="649">
        <v>1.0</v>
      </c>
      <c r="L863" s="649">
        <v>-1.0</v>
      </c>
      <c r="M863" s="649">
        <v>-1.0</v>
      </c>
      <c r="N863" s="649">
        <v>-1.0</v>
      </c>
      <c r="O863" s="649">
        <v>-1.0</v>
      </c>
      <c r="P863" s="649">
        <v>-1.0</v>
      </c>
      <c r="Q863" s="649">
        <v>1.0</v>
      </c>
      <c r="R863" s="649">
        <v>0.0</v>
      </c>
      <c r="S863" s="649">
        <v>-1.0</v>
      </c>
      <c r="T863" s="649">
        <v>17.895</v>
      </c>
      <c r="U863" s="649">
        <v>17.886</v>
      </c>
      <c r="V863" s="649">
        <v>17.734</v>
      </c>
    </row>
    <row r="864">
      <c r="A864" s="649">
        <v>3182.0</v>
      </c>
      <c r="B864" s="649">
        <v>0.0</v>
      </c>
      <c r="C864" s="649">
        <v>8.458</v>
      </c>
      <c r="D864" s="649">
        <v>4.726</v>
      </c>
      <c r="E864" s="649">
        <v>16.75</v>
      </c>
      <c r="F864" s="649">
        <v>17.08</v>
      </c>
      <c r="G864" s="649">
        <v>0.586</v>
      </c>
      <c r="H864" s="649">
        <v>1.01</v>
      </c>
      <c r="I864" s="649">
        <v>33.615</v>
      </c>
      <c r="J864" s="649">
        <v>17.717</v>
      </c>
      <c r="K864" s="649">
        <v>0.996</v>
      </c>
      <c r="L864" s="649">
        <v>-1.0</v>
      </c>
      <c r="M864" s="649">
        <v>-1.0</v>
      </c>
      <c r="N864" s="649">
        <v>-1.0</v>
      </c>
      <c r="O864" s="649">
        <v>-1.0</v>
      </c>
      <c r="P864" s="649">
        <v>-1.0</v>
      </c>
      <c r="Q864" s="649">
        <v>3.0</v>
      </c>
      <c r="R864" s="649">
        <v>0.0</v>
      </c>
      <c r="S864" s="649">
        <v>-1.0</v>
      </c>
      <c r="T864" s="649">
        <v>17.842</v>
      </c>
      <c r="U864" s="649">
        <v>17.969</v>
      </c>
      <c r="V864" s="649">
        <v>17.775</v>
      </c>
    </row>
    <row r="865">
      <c r="A865" s="649">
        <v>3183.0</v>
      </c>
      <c r="B865" s="649">
        <v>0.0</v>
      </c>
      <c r="C865" s="649">
        <v>8.456</v>
      </c>
      <c r="D865" s="649">
        <v>4.726</v>
      </c>
      <c r="E865" s="649">
        <v>16.75</v>
      </c>
      <c r="F865" s="649">
        <v>17.08</v>
      </c>
      <c r="G865" s="649">
        <v>1.103</v>
      </c>
      <c r="H865" s="649">
        <v>26.98</v>
      </c>
      <c r="I865" s="649">
        <v>32.069</v>
      </c>
      <c r="J865" s="649">
        <v>31.647</v>
      </c>
      <c r="K865" s="649">
        <v>0.997</v>
      </c>
      <c r="L865" s="649">
        <v>-1.0</v>
      </c>
      <c r="M865" s="649">
        <v>-1.0</v>
      </c>
      <c r="N865" s="649">
        <v>-1.0</v>
      </c>
      <c r="O865" s="649">
        <v>-1.0</v>
      </c>
      <c r="P865" s="649">
        <v>-1.0</v>
      </c>
      <c r="Q865" s="649">
        <v>1.0</v>
      </c>
      <c r="R865" s="649">
        <v>0.0</v>
      </c>
      <c r="S865" s="649">
        <v>-1.0</v>
      </c>
      <c r="T865" s="649">
        <v>31.867</v>
      </c>
      <c r="U865" s="649">
        <v>69.237</v>
      </c>
      <c r="V865" s="649">
        <v>31.762</v>
      </c>
    </row>
    <row r="866">
      <c r="A866" s="649">
        <v>3184.0</v>
      </c>
      <c r="B866" s="649">
        <v>0.0</v>
      </c>
      <c r="C866" s="649">
        <v>8.456</v>
      </c>
      <c r="D866" s="649">
        <v>4.726</v>
      </c>
      <c r="E866" s="649">
        <v>16.75</v>
      </c>
      <c r="F866" s="649">
        <v>17.08</v>
      </c>
      <c r="G866" s="649">
        <v>0.88</v>
      </c>
      <c r="H866" s="649">
        <v>26.98</v>
      </c>
      <c r="I866" s="649">
        <v>17.366</v>
      </c>
      <c r="J866" s="649">
        <v>15.002</v>
      </c>
      <c r="K866" s="649">
        <v>1.0</v>
      </c>
      <c r="L866" s="649">
        <v>-1.0</v>
      </c>
      <c r="M866" s="649">
        <v>-1.0</v>
      </c>
      <c r="N866" s="649">
        <v>-1.0</v>
      </c>
      <c r="O866" s="649">
        <v>-1.0</v>
      </c>
      <c r="P866" s="649">
        <v>-1.0</v>
      </c>
      <c r="Q866" s="649">
        <v>1.0</v>
      </c>
      <c r="R866" s="649">
        <v>0.0</v>
      </c>
      <c r="S866" s="649">
        <v>-1.0</v>
      </c>
      <c r="T866" s="649">
        <v>15.132</v>
      </c>
      <c r="U866" s="649">
        <v>29.861</v>
      </c>
      <c r="V866" s="649">
        <v>15.019</v>
      </c>
    </row>
    <row r="867">
      <c r="A867" s="649">
        <v>3185.0</v>
      </c>
      <c r="B867" s="649">
        <v>0.0</v>
      </c>
      <c r="C867" s="649">
        <v>8.458</v>
      </c>
      <c r="D867" s="649">
        <v>4.726</v>
      </c>
      <c r="E867" s="649">
        <v>16.75</v>
      </c>
      <c r="F867" s="649">
        <v>17.08</v>
      </c>
      <c r="G867" s="649">
        <v>3.784</v>
      </c>
      <c r="H867" s="649">
        <v>2.01</v>
      </c>
      <c r="I867" s="649">
        <v>14.483</v>
      </c>
      <c r="J867" s="649">
        <v>46.674</v>
      </c>
      <c r="K867" s="649">
        <v>0.995</v>
      </c>
      <c r="L867" s="649">
        <v>-1.0</v>
      </c>
      <c r="M867" s="649">
        <v>-1.0</v>
      </c>
      <c r="N867" s="649">
        <v>-1.0</v>
      </c>
      <c r="O867" s="649">
        <v>-1.0</v>
      </c>
      <c r="P867" s="649">
        <v>-1.0</v>
      </c>
      <c r="Q867" s="649">
        <v>1.0</v>
      </c>
      <c r="R867" s="649">
        <v>0.0</v>
      </c>
      <c r="S867" s="649">
        <v>-1.0</v>
      </c>
      <c r="T867" s="649">
        <v>47.237</v>
      </c>
      <c r="U867" s="649">
        <v>54.599</v>
      </c>
      <c r="V867" s="649">
        <v>47.235</v>
      </c>
    </row>
    <row r="868">
      <c r="A868" s="649">
        <v>3186.0</v>
      </c>
      <c r="B868" s="649">
        <v>0.0</v>
      </c>
      <c r="C868" s="649">
        <v>8.456</v>
      </c>
      <c r="D868" s="649">
        <v>4.726</v>
      </c>
      <c r="E868" s="649">
        <v>16.75</v>
      </c>
      <c r="F868" s="649">
        <v>17.08</v>
      </c>
      <c r="G868" s="649">
        <v>3.832</v>
      </c>
      <c r="H868" s="649">
        <v>2.01</v>
      </c>
      <c r="I868" s="649">
        <v>14.492</v>
      </c>
      <c r="J868" s="649">
        <v>52.984</v>
      </c>
      <c r="K868" s="649">
        <v>0.995</v>
      </c>
      <c r="L868" s="649">
        <v>-1.0</v>
      </c>
      <c r="M868" s="649">
        <v>-1.0</v>
      </c>
      <c r="N868" s="649">
        <v>-1.0</v>
      </c>
      <c r="O868" s="649">
        <v>-1.0</v>
      </c>
      <c r="P868" s="649">
        <v>-1.0</v>
      </c>
      <c r="Q868" s="649">
        <v>1.0</v>
      </c>
      <c r="R868" s="649">
        <v>0.0</v>
      </c>
      <c r="S868" s="649">
        <v>-1.0</v>
      </c>
      <c r="T868" s="649">
        <v>53.515</v>
      </c>
      <c r="U868" s="649">
        <v>96.411</v>
      </c>
      <c r="V868" s="649">
        <v>53.161</v>
      </c>
    </row>
    <row r="869">
      <c r="A869" s="649">
        <v>3187.0</v>
      </c>
      <c r="B869" s="649">
        <v>0.0</v>
      </c>
      <c r="C869" s="649">
        <v>8.456</v>
      </c>
      <c r="D869" s="649">
        <v>4.726</v>
      </c>
      <c r="E869" s="649">
        <v>16.75</v>
      </c>
      <c r="F869" s="649">
        <v>17.08</v>
      </c>
      <c r="G869" s="649">
        <v>3.603</v>
      </c>
      <c r="H869" s="649">
        <v>2.01</v>
      </c>
      <c r="I869" s="649">
        <v>14.501</v>
      </c>
      <c r="J869" s="649">
        <v>48.01</v>
      </c>
      <c r="K869" s="649">
        <v>0.986</v>
      </c>
      <c r="L869" s="649">
        <v>-1.0</v>
      </c>
      <c r="M869" s="649">
        <v>-1.0</v>
      </c>
      <c r="N869" s="649">
        <v>-1.0</v>
      </c>
      <c r="O869" s="649">
        <v>-1.0</v>
      </c>
      <c r="P869" s="649">
        <v>-1.0</v>
      </c>
      <c r="Q869" s="649">
        <v>1.0</v>
      </c>
      <c r="R869" s="649">
        <v>0.0</v>
      </c>
      <c r="S869" s="649">
        <v>-1.0</v>
      </c>
      <c r="T869" s="650" t="s">
        <v>1125</v>
      </c>
      <c r="U869" s="649">
        <v>48.293</v>
      </c>
      <c r="V869" s="651"/>
    </row>
    <row r="870">
      <c r="A870" s="649">
        <v>3189.0</v>
      </c>
      <c r="B870" s="649">
        <v>0.0</v>
      </c>
      <c r="C870" s="649">
        <v>8.456</v>
      </c>
      <c r="D870" s="649">
        <v>4.726</v>
      </c>
      <c r="E870" s="649">
        <v>16.75</v>
      </c>
      <c r="F870" s="649">
        <v>17.08</v>
      </c>
      <c r="G870" s="649">
        <v>3.644</v>
      </c>
      <c r="H870" s="649">
        <v>2.01</v>
      </c>
      <c r="I870" s="649">
        <v>14.462</v>
      </c>
      <c r="J870" s="649">
        <v>50.386</v>
      </c>
      <c r="K870" s="649">
        <v>0.995</v>
      </c>
      <c r="L870" s="649">
        <v>-1.0</v>
      </c>
      <c r="M870" s="649">
        <v>-1.0</v>
      </c>
      <c r="N870" s="649">
        <v>-1.0</v>
      </c>
      <c r="O870" s="649">
        <v>-1.0</v>
      </c>
      <c r="P870" s="649">
        <v>-1.0</v>
      </c>
      <c r="Q870" s="649">
        <v>1.0</v>
      </c>
      <c r="R870" s="649">
        <v>0.0</v>
      </c>
      <c r="S870" s="649">
        <v>-1.0</v>
      </c>
      <c r="T870" s="650" t="s">
        <v>1126</v>
      </c>
      <c r="U870" s="649">
        <v>50.543</v>
      </c>
      <c r="V870" s="651"/>
    </row>
    <row r="871">
      <c r="A871" s="649">
        <v>3190.0</v>
      </c>
      <c r="B871" s="649">
        <v>0.0</v>
      </c>
      <c r="C871" s="649">
        <v>8.456</v>
      </c>
      <c r="D871" s="649">
        <v>4.726</v>
      </c>
      <c r="E871" s="649">
        <v>16.75</v>
      </c>
      <c r="F871" s="649">
        <v>17.08</v>
      </c>
      <c r="G871" s="649">
        <v>1.698</v>
      </c>
      <c r="H871" s="649">
        <v>2.01</v>
      </c>
      <c r="I871" s="649">
        <v>9.726</v>
      </c>
      <c r="J871" s="649">
        <v>11.914</v>
      </c>
      <c r="K871" s="649">
        <v>0.999</v>
      </c>
      <c r="L871" s="649">
        <v>-1.0</v>
      </c>
      <c r="M871" s="649">
        <v>-1.0</v>
      </c>
      <c r="N871" s="649">
        <v>-1.0</v>
      </c>
      <c r="O871" s="649">
        <v>-1.0</v>
      </c>
      <c r="P871" s="649">
        <v>-1.0</v>
      </c>
      <c r="Q871" s="649">
        <v>1.0</v>
      </c>
      <c r="R871" s="649">
        <v>0.0</v>
      </c>
      <c r="S871" s="649">
        <v>-1.0</v>
      </c>
      <c r="T871" s="649">
        <v>12.161</v>
      </c>
      <c r="U871" s="649">
        <v>99.503</v>
      </c>
      <c r="V871" s="649">
        <v>12.377</v>
      </c>
    </row>
    <row r="872">
      <c r="A872" s="649">
        <v>3191.0</v>
      </c>
      <c r="B872" s="649">
        <v>0.0</v>
      </c>
      <c r="C872" s="649">
        <v>8.456</v>
      </c>
      <c r="D872" s="649">
        <v>4.726</v>
      </c>
      <c r="E872" s="649">
        <v>16.75</v>
      </c>
      <c r="F872" s="649">
        <v>17.08</v>
      </c>
      <c r="G872" s="649">
        <v>1.319</v>
      </c>
      <c r="H872" s="649">
        <v>2.01</v>
      </c>
      <c r="I872" s="649">
        <v>5.027</v>
      </c>
      <c r="J872" s="649">
        <v>6.239</v>
      </c>
      <c r="K872" s="649">
        <v>1.0</v>
      </c>
      <c r="L872" s="649">
        <v>-1.0</v>
      </c>
      <c r="M872" s="649">
        <v>-1.0</v>
      </c>
      <c r="N872" s="649">
        <v>-1.0</v>
      </c>
      <c r="O872" s="649">
        <v>-1.0</v>
      </c>
      <c r="P872" s="649">
        <v>-1.0</v>
      </c>
      <c r="Q872" s="649">
        <v>1.0</v>
      </c>
      <c r="R872" s="649">
        <v>0.0</v>
      </c>
      <c r="S872" s="649">
        <v>-1.0</v>
      </c>
      <c r="T872" s="649">
        <v>6.337</v>
      </c>
      <c r="U872" s="649">
        <v>70.273</v>
      </c>
      <c r="V872" s="649">
        <v>6.315</v>
      </c>
    </row>
    <row r="873">
      <c r="A873" s="649">
        <v>3192.0</v>
      </c>
      <c r="B873" s="649">
        <v>0.0</v>
      </c>
      <c r="C873" s="649">
        <v>8.456</v>
      </c>
      <c r="D873" s="649">
        <v>4.726</v>
      </c>
      <c r="E873" s="649">
        <v>16.75</v>
      </c>
      <c r="F873" s="649">
        <v>17.08</v>
      </c>
      <c r="G873" s="649">
        <v>1.165</v>
      </c>
      <c r="H873" s="649">
        <v>2.01</v>
      </c>
      <c r="I873" s="649">
        <v>14.684</v>
      </c>
      <c r="J873" s="649">
        <v>17.103</v>
      </c>
      <c r="K873" s="649">
        <v>-0.337</v>
      </c>
      <c r="L873" s="649">
        <v>-1.0</v>
      </c>
      <c r="M873" s="649">
        <v>-1.0</v>
      </c>
      <c r="N873" s="649">
        <v>3.0</v>
      </c>
      <c r="O873" s="649">
        <v>-1.0</v>
      </c>
      <c r="P873" s="649">
        <v>-1.0</v>
      </c>
      <c r="Q873" s="649">
        <v>-1.0</v>
      </c>
      <c r="R873" s="649">
        <v>0.0</v>
      </c>
      <c r="S873" s="649">
        <v>-1.0</v>
      </c>
      <c r="T873" s="649">
        <v>17.269</v>
      </c>
      <c r="U873" s="649">
        <v>87.268</v>
      </c>
      <c r="V873" s="649">
        <v>17.104</v>
      </c>
    </row>
    <row r="874">
      <c r="A874" s="649">
        <v>3193.0</v>
      </c>
      <c r="B874" s="649">
        <v>0.0</v>
      </c>
      <c r="C874" s="649">
        <v>8.456</v>
      </c>
      <c r="D874" s="649">
        <v>4.726</v>
      </c>
      <c r="E874" s="649">
        <v>16.75</v>
      </c>
      <c r="F874" s="649">
        <v>17.08</v>
      </c>
      <c r="G874" s="649">
        <v>2.405</v>
      </c>
      <c r="H874" s="649">
        <v>2.01</v>
      </c>
      <c r="I874" s="649">
        <v>9.779</v>
      </c>
      <c r="J874" s="649">
        <v>22.986</v>
      </c>
      <c r="K874" s="649">
        <v>-0.997</v>
      </c>
      <c r="L874" s="649">
        <v>-1.0</v>
      </c>
      <c r="M874" s="649">
        <v>-1.0</v>
      </c>
      <c r="N874" s="649">
        <v>-1.0</v>
      </c>
      <c r="O874" s="649">
        <v>1.0</v>
      </c>
      <c r="P874" s="649">
        <v>-1.0</v>
      </c>
      <c r="Q874" s="649">
        <v>-1.0</v>
      </c>
      <c r="R874" s="649">
        <v>0.0</v>
      </c>
      <c r="S874" s="649">
        <v>-1.0</v>
      </c>
      <c r="T874" s="650" t="s">
        <v>1127</v>
      </c>
      <c r="U874" s="649">
        <v>23.039</v>
      </c>
      <c r="V874" s="651"/>
    </row>
    <row r="875">
      <c r="A875" s="649">
        <v>3194.0</v>
      </c>
      <c r="B875" s="649">
        <v>0.0</v>
      </c>
      <c r="C875" s="649">
        <v>8.455</v>
      </c>
      <c r="D875" s="649">
        <v>4.726</v>
      </c>
      <c r="E875" s="649">
        <v>16.75</v>
      </c>
      <c r="F875" s="649">
        <v>17.08</v>
      </c>
      <c r="G875" s="649">
        <v>1.293</v>
      </c>
      <c r="H875" s="649">
        <v>2.01</v>
      </c>
      <c r="I875" s="649">
        <v>5.043</v>
      </c>
      <c r="J875" s="649">
        <v>6.441</v>
      </c>
      <c r="K875" s="649">
        <v>0.999</v>
      </c>
      <c r="L875" s="649">
        <v>-1.0</v>
      </c>
      <c r="M875" s="649">
        <v>-1.0</v>
      </c>
      <c r="N875" s="649">
        <v>-1.0</v>
      </c>
      <c r="O875" s="649">
        <v>-1.0</v>
      </c>
      <c r="P875" s="649">
        <v>-1.0</v>
      </c>
      <c r="Q875" s="649">
        <v>1.0</v>
      </c>
      <c r="R875" s="649">
        <v>0.0</v>
      </c>
      <c r="S875" s="649">
        <v>-1.0</v>
      </c>
      <c r="T875" s="649">
        <v>6.531</v>
      </c>
      <c r="U875" s="649">
        <v>70.297</v>
      </c>
      <c r="V875" s="649">
        <v>6.457</v>
      </c>
    </row>
    <row r="876">
      <c r="A876" s="649">
        <v>3195.0</v>
      </c>
      <c r="B876" s="649">
        <v>0.0</v>
      </c>
      <c r="C876" s="649">
        <v>8.456</v>
      </c>
      <c r="D876" s="649">
        <v>4.726</v>
      </c>
      <c r="E876" s="649">
        <v>16.75</v>
      </c>
      <c r="F876" s="649">
        <v>17.08</v>
      </c>
      <c r="G876" s="649">
        <v>0.621</v>
      </c>
      <c r="H876" s="649">
        <v>2.01</v>
      </c>
      <c r="I876" s="649">
        <v>14.677</v>
      </c>
      <c r="J876" s="649">
        <v>9.116</v>
      </c>
      <c r="K876" s="649">
        <v>0.999</v>
      </c>
      <c r="L876" s="649">
        <v>-1.0</v>
      </c>
      <c r="M876" s="649">
        <v>-1.0</v>
      </c>
      <c r="N876" s="649">
        <v>-1.0</v>
      </c>
      <c r="O876" s="649">
        <v>-1.0</v>
      </c>
      <c r="P876" s="649">
        <v>-1.0</v>
      </c>
      <c r="Q876" s="649">
        <v>5.0</v>
      </c>
      <c r="R876" s="649">
        <v>0.0</v>
      </c>
      <c r="S876" s="649">
        <v>-1.0</v>
      </c>
      <c r="T876" s="649">
        <v>9.201</v>
      </c>
      <c r="U876" s="649">
        <v>46.501</v>
      </c>
      <c r="V876" s="649">
        <v>9.116</v>
      </c>
    </row>
    <row r="877">
      <c r="A877" s="649">
        <v>3196.0</v>
      </c>
      <c r="B877" s="649">
        <v>0.0</v>
      </c>
      <c r="C877" s="649">
        <v>8.458</v>
      </c>
      <c r="D877" s="649">
        <v>4.726</v>
      </c>
      <c r="E877" s="649">
        <v>16.75</v>
      </c>
      <c r="F877" s="649">
        <v>18.98</v>
      </c>
      <c r="G877" s="649">
        <v>3.83</v>
      </c>
      <c r="H877" s="649">
        <v>1.01</v>
      </c>
      <c r="I877" s="650" t="s">
        <v>1128</v>
      </c>
      <c r="J877" s="649">
        <v>0.998</v>
      </c>
      <c r="K877" s="649">
        <v>-1.0</v>
      </c>
      <c r="L877" s="649">
        <v>-1.0</v>
      </c>
      <c r="M877" s="649">
        <v>-1.0</v>
      </c>
      <c r="N877" s="649">
        <v>-1.0</v>
      </c>
      <c r="O877" s="649">
        <v>-1.0</v>
      </c>
      <c r="P877" s="649">
        <v>1.0</v>
      </c>
      <c r="Q877" s="649">
        <v>0.0</v>
      </c>
      <c r="R877" s="650" t="s">
        <v>1129</v>
      </c>
      <c r="U877" s="651"/>
      <c r="V877" s="651"/>
    </row>
    <row r="878">
      <c r="A878" s="649">
        <v>3198.0</v>
      </c>
      <c r="B878" s="649">
        <v>0.0</v>
      </c>
      <c r="C878" s="649">
        <v>8.455</v>
      </c>
      <c r="D878" s="649">
        <v>4.726</v>
      </c>
      <c r="E878" s="649">
        <v>16.75</v>
      </c>
      <c r="F878" s="649">
        <v>18.98</v>
      </c>
      <c r="G878" s="649">
        <v>3.802</v>
      </c>
      <c r="H878" s="649">
        <v>1.01</v>
      </c>
      <c r="I878" s="650" t="s">
        <v>1130</v>
      </c>
      <c r="J878" s="649">
        <v>0.998</v>
      </c>
      <c r="K878" s="649">
        <v>-1.0</v>
      </c>
      <c r="L878" s="649">
        <v>-1.0</v>
      </c>
      <c r="M878" s="649">
        <v>-1.0</v>
      </c>
      <c r="N878" s="649">
        <v>-1.0</v>
      </c>
      <c r="O878" s="649">
        <v>-1.0</v>
      </c>
      <c r="P878" s="649">
        <v>1.0</v>
      </c>
      <c r="Q878" s="649">
        <v>0.0</v>
      </c>
      <c r="R878" s="650" t="s">
        <v>1131</v>
      </c>
      <c r="U878" s="651"/>
      <c r="V878" s="651"/>
    </row>
    <row r="879">
      <c r="A879" s="649">
        <v>3199.0</v>
      </c>
      <c r="B879" s="649">
        <v>0.0</v>
      </c>
      <c r="C879" s="649">
        <v>8.458</v>
      </c>
      <c r="D879" s="649">
        <v>4.726</v>
      </c>
      <c r="E879" s="649">
        <v>16.75</v>
      </c>
      <c r="F879" s="649">
        <v>18.98</v>
      </c>
      <c r="G879" s="649">
        <v>1.301</v>
      </c>
      <c r="H879" s="649">
        <v>1.01</v>
      </c>
      <c r="I879" s="649">
        <v>21.848</v>
      </c>
      <c r="J879" s="649">
        <v>26.273</v>
      </c>
      <c r="K879" s="649">
        <v>0.999</v>
      </c>
      <c r="L879" s="649">
        <v>-1.0</v>
      </c>
      <c r="M879" s="649">
        <v>-1.0</v>
      </c>
      <c r="N879" s="649">
        <v>-1.0</v>
      </c>
      <c r="O879" s="649">
        <v>-1.0</v>
      </c>
      <c r="P879" s="649">
        <v>-1.0</v>
      </c>
      <c r="Q879" s="649">
        <v>1.0</v>
      </c>
      <c r="R879" s="649">
        <v>0.0</v>
      </c>
      <c r="S879" s="649">
        <v>-1.0</v>
      </c>
      <c r="T879" s="649">
        <v>26.492</v>
      </c>
      <c r="U879" s="649">
        <v>26.693</v>
      </c>
      <c r="V879" s="649">
        <v>26.373</v>
      </c>
    </row>
    <row r="880">
      <c r="A880" s="649">
        <v>3200.0</v>
      </c>
      <c r="B880" s="649">
        <v>0.0</v>
      </c>
      <c r="C880" s="649">
        <v>8.455</v>
      </c>
      <c r="D880" s="649">
        <v>4.726</v>
      </c>
      <c r="E880" s="649">
        <v>16.75</v>
      </c>
      <c r="F880" s="649">
        <v>18.98</v>
      </c>
      <c r="G880" s="649">
        <v>1.243</v>
      </c>
      <c r="H880" s="649">
        <v>1.01</v>
      </c>
      <c r="I880" s="649">
        <v>11.695</v>
      </c>
      <c r="J880" s="649">
        <v>14.532</v>
      </c>
      <c r="K880" s="649">
        <v>1.0</v>
      </c>
      <c r="L880" s="649">
        <v>-1.0</v>
      </c>
      <c r="M880" s="649">
        <v>-1.0</v>
      </c>
      <c r="N880" s="649">
        <v>-1.0</v>
      </c>
      <c r="O880" s="649">
        <v>-1.0</v>
      </c>
      <c r="P880" s="649">
        <v>-1.0</v>
      </c>
      <c r="Q880" s="649">
        <v>1.0</v>
      </c>
      <c r="R880" s="649">
        <v>0.0</v>
      </c>
      <c r="S880" s="649">
        <v>-1.0</v>
      </c>
      <c r="T880" s="649">
        <v>14.692</v>
      </c>
      <c r="U880" s="649">
        <v>15.081</v>
      </c>
      <c r="V880" s="649">
        <v>14.533</v>
      </c>
    </row>
    <row r="881">
      <c r="A881" s="649">
        <v>3201.0</v>
      </c>
      <c r="B881" s="649">
        <v>0.0</v>
      </c>
      <c r="C881" s="649">
        <v>8.458</v>
      </c>
      <c r="D881" s="649">
        <v>4.726</v>
      </c>
      <c r="E881" s="649">
        <v>16.75</v>
      </c>
      <c r="F881" s="649">
        <v>18.98</v>
      </c>
      <c r="G881" s="649">
        <v>1.268</v>
      </c>
      <c r="H881" s="649">
        <v>1.01</v>
      </c>
      <c r="I881" s="649">
        <v>34.285</v>
      </c>
      <c r="J881" s="649">
        <v>42.918</v>
      </c>
      <c r="K881" s="649">
        <v>-0.339</v>
      </c>
      <c r="L881" s="649">
        <v>-1.0</v>
      </c>
      <c r="M881" s="649">
        <v>-1.0</v>
      </c>
      <c r="N881" s="649">
        <v>3.0</v>
      </c>
      <c r="O881" s="649">
        <v>-1.0</v>
      </c>
      <c r="P881" s="649">
        <v>-1.0</v>
      </c>
      <c r="Q881" s="649">
        <v>-1.0</v>
      </c>
      <c r="R881" s="649">
        <v>0.0</v>
      </c>
      <c r="S881" s="649">
        <v>-1.0</v>
      </c>
      <c r="T881" s="649">
        <v>43.235</v>
      </c>
      <c r="U881" s="649">
        <v>43.22</v>
      </c>
      <c r="V881" s="649">
        <v>42.936</v>
      </c>
    </row>
    <row r="882">
      <c r="A882" s="649">
        <v>3202.0</v>
      </c>
      <c r="B882" s="649">
        <v>0.0</v>
      </c>
      <c r="C882" s="649">
        <v>8.455</v>
      </c>
      <c r="D882" s="649">
        <v>4.726</v>
      </c>
      <c r="E882" s="649">
        <v>16.75</v>
      </c>
      <c r="F882" s="649">
        <v>18.98</v>
      </c>
      <c r="G882" s="649">
        <v>2.433</v>
      </c>
      <c r="H882" s="649">
        <v>1.01</v>
      </c>
      <c r="I882" s="649">
        <v>23.133</v>
      </c>
      <c r="J882" s="649">
        <v>55.401</v>
      </c>
      <c r="K882" s="649">
        <v>-0.998</v>
      </c>
      <c r="L882" s="649">
        <v>-1.0</v>
      </c>
      <c r="M882" s="649">
        <v>-1.0</v>
      </c>
      <c r="N882" s="649">
        <v>-1.0</v>
      </c>
      <c r="O882" s="649">
        <v>1.0</v>
      </c>
      <c r="P882" s="649">
        <v>-1.0</v>
      </c>
      <c r="Q882" s="649">
        <v>-1.0</v>
      </c>
      <c r="R882" s="649">
        <v>0.0</v>
      </c>
      <c r="S882" s="649">
        <v>-1.0</v>
      </c>
      <c r="T882" s="649">
        <v>55.911</v>
      </c>
      <c r="U882" s="649">
        <v>55.859</v>
      </c>
      <c r="V882" s="649">
        <v>55.44</v>
      </c>
    </row>
    <row r="883">
      <c r="A883" s="649">
        <v>3203.0</v>
      </c>
      <c r="B883" s="649">
        <v>0.0</v>
      </c>
      <c r="C883" s="649">
        <v>8.454</v>
      </c>
      <c r="D883" s="649">
        <v>4.726</v>
      </c>
      <c r="E883" s="649">
        <v>16.75</v>
      </c>
      <c r="F883" s="649">
        <v>18.98</v>
      </c>
      <c r="G883" s="649">
        <v>1.224</v>
      </c>
      <c r="H883" s="649">
        <v>1.01</v>
      </c>
      <c r="I883" s="649">
        <v>11.617</v>
      </c>
      <c r="J883" s="649">
        <v>13.915</v>
      </c>
      <c r="K883" s="649">
        <v>1.0</v>
      </c>
      <c r="L883" s="649">
        <v>-1.0</v>
      </c>
      <c r="M883" s="649">
        <v>-1.0</v>
      </c>
      <c r="N883" s="649">
        <v>-1.0</v>
      </c>
      <c r="O883" s="649">
        <v>-1.0</v>
      </c>
      <c r="P883" s="649">
        <v>-1.0</v>
      </c>
      <c r="Q883" s="649">
        <v>1.0</v>
      </c>
      <c r="R883" s="649">
        <v>0.0</v>
      </c>
      <c r="S883" s="649">
        <v>-1.0</v>
      </c>
      <c r="T883" s="649">
        <v>14.068</v>
      </c>
      <c r="U883" s="649">
        <v>14.054</v>
      </c>
      <c r="V883" s="649">
        <v>13.941</v>
      </c>
    </row>
    <row r="884">
      <c r="A884" s="649">
        <v>3204.0</v>
      </c>
      <c r="B884" s="649">
        <v>0.0</v>
      </c>
      <c r="C884" s="649">
        <v>8.455</v>
      </c>
      <c r="D884" s="649">
        <v>4.726</v>
      </c>
      <c r="E884" s="649">
        <v>16.75</v>
      </c>
      <c r="F884" s="649">
        <v>18.98</v>
      </c>
      <c r="G884" s="649">
        <v>0.621</v>
      </c>
      <c r="H884" s="649">
        <v>1.01</v>
      </c>
      <c r="I884" s="649">
        <v>34.723</v>
      </c>
      <c r="J884" s="649">
        <v>21.549</v>
      </c>
      <c r="K884" s="649">
        <v>0.999</v>
      </c>
      <c r="L884" s="649">
        <v>-1.0</v>
      </c>
      <c r="M884" s="649">
        <v>-1.0</v>
      </c>
      <c r="N884" s="649">
        <v>-1.0</v>
      </c>
      <c r="O884" s="649">
        <v>-1.0</v>
      </c>
      <c r="P884" s="649">
        <v>-1.0</v>
      </c>
      <c r="Q884" s="649">
        <v>3.0</v>
      </c>
      <c r="R884" s="649">
        <v>0.0</v>
      </c>
      <c r="S884" s="649">
        <v>-1.0</v>
      </c>
      <c r="T884" s="649">
        <v>21.663</v>
      </c>
      <c r="U884" s="649">
        <v>21.701</v>
      </c>
      <c r="V884" s="649">
        <v>21.55</v>
      </c>
    </row>
    <row r="885">
      <c r="A885" s="649">
        <v>3205.0</v>
      </c>
      <c r="B885" s="649">
        <v>0.0</v>
      </c>
      <c r="C885" s="649">
        <v>8.455</v>
      </c>
      <c r="D885" s="649">
        <v>4.726</v>
      </c>
      <c r="E885" s="649">
        <v>16.75</v>
      </c>
      <c r="F885" s="649">
        <v>18.98</v>
      </c>
      <c r="G885" s="649">
        <v>0.916</v>
      </c>
      <c r="H885" s="649">
        <v>26.98</v>
      </c>
      <c r="I885" s="649">
        <v>34.037</v>
      </c>
      <c r="J885" s="649">
        <v>30.762</v>
      </c>
      <c r="K885" s="649">
        <v>0.999</v>
      </c>
      <c r="L885" s="649">
        <v>-1.0</v>
      </c>
      <c r="M885" s="649">
        <v>-1.0</v>
      </c>
      <c r="N885" s="649">
        <v>-1.0</v>
      </c>
      <c r="O885" s="649">
        <v>-1.0</v>
      </c>
      <c r="P885" s="649">
        <v>-1.0</v>
      </c>
      <c r="Q885" s="649">
        <v>1.0</v>
      </c>
      <c r="R885" s="649">
        <v>0.0</v>
      </c>
      <c r="S885" s="649">
        <v>-1.0</v>
      </c>
      <c r="T885" s="649">
        <v>30.955</v>
      </c>
      <c r="U885" s="649">
        <v>30.983</v>
      </c>
      <c r="V885" s="649">
        <v>30.774</v>
      </c>
    </row>
    <row r="886">
      <c r="A886" s="649">
        <v>3206.0</v>
      </c>
      <c r="B886" s="649">
        <v>0.0</v>
      </c>
      <c r="C886" s="649">
        <v>8.455</v>
      </c>
      <c r="D886" s="649">
        <v>4.726</v>
      </c>
      <c r="E886" s="649">
        <v>16.75</v>
      </c>
      <c r="F886" s="649">
        <v>18.98</v>
      </c>
      <c r="G886" s="649">
        <v>0.983</v>
      </c>
      <c r="H886" s="649">
        <v>26.98</v>
      </c>
      <c r="I886" s="649">
        <v>17.268</v>
      </c>
      <c r="J886" s="649">
        <v>16.835</v>
      </c>
      <c r="K886" s="649">
        <v>1.0</v>
      </c>
      <c r="L886" s="649">
        <v>-1.0</v>
      </c>
      <c r="M886" s="649">
        <v>-1.0</v>
      </c>
      <c r="N886" s="649">
        <v>-1.0</v>
      </c>
      <c r="O886" s="649">
        <v>-1.0</v>
      </c>
      <c r="P886" s="649">
        <v>-1.0</v>
      </c>
      <c r="Q886" s="649">
        <v>1.0</v>
      </c>
      <c r="R886" s="649">
        <v>0.0</v>
      </c>
      <c r="S886" s="649">
        <v>-1.0</v>
      </c>
      <c r="T886" s="649">
        <v>16.996</v>
      </c>
      <c r="U886" s="649">
        <v>16.978</v>
      </c>
      <c r="V886" s="649">
        <v>16.843</v>
      </c>
    </row>
    <row r="887">
      <c r="A887" s="649">
        <v>3207.0</v>
      </c>
      <c r="B887" s="649">
        <v>0.0</v>
      </c>
      <c r="C887" s="649">
        <v>8.455</v>
      </c>
      <c r="D887" s="649">
        <v>4.726</v>
      </c>
      <c r="E887" s="649">
        <v>16.75</v>
      </c>
      <c r="F887" s="649">
        <v>18.98</v>
      </c>
      <c r="G887" s="649">
        <v>3.771</v>
      </c>
      <c r="H887" s="649">
        <v>2.01</v>
      </c>
      <c r="I887" s="649">
        <v>17.012</v>
      </c>
      <c r="J887" s="649">
        <v>61.526</v>
      </c>
      <c r="K887" s="649">
        <v>0.994</v>
      </c>
      <c r="L887" s="649">
        <v>-1.0</v>
      </c>
      <c r="M887" s="649">
        <v>-1.0</v>
      </c>
      <c r="N887" s="649">
        <v>-1.0</v>
      </c>
      <c r="O887" s="649">
        <v>-1.0</v>
      </c>
      <c r="P887" s="649">
        <v>-1.0</v>
      </c>
      <c r="Q887" s="649">
        <v>1.0</v>
      </c>
      <c r="R887" s="649">
        <v>0.0</v>
      </c>
      <c r="S887" s="649">
        <v>-1.0</v>
      </c>
      <c r="T887" s="649">
        <v>62.145</v>
      </c>
      <c r="U887" s="649">
        <v>62.093</v>
      </c>
      <c r="V887" s="649">
        <v>61.685</v>
      </c>
    </row>
    <row r="888">
      <c r="A888" s="649">
        <v>3208.0</v>
      </c>
      <c r="B888" s="649">
        <v>0.0</v>
      </c>
      <c r="C888" s="649">
        <v>8.455</v>
      </c>
      <c r="D888" s="649">
        <v>4.726</v>
      </c>
      <c r="E888" s="649">
        <v>16.75</v>
      </c>
      <c r="F888" s="649">
        <v>18.98</v>
      </c>
      <c r="G888" s="649">
        <v>3.738</v>
      </c>
      <c r="H888" s="649">
        <v>2.01</v>
      </c>
      <c r="I888" s="649">
        <v>17.262</v>
      </c>
      <c r="J888" s="649">
        <v>62.382</v>
      </c>
      <c r="K888" s="649">
        <v>0.994</v>
      </c>
      <c r="L888" s="649">
        <v>-1.0</v>
      </c>
      <c r="M888" s="649">
        <v>-1.0</v>
      </c>
      <c r="N888" s="649">
        <v>-1.0</v>
      </c>
      <c r="O888" s="649">
        <v>-1.0</v>
      </c>
      <c r="P888" s="649">
        <v>-1.0</v>
      </c>
      <c r="Q888" s="649">
        <v>1.0</v>
      </c>
      <c r="R888" s="649">
        <v>0.0</v>
      </c>
      <c r="S888" s="649">
        <v>-1.0</v>
      </c>
      <c r="T888" s="649">
        <v>62.875</v>
      </c>
      <c r="U888" s="649">
        <v>62.972</v>
      </c>
      <c r="V888" s="649">
        <v>62.507</v>
      </c>
    </row>
    <row r="889">
      <c r="A889" s="649">
        <v>3209.0</v>
      </c>
      <c r="B889" s="649">
        <v>0.0</v>
      </c>
      <c r="C889" s="649">
        <v>8.455</v>
      </c>
      <c r="D889" s="649">
        <v>4.726</v>
      </c>
      <c r="E889" s="649">
        <v>16.75</v>
      </c>
      <c r="F889" s="649">
        <v>18.98</v>
      </c>
      <c r="G889" s="649">
        <v>4.019</v>
      </c>
      <c r="H889" s="649">
        <v>2.01</v>
      </c>
      <c r="I889" s="649">
        <v>16.831</v>
      </c>
      <c r="J889" s="649">
        <v>62.338</v>
      </c>
      <c r="K889" s="649">
        <v>0.995</v>
      </c>
      <c r="L889" s="649">
        <v>-1.0</v>
      </c>
      <c r="M889" s="649">
        <v>-1.0</v>
      </c>
      <c r="N889" s="649">
        <v>-1.0</v>
      </c>
      <c r="O889" s="649">
        <v>-1.0</v>
      </c>
      <c r="P889" s="649">
        <v>-1.0</v>
      </c>
      <c r="Q889" s="649">
        <v>1.0</v>
      </c>
      <c r="R889" s="649">
        <v>0.0</v>
      </c>
      <c r="S889" s="649">
        <v>-1.0</v>
      </c>
      <c r="T889" s="649">
        <v>62.841</v>
      </c>
      <c r="U889" s="649">
        <v>63.06</v>
      </c>
      <c r="V889" s="649">
        <v>62.654</v>
      </c>
    </row>
    <row r="890">
      <c r="A890" s="649">
        <v>3210.0</v>
      </c>
      <c r="B890" s="649">
        <v>0.0</v>
      </c>
      <c r="C890" s="649">
        <v>8.455</v>
      </c>
      <c r="D890" s="649">
        <v>4.726</v>
      </c>
      <c r="E890" s="649">
        <v>16.75</v>
      </c>
      <c r="F890" s="649">
        <v>18.98</v>
      </c>
      <c r="G890" s="649">
        <v>3.759</v>
      </c>
      <c r="H890" s="649">
        <v>2.01</v>
      </c>
      <c r="I890" s="649">
        <v>17.31</v>
      </c>
      <c r="J890" s="649">
        <v>63.618</v>
      </c>
      <c r="K890" s="649">
        <v>0.993</v>
      </c>
      <c r="L890" s="649">
        <v>-1.0</v>
      </c>
      <c r="M890" s="649">
        <v>-1.0</v>
      </c>
      <c r="N890" s="649">
        <v>-1.0</v>
      </c>
      <c r="O890" s="649">
        <v>-1.0</v>
      </c>
      <c r="P890" s="649">
        <v>-1.0</v>
      </c>
      <c r="Q890" s="649">
        <v>1.0</v>
      </c>
      <c r="R890" s="649">
        <v>0.0</v>
      </c>
      <c r="S890" s="649">
        <v>-1.0</v>
      </c>
      <c r="T890" s="649">
        <v>64.108</v>
      </c>
      <c r="U890" s="649">
        <v>64.156</v>
      </c>
      <c r="V890" s="649">
        <v>63.702</v>
      </c>
    </row>
    <row r="891">
      <c r="A891" s="649">
        <v>3211.0</v>
      </c>
      <c r="B891" s="649">
        <v>0.0</v>
      </c>
      <c r="C891" s="649">
        <v>8.455</v>
      </c>
      <c r="D891" s="649">
        <v>4.726</v>
      </c>
      <c r="E891" s="649">
        <v>16.75</v>
      </c>
      <c r="F891" s="649">
        <v>18.98</v>
      </c>
      <c r="G891" s="649">
        <v>1.719</v>
      </c>
      <c r="H891" s="649">
        <v>2.01</v>
      </c>
      <c r="I891" s="649">
        <v>17.076</v>
      </c>
      <c r="J891" s="649">
        <v>26.648</v>
      </c>
      <c r="K891" s="649">
        <v>0.994</v>
      </c>
      <c r="L891" s="649">
        <v>-1.0</v>
      </c>
      <c r="M891" s="649">
        <v>-1.0</v>
      </c>
      <c r="N891" s="649">
        <v>-1.0</v>
      </c>
      <c r="O891" s="649">
        <v>-1.0</v>
      </c>
      <c r="P891" s="649">
        <v>-1.0</v>
      </c>
      <c r="Q891" s="649">
        <v>1.0</v>
      </c>
      <c r="R891" s="649">
        <v>0.0</v>
      </c>
      <c r="S891" s="649">
        <v>-1.0</v>
      </c>
      <c r="T891" s="649">
        <v>26.871</v>
      </c>
      <c r="U891" s="649">
        <v>26.92</v>
      </c>
      <c r="V891" s="649">
        <v>26.807</v>
      </c>
    </row>
    <row r="892">
      <c r="A892" s="649">
        <v>3212.0</v>
      </c>
      <c r="B892" s="649">
        <v>0.0</v>
      </c>
      <c r="C892" s="649">
        <v>8.455</v>
      </c>
      <c r="D892" s="649">
        <v>4.726</v>
      </c>
      <c r="E892" s="649">
        <v>16.75</v>
      </c>
      <c r="F892" s="649">
        <v>18.98</v>
      </c>
      <c r="G892" s="649">
        <v>2.321</v>
      </c>
      <c r="H892" s="649">
        <v>2.01</v>
      </c>
      <c r="I892" s="649">
        <v>17.079</v>
      </c>
      <c r="J892" s="649">
        <v>35.922</v>
      </c>
      <c r="K892" s="649">
        <v>0.995</v>
      </c>
      <c r="L892" s="649">
        <v>-1.0</v>
      </c>
      <c r="M892" s="649">
        <v>-1.0</v>
      </c>
      <c r="N892" s="649">
        <v>-1.0</v>
      </c>
      <c r="O892" s="649">
        <v>-1.0</v>
      </c>
      <c r="P892" s="649">
        <v>-1.0</v>
      </c>
      <c r="Q892" s="649">
        <v>1.0</v>
      </c>
      <c r="R892" s="649">
        <v>0.0</v>
      </c>
      <c r="S892" s="649">
        <v>-1.0</v>
      </c>
      <c r="T892" s="649">
        <v>36.226</v>
      </c>
      <c r="U892" s="649">
        <v>36.402</v>
      </c>
      <c r="V892" s="649">
        <v>36.142</v>
      </c>
    </row>
    <row r="893">
      <c r="A893" s="649">
        <v>3213.0</v>
      </c>
      <c r="B893" s="649">
        <v>0.0</v>
      </c>
      <c r="C893" s="649">
        <v>8.455</v>
      </c>
      <c r="D893" s="649">
        <v>4.726</v>
      </c>
      <c r="E893" s="649">
        <v>16.75</v>
      </c>
      <c r="F893" s="649">
        <v>18.98</v>
      </c>
      <c r="G893" s="649">
        <v>1.361</v>
      </c>
      <c r="H893" s="649">
        <v>2.01</v>
      </c>
      <c r="I893" s="649">
        <v>11.725</v>
      </c>
      <c r="J893" s="649">
        <v>15.749</v>
      </c>
      <c r="K893" s="649">
        <v>0.999</v>
      </c>
      <c r="L893" s="649">
        <v>-1.0</v>
      </c>
      <c r="M893" s="649">
        <v>-1.0</v>
      </c>
      <c r="N893" s="649">
        <v>-1.0</v>
      </c>
      <c r="O893" s="649">
        <v>-1.0</v>
      </c>
      <c r="P893" s="649">
        <v>-1.0</v>
      </c>
      <c r="Q893" s="649">
        <v>1.0</v>
      </c>
      <c r="R893" s="649">
        <v>0.0</v>
      </c>
      <c r="S893" s="649">
        <v>-1.0</v>
      </c>
      <c r="T893" s="649">
        <v>15.883</v>
      </c>
      <c r="U893" s="649">
        <v>15.929</v>
      </c>
      <c r="V893" s="649">
        <v>15.768</v>
      </c>
    </row>
    <row r="894">
      <c r="A894" s="649">
        <v>3214.0</v>
      </c>
      <c r="B894" s="649">
        <v>0.0</v>
      </c>
      <c r="C894" s="649">
        <v>8.454</v>
      </c>
      <c r="D894" s="649">
        <v>4.726</v>
      </c>
      <c r="E894" s="649">
        <v>16.75</v>
      </c>
      <c r="F894" s="649">
        <v>18.98</v>
      </c>
      <c r="G894" s="649">
        <v>1.109</v>
      </c>
      <c r="H894" s="649">
        <v>2.01</v>
      </c>
      <c r="I894" s="649">
        <v>5.971</v>
      </c>
      <c r="J894" s="649">
        <v>6.444</v>
      </c>
      <c r="K894" s="649">
        <v>1.0</v>
      </c>
      <c r="L894" s="649">
        <v>-1.0</v>
      </c>
      <c r="M894" s="649">
        <v>-1.0</v>
      </c>
      <c r="N894" s="649">
        <v>-1.0</v>
      </c>
      <c r="O894" s="649">
        <v>-1.0</v>
      </c>
      <c r="P894" s="649">
        <v>-1.0</v>
      </c>
      <c r="Q894" s="649">
        <v>1.0</v>
      </c>
      <c r="R894" s="649">
        <v>0.0</v>
      </c>
      <c r="S894" s="649">
        <v>-1.0</v>
      </c>
      <c r="T894" s="649">
        <v>6.512</v>
      </c>
      <c r="U894" s="649">
        <v>6.545</v>
      </c>
      <c r="V894" s="649">
        <v>6.474</v>
      </c>
    </row>
    <row r="895">
      <c r="A895" s="649">
        <v>3215.0</v>
      </c>
      <c r="B895" s="649">
        <v>0.0</v>
      </c>
      <c r="C895" s="649">
        <v>8.455</v>
      </c>
      <c r="D895" s="649">
        <v>4.726</v>
      </c>
      <c r="E895" s="649">
        <v>16.75</v>
      </c>
      <c r="F895" s="649">
        <v>18.98</v>
      </c>
      <c r="G895" s="649">
        <v>1.394</v>
      </c>
      <c r="H895" s="649">
        <v>2.01</v>
      </c>
      <c r="I895" s="649">
        <v>16.876</v>
      </c>
      <c r="J895" s="649">
        <v>21.537</v>
      </c>
      <c r="K895" s="649">
        <v>-0.338</v>
      </c>
      <c r="L895" s="649">
        <v>-1.0</v>
      </c>
      <c r="M895" s="649">
        <v>-1.0</v>
      </c>
      <c r="N895" s="649">
        <v>3.0</v>
      </c>
      <c r="O895" s="649">
        <v>-1.0</v>
      </c>
      <c r="P895" s="649">
        <v>-1.0</v>
      </c>
      <c r="Q895" s="649">
        <v>-1.0</v>
      </c>
      <c r="R895" s="649">
        <v>0.0</v>
      </c>
      <c r="S895" s="649">
        <v>-1.0</v>
      </c>
      <c r="T895" s="649">
        <v>21.621</v>
      </c>
      <c r="U895" s="649">
        <v>47.603</v>
      </c>
      <c r="V895" s="649">
        <v>21.656</v>
      </c>
    </row>
    <row r="896">
      <c r="A896" s="649">
        <v>3217.0</v>
      </c>
      <c r="B896" s="649">
        <v>0.0</v>
      </c>
      <c r="C896" s="649">
        <v>8.455</v>
      </c>
      <c r="D896" s="649">
        <v>4.726</v>
      </c>
      <c r="E896" s="649">
        <v>16.75</v>
      </c>
      <c r="F896" s="649">
        <v>18.98</v>
      </c>
      <c r="G896" s="649">
        <v>2.488</v>
      </c>
      <c r="H896" s="649">
        <v>2.01</v>
      </c>
      <c r="I896" s="649">
        <v>11.672</v>
      </c>
      <c r="J896" s="649">
        <v>27.773</v>
      </c>
      <c r="K896" s="649">
        <v>-0.988</v>
      </c>
      <c r="L896" s="649">
        <v>-1.0</v>
      </c>
      <c r="M896" s="649">
        <v>-1.0</v>
      </c>
      <c r="N896" s="649">
        <v>-1.0</v>
      </c>
      <c r="O896" s="649">
        <v>1.0</v>
      </c>
      <c r="P896" s="649">
        <v>-1.0</v>
      </c>
      <c r="Q896" s="649">
        <v>-1.0</v>
      </c>
      <c r="R896" s="649">
        <v>0.0</v>
      </c>
      <c r="S896" s="649">
        <v>-1.0</v>
      </c>
      <c r="T896" s="650" t="s">
        <v>1132</v>
      </c>
      <c r="U896" s="649">
        <v>27.881</v>
      </c>
      <c r="V896" s="651"/>
    </row>
    <row r="897">
      <c r="A897" s="649">
        <v>3218.0</v>
      </c>
      <c r="B897" s="649">
        <v>0.0</v>
      </c>
      <c r="C897" s="649">
        <v>8.455</v>
      </c>
      <c r="D897" s="649">
        <v>4.726</v>
      </c>
      <c r="E897" s="649">
        <v>16.75</v>
      </c>
      <c r="F897" s="649">
        <v>18.98</v>
      </c>
      <c r="G897" s="649">
        <v>1.246</v>
      </c>
      <c r="H897" s="649">
        <v>2.01</v>
      </c>
      <c r="I897" s="649">
        <v>5.963</v>
      </c>
      <c r="J897" s="649">
        <v>7.275</v>
      </c>
      <c r="K897" s="649">
        <v>0.999</v>
      </c>
      <c r="L897" s="649">
        <v>-1.0</v>
      </c>
      <c r="M897" s="649">
        <v>-1.0</v>
      </c>
      <c r="N897" s="649">
        <v>-1.0</v>
      </c>
      <c r="O897" s="649">
        <v>-1.0</v>
      </c>
      <c r="P897" s="649">
        <v>-1.0</v>
      </c>
      <c r="Q897" s="649">
        <v>1.0</v>
      </c>
      <c r="R897" s="649">
        <v>0.0</v>
      </c>
      <c r="S897" s="649">
        <v>-1.0</v>
      </c>
      <c r="T897" s="649">
        <v>7.331</v>
      </c>
      <c r="U897" s="649">
        <v>74.45</v>
      </c>
      <c r="V897" s="649">
        <v>7.301</v>
      </c>
    </row>
    <row r="898">
      <c r="A898" s="649">
        <v>3219.0</v>
      </c>
      <c r="B898" s="649">
        <v>0.0</v>
      </c>
      <c r="C898" s="649">
        <v>8.455</v>
      </c>
      <c r="D898" s="649">
        <v>4.726</v>
      </c>
      <c r="E898" s="649">
        <v>16.75</v>
      </c>
      <c r="F898" s="649">
        <v>18.98</v>
      </c>
      <c r="G898" s="649">
        <v>0.61</v>
      </c>
      <c r="H898" s="649">
        <v>2.01</v>
      </c>
      <c r="I898" s="649">
        <v>17.394</v>
      </c>
      <c r="J898" s="649">
        <v>10.333</v>
      </c>
      <c r="K898" s="649">
        <v>0.998</v>
      </c>
      <c r="L898" s="649">
        <v>-1.0</v>
      </c>
      <c r="M898" s="649">
        <v>-1.0</v>
      </c>
      <c r="N898" s="649">
        <v>-1.0</v>
      </c>
      <c r="O898" s="649">
        <v>-1.0</v>
      </c>
      <c r="P898" s="649">
        <v>-1.0</v>
      </c>
      <c r="Q898" s="649">
        <v>5.0</v>
      </c>
      <c r="R898" s="649">
        <v>0.0</v>
      </c>
      <c r="S898" s="649">
        <v>-1.0</v>
      </c>
      <c r="T898" s="649">
        <v>10.344</v>
      </c>
      <c r="U898" s="649">
        <v>85.913</v>
      </c>
      <c r="V898" s="649">
        <v>10.351</v>
      </c>
    </row>
    <row r="899">
      <c r="A899" s="649">
        <v>3220.0</v>
      </c>
      <c r="B899" s="649">
        <v>0.0</v>
      </c>
      <c r="C899" s="649">
        <v>8.458</v>
      </c>
      <c r="D899" s="649">
        <v>4.726</v>
      </c>
      <c r="E899" s="649">
        <v>16.75</v>
      </c>
      <c r="F899" s="649">
        <v>17.08</v>
      </c>
      <c r="G899" s="649">
        <v>3.601</v>
      </c>
      <c r="H899" s="649">
        <v>1.01</v>
      </c>
      <c r="I899" s="650" t="s">
        <v>1133</v>
      </c>
      <c r="J899" s="649">
        <v>0.996</v>
      </c>
      <c r="K899" s="649">
        <v>-1.0</v>
      </c>
      <c r="L899" s="649">
        <v>-1.0</v>
      </c>
      <c r="M899" s="649">
        <v>-1.0</v>
      </c>
      <c r="N899" s="649">
        <v>-1.0</v>
      </c>
      <c r="O899" s="649">
        <v>-1.0</v>
      </c>
      <c r="P899" s="649">
        <v>1.0</v>
      </c>
      <c r="Q899" s="649">
        <v>0.0</v>
      </c>
      <c r="R899" s="650" t="s">
        <v>1134</v>
      </c>
      <c r="U899" s="651"/>
      <c r="V899" s="651"/>
    </row>
    <row r="900">
      <c r="A900" s="649">
        <v>3221.0</v>
      </c>
      <c r="B900" s="649">
        <v>0.0</v>
      </c>
      <c r="C900" s="649">
        <v>8.455</v>
      </c>
      <c r="D900" s="649">
        <v>4.726</v>
      </c>
      <c r="E900" s="649">
        <v>16.75</v>
      </c>
      <c r="F900" s="649">
        <v>17.08</v>
      </c>
      <c r="G900" s="649">
        <v>3.887</v>
      </c>
      <c r="H900" s="649">
        <v>1.01</v>
      </c>
      <c r="I900" s="650" t="s">
        <v>1135</v>
      </c>
      <c r="J900" s="649">
        <v>0.996</v>
      </c>
      <c r="K900" s="649">
        <v>-1.0</v>
      </c>
      <c r="L900" s="649">
        <v>-1.0</v>
      </c>
      <c r="M900" s="649">
        <v>-1.0</v>
      </c>
      <c r="N900" s="649">
        <v>-1.0</v>
      </c>
      <c r="O900" s="649">
        <v>-1.0</v>
      </c>
      <c r="P900" s="649">
        <v>1.0</v>
      </c>
      <c r="Q900" s="649">
        <v>0.0</v>
      </c>
      <c r="R900" s="650" t="s">
        <v>1136</v>
      </c>
      <c r="U900" s="651"/>
      <c r="V900" s="651"/>
    </row>
    <row r="901">
      <c r="A901" s="649">
        <v>3222.0</v>
      </c>
      <c r="B901" s="649">
        <v>0.0</v>
      </c>
      <c r="C901" s="649">
        <v>8.454</v>
      </c>
      <c r="D901" s="649">
        <v>4.726</v>
      </c>
      <c r="E901" s="649">
        <v>16.75</v>
      </c>
      <c r="F901" s="649">
        <v>17.08</v>
      </c>
      <c r="G901" s="649">
        <v>1.659</v>
      </c>
      <c r="H901" s="649">
        <v>1.01</v>
      </c>
      <c r="I901" s="649">
        <v>22.951</v>
      </c>
      <c r="J901" s="649">
        <v>36.145</v>
      </c>
      <c r="K901" s="649">
        <v>0.999</v>
      </c>
      <c r="L901" s="649">
        <v>-1.0</v>
      </c>
      <c r="M901" s="649">
        <v>-1.0</v>
      </c>
      <c r="N901" s="649">
        <v>-1.0</v>
      </c>
      <c r="O901" s="649">
        <v>-1.0</v>
      </c>
      <c r="P901" s="649">
        <v>-1.0</v>
      </c>
      <c r="Q901" s="649">
        <v>1.0</v>
      </c>
      <c r="R901" s="649">
        <v>0.0</v>
      </c>
      <c r="S901" s="649">
        <v>-1.0</v>
      </c>
      <c r="T901" s="649">
        <v>36.312</v>
      </c>
      <c r="U901" s="649">
        <v>61.097</v>
      </c>
      <c r="V901" s="649">
        <v>36.229</v>
      </c>
    </row>
    <row r="902">
      <c r="A902" s="649">
        <v>3223.0</v>
      </c>
      <c r="B902" s="649">
        <v>0.0</v>
      </c>
      <c r="C902" s="649">
        <v>8.454</v>
      </c>
      <c r="D902" s="649">
        <v>4.726</v>
      </c>
      <c r="E902" s="649">
        <v>16.75</v>
      </c>
      <c r="F902" s="649">
        <v>17.08</v>
      </c>
      <c r="G902" s="649">
        <v>1.196</v>
      </c>
      <c r="H902" s="649">
        <v>1.01</v>
      </c>
      <c r="I902" s="649">
        <v>11.785</v>
      </c>
      <c r="J902" s="649">
        <v>13.979</v>
      </c>
      <c r="K902" s="649">
        <v>1.0</v>
      </c>
      <c r="L902" s="649">
        <v>-1.0</v>
      </c>
      <c r="M902" s="649">
        <v>-1.0</v>
      </c>
      <c r="N902" s="649">
        <v>-1.0</v>
      </c>
      <c r="O902" s="649">
        <v>-1.0</v>
      </c>
      <c r="P902" s="649">
        <v>-1.0</v>
      </c>
      <c r="Q902" s="649">
        <v>1.0</v>
      </c>
      <c r="R902" s="649">
        <v>0.0</v>
      </c>
      <c r="S902" s="649">
        <v>-1.0</v>
      </c>
      <c r="T902" s="649">
        <v>14.101</v>
      </c>
      <c r="U902" s="649">
        <v>63.333</v>
      </c>
      <c r="V902" s="649">
        <v>13.989</v>
      </c>
    </row>
    <row r="903">
      <c r="A903" s="649">
        <v>3224.0</v>
      </c>
      <c r="B903" s="649">
        <v>0.0</v>
      </c>
      <c r="C903" s="649">
        <v>8.455</v>
      </c>
      <c r="D903" s="649">
        <v>4.726</v>
      </c>
      <c r="E903" s="649">
        <v>16.75</v>
      </c>
      <c r="F903" s="649">
        <v>17.08</v>
      </c>
      <c r="G903" s="649">
        <v>1.3</v>
      </c>
      <c r="H903" s="649">
        <v>1.01</v>
      </c>
      <c r="I903" s="649">
        <v>34.66</v>
      </c>
      <c r="J903" s="649">
        <v>44.836</v>
      </c>
      <c r="K903" s="649">
        <v>-0.337</v>
      </c>
      <c r="L903" s="649">
        <v>-1.0</v>
      </c>
      <c r="M903" s="649">
        <v>-1.0</v>
      </c>
      <c r="N903" s="649">
        <v>3.0</v>
      </c>
      <c r="O903" s="649">
        <v>-1.0</v>
      </c>
      <c r="P903" s="649">
        <v>-1.0</v>
      </c>
      <c r="Q903" s="649">
        <v>-1.0</v>
      </c>
      <c r="R903" s="649">
        <v>0.0</v>
      </c>
      <c r="S903" s="649">
        <v>-1.0</v>
      </c>
      <c r="T903" s="650" t="s">
        <v>1137</v>
      </c>
      <c r="U903" s="649">
        <v>44.842</v>
      </c>
      <c r="V903" s="651"/>
    </row>
    <row r="904">
      <c r="A904" s="649">
        <v>3225.0</v>
      </c>
      <c r="B904" s="649">
        <v>0.0</v>
      </c>
      <c r="C904" s="649">
        <v>8.454</v>
      </c>
      <c r="D904" s="649">
        <v>4.726</v>
      </c>
      <c r="E904" s="649">
        <v>16.75</v>
      </c>
      <c r="F904" s="649">
        <v>17.08</v>
      </c>
      <c r="G904" s="649">
        <v>3.036</v>
      </c>
      <c r="H904" s="649">
        <v>1.01</v>
      </c>
      <c r="I904" s="649">
        <v>22.081</v>
      </c>
      <c r="J904" s="649">
        <v>62.004</v>
      </c>
      <c r="K904" s="649">
        <v>-0.998</v>
      </c>
      <c r="L904" s="649">
        <v>-1.0</v>
      </c>
      <c r="M904" s="649">
        <v>-1.0</v>
      </c>
      <c r="N904" s="649">
        <v>-1.0</v>
      </c>
      <c r="O904" s="649">
        <v>1.0</v>
      </c>
      <c r="P904" s="649">
        <v>-1.0</v>
      </c>
      <c r="Q904" s="649">
        <v>-1.0</v>
      </c>
      <c r="R904" s="649">
        <v>0.0</v>
      </c>
      <c r="S904" s="649">
        <v>-1.0</v>
      </c>
      <c r="T904" s="650" t="s">
        <v>1138</v>
      </c>
      <c r="U904" s="649">
        <v>62.233</v>
      </c>
      <c r="V904" s="651"/>
    </row>
    <row r="905">
      <c r="A905" s="649">
        <v>3226.0</v>
      </c>
      <c r="B905" s="649">
        <v>0.0</v>
      </c>
      <c r="C905" s="649">
        <v>8.454</v>
      </c>
      <c r="D905" s="649">
        <v>4.726</v>
      </c>
      <c r="E905" s="649">
        <v>16.75</v>
      </c>
      <c r="F905" s="649">
        <v>17.08</v>
      </c>
      <c r="G905" s="649">
        <v>1.664</v>
      </c>
      <c r="H905" s="649">
        <v>1.01</v>
      </c>
      <c r="I905" s="649">
        <v>11.494</v>
      </c>
      <c r="J905" s="649">
        <v>15.329</v>
      </c>
      <c r="K905" s="649">
        <v>0.999</v>
      </c>
      <c r="L905" s="649">
        <v>-1.0</v>
      </c>
      <c r="M905" s="649">
        <v>-1.0</v>
      </c>
      <c r="N905" s="649">
        <v>-1.0</v>
      </c>
      <c r="O905" s="649">
        <v>-1.0</v>
      </c>
      <c r="P905" s="649">
        <v>-1.0</v>
      </c>
      <c r="Q905" s="649">
        <v>1.0</v>
      </c>
      <c r="R905" s="649">
        <v>0.0</v>
      </c>
      <c r="S905" s="649">
        <v>-1.0</v>
      </c>
      <c r="T905" s="649">
        <v>15.555</v>
      </c>
      <c r="U905" s="649">
        <v>15.539</v>
      </c>
      <c r="V905" s="649">
        <v>15.655</v>
      </c>
    </row>
    <row r="906">
      <c r="A906" s="649">
        <v>3227.0</v>
      </c>
      <c r="B906" s="649">
        <v>0.0</v>
      </c>
      <c r="C906" s="649">
        <v>8.458</v>
      </c>
      <c r="D906" s="649">
        <v>4.726</v>
      </c>
      <c r="E906" s="649">
        <v>16.75</v>
      </c>
      <c r="F906" s="649">
        <v>17.08</v>
      </c>
      <c r="G906" s="649">
        <v>0.636</v>
      </c>
      <c r="H906" s="649">
        <v>1.01</v>
      </c>
      <c r="I906" s="649">
        <v>34.176</v>
      </c>
      <c r="J906" s="649">
        <v>21.401</v>
      </c>
      <c r="K906" s="649">
        <v>0.994</v>
      </c>
      <c r="L906" s="649">
        <v>-1.0</v>
      </c>
      <c r="M906" s="649">
        <v>-1.0</v>
      </c>
      <c r="N906" s="649">
        <v>-1.0</v>
      </c>
      <c r="O906" s="649">
        <v>-1.0</v>
      </c>
      <c r="P906" s="649">
        <v>-1.0</v>
      </c>
      <c r="Q906" s="649">
        <v>3.0</v>
      </c>
      <c r="R906" s="649">
        <v>0.0</v>
      </c>
      <c r="S906" s="649">
        <v>-1.0</v>
      </c>
      <c r="T906" s="649">
        <v>21.52</v>
      </c>
      <c r="U906" s="649">
        <v>21.52</v>
      </c>
      <c r="V906" s="649">
        <v>21.412</v>
      </c>
    </row>
    <row r="907">
      <c r="A907" s="649">
        <v>3229.0</v>
      </c>
      <c r="B907" s="649">
        <v>0.0</v>
      </c>
      <c r="C907" s="649">
        <v>8.454</v>
      </c>
      <c r="D907" s="649">
        <v>4.726</v>
      </c>
      <c r="E907" s="649">
        <v>16.75</v>
      </c>
      <c r="F907" s="649">
        <v>17.08</v>
      </c>
      <c r="G907" s="649">
        <v>1.274</v>
      </c>
      <c r="H907" s="649">
        <v>26.98</v>
      </c>
      <c r="I907" s="649">
        <v>31.683</v>
      </c>
      <c r="J907" s="649">
        <v>36.985</v>
      </c>
      <c r="K907" s="649">
        <v>0.997</v>
      </c>
      <c r="L907" s="649">
        <v>-1.0</v>
      </c>
      <c r="M907" s="649">
        <v>-1.0</v>
      </c>
      <c r="N907" s="649">
        <v>-1.0</v>
      </c>
      <c r="O907" s="649">
        <v>-1.0</v>
      </c>
      <c r="P907" s="649">
        <v>-1.0</v>
      </c>
      <c r="Q907" s="649">
        <v>1.0</v>
      </c>
      <c r="R907" s="649">
        <v>0.0</v>
      </c>
      <c r="S907" s="649">
        <v>-1.0</v>
      </c>
      <c r="T907" s="649">
        <v>37.201</v>
      </c>
      <c r="U907" s="649">
        <v>37.215</v>
      </c>
      <c r="V907" s="649">
        <v>37.094</v>
      </c>
    </row>
    <row r="908">
      <c r="A908" s="649">
        <v>3230.0</v>
      </c>
      <c r="B908" s="649">
        <v>0.0</v>
      </c>
      <c r="C908" s="649">
        <v>8.454</v>
      </c>
      <c r="D908" s="649">
        <v>4.726</v>
      </c>
      <c r="E908" s="649">
        <v>16.75</v>
      </c>
      <c r="F908" s="649">
        <v>17.08</v>
      </c>
      <c r="G908" s="649">
        <v>0.895</v>
      </c>
      <c r="H908" s="649">
        <v>26.98</v>
      </c>
      <c r="I908" s="649">
        <v>17.652</v>
      </c>
      <c r="J908" s="649">
        <v>15.799</v>
      </c>
      <c r="K908" s="649">
        <v>0.999</v>
      </c>
      <c r="L908" s="649">
        <v>-1.0</v>
      </c>
      <c r="M908" s="649">
        <v>-1.0</v>
      </c>
      <c r="N908" s="649">
        <v>-1.0</v>
      </c>
      <c r="O908" s="649">
        <v>-1.0</v>
      </c>
      <c r="P908" s="649">
        <v>-1.0</v>
      </c>
      <c r="Q908" s="649">
        <v>1.0</v>
      </c>
      <c r="R908" s="649">
        <v>0.0</v>
      </c>
      <c r="S908" s="649">
        <v>-1.0</v>
      </c>
      <c r="T908" s="649">
        <v>15.924</v>
      </c>
      <c r="U908" s="649">
        <v>15.911</v>
      </c>
      <c r="V908" s="649">
        <v>15.8</v>
      </c>
    </row>
    <row r="909">
      <c r="A909" s="649">
        <v>3231.0</v>
      </c>
      <c r="B909" s="649">
        <v>0.0</v>
      </c>
      <c r="C909" s="649">
        <v>8.454</v>
      </c>
      <c r="D909" s="649">
        <v>4.726</v>
      </c>
      <c r="E909" s="649">
        <v>16.75</v>
      </c>
      <c r="F909" s="649">
        <v>17.08</v>
      </c>
      <c r="G909" s="649">
        <v>4.269</v>
      </c>
      <c r="H909" s="649">
        <v>2.01</v>
      </c>
      <c r="I909" s="649">
        <v>14.446</v>
      </c>
      <c r="J909" s="649">
        <v>53.807</v>
      </c>
      <c r="K909" s="649">
        <v>0.995</v>
      </c>
      <c r="L909" s="649">
        <v>-1.0</v>
      </c>
      <c r="M909" s="649">
        <v>-1.0</v>
      </c>
      <c r="N909" s="649">
        <v>-1.0</v>
      </c>
      <c r="O909" s="649">
        <v>-1.0</v>
      </c>
      <c r="P909" s="649">
        <v>-1.0</v>
      </c>
      <c r="Q909" s="649">
        <v>1.0</v>
      </c>
      <c r="R909" s="649">
        <v>0.0</v>
      </c>
      <c r="S909" s="649">
        <v>-1.0</v>
      </c>
      <c r="T909" s="649">
        <v>54.316</v>
      </c>
      <c r="U909" s="649">
        <v>54.299</v>
      </c>
      <c r="V909" s="649">
        <v>54.342</v>
      </c>
    </row>
    <row r="910">
      <c r="A910" s="649">
        <v>3232.0</v>
      </c>
      <c r="B910" s="649">
        <v>0.0</v>
      </c>
      <c r="C910" s="649">
        <v>8.454</v>
      </c>
      <c r="D910" s="649">
        <v>4.726</v>
      </c>
      <c r="E910" s="649">
        <v>16.75</v>
      </c>
      <c r="F910" s="649">
        <v>17.08</v>
      </c>
      <c r="G910" s="649">
        <v>3.729</v>
      </c>
      <c r="H910" s="649">
        <v>2.01</v>
      </c>
      <c r="I910" s="649">
        <v>14.525</v>
      </c>
      <c r="J910" s="649">
        <v>50.332</v>
      </c>
      <c r="K910" s="649">
        <v>0.994</v>
      </c>
      <c r="L910" s="649">
        <v>-1.0</v>
      </c>
      <c r="M910" s="649">
        <v>-1.0</v>
      </c>
      <c r="N910" s="649">
        <v>-1.0</v>
      </c>
      <c r="O910" s="649">
        <v>-1.0</v>
      </c>
      <c r="P910" s="649">
        <v>-1.0</v>
      </c>
      <c r="Q910" s="649">
        <v>1.0</v>
      </c>
      <c r="R910" s="649">
        <v>0.0</v>
      </c>
      <c r="S910" s="649">
        <v>-1.0</v>
      </c>
      <c r="T910" s="649">
        <v>50.728</v>
      </c>
      <c r="U910" s="649">
        <v>50.718</v>
      </c>
      <c r="V910" s="649">
        <v>50.596</v>
      </c>
    </row>
    <row r="911">
      <c r="A911" s="649">
        <v>3233.0</v>
      </c>
      <c r="B911" s="649">
        <v>0.0</v>
      </c>
      <c r="C911" s="649">
        <v>8.455</v>
      </c>
      <c r="D911" s="649">
        <v>4.726</v>
      </c>
      <c r="E911" s="649">
        <v>16.75</v>
      </c>
      <c r="F911" s="649">
        <v>17.08</v>
      </c>
      <c r="G911" s="649">
        <v>3.589</v>
      </c>
      <c r="H911" s="649">
        <v>2.01</v>
      </c>
      <c r="I911" s="649">
        <v>14.89</v>
      </c>
      <c r="J911" s="649">
        <v>53.054</v>
      </c>
      <c r="K911" s="649">
        <v>0.989</v>
      </c>
      <c r="L911" s="649">
        <v>-1.0</v>
      </c>
      <c r="M911" s="649">
        <v>-1.0</v>
      </c>
      <c r="N911" s="649">
        <v>-1.0</v>
      </c>
      <c r="O911" s="649">
        <v>-1.0</v>
      </c>
      <c r="P911" s="649">
        <v>-1.0</v>
      </c>
      <c r="Q911" s="649">
        <v>1.0</v>
      </c>
      <c r="R911" s="649">
        <v>0.0</v>
      </c>
      <c r="S911" s="649">
        <v>-1.0</v>
      </c>
      <c r="T911" s="649">
        <v>53.407</v>
      </c>
      <c r="U911" s="649">
        <v>53.389</v>
      </c>
      <c r="V911" s="649">
        <v>53.08</v>
      </c>
    </row>
    <row r="912">
      <c r="A912" s="649">
        <v>3234.0</v>
      </c>
      <c r="B912" s="649">
        <v>0.0</v>
      </c>
      <c r="C912" s="649">
        <v>8.455</v>
      </c>
      <c r="D912" s="649">
        <v>4.726</v>
      </c>
      <c r="E912" s="649">
        <v>16.75</v>
      </c>
      <c r="F912" s="649">
        <v>17.08</v>
      </c>
      <c r="G912" s="649">
        <v>3.621</v>
      </c>
      <c r="H912" s="649">
        <v>2.01</v>
      </c>
      <c r="I912" s="649">
        <v>14.884</v>
      </c>
      <c r="J912" s="649">
        <v>51.307</v>
      </c>
      <c r="K912" s="649">
        <v>0.988</v>
      </c>
      <c r="L912" s="649">
        <v>-1.0</v>
      </c>
      <c r="M912" s="649">
        <v>-1.0</v>
      </c>
      <c r="N912" s="649">
        <v>-1.0</v>
      </c>
      <c r="O912" s="649">
        <v>-1.0</v>
      </c>
      <c r="P912" s="649">
        <v>-1.0</v>
      </c>
      <c r="Q912" s="649">
        <v>1.0</v>
      </c>
      <c r="R912" s="649">
        <v>0.0</v>
      </c>
      <c r="S912" s="649">
        <v>-1.0</v>
      </c>
      <c r="T912" s="649">
        <v>51.663</v>
      </c>
      <c r="U912" s="649">
        <v>51.646</v>
      </c>
      <c r="V912" s="649">
        <v>51.48</v>
      </c>
    </row>
    <row r="913">
      <c r="A913" s="649">
        <v>3235.0</v>
      </c>
      <c r="B913" s="649">
        <v>0.0</v>
      </c>
      <c r="C913" s="649">
        <v>8.455</v>
      </c>
      <c r="D913" s="649">
        <v>4.726</v>
      </c>
      <c r="E913" s="649">
        <v>16.75</v>
      </c>
      <c r="F913" s="649">
        <v>17.08</v>
      </c>
      <c r="G913" s="649">
        <v>3.766</v>
      </c>
      <c r="H913" s="649">
        <v>2.01</v>
      </c>
      <c r="I913" s="649">
        <v>14.554</v>
      </c>
      <c r="J913" s="649">
        <v>51.193</v>
      </c>
      <c r="K913" s="649">
        <v>0.994</v>
      </c>
      <c r="L913" s="649">
        <v>-1.0</v>
      </c>
      <c r="M913" s="649">
        <v>-1.0</v>
      </c>
      <c r="N913" s="649">
        <v>-1.0</v>
      </c>
      <c r="O913" s="649">
        <v>-1.0</v>
      </c>
      <c r="P913" s="649">
        <v>-1.0</v>
      </c>
      <c r="Q913" s="649">
        <v>1.0</v>
      </c>
      <c r="R913" s="649">
        <v>0.0</v>
      </c>
      <c r="S913" s="649">
        <v>-1.0</v>
      </c>
      <c r="T913" s="649">
        <v>51.539</v>
      </c>
      <c r="U913" s="649">
        <v>51.553</v>
      </c>
      <c r="V913" s="649">
        <v>51.444</v>
      </c>
    </row>
    <row r="914">
      <c r="A914" s="649">
        <v>3236.0</v>
      </c>
      <c r="B914" s="649">
        <v>0.0</v>
      </c>
      <c r="C914" s="649">
        <v>8.454</v>
      </c>
      <c r="D914" s="649">
        <v>4.726</v>
      </c>
      <c r="E914" s="649">
        <v>16.75</v>
      </c>
      <c r="F914" s="649">
        <v>17.08</v>
      </c>
      <c r="G914" s="649">
        <v>1.219</v>
      </c>
      <c r="H914" s="649">
        <v>2.01</v>
      </c>
      <c r="I914" s="649">
        <v>9.862</v>
      </c>
      <c r="J914" s="649">
        <v>11.865</v>
      </c>
      <c r="K914" s="649">
        <v>0.998</v>
      </c>
      <c r="L914" s="649">
        <v>-1.0</v>
      </c>
      <c r="M914" s="649">
        <v>-1.0</v>
      </c>
      <c r="N914" s="649">
        <v>-1.0</v>
      </c>
      <c r="O914" s="649">
        <v>-1.0</v>
      </c>
      <c r="P914" s="649">
        <v>-1.0</v>
      </c>
      <c r="Q914" s="649">
        <v>1.0</v>
      </c>
      <c r="R914" s="649">
        <v>0.0</v>
      </c>
      <c r="S914" s="649">
        <v>-1.0</v>
      </c>
      <c r="T914" s="649">
        <v>11.966</v>
      </c>
      <c r="U914" s="649">
        <v>11.957</v>
      </c>
      <c r="V914" s="649">
        <v>11.883</v>
      </c>
    </row>
    <row r="915">
      <c r="A915" s="649">
        <v>3237.0</v>
      </c>
      <c r="B915" s="649">
        <v>0.0</v>
      </c>
      <c r="C915" s="649">
        <v>8.454</v>
      </c>
      <c r="D915" s="649">
        <v>4.726</v>
      </c>
      <c r="E915" s="649">
        <v>16.75</v>
      </c>
      <c r="F915" s="649">
        <v>17.08</v>
      </c>
      <c r="G915" s="649">
        <v>1.284</v>
      </c>
      <c r="H915" s="649">
        <v>2.01</v>
      </c>
      <c r="I915" s="649">
        <v>5.049</v>
      </c>
      <c r="J915" s="649">
        <v>6.271</v>
      </c>
      <c r="K915" s="649">
        <v>1.0</v>
      </c>
      <c r="L915" s="649">
        <v>-1.0</v>
      </c>
      <c r="M915" s="649">
        <v>-1.0</v>
      </c>
      <c r="N915" s="649">
        <v>-1.0</v>
      </c>
      <c r="O915" s="649">
        <v>-1.0</v>
      </c>
      <c r="P915" s="649">
        <v>-1.0</v>
      </c>
      <c r="Q915" s="649">
        <v>1.0</v>
      </c>
      <c r="R915" s="649">
        <v>1.0</v>
      </c>
      <c r="S915" s="649">
        <v>-1.0</v>
      </c>
      <c r="T915" s="649">
        <v>6.345</v>
      </c>
      <c r="U915" s="649">
        <v>6.338</v>
      </c>
      <c r="V915" s="649">
        <v>6.312</v>
      </c>
    </row>
    <row r="916">
      <c r="A916" s="649">
        <v>3239.0</v>
      </c>
      <c r="B916" s="649">
        <v>0.0</v>
      </c>
      <c r="C916" s="649">
        <v>10.54</v>
      </c>
      <c r="D916" s="649">
        <v>6.667</v>
      </c>
      <c r="E916" s="649">
        <v>12.47</v>
      </c>
      <c r="F916" s="649">
        <v>20.6</v>
      </c>
      <c r="G916" s="649">
        <v>1.392</v>
      </c>
      <c r="H916" s="649">
        <v>-1.0</v>
      </c>
      <c r="I916" s="649">
        <v>14.443</v>
      </c>
      <c r="J916" s="649">
        <v>17.027</v>
      </c>
      <c r="K916" s="649">
        <v>-0.338</v>
      </c>
      <c r="L916" s="649">
        <v>-1.0</v>
      </c>
      <c r="M916" s="649">
        <v>-1.0</v>
      </c>
      <c r="N916" s="649">
        <v>3.0</v>
      </c>
      <c r="O916" s="649">
        <v>-1.0</v>
      </c>
      <c r="P916" s="649">
        <v>-1.0</v>
      </c>
      <c r="Q916" s="649">
        <v>-1.0</v>
      </c>
      <c r="R916" s="649">
        <v>1.0</v>
      </c>
      <c r="S916" s="649">
        <v>-1.0</v>
      </c>
      <c r="T916" s="649">
        <v>17.19</v>
      </c>
      <c r="U916" s="649">
        <v>17.176</v>
      </c>
      <c r="V916" s="649">
        <v>17.24</v>
      </c>
    </row>
    <row r="917">
      <c r="A917" s="649">
        <v>3240.0</v>
      </c>
      <c r="B917" s="649">
        <v>0.0</v>
      </c>
      <c r="C917" s="649">
        <v>10.54</v>
      </c>
      <c r="D917" s="649">
        <v>6.667</v>
      </c>
      <c r="E917" s="649">
        <v>12.47</v>
      </c>
      <c r="F917" s="649">
        <v>20.6</v>
      </c>
      <c r="G917" s="649">
        <v>2.647</v>
      </c>
      <c r="H917" s="649">
        <v>-1.0</v>
      </c>
      <c r="I917" s="649">
        <v>9.967</v>
      </c>
      <c r="J917" s="649">
        <v>24.773</v>
      </c>
      <c r="K917" s="649">
        <v>-0.996</v>
      </c>
      <c r="L917" s="649">
        <v>-1.0</v>
      </c>
      <c r="M917" s="649">
        <v>-1.0</v>
      </c>
      <c r="N917" s="649">
        <v>-1.0</v>
      </c>
      <c r="O917" s="649">
        <v>1.0</v>
      </c>
      <c r="P917" s="649">
        <v>-1.0</v>
      </c>
      <c r="Q917" s="649">
        <v>-1.0</v>
      </c>
      <c r="R917" s="649">
        <v>1.0</v>
      </c>
      <c r="S917" s="649">
        <v>-1.0</v>
      </c>
      <c r="T917" s="649">
        <v>25.012</v>
      </c>
      <c r="U917" s="649">
        <v>24.983</v>
      </c>
      <c r="V917" s="649">
        <v>24.934</v>
      </c>
    </row>
    <row r="918">
      <c r="A918" s="649">
        <v>3241.0</v>
      </c>
      <c r="B918" s="649">
        <v>0.0</v>
      </c>
      <c r="C918" s="649">
        <v>10.54</v>
      </c>
      <c r="D918" s="649">
        <v>6.667</v>
      </c>
      <c r="E918" s="649">
        <v>12.47</v>
      </c>
      <c r="F918" s="649">
        <v>20.6</v>
      </c>
      <c r="G918" s="649">
        <v>1.238</v>
      </c>
      <c r="H918" s="649">
        <v>-1.0</v>
      </c>
      <c r="I918" s="649">
        <v>5.087</v>
      </c>
      <c r="J918" s="649">
        <v>6.297</v>
      </c>
      <c r="K918" s="649">
        <v>0.999</v>
      </c>
      <c r="L918" s="649">
        <v>-1.0</v>
      </c>
      <c r="M918" s="649">
        <v>-1.0</v>
      </c>
      <c r="N918" s="649">
        <v>-1.0</v>
      </c>
      <c r="O918" s="649">
        <v>-1.0</v>
      </c>
      <c r="P918" s="649">
        <v>-1.0</v>
      </c>
      <c r="Q918" s="649">
        <v>1.0</v>
      </c>
      <c r="R918" s="649">
        <v>1.0</v>
      </c>
      <c r="S918" s="649">
        <v>-1.0</v>
      </c>
      <c r="T918" s="649">
        <v>6.361</v>
      </c>
      <c r="U918" s="649">
        <v>6.355</v>
      </c>
      <c r="V918" s="649">
        <v>6.297</v>
      </c>
    </row>
    <row r="919">
      <c r="A919" s="649">
        <v>3242.0</v>
      </c>
      <c r="B919" s="649">
        <v>0.0</v>
      </c>
      <c r="C919" s="649">
        <v>10.54</v>
      </c>
      <c r="D919" s="649">
        <v>6.667</v>
      </c>
      <c r="E919" s="649">
        <v>12.47</v>
      </c>
      <c r="F919" s="649">
        <v>20.6</v>
      </c>
      <c r="G919" s="649">
        <v>0.878</v>
      </c>
      <c r="H919" s="649">
        <v>-1.0</v>
      </c>
      <c r="I919" s="649">
        <v>14.028</v>
      </c>
      <c r="J919" s="649">
        <v>10.354</v>
      </c>
      <c r="K919" s="649">
        <v>0.998</v>
      </c>
      <c r="L919" s="649">
        <v>-1.0</v>
      </c>
      <c r="M919" s="649">
        <v>-1.0</v>
      </c>
      <c r="N919" s="649">
        <v>-1.0</v>
      </c>
      <c r="O919" s="649">
        <v>-1.0</v>
      </c>
      <c r="P919" s="649">
        <v>-1.0</v>
      </c>
      <c r="Q919" s="649">
        <v>5.0</v>
      </c>
      <c r="R919" s="649">
        <v>1.0</v>
      </c>
      <c r="S919" s="649">
        <v>-1.0</v>
      </c>
      <c r="T919" s="649">
        <v>10.447</v>
      </c>
      <c r="U919" s="649">
        <v>10.442</v>
      </c>
      <c r="V919" s="649">
        <v>10.495</v>
      </c>
    </row>
    <row r="920">
      <c r="A920" s="649">
        <v>3243.0</v>
      </c>
      <c r="B920" s="649">
        <v>0.0</v>
      </c>
      <c r="C920" s="649">
        <v>10.54</v>
      </c>
      <c r="D920" s="649">
        <v>6.667</v>
      </c>
      <c r="E920" s="649">
        <v>12.47</v>
      </c>
      <c r="F920" s="649">
        <v>20.6</v>
      </c>
      <c r="G920" s="649">
        <v>4.169</v>
      </c>
      <c r="H920" s="649">
        <v>-1.0</v>
      </c>
      <c r="I920" s="650" t="s">
        <v>1139</v>
      </c>
      <c r="J920" s="649">
        <v>0.998</v>
      </c>
      <c r="K920" s="649">
        <v>-1.0</v>
      </c>
      <c r="L920" s="649">
        <v>-1.0</v>
      </c>
      <c r="M920" s="649">
        <v>-1.0</v>
      </c>
      <c r="N920" s="649">
        <v>-1.0</v>
      </c>
      <c r="O920" s="649">
        <v>-1.0</v>
      </c>
      <c r="P920" s="649">
        <v>1.0</v>
      </c>
      <c r="Q920" s="649">
        <v>1.0</v>
      </c>
      <c r="R920" s="650" t="s">
        <v>1140</v>
      </c>
      <c r="U920" s="651"/>
      <c r="V920" s="651"/>
    </row>
    <row r="921">
      <c r="A921" s="649">
        <v>3244.0</v>
      </c>
      <c r="B921" s="649">
        <v>0.0</v>
      </c>
      <c r="C921" s="649">
        <v>10.54</v>
      </c>
      <c r="D921" s="649">
        <v>6.667</v>
      </c>
      <c r="E921" s="649">
        <v>12.47</v>
      </c>
      <c r="F921" s="649">
        <v>20.6</v>
      </c>
      <c r="G921" s="649">
        <v>3.975</v>
      </c>
      <c r="H921" s="649">
        <v>-1.0</v>
      </c>
      <c r="I921" s="650" t="s">
        <v>1141</v>
      </c>
      <c r="J921" s="649">
        <v>0.998</v>
      </c>
      <c r="K921" s="649">
        <v>-1.0</v>
      </c>
      <c r="L921" s="649">
        <v>-1.0</v>
      </c>
      <c r="M921" s="649">
        <v>-1.0</v>
      </c>
      <c r="N921" s="649">
        <v>-1.0</v>
      </c>
      <c r="O921" s="649">
        <v>-1.0</v>
      </c>
      <c r="P921" s="649">
        <v>1.0</v>
      </c>
      <c r="Q921" s="649">
        <v>1.0</v>
      </c>
      <c r="R921" s="650" t="s">
        <v>1142</v>
      </c>
      <c r="U921" s="651"/>
      <c r="V921" s="651"/>
    </row>
    <row r="922">
      <c r="A922" s="649">
        <v>3246.0</v>
      </c>
      <c r="B922" s="649">
        <v>0.0</v>
      </c>
      <c r="C922" s="649">
        <v>10.54</v>
      </c>
      <c r="D922" s="649">
        <v>6.667</v>
      </c>
      <c r="E922" s="649">
        <v>12.47</v>
      </c>
      <c r="F922" s="649">
        <v>20.6</v>
      </c>
      <c r="G922" s="649">
        <v>1.531</v>
      </c>
      <c r="H922" s="649">
        <v>-1.0</v>
      </c>
      <c r="I922" s="649">
        <v>22.633</v>
      </c>
      <c r="J922" s="649">
        <v>32.322</v>
      </c>
      <c r="K922" s="649">
        <v>0.983</v>
      </c>
      <c r="L922" s="649">
        <v>-1.0</v>
      </c>
      <c r="M922" s="649">
        <v>-1.0</v>
      </c>
      <c r="N922" s="649">
        <v>-1.0</v>
      </c>
      <c r="O922" s="649">
        <v>-1.0</v>
      </c>
      <c r="P922" s="649">
        <v>-1.0</v>
      </c>
      <c r="Q922" s="649">
        <v>1.0</v>
      </c>
      <c r="R922" s="649">
        <v>1.0</v>
      </c>
      <c r="S922" s="649">
        <v>-1.0</v>
      </c>
      <c r="T922" s="649">
        <v>32.536</v>
      </c>
      <c r="U922" s="649">
        <v>32.51</v>
      </c>
      <c r="V922" s="649">
        <v>32.427</v>
      </c>
    </row>
    <row r="923">
      <c r="A923" s="649">
        <v>3248.0</v>
      </c>
      <c r="B923" s="649">
        <v>0.0</v>
      </c>
      <c r="C923" s="649">
        <v>10.54</v>
      </c>
      <c r="D923" s="649">
        <v>6.667</v>
      </c>
      <c r="E923" s="649">
        <v>12.47</v>
      </c>
      <c r="F923" s="649">
        <v>20.6</v>
      </c>
      <c r="G923" s="649">
        <v>1.278</v>
      </c>
      <c r="H923" s="649">
        <v>-1.0</v>
      </c>
      <c r="I923" s="649">
        <v>11.715</v>
      </c>
      <c r="J923" s="649">
        <v>13.319</v>
      </c>
      <c r="K923" s="649">
        <v>1.0</v>
      </c>
      <c r="L923" s="649">
        <v>-1.0</v>
      </c>
      <c r="M923" s="649">
        <v>-1.0</v>
      </c>
      <c r="N923" s="649">
        <v>-1.0</v>
      </c>
      <c r="O923" s="649">
        <v>-1.0</v>
      </c>
      <c r="P923" s="649">
        <v>-1.0</v>
      </c>
      <c r="Q923" s="649">
        <v>1.0</v>
      </c>
      <c r="R923" s="649">
        <v>1.0</v>
      </c>
      <c r="S923" s="649">
        <v>-1.0</v>
      </c>
      <c r="T923" s="649">
        <v>13.46</v>
      </c>
      <c r="U923" s="649">
        <v>13.439</v>
      </c>
      <c r="V923" s="649">
        <v>13.457</v>
      </c>
    </row>
    <row r="924">
      <c r="A924" s="649">
        <v>3250.0</v>
      </c>
      <c r="B924" s="649">
        <v>0.0</v>
      </c>
      <c r="C924" s="649">
        <v>10.54</v>
      </c>
      <c r="D924" s="649">
        <v>6.667</v>
      </c>
      <c r="E924" s="649">
        <v>12.47</v>
      </c>
      <c r="F924" s="649">
        <v>20.6</v>
      </c>
      <c r="G924" s="649">
        <v>1.893</v>
      </c>
      <c r="H924" s="649">
        <v>-1.0</v>
      </c>
      <c r="I924" s="649">
        <v>33.494</v>
      </c>
      <c r="J924" s="649">
        <v>60.629</v>
      </c>
      <c r="K924" s="649">
        <v>-0.338</v>
      </c>
      <c r="L924" s="649">
        <v>-1.0</v>
      </c>
      <c r="M924" s="649">
        <v>-1.0</v>
      </c>
      <c r="N924" s="649">
        <v>3.0</v>
      </c>
      <c r="O924" s="649">
        <v>-1.0</v>
      </c>
      <c r="P924" s="649">
        <v>-1.0</v>
      </c>
      <c r="Q924" s="649">
        <v>-1.0</v>
      </c>
      <c r="R924" s="649">
        <v>1.0</v>
      </c>
      <c r="S924" s="649">
        <v>-1.0</v>
      </c>
      <c r="T924" s="649">
        <v>60.904</v>
      </c>
      <c r="U924" s="649">
        <v>60.884</v>
      </c>
      <c r="V924" s="649">
        <v>60.714</v>
      </c>
    </row>
    <row r="925">
      <c r="A925" s="649">
        <v>3251.0</v>
      </c>
      <c r="B925" s="649">
        <v>0.0</v>
      </c>
      <c r="C925" s="649">
        <v>10.54</v>
      </c>
      <c r="D925" s="649">
        <v>6.667</v>
      </c>
      <c r="E925" s="649">
        <v>12.47</v>
      </c>
      <c r="F925" s="649">
        <v>20.6</v>
      </c>
      <c r="G925" s="649">
        <v>2.798</v>
      </c>
      <c r="H925" s="649">
        <v>-1.0</v>
      </c>
      <c r="I925" s="649">
        <v>22.739</v>
      </c>
      <c r="J925" s="649">
        <v>59.515</v>
      </c>
      <c r="K925" s="649">
        <v>-0.999</v>
      </c>
      <c r="L925" s="649">
        <v>-1.0</v>
      </c>
      <c r="M925" s="649">
        <v>-1.0</v>
      </c>
      <c r="N925" s="649">
        <v>-1.0</v>
      </c>
      <c r="O925" s="649">
        <v>1.0</v>
      </c>
      <c r="P925" s="649">
        <v>-1.0</v>
      </c>
      <c r="Q925" s="649">
        <v>-1.0</v>
      </c>
      <c r="R925" s="649">
        <v>1.0</v>
      </c>
      <c r="S925" s="649">
        <v>-1.0</v>
      </c>
      <c r="T925" s="649">
        <v>59.898</v>
      </c>
      <c r="U925" s="649">
        <v>59.857</v>
      </c>
      <c r="V925" s="649">
        <v>59.691</v>
      </c>
    </row>
    <row r="926">
      <c r="A926" s="649">
        <v>3252.0</v>
      </c>
      <c r="B926" s="649">
        <v>0.0</v>
      </c>
      <c r="C926" s="649">
        <v>10.54</v>
      </c>
      <c r="D926" s="649">
        <v>6.667</v>
      </c>
      <c r="E926" s="649">
        <v>12.47</v>
      </c>
      <c r="F926" s="649">
        <v>20.6</v>
      </c>
      <c r="G926" s="649">
        <v>1.197</v>
      </c>
      <c r="H926" s="649">
        <v>-1.0</v>
      </c>
      <c r="I926" s="649">
        <v>11.65</v>
      </c>
      <c r="J926" s="649">
        <v>13.19</v>
      </c>
      <c r="K926" s="649">
        <v>0.999</v>
      </c>
      <c r="L926" s="649">
        <v>-1.0</v>
      </c>
      <c r="M926" s="649">
        <v>-1.0</v>
      </c>
      <c r="N926" s="649">
        <v>-1.0</v>
      </c>
      <c r="O926" s="649">
        <v>-1.0</v>
      </c>
      <c r="P926" s="649">
        <v>-1.0</v>
      </c>
      <c r="Q926" s="649">
        <v>1.0</v>
      </c>
      <c r="R926" s="649">
        <v>1.0</v>
      </c>
      <c r="S926" s="649">
        <v>-1.0</v>
      </c>
      <c r="T926" s="649">
        <v>13.312</v>
      </c>
      <c r="U926" s="649">
        <v>13.296</v>
      </c>
      <c r="V926" s="649">
        <v>13.255</v>
      </c>
    </row>
    <row r="927">
      <c r="A927" s="649">
        <v>3253.0</v>
      </c>
      <c r="B927" s="649">
        <v>0.0</v>
      </c>
      <c r="C927" s="649">
        <v>10.54</v>
      </c>
      <c r="D927" s="649">
        <v>6.667</v>
      </c>
      <c r="E927" s="649">
        <v>12.47</v>
      </c>
      <c r="F927" s="649">
        <v>20.6</v>
      </c>
      <c r="G927" s="649">
        <v>0.593</v>
      </c>
      <c r="H927" s="649">
        <v>-1.0</v>
      </c>
      <c r="I927" s="649">
        <v>17.495</v>
      </c>
      <c r="J927" s="649">
        <v>0.843</v>
      </c>
      <c r="K927" s="649">
        <v>1.0</v>
      </c>
      <c r="L927" s="649">
        <v>-1.0</v>
      </c>
      <c r="M927" s="649">
        <v>-1.0</v>
      </c>
      <c r="N927" s="649">
        <v>-1.0</v>
      </c>
      <c r="O927" s="649">
        <v>-1.0</v>
      </c>
      <c r="P927" s="649">
        <v>-1.0</v>
      </c>
      <c r="Q927" s="649">
        <v>3.0</v>
      </c>
      <c r="R927" s="649">
        <v>1.0</v>
      </c>
      <c r="S927" s="649">
        <v>-1.0</v>
      </c>
      <c r="T927" s="649">
        <v>0.973</v>
      </c>
      <c r="U927" s="649">
        <v>0.978</v>
      </c>
      <c r="V927" s="649">
        <v>1.37</v>
      </c>
    </row>
    <row r="928">
      <c r="A928" s="649">
        <v>3255.0</v>
      </c>
      <c r="B928" s="649">
        <v>0.0</v>
      </c>
      <c r="C928" s="649">
        <v>10.54</v>
      </c>
      <c r="D928" s="649">
        <v>6.667</v>
      </c>
      <c r="E928" s="649">
        <v>12.47</v>
      </c>
      <c r="F928" s="649">
        <v>20.6</v>
      </c>
      <c r="G928" s="649">
        <v>1.375</v>
      </c>
      <c r="H928" s="649">
        <v>-1.0</v>
      </c>
      <c r="I928" s="649">
        <v>33.76</v>
      </c>
      <c r="J928" s="649">
        <v>43.076</v>
      </c>
      <c r="K928" s="649">
        <v>1.0</v>
      </c>
      <c r="L928" s="649">
        <v>-1.0</v>
      </c>
      <c r="M928" s="649">
        <v>-1.0</v>
      </c>
      <c r="N928" s="649">
        <v>-1.0</v>
      </c>
      <c r="O928" s="649">
        <v>-1.0</v>
      </c>
      <c r="P928" s="649">
        <v>-1.0</v>
      </c>
      <c r="Q928" s="649">
        <v>3.0</v>
      </c>
      <c r="R928" s="649">
        <v>1.0</v>
      </c>
      <c r="S928" s="649">
        <v>-1.0</v>
      </c>
      <c r="T928" s="649">
        <v>43.293</v>
      </c>
      <c r="U928" s="649">
        <v>43.291</v>
      </c>
      <c r="V928" s="649">
        <v>43.173</v>
      </c>
    </row>
    <row r="929">
      <c r="A929" s="649">
        <v>3256.0</v>
      </c>
      <c r="B929" s="649">
        <v>0.0</v>
      </c>
      <c r="C929" s="649">
        <v>10.54</v>
      </c>
      <c r="D929" s="649">
        <v>6.667</v>
      </c>
      <c r="E929" s="649">
        <v>12.47</v>
      </c>
      <c r="F929" s="649">
        <v>20.6</v>
      </c>
      <c r="G929" s="649">
        <v>0.954</v>
      </c>
      <c r="H929" s="649">
        <v>-1.0</v>
      </c>
      <c r="I929" s="649">
        <v>32.656</v>
      </c>
      <c r="J929" s="649">
        <v>29.249</v>
      </c>
      <c r="K929" s="649">
        <v>0.998</v>
      </c>
      <c r="L929" s="649">
        <v>-1.0</v>
      </c>
      <c r="M929" s="649">
        <v>-1.0</v>
      </c>
      <c r="N929" s="649">
        <v>-1.0</v>
      </c>
      <c r="O929" s="649">
        <v>-1.0</v>
      </c>
      <c r="P929" s="649">
        <v>-1.0</v>
      </c>
      <c r="Q929" s="649">
        <v>1.0</v>
      </c>
      <c r="R929" s="649">
        <v>1.0</v>
      </c>
      <c r="S929" s="649">
        <v>-1.0</v>
      </c>
      <c r="T929" s="649">
        <v>29.4</v>
      </c>
      <c r="U929" s="649">
        <v>29.398</v>
      </c>
      <c r="V929" s="649">
        <v>29.308</v>
      </c>
    </row>
    <row r="930">
      <c r="A930" s="649">
        <v>3257.0</v>
      </c>
      <c r="B930" s="649">
        <v>0.0</v>
      </c>
      <c r="C930" s="649">
        <v>10.54</v>
      </c>
      <c r="D930" s="649">
        <v>6.667</v>
      </c>
      <c r="E930" s="649">
        <v>12.47</v>
      </c>
      <c r="F930" s="649">
        <v>20.6</v>
      </c>
      <c r="G930" s="649">
        <v>1.082</v>
      </c>
      <c r="H930" s="649">
        <v>-1.0</v>
      </c>
      <c r="I930" s="649">
        <v>16.418</v>
      </c>
      <c r="J930" s="649">
        <v>16.662</v>
      </c>
      <c r="K930" s="649">
        <v>1.0</v>
      </c>
      <c r="L930" s="649">
        <v>-1.0</v>
      </c>
      <c r="M930" s="649">
        <v>-1.0</v>
      </c>
      <c r="N930" s="649">
        <v>-1.0</v>
      </c>
      <c r="O930" s="649">
        <v>-1.0</v>
      </c>
      <c r="P930" s="649">
        <v>-1.0</v>
      </c>
      <c r="Q930" s="649">
        <v>1.0</v>
      </c>
      <c r="R930" s="649">
        <v>1.0</v>
      </c>
      <c r="S930" s="649">
        <v>-1.0</v>
      </c>
      <c r="T930" s="649">
        <v>16.795</v>
      </c>
      <c r="U930" s="649">
        <v>16.778</v>
      </c>
      <c r="V930" s="649">
        <v>16.728</v>
      </c>
    </row>
    <row r="931">
      <c r="A931" s="649">
        <v>3258.0</v>
      </c>
      <c r="B931" s="649">
        <v>0.0</v>
      </c>
      <c r="C931" s="649">
        <v>10.54</v>
      </c>
      <c r="D931" s="649">
        <v>6.667</v>
      </c>
      <c r="E931" s="649">
        <v>12.47</v>
      </c>
      <c r="F931" s="649">
        <v>20.6</v>
      </c>
      <c r="G931" s="649">
        <v>3.867</v>
      </c>
      <c r="H931" s="649">
        <v>-1.0</v>
      </c>
      <c r="I931" s="649">
        <v>17.097</v>
      </c>
      <c r="J931" s="649">
        <v>58.1</v>
      </c>
      <c r="K931" s="649">
        <v>0.995</v>
      </c>
      <c r="L931" s="649">
        <v>-1.0</v>
      </c>
      <c r="M931" s="649">
        <v>-1.0</v>
      </c>
      <c r="N931" s="649">
        <v>-1.0</v>
      </c>
      <c r="O931" s="649">
        <v>-1.0</v>
      </c>
      <c r="P931" s="649">
        <v>-1.0</v>
      </c>
      <c r="Q931" s="649">
        <v>1.0</v>
      </c>
      <c r="R931" s="649">
        <v>1.0</v>
      </c>
      <c r="S931" s="649">
        <v>-1.0</v>
      </c>
      <c r="T931" s="649">
        <v>58.629</v>
      </c>
      <c r="U931" s="649">
        <v>62.521</v>
      </c>
      <c r="V931" s="649">
        <v>58.558</v>
      </c>
    </row>
    <row r="932">
      <c r="A932" s="649">
        <v>3260.0</v>
      </c>
      <c r="B932" s="649">
        <v>0.0</v>
      </c>
      <c r="C932" s="649">
        <v>8.454</v>
      </c>
      <c r="D932" s="649">
        <v>4.726</v>
      </c>
      <c r="E932" s="649">
        <v>16.75</v>
      </c>
      <c r="F932" s="649">
        <v>18.98</v>
      </c>
      <c r="G932" s="649">
        <v>4.148</v>
      </c>
      <c r="H932" s="649">
        <v>2.01</v>
      </c>
      <c r="I932" s="649">
        <v>17.09</v>
      </c>
      <c r="J932" s="649">
        <v>66.361</v>
      </c>
      <c r="K932" s="649">
        <v>0.994</v>
      </c>
      <c r="L932" s="649">
        <v>-1.0</v>
      </c>
      <c r="M932" s="649">
        <v>-1.0</v>
      </c>
      <c r="N932" s="649">
        <v>-1.0</v>
      </c>
      <c r="O932" s="649">
        <v>-1.0</v>
      </c>
      <c r="P932" s="649">
        <v>-1.0</v>
      </c>
      <c r="Q932" s="649">
        <v>1.0</v>
      </c>
      <c r="R932" s="649">
        <v>1.0</v>
      </c>
      <c r="S932" s="649">
        <v>-1.0</v>
      </c>
      <c r="T932" s="650" t="s">
        <v>1143</v>
      </c>
      <c r="U932" s="649">
        <v>66.626</v>
      </c>
      <c r="V932" s="651"/>
    </row>
    <row r="933">
      <c r="A933" s="649">
        <v>3261.0</v>
      </c>
      <c r="B933" s="649">
        <v>0.0</v>
      </c>
      <c r="C933" s="649">
        <v>8.455</v>
      </c>
      <c r="D933" s="649">
        <v>4.726</v>
      </c>
      <c r="E933" s="649">
        <v>16.75</v>
      </c>
      <c r="F933" s="649">
        <v>18.98</v>
      </c>
      <c r="G933" s="649">
        <v>3.75</v>
      </c>
      <c r="H933" s="649">
        <v>2.01</v>
      </c>
      <c r="I933" s="649">
        <v>17.274</v>
      </c>
      <c r="J933" s="649">
        <v>60.842</v>
      </c>
      <c r="K933" s="649">
        <v>0.995</v>
      </c>
      <c r="L933" s="649">
        <v>-1.0</v>
      </c>
      <c r="M933" s="649">
        <v>-1.0</v>
      </c>
      <c r="N933" s="649">
        <v>-1.0</v>
      </c>
      <c r="O933" s="649">
        <v>-1.0</v>
      </c>
      <c r="P933" s="649">
        <v>-1.0</v>
      </c>
      <c r="Q933" s="649">
        <v>1.0</v>
      </c>
      <c r="R933" s="649">
        <v>1.0</v>
      </c>
      <c r="S933" s="649">
        <v>-1.0</v>
      </c>
      <c r="T933" s="650" t="s">
        <v>1144</v>
      </c>
      <c r="U933" s="649">
        <v>61.073</v>
      </c>
      <c r="V933" s="651"/>
    </row>
    <row r="934">
      <c r="A934" s="649">
        <v>3262.0</v>
      </c>
      <c r="B934" s="649">
        <v>0.0</v>
      </c>
      <c r="C934" s="649">
        <v>8.454</v>
      </c>
      <c r="D934" s="649">
        <v>4.726</v>
      </c>
      <c r="E934" s="649">
        <v>16.75</v>
      </c>
      <c r="F934" s="649">
        <v>18.98</v>
      </c>
      <c r="G934" s="649">
        <v>3.953</v>
      </c>
      <c r="H934" s="649">
        <v>2.01</v>
      </c>
      <c r="I934" s="649">
        <v>17.0</v>
      </c>
      <c r="J934" s="649">
        <v>61.845</v>
      </c>
      <c r="K934" s="649">
        <v>0.994</v>
      </c>
      <c r="L934" s="649">
        <v>-1.0</v>
      </c>
      <c r="M934" s="649">
        <v>-1.0</v>
      </c>
      <c r="N934" s="649">
        <v>-1.0</v>
      </c>
      <c r="O934" s="649">
        <v>-1.0</v>
      </c>
      <c r="P934" s="649">
        <v>-1.0</v>
      </c>
      <c r="Q934" s="649">
        <v>1.0</v>
      </c>
      <c r="R934" s="649">
        <v>1.0</v>
      </c>
      <c r="S934" s="649">
        <v>-1.0</v>
      </c>
      <c r="T934" s="650" t="s">
        <v>1145</v>
      </c>
      <c r="U934" s="649">
        <v>62.161</v>
      </c>
      <c r="V934" s="651"/>
    </row>
    <row r="935">
      <c r="A935" s="649">
        <v>3263.0</v>
      </c>
      <c r="B935" s="649">
        <v>0.0</v>
      </c>
      <c r="C935" s="649">
        <v>8.455</v>
      </c>
      <c r="D935" s="649">
        <v>4.726</v>
      </c>
      <c r="E935" s="649">
        <v>16.75</v>
      </c>
      <c r="F935" s="649">
        <v>18.98</v>
      </c>
      <c r="G935" s="649">
        <v>4.02</v>
      </c>
      <c r="H935" s="649">
        <v>2.01</v>
      </c>
      <c r="I935" s="649">
        <v>16.99</v>
      </c>
      <c r="J935" s="649">
        <v>63.225</v>
      </c>
      <c r="K935" s="649">
        <v>0.995</v>
      </c>
      <c r="L935" s="649">
        <v>-1.0</v>
      </c>
      <c r="M935" s="649">
        <v>-1.0</v>
      </c>
      <c r="N935" s="649">
        <v>-1.0</v>
      </c>
      <c r="O935" s="649">
        <v>-1.0</v>
      </c>
      <c r="P935" s="649">
        <v>-1.0</v>
      </c>
      <c r="Q935" s="649">
        <v>1.0</v>
      </c>
      <c r="R935" s="649">
        <v>1.0</v>
      </c>
      <c r="S935" s="649">
        <v>-1.0</v>
      </c>
      <c r="T935" s="649">
        <v>63.936</v>
      </c>
      <c r="U935" s="649">
        <v>69.831</v>
      </c>
      <c r="V935" s="649">
        <v>63.523</v>
      </c>
    </row>
    <row r="936">
      <c r="A936" s="649">
        <v>3264.0</v>
      </c>
      <c r="B936" s="649">
        <v>0.0</v>
      </c>
      <c r="C936" s="649">
        <v>8.455</v>
      </c>
      <c r="D936" s="649">
        <v>4.726</v>
      </c>
      <c r="E936" s="649">
        <v>16.75</v>
      </c>
      <c r="F936" s="649">
        <v>18.98</v>
      </c>
      <c r="G936" s="649">
        <v>1.381</v>
      </c>
      <c r="H936" s="649">
        <v>2.01</v>
      </c>
      <c r="I936" s="649">
        <v>11.615</v>
      </c>
      <c r="J936" s="649">
        <v>15.664</v>
      </c>
      <c r="K936" s="649">
        <v>0.999</v>
      </c>
      <c r="L936" s="649">
        <v>-1.0</v>
      </c>
      <c r="M936" s="649">
        <v>-1.0</v>
      </c>
      <c r="N936" s="649">
        <v>-1.0</v>
      </c>
      <c r="O936" s="649">
        <v>-1.0</v>
      </c>
      <c r="P936" s="649">
        <v>-1.0</v>
      </c>
      <c r="Q936" s="649">
        <v>1.0</v>
      </c>
      <c r="R936" s="649">
        <v>1.0</v>
      </c>
      <c r="S936" s="649">
        <v>-1.0</v>
      </c>
      <c r="T936" s="649">
        <v>15.857</v>
      </c>
      <c r="U936" s="649">
        <v>15.868</v>
      </c>
      <c r="V936" s="649">
        <v>15.698</v>
      </c>
    </row>
    <row r="937">
      <c r="A937" s="649">
        <v>3265.0</v>
      </c>
      <c r="B937" s="649">
        <v>0.0</v>
      </c>
      <c r="C937" s="649">
        <v>8.455</v>
      </c>
      <c r="D937" s="649">
        <v>4.726</v>
      </c>
      <c r="E937" s="649">
        <v>16.75</v>
      </c>
      <c r="F937" s="649">
        <v>18.98</v>
      </c>
      <c r="G937" s="649">
        <v>1.281</v>
      </c>
      <c r="H937" s="649">
        <v>2.01</v>
      </c>
      <c r="I937" s="649">
        <v>5.946</v>
      </c>
      <c r="J937" s="649">
        <v>7.213</v>
      </c>
      <c r="K937" s="649">
        <v>1.0</v>
      </c>
      <c r="L937" s="649">
        <v>-1.0</v>
      </c>
      <c r="M937" s="649">
        <v>-1.0</v>
      </c>
      <c r="N937" s="649">
        <v>-1.0</v>
      </c>
      <c r="O937" s="649">
        <v>-1.0</v>
      </c>
      <c r="P937" s="649">
        <v>-1.0</v>
      </c>
      <c r="Q937" s="649">
        <v>1.0</v>
      </c>
      <c r="R937" s="649">
        <v>1.0</v>
      </c>
      <c r="S937" s="649">
        <v>-1.0</v>
      </c>
      <c r="T937" s="649">
        <v>7.335</v>
      </c>
      <c r="U937" s="649">
        <v>7.332</v>
      </c>
      <c r="V937" s="649">
        <v>7.28</v>
      </c>
    </row>
    <row r="938">
      <c r="A938" s="649">
        <v>3266.0</v>
      </c>
      <c r="B938" s="649">
        <v>0.0</v>
      </c>
      <c r="C938" s="649">
        <v>8.455</v>
      </c>
      <c r="D938" s="649">
        <v>4.726</v>
      </c>
      <c r="E938" s="649">
        <v>16.75</v>
      </c>
      <c r="F938" s="649">
        <v>18.98</v>
      </c>
      <c r="G938" s="649">
        <v>1.353</v>
      </c>
      <c r="H938" s="649">
        <v>2.01</v>
      </c>
      <c r="I938" s="649">
        <v>17.284</v>
      </c>
      <c r="J938" s="649">
        <v>22.055</v>
      </c>
      <c r="K938" s="649">
        <v>-0.339</v>
      </c>
      <c r="L938" s="649">
        <v>-1.0</v>
      </c>
      <c r="M938" s="649">
        <v>-1.0</v>
      </c>
      <c r="N938" s="649">
        <v>3.0</v>
      </c>
      <c r="O938" s="649">
        <v>-1.0</v>
      </c>
      <c r="P938" s="649">
        <v>-1.0</v>
      </c>
      <c r="Q938" s="649">
        <v>-1.0</v>
      </c>
      <c r="R938" s="649">
        <v>1.0</v>
      </c>
      <c r="S938" s="649">
        <v>-1.0</v>
      </c>
      <c r="T938" s="649">
        <v>22.301</v>
      </c>
      <c r="U938" s="649">
        <v>22.317</v>
      </c>
      <c r="V938" s="649">
        <v>22.131</v>
      </c>
    </row>
    <row r="939">
      <c r="A939" s="649">
        <v>3267.0</v>
      </c>
      <c r="B939" s="649">
        <v>0.0</v>
      </c>
      <c r="C939" s="649">
        <v>8.455</v>
      </c>
      <c r="D939" s="649">
        <v>4.726</v>
      </c>
      <c r="E939" s="649">
        <v>16.75</v>
      </c>
      <c r="F939" s="649">
        <v>18.98</v>
      </c>
      <c r="G939" s="649">
        <v>2.696</v>
      </c>
      <c r="H939" s="649">
        <v>2.01</v>
      </c>
      <c r="I939" s="649">
        <v>11.607</v>
      </c>
      <c r="J939" s="649">
        <v>29.663</v>
      </c>
      <c r="K939" s="649">
        <v>-0.982</v>
      </c>
      <c r="L939" s="649">
        <v>-1.0</v>
      </c>
      <c r="M939" s="649">
        <v>-1.0</v>
      </c>
      <c r="N939" s="649">
        <v>-1.0</v>
      </c>
      <c r="O939" s="649">
        <v>1.0</v>
      </c>
      <c r="P939" s="649">
        <v>-1.0</v>
      </c>
      <c r="Q939" s="649">
        <v>-1.0</v>
      </c>
      <c r="R939" s="649">
        <v>1.0</v>
      </c>
      <c r="S939" s="649">
        <v>-1.0</v>
      </c>
      <c r="T939" s="649">
        <v>30.062</v>
      </c>
      <c r="U939" s="649">
        <v>30.029</v>
      </c>
      <c r="V939" s="649">
        <v>29.81</v>
      </c>
    </row>
    <row r="940">
      <c r="A940" s="649">
        <v>3268.0</v>
      </c>
      <c r="B940" s="649">
        <v>0.0</v>
      </c>
      <c r="C940" s="649">
        <v>8.458</v>
      </c>
      <c r="D940" s="649">
        <v>4.726</v>
      </c>
      <c r="E940" s="649">
        <v>16.75</v>
      </c>
      <c r="F940" s="649">
        <v>18.98</v>
      </c>
      <c r="G940" s="649">
        <v>1.314</v>
      </c>
      <c r="H940" s="649">
        <v>2.01</v>
      </c>
      <c r="I940" s="649">
        <v>6.035</v>
      </c>
      <c r="J940" s="649">
        <v>7.688</v>
      </c>
      <c r="K940" s="649">
        <v>0.999</v>
      </c>
      <c r="L940" s="649">
        <v>-1.0</v>
      </c>
      <c r="M940" s="649">
        <v>-1.0</v>
      </c>
      <c r="N940" s="649">
        <v>-1.0</v>
      </c>
      <c r="O940" s="649">
        <v>-1.0</v>
      </c>
      <c r="P940" s="649">
        <v>-1.0</v>
      </c>
      <c r="Q940" s="649">
        <v>1.0</v>
      </c>
      <c r="R940" s="649">
        <v>1.0</v>
      </c>
      <c r="S940" s="649">
        <v>-1.0</v>
      </c>
      <c r="T940" s="649">
        <v>7.814</v>
      </c>
      <c r="U940" s="649">
        <v>7.806</v>
      </c>
      <c r="V940" s="649">
        <v>7.728</v>
      </c>
    </row>
    <row r="941">
      <c r="A941" s="649">
        <v>3269.0</v>
      </c>
      <c r="B941" s="649">
        <v>0.0</v>
      </c>
      <c r="C941" s="649">
        <v>8.455</v>
      </c>
      <c r="D941" s="649">
        <v>4.726</v>
      </c>
      <c r="E941" s="649">
        <v>16.75</v>
      </c>
      <c r="F941" s="649">
        <v>18.98</v>
      </c>
      <c r="G941" s="649">
        <v>0.809</v>
      </c>
      <c r="H941" s="649">
        <v>2.01</v>
      </c>
      <c r="I941" s="649">
        <v>17.093</v>
      </c>
      <c r="J941" s="649">
        <v>13.36</v>
      </c>
      <c r="K941" s="649">
        <v>0.999</v>
      </c>
      <c r="L941" s="649">
        <v>-1.0</v>
      </c>
      <c r="M941" s="649">
        <v>-1.0</v>
      </c>
      <c r="N941" s="649">
        <v>-1.0</v>
      </c>
      <c r="O941" s="649">
        <v>-1.0</v>
      </c>
      <c r="P941" s="649">
        <v>-1.0</v>
      </c>
      <c r="Q941" s="649">
        <v>5.0</v>
      </c>
      <c r="R941" s="649">
        <v>1.0</v>
      </c>
      <c r="S941" s="649">
        <v>-1.0</v>
      </c>
      <c r="T941" s="649">
        <v>13.504</v>
      </c>
      <c r="U941" s="649">
        <v>13.501</v>
      </c>
      <c r="V941" s="649">
        <v>13.387</v>
      </c>
    </row>
    <row r="942">
      <c r="A942" s="649">
        <v>3270.0</v>
      </c>
      <c r="B942" s="649">
        <v>0.0</v>
      </c>
      <c r="C942" s="649">
        <v>8.458</v>
      </c>
      <c r="D942" s="649">
        <v>4.726</v>
      </c>
      <c r="E942" s="649">
        <v>16.75</v>
      </c>
      <c r="F942" s="649">
        <v>17.08</v>
      </c>
      <c r="G942" s="649">
        <v>4.541</v>
      </c>
      <c r="H942" s="649">
        <v>1.01</v>
      </c>
      <c r="I942" s="650" t="s">
        <v>1146</v>
      </c>
      <c r="J942" s="649">
        <v>0.997</v>
      </c>
      <c r="K942" s="649">
        <v>-1.0</v>
      </c>
      <c r="L942" s="649">
        <v>-1.0</v>
      </c>
      <c r="M942" s="649">
        <v>-1.0</v>
      </c>
      <c r="N942" s="649">
        <v>-1.0</v>
      </c>
      <c r="O942" s="649">
        <v>-1.0</v>
      </c>
      <c r="P942" s="649">
        <v>1.0</v>
      </c>
      <c r="Q942" s="649">
        <v>1.0</v>
      </c>
      <c r="R942" s="650" t="s">
        <v>1147</v>
      </c>
      <c r="U942" s="651"/>
      <c r="V942" s="651"/>
    </row>
    <row r="943">
      <c r="A943" s="649">
        <v>3271.0</v>
      </c>
      <c r="B943" s="649">
        <v>0.0</v>
      </c>
      <c r="C943" s="649">
        <v>8.455</v>
      </c>
      <c r="D943" s="649">
        <v>4.726</v>
      </c>
      <c r="E943" s="649">
        <v>16.75</v>
      </c>
      <c r="F943" s="649">
        <v>17.08</v>
      </c>
      <c r="G943" s="649">
        <v>4.722</v>
      </c>
      <c r="H943" s="649">
        <v>1.01</v>
      </c>
      <c r="I943" s="650" t="s">
        <v>1148</v>
      </c>
      <c r="J943" s="649">
        <v>0.997</v>
      </c>
      <c r="K943" s="649">
        <v>-1.0</v>
      </c>
      <c r="L943" s="649">
        <v>-1.0</v>
      </c>
      <c r="M943" s="649">
        <v>-1.0</v>
      </c>
      <c r="N943" s="649">
        <v>-1.0</v>
      </c>
      <c r="O943" s="649">
        <v>-1.0</v>
      </c>
      <c r="P943" s="649">
        <v>1.0</v>
      </c>
      <c r="Q943" s="649">
        <v>1.0</v>
      </c>
      <c r="R943" s="650" t="s">
        <v>1149</v>
      </c>
      <c r="U943" s="651"/>
      <c r="V943" s="651"/>
    </row>
    <row r="944">
      <c r="A944" s="649">
        <v>3272.0</v>
      </c>
      <c r="B944" s="649">
        <v>0.0</v>
      </c>
      <c r="C944" s="649">
        <v>8.454</v>
      </c>
      <c r="D944" s="649">
        <v>4.726</v>
      </c>
      <c r="E944" s="649">
        <v>16.75</v>
      </c>
      <c r="F944" s="649">
        <v>17.08</v>
      </c>
      <c r="G944" s="649">
        <v>1.374</v>
      </c>
      <c r="H944" s="649">
        <v>1.01</v>
      </c>
      <c r="I944" s="649">
        <v>22.87</v>
      </c>
      <c r="J944" s="649">
        <v>29.917</v>
      </c>
      <c r="K944" s="649">
        <v>0.985</v>
      </c>
      <c r="L944" s="649">
        <v>-1.0</v>
      </c>
      <c r="M944" s="649">
        <v>-1.0</v>
      </c>
      <c r="N944" s="649">
        <v>-1.0</v>
      </c>
      <c r="O944" s="649">
        <v>-1.0</v>
      </c>
      <c r="P944" s="649">
        <v>-1.0</v>
      </c>
      <c r="Q944" s="649">
        <v>1.0</v>
      </c>
      <c r="R944" s="649">
        <v>1.0</v>
      </c>
      <c r="S944" s="649">
        <v>-1.0</v>
      </c>
      <c r="T944" s="649">
        <v>30.223</v>
      </c>
      <c r="U944" s="649">
        <v>30.224</v>
      </c>
      <c r="V944" s="649">
        <v>29.985</v>
      </c>
    </row>
    <row r="945">
      <c r="A945" s="649">
        <v>3273.0</v>
      </c>
      <c r="B945" s="649">
        <v>0.0</v>
      </c>
      <c r="C945" s="649">
        <v>8.454</v>
      </c>
      <c r="D945" s="649">
        <v>4.726</v>
      </c>
      <c r="E945" s="649">
        <v>16.75</v>
      </c>
      <c r="F945" s="649">
        <v>17.08</v>
      </c>
      <c r="G945" s="649">
        <v>1.509</v>
      </c>
      <c r="H945" s="649">
        <v>1.01</v>
      </c>
      <c r="I945" s="649">
        <v>11.487</v>
      </c>
      <c r="J945" s="649">
        <v>16.093</v>
      </c>
      <c r="K945" s="649">
        <v>0.991</v>
      </c>
      <c r="L945" s="649">
        <v>-1.0</v>
      </c>
      <c r="M945" s="649">
        <v>-1.0</v>
      </c>
      <c r="N945" s="649">
        <v>-1.0</v>
      </c>
      <c r="O945" s="649">
        <v>-1.0</v>
      </c>
      <c r="P945" s="649">
        <v>-1.0</v>
      </c>
      <c r="Q945" s="649">
        <v>1.0</v>
      </c>
      <c r="R945" s="649">
        <v>1.0</v>
      </c>
      <c r="S945" s="649">
        <v>-1.0</v>
      </c>
      <c r="T945" s="649">
        <v>16.306</v>
      </c>
      <c r="U945" s="649">
        <v>16.293</v>
      </c>
      <c r="V945" s="649">
        <v>16.203</v>
      </c>
    </row>
    <row r="946">
      <c r="A946" s="649">
        <v>3274.0</v>
      </c>
      <c r="B946" s="649">
        <v>0.0</v>
      </c>
      <c r="C946" s="649">
        <v>8.454</v>
      </c>
      <c r="D946" s="649">
        <v>4.726</v>
      </c>
      <c r="E946" s="649">
        <v>16.75</v>
      </c>
      <c r="F946" s="649">
        <v>17.08</v>
      </c>
      <c r="G946" s="649">
        <v>1.387</v>
      </c>
      <c r="H946" s="649">
        <v>1.01</v>
      </c>
      <c r="I946" s="649">
        <v>33.488</v>
      </c>
      <c r="J946" s="649">
        <v>43.5</v>
      </c>
      <c r="K946" s="649">
        <v>-0.337</v>
      </c>
      <c r="L946" s="649">
        <v>-1.0</v>
      </c>
      <c r="M946" s="649">
        <v>-1.0</v>
      </c>
      <c r="N946" s="649">
        <v>3.0</v>
      </c>
      <c r="O946" s="649">
        <v>-1.0</v>
      </c>
      <c r="P946" s="649">
        <v>-1.0</v>
      </c>
      <c r="Q946" s="649">
        <v>-1.0</v>
      </c>
      <c r="R946" s="649">
        <v>1.0</v>
      </c>
      <c r="S946" s="649">
        <v>-1.0</v>
      </c>
      <c r="T946" s="649">
        <v>43.865</v>
      </c>
      <c r="U946" s="649">
        <v>43.89</v>
      </c>
      <c r="V946" s="649">
        <v>43.588</v>
      </c>
    </row>
    <row r="947">
      <c r="A947" s="649">
        <v>3275.0</v>
      </c>
      <c r="B947" s="649">
        <v>0.0</v>
      </c>
      <c r="C947" s="649">
        <v>8.455</v>
      </c>
      <c r="D947" s="649">
        <v>4.726</v>
      </c>
      <c r="E947" s="649">
        <v>16.75</v>
      </c>
      <c r="F947" s="649">
        <v>17.08</v>
      </c>
      <c r="G947" s="649">
        <v>1.903</v>
      </c>
      <c r="H947" s="649">
        <v>1.01</v>
      </c>
      <c r="I947" s="649">
        <v>22.198</v>
      </c>
      <c r="J947" s="649">
        <v>21.817</v>
      </c>
      <c r="K947" s="649">
        <v>-0.999</v>
      </c>
      <c r="L947" s="649">
        <v>-1.0</v>
      </c>
      <c r="M947" s="649">
        <v>-1.0</v>
      </c>
      <c r="N947" s="649">
        <v>-1.0</v>
      </c>
      <c r="O947" s="649">
        <v>1.0</v>
      </c>
      <c r="P947" s="649">
        <v>-1.0</v>
      </c>
      <c r="Q947" s="649">
        <v>-1.0</v>
      </c>
      <c r="R947" s="649">
        <v>1.0</v>
      </c>
      <c r="S947" s="649">
        <v>-1.0</v>
      </c>
      <c r="T947" s="649">
        <v>22.26</v>
      </c>
      <c r="U947" s="649">
        <v>22.252</v>
      </c>
      <c r="V947" s="649">
        <v>22.719</v>
      </c>
    </row>
    <row r="948">
      <c r="A948" s="649">
        <v>3276.0</v>
      </c>
      <c r="B948" s="649">
        <v>0.0</v>
      </c>
      <c r="C948" s="649">
        <v>8.457</v>
      </c>
      <c r="D948" s="649">
        <v>4.726</v>
      </c>
      <c r="E948" s="649">
        <v>16.75</v>
      </c>
      <c r="F948" s="649">
        <v>17.08</v>
      </c>
      <c r="G948" s="649">
        <v>1.505</v>
      </c>
      <c r="H948" s="649">
        <v>1.01</v>
      </c>
      <c r="I948" s="649">
        <v>22.194</v>
      </c>
      <c r="J948" s="649">
        <v>31.233</v>
      </c>
      <c r="K948" s="649">
        <v>-0.998</v>
      </c>
      <c r="L948" s="649">
        <v>-1.0</v>
      </c>
      <c r="M948" s="649">
        <v>-1.0</v>
      </c>
      <c r="N948" s="649">
        <v>-1.0</v>
      </c>
      <c r="O948" s="649">
        <v>1.0</v>
      </c>
      <c r="P948" s="649">
        <v>-1.0</v>
      </c>
      <c r="Q948" s="649">
        <v>-1.0</v>
      </c>
      <c r="R948" s="649">
        <v>1.0</v>
      </c>
      <c r="S948" s="649">
        <v>-1.0</v>
      </c>
      <c r="T948" s="649">
        <v>31.556</v>
      </c>
      <c r="U948" s="649">
        <v>31.556</v>
      </c>
      <c r="V948" s="649">
        <v>31.331</v>
      </c>
    </row>
    <row r="949">
      <c r="A949" s="649">
        <v>3277.0</v>
      </c>
      <c r="B949" s="649">
        <v>0.0</v>
      </c>
      <c r="C949" s="649">
        <v>8.457</v>
      </c>
      <c r="D949" s="649">
        <v>4.726</v>
      </c>
      <c r="E949" s="649">
        <v>16.75</v>
      </c>
      <c r="F949" s="649">
        <v>17.08</v>
      </c>
      <c r="G949" s="649">
        <v>1.195</v>
      </c>
      <c r="H949" s="649">
        <v>1.01</v>
      </c>
      <c r="I949" s="649">
        <v>11.638</v>
      </c>
      <c r="J949" s="649">
        <v>13.413</v>
      </c>
      <c r="K949" s="649">
        <v>0.999</v>
      </c>
      <c r="L949" s="649">
        <v>-1.0</v>
      </c>
      <c r="M949" s="649">
        <v>-1.0</v>
      </c>
      <c r="N949" s="649">
        <v>-1.0</v>
      </c>
      <c r="O949" s="649">
        <v>-1.0</v>
      </c>
      <c r="P949" s="649">
        <v>-1.0</v>
      </c>
      <c r="Q949" s="649">
        <v>1.0</v>
      </c>
      <c r="R949" s="649">
        <v>1.0</v>
      </c>
      <c r="S949" s="649">
        <v>-1.0</v>
      </c>
      <c r="T949" s="649">
        <v>13.588</v>
      </c>
      <c r="U949" s="649">
        <v>13.575</v>
      </c>
      <c r="V949" s="649">
        <v>13.455</v>
      </c>
    </row>
    <row r="950">
      <c r="A950" s="649">
        <v>3278.0</v>
      </c>
      <c r="B950" s="649">
        <v>0.0</v>
      </c>
      <c r="C950" s="649">
        <v>8.457</v>
      </c>
      <c r="D950" s="649">
        <v>4.726</v>
      </c>
      <c r="E950" s="649">
        <v>16.75</v>
      </c>
      <c r="F950" s="649">
        <v>17.08</v>
      </c>
      <c r="G950" s="649">
        <v>0.625</v>
      </c>
      <c r="H950" s="649">
        <v>1.01</v>
      </c>
      <c r="I950" s="649">
        <v>33.876</v>
      </c>
      <c r="J950" s="649">
        <v>20.485</v>
      </c>
      <c r="K950" s="649">
        <v>0.996</v>
      </c>
      <c r="L950" s="649">
        <v>-1.0</v>
      </c>
      <c r="M950" s="649">
        <v>-1.0</v>
      </c>
      <c r="N950" s="649">
        <v>-1.0</v>
      </c>
      <c r="O950" s="649">
        <v>-1.0</v>
      </c>
      <c r="P950" s="649">
        <v>-1.0</v>
      </c>
      <c r="Q950" s="649">
        <v>3.0</v>
      </c>
      <c r="R950" s="649">
        <v>1.0</v>
      </c>
      <c r="S950" s="649">
        <v>-1.0</v>
      </c>
      <c r="T950" s="649">
        <v>20.649</v>
      </c>
      <c r="U950" s="649">
        <v>20.654</v>
      </c>
      <c r="V950" s="649">
        <v>20.505</v>
      </c>
    </row>
    <row r="951">
      <c r="A951" s="649">
        <v>3279.0</v>
      </c>
      <c r="B951" s="649">
        <v>0.0</v>
      </c>
      <c r="C951" s="649">
        <v>8.457</v>
      </c>
      <c r="D951" s="649">
        <v>4.726</v>
      </c>
      <c r="E951" s="649">
        <v>16.75</v>
      </c>
      <c r="F951" s="649">
        <v>17.08</v>
      </c>
      <c r="G951" s="649">
        <v>0.941</v>
      </c>
      <c r="H951" s="649">
        <v>26.98</v>
      </c>
      <c r="I951" s="649">
        <v>30.526</v>
      </c>
      <c r="J951" s="649">
        <v>25.913</v>
      </c>
      <c r="K951" s="649">
        <v>0.998</v>
      </c>
      <c r="L951" s="649">
        <v>-1.0</v>
      </c>
      <c r="M951" s="649">
        <v>-1.0</v>
      </c>
      <c r="N951" s="649">
        <v>-1.0</v>
      </c>
      <c r="O951" s="649">
        <v>-1.0</v>
      </c>
      <c r="P951" s="649">
        <v>-1.0</v>
      </c>
      <c r="Q951" s="649">
        <v>1.0</v>
      </c>
      <c r="R951" s="649">
        <v>1.0</v>
      </c>
      <c r="S951" s="649">
        <v>-1.0</v>
      </c>
      <c r="T951" s="649">
        <v>26.144</v>
      </c>
      <c r="U951" s="649">
        <v>26.15</v>
      </c>
      <c r="V951" s="649">
        <v>26.005</v>
      </c>
    </row>
    <row r="952">
      <c r="A952" s="649">
        <v>3280.0</v>
      </c>
      <c r="B952" s="649">
        <v>0.0</v>
      </c>
      <c r="C952" s="649">
        <v>8.457</v>
      </c>
      <c r="D952" s="649">
        <v>4.726</v>
      </c>
      <c r="E952" s="649">
        <v>16.75</v>
      </c>
      <c r="F952" s="649">
        <v>17.08</v>
      </c>
      <c r="G952" s="649">
        <v>0.916</v>
      </c>
      <c r="H952" s="649">
        <v>26.98</v>
      </c>
      <c r="I952" s="649">
        <v>17.368</v>
      </c>
      <c r="J952" s="649">
        <v>15.812</v>
      </c>
      <c r="K952" s="649">
        <v>1.0</v>
      </c>
      <c r="L952" s="649">
        <v>-1.0</v>
      </c>
      <c r="M952" s="649">
        <v>-1.0</v>
      </c>
      <c r="N952" s="649">
        <v>-1.0</v>
      </c>
      <c r="O952" s="649">
        <v>-1.0</v>
      </c>
      <c r="P952" s="649">
        <v>-1.0</v>
      </c>
      <c r="Q952" s="649">
        <v>1.0</v>
      </c>
      <c r="R952" s="649">
        <v>1.0</v>
      </c>
      <c r="S952" s="649">
        <v>-1.0</v>
      </c>
      <c r="T952" s="649">
        <v>15.979</v>
      </c>
      <c r="U952" s="649">
        <v>15.972</v>
      </c>
      <c r="V952" s="649">
        <v>15.818</v>
      </c>
    </row>
    <row r="953">
      <c r="A953" s="649">
        <v>3281.0</v>
      </c>
      <c r="B953" s="649">
        <v>0.0</v>
      </c>
      <c r="C953" s="649">
        <v>8.455</v>
      </c>
      <c r="D953" s="649">
        <v>4.726</v>
      </c>
      <c r="E953" s="649">
        <v>16.75</v>
      </c>
      <c r="F953" s="649">
        <v>17.08</v>
      </c>
      <c r="G953" s="649">
        <v>3.73</v>
      </c>
      <c r="H953" s="649">
        <v>2.01</v>
      </c>
      <c r="I953" s="649">
        <v>14.253</v>
      </c>
      <c r="J953" s="649">
        <v>47.884</v>
      </c>
      <c r="K953" s="649">
        <v>0.995</v>
      </c>
      <c r="L953" s="649">
        <v>-1.0</v>
      </c>
      <c r="M953" s="649">
        <v>-1.0</v>
      </c>
      <c r="N953" s="649">
        <v>-1.0</v>
      </c>
      <c r="O953" s="649">
        <v>-1.0</v>
      </c>
      <c r="P953" s="649">
        <v>-1.0</v>
      </c>
      <c r="Q953" s="649">
        <v>1.0</v>
      </c>
      <c r="R953" s="649">
        <v>1.0</v>
      </c>
      <c r="S953" s="649">
        <v>-1.0</v>
      </c>
      <c r="T953" s="649">
        <v>48.495</v>
      </c>
      <c r="U953" s="649">
        <v>48.47</v>
      </c>
      <c r="V953" s="649">
        <v>48.256</v>
      </c>
    </row>
    <row r="954">
      <c r="A954" s="649">
        <v>3282.0</v>
      </c>
      <c r="B954" s="649">
        <v>0.0</v>
      </c>
      <c r="C954" s="649">
        <v>8.457</v>
      </c>
      <c r="D954" s="649">
        <v>4.726</v>
      </c>
      <c r="E954" s="649">
        <v>16.75</v>
      </c>
      <c r="F954" s="649">
        <v>17.08</v>
      </c>
      <c r="G954" s="649">
        <v>3.769</v>
      </c>
      <c r="H954" s="649">
        <v>2.01</v>
      </c>
      <c r="I954" s="649">
        <v>14.203</v>
      </c>
      <c r="J954" s="649">
        <v>48.414</v>
      </c>
      <c r="K954" s="649">
        <v>0.995</v>
      </c>
      <c r="L954" s="649">
        <v>-1.0</v>
      </c>
      <c r="M954" s="649">
        <v>-1.0</v>
      </c>
      <c r="N954" s="649">
        <v>-1.0</v>
      </c>
      <c r="O954" s="649">
        <v>-1.0</v>
      </c>
      <c r="P954" s="649">
        <v>-1.0</v>
      </c>
      <c r="Q954" s="649">
        <v>1.0</v>
      </c>
      <c r="R954" s="649">
        <v>1.0</v>
      </c>
      <c r="S954" s="649">
        <v>-1.0</v>
      </c>
      <c r="T954" s="649">
        <v>48.991</v>
      </c>
      <c r="U954" s="649">
        <v>49.464</v>
      </c>
      <c r="V954" s="649">
        <v>48.774</v>
      </c>
    </row>
    <row r="955">
      <c r="A955" s="649">
        <v>3283.0</v>
      </c>
      <c r="B955" s="649">
        <v>0.0</v>
      </c>
      <c r="C955" s="649">
        <v>8.457</v>
      </c>
      <c r="D955" s="649">
        <v>4.726</v>
      </c>
      <c r="E955" s="649">
        <v>16.75</v>
      </c>
      <c r="F955" s="649">
        <v>17.08</v>
      </c>
      <c r="G955" s="649">
        <v>3.617</v>
      </c>
      <c r="H955" s="649">
        <v>2.01</v>
      </c>
      <c r="I955" s="649">
        <v>14.347</v>
      </c>
      <c r="J955" s="649">
        <v>48.294</v>
      </c>
      <c r="K955" s="649">
        <v>0.996</v>
      </c>
      <c r="L955" s="649">
        <v>-1.0</v>
      </c>
      <c r="M955" s="649">
        <v>-1.0</v>
      </c>
      <c r="N955" s="649">
        <v>-1.0</v>
      </c>
      <c r="O955" s="649">
        <v>-1.0</v>
      </c>
      <c r="P955" s="649">
        <v>-1.0</v>
      </c>
      <c r="Q955" s="649">
        <v>1.0</v>
      </c>
      <c r="R955" s="649">
        <v>1.0</v>
      </c>
      <c r="S955" s="649">
        <v>-1.0</v>
      </c>
      <c r="T955" s="650" t="s">
        <v>1150</v>
      </c>
      <c r="U955" s="649">
        <v>48.543</v>
      </c>
      <c r="V955" s="651"/>
    </row>
    <row r="956">
      <c r="A956" s="649">
        <v>3284.0</v>
      </c>
      <c r="B956" s="649">
        <v>0.0</v>
      </c>
      <c r="C956" s="649">
        <v>8.457</v>
      </c>
      <c r="D956" s="649">
        <v>4.726</v>
      </c>
      <c r="E956" s="649">
        <v>16.75</v>
      </c>
      <c r="F956" s="649">
        <v>17.08</v>
      </c>
      <c r="G956" s="649">
        <v>4.094</v>
      </c>
      <c r="H956" s="649">
        <v>2.01</v>
      </c>
      <c r="I956" s="649">
        <v>14.302</v>
      </c>
      <c r="J956" s="649">
        <v>52.108</v>
      </c>
      <c r="K956" s="649">
        <v>0.991</v>
      </c>
      <c r="L956" s="649">
        <v>-1.0</v>
      </c>
      <c r="M956" s="649">
        <v>-1.0</v>
      </c>
      <c r="N956" s="649">
        <v>-1.0</v>
      </c>
      <c r="O956" s="649">
        <v>-1.0</v>
      </c>
      <c r="P956" s="649">
        <v>-1.0</v>
      </c>
      <c r="Q956" s="649">
        <v>1.0</v>
      </c>
      <c r="R956" s="649">
        <v>1.0</v>
      </c>
      <c r="S956" s="649">
        <v>-1.0</v>
      </c>
      <c r="T956" s="649">
        <v>52.777</v>
      </c>
      <c r="U956" s="649">
        <v>52.689</v>
      </c>
      <c r="V956" s="649">
        <v>52.554</v>
      </c>
    </row>
    <row r="957">
      <c r="A957" s="649">
        <v>3285.0</v>
      </c>
      <c r="B957" s="649">
        <v>0.0</v>
      </c>
      <c r="C957" s="649">
        <v>8.457</v>
      </c>
      <c r="D957" s="649">
        <v>4.726</v>
      </c>
      <c r="E957" s="649">
        <v>16.75</v>
      </c>
      <c r="F957" s="649">
        <v>17.08</v>
      </c>
      <c r="G957" s="649">
        <v>3.773</v>
      </c>
      <c r="H957" s="649">
        <v>2.01</v>
      </c>
      <c r="I957" s="649">
        <v>14.341</v>
      </c>
      <c r="J957" s="649">
        <v>51.301</v>
      </c>
      <c r="K957" s="649">
        <v>0.995</v>
      </c>
      <c r="L957" s="649">
        <v>-1.0</v>
      </c>
      <c r="M957" s="649">
        <v>-1.0</v>
      </c>
      <c r="N957" s="649">
        <v>-1.0</v>
      </c>
      <c r="O957" s="649">
        <v>-1.0</v>
      </c>
      <c r="P957" s="649">
        <v>-1.0</v>
      </c>
      <c r="Q957" s="649">
        <v>1.0</v>
      </c>
      <c r="R957" s="649">
        <v>1.0</v>
      </c>
      <c r="S957" s="649">
        <v>-1.0</v>
      </c>
      <c r="T957" s="649">
        <v>51.918</v>
      </c>
      <c r="U957" s="649">
        <v>79.686</v>
      </c>
      <c r="V957" s="649">
        <v>51.493</v>
      </c>
    </row>
    <row r="958">
      <c r="A958" s="649">
        <v>3286.0</v>
      </c>
      <c r="B958" s="649">
        <v>0.0</v>
      </c>
      <c r="C958" s="649">
        <v>8.457</v>
      </c>
      <c r="D958" s="649">
        <v>4.726</v>
      </c>
      <c r="E958" s="649">
        <v>16.75</v>
      </c>
      <c r="F958" s="649">
        <v>17.08</v>
      </c>
      <c r="G958" s="649">
        <v>1.257</v>
      </c>
      <c r="H958" s="649">
        <v>2.01</v>
      </c>
      <c r="I958" s="649">
        <v>9.581</v>
      </c>
      <c r="J958" s="649">
        <v>9.812</v>
      </c>
      <c r="K958" s="649">
        <v>0.999</v>
      </c>
      <c r="L958" s="649">
        <v>-1.0</v>
      </c>
      <c r="M958" s="649">
        <v>-1.0</v>
      </c>
      <c r="N958" s="649">
        <v>-1.0</v>
      </c>
      <c r="O958" s="649">
        <v>-1.0</v>
      </c>
      <c r="P958" s="649">
        <v>-1.0</v>
      </c>
      <c r="Q958" s="649">
        <v>1.0</v>
      </c>
      <c r="R958" s="649">
        <v>1.0</v>
      </c>
      <c r="S958" s="649">
        <v>-1.0</v>
      </c>
      <c r="T958" s="649">
        <v>9.997</v>
      </c>
      <c r="U958" s="649">
        <v>9.977</v>
      </c>
      <c r="V958" s="649">
        <v>10.045</v>
      </c>
    </row>
    <row r="959">
      <c r="A959" s="649">
        <v>3287.0</v>
      </c>
      <c r="B959" s="649">
        <v>0.0</v>
      </c>
      <c r="C959" s="649">
        <v>8.457</v>
      </c>
      <c r="D959" s="649">
        <v>4.726</v>
      </c>
      <c r="E959" s="649">
        <v>16.75</v>
      </c>
      <c r="F959" s="649">
        <v>17.08</v>
      </c>
      <c r="G959" s="649">
        <v>1.404</v>
      </c>
      <c r="H959" s="649">
        <v>2.01</v>
      </c>
      <c r="I959" s="649">
        <v>5.004</v>
      </c>
      <c r="J959" s="649">
        <v>6.205</v>
      </c>
      <c r="K959" s="649">
        <v>1.0</v>
      </c>
      <c r="L959" s="649">
        <v>-1.0</v>
      </c>
      <c r="M959" s="649">
        <v>-1.0</v>
      </c>
      <c r="N959" s="649">
        <v>-1.0</v>
      </c>
      <c r="O959" s="649">
        <v>-1.0</v>
      </c>
      <c r="P959" s="649">
        <v>-1.0</v>
      </c>
      <c r="Q959" s="649">
        <v>1.0</v>
      </c>
      <c r="R959" s="649">
        <v>1.0</v>
      </c>
      <c r="S959" s="649">
        <v>-1.0</v>
      </c>
      <c r="T959" s="649">
        <v>6.344</v>
      </c>
      <c r="U959" s="649">
        <v>6.328</v>
      </c>
      <c r="V959" s="649">
        <v>6.37</v>
      </c>
    </row>
    <row r="960">
      <c r="A960" s="649">
        <v>3288.0</v>
      </c>
      <c r="B960" s="649">
        <v>0.0</v>
      </c>
      <c r="C960" s="649">
        <v>8.457</v>
      </c>
      <c r="D960" s="649">
        <v>4.726</v>
      </c>
      <c r="E960" s="649">
        <v>16.75</v>
      </c>
      <c r="F960" s="649">
        <v>17.08</v>
      </c>
      <c r="G960" s="649">
        <v>1.208</v>
      </c>
      <c r="H960" s="649">
        <v>2.01</v>
      </c>
      <c r="I960" s="649">
        <v>14.432</v>
      </c>
      <c r="J960" s="649">
        <v>16.636</v>
      </c>
      <c r="K960" s="649">
        <v>-0.337</v>
      </c>
      <c r="L960" s="649">
        <v>-1.0</v>
      </c>
      <c r="M960" s="649">
        <v>-1.0</v>
      </c>
      <c r="N960" s="649">
        <v>3.0</v>
      </c>
      <c r="O960" s="649">
        <v>-1.0</v>
      </c>
      <c r="P960" s="649">
        <v>-1.0</v>
      </c>
      <c r="Q960" s="649">
        <v>-1.0</v>
      </c>
      <c r="R960" s="649">
        <v>1.0</v>
      </c>
      <c r="S960" s="649">
        <v>-1.0</v>
      </c>
      <c r="T960" s="649">
        <v>16.826</v>
      </c>
      <c r="U960" s="649">
        <v>16.799</v>
      </c>
      <c r="V960" s="649">
        <v>16.69</v>
      </c>
    </row>
    <row r="961">
      <c r="A961" s="649">
        <v>3290.0</v>
      </c>
      <c r="B961" s="649">
        <v>0.0</v>
      </c>
      <c r="C961" s="649">
        <v>8.457</v>
      </c>
      <c r="D961" s="649">
        <v>4.726</v>
      </c>
      <c r="E961" s="649">
        <v>16.75</v>
      </c>
      <c r="F961" s="649">
        <v>17.08</v>
      </c>
      <c r="G961" s="649">
        <v>0.615</v>
      </c>
      <c r="H961" s="649">
        <v>2.01</v>
      </c>
      <c r="I961" s="649">
        <v>9.763</v>
      </c>
      <c r="J961" s="649">
        <v>4.611</v>
      </c>
      <c r="K961" s="649">
        <v>-0.997</v>
      </c>
      <c r="L961" s="649">
        <v>-1.0</v>
      </c>
      <c r="M961" s="649">
        <v>-1.0</v>
      </c>
      <c r="N961" s="649">
        <v>-1.0</v>
      </c>
      <c r="O961" s="649">
        <v>1.0</v>
      </c>
      <c r="P961" s="649">
        <v>-1.0</v>
      </c>
      <c r="Q961" s="649">
        <v>-1.0</v>
      </c>
      <c r="R961" s="649">
        <v>1.0</v>
      </c>
      <c r="S961" s="649">
        <v>-1.0</v>
      </c>
      <c r="T961" s="649">
        <v>4.704</v>
      </c>
      <c r="U961" s="649">
        <v>4.695</v>
      </c>
      <c r="V961" s="649">
        <v>4.751</v>
      </c>
    </row>
    <row r="962">
      <c r="A962" s="649">
        <v>3291.0</v>
      </c>
      <c r="B962" s="649">
        <v>0.0</v>
      </c>
      <c r="C962" s="649">
        <v>8.457</v>
      </c>
      <c r="D962" s="649">
        <v>4.726</v>
      </c>
      <c r="E962" s="649">
        <v>16.75</v>
      </c>
      <c r="F962" s="649">
        <v>17.08</v>
      </c>
      <c r="G962" s="649">
        <v>2.043</v>
      </c>
      <c r="H962" s="649">
        <v>2.01</v>
      </c>
      <c r="I962" s="649">
        <v>9.692</v>
      </c>
      <c r="J962" s="649">
        <v>18.221</v>
      </c>
      <c r="K962" s="649">
        <v>-0.997</v>
      </c>
      <c r="L962" s="649">
        <v>-1.0</v>
      </c>
      <c r="M962" s="649">
        <v>-1.0</v>
      </c>
      <c r="N962" s="649">
        <v>-1.0</v>
      </c>
      <c r="O962" s="649">
        <v>1.0</v>
      </c>
      <c r="P962" s="649">
        <v>-1.0</v>
      </c>
      <c r="Q962" s="649">
        <v>-1.0</v>
      </c>
      <c r="R962" s="649">
        <v>1.0</v>
      </c>
      <c r="S962" s="649">
        <v>-1.0</v>
      </c>
      <c r="T962" s="649">
        <v>18.443</v>
      </c>
      <c r="U962" s="649">
        <v>18.42</v>
      </c>
      <c r="V962" s="649">
        <v>18.383</v>
      </c>
    </row>
    <row r="963">
      <c r="A963" s="649">
        <v>3293.0</v>
      </c>
      <c r="B963" s="649">
        <v>0.0</v>
      </c>
      <c r="C963" s="649">
        <v>8.457</v>
      </c>
      <c r="D963" s="649">
        <v>4.726</v>
      </c>
      <c r="E963" s="649">
        <v>16.75</v>
      </c>
      <c r="F963" s="649">
        <v>17.08</v>
      </c>
      <c r="G963" s="649">
        <v>0.816</v>
      </c>
      <c r="H963" s="649">
        <v>2.01</v>
      </c>
      <c r="I963" s="649">
        <v>5.002</v>
      </c>
      <c r="J963" s="649">
        <v>3.46</v>
      </c>
      <c r="K963" s="649">
        <v>0.999</v>
      </c>
      <c r="L963" s="649">
        <v>-1.0</v>
      </c>
      <c r="M963" s="649">
        <v>-1.0</v>
      </c>
      <c r="N963" s="649">
        <v>-1.0</v>
      </c>
      <c r="O963" s="649">
        <v>-1.0</v>
      </c>
      <c r="P963" s="649">
        <v>-1.0</v>
      </c>
      <c r="Q963" s="649">
        <v>1.0</v>
      </c>
      <c r="R963" s="649">
        <v>1.0</v>
      </c>
      <c r="S963" s="649">
        <v>-1.0</v>
      </c>
      <c r="T963" s="649">
        <v>3.533</v>
      </c>
      <c r="U963" s="649">
        <v>3.528</v>
      </c>
      <c r="V963" s="649">
        <v>3.584</v>
      </c>
    </row>
    <row r="964">
      <c r="A964" s="649">
        <v>3294.0</v>
      </c>
      <c r="B964" s="649">
        <v>0.0</v>
      </c>
      <c r="C964" s="649">
        <v>8.457</v>
      </c>
      <c r="D964" s="649">
        <v>4.726</v>
      </c>
      <c r="E964" s="649">
        <v>16.75</v>
      </c>
      <c r="F964" s="649">
        <v>17.08</v>
      </c>
      <c r="G964" s="649">
        <v>0.649</v>
      </c>
      <c r="H964" s="649">
        <v>2.01</v>
      </c>
      <c r="I964" s="649">
        <v>14.521</v>
      </c>
      <c r="J964" s="649">
        <v>9.138</v>
      </c>
      <c r="K964" s="649">
        <v>0.999</v>
      </c>
      <c r="L964" s="649">
        <v>-1.0</v>
      </c>
      <c r="M964" s="649">
        <v>-1.0</v>
      </c>
      <c r="N964" s="649">
        <v>-1.0</v>
      </c>
      <c r="O964" s="649">
        <v>-1.0</v>
      </c>
      <c r="P964" s="649">
        <v>-1.0</v>
      </c>
      <c r="Q964" s="649">
        <v>5.0</v>
      </c>
      <c r="R964" s="649">
        <v>1.0</v>
      </c>
      <c r="S964" s="649">
        <v>-1.0</v>
      </c>
      <c r="T964" s="649">
        <v>9.219</v>
      </c>
      <c r="U964" s="649">
        <v>9.211</v>
      </c>
      <c r="V964" s="649">
        <v>9.157</v>
      </c>
    </row>
    <row r="965">
      <c r="A965" s="649">
        <v>3295.0</v>
      </c>
      <c r="B965" s="649">
        <v>0.0</v>
      </c>
      <c r="C965" s="649">
        <v>8.457</v>
      </c>
      <c r="D965" s="649">
        <v>4.726</v>
      </c>
      <c r="E965" s="649">
        <v>16.75</v>
      </c>
      <c r="F965" s="649">
        <v>18.98</v>
      </c>
      <c r="G965" s="649">
        <v>4.323</v>
      </c>
      <c r="H965" s="649">
        <v>1.01</v>
      </c>
      <c r="I965" s="650" t="s">
        <v>1151</v>
      </c>
      <c r="J965" s="649">
        <v>0.999</v>
      </c>
      <c r="K965" s="649">
        <v>-1.0</v>
      </c>
      <c r="L965" s="649">
        <v>-1.0</v>
      </c>
      <c r="M965" s="649">
        <v>-1.0</v>
      </c>
      <c r="N965" s="649">
        <v>-1.0</v>
      </c>
      <c r="O965" s="649">
        <v>-1.0</v>
      </c>
      <c r="P965" s="649">
        <v>1.0</v>
      </c>
      <c r="Q965" s="649">
        <v>1.0</v>
      </c>
      <c r="R965" s="650" t="s">
        <v>1152</v>
      </c>
      <c r="U965" s="651"/>
      <c r="V965" s="651"/>
    </row>
    <row r="966">
      <c r="A966" s="649">
        <v>3296.0</v>
      </c>
      <c r="B966" s="649">
        <v>0.0</v>
      </c>
      <c r="C966" s="649">
        <v>8.458</v>
      </c>
      <c r="D966" s="649">
        <v>4.726</v>
      </c>
      <c r="E966" s="649">
        <v>16.75</v>
      </c>
      <c r="F966" s="649">
        <v>18.98</v>
      </c>
      <c r="G966" s="649">
        <v>4.458</v>
      </c>
      <c r="H966" s="649">
        <v>1.01</v>
      </c>
      <c r="I966" s="650" t="s">
        <v>1153</v>
      </c>
      <c r="J966" s="649">
        <v>0.999</v>
      </c>
      <c r="K966" s="649">
        <v>-1.0</v>
      </c>
      <c r="L966" s="649">
        <v>-1.0</v>
      </c>
      <c r="M966" s="649">
        <v>-1.0</v>
      </c>
      <c r="N966" s="649">
        <v>-1.0</v>
      </c>
      <c r="O966" s="649">
        <v>-1.0</v>
      </c>
      <c r="P966" s="649">
        <v>1.0</v>
      </c>
      <c r="Q966" s="649">
        <v>1.0</v>
      </c>
      <c r="R966" s="650" t="s">
        <v>1154</v>
      </c>
      <c r="U966" s="651"/>
      <c r="V966" s="651"/>
    </row>
    <row r="967">
      <c r="A967" s="649">
        <v>3297.0</v>
      </c>
      <c r="B967" s="649">
        <v>0.0</v>
      </c>
      <c r="C967" s="649">
        <v>8.457</v>
      </c>
      <c r="D967" s="649">
        <v>4.726</v>
      </c>
      <c r="E967" s="649">
        <v>16.75</v>
      </c>
      <c r="F967" s="649">
        <v>18.98</v>
      </c>
      <c r="G967" s="649">
        <v>1.52</v>
      </c>
      <c r="H967" s="649">
        <v>1.01</v>
      </c>
      <c r="I967" s="649">
        <v>22.424</v>
      </c>
      <c r="J967" s="649">
        <v>31.16</v>
      </c>
      <c r="K967" s="649">
        <v>0.999</v>
      </c>
      <c r="L967" s="649">
        <v>-1.0</v>
      </c>
      <c r="M967" s="649">
        <v>-1.0</v>
      </c>
      <c r="N967" s="649">
        <v>-1.0</v>
      </c>
      <c r="O967" s="649">
        <v>-1.0</v>
      </c>
      <c r="P967" s="649">
        <v>-1.0</v>
      </c>
      <c r="Q967" s="649">
        <v>1.0</v>
      </c>
      <c r="R967" s="649">
        <v>1.0</v>
      </c>
      <c r="S967" s="649">
        <v>-1.0</v>
      </c>
      <c r="T967" s="649">
        <v>30.995</v>
      </c>
      <c r="U967" s="649">
        <v>31.373</v>
      </c>
      <c r="V967" s="649">
        <v>31.288</v>
      </c>
    </row>
    <row r="968">
      <c r="A968" s="649">
        <v>3298.0</v>
      </c>
      <c r="B968" s="649">
        <v>0.0</v>
      </c>
      <c r="C968" s="649">
        <v>8.457</v>
      </c>
      <c r="D968" s="649">
        <v>4.726</v>
      </c>
      <c r="E968" s="649">
        <v>16.75</v>
      </c>
      <c r="F968" s="649">
        <v>18.98</v>
      </c>
      <c r="G968" s="649">
        <v>1.512</v>
      </c>
      <c r="H968" s="649">
        <v>1.01</v>
      </c>
      <c r="I968" s="649">
        <v>11.568</v>
      </c>
      <c r="J968" s="649">
        <v>16.305</v>
      </c>
      <c r="K968" s="649">
        <v>1.0</v>
      </c>
      <c r="L968" s="649">
        <v>-1.0</v>
      </c>
      <c r="M968" s="649">
        <v>-1.0</v>
      </c>
      <c r="N968" s="649">
        <v>-1.0</v>
      </c>
      <c r="O968" s="649">
        <v>-1.0</v>
      </c>
      <c r="P968" s="649">
        <v>-1.0</v>
      </c>
      <c r="Q968" s="649">
        <v>1.0</v>
      </c>
      <c r="R968" s="649">
        <v>1.0</v>
      </c>
      <c r="S968" s="649">
        <v>-1.0</v>
      </c>
      <c r="T968" s="649">
        <v>16.256</v>
      </c>
      <c r="U968" s="649">
        <v>16.445</v>
      </c>
      <c r="V968" s="649">
        <v>16.408</v>
      </c>
    </row>
    <row r="969">
      <c r="A969" s="649">
        <v>3299.0</v>
      </c>
      <c r="B969" s="649">
        <v>0.0</v>
      </c>
      <c r="C969" s="649">
        <v>8.457</v>
      </c>
      <c r="D969" s="649">
        <v>4.726</v>
      </c>
      <c r="E969" s="649">
        <v>16.75</v>
      </c>
      <c r="F969" s="649">
        <v>18.98</v>
      </c>
      <c r="G969" s="649">
        <v>1.727</v>
      </c>
      <c r="H969" s="649">
        <v>1.01</v>
      </c>
      <c r="I969" s="649">
        <v>32.484</v>
      </c>
      <c r="J969" s="649">
        <v>51.794</v>
      </c>
      <c r="K969" s="649">
        <v>-0.338</v>
      </c>
      <c r="L969" s="649">
        <v>-1.0</v>
      </c>
      <c r="M969" s="649">
        <v>-1.0</v>
      </c>
      <c r="N969" s="649">
        <v>3.0</v>
      </c>
      <c r="O969" s="649">
        <v>-1.0</v>
      </c>
      <c r="P969" s="649">
        <v>-1.0</v>
      </c>
      <c r="Q969" s="649">
        <v>-1.0</v>
      </c>
      <c r="R969" s="649">
        <v>1.0</v>
      </c>
      <c r="S969" s="649">
        <v>-1.0</v>
      </c>
      <c r="T969" s="649">
        <v>51.457</v>
      </c>
      <c r="U969" s="649">
        <v>52.05</v>
      </c>
      <c r="V969" s="649">
        <v>51.928</v>
      </c>
    </row>
    <row r="970">
      <c r="A970" s="649">
        <v>3302.0</v>
      </c>
      <c r="B970" s="649">
        <v>0.0</v>
      </c>
      <c r="C970" s="649">
        <v>8.457</v>
      </c>
      <c r="D970" s="649">
        <v>4.726</v>
      </c>
      <c r="E970" s="649">
        <v>16.75</v>
      </c>
      <c r="F970" s="649">
        <v>18.98</v>
      </c>
      <c r="G970" s="649">
        <v>2.887</v>
      </c>
      <c r="H970" s="649">
        <v>1.01</v>
      </c>
      <c r="I970" s="649">
        <v>22.46</v>
      </c>
      <c r="J970" s="649">
        <v>60.687</v>
      </c>
      <c r="K970" s="649">
        <v>-0.999</v>
      </c>
      <c r="L970" s="649">
        <v>-1.0</v>
      </c>
      <c r="M970" s="649">
        <v>-1.0</v>
      </c>
      <c r="N970" s="649">
        <v>-1.0</v>
      </c>
      <c r="O970" s="649">
        <v>1.0</v>
      </c>
      <c r="P970" s="649">
        <v>-1.0</v>
      </c>
      <c r="Q970" s="649">
        <v>-1.0</v>
      </c>
      <c r="R970" s="649">
        <v>1.0</v>
      </c>
      <c r="S970" s="649">
        <v>-1.0</v>
      </c>
      <c r="T970" s="649">
        <v>60.824</v>
      </c>
      <c r="U970" s="649">
        <v>61.082</v>
      </c>
      <c r="V970" s="649">
        <v>60.872</v>
      </c>
    </row>
    <row r="971">
      <c r="A971" s="649">
        <v>3303.0</v>
      </c>
      <c r="B971" s="649">
        <v>0.0</v>
      </c>
      <c r="C971" s="649">
        <v>8.457</v>
      </c>
      <c r="D971" s="649">
        <v>4.726</v>
      </c>
      <c r="E971" s="649">
        <v>16.75</v>
      </c>
      <c r="F971" s="649">
        <v>18.98</v>
      </c>
      <c r="G971" s="649">
        <v>1.586</v>
      </c>
      <c r="H971" s="649">
        <v>1.01</v>
      </c>
      <c r="I971" s="649">
        <v>11.553</v>
      </c>
      <c r="J971" s="649">
        <v>17.581</v>
      </c>
      <c r="K971" s="649">
        <v>1.0</v>
      </c>
      <c r="L971" s="649">
        <v>-1.0</v>
      </c>
      <c r="M971" s="649">
        <v>-1.0</v>
      </c>
      <c r="N971" s="649">
        <v>-1.0</v>
      </c>
      <c r="O971" s="649">
        <v>-1.0</v>
      </c>
      <c r="P971" s="649">
        <v>-1.0</v>
      </c>
      <c r="Q971" s="649">
        <v>1.0</v>
      </c>
      <c r="R971" s="649">
        <v>1.0</v>
      </c>
      <c r="S971" s="649">
        <v>-1.0</v>
      </c>
      <c r="T971" s="649">
        <v>17.295</v>
      </c>
      <c r="U971" s="649">
        <v>17.726</v>
      </c>
      <c r="V971" s="649">
        <v>17.646</v>
      </c>
    </row>
    <row r="972">
      <c r="A972" s="649">
        <v>3304.0</v>
      </c>
      <c r="B972" s="649">
        <v>0.0</v>
      </c>
      <c r="C972" s="649">
        <v>8.457</v>
      </c>
      <c r="D972" s="649">
        <v>4.726</v>
      </c>
      <c r="E972" s="649">
        <v>16.75</v>
      </c>
      <c r="F972" s="649">
        <v>18.98</v>
      </c>
      <c r="G972" s="649">
        <v>0.685</v>
      </c>
      <c r="H972" s="649">
        <v>1.01</v>
      </c>
      <c r="I972" s="649">
        <v>34.032</v>
      </c>
      <c r="J972" s="649">
        <v>17.382</v>
      </c>
      <c r="K972" s="649">
        <v>0.998</v>
      </c>
      <c r="L972" s="649">
        <v>-1.0</v>
      </c>
      <c r="M972" s="649">
        <v>-1.0</v>
      </c>
      <c r="N972" s="649">
        <v>-1.0</v>
      </c>
      <c r="O972" s="649">
        <v>-1.0</v>
      </c>
      <c r="P972" s="649">
        <v>-1.0</v>
      </c>
      <c r="Q972" s="649">
        <v>3.0</v>
      </c>
      <c r="R972" s="649">
        <v>1.0</v>
      </c>
      <c r="S972" s="649">
        <v>-1.0</v>
      </c>
      <c r="T972" s="649">
        <v>16.911</v>
      </c>
      <c r="U972" s="649">
        <v>17.505</v>
      </c>
      <c r="V972" s="649">
        <v>17.552</v>
      </c>
    </row>
    <row r="973">
      <c r="A973" s="649">
        <v>3305.0</v>
      </c>
      <c r="B973" s="649">
        <v>0.0</v>
      </c>
      <c r="C973" s="649">
        <v>8.457</v>
      </c>
      <c r="D973" s="649">
        <v>4.726</v>
      </c>
      <c r="E973" s="649">
        <v>16.75</v>
      </c>
      <c r="F973" s="649">
        <v>18.98</v>
      </c>
      <c r="G973" s="649">
        <v>1.292</v>
      </c>
      <c r="H973" s="649">
        <v>26.98</v>
      </c>
      <c r="I973" s="649">
        <v>30.968</v>
      </c>
      <c r="J973" s="649">
        <v>29.025</v>
      </c>
      <c r="K973" s="649">
        <v>0.999</v>
      </c>
      <c r="L973" s="649">
        <v>-1.0</v>
      </c>
      <c r="M973" s="649">
        <v>-1.0</v>
      </c>
      <c r="N973" s="649">
        <v>-1.0</v>
      </c>
      <c r="O973" s="649">
        <v>-1.0</v>
      </c>
      <c r="P973" s="649">
        <v>-1.0</v>
      </c>
      <c r="Q973" s="649">
        <v>1.0</v>
      </c>
      <c r="R973" s="649">
        <v>1.0</v>
      </c>
      <c r="S973" s="649">
        <v>-1.0</v>
      </c>
      <c r="T973" s="649">
        <v>28.371</v>
      </c>
      <c r="U973" s="649">
        <v>29.236</v>
      </c>
      <c r="V973" s="649">
        <v>29.372</v>
      </c>
    </row>
    <row r="974">
      <c r="A974" s="649">
        <v>3306.0</v>
      </c>
      <c r="B974" s="649">
        <v>0.0</v>
      </c>
      <c r="C974" s="649">
        <v>8.457</v>
      </c>
      <c r="D974" s="649">
        <v>4.726</v>
      </c>
      <c r="E974" s="649">
        <v>16.75</v>
      </c>
      <c r="F974" s="649">
        <v>18.98</v>
      </c>
      <c r="G974" s="649">
        <v>1.228</v>
      </c>
      <c r="H974" s="649">
        <v>26.98</v>
      </c>
      <c r="I974" s="649">
        <v>16.785</v>
      </c>
      <c r="J974" s="649">
        <v>14.528</v>
      </c>
      <c r="K974" s="649">
        <v>1.0</v>
      </c>
      <c r="L974" s="649">
        <v>-1.0</v>
      </c>
      <c r="M974" s="649">
        <v>-1.0</v>
      </c>
      <c r="N974" s="649">
        <v>-1.0</v>
      </c>
      <c r="O974" s="649">
        <v>-1.0</v>
      </c>
      <c r="P974" s="649">
        <v>-1.0</v>
      </c>
      <c r="Q974" s="649">
        <v>1.0</v>
      </c>
      <c r="R974" s="649">
        <v>1.0</v>
      </c>
      <c r="S974" s="649">
        <v>-1.0</v>
      </c>
      <c r="T974" s="649">
        <v>14.263</v>
      </c>
      <c r="U974" s="649">
        <v>14.701</v>
      </c>
      <c r="V974" s="649">
        <v>14.882</v>
      </c>
    </row>
    <row r="975">
      <c r="A975" s="649">
        <v>3307.0</v>
      </c>
      <c r="B975" s="649">
        <v>0.0</v>
      </c>
      <c r="C975" s="649">
        <v>8.457</v>
      </c>
      <c r="D975" s="649">
        <v>4.726</v>
      </c>
      <c r="E975" s="649">
        <v>16.75</v>
      </c>
      <c r="F975" s="649">
        <v>18.98</v>
      </c>
      <c r="G975" s="649">
        <v>4.423</v>
      </c>
      <c r="H975" s="649">
        <v>2.01</v>
      </c>
      <c r="I975" s="649">
        <v>16.835</v>
      </c>
      <c r="J975" s="649">
        <v>67.561</v>
      </c>
      <c r="K975" s="649">
        <v>0.995</v>
      </c>
      <c r="L975" s="649">
        <v>-1.0</v>
      </c>
      <c r="M975" s="649">
        <v>-1.0</v>
      </c>
      <c r="N975" s="649">
        <v>-1.0</v>
      </c>
      <c r="O975" s="649">
        <v>-1.0</v>
      </c>
      <c r="P975" s="649">
        <v>-1.0</v>
      </c>
      <c r="Q975" s="649">
        <v>1.0</v>
      </c>
      <c r="R975" s="649">
        <v>1.0</v>
      </c>
      <c r="S975" s="649">
        <v>-1.0</v>
      </c>
      <c r="T975" s="649">
        <v>66.422</v>
      </c>
      <c r="U975" s="649">
        <v>68.045</v>
      </c>
      <c r="V975" s="649">
        <v>67.965</v>
      </c>
    </row>
    <row r="976">
      <c r="A976" s="649">
        <v>3308.0</v>
      </c>
      <c r="B976" s="649">
        <v>0.0</v>
      </c>
      <c r="C976" s="649">
        <v>8.457</v>
      </c>
      <c r="D976" s="649">
        <v>4.726</v>
      </c>
      <c r="E976" s="649">
        <v>16.75</v>
      </c>
      <c r="F976" s="649">
        <v>18.98</v>
      </c>
      <c r="G976" s="649">
        <v>5.15</v>
      </c>
      <c r="H976" s="649">
        <v>2.01</v>
      </c>
      <c r="I976" s="649">
        <v>16.855</v>
      </c>
      <c r="J976" s="649">
        <v>78.768</v>
      </c>
      <c r="K976" s="649">
        <v>0.994</v>
      </c>
      <c r="L976" s="649">
        <v>-1.0</v>
      </c>
      <c r="M976" s="649">
        <v>-1.0</v>
      </c>
      <c r="N976" s="649">
        <v>-1.0</v>
      </c>
      <c r="O976" s="649">
        <v>-1.0</v>
      </c>
      <c r="P976" s="649">
        <v>-1.0</v>
      </c>
      <c r="Q976" s="649">
        <v>1.0</v>
      </c>
      <c r="R976" s="649">
        <v>1.0</v>
      </c>
      <c r="S976" s="649">
        <v>-1.0</v>
      </c>
      <c r="T976" s="649">
        <v>76.864</v>
      </c>
      <c r="U976" s="649">
        <v>79.331</v>
      </c>
      <c r="V976" s="649">
        <v>79.24</v>
      </c>
    </row>
    <row r="977">
      <c r="A977" s="649">
        <v>3309.0</v>
      </c>
      <c r="B977" s="649">
        <v>0.0</v>
      </c>
      <c r="C977" s="649">
        <v>8.457</v>
      </c>
      <c r="D977" s="649">
        <v>4.726</v>
      </c>
      <c r="E977" s="649">
        <v>16.75</v>
      </c>
      <c r="F977" s="649">
        <v>18.98</v>
      </c>
      <c r="G977" s="649">
        <v>3.642</v>
      </c>
      <c r="H977" s="649">
        <v>2.01</v>
      </c>
      <c r="I977" s="649">
        <v>16.983</v>
      </c>
      <c r="J977" s="649">
        <v>56.652</v>
      </c>
      <c r="K977" s="649">
        <v>0.995</v>
      </c>
      <c r="L977" s="649">
        <v>-1.0</v>
      </c>
      <c r="M977" s="649">
        <v>-1.0</v>
      </c>
      <c r="N977" s="649">
        <v>-1.0</v>
      </c>
      <c r="O977" s="649">
        <v>-1.0</v>
      </c>
      <c r="P977" s="649">
        <v>-1.0</v>
      </c>
      <c r="Q977" s="649">
        <v>1.0</v>
      </c>
      <c r="R977" s="649">
        <v>1.0</v>
      </c>
      <c r="S977" s="649">
        <v>-1.0</v>
      </c>
      <c r="T977" s="649">
        <v>55.232</v>
      </c>
      <c r="U977" s="649">
        <v>57.027</v>
      </c>
      <c r="V977" s="649">
        <v>56.959</v>
      </c>
    </row>
    <row r="978">
      <c r="A978" s="649">
        <v>3310.0</v>
      </c>
      <c r="B978" s="649">
        <v>0.0</v>
      </c>
      <c r="C978" s="649">
        <v>8.457</v>
      </c>
      <c r="D978" s="649">
        <v>4.726</v>
      </c>
      <c r="E978" s="649">
        <v>16.75</v>
      </c>
      <c r="F978" s="649">
        <v>18.98</v>
      </c>
      <c r="G978" s="649">
        <v>3.687</v>
      </c>
      <c r="H978" s="649">
        <v>2.01</v>
      </c>
      <c r="I978" s="649">
        <v>16.982</v>
      </c>
      <c r="J978" s="649">
        <v>58.171</v>
      </c>
      <c r="K978" s="649">
        <v>0.99</v>
      </c>
      <c r="L978" s="649">
        <v>-1.0</v>
      </c>
      <c r="M978" s="649">
        <v>-1.0</v>
      </c>
      <c r="N978" s="649">
        <v>-1.0</v>
      </c>
      <c r="O978" s="649">
        <v>-1.0</v>
      </c>
      <c r="P978" s="649">
        <v>-1.0</v>
      </c>
      <c r="Q978" s="649">
        <v>1.0</v>
      </c>
      <c r="R978" s="649">
        <v>1.0</v>
      </c>
      <c r="S978" s="649">
        <v>-1.0</v>
      </c>
      <c r="T978" s="649">
        <v>56.722</v>
      </c>
      <c r="U978" s="649">
        <v>58.506</v>
      </c>
      <c r="V978" s="649">
        <v>58.431</v>
      </c>
    </row>
    <row r="979">
      <c r="A979" s="649">
        <v>3311.0</v>
      </c>
      <c r="B979" s="649">
        <v>0.0</v>
      </c>
      <c r="C979" s="649">
        <v>8.457</v>
      </c>
      <c r="D979" s="649">
        <v>4.726</v>
      </c>
      <c r="E979" s="649">
        <v>16.75</v>
      </c>
      <c r="F979" s="649">
        <v>18.98</v>
      </c>
      <c r="G979" s="649">
        <v>3.588</v>
      </c>
      <c r="H979" s="649">
        <v>2.01</v>
      </c>
      <c r="I979" s="649">
        <v>17.063</v>
      </c>
      <c r="J979" s="649">
        <v>57.284</v>
      </c>
      <c r="K979" s="649">
        <v>0.989</v>
      </c>
      <c r="L979" s="649">
        <v>-1.0</v>
      </c>
      <c r="M979" s="649">
        <v>-1.0</v>
      </c>
      <c r="N979" s="649">
        <v>-1.0</v>
      </c>
      <c r="O979" s="649">
        <v>-1.0</v>
      </c>
      <c r="P979" s="649">
        <v>-1.0</v>
      </c>
      <c r="Q979" s="649">
        <v>1.0</v>
      </c>
      <c r="R979" s="649">
        <v>1.0</v>
      </c>
      <c r="S979" s="649">
        <v>-1.0</v>
      </c>
      <c r="T979" s="649">
        <v>56.593</v>
      </c>
      <c r="U979" s="649">
        <v>57.606</v>
      </c>
      <c r="V979" s="649">
        <v>57.51</v>
      </c>
    </row>
    <row r="980">
      <c r="A980" s="649">
        <v>3312.0</v>
      </c>
      <c r="B980" s="649">
        <v>0.0</v>
      </c>
      <c r="C980" s="649">
        <v>8.457</v>
      </c>
      <c r="D980" s="649">
        <v>4.726</v>
      </c>
      <c r="E980" s="649">
        <v>16.75</v>
      </c>
      <c r="F980" s="649">
        <v>18.98</v>
      </c>
      <c r="G980" s="649">
        <v>1.354</v>
      </c>
      <c r="H980" s="649">
        <v>2.01</v>
      </c>
      <c r="I980" s="649">
        <v>11.593</v>
      </c>
      <c r="J980" s="649">
        <v>14.564</v>
      </c>
      <c r="K980" s="649">
        <v>0.999</v>
      </c>
      <c r="L980" s="649">
        <v>-1.0</v>
      </c>
      <c r="M980" s="649">
        <v>-1.0</v>
      </c>
      <c r="N980" s="649">
        <v>-1.0</v>
      </c>
      <c r="O980" s="649">
        <v>-1.0</v>
      </c>
      <c r="P980" s="649">
        <v>-1.0</v>
      </c>
      <c r="Q980" s="649">
        <v>1.0</v>
      </c>
      <c r="R980" s="649">
        <v>1.0</v>
      </c>
      <c r="S980" s="649">
        <v>-1.0</v>
      </c>
      <c r="T980" s="649">
        <v>14.624</v>
      </c>
      <c r="U980" s="649">
        <v>14.675</v>
      </c>
      <c r="V980" s="649">
        <v>14.66</v>
      </c>
    </row>
    <row r="981">
      <c r="A981" s="649">
        <v>3314.0</v>
      </c>
      <c r="B981" s="649">
        <v>0.0</v>
      </c>
      <c r="C981" s="649">
        <v>8.457</v>
      </c>
      <c r="D981" s="649">
        <v>4.726</v>
      </c>
      <c r="E981" s="649">
        <v>16.75</v>
      </c>
      <c r="F981" s="649">
        <v>18.98</v>
      </c>
      <c r="G981" s="649">
        <v>1.272</v>
      </c>
      <c r="H981" s="649">
        <v>2.01</v>
      </c>
      <c r="I981" s="649">
        <v>17.182</v>
      </c>
      <c r="J981" s="649">
        <v>18.612</v>
      </c>
      <c r="K981" s="649">
        <v>-0.339</v>
      </c>
      <c r="L981" s="649">
        <v>-1.0</v>
      </c>
      <c r="M981" s="649">
        <v>-1.0</v>
      </c>
      <c r="N981" s="649">
        <v>3.0</v>
      </c>
      <c r="O981" s="649">
        <v>-1.0</v>
      </c>
      <c r="P981" s="649">
        <v>-1.0</v>
      </c>
      <c r="Q981" s="649">
        <v>-1.0</v>
      </c>
      <c r="R981" s="649">
        <v>1.0</v>
      </c>
      <c r="S981" s="649">
        <v>-1.0</v>
      </c>
      <c r="T981" s="649">
        <v>18.636</v>
      </c>
      <c r="U981" s="649">
        <v>18.753</v>
      </c>
      <c r="V981" s="649">
        <v>18.798</v>
      </c>
    </row>
    <row r="982">
      <c r="A982" s="649">
        <v>3315.0</v>
      </c>
      <c r="B982" s="649">
        <v>0.0</v>
      </c>
      <c r="C982" s="649">
        <v>8.457</v>
      </c>
      <c r="D982" s="649">
        <v>4.726</v>
      </c>
      <c r="E982" s="649">
        <v>16.75</v>
      </c>
      <c r="F982" s="649">
        <v>18.98</v>
      </c>
      <c r="G982" s="649">
        <v>0.426</v>
      </c>
      <c r="H982" s="649">
        <v>2.01</v>
      </c>
      <c r="I982" s="649">
        <v>11.854</v>
      </c>
      <c r="J982" s="649">
        <v>5.047</v>
      </c>
      <c r="K982" s="649">
        <v>-0.989</v>
      </c>
      <c r="L982" s="649">
        <v>-1.0</v>
      </c>
      <c r="M982" s="649">
        <v>-1.0</v>
      </c>
      <c r="N982" s="649">
        <v>-1.0</v>
      </c>
      <c r="O982" s="649">
        <v>1.0</v>
      </c>
      <c r="P982" s="649">
        <v>-1.0</v>
      </c>
      <c r="Q982" s="649">
        <v>-1.0</v>
      </c>
      <c r="R982" s="649">
        <v>1.0</v>
      </c>
      <c r="S982" s="649">
        <v>-1.0</v>
      </c>
      <c r="T982" s="649">
        <v>5.004</v>
      </c>
      <c r="U982" s="649">
        <v>5.077</v>
      </c>
      <c r="V982" s="649">
        <v>5.047</v>
      </c>
    </row>
    <row r="983">
      <c r="A983" s="649">
        <v>3316.0</v>
      </c>
      <c r="B983" s="649">
        <v>0.0</v>
      </c>
      <c r="C983" s="649">
        <v>8.457</v>
      </c>
      <c r="D983" s="649">
        <v>4.726</v>
      </c>
      <c r="E983" s="649">
        <v>16.75</v>
      </c>
      <c r="F983" s="649">
        <v>18.98</v>
      </c>
      <c r="G983" s="649">
        <v>1.966</v>
      </c>
      <c r="H983" s="649">
        <v>2.01</v>
      </c>
      <c r="I983" s="649">
        <v>11.739</v>
      </c>
      <c r="J983" s="649">
        <v>22.409</v>
      </c>
      <c r="K983" s="649">
        <v>-0.99</v>
      </c>
      <c r="L983" s="649">
        <v>-1.0</v>
      </c>
      <c r="M983" s="649">
        <v>-1.0</v>
      </c>
      <c r="N983" s="649">
        <v>-1.0</v>
      </c>
      <c r="O983" s="649">
        <v>1.0</v>
      </c>
      <c r="P983" s="649">
        <v>-1.0</v>
      </c>
      <c r="Q983" s="649">
        <v>-1.0</v>
      </c>
      <c r="R983" s="649">
        <v>1.0</v>
      </c>
      <c r="S983" s="649">
        <v>-1.0</v>
      </c>
      <c r="T983" s="649">
        <v>22.336</v>
      </c>
      <c r="U983" s="649">
        <v>22.555</v>
      </c>
      <c r="V983" s="649">
        <v>22.466</v>
      </c>
    </row>
    <row r="984">
      <c r="A984" s="649">
        <v>3317.0</v>
      </c>
      <c r="B984" s="649">
        <v>0.0</v>
      </c>
      <c r="C984" s="649">
        <v>8.457</v>
      </c>
      <c r="D984" s="649">
        <v>4.726</v>
      </c>
      <c r="E984" s="649">
        <v>16.75</v>
      </c>
      <c r="F984" s="649">
        <v>18.98</v>
      </c>
      <c r="G984" s="649">
        <v>1.26</v>
      </c>
      <c r="H984" s="649">
        <v>2.01</v>
      </c>
      <c r="I984" s="649">
        <v>5.999</v>
      </c>
      <c r="J984" s="649">
        <v>5.961</v>
      </c>
      <c r="K984" s="649">
        <v>0.999</v>
      </c>
      <c r="L984" s="649">
        <v>-1.0</v>
      </c>
      <c r="M984" s="649">
        <v>-1.0</v>
      </c>
      <c r="N984" s="649">
        <v>-1.0</v>
      </c>
      <c r="O984" s="649">
        <v>-1.0</v>
      </c>
      <c r="P984" s="649">
        <v>-1.0</v>
      </c>
      <c r="Q984" s="649">
        <v>1.0</v>
      </c>
      <c r="R984" s="649">
        <v>1.0</v>
      </c>
      <c r="S984" s="649">
        <v>-1.0</v>
      </c>
      <c r="T984" s="649">
        <v>5.957</v>
      </c>
      <c r="U984" s="649">
        <v>6.084</v>
      </c>
      <c r="V984" s="649">
        <v>6.223</v>
      </c>
    </row>
    <row r="985">
      <c r="A985" s="649">
        <v>3318.0</v>
      </c>
      <c r="B985" s="649">
        <v>0.0</v>
      </c>
      <c r="C985" s="649">
        <v>8.457</v>
      </c>
      <c r="D985" s="649">
        <v>4.726</v>
      </c>
      <c r="E985" s="649">
        <v>16.75</v>
      </c>
      <c r="F985" s="649">
        <v>18.98</v>
      </c>
      <c r="G985" s="649">
        <v>0.539</v>
      </c>
      <c r="H985" s="649">
        <v>2.01</v>
      </c>
      <c r="I985" s="649">
        <v>17.443</v>
      </c>
      <c r="J985" s="649">
        <v>9.088</v>
      </c>
      <c r="K985" s="649">
        <v>0.999</v>
      </c>
      <c r="L985" s="649">
        <v>-1.0</v>
      </c>
      <c r="M985" s="649">
        <v>-1.0</v>
      </c>
      <c r="N985" s="649">
        <v>-1.0</v>
      </c>
      <c r="O985" s="649">
        <v>-1.0</v>
      </c>
      <c r="P985" s="649">
        <v>-1.0</v>
      </c>
      <c r="Q985" s="649">
        <v>5.0</v>
      </c>
      <c r="R985" s="649">
        <v>1.0</v>
      </c>
      <c r="S985" s="649">
        <v>-1.0</v>
      </c>
      <c r="T985" s="649">
        <v>8.993</v>
      </c>
      <c r="U985" s="649">
        <v>9.136</v>
      </c>
      <c r="V985" s="649">
        <v>9.105</v>
      </c>
    </row>
    <row r="986">
      <c r="A986" s="649">
        <v>3319.0</v>
      </c>
      <c r="B986" s="649">
        <v>0.0</v>
      </c>
      <c r="C986" s="649">
        <v>8.458</v>
      </c>
      <c r="D986" s="649">
        <v>4.726</v>
      </c>
      <c r="E986" s="649">
        <v>16.75</v>
      </c>
      <c r="F986" s="649">
        <v>17.08</v>
      </c>
      <c r="G986" s="649">
        <v>3.957</v>
      </c>
      <c r="H986" s="649">
        <v>1.01</v>
      </c>
      <c r="I986" s="649">
        <v>21.818</v>
      </c>
      <c r="J986" s="649">
        <v>73.344</v>
      </c>
      <c r="K986" s="649">
        <v>0.999</v>
      </c>
      <c r="L986" s="649">
        <v>-1.0</v>
      </c>
      <c r="M986" s="649">
        <v>-1.0</v>
      </c>
      <c r="N986" s="649">
        <v>-1.0</v>
      </c>
      <c r="O986" s="649">
        <v>-1.0</v>
      </c>
      <c r="P986" s="649">
        <v>-1.0</v>
      </c>
      <c r="Q986" s="649">
        <v>1.0</v>
      </c>
      <c r="R986" s="649">
        <v>1.0</v>
      </c>
      <c r="S986" s="649">
        <v>-1.0</v>
      </c>
      <c r="T986" s="649">
        <v>72.742</v>
      </c>
      <c r="U986" s="649">
        <v>73.79</v>
      </c>
      <c r="V986" s="649">
        <v>73.92</v>
      </c>
    </row>
    <row r="987">
      <c r="A987" s="649">
        <v>3320.0</v>
      </c>
      <c r="B987" s="649">
        <v>0.0</v>
      </c>
      <c r="C987" s="649">
        <v>8.457</v>
      </c>
      <c r="D987" s="649">
        <v>4.726</v>
      </c>
      <c r="E987" s="649">
        <v>16.75</v>
      </c>
      <c r="F987" s="649">
        <v>17.08</v>
      </c>
      <c r="G987" s="649">
        <v>3.588</v>
      </c>
      <c r="H987" s="649">
        <v>1.01</v>
      </c>
      <c r="I987" s="649">
        <v>21.919</v>
      </c>
      <c r="J987" s="649">
        <v>65.939</v>
      </c>
      <c r="K987" s="649">
        <v>0.999</v>
      </c>
      <c r="L987" s="649">
        <v>-1.0</v>
      </c>
      <c r="M987" s="649">
        <v>-1.0</v>
      </c>
      <c r="N987" s="649">
        <v>-1.0</v>
      </c>
      <c r="O987" s="649">
        <v>-1.0</v>
      </c>
      <c r="P987" s="649">
        <v>-1.0</v>
      </c>
      <c r="Q987" s="649">
        <v>1.0</v>
      </c>
      <c r="R987" s="649">
        <v>1.0</v>
      </c>
      <c r="S987" s="649">
        <v>-1.0</v>
      </c>
      <c r="T987" s="649">
        <v>64.824</v>
      </c>
      <c r="U987" s="649">
        <v>66.336</v>
      </c>
      <c r="V987" s="649">
        <v>66.503</v>
      </c>
    </row>
    <row r="988">
      <c r="A988" s="649">
        <v>3321.0</v>
      </c>
      <c r="B988" s="649">
        <v>0.0</v>
      </c>
      <c r="C988" s="649">
        <v>8.457</v>
      </c>
      <c r="D988" s="649">
        <v>4.726</v>
      </c>
      <c r="E988" s="649">
        <v>16.75</v>
      </c>
      <c r="F988" s="649">
        <v>17.08</v>
      </c>
      <c r="G988" s="649">
        <v>1.322</v>
      </c>
      <c r="H988" s="649">
        <v>1.01</v>
      </c>
      <c r="I988" s="649">
        <v>11.156</v>
      </c>
      <c r="J988" s="649">
        <v>10.131</v>
      </c>
      <c r="K988" s="649">
        <v>1.0</v>
      </c>
      <c r="L988" s="649">
        <v>-1.0</v>
      </c>
      <c r="M988" s="649">
        <v>-1.0</v>
      </c>
      <c r="N988" s="649">
        <v>-1.0</v>
      </c>
      <c r="O988" s="649">
        <v>-1.0</v>
      </c>
      <c r="P988" s="649">
        <v>-1.0</v>
      </c>
      <c r="Q988" s="649">
        <v>1.0</v>
      </c>
      <c r="R988" s="649">
        <v>1.0</v>
      </c>
      <c r="S988" s="649">
        <v>-1.0</v>
      </c>
      <c r="T988" s="649">
        <v>10.103</v>
      </c>
      <c r="U988" s="649">
        <v>10.293</v>
      </c>
      <c r="V988" s="649">
        <v>10.545</v>
      </c>
    </row>
    <row r="989">
      <c r="A989" s="649">
        <v>3322.0</v>
      </c>
      <c r="B989" s="649">
        <v>0.0</v>
      </c>
      <c r="C989" s="649">
        <v>8.456</v>
      </c>
      <c r="D989" s="649">
        <v>4.726</v>
      </c>
      <c r="E989" s="649">
        <v>16.75</v>
      </c>
      <c r="F989" s="649">
        <v>17.08</v>
      </c>
      <c r="G989" s="649">
        <v>1.183</v>
      </c>
      <c r="H989" s="649">
        <v>1.01</v>
      </c>
      <c r="I989" s="649">
        <v>22.317</v>
      </c>
      <c r="J989" s="649">
        <v>22.24</v>
      </c>
      <c r="K989" s="649">
        <v>-0.337</v>
      </c>
      <c r="L989" s="649">
        <v>-1.0</v>
      </c>
      <c r="M989" s="649">
        <v>-1.0</v>
      </c>
      <c r="N989" s="649">
        <v>3.0</v>
      </c>
      <c r="O989" s="649">
        <v>-1.0</v>
      </c>
      <c r="P989" s="649">
        <v>-1.0</v>
      </c>
      <c r="Q989" s="649">
        <v>-1.0</v>
      </c>
      <c r="R989" s="649">
        <v>1.0</v>
      </c>
      <c r="S989" s="649">
        <v>-1.0</v>
      </c>
      <c r="T989" s="649">
        <v>21.732</v>
      </c>
      <c r="U989" s="649">
        <v>22.382</v>
      </c>
      <c r="V989" s="649">
        <v>22.429</v>
      </c>
    </row>
    <row r="990">
      <c r="A990" s="649">
        <v>3323.0</v>
      </c>
      <c r="B990" s="649">
        <v>0.0</v>
      </c>
      <c r="C990" s="649">
        <v>8.456</v>
      </c>
      <c r="D990" s="649">
        <v>4.726</v>
      </c>
      <c r="E990" s="649">
        <v>16.75</v>
      </c>
      <c r="F990" s="649">
        <v>17.08</v>
      </c>
      <c r="G990" s="649">
        <v>1.701</v>
      </c>
      <c r="H990" s="649">
        <v>1.01</v>
      </c>
      <c r="I990" s="649">
        <v>22.837</v>
      </c>
      <c r="J990" s="649">
        <v>34.644</v>
      </c>
      <c r="K990" s="649">
        <v>-0.997</v>
      </c>
      <c r="L990" s="649">
        <v>-1.0</v>
      </c>
      <c r="M990" s="649">
        <v>-1.0</v>
      </c>
      <c r="N990" s="649">
        <v>-1.0</v>
      </c>
      <c r="O990" s="649">
        <v>1.0</v>
      </c>
      <c r="P990" s="649">
        <v>-1.0</v>
      </c>
      <c r="Q990" s="649">
        <v>-1.0</v>
      </c>
      <c r="R990" s="649">
        <v>1.0</v>
      </c>
      <c r="S990" s="649">
        <v>-1.0</v>
      </c>
      <c r="T990" s="649">
        <v>34.19</v>
      </c>
      <c r="U990" s="649">
        <v>34.828</v>
      </c>
      <c r="V990" s="649">
        <v>34.823</v>
      </c>
    </row>
    <row r="991">
      <c r="A991" s="649">
        <v>3325.0</v>
      </c>
      <c r="B991" s="649">
        <v>0.0</v>
      </c>
      <c r="C991" s="649">
        <v>8.456</v>
      </c>
      <c r="D991" s="649">
        <v>4.726</v>
      </c>
      <c r="E991" s="649">
        <v>16.75</v>
      </c>
      <c r="F991" s="649">
        <v>17.08</v>
      </c>
      <c r="G991" s="649">
        <v>0.861</v>
      </c>
      <c r="H991" s="649">
        <v>1.01</v>
      </c>
      <c r="I991" s="649">
        <v>22.582</v>
      </c>
      <c r="J991" s="649">
        <v>18.032</v>
      </c>
      <c r="K991" s="649">
        <v>-0.996</v>
      </c>
      <c r="L991" s="649">
        <v>-1.0</v>
      </c>
      <c r="M991" s="649">
        <v>-1.0</v>
      </c>
      <c r="N991" s="649">
        <v>-1.0</v>
      </c>
      <c r="O991" s="649">
        <v>1.0</v>
      </c>
      <c r="P991" s="649">
        <v>-1.0</v>
      </c>
      <c r="Q991" s="649">
        <v>-1.0</v>
      </c>
      <c r="R991" s="649">
        <v>1.0</v>
      </c>
      <c r="S991" s="649">
        <v>-1.0</v>
      </c>
      <c r="T991" s="649">
        <v>17.678</v>
      </c>
      <c r="U991" s="649">
        <v>18.107</v>
      </c>
      <c r="V991" s="649">
        <v>18.095</v>
      </c>
    </row>
    <row r="992">
      <c r="A992" s="649">
        <v>3326.0</v>
      </c>
      <c r="B992" s="649">
        <v>0.0</v>
      </c>
      <c r="C992" s="649">
        <v>8.456</v>
      </c>
      <c r="D992" s="649">
        <v>4.726</v>
      </c>
      <c r="E992" s="649">
        <v>16.75</v>
      </c>
      <c r="F992" s="649">
        <v>17.08</v>
      </c>
      <c r="G992" s="649">
        <v>2.348</v>
      </c>
      <c r="H992" s="649">
        <v>1.01</v>
      </c>
      <c r="I992" s="649">
        <v>11.231</v>
      </c>
      <c r="J992" s="649">
        <v>13.893</v>
      </c>
      <c r="K992" s="649">
        <v>-0.999</v>
      </c>
      <c r="L992" s="649">
        <v>-1.0</v>
      </c>
      <c r="M992" s="649">
        <v>-1.0</v>
      </c>
      <c r="N992" s="649">
        <v>-1.0</v>
      </c>
      <c r="O992" s="649">
        <v>1.0</v>
      </c>
      <c r="P992" s="649">
        <v>-1.0</v>
      </c>
      <c r="Q992" s="649">
        <v>-1.0</v>
      </c>
      <c r="R992" s="649">
        <v>1.0</v>
      </c>
      <c r="S992" s="649">
        <v>-1.0</v>
      </c>
      <c r="T992" s="649">
        <v>13.839</v>
      </c>
      <c r="U992" s="649">
        <v>14.243</v>
      </c>
      <c r="V992" s="649">
        <v>14.989</v>
      </c>
    </row>
    <row r="993">
      <c r="A993" s="649">
        <v>3327.0</v>
      </c>
      <c r="B993" s="649">
        <v>0.0</v>
      </c>
      <c r="C993" s="649">
        <v>8.456</v>
      </c>
      <c r="D993" s="649">
        <v>4.726</v>
      </c>
      <c r="E993" s="649">
        <v>16.75</v>
      </c>
      <c r="F993" s="649">
        <v>17.08</v>
      </c>
      <c r="G993" s="649">
        <v>0.96</v>
      </c>
      <c r="H993" s="649">
        <v>1.01</v>
      </c>
      <c r="I993" s="649">
        <v>22.723</v>
      </c>
      <c r="J993" s="649">
        <v>19.503</v>
      </c>
      <c r="K993" s="649">
        <v>0.999</v>
      </c>
      <c r="L993" s="649">
        <v>-1.0</v>
      </c>
      <c r="M993" s="649">
        <v>-1.0</v>
      </c>
      <c r="N993" s="649">
        <v>-1.0</v>
      </c>
      <c r="O993" s="649">
        <v>-1.0</v>
      </c>
      <c r="P993" s="649">
        <v>-1.0</v>
      </c>
      <c r="Q993" s="649">
        <v>3.0</v>
      </c>
      <c r="R993" s="649">
        <v>1.0</v>
      </c>
      <c r="S993" s="649">
        <v>-1.0</v>
      </c>
      <c r="T993" s="649">
        <v>19.083</v>
      </c>
      <c r="U993" s="649">
        <v>19.587</v>
      </c>
      <c r="V993" s="649">
        <v>19.604</v>
      </c>
    </row>
    <row r="994">
      <c r="A994" s="649">
        <v>3328.0</v>
      </c>
      <c r="B994" s="649">
        <v>0.0</v>
      </c>
      <c r="C994" s="649">
        <v>8.456</v>
      </c>
      <c r="D994" s="649">
        <v>4.726</v>
      </c>
      <c r="E994" s="649">
        <v>16.75</v>
      </c>
      <c r="F994" s="649">
        <v>17.08</v>
      </c>
      <c r="G994" s="649">
        <v>1.179</v>
      </c>
      <c r="H994" s="649">
        <v>26.98</v>
      </c>
      <c r="I994" s="649">
        <v>33.704</v>
      </c>
      <c r="J994" s="649">
        <v>37.813</v>
      </c>
      <c r="K994" s="649">
        <v>0.997</v>
      </c>
      <c r="L994" s="649">
        <v>-1.0</v>
      </c>
      <c r="M994" s="649">
        <v>-1.0</v>
      </c>
      <c r="N994" s="649">
        <v>-1.0</v>
      </c>
      <c r="O994" s="649">
        <v>-1.0</v>
      </c>
      <c r="P994" s="649">
        <v>-1.0</v>
      </c>
      <c r="Q994" s="649">
        <v>1.0</v>
      </c>
      <c r="R994" s="649">
        <v>1.0</v>
      </c>
      <c r="S994" s="649">
        <v>-1.0</v>
      </c>
      <c r="T994" s="649">
        <v>37.067</v>
      </c>
      <c r="U994" s="649">
        <v>37.9</v>
      </c>
      <c r="V994" s="649">
        <v>37.868</v>
      </c>
    </row>
    <row r="995">
      <c r="A995" s="649">
        <v>3329.0</v>
      </c>
      <c r="B995" s="649">
        <v>0.0</v>
      </c>
      <c r="C995" s="649">
        <v>8.456</v>
      </c>
      <c r="D995" s="649">
        <v>4.726</v>
      </c>
      <c r="E995" s="649">
        <v>16.75</v>
      </c>
      <c r="F995" s="649">
        <v>17.08</v>
      </c>
      <c r="G995" s="649">
        <v>0.887</v>
      </c>
      <c r="H995" s="649">
        <v>26.98</v>
      </c>
      <c r="I995" s="649">
        <v>17.585</v>
      </c>
      <c r="J995" s="649">
        <v>14.395</v>
      </c>
      <c r="K995" s="649">
        <v>1.0</v>
      </c>
      <c r="L995" s="649">
        <v>-1.0</v>
      </c>
      <c r="M995" s="649">
        <v>-1.0</v>
      </c>
      <c r="N995" s="649">
        <v>-1.0</v>
      </c>
      <c r="O995" s="649">
        <v>-1.0</v>
      </c>
      <c r="P995" s="649">
        <v>-1.0</v>
      </c>
      <c r="Q995" s="649">
        <v>1.0</v>
      </c>
      <c r="R995" s="649">
        <v>1.0</v>
      </c>
      <c r="S995" s="649">
        <v>-1.0</v>
      </c>
      <c r="T995" s="649">
        <v>14.19</v>
      </c>
      <c r="U995" s="649">
        <v>14.465</v>
      </c>
      <c r="V995" s="649">
        <v>14.461</v>
      </c>
    </row>
    <row r="996">
      <c r="A996" s="649">
        <v>3330.0</v>
      </c>
      <c r="B996" s="649">
        <v>0.0</v>
      </c>
      <c r="C996" s="649">
        <v>8.458</v>
      </c>
      <c r="D996" s="649">
        <v>4.726</v>
      </c>
      <c r="E996" s="649">
        <v>16.75</v>
      </c>
      <c r="F996" s="649">
        <v>17.08</v>
      </c>
      <c r="G996" s="649">
        <v>1.232</v>
      </c>
      <c r="H996" s="649">
        <v>1.01</v>
      </c>
      <c r="I996" s="649">
        <v>11.543</v>
      </c>
      <c r="J996" s="649">
        <v>12.434</v>
      </c>
      <c r="K996" s="649">
        <v>0.999</v>
      </c>
      <c r="L996" s="649">
        <v>-1.0</v>
      </c>
      <c r="M996" s="649">
        <v>-1.0</v>
      </c>
      <c r="N996" s="649">
        <v>-1.0</v>
      </c>
      <c r="O996" s="649">
        <v>-1.0</v>
      </c>
      <c r="P996" s="649">
        <v>-1.0</v>
      </c>
      <c r="Q996" s="649">
        <v>1.0</v>
      </c>
      <c r="R996" s="649">
        <v>1.0</v>
      </c>
      <c r="S996" s="649">
        <v>-1.0</v>
      </c>
      <c r="T996" s="649">
        <v>12.099</v>
      </c>
      <c r="U996" s="649">
        <v>12.533</v>
      </c>
      <c r="V996" s="649">
        <v>12.589</v>
      </c>
    </row>
    <row r="997">
      <c r="A997" s="649">
        <v>3331.0</v>
      </c>
      <c r="B997" s="649">
        <v>0.0</v>
      </c>
      <c r="C997" s="649">
        <v>8.458</v>
      </c>
      <c r="D997" s="649">
        <v>4.726</v>
      </c>
      <c r="E997" s="649">
        <v>16.75</v>
      </c>
      <c r="F997" s="649">
        <v>17.08</v>
      </c>
      <c r="G997" s="649">
        <v>3.592</v>
      </c>
      <c r="H997" s="649">
        <v>2.01</v>
      </c>
      <c r="I997" s="649">
        <v>14.495</v>
      </c>
      <c r="J997" s="649">
        <v>47.798</v>
      </c>
      <c r="K997" s="649">
        <v>0.996</v>
      </c>
      <c r="L997" s="649">
        <v>-1.0</v>
      </c>
      <c r="M997" s="649">
        <v>-1.0</v>
      </c>
      <c r="N997" s="649">
        <v>-1.0</v>
      </c>
      <c r="O997" s="649">
        <v>-1.0</v>
      </c>
      <c r="P997" s="649">
        <v>-1.0</v>
      </c>
      <c r="Q997" s="649">
        <v>1.0</v>
      </c>
      <c r="R997" s="649">
        <v>1.0</v>
      </c>
      <c r="S997" s="649">
        <v>-1.0</v>
      </c>
      <c r="T997" s="649">
        <v>46.356</v>
      </c>
      <c r="U997" s="649">
        <v>48.051</v>
      </c>
      <c r="V997" s="649">
        <v>48.086</v>
      </c>
    </row>
    <row r="998">
      <c r="A998" s="649">
        <v>3332.0</v>
      </c>
      <c r="B998" s="649">
        <v>0.0</v>
      </c>
      <c r="C998" s="649">
        <v>8.457</v>
      </c>
      <c r="D998" s="649">
        <v>4.726</v>
      </c>
      <c r="E998" s="649">
        <v>16.75</v>
      </c>
      <c r="F998" s="649">
        <v>17.08</v>
      </c>
      <c r="G998" s="649">
        <v>3.562</v>
      </c>
      <c r="H998" s="649">
        <v>2.01</v>
      </c>
      <c r="I998" s="649">
        <v>14.473</v>
      </c>
      <c r="J998" s="649">
        <v>40.796</v>
      </c>
      <c r="K998" s="649">
        <v>0.996</v>
      </c>
      <c r="L998" s="649">
        <v>-1.0</v>
      </c>
      <c r="M998" s="649">
        <v>-1.0</v>
      </c>
      <c r="N998" s="649">
        <v>-1.0</v>
      </c>
      <c r="O998" s="649">
        <v>-1.0</v>
      </c>
      <c r="P998" s="649">
        <v>-1.0</v>
      </c>
      <c r="Q998" s="649">
        <v>1.0</v>
      </c>
      <c r="R998" s="649">
        <v>1.0</v>
      </c>
      <c r="S998" s="649">
        <v>-1.0</v>
      </c>
      <c r="T998" s="649">
        <v>39.536</v>
      </c>
      <c r="U998" s="649">
        <v>41.121</v>
      </c>
      <c r="V998" s="649">
        <v>41.514</v>
      </c>
    </row>
    <row r="999">
      <c r="A999" s="649">
        <v>3333.0</v>
      </c>
      <c r="B999" s="649">
        <v>0.0</v>
      </c>
      <c r="C999" s="649">
        <v>8.456</v>
      </c>
      <c r="D999" s="649">
        <v>4.726</v>
      </c>
      <c r="E999" s="649">
        <v>16.75</v>
      </c>
      <c r="F999" s="649">
        <v>17.08</v>
      </c>
      <c r="G999" s="649">
        <v>4.305</v>
      </c>
      <c r="H999" s="649">
        <v>2.01</v>
      </c>
      <c r="I999" s="649">
        <v>14.564</v>
      </c>
      <c r="J999" s="649">
        <v>59.26</v>
      </c>
      <c r="K999" s="649">
        <v>0.994</v>
      </c>
      <c r="L999" s="649">
        <v>-1.0</v>
      </c>
      <c r="M999" s="649">
        <v>-1.0</v>
      </c>
      <c r="N999" s="649">
        <v>-1.0</v>
      </c>
      <c r="O999" s="649">
        <v>-1.0</v>
      </c>
      <c r="P999" s="649">
        <v>-1.0</v>
      </c>
      <c r="Q999" s="649">
        <v>1.0</v>
      </c>
      <c r="R999" s="649">
        <v>1.0</v>
      </c>
      <c r="S999" s="649">
        <v>-1.0</v>
      </c>
      <c r="T999" s="649">
        <v>57.151</v>
      </c>
      <c r="U999" s="649">
        <v>59.516</v>
      </c>
      <c r="V999" s="649">
        <v>59.488</v>
      </c>
    </row>
    <row r="1000">
      <c r="A1000" s="649">
        <v>3334.0</v>
      </c>
      <c r="B1000" s="649">
        <v>0.0</v>
      </c>
      <c r="C1000" s="649">
        <v>8.456</v>
      </c>
      <c r="D1000" s="649">
        <v>4.726</v>
      </c>
      <c r="E1000" s="649">
        <v>16.75</v>
      </c>
      <c r="F1000" s="649">
        <v>17.08</v>
      </c>
      <c r="G1000" s="649">
        <v>4.341</v>
      </c>
      <c r="H1000" s="649">
        <v>2.01</v>
      </c>
      <c r="I1000" s="649">
        <v>14.359</v>
      </c>
      <c r="J1000" s="649">
        <v>57.215</v>
      </c>
      <c r="K1000" s="649">
        <v>0.994</v>
      </c>
      <c r="L1000" s="649">
        <v>-1.0</v>
      </c>
      <c r="M1000" s="649">
        <v>-1.0</v>
      </c>
      <c r="N1000" s="649">
        <v>-1.0</v>
      </c>
      <c r="O1000" s="649">
        <v>-1.0</v>
      </c>
      <c r="P1000" s="649">
        <v>-1.0</v>
      </c>
      <c r="Q1000" s="649">
        <v>1.0</v>
      </c>
      <c r="R1000" s="649">
        <v>1.0</v>
      </c>
      <c r="S1000" s="649">
        <v>-1.0</v>
      </c>
      <c r="T1000" s="649">
        <v>55.161</v>
      </c>
      <c r="U1000" s="649">
        <v>57.493</v>
      </c>
      <c r="V1000" s="649">
        <v>57.563</v>
      </c>
    </row>
    <row r="1001">
      <c r="A1001" s="649">
        <v>3335.0</v>
      </c>
      <c r="B1001" s="649">
        <v>0.0</v>
      </c>
      <c r="C1001" s="649">
        <v>8.456</v>
      </c>
      <c r="D1001" s="649">
        <v>4.726</v>
      </c>
      <c r="E1001" s="649">
        <v>16.75</v>
      </c>
      <c r="F1001" s="649">
        <v>17.08</v>
      </c>
      <c r="G1001" s="649">
        <v>4.207</v>
      </c>
      <c r="H1001" s="649">
        <v>2.01</v>
      </c>
      <c r="I1001" s="649">
        <v>14.461</v>
      </c>
      <c r="J1001" s="649">
        <v>55.73</v>
      </c>
      <c r="K1001" s="649">
        <v>0.997</v>
      </c>
      <c r="L1001" s="649">
        <v>-1.0</v>
      </c>
      <c r="M1001" s="649">
        <v>-1.0</v>
      </c>
      <c r="N1001" s="649">
        <v>-1.0</v>
      </c>
      <c r="O1001" s="649">
        <v>-1.0</v>
      </c>
      <c r="P1001" s="649">
        <v>-1.0</v>
      </c>
      <c r="Q1001" s="649">
        <v>1.0</v>
      </c>
      <c r="R1001" s="649">
        <v>1.0</v>
      </c>
      <c r="S1001" s="649">
        <v>-1.0</v>
      </c>
      <c r="T1001" s="649">
        <v>53.627</v>
      </c>
      <c r="U1001" s="649">
        <v>56.008</v>
      </c>
      <c r="V1001" s="649">
        <v>56.075</v>
      </c>
    </row>
    <row r="1002">
      <c r="A1002" s="649">
        <v>3336.0</v>
      </c>
      <c r="B1002" s="649">
        <v>0.0</v>
      </c>
      <c r="C1002" s="649">
        <v>8.456</v>
      </c>
      <c r="D1002" s="649">
        <v>4.726</v>
      </c>
      <c r="E1002" s="649">
        <v>16.75</v>
      </c>
      <c r="F1002" s="649">
        <v>17.08</v>
      </c>
      <c r="G1002" s="649">
        <v>3.896</v>
      </c>
      <c r="H1002" s="649">
        <v>2.01</v>
      </c>
      <c r="I1002" s="649">
        <v>14.396</v>
      </c>
      <c r="J1002" s="649">
        <v>52.661</v>
      </c>
      <c r="K1002" s="649">
        <v>0.994</v>
      </c>
      <c r="L1002" s="649">
        <v>-1.0</v>
      </c>
      <c r="M1002" s="649">
        <v>-1.0</v>
      </c>
      <c r="N1002" s="649">
        <v>-1.0</v>
      </c>
      <c r="O1002" s="649">
        <v>-1.0</v>
      </c>
      <c r="P1002" s="649">
        <v>-1.0</v>
      </c>
      <c r="Q1002" s="649">
        <v>1.0</v>
      </c>
      <c r="R1002" s="649">
        <v>1.0</v>
      </c>
      <c r="S1002" s="649">
        <v>-1.0</v>
      </c>
      <c r="T1002" s="649">
        <v>50.534</v>
      </c>
      <c r="U1002" s="649">
        <v>52.883</v>
      </c>
      <c r="V1002" s="649">
        <v>52.893</v>
      </c>
    </row>
    <row r="1003">
      <c r="A1003" s="649">
        <v>3337.0</v>
      </c>
      <c r="B1003" s="649">
        <v>0.0</v>
      </c>
      <c r="C1003" s="649">
        <v>8.456</v>
      </c>
      <c r="D1003" s="649">
        <v>4.726</v>
      </c>
      <c r="E1003" s="649">
        <v>16.75</v>
      </c>
      <c r="F1003" s="649">
        <v>17.08</v>
      </c>
      <c r="G1003" s="649">
        <v>1.179</v>
      </c>
      <c r="H1003" s="649">
        <v>2.01</v>
      </c>
      <c r="I1003" s="649">
        <v>9.569</v>
      </c>
      <c r="J1003" s="649">
        <v>9.313</v>
      </c>
      <c r="K1003" s="649">
        <v>0.999</v>
      </c>
      <c r="L1003" s="649">
        <v>-1.0</v>
      </c>
      <c r="M1003" s="649">
        <v>-1.0</v>
      </c>
      <c r="N1003" s="649">
        <v>-1.0</v>
      </c>
      <c r="O1003" s="649">
        <v>-1.0</v>
      </c>
      <c r="P1003" s="649">
        <v>-1.0</v>
      </c>
      <c r="Q1003" s="649">
        <v>1.0</v>
      </c>
      <c r="R1003" s="649">
        <v>1.0</v>
      </c>
      <c r="S1003" s="649">
        <v>-1.0</v>
      </c>
      <c r="T1003" s="649">
        <v>8.999</v>
      </c>
      <c r="U1003" s="649">
        <v>9.4</v>
      </c>
      <c r="V1003" s="649">
        <v>9.508</v>
      </c>
    </row>
    <row r="1004">
      <c r="A1004" s="649">
        <v>3339.0</v>
      </c>
      <c r="B1004" s="649">
        <v>0.0</v>
      </c>
      <c r="C1004" s="649">
        <v>8.456</v>
      </c>
      <c r="D1004" s="649">
        <v>4.726</v>
      </c>
      <c r="E1004" s="649">
        <v>16.75</v>
      </c>
      <c r="F1004" s="649">
        <v>17.08</v>
      </c>
      <c r="G1004" s="649">
        <v>1.704</v>
      </c>
      <c r="H1004" s="649">
        <v>2.01</v>
      </c>
      <c r="I1004" s="649">
        <v>5.039</v>
      </c>
      <c r="J1004" s="649">
        <v>6.923</v>
      </c>
      <c r="K1004" s="649">
        <v>1.0</v>
      </c>
      <c r="L1004" s="649">
        <v>-1.0</v>
      </c>
      <c r="M1004" s="649">
        <v>-1.0</v>
      </c>
      <c r="N1004" s="649">
        <v>-1.0</v>
      </c>
      <c r="O1004" s="649">
        <v>-1.0</v>
      </c>
      <c r="P1004" s="649">
        <v>-1.0</v>
      </c>
      <c r="Q1004" s="649">
        <v>1.0</v>
      </c>
      <c r="R1004" s="649">
        <v>1.0</v>
      </c>
      <c r="S1004" s="649">
        <v>-1.0</v>
      </c>
      <c r="T1004" s="649">
        <v>6.773</v>
      </c>
      <c r="U1004" s="649">
        <v>7.055</v>
      </c>
      <c r="V1004" s="649">
        <v>7.236</v>
      </c>
    </row>
    <row r="1005">
      <c r="A1005" s="649">
        <v>3340.0</v>
      </c>
      <c r="B1005" s="649">
        <v>0.0</v>
      </c>
      <c r="C1005" s="649">
        <v>8.456</v>
      </c>
      <c r="D1005" s="649">
        <v>4.726</v>
      </c>
      <c r="E1005" s="649">
        <v>16.75</v>
      </c>
      <c r="F1005" s="649">
        <v>17.08</v>
      </c>
      <c r="G1005" s="649">
        <v>1.338</v>
      </c>
      <c r="H1005" s="649">
        <v>2.01</v>
      </c>
      <c r="I1005" s="649">
        <v>14.672</v>
      </c>
      <c r="J1005" s="649">
        <v>19.365</v>
      </c>
      <c r="K1005" s="649">
        <v>-0.337</v>
      </c>
      <c r="L1005" s="649">
        <v>-1.0</v>
      </c>
      <c r="M1005" s="649">
        <v>-1.0</v>
      </c>
      <c r="N1005" s="649">
        <v>3.0</v>
      </c>
      <c r="O1005" s="649">
        <v>-1.0</v>
      </c>
      <c r="P1005" s="649">
        <v>-1.0</v>
      </c>
      <c r="Q1005" s="649">
        <v>-1.0</v>
      </c>
      <c r="R1005" s="649">
        <v>1.0</v>
      </c>
      <c r="S1005" s="649">
        <v>-1.0</v>
      </c>
      <c r="T1005" s="649">
        <v>18.644</v>
      </c>
      <c r="U1005" s="649">
        <v>19.427</v>
      </c>
      <c r="V1005" s="649">
        <v>19.383</v>
      </c>
    </row>
    <row r="1006">
      <c r="A1006" s="649">
        <v>3341.0</v>
      </c>
      <c r="B1006" s="649">
        <v>0.0</v>
      </c>
      <c r="C1006" s="649">
        <v>8.455</v>
      </c>
      <c r="D1006" s="649">
        <v>4.726</v>
      </c>
      <c r="E1006" s="649">
        <v>16.75</v>
      </c>
      <c r="F1006" s="649">
        <v>17.08</v>
      </c>
      <c r="G1006" s="649">
        <v>2.587</v>
      </c>
      <c r="H1006" s="649">
        <v>2.01</v>
      </c>
      <c r="I1006" s="649">
        <v>9.815</v>
      </c>
      <c r="J1006" s="649">
        <v>23.862</v>
      </c>
      <c r="K1006" s="649">
        <v>-0.996</v>
      </c>
      <c r="L1006" s="649">
        <v>-1.0</v>
      </c>
      <c r="M1006" s="649">
        <v>-1.0</v>
      </c>
      <c r="N1006" s="649">
        <v>-1.0</v>
      </c>
      <c r="O1006" s="649">
        <v>1.0</v>
      </c>
      <c r="P1006" s="649">
        <v>-1.0</v>
      </c>
      <c r="Q1006" s="649">
        <v>-1.0</v>
      </c>
      <c r="R1006" s="649">
        <v>1.0</v>
      </c>
      <c r="S1006" s="649">
        <v>-1.0</v>
      </c>
      <c r="T1006" s="649">
        <v>23.038</v>
      </c>
      <c r="U1006" s="649">
        <v>24.012</v>
      </c>
      <c r="V1006" s="649">
        <v>24.015</v>
      </c>
    </row>
    <row r="1007">
      <c r="A1007" s="649">
        <v>3345.0</v>
      </c>
      <c r="B1007" s="649">
        <v>0.0</v>
      </c>
      <c r="C1007" s="649">
        <v>8.458</v>
      </c>
      <c r="D1007" s="649">
        <v>4.726</v>
      </c>
      <c r="E1007" s="649">
        <v>16.75</v>
      </c>
      <c r="F1007" s="649">
        <v>17.08</v>
      </c>
      <c r="G1007" s="649">
        <v>1.867</v>
      </c>
      <c r="H1007" s="649">
        <v>0.0</v>
      </c>
      <c r="I1007" s="649">
        <v>7.68</v>
      </c>
      <c r="J1007" s="649">
        <v>5.2</v>
      </c>
      <c r="K1007" s="649">
        <v>1.0</v>
      </c>
      <c r="L1007" s="649">
        <v>-1.0</v>
      </c>
      <c r="M1007" s="649">
        <v>-1.0</v>
      </c>
      <c r="N1007" s="649">
        <v>-1.0</v>
      </c>
      <c r="O1007" s="649">
        <v>-1.0</v>
      </c>
      <c r="P1007" s="649">
        <v>-1.0</v>
      </c>
      <c r="Q1007" s="649">
        <v>1.0</v>
      </c>
      <c r="R1007" s="649">
        <v>1.0</v>
      </c>
      <c r="S1007" s="649">
        <v>-1.0</v>
      </c>
      <c r="T1007" s="649">
        <v>5.306</v>
      </c>
      <c r="U1007" s="649">
        <v>5.549</v>
      </c>
      <c r="V1007" s="649">
        <v>6.339</v>
      </c>
    </row>
    <row r="1008">
      <c r="A1008" s="649">
        <v>3346.0</v>
      </c>
      <c r="B1008" s="649">
        <v>0.0</v>
      </c>
      <c r="C1008" s="649">
        <v>8.458</v>
      </c>
      <c r="D1008" s="649">
        <v>4.726</v>
      </c>
      <c r="E1008" s="649">
        <v>16.75</v>
      </c>
      <c r="F1008" s="649">
        <v>17.08</v>
      </c>
      <c r="G1008" s="649">
        <v>3.632</v>
      </c>
      <c r="H1008" s="649">
        <v>0.0</v>
      </c>
      <c r="I1008" s="649">
        <v>14.47</v>
      </c>
      <c r="J1008" s="649">
        <v>20.116</v>
      </c>
      <c r="K1008" s="649">
        <v>1.0</v>
      </c>
      <c r="L1008" s="649">
        <v>-1.0</v>
      </c>
      <c r="M1008" s="649">
        <v>-1.0</v>
      </c>
      <c r="N1008" s="649">
        <v>-1.0</v>
      </c>
      <c r="O1008" s="649">
        <v>-1.0</v>
      </c>
      <c r="P1008" s="649">
        <v>-1.0</v>
      </c>
      <c r="Q1008" s="649">
        <v>1.0</v>
      </c>
      <c r="R1008" s="649">
        <v>1.0</v>
      </c>
      <c r="S1008" s="649">
        <v>-1.0</v>
      </c>
      <c r="T1008" s="649">
        <v>19.795</v>
      </c>
      <c r="U1008" s="649">
        <v>20.747</v>
      </c>
      <c r="V1008" s="649">
        <v>22.267</v>
      </c>
    </row>
    <row r="1009">
      <c r="A1009" s="649">
        <v>3367.0</v>
      </c>
      <c r="B1009" s="649">
        <v>0.0</v>
      </c>
      <c r="C1009" s="649">
        <v>8.454</v>
      </c>
      <c r="D1009" s="649">
        <v>3.803</v>
      </c>
      <c r="E1009" s="649">
        <v>22.92</v>
      </c>
      <c r="F1009" s="649">
        <v>16.57</v>
      </c>
      <c r="G1009" s="649">
        <v>0.686</v>
      </c>
      <c r="H1009" s="649">
        <v>12.01</v>
      </c>
      <c r="I1009" s="649">
        <v>8.927</v>
      </c>
      <c r="J1009" s="649">
        <v>4.636</v>
      </c>
      <c r="K1009" s="649">
        <v>-1.0</v>
      </c>
      <c r="L1009" s="649">
        <v>-1.0</v>
      </c>
      <c r="M1009" s="649">
        <v>-1.0</v>
      </c>
      <c r="N1009" s="649">
        <v>1.0</v>
      </c>
      <c r="O1009" s="649">
        <v>-1.0</v>
      </c>
      <c r="P1009" s="649">
        <v>-1.0</v>
      </c>
      <c r="Q1009" s="649">
        <v>-1.0</v>
      </c>
      <c r="R1009" s="649">
        <v>1.0</v>
      </c>
      <c r="S1009" s="649">
        <v>-1.0</v>
      </c>
      <c r="T1009" s="649">
        <v>4.491</v>
      </c>
      <c r="U1009" s="649">
        <v>4.711</v>
      </c>
      <c r="V1009" s="649">
        <v>4.795</v>
      </c>
    </row>
    <row r="1010">
      <c r="A1010" s="649">
        <v>3386.0</v>
      </c>
      <c r="B1010" s="649">
        <v>0.0</v>
      </c>
      <c r="C1010" s="649">
        <v>8.454</v>
      </c>
      <c r="D1010" s="649">
        <v>3.803</v>
      </c>
      <c r="E1010" s="649">
        <v>22.92</v>
      </c>
      <c r="F1010" s="649">
        <v>16.58</v>
      </c>
      <c r="G1010" s="649">
        <v>0.893</v>
      </c>
      <c r="H1010" s="649">
        <v>2.01</v>
      </c>
      <c r="I1010" s="649">
        <v>13.831</v>
      </c>
      <c r="J1010" s="649">
        <v>11.101</v>
      </c>
      <c r="K1010" s="649">
        <v>1.0</v>
      </c>
      <c r="L1010" s="649">
        <v>-1.0</v>
      </c>
      <c r="M1010" s="649">
        <v>-1.0</v>
      </c>
      <c r="N1010" s="649">
        <v>-1.0</v>
      </c>
      <c r="O1010" s="649">
        <v>-1.0</v>
      </c>
      <c r="P1010" s="649">
        <v>-1.0</v>
      </c>
      <c r="Q1010" s="649">
        <v>1.0</v>
      </c>
      <c r="R1010" s="649">
        <v>1.0</v>
      </c>
      <c r="S1010" s="649">
        <v>-1.0</v>
      </c>
      <c r="T1010" s="649">
        <v>10.576</v>
      </c>
      <c r="U1010" s="649">
        <v>11.187</v>
      </c>
      <c r="V1010" s="649">
        <v>11.19</v>
      </c>
    </row>
    <row r="1011">
      <c r="A1011" s="649">
        <v>3387.0</v>
      </c>
      <c r="B1011" s="649">
        <v>0.0</v>
      </c>
      <c r="C1011" s="649">
        <v>8.454</v>
      </c>
      <c r="D1011" s="649">
        <v>3.803</v>
      </c>
      <c r="E1011" s="649">
        <v>22.92</v>
      </c>
      <c r="F1011" s="649">
        <v>16.58</v>
      </c>
      <c r="G1011" s="649">
        <v>0.706</v>
      </c>
      <c r="H1011" s="649">
        <v>2.01</v>
      </c>
      <c r="I1011" s="649">
        <v>14.361</v>
      </c>
      <c r="J1011" s="649">
        <v>9.705</v>
      </c>
      <c r="K1011" s="649">
        <v>1.0</v>
      </c>
      <c r="L1011" s="649">
        <v>-1.0</v>
      </c>
      <c r="M1011" s="649">
        <v>-1.0</v>
      </c>
      <c r="N1011" s="649">
        <v>-1.0</v>
      </c>
      <c r="O1011" s="649">
        <v>-1.0</v>
      </c>
      <c r="P1011" s="649">
        <v>-1.0</v>
      </c>
      <c r="Q1011" s="649">
        <v>1.0</v>
      </c>
      <c r="R1011" s="649">
        <v>1.0</v>
      </c>
      <c r="S1011" s="649">
        <v>-1.0</v>
      </c>
      <c r="T1011" s="649">
        <v>9.232</v>
      </c>
      <c r="U1011" s="649">
        <v>9.766</v>
      </c>
      <c r="V1011" s="649">
        <v>9.733</v>
      </c>
    </row>
    <row r="1012">
      <c r="A1012" s="649">
        <v>3389.0</v>
      </c>
      <c r="B1012" s="649">
        <v>0.0</v>
      </c>
      <c r="C1012" s="649">
        <v>8.454</v>
      </c>
      <c r="D1012" s="649">
        <v>3.803</v>
      </c>
      <c r="E1012" s="649">
        <v>22.92</v>
      </c>
      <c r="F1012" s="649">
        <v>16.58</v>
      </c>
      <c r="G1012" s="649">
        <v>4.516</v>
      </c>
      <c r="H1012" s="649">
        <v>2.01</v>
      </c>
      <c r="I1012" s="649">
        <v>14.222</v>
      </c>
      <c r="J1012" s="649">
        <v>60.334</v>
      </c>
      <c r="K1012" s="649">
        <v>1.0</v>
      </c>
      <c r="L1012" s="649">
        <v>-1.0</v>
      </c>
      <c r="M1012" s="649">
        <v>-1.0</v>
      </c>
      <c r="N1012" s="649">
        <v>-1.0</v>
      </c>
      <c r="O1012" s="649">
        <v>-1.0</v>
      </c>
      <c r="P1012" s="649">
        <v>-1.0</v>
      </c>
      <c r="Q1012" s="649">
        <v>1.0</v>
      </c>
      <c r="R1012" s="649">
        <v>1.0</v>
      </c>
      <c r="S1012" s="649">
        <v>-1.0</v>
      </c>
      <c r="T1012" s="649">
        <v>57.47</v>
      </c>
      <c r="U1012" s="649">
        <v>60.826</v>
      </c>
      <c r="V1012" s="649">
        <v>60.594</v>
      </c>
    </row>
    <row r="1013">
      <c r="A1013" s="649">
        <v>3390.0</v>
      </c>
      <c r="B1013" s="649">
        <v>0.0</v>
      </c>
      <c r="C1013" s="649">
        <v>8.454</v>
      </c>
      <c r="D1013" s="649">
        <v>3.803</v>
      </c>
      <c r="E1013" s="649">
        <v>22.92</v>
      </c>
      <c r="F1013" s="649">
        <v>16.58</v>
      </c>
      <c r="G1013" s="649">
        <v>4.501</v>
      </c>
      <c r="H1013" s="649">
        <v>2.01</v>
      </c>
      <c r="I1013" s="649">
        <v>14.411</v>
      </c>
      <c r="J1013" s="649">
        <v>60.569</v>
      </c>
      <c r="K1013" s="649">
        <v>0.994</v>
      </c>
      <c r="L1013" s="649">
        <v>-1.0</v>
      </c>
      <c r="M1013" s="649">
        <v>-1.0</v>
      </c>
      <c r="N1013" s="649">
        <v>-1.0</v>
      </c>
      <c r="O1013" s="649">
        <v>-1.0</v>
      </c>
      <c r="P1013" s="649">
        <v>-1.0</v>
      </c>
      <c r="Q1013" s="649">
        <v>1.0</v>
      </c>
      <c r="R1013" s="649">
        <v>1.0</v>
      </c>
      <c r="S1013" s="649">
        <v>-1.0</v>
      </c>
      <c r="T1013" s="649">
        <v>57.639</v>
      </c>
      <c r="U1013" s="649">
        <v>61.047</v>
      </c>
      <c r="V1013" s="649">
        <v>60.852</v>
      </c>
    </row>
    <row r="1014">
      <c r="A1014" s="649">
        <v>3394.0</v>
      </c>
      <c r="B1014" s="649">
        <v>0.0</v>
      </c>
      <c r="C1014" s="649">
        <v>8.454</v>
      </c>
      <c r="D1014" s="649">
        <v>3.803</v>
      </c>
      <c r="E1014" s="649">
        <v>22.92</v>
      </c>
      <c r="F1014" s="649">
        <v>16.58</v>
      </c>
      <c r="G1014" s="649">
        <v>4.309</v>
      </c>
      <c r="H1014" s="649">
        <v>2.01</v>
      </c>
      <c r="I1014" s="649">
        <v>14.508</v>
      </c>
      <c r="J1014" s="649">
        <v>59.939</v>
      </c>
      <c r="K1014" s="649">
        <v>1.0</v>
      </c>
      <c r="L1014" s="649">
        <v>-1.0</v>
      </c>
      <c r="M1014" s="649">
        <v>-1.0</v>
      </c>
      <c r="N1014" s="649">
        <v>-1.0</v>
      </c>
      <c r="O1014" s="649">
        <v>-1.0</v>
      </c>
      <c r="P1014" s="649">
        <v>-1.0</v>
      </c>
      <c r="Q1014" s="649">
        <v>1.0</v>
      </c>
      <c r="R1014" s="649">
        <v>1.0</v>
      </c>
      <c r="S1014" s="649">
        <v>-1.0</v>
      </c>
      <c r="T1014" s="649">
        <v>56.979</v>
      </c>
      <c r="U1014" s="649">
        <v>60.378</v>
      </c>
      <c r="V1014" s="649">
        <v>60.112</v>
      </c>
    </row>
    <row r="1015">
      <c r="A1015" s="649">
        <v>3395.0</v>
      </c>
      <c r="B1015" s="649">
        <v>0.0</v>
      </c>
      <c r="C1015" s="649">
        <v>8.454</v>
      </c>
      <c r="D1015" s="649">
        <v>3.803</v>
      </c>
      <c r="E1015" s="649">
        <v>22.92</v>
      </c>
      <c r="F1015" s="649">
        <v>16.58</v>
      </c>
      <c r="G1015" s="649">
        <v>4.099</v>
      </c>
      <c r="H1015" s="649">
        <v>2.01</v>
      </c>
      <c r="I1015" s="649">
        <v>14.639</v>
      </c>
      <c r="J1015" s="649">
        <v>58.102</v>
      </c>
      <c r="K1015" s="649">
        <v>0.994</v>
      </c>
      <c r="L1015" s="649">
        <v>-1.0</v>
      </c>
      <c r="M1015" s="649">
        <v>-1.0</v>
      </c>
      <c r="N1015" s="649">
        <v>-1.0</v>
      </c>
      <c r="O1015" s="649">
        <v>-1.0</v>
      </c>
      <c r="P1015" s="649">
        <v>-1.0</v>
      </c>
      <c r="Q1015" s="649">
        <v>1.0</v>
      </c>
      <c r="R1015" s="649">
        <v>1.0</v>
      </c>
      <c r="S1015" s="649">
        <v>-1.0</v>
      </c>
      <c r="T1015" s="649">
        <v>55.208</v>
      </c>
      <c r="U1015" s="649">
        <v>58.494</v>
      </c>
      <c r="V1015" s="649">
        <v>58.222</v>
      </c>
    </row>
    <row r="1016">
      <c r="A1016" s="649">
        <v>3396.0</v>
      </c>
      <c r="B1016" s="649">
        <v>0.0</v>
      </c>
      <c r="C1016" s="649">
        <v>8.454</v>
      </c>
      <c r="D1016" s="649">
        <v>3.803</v>
      </c>
      <c r="E1016" s="649">
        <v>22.92</v>
      </c>
      <c r="F1016" s="649">
        <v>16.58</v>
      </c>
      <c r="G1016" s="649">
        <v>1.681</v>
      </c>
      <c r="H1016" s="649">
        <v>2.01</v>
      </c>
      <c r="I1016" s="649">
        <v>9.777</v>
      </c>
      <c r="J1016" s="649">
        <v>13.887</v>
      </c>
      <c r="K1016" s="649">
        <v>1.0</v>
      </c>
      <c r="L1016" s="649">
        <v>-1.0</v>
      </c>
      <c r="M1016" s="649">
        <v>-1.0</v>
      </c>
      <c r="N1016" s="649">
        <v>-1.0</v>
      </c>
      <c r="O1016" s="649">
        <v>-1.0</v>
      </c>
      <c r="P1016" s="649">
        <v>-1.0</v>
      </c>
      <c r="Q1016" s="649">
        <v>1.0</v>
      </c>
      <c r="R1016" s="649">
        <v>1.0</v>
      </c>
      <c r="S1016" s="649">
        <v>-1.0</v>
      </c>
      <c r="T1016" s="649">
        <v>13.267</v>
      </c>
      <c r="U1016" s="649">
        <v>14.054</v>
      </c>
      <c r="V1016" s="649">
        <v>14.119</v>
      </c>
    </row>
    <row r="1017">
      <c r="A1017" s="649">
        <v>3397.0</v>
      </c>
      <c r="B1017" s="649">
        <v>0.0</v>
      </c>
      <c r="C1017" s="649">
        <v>8.454</v>
      </c>
      <c r="D1017" s="649">
        <v>3.803</v>
      </c>
      <c r="E1017" s="649">
        <v>22.92</v>
      </c>
      <c r="F1017" s="649">
        <v>16.58</v>
      </c>
      <c r="G1017" s="649">
        <v>1.419</v>
      </c>
      <c r="H1017" s="649">
        <v>2.01</v>
      </c>
      <c r="I1017" s="649">
        <v>5.048</v>
      </c>
      <c r="J1017" s="649">
        <v>6.655</v>
      </c>
      <c r="K1017" s="649">
        <v>1.0</v>
      </c>
      <c r="L1017" s="649">
        <v>-1.0</v>
      </c>
      <c r="M1017" s="649">
        <v>-1.0</v>
      </c>
      <c r="N1017" s="649">
        <v>-1.0</v>
      </c>
      <c r="O1017" s="649">
        <v>-1.0</v>
      </c>
      <c r="P1017" s="649">
        <v>-1.0</v>
      </c>
      <c r="Q1017" s="649">
        <v>1.0</v>
      </c>
      <c r="R1017" s="649">
        <v>1.0</v>
      </c>
      <c r="S1017" s="649">
        <v>-1.0</v>
      </c>
      <c r="T1017" s="649">
        <v>6.382</v>
      </c>
      <c r="U1017" s="649">
        <v>6.756</v>
      </c>
      <c r="V1017" s="649">
        <v>6.75</v>
      </c>
    </row>
    <row r="1018">
      <c r="A1018" s="649">
        <v>3399.0</v>
      </c>
      <c r="B1018" s="649">
        <v>0.0</v>
      </c>
      <c r="C1018" s="649">
        <v>8.453</v>
      </c>
      <c r="D1018" s="649">
        <v>3.803</v>
      </c>
      <c r="E1018" s="649">
        <v>22.92</v>
      </c>
      <c r="F1018" s="649">
        <v>16.58</v>
      </c>
      <c r="G1018" s="649">
        <v>1.426</v>
      </c>
      <c r="H1018" s="649">
        <v>2.01</v>
      </c>
      <c r="I1018" s="649">
        <v>14.537</v>
      </c>
      <c r="J1018" s="649">
        <v>19.094</v>
      </c>
      <c r="K1018" s="649">
        <v>-1.002</v>
      </c>
      <c r="L1018" s="649">
        <v>-1.0</v>
      </c>
      <c r="M1018" s="649">
        <v>-1.0</v>
      </c>
      <c r="N1018" s="649">
        <v>1.0</v>
      </c>
      <c r="O1018" s="649">
        <v>-1.0</v>
      </c>
      <c r="P1018" s="649">
        <v>-1.0</v>
      </c>
      <c r="Q1018" s="649">
        <v>-1.0</v>
      </c>
      <c r="R1018" s="649">
        <v>1.0</v>
      </c>
      <c r="S1018" s="649">
        <v>-1.0</v>
      </c>
      <c r="T1018" s="649">
        <v>18.142</v>
      </c>
      <c r="U1018" s="649">
        <v>19.247</v>
      </c>
      <c r="V1018" s="649">
        <v>19.196</v>
      </c>
    </row>
    <row r="1019">
      <c r="A1019" s="649">
        <v>3400.0</v>
      </c>
      <c r="B1019" s="649">
        <v>0.0</v>
      </c>
      <c r="C1019" s="649">
        <v>8.453</v>
      </c>
      <c r="D1019" s="649">
        <v>3.803</v>
      </c>
      <c r="E1019" s="649">
        <v>22.92</v>
      </c>
      <c r="F1019" s="649">
        <v>16.58</v>
      </c>
      <c r="G1019" s="649">
        <v>2.723</v>
      </c>
      <c r="H1019" s="649">
        <v>2.01</v>
      </c>
      <c r="I1019" s="649">
        <v>9.85</v>
      </c>
      <c r="J1019" s="649">
        <v>24.516</v>
      </c>
      <c r="K1019" s="649">
        <v>-1.001</v>
      </c>
      <c r="L1019" s="649">
        <v>-1.0</v>
      </c>
      <c r="M1019" s="649">
        <v>-1.0</v>
      </c>
      <c r="N1019" s="649">
        <v>-1.0</v>
      </c>
      <c r="O1019" s="649">
        <v>1.0</v>
      </c>
      <c r="P1019" s="649">
        <v>-1.0</v>
      </c>
      <c r="Q1019" s="649">
        <v>-1.0</v>
      </c>
      <c r="R1019" s="649">
        <v>1.0</v>
      </c>
      <c r="S1019" s="649">
        <v>-1.0</v>
      </c>
      <c r="T1019" s="649">
        <v>23.37</v>
      </c>
      <c r="U1019" s="649">
        <v>24.775</v>
      </c>
      <c r="V1019" s="649">
        <v>24.734</v>
      </c>
    </row>
    <row r="1020">
      <c r="A1020" s="649">
        <v>3401.0</v>
      </c>
      <c r="B1020" s="649">
        <v>0.0</v>
      </c>
      <c r="C1020" s="649">
        <v>8.453</v>
      </c>
      <c r="D1020" s="649">
        <v>3.803</v>
      </c>
      <c r="E1020" s="649">
        <v>22.92</v>
      </c>
      <c r="F1020" s="649">
        <v>16.58</v>
      </c>
      <c r="G1020" s="649">
        <v>1.433</v>
      </c>
      <c r="H1020" s="649">
        <v>2.01</v>
      </c>
      <c r="I1020" s="649">
        <v>5.057</v>
      </c>
      <c r="J1020" s="649">
        <v>6.98</v>
      </c>
      <c r="K1020" s="649">
        <v>1.0</v>
      </c>
      <c r="L1020" s="649">
        <v>-1.0</v>
      </c>
      <c r="M1020" s="649">
        <v>-1.0</v>
      </c>
      <c r="N1020" s="649">
        <v>-1.0</v>
      </c>
      <c r="O1020" s="649">
        <v>-1.0</v>
      </c>
      <c r="P1020" s="649">
        <v>-1.0</v>
      </c>
      <c r="Q1020" s="649">
        <v>1.0</v>
      </c>
      <c r="R1020" s="649">
        <v>1.0</v>
      </c>
      <c r="S1020" s="649">
        <v>-1.0</v>
      </c>
      <c r="T1020" s="649">
        <v>6.683</v>
      </c>
      <c r="U1020" s="649">
        <v>7.074</v>
      </c>
      <c r="V1020" s="649">
        <v>7.029</v>
      </c>
    </row>
    <row r="1021">
      <c r="A1021" s="649">
        <v>3402.0</v>
      </c>
      <c r="B1021" s="649">
        <v>0.0</v>
      </c>
      <c r="C1021" s="649">
        <v>8.454</v>
      </c>
      <c r="D1021" s="649">
        <v>3.803</v>
      </c>
      <c r="E1021" s="649">
        <v>22.92</v>
      </c>
      <c r="F1021" s="649">
        <v>16.58</v>
      </c>
      <c r="G1021" s="649">
        <v>1.028</v>
      </c>
      <c r="H1021" s="649">
        <v>2.01</v>
      </c>
      <c r="I1021" s="649">
        <v>14.422</v>
      </c>
      <c r="J1021" s="649">
        <v>13.721</v>
      </c>
      <c r="K1021" s="649">
        <v>0.998</v>
      </c>
      <c r="L1021" s="649">
        <v>-1.0</v>
      </c>
      <c r="M1021" s="649">
        <v>-1.0</v>
      </c>
      <c r="N1021" s="649">
        <v>-1.0</v>
      </c>
      <c r="O1021" s="649">
        <v>-1.0</v>
      </c>
      <c r="P1021" s="649">
        <v>-1.0</v>
      </c>
      <c r="Q1021" s="649">
        <v>1.0</v>
      </c>
      <c r="R1021" s="649">
        <v>1.0</v>
      </c>
      <c r="S1021" s="649">
        <v>-1.0</v>
      </c>
      <c r="T1021" s="649">
        <v>13.036</v>
      </c>
      <c r="U1021" s="649">
        <v>13.824</v>
      </c>
      <c r="V1021" s="649">
        <v>13.791</v>
      </c>
    </row>
    <row r="1022">
      <c r="A1022" s="649">
        <v>3403.0</v>
      </c>
      <c r="B1022" s="649">
        <v>0.0</v>
      </c>
      <c r="C1022" s="649">
        <v>8.454</v>
      </c>
      <c r="D1022" s="649">
        <v>3.803</v>
      </c>
      <c r="E1022" s="649">
        <v>22.92</v>
      </c>
      <c r="F1022" s="649">
        <v>16.58</v>
      </c>
      <c r="G1022" s="649">
        <v>4.363</v>
      </c>
      <c r="H1022" s="649">
        <v>1.01</v>
      </c>
      <c r="I1022" s="650" t="s">
        <v>1155</v>
      </c>
      <c r="J1022" s="649">
        <v>1.0</v>
      </c>
      <c r="K1022" s="649">
        <v>-1.0</v>
      </c>
      <c r="L1022" s="649">
        <v>-1.0</v>
      </c>
      <c r="M1022" s="649">
        <v>-1.0</v>
      </c>
      <c r="N1022" s="649">
        <v>-1.0</v>
      </c>
      <c r="O1022" s="649">
        <v>-1.0</v>
      </c>
      <c r="P1022" s="649">
        <v>1.0</v>
      </c>
      <c r="Q1022" s="649">
        <v>1.0</v>
      </c>
      <c r="R1022" s="650" t="s">
        <v>1156</v>
      </c>
      <c r="U1022" s="651"/>
      <c r="V1022" s="651"/>
    </row>
    <row r="1023">
      <c r="A1023" s="649">
        <v>3404.0</v>
      </c>
      <c r="B1023" s="649">
        <v>0.0</v>
      </c>
      <c r="C1023" s="649">
        <v>8.453</v>
      </c>
      <c r="D1023" s="649">
        <v>3.803</v>
      </c>
      <c r="E1023" s="649">
        <v>22.92</v>
      </c>
      <c r="F1023" s="649">
        <v>16.58</v>
      </c>
      <c r="G1023" s="649">
        <v>4.698</v>
      </c>
      <c r="H1023" s="649">
        <v>1.01</v>
      </c>
      <c r="I1023" s="650" t="s">
        <v>1157</v>
      </c>
      <c r="J1023" s="649">
        <v>1.0</v>
      </c>
      <c r="K1023" s="649">
        <v>-1.0</v>
      </c>
      <c r="L1023" s="649">
        <v>-1.0</v>
      </c>
      <c r="M1023" s="649">
        <v>-1.0</v>
      </c>
      <c r="N1023" s="649">
        <v>-1.0</v>
      </c>
      <c r="O1023" s="649">
        <v>-1.0</v>
      </c>
      <c r="P1023" s="649">
        <v>1.0</v>
      </c>
      <c r="Q1023" s="649">
        <v>1.0</v>
      </c>
      <c r="R1023" s="650" t="s">
        <v>1158</v>
      </c>
      <c r="U1023" s="651"/>
      <c r="V1023" s="651"/>
    </row>
    <row r="1024">
      <c r="A1024" s="649">
        <v>3405.0</v>
      </c>
      <c r="B1024" s="649">
        <v>0.0</v>
      </c>
      <c r="C1024" s="649">
        <v>8.454</v>
      </c>
      <c r="D1024" s="649">
        <v>3.803</v>
      </c>
      <c r="E1024" s="649">
        <v>22.92</v>
      </c>
      <c r="F1024" s="649">
        <v>16.58</v>
      </c>
      <c r="G1024" s="649">
        <v>1.726</v>
      </c>
      <c r="H1024" s="649">
        <v>1.01</v>
      </c>
      <c r="I1024" s="649">
        <v>19.457</v>
      </c>
      <c r="J1024" s="649">
        <v>32.717</v>
      </c>
      <c r="K1024" s="649">
        <v>1.0</v>
      </c>
      <c r="L1024" s="649">
        <v>-1.0</v>
      </c>
      <c r="M1024" s="649">
        <v>-1.0</v>
      </c>
      <c r="N1024" s="649">
        <v>-1.0</v>
      </c>
      <c r="O1024" s="649">
        <v>-1.0</v>
      </c>
      <c r="P1024" s="649">
        <v>-1.0</v>
      </c>
      <c r="Q1024" s="649">
        <v>1.0</v>
      </c>
      <c r="R1024" s="649">
        <v>1.0</v>
      </c>
      <c r="S1024" s="649">
        <v>-1.0</v>
      </c>
      <c r="T1024" s="649">
        <v>30.818</v>
      </c>
      <c r="U1024" s="649">
        <v>32.911</v>
      </c>
      <c r="V1024" s="649">
        <v>32.761</v>
      </c>
    </row>
    <row r="1025">
      <c r="A1025" s="649">
        <v>3406.0</v>
      </c>
      <c r="B1025" s="649">
        <v>0.0</v>
      </c>
      <c r="C1025" s="649">
        <v>8.453</v>
      </c>
      <c r="D1025" s="649">
        <v>3.803</v>
      </c>
      <c r="E1025" s="649">
        <v>22.92</v>
      </c>
      <c r="F1025" s="649">
        <v>16.58</v>
      </c>
      <c r="G1025" s="649">
        <v>1.782</v>
      </c>
      <c r="H1025" s="649">
        <v>1.01</v>
      </c>
      <c r="I1025" s="649">
        <v>9.783</v>
      </c>
      <c r="J1025" s="649">
        <v>14.611</v>
      </c>
      <c r="K1025" s="649">
        <v>1.0</v>
      </c>
      <c r="L1025" s="649">
        <v>-1.0</v>
      </c>
      <c r="M1025" s="649">
        <v>-1.0</v>
      </c>
      <c r="N1025" s="649">
        <v>-1.0</v>
      </c>
      <c r="O1025" s="649">
        <v>-1.0</v>
      </c>
      <c r="P1025" s="649">
        <v>-1.0</v>
      </c>
      <c r="Q1025" s="649">
        <v>1.0</v>
      </c>
      <c r="R1025" s="649">
        <v>1.0</v>
      </c>
      <c r="S1025" s="649">
        <v>-1.0</v>
      </c>
      <c r="T1025" s="649">
        <v>13.868</v>
      </c>
      <c r="U1025" s="649">
        <v>14.787</v>
      </c>
      <c r="V1025" s="649">
        <v>14.875</v>
      </c>
    </row>
    <row r="1026">
      <c r="A1026" s="649">
        <v>3407.0</v>
      </c>
      <c r="B1026" s="649">
        <v>0.0</v>
      </c>
      <c r="C1026" s="649">
        <v>8.453</v>
      </c>
      <c r="D1026" s="649">
        <v>3.803</v>
      </c>
      <c r="E1026" s="649">
        <v>22.92</v>
      </c>
      <c r="F1026" s="649">
        <v>16.58</v>
      </c>
      <c r="G1026" s="649">
        <v>1.597</v>
      </c>
      <c r="H1026" s="649">
        <v>1.01</v>
      </c>
      <c r="I1026" s="649">
        <v>28.544</v>
      </c>
      <c r="J1026" s="649">
        <v>41.991</v>
      </c>
      <c r="K1026" s="649">
        <v>-1.002</v>
      </c>
      <c r="L1026" s="649">
        <v>-1.0</v>
      </c>
      <c r="M1026" s="649">
        <v>-1.0</v>
      </c>
      <c r="N1026" s="649">
        <v>1.0</v>
      </c>
      <c r="O1026" s="649">
        <v>-1.0</v>
      </c>
      <c r="P1026" s="649">
        <v>-1.0</v>
      </c>
      <c r="Q1026" s="649">
        <v>-1.0</v>
      </c>
      <c r="R1026" s="649">
        <v>1.0</v>
      </c>
      <c r="S1026" s="649">
        <v>-1.0</v>
      </c>
      <c r="T1026" s="649">
        <v>39.498</v>
      </c>
      <c r="U1026" s="649">
        <v>42.212</v>
      </c>
      <c r="V1026" s="649">
        <v>42.111</v>
      </c>
    </row>
    <row r="1027">
      <c r="A1027" s="649">
        <v>3408.0</v>
      </c>
      <c r="B1027" s="649">
        <v>0.0</v>
      </c>
      <c r="C1027" s="649">
        <v>8.453</v>
      </c>
      <c r="D1027" s="649">
        <v>3.803</v>
      </c>
      <c r="E1027" s="649">
        <v>22.92</v>
      </c>
      <c r="F1027" s="649">
        <v>16.58</v>
      </c>
      <c r="G1027" s="649">
        <v>1.321</v>
      </c>
      <c r="H1027" s="649">
        <v>1.01</v>
      </c>
      <c r="I1027" s="649">
        <v>19.553</v>
      </c>
      <c r="J1027" s="649">
        <v>24.852</v>
      </c>
      <c r="K1027" s="649">
        <v>-1.0</v>
      </c>
      <c r="L1027" s="649">
        <v>-1.0</v>
      </c>
      <c r="M1027" s="649">
        <v>-1.0</v>
      </c>
      <c r="N1027" s="649">
        <v>-1.0</v>
      </c>
      <c r="O1027" s="649">
        <v>1.0</v>
      </c>
      <c r="P1027" s="649">
        <v>-1.0</v>
      </c>
      <c r="Q1027" s="649">
        <v>-1.0</v>
      </c>
      <c r="R1027" s="649">
        <v>1.0</v>
      </c>
      <c r="S1027" s="649">
        <v>-1.0</v>
      </c>
      <c r="T1027" s="649">
        <v>23.391</v>
      </c>
      <c r="U1027" s="649">
        <v>24.987</v>
      </c>
      <c r="V1027" s="649">
        <v>24.898</v>
      </c>
    </row>
    <row r="1028">
      <c r="A1028" s="649">
        <v>3409.0</v>
      </c>
      <c r="B1028" s="649">
        <v>0.0</v>
      </c>
      <c r="C1028" s="649">
        <v>8.453</v>
      </c>
      <c r="D1028" s="649">
        <v>3.803</v>
      </c>
      <c r="E1028" s="649">
        <v>22.92</v>
      </c>
      <c r="F1028" s="649">
        <v>16.58</v>
      </c>
      <c r="G1028" s="649">
        <v>2.531</v>
      </c>
      <c r="H1028" s="649">
        <v>1.01</v>
      </c>
      <c r="I1028" s="649">
        <v>19.187</v>
      </c>
      <c r="J1028" s="649">
        <v>44.189</v>
      </c>
      <c r="K1028" s="649">
        <v>-1.001</v>
      </c>
      <c r="L1028" s="649">
        <v>-1.0</v>
      </c>
      <c r="M1028" s="649">
        <v>-1.0</v>
      </c>
      <c r="N1028" s="649">
        <v>-1.0</v>
      </c>
      <c r="O1028" s="649">
        <v>1.0</v>
      </c>
      <c r="P1028" s="649">
        <v>-1.0</v>
      </c>
      <c r="Q1028" s="649">
        <v>-1.0</v>
      </c>
      <c r="R1028" s="649">
        <v>1.0</v>
      </c>
      <c r="S1028" s="649">
        <v>-1.0</v>
      </c>
      <c r="T1028" s="649">
        <v>41.635</v>
      </c>
      <c r="U1028" s="649">
        <v>44.471</v>
      </c>
      <c r="V1028" s="649">
        <v>44.398</v>
      </c>
    </row>
    <row r="1029">
      <c r="A1029" s="649">
        <v>3410.0</v>
      </c>
      <c r="B1029" s="649">
        <v>0.0</v>
      </c>
      <c r="C1029" s="649">
        <v>8.453</v>
      </c>
      <c r="D1029" s="649">
        <v>3.803</v>
      </c>
      <c r="E1029" s="649">
        <v>22.92</v>
      </c>
      <c r="F1029" s="649">
        <v>16.58</v>
      </c>
      <c r="G1029" s="649">
        <v>1.659</v>
      </c>
      <c r="H1029" s="649">
        <v>1.01</v>
      </c>
      <c r="I1029" s="649">
        <v>9.811</v>
      </c>
      <c r="J1029" s="649">
        <v>15.963</v>
      </c>
      <c r="K1029" s="649">
        <v>1.0</v>
      </c>
      <c r="L1029" s="649">
        <v>-1.0</v>
      </c>
      <c r="M1029" s="649">
        <v>-1.0</v>
      </c>
      <c r="N1029" s="649">
        <v>-1.0</v>
      </c>
      <c r="O1029" s="649">
        <v>-1.0</v>
      </c>
      <c r="P1029" s="649">
        <v>-1.0</v>
      </c>
      <c r="Q1029" s="649">
        <v>1.0</v>
      </c>
      <c r="R1029" s="649">
        <v>1.0</v>
      </c>
      <c r="S1029" s="649">
        <v>-1.0</v>
      </c>
      <c r="T1029" s="649">
        <v>15.079</v>
      </c>
      <c r="U1029" s="649">
        <v>16.086</v>
      </c>
      <c r="V1029" s="649">
        <v>15.993</v>
      </c>
    </row>
    <row r="1030">
      <c r="A1030" s="649">
        <v>3412.0</v>
      </c>
      <c r="B1030" s="649">
        <v>0.0</v>
      </c>
      <c r="C1030" s="649">
        <v>8.454</v>
      </c>
      <c r="D1030" s="649">
        <v>3.803</v>
      </c>
      <c r="E1030" s="649">
        <v>22.92</v>
      </c>
      <c r="F1030" s="649">
        <v>16.58</v>
      </c>
      <c r="G1030" s="649">
        <v>0.674</v>
      </c>
      <c r="H1030" s="649">
        <v>1.01</v>
      </c>
      <c r="I1030" s="649">
        <v>28.812</v>
      </c>
      <c r="J1030" s="649">
        <v>15.687</v>
      </c>
      <c r="K1030" s="649">
        <v>1.0</v>
      </c>
      <c r="L1030" s="649">
        <v>-1.0</v>
      </c>
      <c r="M1030" s="649">
        <v>-1.0</v>
      </c>
      <c r="N1030" s="649">
        <v>-1.0</v>
      </c>
      <c r="O1030" s="649">
        <v>-1.0</v>
      </c>
      <c r="P1030" s="649">
        <v>-1.0</v>
      </c>
      <c r="Q1030" s="649">
        <v>1.0</v>
      </c>
      <c r="R1030" s="649">
        <v>1.0</v>
      </c>
      <c r="S1030" s="649">
        <v>-1.0</v>
      </c>
      <c r="T1030" s="649">
        <v>14.768</v>
      </c>
      <c r="U1030" s="649">
        <v>15.784</v>
      </c>
      <c r="V1030" s="649">
        <v>15.807</v>
      </c>
    </row>
    <row r="1031">
      <c r="A1031" s="649">
        <v>3413.0</v>
      </c>
      <c r="B1031" s="649">
        <v>0.0</v>
      </c>
      <c r="C1031" s="649">
        <v>8.454</v>
      </c>
      <c r="D1031" s="649">
        <v>3.803</v>
      </c>
      <c r="E1031" s="649">
        <v>22.92</v>
      </c>
      <c r="F1031" s="649">
        <v>16.58</v>
      </c>
      <c r="G1031" s="649">
        <v>0.949</v>
      </c>
      <c r="H1031" s="649">
        <v>26.98</v>
      </c>
      <c r="I1031" s="649">
        <v>29.009</v>
      </c>
      <c r="J1031" s="649">
        <v>27.52</v>
      </c>
      <c r="K1031" s="649">
        <v>1.0</v>
      </c>
      <c r="L1031" s="649">
        <v>-1.0</v>
      </c>
      <c r="M1031" s="649">
        <v>-1.0</v>
      </c>
      <c r="N1031" s="649">
        <v>-1.0</v>
      </c>
      <c r="O1031" s="649">
        <v>-1.0</v>
      </c>
      <c r="P1031" s="649">
        <v>-1.0</v>
      </c>
      <c r="Q1031" s="649">
        <v>1.0</v>
      </c>
      <c r="R1031" s="649">
        <v>1.0</v>
      </c>
      <c r="S1031" s="649">
        <v>-1.0</v>
      </c>
      <c r="T1031" s="649">
        <v>25.85</v>
      </c>
      <c r="U1031" s="649">
        <v>27.634</v>
      </c>
      <c r="V1031" s="649">
        <v>27.521</v>
      </c>
    </row>
    <row r="1032">
      <c r="A1032" s="649">
        <v>3414.0</v>
      </c>
      <c r="B1032" s="649">
        <v>0.0</v>
      </c>
      <c r="C1032" s="649">
        <v>8.454</v>
      </c>
      <c r="D1032" s="649">
        <v>3.803</v>
      </c>
      <c r="E1032" s="649">
        <v>22.92</v>
      </c>
      <c r="F1032" s="649">
        <v>16.58</v>
      </c>
      <c r="G1032" s="649">
        <v>1.059</v>
      </c>
      <c r="H1032" s="649">
        <v>26.98</v>
      </c>
      <c r="I1032" s="649">
        <v>14.309</v>
      </c>
      <c r="J1032" s="649">
        <v>14.12</v>
      </c>
      <c r="K1032" s="649">
        <v>1.0</v>
      </c>
      <c r="L1032" s="649">
        <v>-1.0</v>
      </c>
      <c r="M1032" s="649">
        <v>-1.0</v>
      </c>
      <c r="N1032" s="649">
        <v>-1.0</v>
      </c>
      <c r="O1032" s="649">
        <v>-1.0</v>
      </c>
      <c r="P1032" s="649">
        <v>-1.0</v>
      </c>
      <c r="Q1032" s="649">
        <v>1.0</v>
      </c>
      <c r="R1032" s="649">
        <v>1.0</v>
      </c>
      <c r="S1032" s="649">
        <v>-1.0</v>
      </c>
      <c r="T1032" s="649">
        <v>13.314</v>
      </c>
      <c r="U1032" s="649">
        <v>14.22</v>
      </c>
      <c r="V1032" s="649">
        <v>14.187</v>
      </c>
    </row>
    <row r="1033">
      <c r="A1033" s="649">
        <v>3416.0</v>
      </c>
      <c r="B1033" s="649">
        <v>0.0</v>
      </c>
      <c r="C1033" s="649">
        <v>8.454</v>
      </c>
      <c r="D1033" s="649">
        <v>3.803</v>
      </c>
      <c r="E1033" s="649">
        <v>22.92</v>
      </c>
      <c r="F1033" s="649">
        <v>16.58</v>
      </c>
      <c r="G1033" s="649">
        <v>0.5</v>
      </c>
      <c r="H1033" s="649">
        <v>26.98</v>
      </c>
      <c r="I1033" s="649">
        <v>14.085</v>
      </c>
      <c r="J1033" s="649">
        <v>5.224</v>
      </c>
      <c r="K1033" s="649">
        <v>1.0</v>
      </c>
      <c r="L1033" s="649">
        <v>-1.0</v>
      </c>
      <c r="M1033" s="649">
        <v>-1.0</v>
      </c>
      <c r="N1033" s="649">
        <v>-1.0</v>
      </c>
      <c r="O1033" s="649">
        <v>-1.0</v>
      </c>
      <c r="P1033" s="649">
        <v>-1.0</v>
      </c>
      <c r="Q1033" s="649">
        <v>1.0</v>
      </c>
      <c r="R1033" s="649">
        <v>1.0</v>
      </c>
      <c r="S1033" s="649">
        <v>-1.0</v>
      </c>
      <c r="T1033" s="649">
        <v>4.953</v>
      </c>
      <c r="U1033" s="649">
        <v>5.288</v>
      </c>
      <c r="V1033" s="649">
        <v>5.343</v>
      </c>
    </row>
    <row r="1034">
      <c r="A1034" s="649">
        <v>3418.0</v>
      </c>
      <c r="B1034" s="649">
        <v>0.0</v>
      </c>
      <c r="C1034" s="649">
        <v>8.455</v>
      </c>
      <c r="D1034" s="649">
        <v>3.803</v>
      </c>
      <c r="E1034" s="649">
        <v>22.92</v>
      </c>
      <c r="F1034" s="649">
        <v>12.46</v>
      </c>
      <c r="G1034" s="649">
        <v>1.128</v>
      </c>
      <c r="H1034" s="649">
        <v>26.98</v>
      </c>
      <c r="I1034" s="649">
        <v>22.599</v>
      </c>
      <c r="J1034" s="649">
        <v>23.25</v>
      </c>
      <c r="K1034" s="649">
        <v>1.0</v>
      </c>
      <c r="L1034" s="649">
        <v>-1.0</v>
      </c>
      <c r="M1034" s="649">
        <v>-1.0</v>
      </c>
      <c r="N1034" s="649">
        <v>-1.0</v>
      </c>
      <c r="O1034" s="649">
        <v>-1.0</v>
      </c>
      <c r="P1034" s="649">
        <v>-1.0</v>
      </c>
      <c r="Q1034" s="649">
        <v>1.0</v>
      </c>
      <c r="R1034" s="649">
        <v>1.0</v>
      </c>
      <c r="S1034" s="649">
        <v>-1.0</v>
      </c>
      <c r="T1034" s="649">
        <v>21.87</v>
      </c>
      <c r="U1034" s="649">
        <v>23.38</v>
      </c>
      <c r="V1034" s="649">
        <v>23.343</v>
      </c>
    </row>
    <row r="1035">
      <c r="A1035" s="649">
        <v>3419.0</v>
      </c>
      <c r="B1035" s="649">
        <v>0.0</v>
      </c>
      <c r="C1035" s="649">
        <v>8.455</v>
      </c>
      <c r="D1035" s="649">
        <v>3.803</v>
      </c>
      <c r="E1035" s="649">
        <v>22.92</v>
      </c>
      <c r="F1035" s="649">
        <v>12.46</v>
      </c>
      <c r="G1035" s="649">
        <v>1.294</v>
      </c>
      <c r="H1035" s="649">
        <v>26.98</v>
      </c>
      <c r="I1035" s="649">
        <v>11.736</v>
      </c>
      <c r="J1035" s="649">
        <v>15.003</v>
      </c>
      <c r="K1035" s="649">
        <v>1.0</v>
      </c>
      <c r="L1035" s="649">
        <v>-1.0</v>
      </c>
      <c r="M1035" s="649">
        <v>-1.0</v>
      </c>
      <c r="N1035" s="649">
        <v>-1.0</v>
      </c>
      <c r="O1035" s="649">
        <v>-1.0</v>
      </c>
      <c r="P1035" s="649">
        <v>-1.0</v>
      </c>
      <c r="Q1035" s="649">
        <v>1.0</v>
      </c>
      <c r="R1035" s="649">
        <v>1.0</v>
      </c>
      <c r="S1035" s="649">
        <v>-1.0</v>
      </c>
      <c r="T1035" s="649">
        <v>14.151</v>
      </c>
      <c r="U1035" s="649">
        <v>15.11</v>
      </c>
      <c r="V1035" s="649">
        <v>15.019</v>
      </c>
    </row>
    <row r="1036">
      <c r="A1036" s="649">
        <v>3420.0</v>
      </c>
      <c r="B1036" s="649">
        <v>0.0</v>
      </c>
      <c r="C1036" s="649">
        <v>8.454</v>
      </c>
      <c r="D1036" s="649">
        <v>3.803</v>
      </c>
      <c r="E1036" s="649">
        <v>22.92</v>
      </c>
      <c r="F1036" s="649">
        <v>12.46</v>
      </c>
      <c r="G1036" s="649">
        <v>3.647</v>
      </c>
      <c r="H1036" s="649">
        <v>1.01</v>
      </c>
      <c r="I1036" s="649">
        <v>27.239</v>
      </c>
      <c r="J1036" s="649">
        <v>88.513</v>
      </c>
      <c r="K1036" s="649">
        <v>1.0</v>
      </c>
      <c r="L1036" s="649">
        <v>-1.0</v>
      </c>
      <c r="M1036" s="649">
        <v>-1.0</v>
      </c>
      <c r="N1036" s="649">
        <v>-1.0</v>
      </c>
      <c r="O1036" s="649">
        <v>-1.0</v>
      </c>
      <c r="P1036" s="649">
        <v>-1.0</v>
      </c>
      <c r="Q1036" s="649">
        <v>1.0</v>
      </c>
      <c r="R1036" s="649">
        <v>1.0</v>
      </c>
      <c r="S1036" s="649">
        <v>-1.0</v>
      </c>
      <c r="T1036" s="649">
        <v>83.211</v>
      </c>
      <c r="U1036" s="649">
        <v>88.975</v>
      </c>
      <c r="V1036" s="649">
        <v>88.878</v>
      </c>
    </row>
    <row r="1037">
      <c r="A1037" s="649">
        <v>3421.0</v>
      </c>
      <c r="B1037" s="649">
        <v>0.0</v>
      </c>
      <c r="C1037" s="649">
        <v>8.455</v>
      </c>
      <c r="D1037" s="649">
        <v>3.803</v>
      </c>
      <c r="E1037" s="649">
        <v>22.92</v>
      </c>
      <c r="F1037" s="649">
        <v>12.46</v>
      </c>
      <c r="G1037" s="649">
        <v>5.404</v>
      </c>
      <c r="H1037" s="649">
        <v>1.01</v>
      </c>
      <c r="I1037" s="649">
        <v>28.162</v>
      </c>
      <c r="J1037" s="649">
        <v>89.503</v>
      </c>
      <c r="K1037" s="649">
        <v>1.0</v>
      </c>
      <c r="L1037" s="649">
        <v>-1.0</v>
      </c>
      <c r="M1037" s="649">
        <v>-1.0</v>
      </c>
      <c r="N1037" s="649">
        <v>-1.0</v>
      </c>
      <c r="O1037" s="649">
        <v>-1.0</v>
      </c>
      <c r="P1037" s="649">
        <v>-1.0</v>
      </c>
      <c r="Q1037" s="649">
        <v>1.0</v>
      </c>
      <c r="R1037" s="649">
        <v>1.0</v>
      </c>
      <c r="S1037" s="649">
        <v>-1.0</v>
      </c>
      <c r="T1037" s="649">
        <v>84.577</v>
      </c>
      <c r="U1037" s="649">
        <v>90.392</v>
      </c>
      <c r="V1037" s="649">
        <v>91.543</v>
      </c>
    </row>
    <row r="1038">
      <c r="A1038" s="649">
        <v>3422.0</v>
      </c>
      <c r="B1038" s="649">
        <v>0.0</v>
      </c>
      <c r="C1038" s="649">
        <v>8.455</v>
      </c>
      <c r="D1038" s="649">
        <v>3.803</v>
      </c>
      <c r="E1038" s="649">
        <v>22.92</v>
      </c>
      <c r="F1038" s="649">
        <v>12.46</v>
      </c>
      <c r="G1038" s="649">
        <v>1.233</v>
      </c>
      <c r="H1038" s="649">
        <v>1.01</v>
      </c>
      <c r="I1038" s="649">
        <v>19.403</v>
      </c>
      <c r="J1038" s="649">
        <v>23.565</v>
      </c>
      <c r="K1038" s="649">
        <v>1.0</v>
      </c>
      <c r="L1038" s="649">
        <v>-1.0</v>
      </c>
      <c r="M1038" s="649">
        <v>-1.0</v>
      </c>
      <c r="N1038" s="649">
        <v>-1.0</v>
      </c>
      <c r="O1038" s="649">
        <v>-1.0</v>
      </c>
      <c r="P1038" s="649">
        <v>-1.0</v>
      </c>
      <c r="Q1038" s="649">
        <v>1.0</v>
      </c>
      <c r="R1038" s="649">
        <v>1.0</v>
      </c>
      <c r="S1038" s="649">
        <v>-1.0</v>
      </c>
      <c r="T1038" s="649">
        <v>22.173</v>
      </c>
      <c r="U1038" s="649">
        <v>23.685</v>
      </c>
      <c r="V1038" s="649">
        <v>23.582</v>
      </c>
    </row>
    <row r="1039">
      <c r="A1039" s="649">
        <v>3423.0</v>
      </c>
      <c r="B1039" s="649">
        <v>0.0</v>
      </c>
      <c r="C1039" s="649">
        <v>8.455</v>
      </c>
      <c r="D1039" s="649">
        <v>3.803</v>
      </c>
      <c r="E1039" s="649">
        <v>22.92</v>
      </c>
      <c r="F1039" s="649">
        <v>12.46</v>
      </c>
      <c r="G1039" s="649">
        <v>1.387</v>
      </c>
      <c r="H1039" s="649">
        <v>1.01</v>
      </c>
      <c r="I1039" s="649">
        <v>9.739</v>
      </c>
      <c r="J1039" s="649">
        <v>12.85</v>
      </c>
      <c r="K1039" s="649">
        <v>1.0</v>
      </c>
      <c r="L1039" s="649">
        <v>-1.0</v>
      </c>
      <c r="M1039" s="649">
        <v>-1.0</v>
      </c>
      <c r="N1039" s="649">
        <v>-1.0</v>
      </c>
      <c r="O1039" s="649">
        <v>-1.0</v>
      </c>
      <c r="P1039" s="649">
        <v>-1.0</v>
      </c>
      <c r="Q1039" s="649">
        <v>1.0</v>
      </c>
      <c r="R1039" s="649">
        <v>1.0</v>
      </c>
      <c r="S1039" s="649">
        <v>-1.0</v>
      </c>
      <c r="T1039" s="649">
        <v>12.145</v>
      </c>
      <c r="U1039" s="649">
        <v>12.955</v>
      </c>
      <c r="V1039" s="649">
        <v>12.914</v>
      </c>
    </row>
    <row r="1040">
      <c r="A1040" s="649">
        <v>3425.0</v>
      </c>
      <c r="B1040" s="649">
        <v>0.0</v>
      </c>
      <c r="C1040" s="649">
        <v>8.455</v>
      </c>
      <c r="D1040" s="649">
        <v>3.803</v>
      </c>
      <c r="E1040" s="649">
        <v>22.92</v>
      </c>
      <c r="F1040" s="649">
        <v>12.46</v>
      </c>
      <c r="G1040" s="649">
        <v>1.333</v>
      </c>
      <c r="H1040" s="649">
        <v>1.01</v>
      </c>
      <c r="I1040" s="649">
        <v>28.248</v>
      </c>
      <c r="J1040" s="649">
        <v>36.447</v>
      </c>
      <c r="K1040" s="649">
        <v>-0.334</v>
      </c>
      <c r="L1040" s="649">
        <v>-1.0</v>
      </c>
      <c r="M1040" s="649">
        <v>-1.0</v>
      </c>
      <c r="N1040" s="649">
        <v>3.0</v>
      </c>
      <c r="O1040" s="649">
        <v>-1.0</v>
      </c>
      <c r="P1040" s="649">
        <v>-1.0</v>
      </c>
      <c r="Q1040" s="649">
        <v>-1.0</v>
      </c>
      <c r="R1040" s="649">
        <v>1.0</v>
      </c>
      <c r="S1040" s="649">
        <v>-1.0</v>
      </c>
      <c r="T1040" s="649">
        <v>34.251</v>
      </c>
      <c r="U1040" s="649">
        <v>36.612</v>
      </c>
      <c r="V1040" s="649">
        <v>36.487</v>
      </c>
    </row>
    <row r="1041">
      <c r="A1041" s="649">
        <v>3427.0</v>
      </c>
      <c r="B1041" s="649">
        <v>0.0</v>
      </c>
      <c r="C1041" s="649">
        <v>8.455</v>
      </c>
      <c r="D1041" s="649">
        <v>3.803</v>
      </c>
      <c r="E1041" s="649">
        <v>22.92</v>
      </c>
      <c r="F1041" s="649">
        <v>12.46</v>
      </c>
      <c r="G1041" s="649">
        <v>2.669</v>
      </c>
      <c r="H1041" s="649">
        <v>1.01</v>
      </c>
      <c r="I1041" s="649">
        <v>19.002</v>
      </c>
      <c r="J1041" s="649">
        <v>46.376</v>
      </c>
      <c r="K1041" s="649">
        <v>-1.0</v>
      </c>
      <c r="L1041" s="649">
        <v>-1.0</v>
      </c>
      <c r="M1041" s="649">
        <v>-1.0</v>
      </c>
      <c r="N1041" s="649">
        <v>-1.0</v>
      </c>
      <c r="O1041" s="649">
        <v>1.0</v>
      </c>
      <c r="P1041" s="649">
        <v>-1.0</v>
      </c>
      <c r="Q1041" s="649">
        <v>-1.0</v>
      </c>
      <c r="R1041" s="649">
        <v>1.0</v>
      </c>
      <c r="S1041" s="649">
        <v>-1.0</v>
      </c>
      <c r="T1041" s="649">
        <v>43.708</v>
      </c>
      <c r="U1041" s="649">
        <v>46.676</v>
      </c>
      <c r="V1041" s="649">
        <v>46.594</v>
      </c>
    </row>
    <row r="1042">
      <c r="A1042" s="649">
        <v>3428.0</v>
      </c>
      <c r="B1042" s="649">
        <v>0.0</v>
      </c>
      <c r="C1042" s="649">
        <v>8.455</v>
      </c>
      <c r="D1042" s="649">
        <v>3.803</v>
      </c>
      <c r="E1042" s="649">
        <v>22.92</v>
      </c>
      <c r="F1042" s="649">
        <v>12.46</v>
      </c>
      <c r="G1042" s="649">
        <v>1.484</v>
      </c>
      <c r="H1042" s="649">
        <v>1.01</v>
      </c>
      <c r="I1042" s="649">
        <v>9.742</v>
      </c>
      <c r="J1042" s="649">
        <v>12.87</v>
      </c>
      <c r="K1042" s="649">
        <v>1.0</v>
      </c>
      <c r="L1042" s="649">
        <v>-1.0</v>
      </c>
      <c r="M1042" s="649">
        <v>-1.0</v>
      </c>
      <c r="N1042" s="649">
        <v>-1.0</v>
      </c>
      <c r="O1042" s="649">
        <v>-1.0</v>
      </c>
      <c r="P1042" s="649">
        <v>-1.0</v>
      </c>
      <c r="Q1042" s="649">
        <v>1.0</v>
      </c>
      <c r="R1042" s="649">
        <v>1.0</v>
      </c>
      <c r="S1042" s="649">
        <v>-1.0</v>
      </c>
      <c r="T1042" s="649">
        <v>12.191</v>
      </c>
      <c r="U1042" s="649">
        <v>13.002</v>
      </c>
      <c r="V1042" s="649">
        <v>13.021</v>
      </c>
    </row>
    <row r="1043">
      <c r="A1043" s="649">
        <v>3429.0</v>
      </c>
      <c r="B1043" s="649">
        <v>0.0</v>
      </c>
      <c r="C1043" s="649">
        <v>8.455</v>
      </c>
      <c r="D1043" s="649">
        <v>3.803</v>
      </c>
      <c r="E1043" s="649">
        <v>22.92</v>
      </c>
      <c r="F1043" s="649">
        <v>12.46</v>
      </c>
      <c r="G1043" s="649">
        <v>0.695</v>
      </c>
      <c r="H1043" s="649">
        <v>1.01</v>
      </c>
      <c r="I1043" s="649">
        <v>28.881</v>
      </c>
      <c r="J1043" s="649">
        <v>19.381</v>
      </c>
      <c r="K1043" s="649">
        <v>0.999</v>
      </c>
      <c r="L1043" s="649">
        <v>-1.0</v>
      </c>
      <c r="M1043" s="649">
        <v>-1.0</v>
      </c>
      <c r="N1043" s="649">
        <v>-1.0</v>
      </c>
      <c r="O1043" s="649">
        <v>-1.0</v>
      </c>
      <c r="P1043" s="649">
        <v>-1.0</v>
      </c>
      <c r="Q1043" s="649">
        <v>1.0</v>
      </c>
      <c r="R1043" s="649">
        <v>1.0</v>
      </c>
      <c r="S1043" s="649">
        <v>-1.0</v>
      </c>
      <c r="T1043" s="649">
        <v>18.22</v>
      </c>
      <c r="U1043" s="649">
        <v>19.473</v>
      </c>
      <c r="V1043" s="649">
        <v>19.403</v>
      </c>
    </row>
    <row r="1044">
      <c r="A1044" s="649">
        <v>3430.0</v>
      </c>
      <c r="B1044" s="649">
        <v>0.0</v>
      </c>
      <c r="C1044" s="649">
        <v>8.455</v>
      </c>
      <c r="D1044" s="649">
        <v>3.803</v>
      </c>
      <c r="E1044" s="649">
        <v>22.92</v>
      </c>
      <c r="F1044" s="649">
        <v>12.46</v>
      </c>
      <c r="G1044" s="649">
        <v>3.697</v>
      </c>
      <c r="H1044" s="649">
        <v>2.01</v>
      </c>
      <c r="I1044" s="649">
        <v>14.536</v>
      </c>
      <c r="J1044" s="649">
        <v>51.991</v>
      </c>
      <c r="K1044" s="649">
        <v>1.0</v>
      </c>
      <c r="L1044" s="649">
        <v>-1.0</v>
      </c>
      <c r="M1044" s="649">
        <v>-1.0</v>
      </c>
      <c r="N1044" s="649">
        <v>-1.0</v>
      </c>
      <c r="O1044" s="649">
        <v>-1.0</v>
      </c>
      <c r="P1044" s="649">
        <v>-1.0</v>
      </c>
      <c r="Q1044" s="649">
        <v>1.0</v>
      </c>
      <c r="R1044" s="649">
        <v>1.0</v>
      </c>
      <c r="S1044" s="649">
        <v>-1.0</v>
      </c>
      <c r="T1044" s="649">
        <v>49.02</v>
      </c>
      <c r="U1044" s="649">
        <v>52.329</v>
      </c>
      <c r="V1044" s="649">
        <v>52.105</v>
      </c>
    </row>
    <row r="1045">
      <c r="A1045" s="649">
        <v>3431.0</v>
      </c>
      <c r="B1045" s="649">
        <v>0.0</v>
      </c>
      <c r="C1045" s="649">
        <v>8.455</v>
      </c>
      <c r="D1045" s="649">
        <v>3.803</v>
      </c>
      <c r="E1045" s="649">
        <v>22.92</v>
      </c>
      <c r="F1045" s="649">
        <v>12.46</v>
      </c>
      <c r="G1045" s="649">
        <v>3.588</v>
      </c>
      <c r="H1045" s="649">
        <v>2.01</v>
      </c>
      <c r="I1045" s="649">
        <v>14.569</v>
      </c>
      <c r="J1045" s="649">
        <v>47.132</v>
      </c>
      <c r="K1045" s="649">
        <v>0.994</v>
      </c>
      <c r="L1045" s="649">
        <v>-1.0</v>
      </c>
      <c r="M1045" s="649">
        <v>-1.0</v>
      </c>
      <c r="N1045" s="649">
        <v>-1.0</v>
      </c>
      <c r="O1045" s="649">
        <v>-1.0</v>
      </c>
      <c r="P1045" s="649">
        <v>-1.0</v>
      </c>
      <c r="Q1045" s="649">
        <v>1.0</v>
      </c>
      <c r="R1045" s="649">
        <v>1.0</v>
      </c>
      <c r="S1045" s="649">
        <v>-1.0</v>
      </c>
      <c r="T1045" s="649">
        <v>44.495</v>
      </c>
      <c r="U1045" s="649">
        <v>47.497</v>
      </c>
      <c r="V1045" s="649">
        <v>47.458</v>
      </c>
    </row>
    <row r="1046">
      <c r="A1046" s="649">
        <v>3432.0</v>
      </c>
      <c r="B1046" s="649">
        <v>0.0</v>
      </c>
      <c r="C1046" s="649">
        <v>8.455</v>
      </c>
      <c r="D1046" s="649">
        <v>3.803</v>
      </c>
      <c r="E1046" s="649">
        <v>22.92</v>
      </c>
      <c r="F1046" s="649">
        <v>12.46</v>
      </c>
      <c r="G1046" s="649">
        <v>0.549</v>
      </c>
      <c r="H1046" s="649">
        <v>2.01</v>
      </c>
      <c r="I1046" s="649">
        <v>14.609</v>
      </c>
      <c r="J1046" s="649">
        <v>7.868</v>
      </c>
      <c r="K1046" s="649">
        <v>1.0</v>
      </c>
      <c r="L1046" s="649">
        <v>-1.0</v>
      </c>
      <c r="M1046" s="649">
        <v>-1.0</v>
      </c>
      <c r="N1046" s="649">
        <v>-1.0</v>
      </c>
      <c r="O1046" s="649">
        <v>-1.0</v>
      </c>
      <c r="P1046" s="649">
        <v>-1.0</v>
      </c>
      <c r="Q1046" s="649">
        <v>1.0</v>
      </c>
      <c r="R1046" s="649">
        <v>1.0</v>
      </c>
      <c r="S1046" s="649">
        <v>-1.0</v>
      </c>
      <c r="T1046" s="649">
        <v>7.413</v>
      </c>
      <c r="U1046" s="649">
        <v>7.914</v>
      </c>
      <c r="V1046" s="649">
        <v>7.877</v>
      </c>
    </row>
    <row r="1047">
      <c r="A1047" s="649">
        <v>3433.0</v>
      </c>
      <c r="B1047" s="649">
        <v>0.0</v>
      </c>
      <c r="C1047" s="649">
        <v>8.455</v>
      </c>
      <c r="D1047" s="649">
        <v>3.803</v>
      </c>
      <c r="E1047" s="649">
        <v>22.92</v>
      </c>
      <c r="F1047" s="649">
        <v>12.46</v>
      </c>
      <c r="G1047" s="649">
        <v>2.788</v>
      </c>
      <c r="H1047" s="649">
        <v>2.01</v>
      </c>
      <c r="I1047" s="649">
        <v>19.233</v>
      </c>
      <c r="J1047" s="649">
        <v>52.102</v>
      </c>
      <c r="K1047" s="649">
        <v>0.999</v>
      </c>
      <c r="L1047" s="649">
        <v>-1.0</v>
      </c>
      <c r="M1047" s="649">
        <v>-1.0</v>
      </c>
      <c r="N1047" s="649">
        <v>-1.0</v>
      </c>
      <c r="O1047" s="649">
        <v>-1.0</v>
      </c>
      <c r="P1047" s="649">
        <v>-1.0</v>
      </c>
      <c r="Q1047" s="649">
        <v>1.0</v>
      </c>
      <c r="R1047" s="649">
        <v>1.0</v>
      </c>
      <c r="S1047" s="649">
        <v>-1.0</v>
      </c>
      <c r="T1047" s="649">
        <v>49.053</v>
      </c>
      <c r="U1047" s="649">
        <v>52.392</v>
      </c>
      <c r="V1047" s="649">
        <v>52.175</v>
      </c>
    </row>
    <row r="1048">
      <c r="A1048" s="649">
        <v>3434.0</v>
      </c>
      <c r="B1048" s="649">
        <v>0.0</v>
      </c>
      <c r="C1048" s="649">
        <v>8.454</v>
      </c>
      <c r="D1048" s="649">
        <v>3.803</v>
      </c>
      <c r="E1048" s="649">
        <v>22.92</v>
      </c>
      <c r="F1048" s="649">
        <v>12.46</v>
      </c>
      <c r="G1048" s="649">
        <v>3.089</v>
      </c>
      <c r="H1048" s="649">
        <v>2.01</v>
      </c>
      <c r="I1048" s="649">
        <v>19.155</v>
      </c>
      <c r="J1048" s="649">
        <v>56.88</v>
      </c>
      <c r="K1048" s="649">
        <v>0.999</v>
      </c>
      <c r="L1048" s="649">
        <v>-1.0</v>
      </c>
      <c r="M1048" s="649">
        <v>-1.0</v>
      </c>
      <c r="N1048" s="649">
        <v>-1.0</v>
      </c>
      <c r="O1048" s="649">
        <v>-1.0</v>
      </c>
      <c r="P1048" s="649">
        <v>-1.0</v>
      </c>
      <c r="Q1048" s="649">
        <v>1.0</v>
      </c>
      <c r="R1048" s="649">
        <v>1.0</v>
      </c>
      <c r="S1048" s="649">
        <v>-1.0</v>
      </c>
      <c r="T1048" s="649">
        <v>53.555</v>
      </c>
      <c r="U1048" s="649">
        <v>57.2</v>
      </c>
      <c r="V1048" s="649">
        <v>56.992</v>
      </c>
    </row>
    <row r="1049">
      <c r="A1049" s="649">
        <v>3435.0</v>
      </c>
      <c r="B1049" s="649">
        <v>0.0</v>
      </c>
      <c r="C1049" s="649">
        <v>8.455</v>
      </c>
      <c r="D1049" s="649">
        <v>3.803</v>
      </c>
      <c r="E1049" s="649">
        <v>22.92</v>
      </c>
      <c r="F1049" s="649">
        <v>12.46</v>
      </c>
      <c r="G1049" s="649">
        <v>4.775</v>
      </c>
      <c r="H1049" s="649">
        <v>2.01</v>
      </c>
      <c r="I1049" s="649">
        <v>19.235</v>
      </c>
      <c r="J1049" s="649">
        <v>62.811</v>
      </c>
      <c r="K1049" s="649">
        <v>0.999</v>
      </c>
      <c r="L1049" s="649">
        <v>-1.0</v>
      </c>
      <c r="M1049" s="649">
        <v>-1.0</v>
      </c>
      <c r="N1049" s="649">
        <v>-1.0</v>
      </c>
      <c r="O1049" s="649">
        <v>-1.0</v>
      </c>
      <c r="P1049" s="649">
        <v>-1.0</v>
      </c>
      <c r="Q1049" s="649">
        <v>1.0</v>
      </c>
      <c r="R1049" s="649">
        <v>1.0</v>
      </c>
      <c r="S1049" s="649">
        <v>-1.0</v>
      </c>
      <c r="T1049" s="649">
        <v>59.479</v>
      </c>
      <c r="U1049" s="649">
        <v>63.501</v>
      </c>
      <c r="V1049" s="649">
        <v>64.199</v>
      </c>
    </row>
    <row r="1050">
      <c r="A1050" s="649">
        <v>3436.0</v>
      </c>
      <c r="B1050" s="649">
        <v>0.0</v>
      </c>
      <c r="C1050" s="649">
        <v>8.455</v>
      </c>
      <c r="D1050" s="649">
        <v>3.803</v>
      </c>
      <c r="E1050" s="649">
        <v>22.92</v>
      </c>
      <c r="F1050" s="649">
        <v>12.46</v>
      </c>
      <c r="G1050" s="649">
        <v>1.132</v>
      </c>
      <c r="H1050" s="649">
        <v>2.01</v>
      </c>
      <c r="I1050" s="649">
        <v>19.465</v>
      </c>
      <c r="J1050" s="649">
        <v>21.647</v>
      </c>
      <c r="K1050" s="649">
        <v>0.999</v>
      </c>
      <c r="L1050" s="649">
        <v>-1.0</v>
      </c>
      <c r="M1050" s="649">
        <v>-1.0</v>
      </c>
      <c r="N1050" s="649">
        <v>-1.0</v>
      </c>
      <c r="O1050" s="649">
        <v>-1.0</v>
      </c>
      <c r="P1050" s="649">
        <v>-1.0</v>
      </c>
      <c r="Q1050" s="649">
        <v>1.0</v>
      </c>
      <c r="R1050" s="649">
        <v>1.0</v>
      </c>
      <c r="S1050" s="649">
        <v>-1.0</v>
      </c>
      <c r="T1050" s="649">
        <v>20.375</v>
      </c>
      <c r="U1050" s="649">
        <v>21.767</v>
      </c>
      <c r="V1050" s="649">
        <v>21.666</v>
      </c>
    </row>
    <row r="1051">
      <c r="A1051" s="649">
        <v>3437.0</v>
      </c>
      <c r="B1051" s="649">
        <v>0.0</v>
      </c>
      <c r="C1051" s="649">
        <v>8.455</v>
      </c>
      <c r="D1051" s="649">
        <v>3.803</v>
      </c>
      <c r="E1051" s="649">
        <v>22.92</v>
      </c>
      <c r="F1051" s="649">
        <v>12.46</v>
      </c>
      <c r="G1051" s="649">
        <v>1.63</v>
      </c>
      <c r="H1051" s="649">
        <v>2.01</v>
      </c>
      <c r="I1051" s="649">
        <v>9.86</v>
      </c>
      <c r="J1051" s="649">
        <v>14.372</v>
      </c>
      <c r="K1051" s="649">
        <v>1.0</v>
      </c>
      <c r="L1051" s="649">
        <v>-1.0</v>
      </c>
      <c r="M1051" s="649">
        <v>-1.0</v>
      </c>
      <c r="N1051" s="649">
        <v>-1.0</v>
      </c>
      <c r="O1051" s="649">
        <v>-1.0</v>
      </c>
      <c r="P1051" s="649">
        <v>-1.0</v>
      </c>
      <c r="Q1051" s="649">
        <v>1.0</v>
      </c>
      <c r="R1051" s="649">
        <v>1.0</v>
      </c>
      <c r="S1051" s="649">
        <v>-1.0</v>
      </c>
      <c r="T1051" s="649">
        <v>13.616</v>
      </c>
      <c r="U1051" s="649">
        <v>14.524</v>
      </c>
      <c r="V1051" s="649">
        <v>14.534</v>
      </c>
    </row>
    <row r="1052">
      <c r="A1052" s="649">
        <v>3438.0</v>
      </c>
      <c r="B1052" s="649">
        <v>0.0</v>
      </c>
      <c r="C1052" s="649">
        <v>8.455</v>
      </c>
      <c r="D1052" s="649">
        <v>3.803</v>
      </c>
      <c r="E1052" s="649">
        <v>22.92</v>
      </c>
      <c r="F1052" s="649">
        <v>12.46</v>
      </c>
      <c r="G1052" s="649">
        <v>1.928</v>
      </c>
      <c r="H1052" s="649">
        <v>2.01</v>
      </c>
      <c r="I1052" s="649">
        <v>5.036</v>
      </c>
      <c r="J1052" s="649">
        <v>8.569</v>
      </c>
      <c r="K1052" s="649">
        <v>1.0</v>
      </c>
      <c r="L1052" s="649">
        <v>-1.0</v>
      </c>
      <c r="M1052" s="649">
        <v>-1.0</v>
      </c>
      <c r="N1052" s="649">
        <v>-1.0</v>
      </c>
      <c r="O1052" s="649">
        <v>-1.0</v>
      </c>
      <c r="P1052" s="649">
        <v>-1.0</v>
      </c>
      <c r="Q1052" s="649">
        <v>1.0</v>
      </c>
      <c r="R1052" s="649">
        <v>1.0</v>
      </c>
      <c r="S1052" s="649">
        <v>-1.0</v>
      </c>
      <c r="T1052" s="649">
        <v>8.184</v>
      </c>
      <c r="U1052" s="649">
        <v>8.715</v>
      </c>
      <c r="V1052" s="649">
        <v>8.779</v>
      </c>
    </row>
    <row r="1053">
      <c r="A1053" s="649">
        <v>3441.0</v>
      </c>
      <c r="B1053" s="649">
        <v>0.0</v>
      </c>
      <c r="C1053" s="649">
        <v>8.455</v>
      </c>
      <c r="D1053" s="649">
        <v>3.803</v>
      </c>
      <c r="E1053" s="649">
        <v>22.92</v>
      </c>
      <c r="F1053" s="649">
        <v>12.46</v>
      </c>
      <c r="G1053" s="649">
        <v>1.647</v>
      </c>
      <c r="H1053" s="649">
        <v>2.01</v>
      </c>
      <c r="I1053" s="649">
        <v>14.388</v>
      </c>
      <c r="J1053" s="649">
        <v>21.05</v>
      </c>
      <c r="K1053" s="649">
        <v>1.001</v>
      </c>
      <c r="L1053" s="649">
        <v>-1.0</v>
      </c>
      <c r="M1053" s="649">
        <v>-1.0</v>
      </c>
      <c r="N1053" s="649">
        <v>1.0</v>
      </c>
      <c r="O1053" s="649">
        <v>-1.0</v>
      </c>
      <c r="P1053" s="649">
        <v>-1.0</v>
      </c>
      <c r="Q1053" s="649">
        <v>1.0</v>
      </c>
      <c r="R1053" s="649">
        <v>1.0</v>
      </c>
      <c r="S1053" s="649">
        <v>-1.0</v>
      </c>
      <c r="T1053" s="649">
        <v>19.878</v>
      </c>
      <c r="U1053" s="649">
        <v>21.221</v>
      </c>
      <c r="V1053" s="649">
        <v>21.219</v>
      </c>
    </row>
    <row r="1054">
      <c r="A1054" s="649">
        <v>3442.0</v>
      </c>
      <c r="B1054" s="649">
        <v>0.0</v>
      </c>
      <c r="C1054" s="649">
        <v>8.455</v>
      </c>
      <c r="D1054" s="649">
        <v>3.803</v>
      </c>
      <c r="E1054" s="649">
        <v>22.92</v>
      </c>
      <c r="F1054" s="649">
        <v>12.46</v>
      </c>
      <c r="G1054" s="649">
        <v>1.36</v>
      </c>
      <c r="H1054" s="649">
        <v>2.01</v>
      </c>
      <c r="I1054" s="649">
        <v>9.868</v>
      </c>
      <c r="J1054" s="649">
        <v>13.143</v>
      </c>
      <c r="K1054" s="649">
        <v>1.0</v>
      </c>
      <c r="L1054" s="649">
        <v>-1.0</v>
      </c>
      <c r="M1054" s="649">
        <v>-1.0</v>
      </c>
      <c r="N1054" s="649">
        <v>-1.0</v>
      </c>
      <c r="O1054" s="649">
        <v>1.0</v>
      </c>
      <c r="P1054" s="649">
        <v>-1.0</v>
      </c>
      <c r="Q1054" s="649">
        <v>1.0</v>
      </c>
      <c r="R1054" s="649">
        <v>1.0</v>
      </c>
      <c r="S1054" s="649">
        <v>-1.0</v>
      </c>
      <c r="T1054" s="649">
        <v>12.417</v>
      </c>
      <c r="U1054" s="649">
        <v>13.249</v>
      </c>
      <c r="V1054" s="649">
        <v>13.169</v>
      </c>
    </row>
    <row r="1055">
      <c r="A1055" s="649">
        <v>3443.0</v>
      </c>
      <c r="B1055" s="649">
        <v>0.0</v>
      </c>
      <c r="C1055" s="649">
        <v>8.455</v>
      </c>
      <c r="D1055" s="649">
        <v>3.803</v>
      </c>
      <c r="E1055" s="649">
        <v>22.92</v>
      </c>
      <c r="F1055" s="649">
        <v>12.46</v>
      </c>
      <c r="G1055" s="649">
        <v>2.15</v>
      </c>
      <c r="H1055" s="649">
        <v>2.01</v>
      </c>
      <c r="I1055" s="649">
        <v>5.034</v>
      </c>
      <c r="J1055" s="649">
        <v>10.629</v>
      </c>
      <c r="K1055" s="649">
        <v>1.0</v>
      </c>
      <c r="L1055" s="649">
        <v>-1.0</v>
      </c>
      <c r="M1055" s="649">
        <v>-1.0</v>
      </c>
      <c r="N1055" s="649">
        <v>-1.0</v>
      </c>
      <c r="O1055" s="649">
        <v>-1.0</v>
      </c>
      <c r="P1055" s="649">
        <v>-1.0</v>
      </c>
      <c r="Q1055" s="649">
        <v>1.0</v>
      </c>
      <c r="R1055" s="649">
        <v>1.0</v>
      </c>
      <c r="S1055" s="649">
        <v>-1.0</v>
      </c>
      <c r="T1055" s="649">
        <v>10.092</v>
      </c>
      <c r="U1055" s="649">
        <v>10.753</v>
      </c>
      <c r="V1055" s="649">
        <v>10.664</v>
      </c>
    </row>
    <row r="1056">
      <c r="A1056" s="649">
        <v>3446.0</v>
      </c>
      <c r="B1056" s="649">
        <v>0.0</v>
      </c>
      <c r="C1056" s="649">
        <v>8.455</v>
      </c>
      <c r="D1056" s="649">
        <v>3.803</v>
      </c>
      <c r="E1056" s="649">
        <v>22.92</v>
      </c>
      <c r="F1056" s="649">
        <v>12.46</v>
      </c>
      <c r="G1056" s="649">
        <v>0.998</v>
      </c>
      <c r="H1056" s="649">
        <v>2.01</v>
      </c>
      <c r="I1056" s="649">
        <v>14.765</v>
      </c>
      <c r="J1056" s="649">
        <v>14.739</v>
      </c>
      <c r="K1056" s="649">
        <v>0.999</v>
      </c>
      <c r="L1056" s="649">
        <v>-1.0</v>
      </c>
      <c r="M1056" s="649">
        <v>-1.0</v>
      </c>
      <c r="N1056" s="649">
        <v>-1.0</v>
      </c>
      <c r="O1056" s="649">
        <v>-1.0</v>
      </c>
      <c r="P1056" s="649">
        <v>-1.0</v>
      </c>
      <c r="Q1056" s="649">
        <v>2.0</v>
      </c>
      <c r="R1056" s="649">
        <v>1.0</v>
      </c>
      <c r="S1056" s="649">
        <v>-1.0</v>
      </c>
      <c r="T1056" s="649">
        <v>13.887</v>
      </c>
      <c r="U1056" s="649">
        <v>14.829</v>
      </c>
      <c r="V1056" s="649">
        <v>14.74</v>
      </c>
    </row>
    <row r="1057">
      <c r="A1057" s="649">
        <v>3447.0</v>
      </c>
      <c r="B1057" s="649">
        <v>0.0</v>
      </c>
      <c r="C1057" s="649">
        <v>8.455</v>
      </c>
      <c r="D1057" s="649">
        <v>3.803</v>
      </c>
      <c r="E1057" s="649">
        <v>22.92</v>
      </c>
      <c r="F1057" s="649">
        <v>16.57</v>
      </c>
      <c r="G1057" s="649">
        <v>3.758</v>
      </c>
      <c r="H1057" s="649">
        <v>1.01</v>
      </c>
      <c r="I1057" s="649">
        <v>28.094</v>
      </c>
      <c r="J1057" s="649">
        <v>80.379</v>
      </c>
      <c r="K1057" s="649">
        <v>1.0</v>
      </c>
      <c r="L1057" s="649">
        <v>-1.0</v>
      </c>
      <c r="M1057" s="649">
        <v>-1.0</v>
      </c>
      <c r="N1057" s="649">
        <v>-1.0</v>
      </c>
      <c r="O1057" s="649">
        <v>-1.0</v>
      </c>
      <c r="P1057" s="649">
        <v>-1.0</v>
      </c>
      <c r="Q1057" s="649">
        <v>1.0</v>
      </c>
      <c r="R1057" s="649">
        <v>1.0</v>
      </c>
      <c r="S1057" s="649">
        <v>-1.0</v>
      </c>
      <c r="T1057" s="649">
        <v>75.709</v>
      </c>
      <c r="U1057" s="649">
        <v>80.923</v>
      </c>
      <c r="V1057" s="649">
        <v>81.216</v>
      </c>
    </row>
    <row r="1058">
      <c r="A1058" s="649">
        <v>3449.0</v>
      </c>
      <c r="B1058" s="649">
        <v>0.0</v>
      </c>
      <c r="C1058" s="649">
        <v>8.455</v>
      </c>
      <c r="D1058" s="649">
        <v>3.803</v>
      </c>
      <c r="E1058" s="649">
        <v>22.92</v>
      </c>
      <c r="F1058" s="649">
        <v>16.57</v>
      </c>
      <c r="G1058" s="649">
        <v>4.009</v>
      </c>
      <c r="H1058" s="649">
        <v>1.01</v>
      </c>
      <c r="I1058" s="650" t="s">
        <v>1159</v>
      </c>
      <c r="J1058" s="649">
        <v>1.0</v>
      </c>
      <c r="K1058" s="649">
        <v>-1.0</v>
      </c>
      <c r="L1058" s="649">
        <v>-1.0</v>
      </c>
      <c r="M1058" s="649">
        <v>-1.0</v>
      </c>
      <c r="N1058" s="649">
        <v>-1.0</v>
      </c>
      <c r="O1058" s="649">
        <v>-1.0</v>
      </c>
      <c r="P1058" s="649">
        <v>1.0</v>
      </c>
      <c r="Q1058" s="649">
        <v>1.0</v>
      </c>
      <c r="R1058" s="650" t="s">
        <v>1160</v>
      </c>
      <c r="U1058" s="651"/>
      <c r="V1058" s="651"/>
    </row>
    <row r="1059">
      <c r="A1059" s="649">
        <v>3450.0</v>
      </c>
      <c r="B1059" s="649">
        <v>0.0</v>
      </c>
      <c r="C1059" s="649">
        <v>8.455</v>
      </c>
      <c r="D1059" s="649">
        <v>3.803</v>
      </c>
      <c r="E1059" s="649">
        <v>22.92</v>
      </c>
      <c r="F1059" s="649">
        <v>16.57</v>
      </c>
      <c r="G1059" s="649">
        <v>1.236</v>
      </c>
      <c r="H1059" s="649">
        <v>1.01</v>
      </c>
      <c r="I1059" s="649">
        <v>19.505</v>
      </c>
      <c r="J1059" s="649">
        <v>23.139</v>
      </c>
      <c r="K1059" s="649">
        <v>1.0</v>
      </c>
      <c r="L1059" s="649">
        <v>-1.0</v>
      </c>
      <c r="M1059" s="649">
        <v>-1.0</v>
      </c>
      <c r="N1059" s="649">
        <v>-1.0</v>
      </c>
      <c r="O1059" s="649">
        <v>-1.0</v>
      </c>
      <c r="P1059" s="649">
        <v>-1.0</v>
      </c>
      <c r="Q1059" s="649">
        <v>1.0</v>
      </c>
      <c r="R1059" s="649">
        <v>1.0</v>
      </c>
      <c r="S1059" s="649">
        <v>-1.0</v>
      </c>
      <c r="T1059" s="649">
        <v>21.73</v>
      </c>
      <c r="U1059" s="649">
        <v>23.221</v>
      </c>
      <c r="V1059" s="649">
        <v>23.188</v>
      </c>
    </row>
    <row r="1060">
      <c r="A1060" s="649">
        <v>3451.0</v>
      </c>
      <c r="B1060" s="649">
        <v>0.0</v>
      </c>
      <c r="C1060" s="649">
        <v>8.455</v>
      </c>
      <c r="D1060" s="649">
        <v>3.803</v>
      </c>
      <c r="E1060" s="649">
        <v>22.92</v>
      </c>
      <c r="F1060" s="649">
        <v>16.57</v>
      </c>
      <c r="G1060" s="649">
        <v>1.227</v>
      </c>
      <c r="H1060" s="649">
        <v>1.01</v>
      </c>
      <c r="I1060" s="649">
        <v>9.861</v>
      </c>
      <c r="J1060" s="649">
        <v>11.546</v>
      </c>
      <c r="K1060" s="649">
        <v>1.0</v>
      </c>
      <c r="L1060" s="649">
        <v>-1.0</v>
      </c>
      <c r="M1060" s="649">
        <v>-1.0</v>
      </c>
      <c r="N1060" s="649">
        <v>-1.0</v>
      </c>
      <c r="O1060" s="649">
        <v>-1.0</v>
      </c>
      <c r="P1060" s="649">
        <v>-1.0</v>
      </c>
      <c r="Q1060" s="649">
        <v>1.0</v>
      </c>
      <c r="R1060" s="649">
        <v>1.0</v>
      </c>
      <c r="S1060" s="649">
        <v>-1.0</v>
      </c>
      <c r="T1060" s="649">
        <v>10.889</v>
      </c>
      <c r="U1060" s="649">
        <v>11.618</v>
      </c>
      <c r="V1060" s="649">
        <v>11.598</v>
      </c>
    </row>
    <row r="1061">
      <c r="A1061" s="649">
        <v>3452.0</v>
      </c>
      <c r="B1061" s="649">
        <v>0.0</v>
      </c>
      <c r="C1061" s="649">
        <v>8.454</v>
      </c>
      <c r="D1061" s="649">
        <v>3.803</v>
      </c>
      <c r="E1061" s="649">
        <v>22.92</v>
      </c>
      <c r="F1061" s="649">
        <v>16.57</v>
      </c>
      <c r="G1061" s="649">
        <v>1.265</v>
      </c>
      <c r="H1061" s="649">
        <v>1.01</v>
      </c>
      <c r="I1061" s="649">
        <v>28.873</v>
      </c>
      <c r="J1061" s="649">
        <v>35.455</v>
      </c>
      <c r="K1061" s="649">
        <v>-1.002</v>
      </c>
      <c r="L1061" s="649">
        <v>-1.0</v>
      </c>
      <c r="M1061" s="649">
        <v>-1.0</v>
      </c>
      <c r="N1061" s="649">
        <v>1.0</v>
      </c>
      <c r="O1061" s="649">
        <v>-1.0</v>
      </c>
      <c r="P1061" s="649">
        <v>-1.0</v>
      </c>
      <c r="Q1061" s="649">
        <v>-1.0</v>
      </c>
      <c r="R1061" s="649">
        <v>1.0</v>
      </c>
      <c r="S1061" s="649">
        <v>-1.0</v>
      </c>
      <c r="T1061" s="649">
        <v>33.241</v>
      </c>
      <c r="U1061" s="649">
        <v>35.54</v>
      </c>
      <c r="V1061" s="649">
        <v>35.489</v>
      </c>
    </row>
    <row r="1062">
      <c r="A1062" s="649">
        <v>3453.0</v>
      </c>
      <c r="B1062" s="649">
        <v>0.0</v>
      </c>
      <c r="C1062" s="649">
        <v>8.455</v>
      </c>
      <c r="D1062" s="649">
        <v>3.803</v>
      </c>
      <c r="E1062" s="649">
        <v>22.92</v>
      </c>
      <c r="F1062" s="649">
        <v>16.57</v>
      </c>
      <c r="G1062" s="649">
        <v>0.406</v>
      </c>
      <c r="H1062" s="649">
        <v>1.01</v>
      </c>
      <c r="I1062" s="649">
        <v>19.305</v>
      </c>
      <c r="J1062" s="649">
        <v>7.691</v>
      </c>
      <c r="K1062" s="649">
        <v>-1.001</v>
      </c>
      <c r="L1062" s="649">
        <v>-1.0</v>
      </c>
      <c r="M1062" s="649">
        <v>-1.0</v>
      </c>
      <c r="N1062" s="649">
        <v>-1.0</v>
      </c>
      <c r="O1062" s="649">
        <v>1.0</v>
      </c>
      <c r="P1062" s="649">
        <v>-1.0</v>
      </c>
      <c r="Q1062" s="649">
        <v>-1.0</v>
      </c>
      <c r="R1062" s="649">
        <v>1.0</v>
      </c>
      <c r="S1062" s="649">
        <v>-1.0</v>
      </c>
      <c r="T1062" s="649">
        <v>7.221</v>
      </c>
      <c r="U1062" s="649">
        <v>7.717</v>
      </c>
      <c r="V1062" s="649">
        <v>7.698</v>
      </c>
    </row>
    <row r="1063">
      <c r="A1063" s="649">
        <v>3454.0</v>
      </c>
      <c r="B1063" s="649">
        <v>0.0</v>
      </c>
      <c r="C1063" s="649">
        <v>8.455</v>
      </c>
      <c r="D1063" s="649">
        <v>3.803</v>
      </c>
      <c r="E1063" s="649">
        <v>22.92</v>
      </c>
      <c r="F1063" s="649">
        <v>16.57</v>
      </c>
      <c r="G1063" s="649">
        <v>1.013</v>
      </c>
      <c r="H1063" s="649">
        <v>1.01</v>
      </c>
      <c r="I1063" s="649">
        <v>18.958</v>
      </c>
      <c r="J1063" s="649">
        <v>16.465</v>
      </c>
      <c r="K1063" s="649">
        <v>-1.0</v>
      </c>
      <c r="L1063" s="649">
        <v>-1.0</v>
      </c>
      <c r="M1063" s="649">
        <v>-1.0</v>
      </c>
      <c r="N1063" s="649">
        <v>-1.0</v>
      </c>
      <c r="O1063" s="649">
        <v>1.0</v>
      </c>
      <c r="P1063" s="649">
        <v>-1.0</v>
      </c>
      <c r="Q1063" s="649">
        <v>-1.0</v>
      </c>
      <c r="R1063" s="649">
        <v>1.0</v>
      </c>
      <c r="S1063" s="649">
        <v>-1.0</v>
      </c>
      <c r="T1063" s="649">
        <v>15.494</v>
      </c>
      <c r="U1063" s="649">
        <v>16.549</v>
      </c>
      <c r="V1063" s="649">
        <v>16.6</v>
      </c>
    </row>
    <row r="1064">
      <c r="A1064" s="649">
        <v>3455.0</v>
      </c>
      <c r="B1064" s="649">
        <v>0.0</v>
      </c>
      <c r="C1064" s="649">
        <v>8.455</v>
      </c>
      <c r="D1064" s="649">
        <v>3.803</v>
      </c>
      <c r="E1064" s="649">
        <v>22.92</v>
      </c>
      <c r="F1064" s="649">
        <v>16.57</v>
      </c>
      <c r="G1064" s="649">
        <v>1.184</v>
      </c>
      <c r="H1064" s="649">
        <v>1.01</v>
      </c>
      <c r="I1064" s="649">
        <v>19.376</v>
      </c>
      <c r="J1064" s="649">
        <v>22.433</v>
      </c>
      <c r="K1064" s="649">
        <v>-1.001</v>
      </c>
      <c r="L1064" s="649">
        <v>-1.0</v>
      </c>
      <c r="M1064" s="649">
        <v>-1.0</v>
      </c>
      <c r="N1064" s="649">
        <v>-1.0</v>
      </c>
      <c r="O1064" s="649">
        <v>1.0</v>
      </c>
      <c r="P1064" s="649">
        <v>-1.0</v>
      </c>
      <c r="Q1064" s="649">
        <v>-1.0</v>
      </c>
      <c r="R1064" s="649">
        <v>1.0</v>
      </c>
      <c r="S1064" s="649">
        <v>-1.0</v>
      </c>
      <c r="T1064" s="649">
        <v>21.489</v>
      </c>
      <c r="U1064" s="649">
        <v>22.514</v>
      </c>
      <c r="V1064" s="649">
        <v>22.457</v>
      </c>
    </row>
    <row r="1065">
      <c r="A1065" s="649">
        <v>3457.0</v>
      </c>
      <c r="B1065" s="649">
        <v>0.0</v>
      </c>
      <c r="C1065" s="649">
        <v>8.455</v>
      </c>
      <c r="D1065" s="649">
        <v>3.803</v>
      </c>
      <c r="E1065" s="649">
        <v>22.92</v>
      </c>
      <c r="F1065" s="649">
        <v>16.57</v>
      </c>
      <c r="G1065" s="649">
        <v>1.385</v>
      </c>
      <c r="H1065" s="649">
        <v>1.01</v>
      </c>
      <c r="I1065" s="649">
        <v>9.808</v>
      </c>
      <c r="J1065" s="649">
        <v>13.148</v>
      </c>
      <c r="K1065" s="649">
        <v>1.0</v>
      </c>
      <c r="L1065" s="649">
        <v>-1.0</v>
      </c>
      <c r="M1065" s="649">
        <v>-1.0</v>
      </c>
      <c r="N1065" s="649">
        <v>-1.0</v>
      </c>
      <c r="O1065" s="649">
        <v>-1.0</v>
      </c>
      <c r="P1065" s="649">
        <v>-1.0</v>
      </c>
      <c r="Q1065" s="649">
        <v>1.0</v>
      </c>
      <c r="R1065" s="649">
        <v>1.0</v>
      </c>
      <c r="S1065" s="649">
        <v>-1.0</v>
      </c>
      <c r="T1065" s="649">
        <v>12.61</v>
      </c>
      <c r="U1065" s="649">
        <v>13.233</v>
      </c>
      <c r="V1065" s="649">
        <v>13.19</v>
      </c>
    </row>
    <row r="1066">
      <c r="A1066" s="649">
        <v>3458.0</v>
      </c>
      <c r="B1066" s="649">
        <v>0.0</v>
      </c>
      <c r="C1066" s="649">
        <v>8.455</v>
      </c>
      <c r="D1066" s="649">
        <v>3.803</v>
      </c>
      <c r="E1066" s="649">
        <v>22.92</v>
      </c>
      <c r="F1066" s="649">
        <v>16.57</v>
      </c>
      <c r="G1066" s="649">
        <v>0.635</v>
      </c>
      <c r="H1066" s="649">
        <v>1.01</v>
      </c>
      <c r="I1066" s="649">
        <v>28.717</v>
      </c>
      <c r="J1066" s="649">
        <v>17.884</v>
      </c>
      <c r="K1066" s="649">
        <v>1.0</v>
      </c>
      <c r="L1066" s="649">
        <v>-1.0</v>
      </c>
      <c r="M1066" s="649">
        <v>-1.0</v>
      </c>
      <c r="N1066" s="649">
        <v>-1.0</v>
      </c>
      <c r="O1066" s="649">
        <v>-1.0</v>
      </c>
      <c r="P1066" s="649">
        <v>-1.0</v>
      </c>
      <c r="Q1066" s="649">
        <v>1.0</v>
      </c>
      <c r="R1066" s="649">
        <v>1.0</v>
      </c>
      <c r="S1066" s="649">
        <v>-1.0</v>
      </c>
      <c r="T1066" s="649">
        <v>17.011</v>
      </c>
      <c r="U1066" s="649">
        <v>17.927</v>
      </c>
      <c r="V1066" s="649">
        <v>17.896</v>
      </c>
    </row>
    <row r="1067">
      <c r="A1067" s="649">
        <v>3459.0</v>
      </c>
      <c r="B1067" s="649">
        <v>0.0</v>
      </c>
      <c r="C1067" s="649">
        <v>8.455</v>
      </c>
      <c r="D1067" s="649">
        <v>3.803</v>
      </c>
      <c r="E1067" s="649">
        <v>22.92</v>
      </c>
      <c r="F1067" s="649">
        <v>16.57</v>
      </c>
      <c r="G1067" s="649">
        <v>0.95</v>
      </c>
      <c r="H1067" s="649">
        <v>26.98</v>
      </c>
      <c r="I1067" s="649">
        <v>28.585</v>
      </c>
      <c r="J1067" s="649">
        <v>26.536</v>
      </c>
      <c r="K1067" s="649">
        <v>1.0</v>
      </c>
      <c r="L1067" s="649">
        <v>-1.0</v>
      </c>
      <c r="M1067" s="649">
        <v>-1.0</v>
      </c>
      <c r="N1067" s="649">
        <v>-1.0</v>
      </c>
      <c r="O1067" s="649">
        <v>-1.0</v>
      </c>
      <c r="P1067" s="649">
        <v>-1.0</v>
      </c>
      <c r="Q1067" s="649">
        <v>1.0</v>
      </c>
      <c r="R1067" s="649">
        <v>1.0</v>
      </c>
      <c r="S1067" s="649">
        <v>-1.0</v>
      </c>
      <c r="T1067" s="649">
        <v>25.214</v>
      </c>
      <c r="U1067" s="649">
        <v>26.604</v>
      </c>
      <c r="V1067" s="649">
        <v>26.559</v>
      </c>
    </row>
    <row r="1068">
      <c r="A1068" s="649">
        <v>3460.0</v>
      </c>
      <c r="B1068" s="649">
        <v>0.0</v>
      </c>
      <c r="C1068" s="649">
        <v>8.455</v>
      </c>
      <c r="D1068" s="649">
        <v>3.803</v>
      </c>
      <c r="E1068" s="649">
        <v>22.92</v>
      </c>
      <c r="F1068" s="649">
        <v>16.57</v>
      </c>
      <c r="G1068" s="649">
        <v>1.028</v>
      </c>
      <c r="H1068" s="649">
        <v>26.98</v>
      </c>
      <c r="I1068" s="649">
        <v>14.43</v>
      </c>
      <c r="J1068" s="649">
        <v>14.032</v>
      </c>
      <c r="K1068" s="649">
        <v>1.0</v>
      </c>
      <c r="L1068" s="649">
        <v>-1.0</v>
      </c>
      <c r="M1068" s="649">
        <v>-1.0</v>
      </c>
      <c r="N1068" s="649">
        <v>-1.0</v>
      </c>
      <c r="O1068" s="649">
        <v>-1.0</v>
      </c>
      <c r="P1068" s="649">
        <v>-1.0</v>
      </c>
      <c r="Q1068" s="649">
        <v>1.0</v>
      </c>
      <c r="R1068" s="649">
        <v>1.0</v>
      </c>
      <c r="S1068" s="649">
        <v>-1.0</v>
      </c>
      <c r="T1068" s="649">
        <v>13.389</v>
      </c>
      <c r="U1068" s="649">
        <v>14.103</v>
      </c>
      <c r="V1068" s="649">
        <v>14.086</v>
      </c>
    </row>
    <row r="1069">
      <c r="A1069" s="649">
        <v>3461.0</v>
      </c>
      <c r="B1069" s="649">
        <v>0.0</v>
      </c>
      <c r="C1069" s="649">
        <v>8.455</v>
      </c>
      <c r="D1069" s="649">
        <v>3.803</v>
      </c>
      <c r="E1069" s="649">
        <v>22.92</v>
      </c>
      <c r="F1069" s="649">
        <v>16.57</v>
      </c>
      <c r="G1069" s="649">
        <v>3.75</v>
      </c>
      <c r="H1069" s="649">
        <v>2.01</v>
      </c>
      <c r="I1069" s="649">
        <v>14.295</v>
      </c>
      <c r="J1069" s="649">
        <v>49.404</v>
      </c>
      <c r="K1069" s="649">
        <v>1.0</v>
      </c>
      <c r="L1069" s="649">
        <v>-1.0</v>
      </c>
      <c r="M1069" s="649">
        <v>-1.0</v>
      </c>
      <c r="N1069" s="649">
        <v>-1.0</v>
      </c>
      <c r="O1069" s="649">
        <v>-1.0</v>
      </c>
      <c r="P1069" s="649">
        <v>-1.0</v>
      </c>
      <c r="Q1069" s="649">
        <v>1.0</v>
      </c>
      <c r="R1069" s="649">
        <v>1.0</v>
      </c>
      <c r="S1069" s="649">
        <v>-1.0</v>
      </c>
      <c r="T1069" s="649">
        <v>47.147</v>
      </c>
      <c r="U1069" s="649">
        <v>49.674</v>
      </c>
      <c r="V1069" s="649">
        <v>49.683</v>
      </c>
    </row>
    <row r="1070">
      <c r="A1070" s="649">
        <v>3462.0</v>
      </c>
      <c r="B1070" s="649">
        <v>0.0</v>
      </c>
      <c r="C1070" s="649">
        <v>8.455</v>
      </c>
      <c r="D1070" s="649">
        <v>3.803</v>
      </c>
      <c r="E1070" s="649">
        <v>22.92</v>
      </c>
      <c r="F1070" s="649">
        <v>16.57</v>
      </c>
      <c r="G1070" s="649">
        <v>0.308</v>
      </c>
      <c r="H1070" s="649">
        <v>2.01</v>
      </c>
      <c r="I1070" s="649">
        <v>14.335</v>
      </c>
      <c r="J1070" s="649">
        <v>4.182</v>
      </c>
      <c r="K1070" s="649">
        <v>0.999</v>
      </c>
      <c r="L1070" s="649">
        <v>-1.0</v>
      </c>
      <c r="M1070" s="649">
        <v>-1.0</v>
      </c>
      <c r="N1070" s="649">
        <v>-1.0</v>
      </c>
      <c r="O1070" s="649">
        <v>-1.0</v>
      </c>
      <c r="P1070" s="649">
        <v>-1.0</v>
      </c>
      <c r="Q1070" s="649">
        <v>1.0</v>
      </c>
      <c r="R1070" s="649">
        <v>1.0</v>
      </c>
      <c r="S1070" s="649">
        <v>-1.0</v>
      </c>
      <c r="T1070" s="649">
        <v>3.989</v>
      </c>
      <c r="U1070" s="649">
        <v>4.2</v>
      </c>
      <c r="V1070" s="649">
        <v>4.196</v>
      </c>
    </row>
    <row r="1071">
      <c r="A1071" s="649">
        <v>3463.0</v>
      </c>
      <c r="B1071" s="649">
        <v>0.0</v>
      </c>
      <c r="C1071" s="649">
        <v>8.455</v>
      </c>
      <c r="D1071" s="649">
        <v>3.803</v>
      </c>
      <c r="E1071" s="649">
        <v>22.92</v>
      </c>
      <c r="F1071" s="649">
        <v>16.57</v>
      </c>
      <c r="G1071" s="649">
        <v>3.794</v>
      </c>
      <c r="H1071" s="649">
        <v>2.01</v>
      </c>
      <c r="I1071" s="649">
        <v>14.284</v>
      </c>
      <c r="J1071" s="649">
        <v>46.347</v>
      </c>
      <c r="K1071" s="649">
        <v>1.0</v>
      </c>
      <c r="L1071" s="649">
        <v>-1.0</v>
      </c>
      <c r="M1071" s="649">
        <v>-1.0</v>
      </c>
      <c r="N1071" s="649">
        <v>-1.0</v>
      </c>
      <c r="O1071" s="649">
        <v>-1.0</v>
      </c>
      <c r="P1071" s="649">
        <v>-1.0</v>
      </c>
      <c r="Q1071" s="649">
        <v>1.0</v>
      </c>
      <c r="R1071" s="649">
        <v>1.0</v>
      </c>
      <c r="S1071" s="649">
        <v>-1.0</v>
      </c>
      <c r="T1071" s="649">
        <v>44.695</v>
      </c>
      <c r="U1071" s="649">
        <v>46.665</v>
      </c>
      <c r="V1071" s="649">
        <v>46.868</v>
      </c>
    </row>
    <row r="1072">
      <c r="A1072" s="649">
        <v>3464.0</v>
      </c>
      <c r="B1072" s="649">
        <v>0.0</v>
      </c>
      <c r="C1072" s="649">
        <v>8.455</v>
      </c>
      <c r="D1072" s="649">
        <v>3.803</v>
      </c>
      <c r="E1072" s="649">
        <v>22.92</v>
      </c>
      <c r="F1072" s="649">
        <v>16.57</v>
      </c>
      <c r="G1072" s="649">
        <v>0.769</v>
      </c>
      <c r="H1072" s="649">
        <v>2.01</v>
      </c>
      <c r="I1072" s="649">
        <v>14.366</v>
      </c>
      <c r="J1072" s="649">
        <v>10.677</v>
      </c>
      <c r="K1072" s="649">
        <v>1.0</v>
      </c>
      <c r="L1072" s="649">
        <v>-1.0</v>
      </c>
      <c r="M1072" s="649">
        <v>-1.0</v>
      </c>
      <c r="N1072" s="649">
        <v>-1.0</v>
      </c>
      <c r="O1072" s="649">
        <v>-1.0</v>
      </c>
      <c r="P1072" s="649">
        <v>-1.0</v>
      </c>
      <c r="Q1072" s="649">
        <v>1.0</v>
      </c>
      <c r="R1072" s="649">
        <v>1.0</v>
      </c>
      <c r="S1072" s="649">
        <v>-1.0</v>
      </c>
      <c r="T1072" s="649">
        <v>10.261</v>
      </c>
      <c r="U1072" s="649">
        <v>10.728</v>
      </c>
      <c r="V1072" s="649">
        <v>10.702</v>
      </c>
    </row>
    <row r="1073">
      <c r="A1073" s="649">
        <v>3465.0</v>
      </c>
      <c r="B1073" s="649">
        <v>0.0</v>
      </c>
      <c r="C1073" s="649">
        <v>8.455</v>
      </c>
      <c r="D1073" s="649">
        <v>3.803</v>
      </c>
      <c r="E1073" s="649">
        <v>22.92</v>
      </c>
      <c r="F1073" s="649">
        <v>16.57</v>
      </c>
      <c r="G1073" s="649">
        <v>3.551</v>
      </c>
      <c r="H1073" s="649">
        <v>2.01</v>
      </c>
      <c r="I1073" s="649">
        <v>14.329</v>
      </c>
      <c r="J1073" s="649">
        <v>47.124</v>
      </c>
      <c r="K1073" s="649">
        <v>1.0</v>
      </c>
      <c r="L1073" s="649">
        <v>-1.0</v>
      </c>
      <c r="M1073" s="649">
        <v>-1.0</v>
      </c>
      <c r="N1073" s="649">
        <v>-1.0</v>
      </c>
      <c r="O1073" s="649">
        <v>-1.0</v>
      </c>
      <c r="P1073" s="649">
        <v>-1.0</v>
      </c>
      <c r="Q1073" s="649">
        <v>1.0</v>
      </c>
      <c r="R1073" s="649">
        <v>1.0</v>
      </c>
      <c r="S1073" s="649">
        <v>-1.0</v>
      </c>
      <c r="T1073" s="649">
        <v>45.255</v>
      </c>
      <c r="U1073" s="649">
        <v>47.387</v>
      </c>
      <c r="V1073" s="649">
        <v>47.372</v>
      </c>
    </row>
    <row r="1074">
      <c r="A1074" s="649">
        <v>3466.0</v>
      </c>
      <c r="B1074" s="649">
        <v>0.0</v>
      </c>
      <c r="C1074" s="649">
        <v>8.455</v>
      </c>
      <c r="D1074" s="649">
        <v>3.803</v>
      </c>
      <c r="E1074" s="649">
        <v>22.92</v>
      </c>
      <c r="F1074" s="649">
        <v>16.57</v>
      </c>
      <c r="G1074" s="649">
        <v>2.848</v>
      </c>
      <c r="H1074" s="649">
        <v>2.01</v>
      </c>
      <c r="I1074" s="649">
        <v>14.518</v>
      </c>
      <c r="J1074" s="649">
        <v>34.216</v>
      </c>
      <c r="K1074" s="649">
        <v>1.0</v>
      </c>
      <c r="L1074" s="649">
        <v>-1.0</v>
      </c>
      <c r="M1074" s="649">
        <v>-1.0</v>
      </c>
      <c r="N1074" s="649">
        <v>-1.0</v>
      </c>
      <c r="O1074" s="649">
        <v>-1.0</v>
      </c>
      <c r="P1074" s="649">
        <v>-1.0</v>
      </c>
      <c r="Q1074" s="649">
        <v>1.0</v>
      </c>
      <c r="R1074" s="649">
        <v>1.0</v>
      </c>
      <c r="S1074" s="649">
        <v>-1.0</v>
      </c>
      <c r="T1074" s="649">
        <v>32.812</v>
      </c>
      <c r="U1074" s="649">
        <v>34.491</v>
      </c>
      <c r="V1074" s="649">
        <v>34.67</v>
      </c>
    </row>
    <row r="1075">
      <c r="A1075" s="649">
        <v>3467.0</v>
      </c>
      <c r="B1075" s="649">
        <v>0.0</v>
      </c>
      <c r="C1075" s="649">
        <v>8.455</v>
      </c>
      <c r="D1075" s="649">
        <v>3.803</v>
      </c>
      <c r="E1075" s="649">
        <v>22.92</v>
      </c>
      <c r="F1075" s="649">
        <v>16.57</v>
      </c>
      <c r="G1075" s="649">
        <v>4.073</v>
      </c>
      <c r="H1075" s="649">
        <v>2.01</v>
      </c>
      <c r="I1075" s="649">
        <v>14.296</v>
      </c>
      <c r="J1075" s="649">
        <v>35.154</v>
      </c>
      <c r="K1075" s="649">
        <v>1.0</v>
      </c>
      <c r="L1075" s="649">
        <v>-1.0</v>
      </c>
      <c r="M1075" s="649">
        <v>-1.0</v>
      </c>
      <c r="N1075" s="649">
        <v>-1.0</v>
      </c>
      <c r="O1075" s="649">
        <v>-1.0</v>
      </c>
      <c r="P1075" s="649">
        <v>-1.0</v>
      </c>
      <c r="Q1075" s="649">
        <v>1.0</v>
      </c>
      <c r="R1075" s="649">
        <v>1.0</v>
      </c>
      <c r="S1075" s="649">
        <v>-1.0</v>
      </c>
      <c r="T1075" s="649">
        <v>33.839</v>
      </c>
      <c r="U1075" s="649">
        <v>35.723</v>
      </c>
      <c r="V1075" s="649">
        <v>36.684</v>
      </c>
    </row>
    <row r="1076">
      <c r="A1076" s="649">
        <v>3468.0</v>
      </c>
      <c r="B1076" s="649">
        <v>0.0</v>
      </c>
      <c r="C1076" s="649">
        <v>8.455</v>
      </c>
      <c r="D1076" s="649">
        <v>3.803</v>
      </c>
      <c r="E1076" s="649">
        <v>22.92</v>
      </c>
      <c r="F1076" s="649">
        <v>16.57</v>
      </c>
      <c r="G1076" s="649">
        <v>3.692</v>
      </c>
      <c r="H1076" s="649">
        <v>2.01</v>
      </c>
      <c r="I1076" s="649">
        <v>14.377</v>
      </c>
      <c r="J1076" s="649">
        <v>50.339</v>
      </c>
      <c r="K1076" s="649">
        <v>1.0</v>
      </c>
      <c r="L1076" s="649">
        <v>-1.0</v>
      </c>
      <c r="M1076" s="649">
        <v>-1.0</v>
      </c>
      <c r="N1076" s="649">
        <v>-1.0</v>
      </c>
      <c r="O1076" s="649">
        <v>-1.0</v>
      </c>
      <c r="P1076" s="649">
        <v>-1.0</v>
      </c>
      <c r="Q1076" s="649">
        <v>1.0</v>
      </c>
      <c r="R1076" s="649">
        <v>1.0</v>
      </c>
      <c r="S1076" s="649">
        <v>-1.0</v>
      </c>
      <c r="T1076" s="649">
        <v>47.956</v>
      </c>
      <c r="U1076" s="649">
        <v>50.646</v>
      </c>
      <c r="V1076" s="649">
        <v>50.52</v>
      </c>
    </row>
    <row r="1077">
      <c r="A1077" s="649">
        <v>3469.0</v>
      </c>
      <c r="B1077" s="649">
        <v>0.0</v>
      </c>
      <c r="C1077" s="649">
        <v>8.455</v>
      </c>
      <c r="D1077" s="649">
        <v>3.803</v>
      </c>
      <c r="E1077" s="649">
        <v>22.92</v>
      </c>
      <c r="F1077" s="649">
        <v>16.57</v>
      </c>
      <c r="G1077" s="649">
        <v>3.282</v>
      </c>
      <c r="H1077" s="649">
        <v>2.01</v>
      </c>
      <c r="I1077" s="649">
        <v>14.451</v>
      </c>
      <c r="J1077" s="649">
        <v>46.266</v>
      </c>
      <c r="K1077" s="649">
        <v>1.0</v>
      </c>
      <c r="L1077" s="649">
        <v>-1.0</v>
      </c>
      <c r="M1077" s="649">
        <v>-1.0</v>
      </c>
      <c r="N1077" s="649">
        <v>-1.0</v>
      </c>
      <c r="O1077" s="649">
        <v>-1.0</v>
      </c>
      <c r="P1077" s="649">
        <v>-1.0</v>
      </c>
      <c r="Q1077" s="649">
        <v>1.0</v>
      </c>
      <c r="R1077" s="649">
        <v>1.0</v>
      </c>
      <c r="S1077" s="649">
        <v>-1.0</v>
      </c>
      <c r="T1077" s="649">
        <v>44.036</v>
      </c>
      <c r="U1077" s="649">
        <v>46.537</v>
      </c>
      <c r="V1077" s="649">
        <v>46.342</v>
      </c>
    </row>
    <row r="1078">
      <c r="A1078" s="649">
        <v>3470.0</v>
      </c>
      <c r="B1078" s="649">
        <v>0.0</v>
      </c>
      <c r="C1078" s="649">
        <v>8.455</v>
      </c>
      <c r="D1078" s="649">
        <v>3.803</v>
      </c>
      <c r="E1078" s="649">
        <v>22.92</v>
      </c>
      <c r="F1078" s="649">
        <v>16.57</v>
      </c>
      <c r="G1078" s="649">
        <v>1.706</v>
      </c>
      <c r="H1078" s="649">
        <v>2.01</v>
      </c>
      <c r="I1078" s="649">
        <v>9.61</v>
      </c>
      <c r="J1078" s="649">
        <v>15.416</v>
      </c>
      <c r="K1078" s="649">
        <v>1.0</v>
      </c>
      <c r="L1078" s="649">
        <v>-1.0</v>
      </c>
      <c r="M1078" s="649">
        <v>-1.0</v>
      </c>
      <c r="N1078" s="649">
        <v>-1.0</v>
      </c>
      <c r="O1078" s="649">
        <v>-1.0</v>
      </c>
      <c r="P1078" s="649">
        <v>-1.0</v>
      </c>
      <c r="Q1078" s="649">
        <v>1.0</v>
      </c>
      <c r="R1078" s="649">
        <v>1.0</v>
      </c>
      <c r="S1078" s="649">
        <v>-1.0</v>
      </c>
      <c r="T1078" s="649">
        <v>14.737</v>
      </c>
      <c r="U1078" s="649">
        <v>15.551</v>
      </c>
      <c r="V1078" s="649">
        <v>15.514</v>
      </c>
    </row>
    <row r="1079">
      <c r="A1079" s="649">
        <v>3471.0</v>
      </c>
      <c r="B1079" s="649">
        <v>0.0</v>
      </c>
      <c r="C1079" s="649">
        <v>8.455</v>
      </c>
      <c r="D1079" s="649">
        <v>3.803</v>
      </c>
      <c r="E1079" s="649">
        <v>22.92</v>
      </c>
      <c r="F1079" s="649">
        <v>16.57</v>
      </c>
      <c r="G1079" s="649">
        <v>1.445</v>
      </c>
      <c r="H1079" s="649">
        <v>2.01</v>
      </c>
      <c r="I1079" s="649">
        <v>5.306</v>
      </c>
      <c r="J1079" s="649">
        <v>7.459</v>
      </c>
      <c r="K1079" s="649">
        <v>1.0</v>
      </c>
      <c r="L1079" s="649">
        <v>-1.0</v>
      </c>
      <c r="M1079" s="649">
        <v>-1.0</v>
      </c>
      <c r="N1079" s="649">
        <v>-1.0</v>
      </c>
      <c r="O1079" s="649">
        <v>-1.0</v>
      </c>
      <c r="P1079" s="649">
        <v>-1.0</v>
      </c>
      <c r="Q1079" s="649">
        <v>1.0</v>
      </c>
      <c r="R1079" s="649">
        <v>1.0</v>
      </c>
      <c r="S1079" s="649">
        <v>-1.0</v>
      </c>
      <c r="T1079" s="649">
        <v>7.171</v>
      </c>
      <c r="U1079" s="649">
        <v>7.54</v>
      </c>
      <c r="V1079" s="649">
        <v>7.495</v>
      </c>
    </row>
    <row r="1080">
      <c r="A1080" s="649">
        <v>3473.0</v>
      </c>
      <c r="B1080" s="649">
        <v>0.0</v>
      </c>
      <c r="C1080" s="649">
        <v>8.455</v>
      </c>
      <c r="D1080" s="649">
        <v>3.803</v>
      </c>
      <c r="E1080" s="649">
        <v>22.92</v>
      </c>
      <c r="F1080" s="649">
        <v>16.57</v>
      </c>
      <c r="G1080" s="649">
        <v>1.498</v>
      </c>
      <c r="H1080" s="649">
        <v>2.01</v>
      </c>
      <c r="I1080" s="649">
        <v>14.079</v>
      </c>
      <c r="J1080" s="649">
        <v>18.448</v>
      </c>
      <c r="K1080" s="649">
        <v>-1.001</v>
      </c>
      <c r="L1080" s="649">
        <v>-1.0</v>
      </c>
      <c r="M1080" s="649">
        <v>-1.0</v>
      </c>
      <c r="N1080" s="649">
        <v>1.0</v>
      </c>
      <c r="O1080" s="649">
        <v>-1.0</v>
      </c>
      <c r="P1080" s="649">
        <v>-1.0</v>
      </c>
      <c r="Q1080" s="649">
        <v>-1.0</v>
      </c>
      <c r="R1080" s="649">
        <v>1.0</v>
      </c>
      <c r="S1080" s="649">
        <v>-1.0</v>
      </c>
      <c r="T1080" s="649">
        <v>17.68</v>
      </c>
      <c r="U1080" s="649">
        <v>18.607</v>
      </c>
      <c r="V1080" s="649">
        <v>18.625</v>
      </c>
    </row>
    <row r="1081">
      <c r="A1081" s="649">
        <v>3474.0</v>
      </c>
      <c r="B1081" s="649">
        <v>0.0</v>
      </c>
      <c r="C1081" s="649">
        <v>8.455</v>
      </c>
      <c r="D1081" s="649">
        <v>3.803</v>
      </c>
      <c r="E1081" s="649">
        <v>22.92</v>
      </c>
      <c r="F1081" s="649">
        <v>16.57</v>
      </c>
      <c r="G1081" s="649">
        <v>2.486</v>
      </c>
      <c r="H1081" s="649">
        <v>2.01</v>
      </c>
      <c r="I1081" s="649">
        <v>9.661</v>
      </c>
      <c r="J1081" s="649">
        <v>22.727</v>
      </c>
      <c r="K1081" s="649">
        <v>-1.001</v>
      </c>
      <c r="L1081" s="649">
        <v>-1.0</v>
      </c>
      <c r="M1081" s="649">
        <v>-1.0</v>
      </c>
      <c r="N1081" s="649">
        <v>-1.0</v>
      </c>
      <c r="O1081" s="649">
        <v>1.0</v>
      </c>
      <c r="P1081" s="649">
        <v>-1.0</v>
      </c>
      <c r="Q1081" s="649">
        <v>-1.0</v>
      </c>
      <c r="R1081" s="649">
        <v>1.0</v>
      </c>
      <c r="S1081" s="649">
        <v>-1.0</v>
      </c>
      <c r="T1081" s="649">
        <v>21.819</v>
      </c>
      <c r="U1081" s="649">
        <v>22.944</v>
      </c>
      <c r="V1081" s="649">
        <v>22.856</v>
      </c>
    </row>
    <row r="1082">
      <c r="A1082" s="649">
        <v>3476.0</v>
      </c>
      <c r="B1082" s="649">
        <v>0.0</v>
      </c>
      <c r="C1082" s="649">
        <v>8.455</v>
      </c>
      <c r="D1082" s="649">
        <v>3.803</v>
      </c>
      <c r="E1082" s="649">
        <v>22.92</v>
      </c>
      <c r="F1082" s="649">
        <v>16.57</v>
      </c>
      <c r="G1082" s="649">
        <v>1.177</v>
      </c>
      <c r="H1082" s="649">
        <v>2.01</v>
      </c>
      <c r="I1082" s="649">
        <v>4.944</v>
      </c>
      <c r="J1082" s="649">
        <v>5.739</v>
      </c>
      <c r="K1082" s="649">
        <v>0.999</v>
      </c>
      <c r="L1082" s="649">
        <v>-1.0</v>
      </c>
      <c r="M1082" s="649">
        <v>-1.0</v>
      </c>
      <c r="N1082" s="649">
        <v>-1.0</v>
      </c>
      <c r="O1082" s="649">
        <v>-1.0</v>
      </c>
      <c r="P1082" s="649">
        <v>-1.0</v>
      </c>
      <c r="Q1082" s="649">
        <v>1.0</v>
      </c>
      <c r="R1082" s="649">
        <v>1.0</v>
      </c>
      <c r="S1082" s="649">
        <v>-1.0</v>
      </c>
      <c r="T1082" s="649">
        <v>5.529</v>
      </c>
      <c r="U1082" s="649">
        <v>5.807</v>
      </c>
      <c r="V1082" s="649">
        <v>5.756</v>
      </c>
    </row>
    <row r="1083">
      <c r="A1083" s="649">
        <v>3477.0</v>
      </c>
      <c r="B1083" s="649">
        <v>0.0</v>
      </c>
      <c r="C1083" s="649">
        <v>8.455</v>
      </c>
      <c r="D1083" s="649">
        <v>3.803</v>
      </c>
      <c r="E1083" s="649">
        <v>22.92</v>
      </c>
      <c r="F1083" s="649">
        <v>16.57</v>
      </c>
      <c r="G1083" s="649">
        <v>0.618</v>
      </c>
      <c r="H1083" s="649">
        <v>2.01</v>
      </c>
      <c r="I1083" s="649">
        <v>14.37</v>
      </c>
      <c r="J1083" s="649">
        <v>8.684</v>
      </c>
      <c r="K1083" s="649">
        <v>1.0</v>
      </c>
      <c r="L1083" s="649">
        <v>-1.0</v>
      </c>
      <c r="M1083" s="649">
        <v>-1.0</v>
      </c>
      <c r="N1083" s="649">
        <v>-1.0</v>
      </c>
      <c r="O1083" s="649">
        <v>-1.0</v>
      </c>
      <c r="P1083" s="649">
        <v>-1.0</v>
      </c>
      <c r="Q1083" s="649">
        <v>1.0</v>
      </c>
      <c r="R1083" s="649">
        <v>1.0</v>
      </c>
      <c r="S1083" s="649">
        <v>-1.0</v>
      </c>
      <c r="T1083" s="649">
        <v>8.318</v>
      </c>
      <c r="U1083" s="649">
        <v>8.747</v>
      </c>
      <c r="V1083" s="649">
        <v>8.697</v>
      </c>
    </row>
    <row r="1084">
      <c r="A1084" s="649">
        <v>3478.0</v>
      </c>
      <c r="B1084" s="649">
        <v>0.0</v>
      </c>
      <c r="C1084" s="649">
        <v>8.455</v>
      </c>
      <c r="D1084" s="649">
        <v>3.803</v>
      </c>
      <c r="E1084" s="649">
        <v>22.92</v>
      </c>
      <c r="F1084" s="649">
        <v>12.46</v>
      </c>
      <c r="G1084" s="649">
        <v>3.894</v>
      </c>
      <c r="H1084" s="649">
        <v>1.01</v>
      </c>
      <c r="I1084" s="649">
        <v>27.748</v>
      </c>
      <c r="J1084" s="649">
        <v>97.868</v>
      </c>
      <c r="K1084" s="649">
        <v>1.0</v>
      </c>
      <c r="L1084" s="649">
        <v>-1.0</v>
      </c>
      <c r="M1084" s="649">
        <v>-1.0</v>
      </c>
      <c r="N1084" s="649">
        <v>-1.0</v>
      </c>
      <c r="O1084" s="649">
        <v>-1.0</v>
      </c>
      <c r="P1084" s="649">
        <v>-1.0</v>
      </c>
      <c r="Q1084" s="649">
        <v>1.0</v>
      </c>
      <c r="R1084" s="649">
        <v>1.0</v>
      </c>
      <c r="S1084" s="649">
        <v>-1.0</v>
      </c>
      <c r="T1084" s="649">
        <v>93.66</v>
      </c>
      <c r="U1084" s="649">
        <v>98.503</v>
      </c>
      <c r="V1084" s="649">
        <v>98.223</v>
      </c>
    </row>
    <row r="1085">
      <c r="A1085" s="649">
        <v>3479.0</v>
      </c>
      <c r="B1085" s="649">
        <v>0.0</v>
      </c>
      <c r="C1085" s="649">
        <v>8.455</v>
      </c>
      <c r="D1085" s="649">
        <v>3.803</v>
      </c>
      <c r="E1085" s="649">
        <v>22.92</v>
      </c>
      <c r="F1085" s="649">
        <v>12.46</v>
      </c>
      <c r="G1085" s="649">
        <v>3.63</v>
      </c>
      <c r="H1085" s="649">
        <v>1.01</v>
      </c>
      <c r="I1085" s="649">
        <v>28.23</v>
      </c>
      <c r="J1085" s="649">
        <v>96.818</v>
      </c>
      <c r="K1085" s="649">
        <v>1.0</v>
      </c>
      <c r="L1085" s="649">
        <v>-1.0</v>
      </c>
      <c r="M1085" s="649">
        <v>-1.0</v>
      </c>
      <c r="N1085" s="649">
        <v>-1.0</v>
      </c>
      <c r="O1085" s="649">
        <v>-1.0</v>
      </c>
      <c r="P1085" s="649">
        <v>-1.0</v>
      </c>
      <c r="Q1085" s="649">
        <v>1.0</v>
      </c>
      <c r="R1085" s="649">
        <v>1.0</v>
      </c>
      <c r="S1085" s="649">
        <v>-1.0</v>
      </c>
      <c r="T1085" s="649">
        <v>92.522</v>
      </c>
      <c r="U1085" s="649">
        <v>97.421</v>
      </c>
      <c r="V1085" s="649">
        <v>97.012</v>
      </c>
    </row>
    <row r="1086">
      <c r="A1086" s="649">
        <v>3480.0</v>
      </c>
      <c r="B1086" s="649">
        <v>0.0</v>
      </c>
      <c r="C1086" s="649">
        <v>8.455</v>
      </c>
      <c r="D1086" s="649">
        <v>3.803</v>
      </c>
      <c r="E1086" s="649">
        <v>22.92</v>
      </c>
      <c r="F1086" s="649">
        <v>12.46</v>
      </c>
      <c r="G1086" s="649">
        <v>1.143</v>
      </c>
      <c r="H1086" s="649">
        <v>1.01</v>
      </c>
      <c r="I1086" s="649">
        <v>18.841</v>
      </c>
      <c r="J1086" s="649">
        <v>20.013</v>
      </c>
      <c r="K1086" s="649">
        <v>1.0</v>
      </c>
      <c r="L1086" s="649">
        <v>-1.0</v>
      </c>
      <c r="M1086" s="649">
        <v>-1.0</v>
      </c>
      <c r="N1086" s="649">
        <v>-1.0</v>
      </c>
      <c r="O1086" s="649">
        <v>-1.0</v>
      </c>
      <c r="P1086" s="649">
        <v>-1.0</v>
      </c>
      <c r="Q1086" s="649">
        <v>1.0</v>
      </c>
      <c r="R1086" s="649">
        <v>1.0</v>
      </c>
      <c r="S1086" s="649">
        <v>-1.0</v>
      </c>
      <c r="T1086" s="649">
        <v>19.155</v>
      </c>
      <c r="U1086" s="649">
        <v>20.171</v>
      </c>
      <c r="V1086" s="649">
        <v>20.097</v>
      </c>
    </row>
    <row r="1087">
      <c r="A1087" s="649">
        <v>3481.0</v>
      </c>
      <c r="B1087" s="649">
        <v>0.0</v>
      </c>
      <c r="C1087" s="649">
        <v>8.455</v>
      </c>
      <c r="D1087" s="649">
        <v>3.803</v>
      </c>
      <c r="E1087" s="649">
        <v>22.92</v>
      </c>
      <c r="F1087" s="649">
        <v>12.46</v>
      </c>
      <c r="G1087" s="649">
        <v>0.739</v>
      </c>
      <c r="H1087" s="649">
        <v>1.01</v>
      </c>
      <c r="I1087" s="649">
        <v>9.667</v>
      </c>
      <c r="J1087" s="649">
        <v>2.888</v>
      </c>
      <c r="K1087" s="649">
        <v>1.0</v>
      </c>
      <c r="L1087" s="649">
        <v>-1.0</v>
      </c>
      <c r="M1087" s="649">
        <v>-1.0</v>
      </c>
      <c r="N1087" s="649">
        <v>-1.0</v>
      </c>
      <c r="O1087" s="649">
        <v>-1.0</v>
      </c>
      <c r="P1087" s="649">
        <v>-1.0</v>
      </c>
      <c r="Q1087" s="649">
        <v>1.0</v>
      </c>
      <c r="R1087" s="649">
        <v>1.0</v>
      </c>
      <c r="S1087" s="649">
        <v>-1.0</v>
      </c>
      <c r="T1087" s="649">
        <v>2.878</v>
      </c>
      <c r="U1087" s="649">
        <v>3.021</v>
      </c>
      <c r="V1087" s="649">
        <v>3.315</v>
      </c>
    </row>
    <row r="1088">
      <c r="A1088" s="649">
        <v>3482.0</v>
      </c>
      <c r="B1088" s="649">
        <v>0.0</v>
      </c>
      <c r="C1088" s="649">
        <v>8.455</v>
      </c>
      <c r="D1088" s="649">
        <v>3.803</v>
      </c>
      <c r="E1088" s="649">
        <v>22.92</v>
      </c>
      <c r="F1088" s="649">
        <v>12.46</v>
      </c>
      <c r="G1088" s="649">
        <v>1.212</v>
      </c>
      <c r="H1088" s="649">
        <v>1.01</v>
      </c>
      <c r="I1088" s="649">
        <v>9.619</v>
      </c>
      <c r="J1088" s="649">
        <v>10.792</v>
      </c>
      <c r="K1088" s="649">
        <v>1.0</v>
      </c>
      <c r="L1088" s="649">
        <v>-1.0</v>
      </c>
      <c r="M1088" s="649">
        <v>-1.0</v>
      </c>
      <c r="N1088" s="649">
        <v>-1.0</v>
      </c>
      <c r="O1088" s="649">
        <v>-1.0</v>
      </c>
      <c r="P1088" s="649">
        <v>-1.0</v>
      </c>
      <c r="Q1088" s="649">
        <v>1.0</v>
      </c>
      <c r="R1088" s="649">
        <v>1.0</v>
      </c>
      <c r="S1088" s="649">
        <v>-1.0</v>
      </c>
      <c r="T1088" s="649">
        <v>10.387</v>
      </c>
      <c r="U1088" s="649">
        <v>10.907</v>
      </c>
      <c r="V1088" s="649">
        <v>10.88</v>
      </c>
    </row>
    <row r="1089">
      <c r="A1089" s="649">
        <v>3483.0</v>
      </c>
      <c r="B1089" s="649">
        <v>0.0</v>
      </c>
      <c r="C1089" s="649">
        <v>8.455</v>
      </c>
      <c r="D1089" s="649">
        <v>3.803</v>
      </c>
      <c r="E1089" s="649">
        <v>22.92</v>
      </c>
      <c r="F1089" s="649">
        <v>12.46</v>
      </c>
      <c r="G1089" s="649">
        <v>1.332</v>
      </c>
      <c r="H1089" s="649">
        <v>1.01</v>
      </c>
      <c r="I1089" s="649">
        <v>28.251</v>
      </c>
      <c r="J1089" s="649">
        <v>35.345</v>
      </c>
      <c r="K1089" s="649">
        <v>-0.334</v>
      </c>
      <c r="L1089" s="649">
        <v>-1.0</v>
      </c>
      <c r="M1089" s="649">
        <v>-1.0</v>
      </c>
      <c r="N1089" s="649">
        <v>3.0</v>
      </c>
      <c r="O1089" s="649">
        <v>-1.0</v>
      </c>
      <c r="P1089" s="649">
        <v>-1.0</v>
      </c>
      <c r="Q1089" s="649">
        <v>-1.0</v>
      </c>
      <c r="R1089" s="649">
        <v>1.0</v>
      </c>
      <c r="S1089" s="649">
        <v>-1.0</v>
      </c>
      <c r="T1089" s="649">
        <v>33.874</v>
      </c>
      <c r="U1089" s="649">
        <v>35.592</v>
      </c>
      <c r="V1089" s="649">
        <v>35.424</v>
      </c>
    </row>
    <row r="1090">
      <c r="A1090" s="649">
        <v>3484.0</v>
      </c>
      <c r="B1090" s="649">
        <v>0.0</v>
      </c>
      <c r="C1090" s="649">
        <v>8.454</v>
      </c>
      <c r="D1090" s="649">
        <v>3.803</v>
      </c>
      <c r="E1090" s="649">
        <v>22.92</v>
      </c>
      <c r="F1090" s="649">
        <v>12.46</v>
      </c>
      <c r="G1090" s="649">
        <v>2.491</v>
      </c>
      <c r="H1090" s="649">
        <v>1.01</v>
      </c>
      <c r="I1090" s="649">
        <v>18.934</v>
      </c>
      <c r="J1090" s="649">
        <v>44.61</v>
      </c>
      <c r="K1090" s="649">
        <v>-1.001</v>
      </c>
      <c r="L1090" s="649">
        <v>-1.0</v>
      </c>
      <c r="M1090" s="649">
        <v>-1.0</v>
      </c>
      <c r="N1090" s="649">
        <v>-1.0</v>
      </c>
      <c r="O1090" s="649">
        <v>1.0</v>
      </c>
      <c r="P1090" s="649">
        <v>-1.0</v>
      </c>
      <c r="Q1090" s="649">
        <v>-1.0</v>
      </c>
      <c r="R1090" s="649">
        <v>1.0</v>
      </c>
      <c r="S1090" s="649">
        <v>-1.0</v>
      </c>
      <c r="T1090" s="649">
        <v>42.98</v>
      </c>
      <c r="U1090" s="649">
        <v>44.981</v>
      </c>
      <c r="V1090" s="649">
        <v>44.743</v>
      </c>
    </row>
    <row r="1091">
      <c r="A1091" s="649">
        <v>3485.0</v>
      </c>
      <c r="B1091" s="649">
        <v>0.0</v>
      </c>
      <c r="C1091" s="649">
        <v>8.455</v>
      </c>
      <c r="D1091" s="649">
        <v>3.803</v>
      </c>
      <c r="E1091" s="649">
        <v>22.92</v>
      </c>
      <c r="F1091" s="649">
        <v>12.46</v>
      </c>
      <c r="G1091" s="649">
        <v>1.452</v>
      </c>
      <c r="H1091" s="649">
        <v>1.01</v>
      </c>
      <c r="I1091" s="649">
        <v>9.644</v>
      </c>
      <c r="J1091" s="649">
        <v>13.053</v>
      </c>
      <c r="K1091" s="649">
        <v>1.0</v>
      </c>
      <c r="L1091" s="649">
        <v>-1.0</v>
      </c>
      <c r="M1091" s="649">
        <v>-1.0</v>
      </c>
      <c r="N1091" s="649">
        <v>-1.0</v>
      </c>
      <c r="O1091" s="649">
        <v>-1.0</v>
      </c>
      <c r="P1091" s="649">
        <v>-1.0</v>
      </c>
      <c r="Q1091" s="649">
        <v>1.0</v>
      </c>
      <c r="R1091" s="649">
        <v>1.0</v>
      </c>
      <c r="S1091" s="649">
        <v>-1.0</v>
      </c>
      <c r="T1091" s="649">
        <v>12.648</v>
      </c>
      <c r="U1091" s="649">
        <v>13.204</v>
      </c>
      <c r="V1091" s="649">
        <v>13.151</v>
      </c>
    </row>
    <row r="1092">
      <c r="A1092" s="649">
        <v>3486.0</v>
      </c>
      <c r="B1092" s="649">
        <v>0.0</v>
      </c>
      <c r="C1092" s="649">
        <v>8.458</v>
      </c>
      <c r="D1092" s="649">
        <v>3.803</v>
      </c>
      <c r="E1092" s="649">
        <v>22.92</v>
      </c>
      <c r="F1092" s="649">
        <v>12.46</v>
      </c>
      <c r="G1092" s="649">
        <v>0.877</v>
      </c>
      <c r="H1092" s="649">
        <v>1.01</v>
      </c>
      <c r="I1092" s="649">
        <v>26.996</v>
      </c>
      <c r="J1092" s="649">
        <v>21.284</v>
      </c>
      <c r="K1092" s="649">
        <v>1.0</v>
      </c>
      <c r="L1092" s="649">
        <v>-1.0</v>
      </c>
      <c r="M1092" s="649">
        <v>-1.0</v>
      </c>
      <c r="N1092" s="649">
        <v>-1.0</v>
      </c>
      <c r="O1092" s="649">
        <v>-1.0</v>
      </c>
      <c r="P1092" s="649">
        <v>-1.0</v>
      </c>
      <c r="Q1092" s="649">
        <v>1.0</v>
      </c>
      <c r="R1092" s="649">
        <v>1.0</v>
      </c>
      <c r="S1092" s="649">
        <v>-1.0</v>
      </c>
      <c r="T1092" s="649">
        <v>20.443</v>
      </c>
      <c r="U1092" s="649">
        <v>21.448</v>
      </c>
      <c r="V1092" s="649">
        <v>21.368</v>
      </c>
    </row>
    <row r="1093">
      <c r="A1093" s="649">
        <v>3487.0</v>
      </c>
      <c r="B1093" s="649">
        <v>0.0</v>
      </c>
      <c r="C1093" s="649">
        <v>8.458</v>
      </c>
      <c r="D1093" s="649">
        <v>3.803</v>
      </c>
      <c r="E1093" s="649">
        <v>22.92</v>
      </c>
      <c r="F1093" s="649">
        <v>12.46</v>
      </c>
      <c r="G1093" s="649">
        <v>1.212</v>
      </c>
      <c r="H1093" s="649">
        <v>26.98</v>
      </c>
      <c r="I1093" s="649">
        <v>26.211</v>
      </c>
      <c r="J1093" s="649">
        <v>27.93</v>
      </c>
      <c r="K1093" s="649">
        <v>1.0</v>
      </c>
      <c r="L1093" s="649">
        <v>-1.0</v>
      </c>
      <c r="M1093" s="649">
        <v>-1.0</v>
      </c>
      <c r="N1093" s="649">
        <v>-1.0</v>
      </c>
      <c r="O1093" s="649">
        <v>-1.0</v>
      </c>
      <c r="P1093" s="649">
        <v>-1.0</v>
      </c>
      <c r="Q1093" s="649">
        <v>1.0</v>
      </c>
      <c r="R1093" s="649">
        <v>1.0</v>
      </c>
      <c r="S1093" s="649">
        <v>-1.0</v>
      </c>
      <c r="T1093" s="649">
        <v>26.851</v>
      </c>
      <c r="U1093" s="649">
        <v>28.16</v>
      </c>
      <c r="V1093" s="649">
        <v>28.075</v>
      </c>
    </row>
    <row r="1094">
      <c r="A1094" s="649">
        <v>3488.0</v>
      </c>
      <c r="B1094" s="649">
        <v>0.0</v>
      </c>
      <c r="C1094" s="649">
        <v>8.455</v>
      </c>
      <c r="D1094" s="649">
        <v>3.803</v>
      </c>
      <c r="E1094" s="649">
        <v>22.92</v>
      </c>
      <c r="F1094" s="649">
        <v>12.46</v>
      </c>
      <c r="G1094" s="649">
        <v>0.934</v>
      </c>
      <c r="H1094" s="649">
        <v>26.98</v>
      </c>
      <c r="I1094" s="649">
        <v>14.136</v>
      </c>
      <c r="J1094" s="649">
        <v>11.773</v>
      </c>
      <c r="K1094" s="649">
        <v>0.974</v>
      </c>
      <c r="L1094" s="649">
        <v>-1.0</v>
      </c>
      <c r="M1094" s="649">
        <v>-1.0</v>
      </c>
      <c r="N1094" s="649">
        <v>-1.0</v>
      </c>
      <c r="O1094" s="649">
        <v>-1.0</v>
      </c>
      <c r="P1094" s="649">
        <v>-1.0</v>
      </c>
      <c r="Q1094" s="649">
        <v>1.0</v>
      </c>
      <c r="R1094" s="649">
        <v>1.0</v>
      </c>
      <c r="S1094" s="649">
        <v>-1.0</v>
      </c>
      <c r="T1094" s="649">
        <v>11.349</v>
      </c>
      <c r="U1094" s="649">
        <v>11.902</v>
      </c>
      <c r="V1094" s="649">
        <v>11.875</v>
      </c>
    </row>
    <row r="1095">
      <c r="A1095" s="649">
        <v>3490.0</v>
      </c>
      <c r="B1095" s="649">
        <v>0.0</v>
      </c>
      <c r="C1095" s="649">
        <v>8.458</v>
      </c>
      <c r="D1095" s="649">
        <v>3.803</v>
      </c>
      <c r="E1095" s="649">
        <v>22.92</v>
      </c>
      <c r="F1095" s="649">
        <v>12.46</v>
      </c>
      <c r="G1095" s="649">
        <v>4.149</v>
      </c>
      <c r="H1095" s="649">
        <v>2.01</v>
      </c>
      <c r="I1095" s="649">
        <v>18.545</v>
      </c>
      <c r="J1095" s="649">
        <v>69.282</v>
      </c>
      <c r="K1095" s="649">
        <v>0.999</v>
      </c>
      <c r="L1095" s="649">
        <v>-1.0</v>
      </c>
      <c r="M1095" s="649">
        <v>-1.0</v>
      </c>
      <c r="N1095" s="649">
        <v>-1.0</v>
      </c>
      <c r="O1095" s="649">
        <v>-1.0</v>
      </c>
      <c r="P1095" s="649">
        <v>-1.0</v>
      </c>
      <c r="Q1095" s="649">
        <v>1.0</v>
      </c>
      <c r="R1095" s="649">
        <v>1.0</v>
      </c>
      <c r="S1095" s="649">
        <v>-1.0</v>
      </c>
      <c r="T1095" s="649">
        <v>66.194</v>
      </c>
      <c r="U1095" s="649">
        <v>69.593</v>
      </c>
      <c r="V1095" s="649">
        <v>69.683</v>
      </c>
    </row>
    <row r="1096">
      <c r="A1096" s="649">
        <v>3491.0</v>
      </c>
      <c r="B1096" s="649">
        <v>0.0</v>
      </c>
      <c r="C1096" s="649">
        <v>8.458</v>
      </c>
      <c r="D1096" s="649">
        <v>3.803</v>
      </c>
      <c r="E1096" s="649">
        <v>22.92</v>
      </c>
      <c r="F1096" s="649">
        <v>12.46</v>
      </c>
      <c r="G1096" s="649">
        <v>3.79</v>
      </c>
      <c r="H1096" s="649">
        <v>2.01</v>
      </c>
      <c r="I1096" s="649">
        <v>18.538</v>
      </c>
      <c r="J1096" s="649">
        <v>58.752</v>
      </c>
      <c r="K1096" s="649">
        <v>0.999</v>
      </c>
      <c r="L1096" s="649">
        <v>-1.0</v>
      </c>
      <c r="M1096" s="649">
        <v>-1.0</v>
      </c>
      <c r="N1096" s="649">
        <v>-1.0</v>
      </c>
      <c r="O1096" s="649">
        <v>-1.0</v>
      </c>
      <c r="P1096" s="649">
        <v>-1.0</v>
      </c>
      <c r="Q1096" s="649">
        <v>1.0</v>
      </c>
      <c r="R1096" s="649">
        <v>1.0</v>
      </c>
      <c r="S1096" s="649">
        <v>-1.0</v>
      </c>
      <c r="T1096" s="649">
        <v>56.501</v>
      </c>
      <c r="U1096" s="649">
        <v>59.361</v>
      </c>
      <c r="V1096" s="649">
        <v>59.345</v>
      </c>
    </row>
    <row r="1097">
      <c r="A1097" s="649">
        <v>3492.0</v>
      </c>
      <c r="B1097" s="649">
        <v>0.0</v>
      </c>
      <c r="C1097" s="649">
        <v>8.455</v>
      </c>
      <c r="D1097" s="649">
        <v>3.803</v>
      </c>
      <c r="E1097" s="649">
        <v>22.92</v>
      </c>
      <c r="F1097" s="649">
        <v>12.46</v>
      </c>
      <c r="G1097" s="649">
        <v>3.566</v>
      </c>
      <c r="H1097" s="649">
        <v>2.01</v>
      </c>
      <c r="I1097" s="649">
        <v>18.96</v>
      </c>
      <c r="J1097" s="649">
        <v>65.485</v>
      </c>
      <c r="K1097" s="649">
        <v>0.999</v>
      </c>
      <c r="L1097" s="649">
        <v>-1.0</v>
      </c>
      <c r="M1097" s="649">
        <v>-1.0</v>
      </c>
      <c r="N1097" s="649">
        <v>-1.0</v>
      </c>
      <c r="O1097" s="649">
        <v>-1.0</v>
      </c>
      <c r="P1097" s="649">
        <v>-1.0</v>
      </c>
      <c r="Q1097" s="649">
        <v>1.0</v>
      </c>
      <c r="R1097" s="649">
        <v>1.0</v>
      </c>
      <c r="S1097" s="649">
        <v>-1.0</v>
      </c>
      <c r="T1097" s="649">
        <v>62.903</v>
      </c>
      <c r="U1097" s="649">
        <v>66.027</v>
      </c>
      <c r="V1097" s="649">
        <v>65.591</v>
      </c>
    </row>
    <row r="1098">
      <c r="A1098" s="649">
        <v>3493.0</v>
      </c>
      <c r="B1098" s="649">
        <v>0.0</v>
      </c>
      <c r="C1098" s="649">
        <v>8.455</v>
      </c>
      <c r="D1098" s="649">
        <v>3.803</v>
      </c>
      <c r="E1098" s="649">
        <v>22.92</v>
      </c>
      <c r="F1098" s="649">
        <v>12.46</v>
      </c>
      <c r="G1098" s="649">
        <v>3.596</v>
      </c>
      <c r="H1098" s="649">
        <v>2.01</v>
      </c>
      <c r="I1098" s="649">
        <v>19.511</v>
      </c>
      <c r="J1098" s="649">
        <v>69.087</v>
      </c>
      <c r="K1098" s="649">
        <v>0.999</v>
      </c>
      <c r="L1098" s="649">
        <v>-1.0</v>
      </c>
      <c r="M1098" s="649">
        <v>-1.0</v>
      </c>
      <c r="N1098" s="649">
        <v>-1.0</v>
      </c>
      <c r="O1098" s="649">
        <v>-1.0</v>
      </c>
      <c r="P1098" s="649">
        <v>-1.0</v>
      </c>
      <c r="Q1098" s="649">
        <v>1.0</v>
      </c>
      <c r="R1098" s="649">
        <v>1.0</v>
      </c>
      <c r="S1098" s="649">
        <v>-1.0</v>
      </c>
      <c r="T1098" s="649">
        <v>66.382</v>
      </c>
      <c r="U1098" s="649">
        <v>69.644</v>
      </c>
      <c r="V1098" s="649">
        <v>69.141</v>
      </c>
    </row>
    <row r="1099">
      <c r="A1099" s="649">
        <v>3494.0</v>
      </c>
      <c r="B1099" s="649">
        <v>0.0</v>
      </c>
      <c r="C1099" s="649">
        <v>8.455</v>
      </c>
      <c r="D1099" s="649">
        <v>3.803</v>
      </c>
      <c r="E1099" s="649">
        <v>22.92</v>
      </c>
      <c r="F1099" s="649">
        <v>12.46</v>
      </c>
      <c r="G1099" s="649">
        <v>3.574</v>
      </c>
      <c r="H1099" s="649">
        <v>2.01</v>
      </c>
      <c r="I1099" s="649">
        <v>19.463</v>
      </c>
      <c r="J1099" s="649">
        <v>66.353</v>
      </c>
      <c r="K1099" s="649">
        <v>0.999</v>
      </c>
      <c r="L1099" s="649">
        <v>-1.0</v>
      </c>
      <c r="M1099" s="649">
        <v>-1.0</v>
      </c>
      <c r="N1099" s="649">
        <v>-1.0</v>
      </c>
      <c r="O1099" s="649">
        <v>-1.0</v>
      </c>
      <c r="P1099" s="649">
        <v>-1.0</v>
      </c>
      <c r="Q1099" s="649">
        <v>1.0</v>
      </c>
      <c r="R1099" s="649">
        <v>1.0</v>
      </c>
      <c r="S1099" s="649">
        <v>-1.0</v>
      </c>
      <c r="T1099" s="649">
        <v>63.77</v>
      </c>
      <c r="U1099" s="649">
        <v>66.915</v>
      </c>
      <c r="V1099" s="649">
        <v>66.511</v>
      </c>
    </row>
    <row r="1100">
      <c r="A1100" s="649">
        <v>3495.0</v>
      </c>
      <c r="B1100" s="649">
        <v>0.0</v>
      </c>
      <c r="C1100" s="649">
        <v>8.455</v>
      </c>
      <c r="D1100" s="649">
        <v>3.803</v>
      </c>
      <c r="E1100" s="649">
        <v>22.92</v>
      </c>
      <c r="F1100" s="649">
        <v>12.46</v>
      </c>
      <c r="G1100" s="649">
        <v>1.517</v>
      </c>
      <c r="H1100" s="649">
        <v>2.01</v>
      </c>
      <c r="I1100" s="649">
        <v>10.0</v>
      </c>
      <c r="J1100" s="649">
        <v>14.568</v>
      </c>
      <c r="K1100" s="649">
        <v>1.0</v>
      </c>
      <c r="L1100" s="649">
        <v>-1.0</v>
      </c>
      <c r="M1100" s="649">
        <v>-1.0</v>
      </c>
      <c r="N1100" s="649">
        <v>-1.0</v>
      </c>
      <c r="O1100" s="649">
        <v>-1.0</v>
      </c>
      <c r="P1100" s="649">
        <v>-1.0</v>
      </c>
      <c r="Q1100" s="649">
        <v>1.0</v>
      </c>
      <c r="R1100" s="649">
        <v>1.0</v>
      </c>
      <c r="S1100" s="649">
        <v>-1.0</v>
      </c>
      <c r="T1100" s="649">
        <v>14.044</v>
      </c>
      <c r="U1100" s="649">
        <v>14.732</v>
      </c>
      <c r="V1100" s="649">
        <v>14.629</v>
      </c>
    </row>
    <row r="1101">
      <c r="A1101" s="649">
        <v>3497.0</v>
      </c>
      <c r="B1101" s="649">
        <v>0.0</v>
      </c>
      <c r="C1101" s="649">
        <v>8.455</v>
      </c>
      <c r="D1101" s="649">
        <v>3.803</v>
      </c>
      <c r="E1101" s="649">
        <v>22.92</v>
      </c>
      <c r="F1101" s="649">
        <v>12.46</v>
      </c>
      <c r="G1101" s="649">
        <v>1.411</v>
      </c>
      <c r="H1101" s="649">
        <v>2.01</v>
      </c>
      <c r="I1101" s="649">
        <v>5.003</v>
      </c>
      <c r="J1101" s="649">
        <v>6.897</v>
      </c>
      <c r="K1101" s="649">
        <v>1.0</v>
      </c>
      <c r="L1101" s="649">
        <v>-1.0</v>
      </c>
      <c r="M1101" s="649">
        <v>-1.0</v>
      </c>
      <c r="N1101" s="649">
        <v>-1.0</v>
      </c>
      <c r="O1101" s="649">
        <v>-1.0</v>
      </c>
      <c r="P1101" s="649">
        <v>-1.0</v>
      </c>
      <c r="Q1101" s="649">
        <v>1.0</v>
      </c>
      <c r="R1101" s="649">
        <v>1.0</v>
      </c>
      <c r="S1101" s="649">
        <v>-1.0</v>
      </c>
      <c r="T1101" s="649">
        <v>6.685</v>
      </c>
      <c r="U1101" s="649">
        <v>6.994</v>
      </c>
      <c r="V1101" s="649">
        <v>6.93</v>
      </c>
    </row>
    <row r="1102">
      <c r="A1102" s="649">
        <v>3498.0</v>
      </c>
      <c r="B1102" s="649">
        <v>0.0</v>
      </c>
      <c r="C1102" s="649">
        <v>8.455</v>
      </c>
      <c r="D1102" s="649">
        <v>3.803</v>
      </c>
      <c r="E1102" s="649">
        <v>22.92</v>
      </c>
      <c r="F1102" s="649">
        <v>12.46</v>
      </c>
      <c r="G1102" s="649">
        <v>1.646</v>
      </c>
      <c r="H1102" s="649">
        <v>2.01</v>
      </c>
      <c r="I1102" s="649">
        <v>14.089</v>
      </c>
      <c r="J1102" s="649">
        <v>20.721</v>
      </c>
      <c r="K1102" s="649">
        <v>1.0</v>
      </c>
      <c r="L1102" s="649">
        <v>-1.0</v>
      </c>
      <c r="M1102" s="649">
        <v>-1.0</v>
      </c>
      <c r="N1102" s="649">
        <v>1.0</v>
      </c>
      <c r="O1102" s="649">
        <v>-1.0</v>
      </c>
      <c r="P1102" s="649">
        <v>-1.0</v>
      </c>
      <c r="Q1102" s="649">
        <v>1.0</v>
      </c>
      <c r="R1102" s="649">
        <v>1.0</v>
      </c>
      <c r="S1102" s="649">
        <v>-1.0</v>
      </c>
      <c r="T1102" s="649">
        <v>19.98</v>
      </c>
      <c r="U1102" s="649">
        <v>20.93</v>
      </c>
      <c r="V1102" s="649">
        <v>20.892</v>
      </c>
    </row>
    <row r="1103">
      <c r="A1103" s="649">
        <v>3499.0</v>
      </c>
      <c r="B1103" s="649">
        <v>0.0</v>
      </c>
      <c r="C1103" s="649">
        <v>8.455</v>
      </c>
      <c r="D1103" s="649">
        <v>3.803</v>
      </c>
      <c r="E1103" s="649">
        <v>22.92</v>
      </c>
      <c r="F1103" s="649">
        <v>12.46</v>
      </c>
      <c r="G1103" s="649">
        <v>3.214</v>
      </c>
      <c r="H1103" s="649">
        <v>2.01</v>
      </c>
      <c r="I1103" s="649">
        <v>9.561</v>
      </c>
      <c r="J1103" s="649">
        <v>23.32</v>
      </c>
      <c r="K1103" s="649">
        <v>1.0</v>
      </c>
      <c r="L1103" s="649">
        <v>-1.0</v>
      </c>
      <c r="M1103" s="649">
        <v>-1.0</v>
      </c>
      <c r="N1103" s="649">
        <v>-1.0</v>
      </c>
      <c r="O1103" s="649">
        <v>1.0</v>
      </c>
      <c r="P1103" s="649">
        <v>-1.0</v>
      </c>
      <c r="Q1103" s="649">
        <v>1.0</v>
      </c>
      <c r="R1103" s="649">
        <v>1.0</v>
      </c>
      <c r="S1103" s="649">
        <v>-1.0</v>
      </c>
      <c r="T1103" s="649">
        <v>22.699</v>
      </c>
      <c r="U1103" s="649">
        <v>23.745</v>
      </c>
      <c r="V1103" s="649">
        <v>24.059</v>
      </c>
    </row>
    <row r="1104">
      <c r="A1104" s="649">
        <v>3500.0</v>
      </c>
      <c r="B1104" s="649">
        <v>0.0</v>
      </c>
      <c r="C1104" s="649">
        <v>8.455</v>
      </c>
      <c r="D1104" s="649">
        <v>3.803</v>
      </c>
      <c r="E1104" s="649">
        <v>22.92</v>
      </c>
      <c r="F1104" s="649">
        <v>12.46</v>
      </c>
      <c r="G1104" s="649">
        <v>1.817</v>
      </c>
      <c r="H1104" s="649">
        <v>2.01</v>
      </c>
      <c r="I1104" s="649">
        <v>4.929</v>
      </c>
      <c r="J1104" s="649">
        <v>8.552</v>
      </c>
      <c r="K1104" s="649">
        <v>1.0</v>
      </c>
      <c r="L1104" s="649">
        <v>-1.0</v>
      </c>
      <c r="M1104" s="649">
        <v>-1.0</v>
      </c>
      <c r="N1104" s="649">
        <v>-1.0</v>
      </c>
      <c r="O1104" s="649">
        <v>-1.0</v>
      </c>
      <c r="P1104" s="649">
        <v>-1.0</v>
      </c>
      <c r="Q1104" s="649">
        <v>1.0</v>
      </c>
      <c r="R1104" s="649">
        <v>1.0</v>
      </c>
      <c r="S1104" s="649">
        <v>-1.0</v>
      </c>
      <c r="T1104" s="649">
        <v>8.301</v>
      </c>
      <c r="U1104" s="649">
        <v>8.683</v>
      </c>
      <c r="V1104" s="649">
        <v>8.632</v>
      </c>
    </row>
    <row r="1105">
      <c r="A1105" s="649">
        <v>3502.0</v>
      </c>
      <c r="B1105" s="649">
        <v>0.0</v>
      </c>
      <c r="C1105" s="649">
        <v>8.455</v>
      </c>
      <c r="D1105" s="649">
        <v>3.803</v>
      </c>
      <c r="E1105" s="649">
        <v>22.92</v>
      </c>
      <c r="F1105" s="649">
        <v>12.46</v>
      </c>
      <c r="G1105" s="649">
        <v>0.911</v>
      </c>
      <c r="H1105" s="649">
        <v>2.01</v>
      </c>
      <c r="I1105" s="649">
        <v>14.375</v>
      </c>
      <c r="J1105" s="649">
        <v>12.836</v>
      </c>
      <c r="K1105" s="649">
        <v>0.974</v>
      </c>
      <c r="L1105" s="649">
        <v>-1.0</v>
      </c>
      <c r="M1105" s="649">
        <v>-1.0</v>
      </c>
      <c r="N1105" s="649">
        <v>-1.0</v>
      </c>
      <c r="O1105" s="649">
        <v>-1.0</v>
      </c>
      <c r="P1105" s="649">
        <v>-1.0</v>
      </c>
      <c r="Q1105" s="649">
        <v>2.0</v>
      </c>
      <c r="R1105" s="649">
        <v>1.0</v>
      </c>
      <c r="S1105" s="649">
        <v>-1.0</v>
      </c>
      <c r="T1105" s="649">
        <v>12.358</v>
      </c>
      <c r="U1105" s="649">
        <v>12.954</v>
      </c>
      <c r="V1105" s="649">
        <v>12.855</v>
      </c>
    </row>
    <row r="1106">
      <c r="A1106" s="649">
        <v>3503.0</v>
      </c>
      <c r="B1106" s="649">
        <v>0.0</v>
      </c>
      <c r="C1106" s="649">
        <v>8.455</v>
      </c>
      <c r="D1106" s="649">
        <v>3.803</v>
      </c>
      <c r="E1106" s="649">
        <v>22.92</v>
      </c>
      <c r="F1106" s="649">
        <v>16.57</v>
      </c>
      <c r="G1106" s="649">
        <v>4.035</v>
      </c>
      <c r="H1106" s="649">
        <v>1.01</v>
      </c>
      <c r="I1106" s="650" t="s">
        <v>1161</v>
      </c>
      <c r="J1106" s="649">
        <v>1.0</v>
      </c>
      <c r="K1106" s="649">
        <v>-1.0</v>
      </c>
      <c r="L1106" s="649">
        <v>-1.0</v>
      </c>
      <c r="M1106" s="649">
        <v>-1.0</v>
      </c>
      <c r="N1106" s="649">
        <v>-1.0</v>
      </c>
      <c r="O1106" s="649">
        <v>-1.0</v>
      </c>
      <c r="P1106" s="649">
        <v>1.0</v>
      </c>
      <c r="Q1106" s="649">
        <v>1.0</v>
      </c>
      <c r="R1106" s="649">
        <v>-1.0</v>
      </c>
      <c r="S1106" s="650" t="s">
        <v>1162</v>
      </c>
      <c r="V1106" s="651"/>
    </row>
    <row r="1107">
      <c r="A1107" s="649">
        <v>3504.0</v>
      </c>
      <c r="B1107" s="649">
        <v>0.0</v>
      </c>
      <c r="C1107" s="649">
        <v>8.458</v>
      </c>
      <c r="D1107" s="649">
        <v>3.803</v>
      </c>
      <c r="E1107" s="649">
        <v>22.92</v>
      </c>
      <c r="F1107" s="649">
        <v>16.57</v>
      </c>
      <c r="G1107" s="649">
        <v>3.694</v>
      </c>
      <c r="H1107" s="649">
        <v>1.01</v>
      </c>
      <c r="I1107" s="649">
        <v>28.166</v>
      </c>
      <c r="J1107" s="649">
        <v>96.586</v>
      </c>
      <c r="K1107" s="649">
        <v>1.0</v>
      </c>
      <c r="L1107" s="649">
        <v>-1.0</v>
      </c>
      <c r="M1107" s="649">
        <v>-1.0</v>
      </c>
      <c r="N1107" s="649">
        <v>-1.0</v>
      </c>
      <c r="O1107" s="649">
        <v>-1.0</v>
      </c>
      <c r="P1107" s="649">
        <v>-1.0</v>
      </c>
      <c r="Q1107" s="649">
        <v>1.0</v>
      </c>
      <c r="R1107" s="649">
        <v>1.0</v>
      </c>
      <c r="S1107" s="649">
        <v>-1.0</v>
      </c>
      <c r="T1107" s="649">
        <v>92.931</v>
      </c>
      <c r="U1107" s="649">
        <v>97.313</v>
      </c>
      <c r="V1107" s="649">
        <v>96.839</v>
      </c>
    </row>
    <row r="1108">
      <c r="A1108" s="649">
        <v>3505.0</v>
      </c>
      <c r="B1108" s="649">
        <v>0.0</v>
      </c>
      <c r="C1108" s="649">
        <v>8.455</v>
      </c>
      <c r="D1108" s="649">
        <v>3.803</v>
      </c>
      <c r="E1108" s="649">
        <v>22.92</v>
      </c>
      <c r="F1108" s="649">
        <v>16.57</v>
      </c>
      <c r="G1108" s="649">
        <v>1.2</v>
      </c>
      <c r="H1108" s="649">
        <v>1.01</v>
      </c>
      <c r="I1108" s="649">
        <v>18.136</v>
      </c>
      <c r="J1108" s="649">
        <v>16.589</v>
      </c>
      <c r="K1108" s="649">
        <v>1.0</v>
      </c>
      <c r="L1108" s="649">
        <v>-1.0</v>
      </c>
      <c r="M1108" s="649">
        <v>-1.0</v>
      </c>
      <c r="N1108" s="649">
        <v>-1.0</v>
      </c>
      <c r="O1108" s="649">
        <v>-1.0</v>
      </c>
      <c r="P1108" s="649">
        <v>-1.0</v>
      </c>
      <c r="Q1108" s="649">
        <v>1.0</v>
      </c>
      <c r="R1108" s="649">
        <v>1.0</v>
      </c>
      <c r="S1108" s="649">
        <v>-1.0</v>
      </c>
      <c r="T1108" s="649">
        <v>16.093</v>
      </c>
      <c r="U1108" s="649">
        <v>16.801</v>
      </c>
      <c r="V1108" s="649">
        <v>16.861</v>
      </c>
    </row>
    <row r="1109">
      <c r="A1109" s="649">
        <v>3506.0</v>
      </c>
      <c r="B1109" s="649">
        <v>0.0</v>
      </c>
      <c r="C1109" s="649">
        <v>8.455</v>
      </c>
      <c r="D1109" s="649">
        <v>3.803</v>
      </c>
      <c r="E1109" s="649">
        <v>22.92</v>
      </c>
      <c r="F1109" s="649">
        <v>16.57</v>
      </c>
      <c r="G1109" s="649">
        <v>1.224</v>
      </c>
      <c r="H1109" s="649">
        <v>1.01</v>
      </c>
      <c r="I1109" s="649">
        <v>9.625</v>
      </c>
      <c r="J1109" s="649">
        <v>11.531</v>
      </c>
      <c r="K1109" s="649">
        <v>1.0</v>
      </c>
      <c r="L1109" s="649">
        <v>-1.0</v>
      </c>
      <c r="M1109" s="649">
        <v>-1.0</v>
      </c>
      <c r="N1109" s="649">
        <v>-1.0</v>
      </c>
      <c r="O1109" s="649">
        <v>-1.0</v>
      </c>
      <c r="P1109" s="649">
        <v>-1.0</v>
      </c>
      <c r="Q1109" s="649">
        <v>1.0</v>
      </c>
      <c r="R1109" s="649">
        <v>1.0</v>
      </c>
      <c r="S1109" s="649">
        <v>-1.0</v>
      </c>
      <c r="T1109" s="649">
        <v>11.206</v>
      </c>
      <c r="U1109" s="649">
        <v>11.624</v>
      </c>
      <c r="V1109" s="649">
        <v>11.557</v>
      </c>
    </row>
    <row r="1110">
      <c r="A1110" s="649">
        <v>3507.0</v>
      </c>
      <c r="B1110" s="649">
        <v>0.0</v>
      </c>
      <c r="C1110" s="649">
        <v>8.455</v>
      </c>
      <c r="D1110" s="649">
        <v>3.803</v>
      </c>
      <c r="E1110" s="649">
        <v>22.92</v>
      </c>
      <c r="F1110" s="649">
        <v>16.57</v>
      </c>
      <c r="G1110" s="649">
        <v>1.252</v>
      </c>
      <c r="H1110" s="649">
        <v>1.01</v>
      </c>
      <c r="I1110" s="649">
        <v>27.848</v>
      </c>
      <c r="J1110" s="649">
        <v>27.627</v>
      </c>
      <c r="K1110" s="649">
        <v>-1.001</v>
      </c>
      <c r="L1110" s="649">
        <v>-1.0</v>
      </c>
      <c r="M1110" s="649">
        <v>-1.0</v>
      </c>
      <c r="N1110" s="649">
        <v>1.0</v>
      </c>
      <c r="O1110" s="649">
        <v>-1.0</v>
      </c>
      <c r="P1110" s="649">
        <v>-1.0</v>
      </c>
      <c r="Q1110" s="649">
        <v>-1.0</v>
      </c>
      <c r="R1110" s="649">
        <v>1.0</v>
      </c>
      <c r="S1110" s="649">
        <v>-1.0</v>
      </c>
      <c r="T1110" s="649">
        <v>26.811</v>
      </c>
      <c r="U1110" s="649">
        <v>27.918</v>
      </c>
      <c r="V1110" s="649">
        <v>27.871</v>
      </c>
    </row>
    <row r="1111">
      <c r="A1111" s="649">
        <v>3509.0</v>
      </c>
      <c r="B1111" s="649">
        <v>0.0</v>
      </c>
      <c r="C1111" s="649">
        <v>8.455</v>
      </c>
      <c r="D1111" s="649">
        <v>3.803</v>
      </c>
      <c r="E1111" s="649">
        <v>22.92</v>
      </c>
      <c r="F1111" s="649">
        <v>16.57</v>
      </c>
      <c r="G1111" s="649">
        <v>1.529</v>
      </c>
      <c r="H1111" s="649">
        <v>1.01</v>
      </c>
      <c r="I1111" s="649">
        <v>9.759</v>
      </c>
      <c r="J1111" s="649">
        <v>12.132</v>
      </c>
      <c r="K1111" s="649">
        <v>1.0</v>
      </c>
      <c r="L1111" s="649">
        <v>-1.0</v>
      </c>
      <c r="M1111" s="649">
        <v>-1.0</v>
      </c>
      <c r="N1111" s="649">
        <v>-1.0</v>
      </c>
      <c r="O1111" s="649">
        <v>-1.0</v>
      </c>
      <c r="P1111" s="649">
        <v>-1.0</v>
      </c>
      <c r="Q1111" s="649">
        <v>1.0</v>
      </c>
      <c r="R1111" s="649">
        <v>1.0</v>
      </c>
      <c r="S1111" s="649">
        <v>-1.0</v>
      </c>
      <c r="T1111" s="649">
        <v>11.792</v>
      </c>
      <c r="U1111" s="649">
        <v>12.299</v>
      </c>
      <c r="V1111" s="649">
        <v>12.405</v>
      </c>
    </row>
    <row r="1112">
      <c r="A1112" s="649">
        <v>3511.0</v>
      </c>
      <c r="B1112" s="649">
        <v>0.0</v>
      </c>
      <c r="C1112" s="649">
        <v>8.455</v>
      </c>
      <c r="D1112" s="649">
        <v>3.803</v>
      </c>
      <c r="E1112" s="649">
        <v>22.92</v>
      </c>
      <c r="F1112" s="649">
        <v>16.57</v>
      </c>
      <c r="G1112" s="649">
        <v>0.615</v>
      </c>
      <c r="H1112" s="649">
        <v>1.01</v>
      </c>
      <c r="I1112" s="649">
        <v>28.945</v>
      </c>
      <c r="J1112" s="649">
        <v>17.428</v>
      </c>
      <c r="K1112" s="649">
        <v>1.0</v>
      </c>
      <c r="L1112" s="649">
        <v>-1.0</v>
      </c>
      <c r="M1112" s="649">
        <v>-1.0</v>
      </c>
      <c r="N1112" s="649">
        <v>-1.0</v>
      </c>
      <c r="O1112" s="649">
        <v>-1.0</v>
      </c>
      <c r="P1112" s="649">
        <v>-1.0</v>
      </c>
      <c r="Q1112" s="649">
        <v>3.0</v>
      </c>
      <c r="R1112" s="649">
        <v>1.0</v>
      </c>
      <c r="S1112" s="649">
        <v>-1.0</v>
      </c>
      <c r="T1112" s="649">
        <v>16.871</v>
      </c>
      <c r="U1112" s="649">
        <v>17.524</v>
      </c>
      <c r="V1112" s="649">
        <v>17.441</v>
      </c>
    </row>
    <row r="1113">
      <c r="A1113" s="649">
        <v>3512.0</v>
      </c>
      <c r="B1113" s="649">
        <v>0.0</v>
      </c>
      <c r="C1113" s="649">
        <v>8.455</v>
      </c>
      <c r="D1113" s="649">
        <v>3.803</v>
      </c>
      <c r="E1113" s="649">
        <v>22.92</v>
      </c>
      <c r="F1113" s="649">
        <v>16.57</v>
      </c>
      <c r="G1113" s="649">
        <v>0.976</v>
      </c>
      <c r="H1113" s="649">
        <v>26.98</v>
      </c>
      <c r="I1113" s="649">
        <v>27.808</v>
      </c>
      <c r="J1113" s="649">
        <v>26.302</v>
      </c>
      <c r="K1113" s="649">
        <v>1.0</v>
      </c>
      <c r="L1113" s="649">
        <v>-1.0</v>
      </c>
      <c r="M1113" s="649">
        <v>-1.0</v>
      </c>
      <c r="N1113" s="649">
        <v>-1.0</v>
      </c>
      <c r="O1113" s="649">
        <v>-1.0</v>
      </c>
      <c r="P1113" s="649">
        <v>-1.0</v>
      </c>
      <c r="Q1113" s="649">
        <v>1.0</v>
      </c>
      <c r="R1113" s="649">
        <v>1.0</v>
      </c>
      <c r="S1113" s="649">
        <v>-1.0</v>
      </c>
      <c r="T1113" s="649">
        <v>25.559</v>
      </c>
      <c r="U1113" s="649">
        <v>26.542</v>
      </c>
      <c r="V1113" s="649">
        <v>26.332</v>
      </c>
    </row>
    <row r="1114">
      <c r="A1114" s="649">
        <v>3513.0</v>
      </c>
      <c r="B1114" s="649">
        <v>0.0</v>
      </c>
      <c r="C1114" s="649">
        <v>8.455</v>
      </c>
      <c r="D1114" s="649">
        <v>3.803</v>
      </c>
      <c r="E1114" s="649">
        <v>22.92</v>
      </c>
      <c r="F1114" s="649">
        <v>16.57</v>
      </c>
      <c r="G1114" s="649">
        <v>1.073</v>
      </c>
      <c r="H1114" s="649">
        <v>26.98</v>
      </c>
      <c r="I1114" s="649">
        <v>14.427</v>
      </c>
      <c r="J1114" s="649">
        <v>15.485</v>
      </c>
      <c r="K1114" s="649">
        <v>1.0</v>
      </c>
      <c r="L1114" s="649">
        <v>-1.0</v>
      </c>
      <c r="M1114" s="649">
        <v>-1.0</v>
      </c>
      <c r="N1114" s="649">
        <v>-1.0</v>
      </c>
      <c r="O1114" s="649">
        <v>-1.0</v>
      </c>
      <c r="P1114" s="649">
        <v>-1.0</v>
      </c>
      <c r="Q1114" s="649">
        <v>1.0</v>
      </c>
      <c r="R1114" s="649">
        <v>1.0</v>
      </c>
      <c r="S1114" s="649">
        <v>-1.0</v>
      </c>
      <c r="T1114" s="649">
        <v>14.971</v>
      </c>
      <c r="U1114" s="649">
        <v>15.591</v>
      </c>
      <c r="V1114" s="649">
        <v>15.485</v>
      </c>
    </row>
    <row r="1115">
      <c r="A1115" s="649">
        <v>3514.0</v>
      </c>
      <c r="B1115" s="649">
        <v>0.0</v>
      </c>
      <c r="C1115" s="649">
        <v>8.458</v>
      </c>
      <c r="D1115" s="649">
        <v>3.803</v>
      </c>
      <c r="E1115" s="649">
        <v>22.92</v>
      </c>
      <c r="F1115" s="649">
        <v>16.57</v>
      </c>
      <c r="G1115" s="649">
        <v>1.712</v>
      </c>
      <c r="H1115" s="649">
        <v>2.01</v>
      </c>
      <c r="I1115" s="649">
        <v>14.161</v>
      </c>
      <c r="J1115" s="649">
        <v>22.431</v>
      </c>
      <c r="K1115" s="649">
        <v>1.0</v>
      </c>
      <c r="L1115" s="649">
        <v>-1.0</v>
      </c>
      <c r="M1115" s="649">
        <v>-1.0</v>
      </c>
      <c r="N1115" s="649">
        <v>-1.0</v>
      </c>
      <c r="O1115" s="649">
        <v>-1.0</v>
      </c>
      <c r="P1115" s="649">
        <v>-1.0</v>
      </c>
      <c r="Q1115" s="649">
        <v>1.0</v>
      </c>
      <c r="R1115" s="649">
        <v>1.0</v>
      </c>
      <c r="S1115" s="649">
        <v>-1.0</v>
      </c>
      <c r="T1115" s="649">
        <v>21.768</v>
      </c>
      <c r="U1115" s="649">
        <v>22.663</v>
      </c>
      <c r="V1115" s="649">
        <v>22.557</v>
      </c>
    </row>
    <row r="1116">
      <c r="A1116" s="649">
        <v>3515.0</v>
      </c>
      <c r="B1116" s="649">
        <v>0.0</v>
      </c>
      <c r="C1116" s="649">
        <v>8.455</v>
      </c>
      <c r="D1116" s="649">
        <v>3.803</v>
      </c>
      <c r="E1116" s="649">
        <v>22.92</v>
      </c>
      <c r="F1116" s="649">
        <v>16.57</v>
      </c>
      <c r="G1116" s="649">
        <v>3.614</v>
      </c>
      <c r="H1116" s="649">
        <v>2.01</v>
      </c>
      <c r="I1116" s="649">
        <v>14.412</v>
      </c>
      <c r="J1116" s="649">
        <v>50.477</v>
      </c>
      <c r="K1116" s="649">
        <v>1.0</v>
      </c>
      <c r="L1116" s="649">
        <v>-1.0</v>
      </c>
      <c r="M1116" s="649">
        <v>-1.0</v>
      </c>
      <c r="N1116" s="649">
        <v>-1.0</v>
      </c>
      <c r="O1116" s="649">
        <v>-1.0</v>
      </c>
      <c r="P1116" s="649">
        <v>-1.0</v>
      </c>
      <c r="Q1116" s="649">
        <v>1.0</v>
      </c>
      <c r="R1116" s="649">
        <v>1.0</v>
      </c>
      <c r="S1116" s="649">
        <v>-1.0</v>
      </c>
      <c r="T1116" s="649">
        <v>49.088</v>
      </c>
      <c r="U1116" s="649">
        <v>50.941</v>
      </c>
      <c r="V1116" s="649">
        <v>50.585</v>
      </c>
    </row>
    <row r="1117">
      <c r="A1117" s="649">
        <v>3516.0</v>
      </c>
      <c r="B1117" s="649">
        <v>0.0</v>
      </c>
      <c r="C1117" s="649">
        <v>8.454</v>
      </c>
      <c r="D1117" s="649">
        <v>3.803</v>
      </c>
      <c r="E1117" s="649">
        <v>22.92</v>
      </c>
      <c r="F1117" s="649">
        <v>16.57</v>
      </c>
      <c r="G1117" s="649">
        <v>4.052</v>
      </c>
      <c r="H1117" s="649">
        <v>2.01</v>
      </c>
      <c r="I1117" s="649">
        <v>14.443</v>
      </c>
      <c r="J1117" s="649">
        <v>52.424</v>
      </c>
      <c r="K1117" s="649">
        <v>1.0</v>
      </c>
      <c r="L1117" s="649">
        <v>-1.0</v>
      </c>
      <c r="M1117" s="649">
        <v>-1.0</v>
      </c>
      <c r="N1117" s="649">
        <v>-1.0</v>
      </c>
      <c r="O1117" s="649">
        <v>-1.0</v>
      </c>
      <c r="P1117" s="649">
        <v>-1.0</v>
      </c>
      <c r="Q1117" s="649">
        <v>1.0</v>
      </c>
      <c r="R1117" s="649">
        <v>1.0</v>
      </c>
      <c r="S1117" s="649">
        <v>-1.0</v>
      </c>
      <c r="T1117" s="649">
        <v>51.676</v>
      </c>
      <c r="U1117" s="649">
        <v>52.946</v>
      </c>
      <c r="V1117" s="649">
        <v>52.844</v>
      </c>
    </row>
    <row r="1118">
      <c r="A1118" s="649">
        <v>3517.0</v>
      </c>
      <c r="B1118" s="649">
        <v>0.0</v>
      </c>
      <c r="C1118" s="649">
        <v>8.458</v>
      </c>
      <c r="D1118" s="649">
        <v>3.803</v>
      </c>
      <c r="E1118" s="649">
        <v>22.92</v>
      </c>
      <c r="F1118" s="649">
        <v>16.57</v>
      </c>
      <c r="G1118" s="649">
        <v>0.502</v>
      </c>
      <c r="H1118" s="649">
        <v>2.01</v>
      </c>
      <c r="I1118" s="649">
        <v>14.055</v>
      </c>
      <c r="J1118" s="649">
        <v>6.492</v>
      </c>
      <c r="K1118" s="649">
        <v>1.0</v>
      </c>
      <c r="L1118" s="649">
        <v>-1.0</v>
      </c>
      <c r="M1118" s="649">
        <v>-1.0</v>
      </c>
      <c r="N1118" s="649">
        <v>-1.0</v>
      </c>
      <c r="O1118" s="649">
        <v>-1.0</v>
      </c>
      <c r="P1118" s="649">
        <v>-1.0</v>
      </c>
      <c r="Q1118" s="649">
        <v>1.0</v>
      </c>
      <c r="R1118" s="649">
        <v>1.0</v>
      </c>
      <c r="S1118" s="649">
        <v>-1.0</v>
      </c>
      <c r="T1118" s="649">
        <v>6.484</v>
      </c>
      <c r="U1118" s="649">
        <v>6.554</v>
      </c>
      <c r="V1118" s="649">
        <v>6.53</v>
      </c>
    </row>
    <row r="1119">
      <c r="A1119" s="649">
        <v>3518.0</v>
      </c>
      <c r="B1119" s="649">
        <v>0.0</v>
      </c>
      <c r="C1119" s="649">
        <v>8.455</v>
      </c>
      <c r="D1119" s="649">
        <v>3.803</v>
      </c>
      <c r="E1119" s="649">
        <v>22.92</v>
      </c>
      <c r="F1119" s="649">
        <v>16.57</v>
      </c>
      <c r="G1119" s="649">
        <v>3.557</v>
      </c>
      <c r="H1119" s="649">
        <v>2.01</v>
      </c>
      <c r="I1119" s="649">
        <v>14.446</v>
      </c>
      <c r="J1119" s="649">
        <v>43.912</v>
      </c>
      <c r="K1119" s="649">
        <v>1.0</v>
      </c>
      <c r="L1119" s="649">
        <v>-1.0</v>
      </c>
      <c r="M1119" s="649">
        <v>-1.0</v>
      </c>
      <c r="N1119" s="649">
        <v>-1.0</v>
      </c>
      <c r="O1119" s="649">
        <v>-1.0</v>
      </c>
      <c r="P1119" s="649">
        <v>-1.0</v>
      </c>
      <c r="Q1119" s="649">
        <v>1.0</v>
      </c>
      <c r="R1119" s="649">
        <v>1.0</v>
      </c>
      <c r="S1119" s="649">
        <v>-1.0</v>
      </c>
      <c r="T1119" s="649">
        <v>43.901</v>
      </c>
      <c r="U1119" s="649">
        <v>44.431</v>
      </c>
      <c r="V1119" s="649">
        <v>44.403</v>
      </c>
    </row>
    <row r="1120">
      <c r="A1120" s="649">
        <v>3519.0</v>
      </c>
      <c r="B1120" s="649">
        <v>0.0</v>
      </c>
      <c r="C1120" s="649">
        <v>8.454</v>
      </c>
      <c r="D1120" s="649">
        <v>3.803</v>
      </c>
      <c r="E1120" s="649">
        <v>22.92</v>
      </c>
      <c r="F1120" s="649">
        <v>16.57</v>
      </c>
      <c r="G1120" s="649">
        <v>3.85</v>
      </c>
      <c r="H1120" s="649">
        <v>2.01</v>
      </c>
      <c r="I1120" s="649">
        <v>14.395</v>
      </c>
      <c r="J1120" s="649">
        <v>53.17</v>
      </c>
      <c r="K1120" s="649">
        <v>0.995</v>
      </c>
      <c r="L1120" s="649">
        <v>-1.0</v>
      </c>
      <c r="M1120" s="649">
        <v>-1.0</v>
      </c>
      <c r="N1120" s="649">
        <v>-1.0</v>
      </c>
      <c r="O1120" s="649">
        <v>-1.0</v>
      </c>
      <c r="P1120" s="649">
        <v>-1.0</v>
      </c>
      <c r="Q1120" s="649">
        <v>1.0</v>
      </c>
      <c r="R1120" s="649">
        <v>1.0</v>
      </c>
      <c r="S1120" s="649">
        <v>-1.0</v>
      </c>
      <c r="T1120" s="649">
        <v>52.722</v>
      </c>
      <c r="U1120" s="649">
        <v>53.692</v>
      </c>
      <c r="V1120" s="649">
        <v>53.319</v>
      </c>
    </row>
    <row r="1121">
      <c r="A1121" s="649">
        <v>3520.0</v>
      </c>
      <c r="B1121" s="649">
        <v>0.0</v>
      </c>
      <c r="C1121" s="649">
        <v>8.458</v>
      </c>
      <c r="D1121" s="649">
        <v>3.803</v>
      </c>
      <c r="E1121" s="649">
        <v>22.92</v>
      </c>
      <c r="F1121" s="649">
        <v>16.57</v>
      </c>
      <c r="G1121" s="649">
        <v>1.218</v>
      </c>
      <c r="H1121" s="649">
        <v>2.01</v>
      </c>
      <c r="I1121" s="649">
        <v>9.768</v>
      </c>
      <c r="J1121" s="649">
        <v>11.893</v>
      </c>
      <c r="K1121" s="649">
        <v>0.99</v>
      </c>
      <c r="L1121" s="649">
        <v>-1.0</v>
      </c>
      <c r="M1121" s="649">
        <v>-1.0</v>
      </c>
      <c r="N1121" s="649">
        <v>-1.0</v>
      </c>
      <c r="O1121" s="649">
        <v>-1.0</v>
      </c>
      <c r="P1121" s="649">
        <v>-1.0</v>
      </c>
      <c r="Q1121" s="649">
        <v>1.0</v>
      </c>
      <c r="R1121" s="649">
        <v>1.0</v>
      </c>
      <c r="S1121" s="649">
        <v>-1.0</v>
      </c>
      <c r="T1121" s="649">
        <v>11.838</v>
      </c>
      <c r="U1121" s="649">
        <v>12.045</v>
      </c>
      <c r="V1121" s="649">
        <v>11.893</v>
      </c>
    </row>
    <row r="1122">
      <c r="A1122" s="649">
        <v>3521.0</v>
      </c>
      <c r="B1122" s="649">
        <v>0.0</v>
      </c>
      <c r="C1122" s="649">
        <v>8.454</v>
      </c>
      <c r="D1122" s="649">
        <v>3.803</v>
      </c>
      <c r="E1122" s="649">
        <v>22.92</v>
      </c>
      <c r="F1122" s="649">
        <v>16.57</v>
      </c>
      <c r="G1122" s="649">
        <v>1.243</v>
      </c>
      <c r="H1122" s="649">
        <v>2.01</v>
      </c>
      <c r="I1122" s="649">
        <v>5.239</v>
      </c>
      <c r="J1122" s="649">
        <v>6.278</v>
      </c>
      <c r="K1122" s="649">
        <v>1.0</v>
      </c>
      <c r="L1122" s="649">
        <v>-1.0</v>
      </c>
      <c r="M1122" s="649">
        <v>-1.0</v>
      </c>
      <c r="N1122" s="649">
        <v>-1.0</v>
      </c>
      <c r="O1122" s="649">
        <v>-1.0</v>
      </c>
      <c r="P1122" s="649">
        <v>-1.0</v>
      </c>
      <c r="Q1122" s="649">
        <v>1.0</v>
      </c>
      <c r="R1122" s="649">
        <v>1.0</v>
      </c>
      <c r="S1122" s="649">
        <v>-1.0</v>
      </c>
      <c r="T1122" s="649">
        <v>6.207</v>
      </c>
      <c r="U1122" s="649">
        <v>6.361</v>
      </c>
      <c r="V1122" s="649">
        <v>6.321</v>
      </c>
    </row>
    <row r="1123">
      <c r="A1123" s="649">
        <v>3522.0</v>
      </c>
      <c r="B1123" s="649">
        <v>0.0</v>
      </c>
      <c r="C1123" s="649">
        <v>8.454</v>
      </c>
      <c r="D1123" s="649">
        <v>3.803</v>
      </c>
      <c r="E1123" s="649">
        <v>22.92</v>
      </c>
      <c r="F1123" s="649">
        <v>16.57</v>
      </c>
      <c r="G1123" s="649">
        <v>1.552</v>
      </c>
      <c r="H1123" s="649">
        <v>2.01</v>
      </c>
      <c r="I1123" s="649">
        <v>14.328</v>
      </c>
      <c r="J1123" s="649">
        <v>16.531</v>
      </c>
      <c r="K1123" s="649">
        <v>-1.002</v>
      </c>
      <c r="L1123" s="649">
        <v>-1.0</v>
      </c>
      <c r="M1123" s="649">
        <v>-1.0</v>
      </c>
      <c r="N1123" s="649">
        <v>1.0</v>
      </c>
      <c r="O1123" s="649">
        <v>-1.0</v>
      </c>
      <c r="P1123" s="649">
        <v>-1.0</v>
      </c>
      <c r="Q1123" s="649">
        <v>-1.0</v>
      </c>
      <c r="R1123" s="649">
        <v>1.0</v>
      </c>
      <c r="S1123" s="649">
        <v>-1.0</v>
      </c>
      <c r="T1123" s="649">
        <v>16.48</v>
      </c>
      <c r="U1123" s="649">
        <v>16.8</v>
      </c>
      <c r="V1123" s="649">
        <v>16.913</v>
      </c>
    </row>
    <row r="1124">
      <c r="A1124" s="649">
        <v>3523.0</v>
      </c>
      <c r="B1124" s="649">
        <v>0.0</v>
      </c>
      <c r="C1124" s="649">
        <v>8.454</v>
      </c>
      <c r="D1124" s="649">
        <v>3.803</v>
      </c>
      <c r="E1124" s="649">
        <v>22.92</v>
      </c>
      <c r="F1124" s="649">
        <v>16.57</v>
      </c>
      <c r="G1124" s="649">
        <v>2.63</v>
      </c>
      <c r="H1124" s="649">
        <v>2.01</v>
      </c>
      <c r="I1124" s="649">
        <v>9.971</v>
      </c>
      <c r="J1124" s="649">
        <v>22.419</v>
      </c>
      <c r="K1124" s="649">
        <v>-1.001</v>
      </c>
      <c r="L1124" s="649">
        <v>-1.0</v>
      </c>
      <c r="M1124" s="649">
        <v>-1.0</v>
      </c>
      <c r="N1124" s="649">
        <v>-1.0</v>
      </c>
      <c r="O1124" s="649">
        <v>1.0</v>
      </c>
      <c r="P1124" s="649">
        <v>-1.0</v>
      </c>
      <c r="Q1124" s="649">
        <v>-1.0</v>
      </c>
      <c r="R1124" s="649">
        <v>1.0</v>
      </c>
      <c r="S1124" s="649">
        <v>-1.0</v>
      </c>
      <c r="T1124" s="649">
        <v>22.307</v>
      </c>
      <c r="U1124" s="649">
        <v>22.734</v>
      </c>
      <c r="V1124" s="649">
        <v>22.784</v>
      </c>
    </row>
    <row r="1125">
      <c r="A1125" s="649">
        <v>3524.0</v>
      </c>
      <c r="B1125" s="649">
        <v>0.0</v>
      </c>
      <c r="C1125" s="649">
        <v>8.454</v>
      </c>
      <c r="D1125" s="649">
        <v>3.803</v>
      </c>
      <c r="E1125" s="649">
        <v>22.92</v>
      </c>
      <c r="F1125" s="649">
        <v>16.57</v>
      </c>
      <c r="G1125" s="649">
        <v>1.297</v>
      </c>
      <c r="H1125" s="649">
        <v>2.01</v>
      </c>
      <c r="I1125" s="649">
        <v>5.235</v>
      </c>
      <c r="J1125" s="649">
        <v>6.508</v>
      </c>
      <c r="K1125" s="649">
        <v>1.0</v>
      </c>
      <c r="L1125" s="649">
        <v>-1.0</v>
      </c>
      <c r="M1125" s="649">
        <v>-1.0</v>
      </c>
      <c r="N1125" s="649">
        <v>-1.0</v>
      </c>
      <c r="O1125" s="649">
        <v>-1.0</v>
      </c>
      <c r="P1125" s="649">
        <v>-1.0</v>
      </c>
      <c r="Q1125" s="649">
        <v>1.0</v>
      </c>
      <c r="R1125" s="649">
        <v>1.0</v>
      </c>
      <c r="S1125" s="649">
        <v>-1.0</v>
      </c>
      <c r="T1125" s="649">
        <v>6.555</v>
      </c>
      <c r="U1125" s="649">
        <v>6.6</v>
      </c>
      <c r="V1125" s="649">
        <v>6.559</v>
      </c>
    </row>
    <row r="1126">
      <c r="A1126" s="649">
        <v>3525.0</v>
      </c>
      <c r="B1126" s="649">
        <v>0.0</v>
      </c>
      <c r="C1126" s="649">
        <v>8.454</v>
      </c>
      <c r="D1126" s="649">
        <v>3.803</v>
      </c>
      <c r="E1126" s="649">
        <v>22.92</v>
      </c>
      <c r="F1126" s="649">
        <v>16.57</v>
      </c>
      <c r="G1126" s="649">
        <v>0.561</v>
      </c>
      <c r="H1126" s="649">
        <v>2.01</v>
      </c>
      <c r="I1126" s="649">
        <v>14.349</v>
      </c>
      <c r="J1126" s="649">
        <v>5.057</v>
      </c>
      <c r="K1126" s="649">
        <v>0.999</v>
      </c>
      <c r="L1126" s="649">
        <v>-1.0</v>
      </c>
      <c r="M1126" s="649">
        <v>-1.0</v>
      </c>
      <c r="N1126" s="649">
        <v>-1.0</v>
      </c>
      <c r="O1126" s="649">
        <v>-1.0</v>
      </c>
      <c r="P1126" s="649">
        <v>-1.0</v>
      </c>
      <c r="Q1126" s="649">
        <v>1.0</v>
      </c>
      <c r="R1126" s="649">
        <v>1.0</v>
      </c>
      <c r="S1126" s="649">
        <v>-1.0</v>
      </c>
      <c r="T1126" s="649">
        <v>5.153</v>
      </c>
      <c r="U1126" s="649">
        <v>5.15</v>
      </c>
      <c r="V1126" s="649">
        <v>5.255</v>
      </c>
    </row>
    <row r="1127">
      <c r="A1127" s="649">
        <v>3526.0</v>
      </c>
      <c r="B1127" s="649">
        <v>0.0</v>
      </c>
      <c r="C1127" s="649">
        <v>8.454</v>
      </c>
      <c r="D1127" s="649">
        <v>3.803</v>
      </c>
      <c r="E1127" s="649">
        <v>22.92</v>
      </c>
      <c r="F1127" s="649">
        <v>12.47</v>
      </c>
      <c r="G1127" s="649">
        <v>3.702</v>
      </c>
      <c r="H1127" s="649">
        <v>1.01</v>
      </c>
      <c r="I1127" s="649">
        <v>28.468</v>
      </c>
      <c r="J1127" s="649">
        <v>96.203</v>
      </c>
      <c r="K1127" s="649">
        <v>1.0</v>
      </c>
      <c r="L1127" s="649">
        <v>-1.0</v>
      </c>
      <c r="M1127" s="649">
        <v>-1.0</v>
      </c>
      <c r="N1127" s="649">
        <v>-1.0</v>
      </c>
      <c r="O1127" s="649">
        <v>-1.0</v>
      </c>
      <c r="P1127" s="649">
        <v>-1.0</v>
      </c>
      <c r="Q1127" s="649">
        <v>1.0</v>
      </c>
      <c r="R1127" s="649">
        <v>1.0</v>
      </c>
      <c r="S1127" s="649">
        <v>-1.0</v>
      </c>
      <c r="T1127" s="649">
        <v>95.294</v>
      </c>
      <c r="U1127" s="649">
        <v>97.015</v>
      </c>
      <c r="V1127" s="649">
        <v>96.51</v>
      </c>
    </row>
    <row r="1128">
      <c r="A1128" s="649">
        <v>3527.0</v>
      </c>
      <c r="B1128" s="649">
        <v>0.0</v>
      </c>
      <c r="C1128" s="649">
        <v>8.455</v>
      </c>
      <c r="D1128" s="649">
        <v>3.803</v>
      </c>
      <c r="E1128" s="649">
        <v>22.92</v>
      </c>
      <c r="F1128" s="649">
        <v>12.47</v>
      </c>
      <c r="G1128" s="649">
        <v>3.577</v>
      </c>
      <c r="H1128" s="649">
        <v>1.01</v>
      </c>
      <c r="I1128" s="649">
        <v>28.314</v>
      </c>
      <c r="J1128" s="649">
        <v>93.958</v>
      </c>
      <c r="K1128" s="649">
        <v>1.0</v>
      </c>
      <c r="L1128" s="649">
        <v>-1.0</v>
      </c>
      <c r="M1128" s="649">
        <v>-1.0</v>
      </c>
      <c r="N1128" s="649">
        <v>-1.0</v>
      </c>
      <c r="O1128" s="649">
        <v>-1.0</v>
      </c>
      <c r="P1128" s="649">
        <v>-1.0</v>
      </c>
      <c r="Q1128" s="649">
        <v>1.0</v>
      </c>
      <c r="R1128" s="649">
        <v>1.0</v>
      </c>
      <c r="S1128" s="649">
        <v>-1.0</v>
      </c>
      <c r="T1128" s="649">
        <v>90.907</v>
      </c>
      <c r="U1128" s="649">
        <v>94.921</v>
      </c>
      <c r="V1128" s="649">
        <v>94.203</v>
      </c>
    </row>
    <row r="1129">
      <c r="A1129" s="649">
        <v>3528.0</v>
      </c>
      <c r="B1129" s="649">
        <v>0.0</v>
      </c>
      <c r="C1129" s="649">
        <v>8.455</v>
      </c>
      <c r="D1129" s="649">
        <v>3.803</v>
      </c>
      <c r="E1129" s="649">
        <v>22.92</v>
      </c>
      <c r="F1129" s="649">
        <v>12.47</v>
      </c>
      <c r="G1129" s="649">
        <v>1.207</v>
      </c>
      <c r="H1129" s="649">
        <v>1.01</v>
      </c>
      <c r="I1129" s="649">
        <v>19.406</v>
      </c>
      <c r="J1129" s="649">
        <v>23.43</v>
      </c>
      <c r="K1129" s="649">
        <v>1.0</v>
      </c>
      <c r="L1129" s="649">
        <v>-1.0</v>
      </c>
      <c r="M1129" s="649">
        <v>-1.0</v>
      </c>
      <c r="N1129" s="649">
        <v>-1.0</v>
      </c>
      <c r="O1129" s="649">
        <v>-1.0</v>
      </c>
      <c r="P1129" s="649">
        <v>-1.0</v>
      </c>
      <c r="Q1129" s="649">
        <v>1.0</v>
      </c>
      <c r="R1129" s="649">
        <v>1.0</v>
      </c>
      <c r="S1129" s="649">
        <v>-1.0</v>
      </c>
      <c r="T1129" s="649">
        <v>22.551</v>
      </c>
      <c r="U1129" s="649">
        <v>23.637</v>
      </c>
      <c r="V1129" s="649">
        <v>23.431</v>
      </c>
    </row>
    <row r="1130">
      <c r="A1130" s="649">
        <v>3529.0</v>
      </c>
      <c r="B1130" s="649">
        <v>0.0</v>
      </c>
      <c r="C1130" s="649">
        <v>8.455</v>
      </c>
      <c r="D1130" s="649">
        <v>3.803</v>
      </c>
      <c r="E1130" s="649">
        <v>22.92</v>
      </c>
      <c r="F1130" s="649">
        <v>12.47</v>
      </c>
      <c r="G1130" s="649">
        <v>1.22</v>
      </c>
      <c r="H1130" s="649">
        <v>1.01</v>
      </c>
      <c r="I1130" s="649">
        <v>9.803</v>
      </c>
      <c r="J1130" s="649">
        <v>11.845</v>
      </c>
      <c r="K1130" s="649">
        <v>1.0</v>
      </c>
      <c r="L1130" s="649">
        <v>-1.0</v>
      </c>
      <c r="M1130" s="649">
        <v>-1.0</v>
      </c>
      <c r="N1130" s="649">
        <v>-1.0</v>
      </c>
      <c r="O1130" s="649">
        <v>-1.0</v>
      </c>
      <c r="P1130" s="649">
        <v>-1.0</v>
      </c>
      <c r="Q1130" s="649">
        <v>1.0</v>
      </c>
      <c r="R1130" s="649">
        <v>1.0</v>
      </c>
      <c r="S1130" s="649">
        <v>-1.0</v>
      </c>
      <c r="T1130" s="649">
        <v>11.425</v>
      </c>
      <c r="U1130" s="649">
        <v>11.968</v>
      </c>
      <c r="V1130" s="649">
        <v>11.857</v>
      </c>
    </row>
    <row r="1131">
      <c r="A1131" s="649">
        <v>3530.0</v>
      </c>
      <c r="B1131" s="649">
        <v>0.0</v>
      </c>
      <c r="C1131" s="649">
        <v>8.458</v>
      </c>
      <c r="D1131" s="649">
        <v>3.803</v>
      </c>
      <c r="E1131" s="649">
        <v>22.92</v>
      </c>
      <c r="F1131" s="649">
        <v>12.47</v>
      </c>
      <c r="G1131" s="649">
        <v>1.167</v>
      </c>
      <c r="H1131" s="649">
        <v>1.01</v>
      </c>
      <c r="I1131" s="649">
        <v>28.72</v>
      </c>
      <c r="J1131" s="649">
        <v>33.278</v>
      </c>
      <c r="K1131" s="649">
        <v>-1.001</v>
      </c>
      <c r="L1131" s="649">
        <v>-1.0</v>
      </c>
      <c r="M1131" s="649">
        <v>-1.0</v>
      </c>
      <c r="N1131" s="649">
        <v>1.0</v>
      </c>
      <c r="O1131" s="649">
        <v>-1.0</v>
      </c>
      <c r="P1131" s="649">
        <v>-1.0</v>
      </c>
      <c r="Q1131" s="649">
        <v>-1.0</v>
      </c>
      <c r="R1131" s="649">
        <v>1.0</v>
      </c>
      <c r="S1131" s="649">
        <v>-1.0</v>
      </c>
      <c r="T1131" s="649">
        <v>31.953</v>
      </c>
      <c r="U1131" s="649">
        <v>33.533</v>
      </c>
      <c r="V1131" s="649">
        <v>33.286</v>
      </c>
    </row>
    <row r="1132">
      <c r="A1132" s="649">
        <v>3531.0</v>
      </c>
      <c r="B1132" s="649">
        <v>0.0</v>
      </c>
      <c r="C1132" s="649">
        <v>8.455</v>
      </c>
      <c r="D1132" s="649">
        <v>3.803</v>
      </c>
      <c r="E1132" s="649">
        <v>22.92</v>
      </c>
      <c r="F1132" s="649">
        <v>12.47</v>
      </c>
      <c r="G1132" s="649">
        <v>2.404</v>
      </c>
      <c r="H1132" s="649">
        <v>1.01</v>
      </c>
      <c r="I1132" s="649">
        <v>19.352</v>
      </c>
      <c r="J1132" s="649">
        <v>46.169</v>
      </c>
      <c r="K1132" s="649">
        <v>-1.0</v>
      </c>
      <c r="L1132" s="649">
        <v>-1.0</v>
      </c>
      <c r="M1132" s="649">
        <v>-1.0</v>
      </c>
      <c r="N1132" s="649">
        <v>-1.0</v>
      </c>
      <c r="O1132" s="649">
        <v>1.0</v>
      </c>
      <c r="P1132" s="649">
        <v>-1.0</v>
      </c>
      <c r="Q1132" s="649">
        <v>-1.0</v>
      </c>
      <c r="R1132" s="649">
        <v>1.0</v>
      </c>
      <c r="S1132" s="649">
        <v>-1.0</v>
      </c>
      <c r="T1132" s="649">
        <v>44.245</v>
      </c>
      <c r="U1132" s="649">
        <v>46.563</v>
      </c>
      <c r="V1132" s="649">
        <v>46.187</v>
      </c>
    </row>
    <row r="1133">
      <c r="A1133" s="649">
        <v>3532.0</v>
      </c>
      <c r="B1133" s="649">
        <v>0.0</v>
      </c>
      <c r="C1133" s="649">
        <v>8.455</v>
      </c>
      <c r="D1133" s="649">
        <v>3.803</v>
      </c>
      <c r="E1133" s="649">
        <v>22.92</v>
      </c>
      <c r="F1133" s="649">
        <v>12.47</v>
      </c>
      <c r="G1133" s="649">
        <v>1.217</v>
      </c>
      <c r="H1133" s="649">
        <v>1.01</v>
      </c>
      <c r="I1133" s="649">
        <v>9.731</v>
      </c>
      <c r="J1133" s="649">
        <v>11.356</v>
      </c>
      <c r="K1133" s="649">
        <v>1.0</v>
      </c>
      <c r="L1133" s="649">
        <v>-1.0</v>
      </c>
      <c r="M1133" s="649">
        <v>-1.0</v>
      </c>
      <c r="N1133" s="649">
        <v>-1.0</v>
      </c>
      <c r="O1133" s="649">
        <v>-1.0</v>
      </c>
      <c r="P1133" s="649">
        <v>-1.0</v>
      </c>
      <c r="Q1133" s="649">
        <v>1.0</v>
      </c>
      <c r="R1133" s="649">
        <v>1.0</v>
      </c>
      <c r="S1133" s="649">
        <v>-1.0</v>
      </c>
      <c r="T1133" s="649">
        <v>10.937</v>
      </c>
      <c r="U1133" s="649">
        <v>11.482</v>
      </c>
      <c r="V1133" s="649">
        <v>11.406</v>
      </c>
    </row>
    <row r="1134">
      <c r="A1134" s="649">
        <v>3533.0</v>
      </c>
      <c r="B1134" s="649">
        <v>0.0</v>
      </c>
      <c r="C1134" s="649">
        <v>8.455</v>
      </c>
      <c r="D1134" s="649">
        <v>3.803</v>
      </c>
      <c r="E1134" s="649">
        <v>22.92</v>
      </c>
      <c r="F1134" s="649">
        <v>12.47</v>
      </c>
      <c r="G1134" s="649">
        <v>0.604</v>
      </c>
      <c r="H1134" s="649">
        <v>1.01</v>
      </c>
      <c r="I1134" s="649">
        <v>29.083</v>
      </c>
      <c r="J1134" s="649">
        <v>17.564</v>
      </c>
      <c r="K1134" s="649">
        <v>0.998</v>
      </c>
      <c r="L1134" s="649">
        <v>-1.0</v>
      </c>
      <c r="M1134" s="649">
        <v>-1.0</v>
      </c>
      <c r="N1134" s="649">
        <v>-1.0</v>
      </c>
      <c r="O1134" s="649">
        <v>-1.0</v>
      </c>
      <c r="P1134" s="649">
        <v>-1.0</v>
      </c>
      <c r="Q1134" s="649">
        <v>1.0</v>
      </c>
      <c r="R1134" s="649">
        <v>1.0</v>
      </c>
      <c r="S1134" s="649">
        <v>-1.0</v>
      </c>
      <c r="T1134" s="649">
        <v>16.818</v>
      </c>
      <c r="U1134" s="649">
        <v>17.694</v>
      </c>
      <c r="V1134" s="649">
        <v>17.565</v>
      </c>
    </row>
    <row r="1135">
      <c r="A1135" s="649">
        <v>3534.0</v>
      </c>
      <c r="B1135" s="649">
        <v>0.0</v>
      </c>
      <c r="C1135" s="649">
        <v>8.455</v>
      </c>
      <c r="D1135" s="649">
        <v>3.803</v>
      </c>
      <c r="E1135" s="649">
        <v>22.92</v>
      </c>
      <c r="F1135" s="649">
        <v>12.47</v>
      </c>
      <c r="G1135" s="649">
        <v>0.854</v>
      </c>
      <c r="H1135" s="649">
        <v>26.98</v>
      </c>
      <c r="I1135" s="649">
        <v>27.463</v>
      </c>
      <c r="J1135" s="649">
        <v>21.937</v>
      </c>
      <c r="K1135" s="649">
        <v>1.0</v>
      </c>
      <c r="L1135" s="649">
        <v>-1.0</v>
      </c>
      <c r="M1135" s="649">
        <v>-1.0</v>
      </c>
      <c r="N1135" s="649">
        <v>-1.0</v>
      </c>
      <c r="O1135" s="649">
        <v>-1.0</v>
      </c>
      <c r="P1135" s="649">
        <v>-1.0</v>
      </c>
      <c r="Q1135" s="649">
        <v>1.0</v>
      </c>
      <c r="R1135" s="649">
        <v>1.0</v>
      </c>
      <c r="S1135" s="649">
        <v>-1.0</v>
      </c>
      <c r="T1135" s="649">
        <v>21.013</v>
      </c>
      <c r="U1135" s="649">
        <v>22.108</v>
      </c>
      <c r="V1135" s="649">
        <v>21.99</v>
      </c>
    </row>
    <row r="1136">
      <c r="A1136" s="649">
        <v>3535.0</v>
      </c>
      <c r="B1136" s="649">
        <v>0.0</v>
      </c>
      <c r="C1136" s="649">
        <v>8.455</v>
      </c>
      <c r="D1136" s="649">
        <v>3.803</v>
      </c>
      <c r="E1136" s="649">
        <v>22.92</v>
      </c>
      <c r="F1136" s="649">
        <v>12.47</v>
      </c>
      <c r="G1136" s="649">
        <v>0.885</v>
      </c>
      <c r="H1136" s="649">
        <v>26.98</v>
      </c>
      <c r="I1136" s="649">
        <v>14.661</v>
      </c>
      <c r="J1136" s="649">
        <v>12.836</v>
      </c>
      <c r="K1136" s="649">
        <v>1.0</v>
      </c>
      <c r="L1136" s="649">
        <v>-1.0</v>
      </c>
      <c r="M1136" s="649">
        <v>-1.0</v>
      </c>
      <c r="N1136" s="649">
        <v>-1.0</v>
      </c>
      <c r="O1136" s="649">
        <v>-1.0</v>
      </c>
      <c r="P1136" s="649">
        <v>-1.0</v>
      </c>
      <c r="Q1136" s="649">
        <v>1.0</v>
      </c>
      <c r="R1136" s="649">
        <v>1.0</v>
      </c>
      <c r="S1136" s="649">
        <v>-1.0</v>
      </c>
      <c r="T1136" s="649">
        <v>12.318</v>
      </c>
      <c r="U1136" s="649">
        <v>12.952</v>
      </c>
      <c r="V1136" s="649">
        <v>12.846</v>
      </c>
    </row>
    <row r="1137">
      <c r="A1137" s="649">
        <v>3536.0</v>
      </c>
      <c r="B1137" s="649">
        <v>0.0</v>
      </c>
      <c r="C1137" s="649">
        <v>8.455</v>
      </c>
      <c r="D1137" s="649">
        <v>3.803</v>
      </c>
      <c r="E1137" s="649">
        <v>22.92</v>
      </c>
      <c r="F1137" s="649">
        <v>12.47</v>
      </c>
      <c r="G1137" s="649">
        <v>3.504</v>
      </c>
      <c r="H1137" s="649">
        <v>2.01</v>
      </c>
      <c r="I1137" s="649">
        <v>18.56</v>
      </c>
      <c r="J1137" s="649">
        <v>55.604</v>
      </c>
      <c r="K1137" s="649">
        <v>0.999</v>
      </c>
      <c r="L1137" s="649">
        <v>-1.0</v>
      </c>
      <c r="M1137" s="649">
        <v>-1.0</v>
      </c>
      <c r="N1137" s="649">
        <v>-1.0</v>
      </c>
      <c r="O1137" s="649">
        <v>-1.0</v>
      </c>
      <c r="P1137" s="649">
        <v>-1.0</v>
      </c>
      <c r="Q1137" s="649">
        <v>1.0</v>
      </c>
      <c r="R1137" s="649">
        <v>1.0</v>
      </c>
      <c r="S1137" s="649">
        <v>-1.0</v>
      </c>
      <c r="T1137" s="649">
        <v>53.35</v>
      </c>
      <c r="U1137" s="649">
        <v>56.178</v>
      </c>
      <c r="V1137" s="649">
        <v>56.092</v>
      </c>
    </row>
    <row r="1138">
      <c r="A1138" s="649">
        <v>3537.0</v>
      </c>
      <c r="B1138" s="649">
        <v>0.0</v>
      </c>
      <c r="C1138" s="649">
        <v>8.455</v>
      </c>
      <c r="D1138" s="649">
        <v>3.803</v>
      </c>
      <c r="E1138" s="649">
        <v>22.92</v>
      </c>
      <c r="F1138" s="649">
        <v>12.47</v>
      </c>
      <c r="G1138" s="649">
        <v>3.513</v>
      </c>
      <c r="H1138" s="649">
        <v>2.01</v>
      </c>
      <c r="I1138" s="649">
        <v>19.535</v>
      </c>
      <c r="J1138" s="649">
        <v>66.949</v>
      </c>
      <c r="K1138" s="649">
        <v>1.0</v>
      </c>
      <c r="L1138" s="649">
        <v>-1.0</v>
      </c>
      <c r="M1138" s="649">
        <v>-1.0</v>
      </c>
      <c r="N1138" s="649">
        <v>-1.0</v>
      </c>
      <c r="O1138" s="649">
        <v>-1.0</v>
      </c>
      <c r="P1138" s="649">
        <v>-1.0</v>
      </c>
      <c r="Q1138" s="649">
        <v>1.0</v>
      </c>
      <c r="R1138" s="649">
        <v>1.0</v>
      </c>
      <c r="S1138" s="649">
        <v>-1.0</v>
      </c>
      <c r="T1138" s="649">
        <v>64.058</v>
      </c>
      <c r="U1138" s="649">
        <v>67.502</v>
      </c>
      <c r="V1138" s="649">
        <v>67.031</v>
      </c>
    </row>
    <row r="1139">
      <c r="A1139" s="649">
        <v>3539.0</v>
      </c>
      <c r="B1139" s="649">
        <v>0.0</v>
      </c>
      <c r="C1139" s="649">
        <v>8.455</v>
      </c>
      <c r="D1139" s="649">
        <v>3.803</v>
      </c>
      <c r="E1139" s="649">
        <v>22.92</v>
      </c>
      <c r="F1139" s="649">
        <v>12.47</v>
      </c>
      <c r="G1139" s="649">
        <v>1.039</v>
      </c>
      <c r="H1139" s="649">
        <v>2.01</v>
      </c>
      <c r="I1139" s="649">
        <v>19.238</v>
      </c>
      <c r="J1139" s="649">
        <v>18.184</v>
      </c>
      <c r="K1139" s="649">
        <v>1.0</v>
      </c>
      <c r="L1139" s="649">
        <v>-1.0</v>
      </c>
      <c r="M1139" s="649">
        <v>-1.0</v>
      </c>
      <c r="N1139" s="649">
        <v>-1.0</v>
      </c>
      <c r="O1139" s="649">
        <v>-1.0</v>
      </c>
      <c r="P1139" s="649">
        <v>-1.0</v>
      </c>
      <c r="Q1139" s="649">
        <v>1.0</v>
      </c>
      <c r="R1139" s="649">
        <v>1.0</v>
      </c>
      <c r="S1139" s="649">
        <v>-1.0</v>
      </c>
      <c r="T1139" s="649">
        <v>17.396</v>
      </c>
      <c r="U1139" s="649">
        <v>18.341</v>
      </c>
      <c r="V1139" s="649">
        <v>18.272</v>
      </c>
    </row>
    <row r="1140">
      <c r="A1140" s="649">
        <v>3540.0</v>
      </c>
      <c r="B1140" s="649">
        <v>0.0</v>
      </c>
      <c r="C1140" s="649">
        <v>8.455</v>
      </c>
      <c r="D1140" s="649">
        <v>3.803</v>
      </c>
      <c r="E1140" s="649">
        <v>22.92</v>
      </c>
      <c r="F1140" s="649">
        <v>12.47</v>
      </c>
      <c r="G1140" s="649">
        <v>3.594</v>
      </c>
      <c r="H1140" s="649">
        <v>2.01</v>
      </c>
      <c r="I1140" s="649">
        <v>19.562</v>
      </c>
      <c r="J1140" s="649">
        <v>68.662</v>
      </c>
      <c r="K1140" s="649">
        <v>0.999</v>
      </c>
      <c r="L1140" s="649">
        <v>-1.0</v>
      </c>
      <c r="M1140" s="649">
        <v>-1.0</v>
      </c>
      <c r="N1140" s="649">
        <v>-1.0</v>
      </c>
      <c r="O1140" s="649">
        <v>-1.0</v>
      </c>
      <c r="P1140" s="649">
        <v>-1.0</v>
      </c>
      <c r="Q1140" s="649">
        <v>1.0</v>
      </c>
      <c r="R1140" s="649">
        <v>1.0</v>
      </c>
      <c r="S1140" s="649">
        <v>-1.0</v>
      </c>
      <c r="T1140" s="649">
        <v>65.634</v>
      </c>
      <c r="U1140" s="649">
        <v>69.186</v>
      </c>
      <c r="V1140" s="649">
        <v>68.744</v>
      </c>
    </row>
    <row r="1141">
      <c r="A1141" s="649">
        <v>3541.0</v>
      </c>
      <c r="B1141" s="649">
        <v>0.0</v>
      </c>
      <c r="C1141" s="649">
        <v>8.455</v>
      </c>
      <c r="D1141" s="649">
        <v>3.803</v>
      </c>
      <c r="E1141" s="649">
        <v>22.92</v>
      </c>
      <c r="F1141" s="649">
        <v>12.47</v>
      </c>
      <c r="G1141" s="649">
        <v>3.598</v>
      </c>
      <c r="H1141" s="649">
        <v>2.01</v>
      </c>
      <c r="I1141" s="649">
        <v>19.512</v>
      </c>
      <c r="J1141" s="649">
        <v>67.186</v>
      </c>
      <c r="K1141" s="649">
        <v>0.999</v>
      </c>
      <c r="L1141" s="649">
        <v>-1.0</v>
      </c>
      <c r="M1141" s="649">
        <v>-1.0</v>
      </c>
      <c r="N1141" s="649">
        <v>-1.0</v>
      </c>
      <c r="O1141" s="649">
        <v>-1.0</v>
      </c>
      <c r="P1141" s="649">
        <v>-1.0</v>
      </c>
      <c r="Q1141" s="649">
        <v>1.0</v>
      </c>
      <c r="R1141" s="649">
        <v>1.0</v>
      </c>
      <c r="S1141" s="649">
        <v>-1.0</v>
      </c>
      <c r="T1141" s="649">
        <v>64.243</v>
      </c>
      <c r="U1141" s="649">
        <v>67.705</v>
      </c>
      <c r="V1141" s="649">
        <v>67.333</v>
      </c>
    </row>
    <row r="1142">
      <c r="A1142" s="649">
        <v>3542.0</v>
      </c>
      <c r="B1142" s="649">
        <v>0.0</v>
      </c>
      <c r="C1142" s="649">
        <v>8.455</v>
      </c>
      <c r="D1142" s="649">
        <v>3.803</v>
      </c>
      <c r="E1142" s="649">
        <v>22.92</v>
      </c>
      <c r="F1142" s="649">
        <v>12.47</v>
      </c>
      <c r="G1142" s="649">
        <v>1.414</v>
      </c>
      <c r="H1142" s="649">
        <v>2.01</v>
      </c>
      <c r="I1142" s="649">
        <v>10.139</v>
      </c>
      <c r="J1142" s="649">
        <v>11.956</v>
      </c>
      <c r="K1142" s="649">
        <v>1.0</v>
      </c>
      <c r="L1142" s="649">
        <v>-1.0</v>
      </c>
      <c r="M1142" s="649">
        <v>-1.0</v>
      </c>
      <c r="N1142" s="649">
        <v>-1.0</v>
      </c>
      <c r="O1142" s="649">
        <v>-1.0</v>
      </c>
      <c r="P1142" s="649">
        <v>-1.0</v>
      </c>
      <c r="Q1142" s="649">
        <v>1.0</v>
      </c>
      <c r="R1142" s="649">
        <v>1.0</v>
      </c>
      <c r="S1142" s="649">
        <v>-1.0</v>
      </c>
      <c r="T1142" s="649">
        <v>11.518</v>
      </c>
      <c r="U1142" s="649">
        <v>12.12</v>
      </c>
      <c r="V1142" s="649">
        <v>12.173</v>
      </c>
    </row>
    <row r="1143">
      <c r="A1143" s="649">
        <v>3543.0</v>
      </c>
      <c r="B1143" s="649">
        <v>0.0</v>
      </c>
      <c r="C1143" s="649">
        <v>8.455</v>
      </c>
      <c r="D1143" s="649">
        <v>3.803</v>
      </c>
      <c r="E1143" s="649">
        <v>22.92</v>
      </c>
      <c r="F1143" s="649">
        <v>12.47</v>
      </c>
      <c r="G1143" s="649">
        <v>1.374</v>
      </c>
      <c r="H1143" s="649">
        <v>2.01</v>
      </c>
      <c r="I1143" s="649">
        <v>5.296</v>
      </c>
      <c r="J1143" s="649">
        <v>6.969</v>
      </c>
      <c r="K1143" s="649">
        <v>1.0</v>
      </c>
      <c r="L1143" s="649">
        <v>-1.0</v>
      </c>
      <c r="M1143" s="649">
        <v>-1.0</v>
      </c>
      <c r="N1143" s="649">
        <v>-1.0</v>
      </c>
      <c r="O1143" s="649">
        <v>-1.0</v>
      </c>
      <c r="P1143" s="649">
        <v>-1.0</v>
      </c>
      <c r="Q1143" s="649">
        <v>1.0</v>
      </c>
      <c r="R1143" s="649">
        <v>1.0</v>
      </c>
      <c r="S1143" s="649">
        <v>-1.0</v>
      </c>
      <c r="T1143" s="649">
        <v>6.721</v>
      </c>
      <c r="U1143" s="649">
        <v>7.065</v>
      </c>
      <c r="V1143" s="649">
        <v>7.024</v>
      </c>
    </row>
    <row r="1144">
      <c r="A1144" s="649">
        <v>3544.0</v>
      </c>
      <c r="B1144" s="649">
        <v>0.0</v>
      </c>
      <c r="C1144" s="649">
        <v>8.455</v>
      </c>
      <c r="D1144" s="649">
        <v>3.803</v>
      </c>
      <c r="E1144" s="649">
        <v>22.92</v>
      </c>
      <c r="F1144" s="649">
        <v>12.47</v>
      </c>
      <c r="G1144" s="649">
        <v>1.249</v>
      </c>
      <c r="H1144" s="649">
        <v>2.01</v>
      </c>
      <c r="I1144" s="649">
        <v>15.081</v>
      </c>
      <c r="J1144" s="649">
        <v>18.131</v>
      </c>
      <c r="K1144" s="649">
        <v>-1.001</v>
      </c>
      <c r="L1144" s="649">
        <v>-1.0</v>
      </c>
      <c r="M1144" s="649">
        <v>-1.0</v>
      </c>
      <c r="N1144" s="649">
        <v>1.0</v>
      </c>
      <c r="O1144" s="649">
        <v>-1.0</v>
      </c>
      <c r="P1144" s="649">
        <v>-1.0</v>
      </c>
      <c r="Q1144" s="649">
        <v>-1.0</v>
      </c>
      <c r="R1144" s="649">
        <v>1.0</v>
      </c>
      <c r="S1144" s="649">
        <v>-1.0</v>
      </c>
      <c r="T1144" s="649">
        <v>17.358</v>
      </c>
      <c r="U1144" s="649">
        <v>18.286</v>
      </c>
      <c r="V1144" s="649">
        <v>18.178</v>
      </c>
    </row>
    <row r="1145">
      <c r="A1145" s="649">
        <v>3546.0</v>
      </c>
      <c r="B1145" s="649">
        <v>0.0</v>
      </c>
      <c r="C1145" s="649">
        <v>8.455</v>
      </c>
      <c r="D1145" s="649">
        <v>3.803</v>
      </c>
      <c r="E1145" s="649">
        <v>22.92</v>
      </c>
      <c r="F1145" s="649">
        <v>12.47</v>
      </c>
      <c r="G1145" s="649">
        <v>2.433</v>
      </c>
      <c r="H1145" s="649">
        <v>2.01</v>
      </c>
      <c r="I1145" s="649">
        <v>10.173</v>
      </c>
      <c r="J1145" s="649">
        <v>24.014</v>
      </c>
      <c r="K1145" s="649">
        <v>-1.0</v>
      </c>
      <c r="L1145" s="649">
        <v>-1.0</v>
      </c>
      <c r="M1145" s="649">
        <v>-1.0</v>
      </c>
      <c r="N1145" s="649">
        <v>-1.0</v>
      </c>
      <c r="O1145" s="649">
        <v>1.0</v>
      </c>
      <c r="P1145" s="649">
        <v>-1.0</v>
      </c>
      <c r="Q1145" s="649">
        <v>-1.0</v>
      </c>
      <c r="R1145" s="649">
        <v>1.0</v>
      </c>
      <c r="S1145" s="649">
        <v>-1.0</v>
      </c>
      <c r="T1145" s="649">
        <v>23.048</v>
      </c>
      <c r="U1145" s="649">
        <v>24.246</v>
      </c>
      <c r="V1145" s="649">
        <v>24.082</v>
      </c>
    </row>
    <row r="1146">
      <c r="A1146" s="649">
        <v>3547.0</v>
      </c>
      <c r="B1146" s="649">
        <v>0.0</v>
      </c>
      <c r="C1146" s="649">
        <v>8.455</v>
      </c>
      <c r="D1146" s="649">
        <v>3.803</v>
      </c>
      <c r="E1146" s="649">
        <v>22.92</v>
      </c>
      <c r="F1146" s="649">
        <v>12.47</v>
      </c>
      <c r="G1146" s="649">
        <v>1.455</v>
      </c>
      <c r="H1146" s="649">
        <v>2.01</v>
      </c>
      <c r="I1146" s="649">
        <v>5.29</v>
      </c>
      <c r="J1146" s="649">
        <v>6.713</v>
      </c>
      <c r="K1146" s="649">
        <v>1.0</v>
      </c>
      <c r="L1146" s="649">
        <v>-1.0</v>
      </c>
      <c r="M1146" s="649">
        <v>-1.0</v>
      </c>
      <c r="N1146" s="649">
        <v>-1.0</v>
      </c>
      <c r="O1146" s="649">
        <v>-1.0</v>
      </c>
      <c r="P1146" s="649">
        <v>-1.0</v>
      </c>
      <c r="Q1146" s="649">
        <v>1.0</v>
      </c>
      <c r="R1146" s="649">
        <v>1.0</v>
      </c>
      <c r="S1146" s="649">
        <v>-1.0</v>
      </c>
      <c r="T1146" s="649">
        <v>6.506</v>
      </c>
      <c r="U1146" s="649">
        <v>6.836</v>
      </c>
      <c r="V1146" s="649">
        <v>6.886</v>
      </c>
    </row>
    <row r="1147">
      <c r="A1147" s="649">
        <v>3548.0</v>
      </c>
      <c r="B1147" s="649">
        <v>0.0</v>
      </c>
      <c r="C1147" s="649">
        <v>8.455</v>
      </c>
      <c r="D1147" s="649">
        <v>3.803</v>
      </c>
      <c r="E1147" s="649">
        <v>22.92</v>
      </c>
      <c r="F1147" s="649">
        <v>12.47</v>
      </c>
      <c r="G1147" s="649">
        <v>0.781</v>
      </c>
      <c r="H1147" s="649">
        <v>2.01</v>
      </c>
      <c r="I1147" s="649">
        <v>15.068</v>
      </c>
      <c r="J1147" s="649">
        <v>11.407</v>
      </c>
      <c r="K1147" s="649">
        <v>0.998</v>
      </c>
      <c r="L1147" s="649">
        <v>-1.0</v>
      </c>
      <c r="M1147" s="649">
        <v>-1.0</v>
      </c>
      <c r="N1147" s="649">
        <v>-1.0</v>
      </c>
      <c r="O1147" s="649">
        <v>-1.0</v>
      </c>
      <c r="P1147" s="649">
        <v>-1.0</v>
      </c>
      <c r="Q1147" s="649">
        <v>1.0</v>
      </c>
      <c r="R1147" s="649">
        <v>1.0</v>
      </c>
      <c r="S1147" s="649">
        <v>-1.0</v>
      </c>
      <c r="T1147" s="649">
        <v>10.917</v>
      </c>
      <c r="U1147" s="649">
        <v>11.5</v>
      </c>
      <c r="V1147" s="649">
        <v>11.432</v>
      </c>
    </row>
    <row r="1148">
      <c r="A1148" s="649">
        <v>3549.0</v>
      </c>
      <c r="B1148" s="649">
        <v>0.0</v>
      </c>
      <c r="C1148" s="649">
        <v>8.455</v>
      </c>
      <c r="D1148" s="649">
        <v>3.803</v>
      </c>
      <c r="E1148" s="649">
        <v>22.92</v>
      </c>
      <c r="F1148" s="649">
        <v>16.59</v>
      </c>
      <c r="G1148" s="649">
        <v>2.419</v>
      </c>
      <c r="H1148" s="649">
        <v>2.01</v>
      </c>
      <c r="I1148" s="649">
        <v>14.856</v>
      </c>
      <c r="J1148" s="649">
        <v>30.666</v>
      </c>
      <c r="K1148" s="649">
        <v>1.0</v>
      </c>
      <c r="L1148" s="649">
        <v>-1.0</v>
      </c>
      <c r="M1148" s="649">
        <v>-1.0</v>
      </c>
      <c r="N1148" s="649">
        <v>-1.0</v>
      </c>
      <c r="O1148" s="649">
        <v>-1.0</v>
      </c>
      <c r="P1148" s="649">
        <v>-1.0</v>
      </c>
      <c r="Q1148" s="649">
        <v>1.0</v>
      </c>
      <c r="R1148" s="649">
        <v>1.0</v>
      </c>
      <c r="S1148" s="649">
        <v>-1.0</v>
      </c>
      <c r="T1148" s="649">
        <v>29.429</v>
      </c>
      <c r="U1148" s="649">
        <v>30.972</v>
      </c>
      <c r="V1148" s="649">
        <v>31.001</v>
      </c>
    </row>
    <row r="1149">
      <c r="A1149" s="649">
        <v>3551.0</v>
      </c>
      <c r="B1149" s="649">
        <v>0.0</v>
      </c>
      <c r="C1149" s="649">
        <v>8.455</v>
      </c>
      <c r="D1149" s="649">
        <v>3.803</v>
      </c>
      <c r="E1149" s="649">
        <v>22.92</v>
      </c>
      <c r="F1149" s="649">
        <v>16.59</v>
      </c>
      <c r="G1149" s="649">
        <v>3.608</v>
      </c>
      <c r="H1149" s="649">
        <v>2.01</v>
      </c>
      <c r="I1149" s="649">
        <v>19.19</v>
      </c>
      <c r="J1149" s="649">
        <v>63.501</v>
      </c>
      <c r="K1149" s="649">
        <v>0.998</v>
      </c>
      <c r="L1149" s="649">
        <v>-1.0</v>
      </c>
      <c r="M1149" s="649">
        <v>-1.0</v>
      </c>
      <c r="N1149" s="649">
        <v>-1.0</v>
      </c>
      <c r="O1149" s="649">
        <v>-1.0</v>
      </c>
      <c r="P1149" s="649">
        <v>-1.0</v>
      </c>
      <c r="Q1149" s="649">
        <v>1.0</v>
      </c>
      <c r="R1149" s="649">
        <v>1.0</v>
      </c>
      <c r="S1149" s="649">
        <v>-1.0</v>
      </c>
      <c r="T1149" s="649">
        <v>60.744</v>
      </c>
      <c r="U1149" s="649">
        <v>63.968</v>
      </c>
      <c r="V1149" s="649">
        <v>63.784</v>
      </c>
    </row>
    <row r="1150">
      <c r="A1150" s="649">
        <v>3552.0</v>
      </c>
      <c r="B1150" s="649">
        <v>0.0</v>
      </c>
      <c r="C1150" s="649">
        <v>8.455</v>
      </c>
      <c r="D1150" s="649">
        <v>3.803</v>
      </c>
      <c r="E1150" s="649">
        <v>22.92</v>
      </c>
      <c r="F1150" s="649">
        <v>16.59</v>
      </c>
      <c r="G1150" s="649">
        <v>3.901</v>
      </c>
      <c r="H1150" s="649">
        <v>2.01</v>
      </c>
      <c r="I1150" s="649">
        <v>19.374</v>
      </c>
      <c r="J1150" s="649">
        <v>71.391</v>
      </c>
      <c r="K1150" s="649">
        <v>0.999</v>
      </c>
      <c r="L1150" s="649">
        <v>-1.0</v>
      </c>
      <c r="M1150" s="649">
        <v>-1.0</v>
      </c>
      <c r="N1150" s="649">
        <v>-1.0</v>
      </c>
      <c r="O1150" s="649">
        <v>-1.0</v>
      </c>
      <c r="P1150" s="649">
        <v>-1.0</v>
      </c>
      <c r="Q1150" s="649">
        <v>1.0</v>
      </c>
      <c r="R1150" s="649">
        <v>1.0</v>
      </c>
      <c r="S1150" s="649">
        <v>-1.0</v>
      </c>
      <c r="T1150" s="649">
        <v>68.233</v>
      </c>
      <c r="U1150" s="649">
        <v>71.847</v>
      </c>
      <c r="V1150" s="649">
        <v>71.594</v>
      </c>
    </row>
    <row r="1151">
      <c r="A1151" s="649">
        <v>3553.0</v>
      </c>
      <c r="B1151" s="649">
        <v>0.0</v>
      </c>
      <c r="C1151" s="649">
        <v>8.455</v>
      </c>
      <c r="D1151" s="649">
        <v>3.803</v>
      </c>
      <c r="E1151" s="649">
        <v>22.92</v>
      </c>
      <c r="F1151" s="649">
        <v>16.59</v>
      </c>
      <c r="G1151" s="649">
        <v>1.26</v>
      </c>
      <c r="H1151" s="649">
        <v>2.01</v>
      </c>
      <c r="I1151" s="649">
        <v>14.598</v>
      </c>
      <c r="J1151" s="649">
        <v>16.722</v>
      </c>
      <c r="K1151" s="649">
        <v>1.0</v>
      </c>
      <c r="L1151" s="649">
        <v>-1.0</v>
      </c>
      <c r="M1151" s="649">
        <v>-1.0</v>
      </c>
      <c r="N1151" s="649">
        <v>-1.0</v>
      </c>
      <c r="O1151" s="649">
        <v>-1.0</v>
      </c>
      <c r="P1151" s="649">
        <v>-1.0</v>
      </c>
      <c r="Q1151" s="649">
        <v>1.0</v>
      </c>
      <c r="R1151" s="649">
        <v>1.0</v>
      </c>
      <c r="S1151" s="649">
        <v>-1.0</v>
      </c>
      <c r="T1151" s="649">
        <v>16.015</v>
      </c>
      <c r="U1151" s="649">
        <v>16.853</v>
      </c>
      <c r="V1151" s="649">
        <v>16.829</v>
      </c>
    </row>
    <row r="1152">
      <c r="A1152" s="649">
        <v>3554.0</v>
      </c>
      <c r="B1152" s="649">
        <v>0.0</v>
      </c>
      <c r="C1152" s="649">
        <v>8.455</v>
      </c>
      <c r="D1152" s="649">
        <v>3.803</v>
      </c>
      <c r="E1152" s="649">
        <v>22.92</v>
      </c>
      <c r="F1152" s="649">
        <v>16.59</v>
      </c>
      <c r="G1152" s="649">
        <v>1.217</v>
      </c>
      <c r="H1152" s="649">
        <v>2.01</v>
      </c>
      <c r="I1152" s="649">
        <v>9.784</v>
      </c>
      <c r="J1152" s="649">
        <v>11.491</v>
      </c>
      <c r="K1152" s="649">
        <v>1.0</v>
      </c>
      <c r="L1152" s="649">
        <v>-1.0</v>
      </c>
      <c r="M1152" s="649">
        <v>-1.0</v>
      </c>
      <c r="N1152" s="649">
        <v>-1.0</v>
      </c>
      <c r="O1152" s="649">
        <v>-1.0</v>
      </c>
      <c r="P1152" s="649">
        <v>-1.0</v>
      </c>
      <c r="Q1152" s="649">
        <v>1.0</v>
      </c>
      <c r="R1152" s="649">
        <v>1.0</v>
      </c>
      <c r="S1152" s="649">
        <v>-1.0</v>
      </c>
      <c r="T1152" s="649">
        <v>11.02</v>
      </c>
      <c r="U1152" s="649">
        <v>11.589</v>
      </c>
      <c r="V1152" s="649">
        <v>11.531</v>
      </c>
    </row>
    <row r="1153">
      <c r="A1153" s="649">
        <v>3555.0</v>
      </c>
      <c r="B1153" s="649">
        <v>0.0</v>
      </c>
      <c r="C1153" s="649">
        <v>8.455</v>
      </c>
      <c r="D1153" s="649">
        <v>3.803</v>
      </c>
      <c r="E1153" s="649">
        <v>22.92</v>
      </c>
      <c r="F1153" s="649">
        <v>16.59</v>
      </c>
      <c r="G1153" s="649">
        <v>1.249</v>
      </c>
      <c r="H1153" s="649">
        <v>2.01</v>
      </c>
      <c r="I1153" s="649">
        <v>19.435</v>
      </c>
      <c r="J1153" s="649">
        <v>23.692</v>
      </c>
      <c r="K1153" s="649">
        <v>-1.0</v>
      </c>
      <c r="L1153" s="649">
        <v>-1.0</v>
      </c>
      <c r="M1153" s="649">
        <v>-1.0</v>
      </c>
      <c r="N1153" s="649">
        <v>1.0</v>
      </c>
      <c r="O1153" s="649">
        <v>-1.0</v>
      </c>
      <c r="P1153" s="649">
        <v>-1.0</v>
      </c>
      <c r="Q1153" s="649">
        <v>-1.0</v>
      </c>
      <c r="R1153" s="649">
        <v>1.0</v>
      </c>
      <c r="S1153" s="649">
        <v>-1.0</v>
      </c>
      <c r="T1153" s="649">
        <v>22.623</v>
      </c>
      <c r="U1153" s="649">
        <v>23.832</v>
      </c>
      <c r="V1153" s="649">
        <v>23.72</v>
      </c>
    </row>
    <row r="1154">
      <c r="A1154" s="649">
        <v>3556.0</v>
      </c>
      <c r="B1154" s="649">
        <v>0.0</v>
      </c>
      <c r="C1154" s="649">
        <v>8.455</v>
      </c>
      <c r="D1154" s="649">
        <v>3.803</v>
      </c>
      <c r="E1154" s="649">
        <v>22.92</v>
      </c>
      <c r="F1154" s="649">
        <v>16.59</v>
      </c>
      <c r="G1154" s="649">
        <v>2.463</v>
      </c>
      <c r="H1154" s="649">
        <v>2.01</v>
      </c>
      <c r="I1154" s="649">
        <v>9.799</v>
      </c>
      <c r="J1154" s="649">
        <v>22.05</v>
      </c>
      <c r="K1154" s="649">
        <v>-1.001</v>
      </c>
      <c r="L1154" s="649">
        <v>-1.0</v>
      </c>
      <c r="M1154" s="649">
        <v>-1.0</v>
      </c>
      <c r="N1154" s="649">
        <v>-1.0</v>
      </c>
      <c r="O1154" s="649">
        <v>1.0</v>
      </c>
      <c r="P1154" s="649">
        <v>-1.0</v>
      </c>
      <c r="Q1154" s="649">
        <v>-1.0</v>
      </c>
      <c r="R1154" s="649">
        <v>1.0</v>
      </c>
      <c r="S1154" s="649">
        <v>-1.0</v>
      </c>
      <c r="T1154" s="649">
        <v>21.173</v>
      </c>
      <c r="U1154" s="649">
        <v>22.259</v>
      </c>
      <c r="V1154" s="649">
        <v>22.25</v>
      </c>
    </row>
    <row r="1155">
      <c r="A1155" s="649">
        <v>3557.0</v>
      </c>
      <c r="B1155" s="649">
        <v>0.0</v>
      </c>
      <c r="C1155" s="649">
        <v>8.455</v>
      </c>
      <c r="D1155" s="649">
        <v>3.803</v>
      </c>
      <c r="E1155" s="649">
        <v>22.92</v>
      </c>
      <c r="F1155" s="649">
        <v>16.59</v>
      </c>
      <c r="G1155" s="649">
        <v>1.283</v>
      </c>
      <c r="H1155" s="649">
        <v>2.01</v>
      </c>
      <c r="I1155" s="649">
        <v>9.831</v>
      </c>
      <c r="J1155" s="649">
        <v>11.925</v>
      </c>
      <c r="K1155" s="649">
        <v>1.0</v>
      </c>
      <c r="L1155" s="649">
        <v>-1.0</v>
      </c>
      <c r="M1155" s="649">
        <v>-1.0</v>
      </c>
      <c r="N1155" s="649">
        <v>-1.0</v>
      </c>
      <c r="O1155" s="649">
        <v>-1.0</v>
      </c>
      <c r="P1155" s="649">
        <v>-1.0</v>
      </c>
      <c r="Q1155" s="649">
        <v>1.0</v>
      </c>
      <c r="R1155" s="649">
        <v>1.0</v>
      </c>
      <c r="S1155" s="649">
        <v>-1.0</v>
      </c>
      <c r="T1155" s="649">
        <v>11.444</v>
      </c>
      <c r="U1155" s="649">
        <v>12.027</v>
      </c>
      <c r="V1155" s="649">
        <v>11.991</v>
      </c>
    </row>
    <row r="1156">
      <c r="A1156" s="649">
        <v>3558.0</v>
      </c>
      <c r="B1156" s="649">
        <v>0.0</v>
      </c>
      <c r="C1156" s="649">
        <v>8.455</v>
      </c>
      <c r="D1156" s="649">
        <v>3.803</v>
      </c>
      <c r="E1156" s="649">
        <v>22.92</v>
      </c>
      <c r="F1156" s="649">
        <v>16.59</v>
      </c>
      <c r="G1156" s="649">
        <v>0.624</v>
      </c>
      <c r="H1156" s="649">
        <v>2.01</v>
      </c>
      <c r="I1156" s="649">
        <v>19.084</v>
      </c>
      <c r="J1156" s="649">
        <v>10.222</v>
      </c>
      <c r="K1156" s="649">
        <v>0.998</v>
      </c>
      <c r="L1156" s="649">
        <v>-1.0</v>
      </c>
      <c r="M1156" s="649">
        <v>-1.0</v>
      </c>
      <c r="N1156" s="649">
        <v>-1.0</v>
      </c>
      <c r="O1156" s="649">
        <v>-1.0</v>
      </c>
      <c r="P1156" s="649">
        <v>-1.0</v>
      </c>
      <c r="Q1156" s="649">
        <v>1.0</v>
      </c>
      <c r="R1156" s="649">
        <v>1.0</v>
      </c>
      <c r="S1156" s="649">
        <v>-1.0</v>
      </c>
      <c r="T1156" s="649">
        <v>9.784</v>
      </c>
      <c r="U1156" s="649">
        <v>10.295</v>
      </c>
      <c r="V1156" s="649">
        <v>10.306</v>
      </c>
    </row>
    <row r="1157">
      <c r="A1157" s="649">
        <v>3559.0</v>
      </c>
      <c r="B1157" s="649">
        <v>0.0</v>
      </c>
      <c r="C1157" s="649">
        <v>8.458</v>
      </c>
      <c r="D1157" s="649">
        <v>3.803</v>
      </c>
      <c r="E1157" s="649">
        <v>22.92</v>
      </c>
      <c r="F1157" s="649">
        <v>16.59</v>
      </c>
      <c r="G1157" s="649">
        <v>3.63</v>
      </c>
      <c r="H1157" s="649">
        <v>1.01</v>
      </c>
      <c r="I1157" s="649">
        <v>28.331</v>
      </c>
      <c r="J1157" s="649">
        <v>92.647</v>
      </c>
      <c r="K1157" s="649">
        <v>1.0</v>
      </c>
      <c r="L1157" s="649">
        <v>-1.0</v>
      </c>
      <c r="M1157" s="649">
        <v>-1.0</v>
      </c>
      <c r="N1157" s="649">
        <v>-1.0</v>
      </c>
      <c r="O1157" s="649">
        <v>-1.0</v>
      </c>
      <c r="P1157" s="649">
        <v>-1.0</v>
      </c>
      <c r="Q1157" s="649">
        <v>1.0</v>
      </c>
      <c r="R1157" s="649">
        <v>1.0</v>
      </c>
      <c r="S1157" s="649">
        <v>-1.0</v>
      </c>
      <c r="T1157" s="649">
        <v>88.422</v>
      </c>
      <c r="U1157" s="649">
        <v>93.115</v>
      </c>
      <c r="V1157" s="649">
        <v>92.983</v>
      </c>
    </row>
    <row r="1158">
      <c r="A1158" s="649">
        <v>3560.0</v>
      </c>
      <c r="B1158" s="649">
        <v>0.0</v>
      </c>
      <c r="C1158" s="649">
        <v>8.458</v>
      </c>
      <c r="D1158" s="649">
        <v>3.803</v>
      </c>
      <c r="E1158" s="649">
        <v>22.92</v>
      </c>
      <c r="F1158" s="649">
        <v>16.59</v>
      </c>
      <c r="G1158" s="649">
        <v>3.804</v>
      </c>
      <c r="H1158" s="649">
        <v>1.01</v>
      </c>
      <c r="I1158" s="650" t="s">
        <v>1163</v>
      </c>
      <c r="J1158" s="649">
        <v>0.0</v>
      </c>
      <c r="K1158" s="649">
        <v>-1.0</v>
      </c>
      <c r="L1158" s="649">
        <v>-1.0</v>
      </c>
      <c r="M1158" s="649">
        <v>-1.0</v>
      </c>
      <c r="N1158" s="649">
        <v>-1.0</v>
      </c>
      <c r="O1158" s="649">
        <v>-1.0</v>
      </c>
      <c r="P1158" s="649">
        <v>1.0</v>
      </c>
      <c r="Q1158" s="649">
        <v>1.0</v>
      </c>
      <c r="R1158" s="649">
        <v>-1.0</v>
      </c>
      <c r="S1158" s="650" t="s">
        <v>1164</v>
      </c>
      <c r="V1158" s="651"/>
    </row>
    <row r="1159">
      <c r="A1159" s="649">
        <v>3561.0</v>
      </c>
      <c r="B1159" s="649">
        <v>0.0</v>
      </c>
      <c r="C1159" s="649">
        <v>8.455</v>
      </c>
      <c r="D1159" s="649">
        <v>3.803</v>
      </c>
      <c r="E1159" s="649">
        <v>22.92</v>
      </c>
      <c r="F1159" s="649">
        <v>16.59</v>
      </c>
      <c r="G1159" s="649">
        <v>1.226</v>
      </c>
      <c r="H1159" s="649">
        <v>1.01</v>
      </c>
      <c r="I1159" s="649">
        <v>19.962</v>
      </c>
      <c r="J1159" s="649">
        <v>23.795</v>
      </c>
      <c r="K1159" s="649">
        <v>1.0</v>
      </c>
      <c r="L1159" s="649">
        <v>-1.0</v>
      </c>
      <c r="M1159" s="649">
        <v>-1.0</v>
      </c>
      <c r="N1159" s="649">
        <v>-1.0</v>
      </c>
      <c r="O1159" s="649">
        <v>-1.0</v>
      </c>
      <c r="P1159" s="649">
        <v>-1.0</v>
      </c>
      <c r="Q1159" s="649">
        <v>1.0</v>
      </c>
      <c r="R1159" s="649">
        <v>1.0</v>
      </c>
      <c r="S1159" s="649">
        <v>-1.0</v>
      </c>
      <c r="T1159" s="649">
        <v>22.704</v>
      </c>
      <c r="U1159" s="649">
        <v>23.917</v>
      </c>
      <c r="V1159" s="649">
        <v>23.827</v>
      </c>
    </row>
    <row r="1160">
      <c r="A1160" s="649">
        <v>3562.0</v>
      </c>
      <c r="B1160" s="649">
        <v>0.0</v>
      </c>
      <c r="C1160" s="649">
        <v>8.455</v>
      </c>
      <c r="D1160" s="649">
        <v>3.803</v>
      </c>
      <c r="E1160" s="649">
        <v>22.92</v>
      </c>
      <c r="F1160" s="649">
        <v>16.59</v>
      </c>
      <c r="G1160" s="649">
        <v>1.237</v>
      </c>
      <c r="H1160" s="649">
        <v>1.01</v>
      </c>
      <c r="I1160" s="649">
        <v>10.206</v>
      </c>
      <c r="J1160" s="649">
        <v>12.338</v>
      </c>
      <c r="K1160" s="649">
        <v>0.983</v>
      </c>
      <c r="L1160" s="649">
        <v>-1.0</v>
      </c>
      <c r="M1160" s="649">
        <v>-1.0</v>
      </c>
      <c r="N1160" s="649">
        <v>-1.0</v>
      </c>
      <c r="O1160" s="649">
        <v>-1.0</v>
      </c>
      <c r="P1160" s="649">
        <v>-1.0</v>
      </c>
      <c r="Q1160" s="649">
        <v>1.0</v>
      </c>
      <c r="R1160" s="649">
        <v>1.0</v>
      </c>
      <c r="S1160" s="649">
        <v>-1.0</v>
      </c>
      <c r="T1160" s="649">
        <v>11.778</v>
      </c>
      <c r="U1160" s="649">
        <v>12.427</v>
      </c>
      <c r="V1160" s="649">
        <v>12.365</v>
      </c>
    </row>
    <row r="1161">
      <c r="A1161" s="649">
        <v>3563.0</v>
      </c>
      <c r="B1161" s="649">
        <v>0.0</v>
      </c>
      <c r="C1161" s="649">
        <v>8.455</v>
      </c>
      <c r="D1161" s="649">
        <v>3.803</v>
      </c>
      <c r="E1161" s="649">
        <v>22.92</v>
      </c>
      <c r="F1161" s="649">
        <v>16.59</v>
      </c>
      <c r="G1161" s="649">
        <v>1.289</v>
      </c>
      <c r="H1161" s="649">
        <v>1.01</v>
      </c>
      <c r="I1161" s="649">
        <v>28.626</v>
      </c>
      <c r="J1161" s="649">
        <v>32.887</v>
      </c>
      <c r="K1161" s="649">
        <v>-1.002</v>
      </c>
      <c r="L1161" s="649">
        <v>-1.0</v>
      </c>
      <c r="M1161" s="649">
        <v>-1.0</v>
      </c>
      <c r="N1161" s="649">
        <v>1.0</v>
      </c>
      <c r="O1161" s="649">
        <v>-1.0</v>
      </c>
      <c r="P1161" s="649">
        <v>-1.0</v>
      </c>
      <c r="Q1161" s="649">
        <v>-1.0</v>
      </c>
      <c r="R1161" s="649">
        <v>1.0</v>
      </c>
      <c r="S1161" s="649">
        <v>-1.0</v>
      </c>
      <c r="T1161" s="649">
        <v>31.275</v>
      </c>
      <c r="U1161" s="649">
        <v>33.041</v>
      </c>
      <c r="V1161" s="649">
        <v>33.02</v>
      </c>
    </row>
    <row r="1162">
      <c r="A1162" s="649">
        <v>3564.0</v>
      </c>
      <c r="B1162" s="649">
        <v>0.0</v>
      </c>
      <c r="C1162" s="649">
        <v>8.455</v>
      </c>
      <c r="D1162" s="649">
        <v>3.803</v>
      </c>
      <c r="E1162" s="649">
        <v>22.92</v>
      </c>
      <c r="F1162" s="649">
        <v>16.59</v>
      </c>
      <c r="G1162" s="649">
        <v>2.489</v>
      </c>
      <c r="H1162" s="649">
        <v>1.01</v>
      </c>
      <c r="I1162" s="649">
        <v>19.912</v>
      </c>
      <c r="J1162" s="649">
        <v>48.446</v>
      </c>
      <c r="K1162" s="649">
        <v>-0.992</v>
      </c>
      <c r="L1162" s="649">
        <v>-1.0</v>
      </c>
      <c r="M1162" s="649">
        <v>-1.0</v>
      </c>
      <c r="N1162" s="649">
        <v>-1.0</v>
      </c>
      <c r="O1162" s="649">
        <v>1.0</v>
      </c>
      <c r="P1162" s="649">
        <v>-1.0</v>
      </c>
      <c r="Q1162" s="649">
        <v>-1.0</v>
      </c>
      <c r="R1162" s="649">
        <v>1.0</v>
      </c>
      <c r="S1162" s="649">
        <v>-1.0</v>
      </c>
      <c r="T1162" s="649">
        <v>46.072</v>
      </c>
      <c r="U1162" s="649">
        <v>48.681</v>
      </c>
      <c r="V1162" s="649">
        <v>48.5</v>
      </c>
    </row>
    <row r="1163">
      <c r="A1163" s="649">
        <v>3565.0</v>
      </c>
      <c r="B1163" s="649">
        <v>0.0</v>
      </c>
      <c r="C1163" s="649">
        <v>8.455</v>
      </c>
      <c r="D1163" s="649">
        <v>3.803</v>
      </c>
      <c r="E1163" s="649">
        <v>22.92</v>
      </c>
      <c r="F1163" s="649">
        <v>16.59</v>
      </c>
      <c r="G1163" s="649">
        <v>1.251</v>
      </c>
      <c r="H1163" s="649">
        <v>1.01</v>
      </c>
      <c r="I1163" s="649">
        <v>10.25</v>
      </c>
      <c r="J1163" s="649">
        <v>12.62</v>
      </c>
      <c r="K1163" s="649">
        <v>1.0</v>
      </c>
      <c r="L1163" s="649">
        <v>-1.0</v>
      </c>
      <c r="M1163" s="649">
        <v>-1.0</v>
      </c>
      <c r="N1163" s="649">
        <v>-1.0</v>
      </c>
      <c r="O1163" s="649">
        <v>-1.0</v>
      </c>
      <c r="P1163" s="649">
        <v>-1.0</v>
      </c>
      <c r="Q1163" s="649">
        <v>1.0</v>
      </c>
      <c r="R1163" s="649">
        <v>1.0</v>
      </c>
      <c r="S1163" s="649">
        <v>-1.0</v>
      </c>
      <c r="T1163" s="649">
        <v>12.042</v>
      </c>
      <c r="U1163" s="649">
        <v>12.706</v>
      </c>
      <c r="V1163" s="649">
        <v>12.641</v>
      </c>
    </row>
    <row r="1164">
      <c r="A1164" s="649">
        <v>3566.0</v>
      </c>
      <c r="B1164" s="649">
        <v>0.0</v>
      </c>
      <c r="C1164" s="649">
        <v>8.455</v>
      </c>
      <c r="D1164" s="649">
        <v>3.803</v>
      </c>
      <c r="E1164" s="649">
        <v>22.92</v>
      </c>
      <c r="F1164" s="649">
        <v>16.59</v>
      </c>
      <c r="G1164" s="649">
        <v>0.637</v>
      </c>
      <c r="H1164" s="649">
        <v>1.01</v>
      </c>
      <c r="I1164" s="649">
        <v>29.835</v>
      </c>
      <c r="J1164" s="649">
        <v>17.947</v>
      </c>
      <c r="K1164" s="649">
        <v>1.0</v>
      </c>
      <c r="L1164" s="649">
        <v>-1.0</v>
      </c>
      <c r="M1164" s="649">
        <v>-1.0</v>
      </c>
      <c r="N1164" s="649">
        <v>-1.0</v>
      </c>
      <c r="O1164" s="649">
        <v>-1.0</v>
      </c>
      <c r="P1164" s="649">
        <v>-1.0</v>
      </c>
      <c r="Q1164" s="649">
        <v>1.0</v>
      </c>
      <c r="R1164" s="649">
        <v>1.0</v>
      </c>
      <c r="S1164" s="649">
        <v>-1.0</v>
      </c>
      <c r="T1164" s="649">
        <v>17.04</v>
      </c>
      <c r="U1164" s="649">
        <v>18.015</v>
      </c>
      <c r="V1164" s="649">
        <v>17.981</v>
      </c>
    </row>
    <row r="1165">
      <c r="A1165" s="649">
        <v>3567.0</v>
      </c>
      <c r="B1165" s="649">
        <v>0.0</v>
      </c>
      <c r="C1165" s="649">
        <v>8.454</v>
      </c>
      <c r="D1165" s="649">
        <v>3.803</v>
      </c>
      <c r="E1165" s="649">
        <v>22.92</v>
      </c>
      <c r="F1165" s="649">
        <v>16.59</v>
      </c>
      <c r="G1165" s="649">
        <v>1.212</v>
      </c>
      <c r="H1165" s="649">
        <v>26.98</v>
      </c>
      <c r="I1165" s="649">
        <v>28.023</v>
      </c>
      <c r="J1165" s="649">
        <v>31.052</v>
      </c>
      <c r="K1165" s="649">
        <v>1.0</v>
      </c>
      <c r="L1165" s="649">
        <v>-1.0</v>
      </c>
      <c r="M1165" s="649">
        <v>-1.0</v>
      </c>
      <c r="N1165" s="649">
        <v>-1.0</v>
      </c>
      <c r="O1165" s="649">
        <v>-1.0</v>
      </c>
      <c r="P1165" s="649">
        <v>-1.0</v>
      </c>
      <c r="Q1165" s="649">
        <v>1.0</v>
      </c>
      <c r="R1165" s="649">
        <v>1.0</v>
      </c>
      <c r="S1165" s="649">
        <v>-1.0</v>
      </c>
      <c r="T1165" s="649">
        <v>29.479</v>
      </c>
      <c r="U1165" s="649">
        <v>31.178</v>
      </c>
      <c r="V1165" s="649">
        <v>31.153</v>
      </c>
    </row>
    <row r="1166">
      <c r="A1166" s="649">
        <v>3568.0</v>
      </c>
      <c r="B1166" s="649">
        <v>0.0</v>
      </c>
      <c r="C1166" s="649">
        <v>8.455</v>
      </c>
      <c r="D1166" s="649">
        <v>3.803</v>
      </c>
      <c r="E1166" s="649">
        <v>22.92</v>
      </c>
      <c r="F1166" s="649">
        <v>16.59</v>
      </c>
      <c r="G1166" s="649">
        <v>0.915</v>
      </c>
      <c r="H1166" s="649">
        <v>26.98</v>
      </c>
      <c r="I1166" s="649">
        <v>15.207</v>
      </c>
      <c r="J1166" s="649">
        <v>13.911</v>
      </c>
      <c r="K1166" s="649">
        <v>1.0</v>
      </c>
      <c r="L1166" s="649">
        <v>-1.0</v>
      </c>
      <c r="M1166" s="649">
        <v>-1.0</v>
      </c>
      <c r="N1166" s="649">
        <v>-1.0</v>
      </c>
      <c r="O1166" s="649">
        <v>-1.0</v>
      </c>
      <c r="P1166" s="649">
        <v>-1.0</v>
      </c>
      <c r="Q1166" s="649">
        <v>1.0</v>
      </c>
      <c r="R1166" s="649">
        <v>1.0</v>
      </c>
      <c r="S1166" s="649">
        <v>-1.0</v>
      </c>
      <c r="T1166" s="649">
        <v>13.228</v>
      </c>
      <c r="U1166" s="649">
        <v>13.976</v>
      </c>
      <c r="V1166" s="649">
        <v>13.912</v>
      </c>
    </row>
    <row r="1167">
      <c r="A1167" s="649">
        <v>3569.0</v>
      </c>
      <c r="B1167" s="649">
        <v>0.0</v>
      </c>
      <c r="C1167" s="649">
        <v>8.455</v>
      </c>
      <c r="D1167" s="649">
        <v>3.803</v>
      </c>
      <c r="E1167" s="649">
        <v>22.92</v>
      </c>
      <c r="F1167" s="649">
        <v>12.46</v>
      </c>
      <c r="G1167" s="649">
        <v>0.996</v>
      </c>
      <c r="H1167" s="649">
        <v>26.98</v>
      </c>
      <c r="I1167" s="649">
        <v>14.813</v>
      </c>
      <c r="J1167" s="649">
        <v>14.103</v>
      </c>
      <c r="K1167" s="649">
        <v>1.0</v>
      </c>
      <c r="L1167" s="649">
        <v>-1.0</v>
      </c>
      <c r="M1167" s="649">
        <v>-1.0</v>
      </c>
      <c r="N1167" s="649">
        <v>-1.0</v>
      </c>
      <c r="O1167" s="649">
        <v>-1.0</v>
      </c>
      <c r="P1167" s="649">
        <v>-1.0</v>
      </c>
      <c r="Q1167" s="649">
        <v>1.0</v>
      </c>
      <c r="R1167" s="649">
        <v>1.0</v>
      </c>
      <c r="S1167" s="649">
        <v>-1.0</v>
      </c>
      <c r="T1167" s="649">
        <v>13.426</v>
      </c>
      <c r="U1167" s="649">
        <v>14.178</v>
      </c>
      <c r="V1167" s="649">
        <v>14.145</v>
      </c>
    </row>
    <row r="1168">
      <c r="A1168" s="649">
        <v>3570.0</v>
      </c>
      <c r="B1168" s="649">
        <v>0.0</v>
      </c>
      <c r="C1168" s="649">
        <v>8.455</v>
      </c>
      <c r="D1168" s="649">
        <v>3.803</v>
      </c>
      <c r="E1168" s="649">
        <v>22.92</v>
      </c>
      <c r="F1168" s="649">
        <v>12.46</v>
      </c>
      <c r="G1168" s="649">
        <v>0.881</v>
      </c>
      <c r="H1168" s="649">
        <v>26.98</v>
      </c>
      <c r="I1168" s="649">
        <v>28.954</v>
      </c>
      <c r="J1168" s="649">
        <v>24.287</v>
      </c>
      <c r="K1168" s="649">
        <v>1.0</v>
      </c>
      <c r="L1168" s="649">
        <v>-1.0</v>
      </c>
      <c r="M1168" s="649">
        <v>-1.0</v>
      </c>
      <c r="N1168" s="649">
        <v>-1.0</v>
      </c>
      <c r="O1168" s="649">
        <v>-1.0</v>
      </c>
      <c r="P1168" s="649">
        <v>-1.0</v>
      </c>
      <c r="Q1168" s="649">
        <v>1.0</v>
      </c>
      <c r="R1168" s="649">
        <v>1.0</v>
      </c>
      <c r="S1168" s="649">
        <v>-1.0</v>
      </c>
      <c r="T1168" s="649">
        <v>23.055</v>
      </c>
      <c r="U1168" s="649">
        <v>24.366</v>
      </c>
      <c r="V1168" s="649">
        <v>24.327</v>
      </c>
    </row>
    <row r="1169">
      <c r="A1169" s="649">
        <v>3571.0</v>
      </c>
      <c r="B1169" s="649">
        <v>0.0</v>
      </c>
      <c r="C1169" s="649">
        <v>8.458</v>
      </c>
      <c r="D1169" s="649">
        <v>3.803</v>
      </c>
      <c r="E1169" s="649">
        <v>22.92</v>
      </c>
      <c r="F1169" s="649">
        <v>12.46</v>
      </c>
      <c r="G1169" s="649">
        <v>3.778</v>
      </c>
      <c r="H1169" s="649">
        <v>2.01</v>
      </c>
      <c r="I1169" s="649">
        <v>19.651</v>
      </c>
      <c r="J1169" s="649">
        <v>67.99</v>
      </c>
      <c r="K1169" s="649">
        <v>0.999</v>
      </c>
      <c r="L1169" s="649">
        <v>-1.0</v>
      </c>
      <c r="M1169" s="649">
        <v>-1.0</v>
      </c>
      <c r="N1169" s="649">
        <v>-1.0</v>
      </c>
      <c r="O1169" s="649">
        <v>-1.0</v>
      </c>
      <c r="P1169" s="649">
        <v>-1.0</v>
      </c>
      <c r="Q1169" s="649">
        <v>1.0</v>
      </c>
      <c r="R1169" s="649">
        <v>1.0</v>
      </c>
      <c r="S1169" s="649">
        <v>-1.0</v>
      </c>
      <c r="T1169" s="649">
        <v>64.728</v>
      </c>
      <c r="U1169" s="649">
        <v>68.355</v>
      </c>
      <c r="V1169" s="649">
        <v>68.292</v>
      </c>
    </row>
    <row r="1170">
      <c r="A1170" s="649">
        <v>3572.0</v>
      </c>
      <c r="B1170" s="649">
        <v>0.0</v>
      </c>
      <c r="C1170" s="649">
        <v>8.454</v>
      </c>
      <c r="D1170" s="649">
        <v>3.803</v>
      </c>
      <c r="E1170" s="649">
        <v>22.92</v>
      </c>
      <c r="F1170" s="649">
        <v>12.46</v>
      </c>
      <c r="G1170" s="649">
        <v>3.638</v>
      </c>
      <c r="H1170" s="649">
        <v>2.01</v>
      </c>
      <c r="I1170" s="649">
        <v>19.808</v>
      </c>
      <c r="J1170" s="649">
        <v>69.862</v>
      </c>
      <c r="K1170" s="649">
        <v>0.999</v>
      </c>
      <c r="L1170" s="649">
        <v>-1.0</v>
      </c>
      <c r="M1170" s="649">
        <v>-1.0</v>
      </c>
      <c r="N1170" s="649">
        <v>-1.0</v>
      </c>
      <c r="O1170" s="649">
        <v>-1.0</v>
      </c>
      <c r="P1170" s="649">
        <v>-1.0</v>
      </c>
      <c r="Q1170" s="649">
        <v>1.0</v>
      </c>
      <c r="R1170" s="649">
        <v>1.0</v>
      </c>
      <c r="S1170" s="649">
        <v>-1.0</v>
      </c>
      <c r="T1170" s="649">
        <v>66.434</v>
      </c>
      <c r="U1170" s="649">
        <v>70.173</v>
      </c>
      <c r="V1170" s="649">
        <v>69.971</v>
      </c>
    </row>
    <row r="1171">
      <c r="A1171" s="649">
        <v>3573.0</v>
      </c>
      <c r="B1171" s="649">
        <v>0.0</v>
      </c>
      <c r="C1171" s="649">
        <v>8.455</v>
      </c>
      <c r="D1171" s="649">
        <v>3.803</v>
      </c>
      <c r="E1171" s="649">
        <v>22.92</v>
      </c>
      <c r="F1171" s="649">
        <v>12.46</v>
      </c>
      <c r="G1171" s="649">
        <v>3.569</v>
      </c>
      <c r="H1171" s="649">
        <v>2.01</v>
      </c>
      <c r="I1171" s="649">
        <v>19.886</v>
      </c>
      <c r="J1171" s="649">
        <v>68.508</v>
      </c>
      <c r="K1171" s="649">
        <v>0.999</v>
      </c>
      <c r="L1171" s="649">
        <v>-1.0</v>
      </c>
      <c r="M1171" s="649">
        <v>-1.0</v>
      </c>
      <c r="N1171" s="649">
        <v>-1.0</v>
      </c>
      <c r="O1171" s="649">
        <v>-1.0</v>
      </c>
      <c r="P1171" s="649">
        <v>-1.0</v>
      </c>
      <c r="Q1171" s="649">
        <v>1.0</v>
      </c>
      <c r="R1171" s="649">
        <v>1.0</v>
      </c>
      <c r="S1171" s="649">
        <v>-1.0</v>
      </c>
      <c r="T1171" s="649">
        <v>65.0</v>
      </c>
      <c r="U1171" s="649">
        <v>68.82</v>
      </c>
      <c r="V1171" s="649">
        <v>68.626</v>
      </c>
    </row>
    <row r="1172">
      <c r="A1172" s="649">
        <v>3574.0</v>
      </c>
      <c r="B1172" s="649">
        <v>0.0</v>
      </c>
      <c r="C1172" s="649">
        <v>8.454</v>
      </c>
      <c r="D1172" s="649">
        <v>3.803</v>
      </c>
      <c r="E1172" s="649">
        <v>22.92</v>
      </c>
      <c r="F1172" s="649">
        <v>12.46</v>
      </c>
      <c r="G1172" s="649">
        <v>3.604</v>
      </c>
      <c r="H1172" s="649">
        <v>2.01</v>
      </c>
      <c r="I1172" s="649">
        <v>19.897</v>
      </c>
      <c r="J1172" s="649">
        <v>69.036</v>
      </c>
      <c r="K1172" s="649">
        <v>0.994</v>
      </c>
      <c r="L1172" s="649">
        <v>-1.0</v>
      </c>
      <c r="M1172" s="649">
        <v>-1.0</v>
      </c>
      <c r="N1172" s="649">
        <v>-1.0</v>
      </c>
      <c r="O1172" s="649">
        <v>-1.0</v>
      </c>
      <c r="P1172" s="649">
        <v>-1.0</v>
      </c>
      <c r="Q1172" s="649">
        <v>1.0</v>
      </c>
      <c r="R1172" s="649">
        <v>1.0</v>
      </c>
      <c r="S1172" s="649">
        <v>-1.0</v>
      </c>
      <c r="T1172" s="649">
        <v>65.527</v>
      </c>
      <c r="U1172" s="649">
        <v>69.374</v>
      </c>
      <c r="V1172" s="649">
        <v>69.164</v>
      </c>
    </row>
    <row r="1173">
      <c r="A1173" s="649">
        <v>3575.0</v>
      </c>
      <c r="B1173" s="649">
        <v>0.0</v>
      </c>
      <c r="C1173" s="649">
        <v>8.454</v>
      </c>
      <c r="D1173" s="649">
        <v>3.803</v>
      </c>
      <c r="E1173" s="649">
        <v>22.92</v>
      </c>
      <c r="F1173" s="649">
        <v>12.46</v>
      </c>
      <c r="G1173" s="649">
        <v>1.549</v>
      </c>
      <c r="H1173" s="649">
        <v>2.01</v>
      </c>
      <c r="I1173" s="649">
        <v>14.674</v>
      </c>
      <c r="J1173" s="649">
        <v>15.874</v>
      </c>
      <c r="K1173" s="649">
        <v>1.0</v>
      </c>
      <c r="L1173" s="649">
        <v>-1.0</v>
      </c>
      <c r="M1173" s="649">
        <v>-1.0</v>
      </c>
      <c r="N1173" s="649">
        <v>-1.0</v>
      </c>
      <c r="O1173" s="649">
        <v>-1.0</v>
      </c>
      <c r="P1173" s="649">
        <v>-1.0</v>
      </c>
      <c r="Q1173" s="649">
        <v>1.0</v>
      </c>
      <c r="R1173" s="649">
        <v>1.0</v>
      </c>
      <c r="S1173" s="649">
        <v>-1.0</v>
      </c>
      <c r="T1173" s="649">
        <v>15.212</v>
      </c>
      <c r="U1173" s="649">
        <v>16.073</v>
      </c>
      <c r="V1173" s="649">
        <v>16.32</v>
      </c>
    </row>
    <row r="1174">
      <c r="A1174" s="649">
        <v>3576.0</v>
      </c>
      <c r="B1174" s="649">
        <v>0.0</v>
      </c>
      <c r="C1174" s="649">
        <v>8.454</v>
      </c>
      <c r="D1174" s="649">
        <v>3.803</v>
      </c>
      <c r="E1174" s="649">
        <v>22.92</v>
      </c>
      <c r="F1174" s="649">
        <v>12.46</v>
      </c>
      <c r="G1174" s="649">
        <v>1.186</v>
      </c>
      <c r="H1174" s="649">
        <v>2.01</v>
      </c>
      <c r="I1174" s="649">
        <v>9.835</v>
      </c>
      <c r="J1174" s="649">
        <v>11.463</v>
      </c>
      <c r="K1174" s="649">
        <v>1.0</v>
      </c>
      <c r="L1174" s="649">
        <v>-1.0</v>
      </c>
      <c r="M1174" s="649">
        <v>-1.0</v>
      </c>
      <c r="N1174" s="649">
        <v>-1.0</v>
      </c>
      <c r="O1174" s="649">
        <v>-1.0</v>
      </c>
      <c r="P1174" s="649">
        <v>-1.0</v>
      </c>
      <c r="Q1174" s="649">
        <v>1.0</v>
      </c>
      <c r="R1174" s="649">
        <v>1.0</v>
      </c>
      <c r="S1174" s="649">
        <v>-1.0</v>
      </c>
      <c r="T1174" s="649">
        <v>10.914</v>
      </c>
      <c r="U1174" s="649">
        <v>11.535</v>
      </c>
      <c r="V1174" s="649">
        <v>11.482</v>
      </c>
    </row>
    <row r="1175">
      <c r="A1175" s="649">
        <v>3577.0</v>
      </c>
      <c r="B1175" s="649">
        <v>0.0</v>
      </c>
      <c r="C1175" s="649">
        <v>8.454</v>
      </c>
      <c r="D1175" s="649">
        <v>3.803</v>
      </c>
      <c r="E1175" s="649">
        <v>22.92</v>
      </c>
      <c r="F1175" s="649">
        <v>12.46</v>
      </c>
      <c r="G1175" s="649">
        <v>1.141</v>
      </c>
      <c r="H1175" s="649">
        <v>2.01</v>
      </c>
      <c r="I1175" s="649">
        <v>19.653</v>
      </c>
      <c r="J1175" s="649">
        <v>22.229</v>
      </c>
      <c r="K1175" s="649">
        <v>-0.995</v>
      </c>
      <c r="L1175" s="649">
        <v>-1.0</v>
      </c>
      <c r="M1175" s="649">
        <v>-1.0</v>
      </c>
      <c r="N1175" s="649">
        <v>1.0</v>
      </c>
      <c r="O1175" s="649">
        <v>-1.0</v>
      </c>
      <c r="P1175" s="649">
        <v>-1.0</v>
      </c>
      <c r="Q1175" s="649">
        <v>-1.0</v>
      </c>
      <c r="R1175" s="649">
        <v>1.0</v>
      </c>
      <c r="S1175" s="649">
        <v>-1.0</v>
      </c>
      <c r="T1175" s="649">
        <v>21.098</v>
      </c>
      <c r="U1175" s="649">
        <v>22.323</v>
      </c>
      <c r="V1175" s="649">
        <v>22.238</v>
      </c>
    </row>
    <row r="1176">
      <c r="A1176" s="649">
        <v>3578.0</v>
      </c>
      <c r="B1176" s="649">
        <v>0.0</v>
      </c>
      <c r="C1176" s="649">
        <v>8.454</v>
      </c>
      <c r="D1176" s="649">
        <v>3.803</v>
      </c>
      <c r="E1176" s="649">
        <v>22.92</v>
      </c>
      <c r="F1176" s="649">
        <v>12.46</v>
      </c>
      <c r="G1176" s="649">
        <v>2.369</v>
      </c>
      <c r="H1176" s="649">
        <v>2.01</v>
      </c>
      <c r="I1176" s="649">
        <v>9.854</v>
      </c>
      <c r="J1176" s="649">
        <v>22.649</v>
      </c>
      <c r="K1176" s="649">
        <v>-1.0</v>
      </c>
      <c r="L1176" s="649">
        <v>-1.0</v>
      </c>
      <c r="M1176" s="649">
        <v>-1.0</v>
      </c>
      <c r="N1176" s="649">
        <v>-1.0</v>
      </c>
      <c r="O1176" s="649">
        <v>1.0</v>
      </c>
      <c r="P1176" s="649">
        <v>-1.0</v>
      </c>
      <c r="Q1176" s="649">
        <v>-1.0</v>
      </c>
      <c r="R1176" s="649">
        <v>1.0</v>
      </c>
      <c r="S1176" s="649">
        <v>-1.0</v>
      </c>
      <c r="T1176" s="649">
        <v>21.577</v>
      </c>
      <c r="U1176" s="649">
        <v>22.796</v>
      </c>
      <c r="V1176" s="649">
        <v>22.718</v>
      </c>
    </row>
    <row r="1177">
      <c r="A1177" s="649">
        <v>3579.0</v>
      </c>
      <c r="B1177" s="649">
        <v>0.0</v>
      </c>
      <c r="C1177" s="649">
        <v>8.454</v>
      </c>
      <c r="D1177" s="649">
        <v>3.803</v>
      </c>
      <c r="E1177" s="649">
        <v>22.92</v>
      </c>
      <c r="F1177" s="649">
        <v>12.46</v>
      </c>
      <c r="G1177" s="649">
        <v>1.287</v>
      </c>
      <c r="H1177" s="649">
        <v>2.01</v>
      </c>
      <c r="I1177" s="649">
        <v>9.893</v>
      </c>
      <c r="J1177" s="649">
        <v>12.637</v>
      </c>
      <c r="K1177" s="649">
        <v>1.0</v>
      </c>
      <c r="L1177" s="649">
        <v>-1.0</v>
      </c>
      <c r="M1177" s="649">
        <v>-1.0</v>
      </c>
      <c r="N1177" s="649">
        <v>-1.0</v>
      </c>
      <c r="O1177" s="649">
        <v>-1.0</v>
      </c>
      <c r="P1177" s="649">
        <v>-1.0</v>
      </c>
      <c r="Q1177" s="649">
        <v>1.0</v>
      </c>
      <c r="R1177" s="649">
        <v>1.0</v>
      </c>
      <c r="S1177" s="649">
        <v>-1.0</v>
      </c>
      <c r="T1177" s="649">
        <v>12.032</v>
      </c>
      <c r="U1177" s="649">
        <v>12.712</v>
      </c>
      <c r="V1177" s="649">
        <v>12.647</v>
      </c>
    </row>
    <row r="1178">
      <c r="A1178" s="649">
        <v>3580.0</v>
      </c>
      <c r="B1178" s="649">
        <v>0.0</v>
      </c>
      <c r="C1178" s="649">
        <v>8.453</v>
      </c>
      <c r="D1178" s="649">
        <v>3.803</v>
      </c>
      <c r="E1178" s="649">
        <v>22.92</v>
      </c>
      <c r="F1178" s="649">
        <v>12.46</v>
      </c>
      <c r="G1178" s="649">
        <v>0.904</v>
      </c>
      <c r="H1178" s="649">
        <v>2.01</v>
      </c>
      <c r="I1178" s="649">
        <v>19.254</v>
      </c>
      <c r="J1178" s="649">
        <v>15.894</v>
      </c>
      <c r="K1178" s="649">
        <v>0.994</v>
      </c>
      <c r="L1178" s="649">
        <v>-1.0</v>
      </c>
      <c r="M1178" s="649">
        <v>-1.0</v>
      </c>
      <c r="N1178" s="649">
        <v>-1.0</v>
      </c>
      <c r="O1178" s="649">
        <v>-1.0</v>
      </c>
      <c r="P1178" s="649">
        <v>-1.0</v>
      </c>
      <c r="Q1178" s="649">
        <v>1.0</v>
      </c>
      <c r="R1178" s="649">
        <v>1.0</v>
      </c>
      <c r="S1178" s="649">
        <v>-1.0</v>
      </c>
      <c r="T1178" s="649">
        <v>15.103</v>
      </c>
      <c r="U1178" s="649">
        <v>15.969</v>
      </c>
      <c r="V1178" s="649">
        <v>15.97</v>
      </c>
    </row>
    <row r="1179">
      <c r="A1179" s="649">
        <v>3581.0</v>
      </c>
      <c r="B1179" s="649">
        <v>0.0</v>
      </c>
      <c r="C1179" s="649">
        <v>8.453</v>
      </c>
      <c r="D1179" s="649">
        <v>3.803</v>
      </c>
      <c r="E1179" s="649">
        <v>22.92</v>
      </c>
      <c r="F1179" s="649">
        <v>12.46</v>
      </c>
      <c r="G1179" s="649">
        <v>3.606</v>
      </c>
      <c r="H1179" s="649">
        <v>1.01</v>
      </c>
      <c r="I1179" s="649">
        <v>28.558</v>
      </c>
      <c r="J1179" s="649">
        <v>98.057</v>
      </c>
      <c r="K1179" s="649">
        <v>1.0</v>
      </c>
      <c r="L1179" s="649">
        <v>-1.0</v>
      </c>
      <c r="M1179" s="649">
        <v>-1.0</v>
      </c>
      <c r="N1179" s="649">
        <v>-1.0</v>
      </c>
      <c r="O1179" s="649">
        <v>-1.0</v>
      </c>
      <c r="P1179" s="649">
        <v>-1.0</v>
      </c>
      <c r="Q1179" s="649">
        <v>1.0</v>
      </c>
      <c r="R1179" s="649">
        <v>1.0</v>
      </c>
      <c r="S1179" s="649">
        <v>-1.0</v>
      </c>
      <c r="T1179" s="649">
        <v>92.95</v>
      </c>
      <c r="U1179" s="649">
        <v>98.292</v>
      </c>
      <c r="V1179" s="649">
        <v>98.222</v>
      </c>
    </row>
    <row r="1180">
      <c r="A1180" s="649">
        <v>3582.0</v>
      </c>
      <c r="B1180" s="649">
        <v>0.0</v>
      </c>
      <c r="C1180" s="649">
        <v>8.453</v>
      </c>
      <c r="D1180" s="649">
        <v>3.803</v>
      </c>
      <c r="E1180" s="649">
        <v>22.92</v>
      </c>
      <c r="F1180" s="649">
        <v>12.46</v>
      </c>
      <c r="G1180" s="649">
        <v>0.481</v>
      </c>
      <c r="H1180" s="649">
        <v>1.01</v>
      </c>
      <c r="I1180" s="649">
        <v>28.583</v>
      </c>
      <c r="J1180" s="649">
        <v>13.416</v>
      </c>
      <c r="K1180" s="649">
        <v>0.948</v>
      </c>
      <c r="L1180" s="649">
        <v>-1.0</v>
      </c>
      <c r="M1180" s="649">
        <v>-1.0</v>
      </c>
      <c r="N1180" s="649">
        <v>-1.0</v>
      </c>
      <c r="O1180" s="649">
        <v>-1.0</v>
      </c>
      <c r="P1180" s="649">
        <v>-1.0</v>
      </c>
      <c r="Q1180" s="649">
        <v>1.0</v>
      </c>
      <c r="R1180" s="649">
        <v>1.0</v>
      </c>
      <c r="S1180" s="649">
        <v>-1.0</v>
      </c>
      <c r="T1180" s="649">
        <v>12.71</v>
      </c>
      <c r="U1180" s="649">
        <v>13.439</v>
      </c>
      <c r="V1180" s="649">
        <v>13.427</v>
      </c>
    </row>
    <row r="1181">
      <c r="A1181" s="649">
        <v>3583.0</v>
      </c>
      <c r="B1181" s="649">
        <v>0.0</v>
      </c>
      <c r="C1181" s="649">
        <v>8.454</v>
      </c>
      <c r="D1181" s="649">
        <v>3.803</v>
      </c>
      <c r="E1181" s="649">
        <v>22.92</v>
      </c>
      <c r="F1181" s="649">
        <v>12.46</v>
      </c>
      <c r="G1181" s="649">
        <v>3.266</v>
      </c>
      <c r="H1181" s="649">
        <v>1.01</v>
      </c>
      <c r="I1181" s="649">
        <v>28.753</v>
      </c>
      <c r="J1181" s="649">
        <v>89.19</v>
      </c>
      <c r="K1181" s="649">
        <v>1.0</v>
      </c>
      <c r="L1181" s="649">
        <v>-1.0</v>
      </c>
      <c r="M1181" s="649">
        <v>-1.0</v>
      </c>
      <c r="N1181" s="649">
        <v>-1.0</v>
      </c>
      <c r="O1181" s="649">
        <v>-1.0</v>
      </c>
      <c r="P1181" s="649">
        <v>-1.0</v>
      </c>
      <c r="Q1181" s="649">
        <v>1.0</v>
      </c>
      <c r="R1181" s="649">
        <v>1.0</v>
      </c>
      <c r="S1181" s="649">
        <v>-1.0</v>
      </c>
      <c r="T1181" s="649">
        <v>84.517</v>
      </c>
      <c r="U1181" s="649">
        <v>89.374</v>
      </c>
      <c r="V1181" s="649">
        <v>89.342</v>
      </c>
    </row>
    <row r="1182">
      <c r="A1182" s="649">
        <v>3584.0</v>
      </c>
      <c r="B1182" s="649">
        <v>0.0</v>
      </c>
      <c r="C1182" s="649">
        <v>8.453</v>
      </c>
      <c r="D1182" s="649">
        <v>3.803</v>
      </c>
      <c r="E1182" s="649">
        <v>22.92</v>
      </c>
      <c r="F1182" s="649">
        <v>12.46</v>
      </c>
      <c r="G1182" s="649">
        <v>1.332</v>
      </c>
      <c r="H1182" s="649">
        <v>1.01</v>
      </c>
      <c r="I1182" s="649">
        <v>19.525</v>
      </c>
      <c r="J1182" s="649">
        <v>25.573</v>
      </c>
      <c r="K1182" s="649">
        <v>1.0</v>
      </c>
      <c r="L1182" s="649">
        <v>-1.0</v>
      </c>
      <c r="M1182" s="649">
        <v>-1.0</v>
      </c>
      <c r="N1182" s="649">
        <v>-1.0</v>
      </c>
      <c r="O1182" s="649">
        <v>-1.0</v>
      </c>
      <c r="P1182" s="649">
        <v>-1.0</v>
      </c>
      <c r="Q1182" s="649">
        <v>1.0</v>
      </c>
      <c r="R1182" s="649">
        <v>1.0</v>
      </c>
      <c r="S1182" s="649">
        <v>-1.0</v>
      </c>
      <c r="T1182" s="649">
        <v>24.282</v>
      </c>
      <c r="U1182" s="649">
        <v>25.647</v>
      </c>
      <c r="V1182" s="649">
        <v>25.595</v>
      </c>
    </row>
    <row r="1183">
      <c r="A1183" s="649">
        <v>3585.0</v>
      </c>
      <c r="B1183" s="649">
        <v>0.0</v>
      </c>
      <c r="C1183" s="649">
        <v>8.453</v>
      </c>
      <c r="D1183" s="649">
        <v>3.803</v>
      </c>
      <c r="E1183" s="649">
        <v>22.92</v>
      </c>
      <c r="F1183" s="649">
        <v>12.46</v>
      </c>
      <c r="G1183" s="649">
        <v>0.985</v>
      </c>
      <c r="H1183" s="649">
        <v>1.01</v>
      </c>
      <c r="I1183" s="649">
        <v>9.852</v>
      </c>
      <c r="J1183" s="649">
        <v>9.447</v>
      </c>
      <c r="K1183" s="649">
        <v>1.0</v>
      </c>
      <c r="L1183" s="649">
        <v>-1.0</v>
      </c>
      <c r="M1183" s="649">
        <v>-1.0</v>
      </c>
      <c r="N1183" s="649">
        <v>-1.0</v>
      </c>
      <c r="O1183" s="649">
        <v>-1.0</v>
      </c>
      <c r="P1183" s="649">
        <v>-1.0</v>
      </c>
      <c r="Q1183" s="649">
        <v>1.0</v>
      </c>
      <c r="R1183" s="649">
        <v>1.0</v>
      </c>
      <c r="S1183" s="649">
        <v>-1.0</v>
      </c>
      <c r="T1183" s="649">
        <v>9.003</v>
      </c>
      <c r="U1183" s="649">
        <v>9.498</v>
      </c>
      <c r="V1183" s="649">
        <v>9.471</v>
      </c>
    </row>
    <row r="1184">
      <c r="A1184" s="649">
        <v>3586.0</v>
      </c>
      <c r="B1184" s="649">
        <v>0.0</v>
      </c>
      <c r="C1184" s="649">
        <v>8.453</v>
      </c>
      <c r="D1184" s="649">
        <v>3.803</v>
      </c>
      <c r="E1184" s="649">
        <v>22.92</v>
      </c>
      <c r="F1184" s="649">
        <v>16.58</v>
      </c>
      <c r="G1184" s="649">
        <v>3.675</v>
      </c>
      <c r="H1184" s="649">
        <v>1.01</v>
      </c>
      <c r="I1184" s="649">
        <v>28.665</v>
      </c>
      <c r="J1184" s="649">
        <v>99.211</v>
      </c>
      <c r="K1184" s="649">
        <v>1.0</v>
      </c>
      <c r="L1184" s="649">
        <v>-1.0</v>
      </c>
      <c r="M1184" s="649">
        <v>-1.0</v>
      </c>
      <c r="N1184" s="649">
        <v>-1.0</v>
      </c>
      <c r="O1184" s="649">
        <v>-1.0</v>
      </c>
      <c r="P1184" s="649">
        <v>-1.0</v>
      </c>
      <c r="Q1184" s="649">
        <v>1.0</v>
      </c>
      <c r="R1184" s="649">
        <v>1.0</v>
      </c>
      <c r="S1184" s="649">
        <v>-1.0</v>
      </c>
      <c r="T1184" s="649">
        <v>94.124</v>
      </c>
      <c r="U1184" s="649">
        <v>99.454</v>
      </c>
      <c r="V1184" s="649">
        <v>99.41</v>
      </c>
    </row>
    <row r="1185">
      <c r="A1185" s="649">
        <v>3590.0</v>
      </c>
      <c r="B1185" s="649">
        <v>0.0</v>
      </c>
      <c r="C1185" s="649">
        <v>8.453</v>
      </c>
      <c r="D1185" s="649">
        <v>3.803</v>
      </c>
      <c r="E1185" s="649">
        <v>22.92</v>
      </c>
      <c r="F1185" s="649">
        <v>16.58</v>
      </c>
      <c r="G1185" s="649">
        <v>1.28</v>
      </c>
      <c r="H1185" s="649">
        <v>1.01</v>
      </c>
      <c r="I1185" s="649">
        <v>19.474</v>
      </c>
      <c r="J1185" s="649">
        <v>24.527</v>
      </c>
      <c r="K1185" s="649">
        <v>1.0</v>
      </c>
      <c r="L1185" s="649">
        <v>-1.0</v>
      </c>
      <c r="M1185" s="649">
        <v>-1.0</v>
      </c>
      <c r="N1185" s="649">
        <v>-1.0</v>
      </c>
      <c r="O1185" s="649">
        <v>-1.0</v>
      </c>
      <c r="P1185" s="649">
        <v>-1.0</v>
      </c>
      <c r="Q1185" s="649">
        <v>1.0</v>
      </c>
      <c r="R1185" s="649">
        <v>1.0</v>
      </c>
      <c r="S1185" s="649">
        <v>-1.0</v>
      </c>
      <c r="T1185" s="649">
        <v>23.281</v>
      </c>
      <c r="U1185" s="649">
        <v>24.6</v>
      </c>
      <c r="V1185" s="649">
        <v>24.548</v>
      </c>
    </row>
    <row r="1186">
      <c r="A1186" s="649">
        <v>3591.0</v>
      </c>
      <c r="B1186" s="649">
        <v>0.0</v>
      </c>
      <c r="C1186" s="649">
        <v>8.453</v>
      </c>
      <c r="D1186" s="649">
        <v>3.803</v>
      </c>
      <c r="E1186" s="649">
        <v>22.92</v>
      </c>
      <c r="F1186" s="649">
        <v>16.58</v>
      </c>
      <c r="G1186" s="649">
        <v>1.187</v>
      </c>
      <c r="H1186" s="649">
        <v>1.01</v>
      </c>
      <c r="I1186" s="649">
        <v>9.828</v>
      </c>
      <c r="J1186" s="649">
        <v>10.972</v>
      </c>
      <c r="K1186" s="649">
        <v>1.0</v>
      </c>
      <c r="L1186" s="649">
        <v>-1.0</v>
      </c>
      <c r="M1186" s="649">
        <v>-1.0</v>
      </c>
      <c r="N1186" s="649">
        <v>-1.0</v>
      </c>
      <c r="O1186" s="649">
        <v>-1.0</v>
      </c>
      <c r="P1186" s="649">
        <v>-1.0</v>
      </c>
      <c r="Q1186" s="649">
        <v>1.0</v>
      </c>
      <c r="R1186" s="649">
        <v>1.0</v>
      </c>
      <c r="S1186" s="649">
        <v>-1.0</v>
      </c>
      <c r="T1186" s="649">
        <v>10.464</v>
      </c>
      <c r="U1186" s="649">
        <v>11.045</v>
      </c>
      <c r="V1186" s="649">
        <v>11.041</v>
      </c>
    </row>
    <row r="1187">
      <c r="A1187" s="649">
        <v>3592.0</v>
      </c>
      <c r="B1187" s="649">
        <v>0.0</v>
      </c>
      <c r="C1187" s="649">
        <v>8.458</v>
      </c>
      <c r="D1187" s="649">
        <v>3.803</v>
      </c>
      <c r="E1187" s="649">
        <v>22.92</v>
      </c>
      <c r="F1187" s="649">
        <v>16.58</v>
      </c>
      <c r="G1187" s="649">
        <v>2.714</v>
      </c>
      <c r="H1187" s="649">
        <v>1.01</v>
      </c>
      <c r="I1187" s="649">
        <v>19.194</v>
      </c>
      <c r="J1187" s="649">
        <v>45.184</v>
      </c>
      <c r="K1187" s="649">
        <v>-1.001</v>
      </c>
      <c r="L1187" s="649">
        <v>-1.0</v>
      </c>
      <c r="M1187" s="649">
        <v>-1.0</v>
      </c>
      <c r="N1187" s="649">
        <v>-1.0</v>
      </c>
      <c r="O1187" s="649">
        <v>1.0</v>
      </c>
      <c r="P1187" s="649">
        <v>-1.0</v>
      </c>
      <c r="Q1187" s="649">
        <v>-1.0</v>
      </c>
      <c r="R1187" s="649">
        <v>1.0</v>
      </c>
      <c r="S1187" s="649">
        <v>-1.0</v>
      </c>
      <c r="T1187" s="649">
        <v>42.942</v>
      </c>
      <c r="U1187" s="649">
        <v>45.394</v>
      </c>
      <c r="V1187" s="649">
        <v>45.524</v>
      </c>
    </row>
    <row r="1188">
      <c r="A1188" s="649">
        <v>3593.0</v>
      </c>
      <c r="B1188" s="649">
        <v>0.0</v>
      </c>
      <c r="C1188" s="649">
        <v>8.453</v>
      </c>
      <c r="D1188" s="649">
        <v>3.803</v>
      </c>
      <c r="E1188" s="649">
        <v>22.92</v>
      </c>
      <c r="F1188" s="649">
        <v>16.58</v>
      </c>
      <c r="G1188" s="649">
        <v>0.579</v>
      </c>
      <c r="H1188" s="649">
        <v>1.01</v>
      </c>
      <c r="I1188" s="649">
        <v>28.744</v>
      </c>
      <c r="J1188" s="649">
        <v>16.056</v>
      </c>
      <c r="K1188" s="649">
        <v>1.0</v>
      </c>
      <c r="L1188" s="649">
        <v>-1.0</v>
      </c>
      <c r="M1188" s="649">
        <v>-1.0</v>
      </c>
      <c r="N1188" s="649">
        <v>-1.0</v>
      </c>
      <c r="O1188" s="649">
        <v>-1.0</v>
      </c>
      <c r="P1188" s="649">
        <v>-1.0</v>
      </c>
      <c r="Q1188" s="649">
        <v>1.0</v>
      </c>
      <c r="R1188" s="649">
        <v>1.0</v>
      </c>
      <c r="S1188" s="649">
        <v>-1.0</v>
      </c>
      <c r="T1188" s="649">
        <v>15.207</v>
      </c>
      <c r="U1188" s="649">
        <v>16.084</v>
      </c>
      <c r="V1188" s="649">
        <v>16.075</v>
      </c>
    </row>
    <row r="1189">
      <c r="A1189" s="649">
        <v>3594.0</v>
      </c>
      <c r="B1189" s="649">
        <v>0.0</v>
      </c>
      <c r="C1189" s="649">
        <v>8.458</v>
      </c>
      <c r="D1189" s="649">
        <v>3.803</v>
      </c>
      <c r="E1189" s="649">
        <v>22.92</v>
      </c>
      <c r="F1189" s="649">
        <v>16.58</v>
      </c>
      <c r="G1189" s="649">
        <v>0.927</v>
      </c>
      <c r="H1189" s="649">
        <v>0.0</v>
      </c>
      <c r="I1189" s="649">
        <v>28.539</v>
      </c>
      <c r="J1189" s="649">
        <v>25.089</v>
      </c>
      <c r="K1189" s="649">
        <v>1.0</v>
      </c>
      <c r="L1189" s="649">
        <v>-1.0</v>
      </c>
      <c r="M1189" s="649">
        <v>-1.0</v>
      </c>
      <c r="N1189" s="649">
        <v>-1.0</v>
      </c>
      <c r="O1189" s="649">
        <v>-1.0</v>
      </c>
      <c r="P1189" s="649">
        <v>-1.0</v>
      </c>
      <c r="Q1189" s="649">
        <v>1.0</v>
      </c>
      <c r="R1189" s="649">
        <v>1.0</v>
      </c>
      <c r="S1189" s="649">
        <v>-1.0</v>
      </c>
      <c r="T1189" s="649">
        <v>23.779</v>
      </c>
      <c r="U1189" s="649">
        <v>25.146</v>
      </c>
      <c r="V1189" s="649">
        <v>25.135</v>
      </c>
    </row>
    <row r="1190">
      <c r="A1190" s="649">
        <v>3595.0</v>
      </c>
      <c r="B1190" s="649">
        <v>0.0</v>
      </c>
      <c r="C1190" s="649">
        <v>8.453</v>
      </c>
      <c r="D1190" s="649">
        <v>3.803</v>
      </c>
      <c r="E1190" s="649">
        <v>22.92</v>
      </c>
      <c r="F1190" s="649">
        <v>16.58</v>
      </c>
      <c r="G1190" s="649">
        <v>0.906</v>
      </c>
      <c r="H1190" s="649">
        <v>26.98</v>
      </c>
      <c r="I1190" s="649">
        <v>14.541</v>
      </c>
      <c r="J1190" s="649">
        <v>11.737</v>
      </c>
      <c r="K1190" s="649">
        <v>1.0</v>
      </c>
      <c r="L1190" s="649">
        <v>-1.0</v>
      </c>
      <c r="M1190" s="649">
        <v>-1.0</v>
      </c>
      <c r="N1190" s="649">
        <v>-1.0</v>
      </c>
      <c r="O1190" s="649">
        <v>-1.0</v>
      </c>
      <c r="P1190" s="649">
        <v>-1.0</v>
      </c>
      <c r="Q1190" s="649">
        <v>1.0</v>
      </c>
      <c r="R1190" s="649">
        <v>1.0</v>
      </c>
      <c r="S1190" s="649">
        <v>-1.0</v>
      </c>
      <c r="T1190" s="649">
        <v>11.176</v>
      </c>
      <c r="U1190" s="649">
        <v>11.804</v>
      </c>
      <c r="V1190" s="649">
        <v>11.831</v>
      </c>
    </row>
    <row r="1191">
      <c r="A1191" s="649">
        <v>3596.0</v>
      </c>
      <c r="B1191" s="649">
        <v>0.0</v>
      </c>
      <c r="C1191" s="649">
        <v>8.458</v>
      </c>
      <c r="D1191" s="649">
        <v>3.803</v>
      </c>
      <c r="E1191" s="649">
        <v>22.92</v>
      </c>
      <c r="F1191" s="649">
        <v>16.58</v>
      </c>
      <c r="G1191" s="649">
        <v>3.62</v>
      </c>
      <c r="H1191" s="649">
        <v>2.01</v>
      </c>
      <c r="I1191" s="649">
        <v>19.503</v>
      </c>
      <c r="J1191" s="649">
        <v>67.902</v>
      </c>
      <c r="K1191" s="649">
        <v>1.0</v>
      </c>
      <c r="L1191" s="649">
        <v>-1.0</v>
      </c>
      <c r="M1191" s="649">
        <v>-1.0</v>
      </c>
      <c r="N1191" s="649">
        <v>-1.0</v>
      </c>
      <c r="O1191" s="649">
        <v>-1.0</v>
      </c>
      <c r="P1191" s="649">
        <v>-1.0</v>
      </c>
      <c r="Q1191" s="649">
        <v>1.0</v>
      </c>
      <c r="R1191" s="649">
        <v>1.0</v>
      </c>
      <c r="S1191" s="649">
        <v>-1.0</v>
      </c>
      <c r="T1191" s="649">
        <v>64.464</v>
      </c>
      <c r="U1191" s="649">
        <v>68.129</v>
      </c>
      <c r="V1191" s="649">
        <v>68.033</v>
      </c>
    </row>
    <row r="1192">
      <c r="A1192" s="649">
        <v>3597.0</v>
      </c>
      <c r="B1192" s="649">
        <v>0.0</v>
      </c>
      <c r="C1192" s="649">
        <v>8.453</v>
      </c>
      <c r="D1192" s="649">
        <v>3.803</v>
      </c>
      <c r="E1192" s="649">
        <v>22.92</v>
      </c>
      <c r="F1192" s="649">
        <v>16.58</v>
      </c>
      <c r="G1192" s="649">
        <v>3.62</v>
      </c>
      <c r="H1192" s="649">
        <v>2.01</v>
      </c>
      <c r="I1192" s="649">
        <v>19.519</v>
      </c>
      <c r="J1192" s="649">
        <v>69.288</v>
      </c>
      <c r="K1192" s="649">
        <v>1.0</v>
      </c>
      <c r="L1192" s="649">
        <v>-1.0</v>
      </c>
      <c r="M1192" s="649">
        <v>-1.0</v>
      </c>
      <c r="N1192" s="649">
        <v>-1.0</v>
      </c>
      <c r="O1192" s="649">
        <v>-1.0</v>
      </c>
      <c r="P1192" s="649">
        <v>-1.0</v>
      </c>
      <c r="Q1192" s="649">
        <v>1.0</v>
      </c>
      <c r="R1192" s="649">
        <v>1.0</v>
      </c>
      <c r="S1192" s="649">
        <v>-1.0</v>
      </c>
      <c r="T1192" s="649">
        <v>65.806</v>
      </c>
      <c r="U1192" s="649">
        <v>69.518</v>
      </c>
      <c r="V1192" s="649">
        <v>69.355</v>
      </c>
    </row>
    <row r="1193">
      <c r="A1193" s="649">
        <v>3598.0</v>
      </c>
      <c r="B1193" s="649">
        <v>0.0</v>
      </c>
      <c r="C1193" s="649">
        <v>8.453</v>
      </c>
      <c r="D1193" s="649">
        <v>3.803</v>
      </c>
      <c r="E1193" s="649">
        <v>22.92</v>
      </c>
      <c r="F1193" s="649">
        <v>16.58</v>
      </c>
      <c r="G1193" s="649">
        <v>3.637</v>
      </c>
      <c r="H1193" s="649">
        <v>2.01</v>
      </c>
      <c r="I1193" s="649">
        <v>19.442</v>
      </c>
      <c r="J1193" s="649">
        <v>68.878</v>
      </c>
      <c r="K1193" s="649">
        <v>0.994</v>
      </c>
      <c r="L1193" s="649">
        <v>-1.0</v>
      </c>
      <c r="M1193" s="649">
        <v>-1.0</v>
      </c>
      <c r="N1193" s="649">
        <v>-1.0</v>
      </c>
      <c r="O1193" s="649">
        <v>-1.0</v>
      </c>
      <c r="P1193" s="649">
        <v>-1.0</v>
      </c>
      <c r="Q1193" s="649">
        <v>1.0</v>
      </c>
      <c r="R1193" s="649">
        <v>1.0</v>
      </c>
      <c r="S1193" s="649">
        <v>-1999.0</v>
      </c>
      <c r="T1193" s="649">
        <v>69.119</v>
      </c>
      <c r="U1193" s="649">
        <v>68.974</v>
      </c>
      <c r="V1193" s="651"/>
    </row>
    <row r="1194">
      <c r="A1194" s="649">
        <v>3599.0</v>
      </c>
      <c r="B1194" s="649">
        <v>0.0</v>
      </c>
      <c r="C1194" s="649">
        <v>8.454</v>
      </c>
      <c r="D1194" s="649">
        <v>3.803</v>
      </c>
      <c r="E1194" s="649">
        <v>22.92</v>
      </c>
      <c r="F1194" s="649">
        <v>16.58</v>
      </c>
      <c r="G1194" s="649">
        <v>3.675</v>
      </c>
      <c r="H1194" s="649">
        <v>2.01</v>
      </c>
      <c r="I1194" s="649">
        <v>19.568</v>
      </c>
      <c r="J1194" s="649">
        <v>71.098</v>
      </c>
      <c r="K1194" s="649">
        <v>0.994</v>
      </c>
      <c r="L1194" s="649">
        <v>-1.0</v>
      </c>
      <c r="M1194" s="649">
        <v>-1.0</v>
      </c>
      <c r="N1194" s="649">
        <v>-1.0</v>
      </c>
      <c r="O1194" s="649">
        <v>-1.0</v>
      </c>
      <c r="P1194" s="649">
        <v>-1.0</v>
      </c>
      <c r="Q1194" s="649">
        <v>1.0</v>
      </c>
      <c r="R1194" s="649">
        <v>1.0</v>
      </c>
      <c r="S1194" s="649">
        <v>-1.0</v>
      </c>
      <c r="T1194" s="649">
        <v>67.474</v>
      </c>
      <c r="U1194" s="649">
        <v>71.322</v>
      </c>
      <c r="V1194" s="649">
        <v>71.141</v>
      </c>
    </row>
    <row r="1195">
      <c r="A1195" s="649">
        <v>3600.0</v>
      </c>
      <c r="B1195" s="649">
        <v>0.0</v>
      </c>
      <c r="C1195" s="649">
        <v>8.453</v>
      </c>
      <c r="D1195" s="649">
        <v>3.803</v>
      </c>
      <c r="E1195" s="649">
        <v>22.92</v>
      </c>
      <c r="F1195" s="649">
        <v>16.58</v>
      </c>
      <c r="G1195" s="649">
        <v>1.257</v>
      </c>
      <c r="H1195" s="649">
        <v>2.01</v>
      </c>
      <c r="I1195" s="649">
        <v>14.677</v>
      </c>
      <c r="J1195" s="649">
        <v>18.245</v>
      </c>
      <c r="K1195" s="649">
        <v>0.982</v>
      </c>
      <c r="L1195" s="649">
        <v>-1.0</v>
      </c>
      <c r="M1195" s="649">
        <v>-1.0</v>
      </c>
      <c r="N1195" s="649">
        <v>-1.0</v>
      </c>
      <c r="O1195" s="649">
        <v>-1.0</v>
      </c>
      <c r="P1195" s="649">
        <v>-1.0</v>
      </c>
      <c r="Q1195" s="649">
        <v>1.0</v>
      </c>
      <c r="R1195" s="649">
        <v>1.0</v>
      </c>
      <c r="S1195" s="649">
        <v>-1.0</v>
      </c>
      <c r="T1195" s="649">
        <v>17.333</v>
      </c>
      <c r="U1195" s="649">
        <v>18.311</v>
      </c>
      <c r="V1195" s="649">
        <v>18.258</v>
      </c>
    </row>
    <row r="1196">
      <c r="A1196" s="649">
        <v>3601.0</v>
      </c>
      <c r="B1196" s="649">
        <v>0.0</v>
      </c>
      <c r="C1196" s="649">
        <v>8.453</v>
      </c>
      <c r="D1196" s="649">
        <v>3.803</v>
      </c>
      <c r="E1196" s="649">
        <v>22.92</v>
      </c>
      <c r="F1196" s="649">
        <v>16.58</v>
      </c>
      <c r="G1196" s="649">
        <v>1.234</v>
      </c>
      <c r="H1196" s="649">
        <v>2.01</v>
      </c>
      <c r="I1196" s="649">
        <v>9.872</v>
      </c>
      <c r="J1196" s="649">
        <v>12.025</v>
      </c>
      <c r="K1196" s="649">
        <v>0.984</v>
      </c>
      <c r="L1196" s="649">
        <v>-1.0</v>
      </c>
      <c r="M1196" s="649">
        <v>-1.0</v>
      </c>
      <c r="N1196" s="649">
        <v>-1.0</v>
      </c>
      <c r="O1196" s="649">
        <v>-1.0</v>
      </c>
      <c r="P1196" s="649">
        <v>-1.0</v>
      </c>
      <c r="Q1196" s="649">
        <v>1.0</v>
      </c>
      <c r="R1196" s="649">
        <v>1.0</v>
      </c>
      <c r="S1196" s="649">
        <v>-1.0</v>
      </c>
      <c r="T1196" s="649">
        <v>11.454</v>
      </c>
      <c r="U1196" s="649">
        <v>12.09</v>
      </c>
      <c r="V1196" s="649">
        <v>12.041</v>
      </c>
    </row>
    <row r="1197">
      <c r="A1197" s="649">
        <v>3602.0</v>
      </c>
      <c r="B1197" s="649">
        <v>0.0</v>
      </c>
      <c r="C1197" s="649">
        <v>8.453</v>
      </c>
      <c r="D1197" s="649">
        <v>3.803</v>
      </c>
      <c r="E1197" s="649">
        <v>22.92</v>
      </c>
      <c r="F1197" s="649">
        <v>16.58</v>
      </c>
      <c r="G1197" s="649">
        <v>2.459</v>
      </c>
      <c r="H1197" s="649">
        <v>2.01</v>
      </c>
      <c r="I1197" s="649">
        <v>9.79</v>
      </c>
      <c r="J1197" s="649">
        <v>21.728</v>
      </c>
      <c r="K1197" s="649">
        <v>-0.991</v>
      </c>
      <c r="L1197" s="649">
        <v>-1.0</v>
      </c>
      <c r="M1197" s="649">
        <v>-1.0</v>
      </c>
      <c r="N1197" s="649">
        <v>-1.0</v>
      </c>
      <c r="O1197" s="649">
        <v>1.0</v>
      </c>
      <c r="P1197" s="649">
        <v>-1.0</v>
      </c>
      <c r="Q1197" s="649">
        <v>-1.0</v>
      </c>
      <c r="R1197" s="649">
        <v>1.0</v>
      </c>
      <c r="S1197" s="649">
        <v>-1.0</v>
      </c>
      <c r="T1197" s="649">
        <v>20.722</v>
      </c>
      <c r="U1197" s="649">
        <v>21.902</v>
      </c>
      <c r="V1197" s="649">
        <v>21.957</v>
      </c>
    </row>
    <row r="1198">
      <c r="A1198" s="649">
        <v>3603.0</v>
      </c>
      <c r="B1198" s="649">
        <v>0.0</v>
      </c>
      <c r="C1198" s="649">
        <v>8.453</v>
      </c>
      <c r="D1198" s="649">
        <v>3.803</v>
      </c>
      <c r="E1198" s="649">
        <v>22.92</v>
      </c>
      <c r="F1198" s="649">
        <v>16.58</v>
      </c>
      <c r="G1198" s="649">
        <v>0.492</v>
      </c>
      <c r="H1198" s="649">
        <v>2.01</v>
      </c>
      <c r="I1198" s="649">
        <v>19.663</v>
      </c>
      <c r="J1198" s="649">
        <v>9.668</v>
      </c>
      <c r="K1198" s="649">
        <v>0.999</v>
      </c>
      <c r="L1198" s="649">
        <v>-1.0</v>
      </c>
      <c r="M1198" s="649">
        <v>-1.0</v>
      </c>
      <c r="N1198" s="649">
        <v>-1.0</v>
      </c>
      <c r="O1198" s="649">
        <v>-1.0</v>
      </c>
      <c r="P1198" s="649">
        <v>-1.0</v>
      </c>
      <c r="Q1198" s="649">
        <v>1.0</v>
      </c>
      <c r="R1198" s="649">
        <v>1.0</v>
      </c>
      <c r="S1198" s="649">
        <v>-1.0</v>
      </c>
      <c r="T1198" s="649">
        <v>9.164</v>
      </c>
      <c r="U1198" s="649">
        <v>9.698</v>
      </c>
      <c r="V1198" s="649">
        <v>9.668</v>
      </c>
    </row>
    <row r="1199">
      <c r="A1199" s="649">
        <v>3604.0</v>
      </c>
      <c r="B1199" s="649">
        <v>0.0</v>
      </c>
      <c r="C1199" s="649">
        <v>8.453</v>
      </c>
      <c r="D1199" s="649">
        <v>3.803</v>
      </c>
      <c r="E1199" s="649">
        <v>22.92</v>
      </c>
      <c r="F1199" s="649">
        <v>12.46</v>
      </c>
      <c r="G1199" s="649">
        <v>2.083</v>
      </c>
      <c r="H1199" s="649">
        <v>1.01</v>
      </c>
      <c r="I1199" s="649">
        <v>27.724</v>
      </c>
      <c r="J1199" s="649">
        <v>51.81</v>
      </c>
      <c r="K1199" s="649">
        <v>1.0</v>
      </c>
      <c r="L1199" s="649">
        <v>-1.0</v>
      </c>
      <c r="M1199" s="649">
        <v>-1.0</v>
      </c>
      <c r="N1199" s="649">
        <v>-1.0</v>
      </c>
      <c r="O1199" s="649">
        <v>-1.0</v>
      </c>
      <c r="P1199" s="649">
        <v>-1.0</v>
      </c>
      <c r="Q1199" s="649">
        <v>1.0</v>
      </c>
      <c r="R1199" s="649">
        <v>1.0</v>
      </c>
      <c r="S1199" s="649">
        <v>-1.0</v>
      </c>
      <c r="T1199" s="649">
        <v>49.09</v>
      </c>
      <c r="U1199" s="649">
        <v>51.963</v>
      </c>
      <c r="V1199" s="649">
        <v>52.017</v>
      </c>
    </row>
    <row r="1200">
      <c r="A1200" s="649">
        <v>3605.0</v>
      </c>
      <c r="B1200" s="649">
        <v>0.0</v>
      </c>
      <c r="C1200" s="649">
        <v>8.454</v>
      </c>
      <c r="D1200" s="649">
        <v>3.803</v>
      </c>
      <c r="E1200" s="649">
        <v>22.92</v>
      </c>
      <c r="F1200" s="649">
        <v>12.46</v>
      </c>
      <c r="G1200" s="649">
        <v>3.629</v>
      </c>
      <c r="H1200" s="649">
        <v>1.01</v>
      </c>
      <c r="I1200" s="649">
        <v>28.346</v>
      </c>
      <c r="J1200" s="649">
        <v>95.659</v>
      </c>
      <c r="K1200" s="649">
        <v>1.0</v>
      </c>
      <c r="L1200" s="649">
        <v>-1.0</v>
      </c>
      <c r="M1200" s="649">
        <v>-1.0</v>
      </c>
      <c r="N1200" s="649">
        <v>-1.0</v>
      </c>
      <c r="O1200" s="649">
        <v>-1.0</v>
      </c>
      <c r="P1200" s="649">
        <v>-1.0</v>
      </c>
      <c r="Q1200" s="649">
        <v>1.0</v>
      </c>
      <c r="R1200" s="649">
        <v>1.0</v>
      </c>
      <c r="S1200" s="649">
        <v>-1.0</v>
      </c>
      <c r="T1200" s="649">
        <v>90.622</v>
      </c>
      <c r="U1200" s="649">
        <v>95.922</v>
      </c>
      <c r="V1200" s="649">
        <v>95.903</v>
      </c>
    </row>
    <row r="1201">
      <c r="A1201" s="649">
        <v>3607.0</v>
      </c>
      <c r="B1201" s="649">
        <v>0.0</v>
      </c>
      <c r="C1201" s="649">
        <v>8.454</v>
      </c>
      <c r="D1201" s="649">
        <v>3.803</v>
      </c>
      <c r="E1201" s="649">
        <v>22.92</v>
      </c>
      <c r="F1201" s="649">
        <v>12.46</v>
      </c>
      <c r="G1201" s="649">
        <v>1.203</v>
      </c>
      <c r="H1201" s="649">
        <v>1.01</v>
      </c>
      <c r="I1201" s="649">
        <v>19.117</v>
      </c>
      <c r="J1201" s="649">
        <v>22.046</v>
      </c>
      <c r="K1201" s="649">
        <v>1.0</v>
      </c>
      <c r="L1201" s="649">
        <v>-1.0</v>
      </c>
      <c r="M1201" s="649">
        <v>-1.0</v>
      </c>
      <c r="N1201" s="649">
        <v>-1.0</v>
      </c>
      <c r="O1201" s="649">
        <v>-1.0</v>
      </c>
      <c r="P1201" s="649">
        <v>-1.0</v>
      </c>
      <c r="Q1201" s="649">
        <v>1.0</v>
      </c>
      <c r="R1201" s="649">
        <v>1.0</v>
      </c>
      <c r="S1201" s="649">
        <v>-1.0</v>
      </c>
      <c r="T1201" s="649">
        <v>20.93</v>
      </c>
      <c r="U1201" s="649">
        <v>22.128</v>
      </c>
      <c r="V1201" s="649">
        <v>22.094</v>
      </c>
    </row>
    <row r="1202">
      <c r="A1202" s="649">
        <v>3608.0</v>
      </c>
      <c r="B1202" s="649">
        <v>0.0</v>
      </c>
      <c r="C1202" s="649">
        <v>8.454</v>
      </c>
      <c r="D1202" s="649">
        <v>3.803</v>
      </c>
      <c r="E1202" s="649">
        <v>22.92</v>
      </c>
      <c r="F1202" s="649">
        <v>12.46</v>
      </c>
      <c r="G1202" s="649">
        <v>1.119</v>
      </c>
      <c r="H1202" s="649">
        <v>1.01</v>
      </c>
      <c r="I1202" s="649">
        <v>9.829</v>
      </c>
      <c r="J1202" s="649">
        <v>10.482</v>
      </c>
      <c r="K1202" s="649">
        <v>1.0</v>
      </c>
      <c r="L1202" s="649">
        <v>-1.0</v>
      </c>
      <c r="M1202" s="649">
        <v>-1.0</v>
      </c>
      <c r="N1202" s="649">
        <v>-1.0</v>
      </c>
      <c r="O1202" s="649">
        <v>-1.0</v>
      </c>
      <c r="P1202" s="649">
        <v>-1.0</v>
      </c>
      <c r="Q1202" s="649">
        <v>1.0</v>
      </c>
      <c r="R1202" s="649">
        <v>1.0</v>
      </c>
      <c r="S1202" s="649">
        <v>-1.0</v>
      </c>
      <c r="T1202" s="649">
        <v>9.985</v>
      </c>
      <c r="U1202" s="649">
        <v>10.552</v>
      </c>
      <c r="V1202" s="649">
        <v>10.534</v>
      </c>
    </row>
    <row r="1203">
      <c r="A1203" s="649">
        <v>3609.0</v>
      </c>
      <c r="B1203" s="649">
        <v>0.0</v>
      </c>
      <c r="C1203" s="649">
        <v>8.454</v>
      </c>
      <c r="D1203" s="649">
        <v>3.803</v>
      </c>
      <c r="E1203" s="649">
        <v>22.92</v>
      </c>
      <c r="F1203" s="649">
        <v>12.46</v>
      </c>
      <c r="G1203" s="649">
        <v>2.372</v>
      </c>
      <c r="H1203" s="649">
        <v>1.01</v>
      </c>
      <c r="I1203" s="649">
        <v>19.505</v>
      </c>
      <c r="J1203" s="649">
        <v>45.064</v>
      </c>
      <c r="K1203" s="649">
        <v>1.001</v>
      </c>
      <c r="L1203" s="649">
        <v>-1.0</v>
      </c>
      <c r="M1203" s="649">
        <v>-1.0</v>
      </c>
      <c r="N1203" s="649">
        <v>-1.0</v>
      </c>
      <c r="O1203" s="649">
        <v>1.0</v>
      </c>
      <c r="P1203" s="649">
        <v>-1.0</v>
      </c>
      <c r="Q1203" s="649">
        <v>1.0</v>
      </c>
      <c r="R1203" s="649">
        <v>1.0</v>
      </c>
      <c r="S1203" s="649">
        <v>-1.0</v>
      </c>
      <c r="T1203" s="649">
        <v>42.715</v>
      </c>
      <c r="U1203" s="649">
        <v>45.207</v>
      </c>
      <c r="V1203" s="649">
        <v>45.121</v>
      </c>
    </row>
    <row r="1204">
      <c r="A1204" s="649">
        <v>3610.0</v>
      </c>
      <c r="B1204" s="649">
        <v>0.0</v>
      </c>
      <c r="C1204" s="649">
        <v>8.454</v>
      </c>
      <c r="D1204" s="649">
        <v>3.803</v>
      </c>
      <c r="E1204" s="649">
        <v>22.92</v>
      </c>
      <c r="F1204" s="649">
        <v>12.46</v>
      </c>
      <c r="G1204" s="649">
        <v>0.552</v>
      </c>
      <c r="H1204" s="649">
        <v>1.01</v>
      </c>
      <c r="I1204" s="649">
        <v>28.727</v>
      </c>
      <c r="J1204" s="649">
        <v>15.468</v>
      </c>
      <c r="K1204" s="649">
        <v>0.999</v>
      </c>
      <c r="L1204" s="649">
        <v>-1.0</v>
      </c>
      <c r="M1204" s="649">
        <v>-1.0</v>
      </c>
      <c r="N1204" s="649">
        <v>-1.0</v>
      </c>
      <c r="O1204" s="649">
        <v>-1.0</v>
      </c>
      <c r="P1204" s="649">
        <v>-1.0</v>
      </c>
      <c r="Q1204" s="649">
        <v>1.0</v>
      </c>
      <c r="R1204" s="649">
        <v>1.0</v>
      </c>
      <c r="S1204" s="649">
        <v>-1.0</v>
      </c>
      <c r="T1204" s="649">
        <v>14.636</v>
      </c>
      <c r="U1204" s="649">
        <v>15.495</v>
      </c>
      <c r="V1204" s="649">
        <v>15.482</v>
      </c>
    </row>
    <row r="1205">
      <c r="A1205" s="649">
        <v>3611.0</v>
      </c>
      <c r="B1205" s="649">
        <v>0.0</v>
      </c>
      <c r="C1205" s="649">
        <v>8.454</v>
      </c>
      <c r="D1205" s="649">
        <v>3.803</v>
      </c>
      <c r="E1205" s="649">
        <v>22.92</v>
      </c>
      <c r="F1205" s="649">
        <v>12.46</v>
      </c>
      <c r="G1205" s="649">
        <v>1.05</v>
      </c>
      <c r="H1205" s="649">
        <v>26.98</v>
      </c>
      <c r="I1205" s="649">
        <v>28.475</v>
      </c>
      <c r="J1205" s="649">
        <v>28.469</v>
      </c>
      <c r="K1205" s="649">
        <v>1.0</v>
      </c>
      <c r="L1205" s="649">
        <v>-1.0</v>
      </c>
      <c r="M1205" s="649">
        <v>-1.0</v>
      </c>
      <c r="N1205" s="649">
        <v>-1.0</v>
      </c>
      <c r="O1205" s="649">
        <v>-1.0</v>
      </c>
      <c r="P1205" s="649">
        <v>-1.0</v>
      </c>
      <c r="Q1205" s="649">
        <v>1.0</v>
      </c>
      <c r="R1205" s="649">
        <v>1.0</v>
      </c>
      <c r="S1205" s="649">
        <v>-1.0</v>
      </c>
      <c r="T1205" s="649">
        <v>26.954</v>
      </c>
      <c r="U1205" s="649">
        <v>28.539</v>
      </c>
      <c r="V1205" s="649">
        <v>28.52</v>
      </c>
    </row>
    <row r="1206">
      <c r="A1206" s="649">
        <v>3612.0</v>
      </c>
      <c r="B1206" s="649">
        <v>0.0</v>
      </c>
      <c r="C1206" s="649">
        <v>8.454</v>
      </c>
      <c r="D1206" s="649">
        <v>3.803</v>
      </c>
      <c r="E1206" s="649">
        <v>22.92</v>
      </c>
      <c r="F1206" s="649">
        <v>12.46</v>
      </c>
      <c r="G1206" s="649">
        <v>0.981</v>
      </c>
      <c r="H1206" s="649">
        <v>26.98</v>
      </c>
      <c r="I1206" s="649">
        <v>14.477</v>
      </c>
      <c r="J1206" s="649">
        <v>13.778</v>
      </c>
      <c r="K1206" s="649">
        <v>1.0</v>
      </c>
      <c r="L1206" s="649">
        <v>-1.0</v>
      </c>
      <c r="M1206" s="649">
        <v>-1.0</v>
      </c>
      <c r="N1206" s="649">
        <v>-1.0</v>
      </c>
      <c r="O1206" s="649">
        <v>-1.0</v>
      </c>
      <c r="P1206" s="649">
        <v>-1.0</v>
      </c>
      <c r="Q1206" s="649">
        <v>1.0</v>
      </c>
      <c r="R1206" s="649">
        <v>1.0</v>
      </c>
      <c r="S1206" s="649">
        <v>-1.0</v>
      </c>
      <c r="T1206" s="649">
        <v>13.088</v>
      </c>
      <c r="U1206" s="649">
        <v>13.833</v>
      </c>
      <c r="V1206" s="649">
        <v>13.808</v>
      </c>
    </row>
    <row r="1207">
      <c r="A1207" s="649">
        <v>3613.0</v>
      </c>
      <c r="B1207" s="649">
        <v>0.0</v>
      </c>
      <c r="C1207" s="649">
        <v>8.454</v>
      </c>
      <c r="D1207" s="649">
        <v>3.803</v>
      </c>
      <c r="E1207" s="649">
        <v>22.92</v>
      </c>
      <c r="F1207" s="649">
        <v>12.46</v>
      </c>
      <c r="G1207" s="649">
        <v>3.615</v>
      </c>
      <c r="H1207" s="649">
        <v>2.01</v>
      </c>
      <c r="I1207" s="649">
        <v>14.406</v>
      </c>
      <c r="J1207" s="649">
        <v>45.236</v>
      </c>
      <c r="K1207" s="649">
        <v>1.0</v>
      </c>
      <c r="L1207" s="649">
        <v>-1.0</v>
      </c>
      <c r="M1207" s="649">
        <v>-1.0</v>
      </c>
      <c r="N1207" s="649">
        <v>-1.0</v>
      </c>
      <c r="O1207" s="649">
        <v>-1.0</v>
      </c>
      <c r="P1207" s="649">
        <v>-1.0</v>
      </c>
      <c r="Q1207" s="649">
        <v>1.0</v>
      </c>
      <c r="R1207" s="649">
        <v>1.0</v>
      </c>
      <c r="S1207" s="649">
        <v>-1.0</v>
      </c>
      <c r="T1207" s="649">
        <v>43.058</v>
      </c>
      <c r="U1207" s="649">
        <v>45.507</v>
      </c>
      <c r="V1207" s="649">
        <v>45.687</v>
      </c>
    </row>
    <row r="1208">
      <c r="A1208" s="649">
        <v>3614.0</v>
      </c>
      <c r="B1208" s="649">
        <v>0.0</v>
      </c>
      <c r="C1208" s="649">
        <v>8.453</v>
      </c>
      <c r="D1208" s="649">
        <v>3.803</v>
      </c>
      <c r="E1208" s="649">
        <v>22.92</v>
      </c>
      <c r="F1208" s="649">
        <v>12.46</v>
      </c>
      <c r="G1208" s="649">
        <v>3.573</v>
      </c>
      <c r="H1208" s="649">
        <v>2.01</v>
      </c>
      <c r="I1208" s="649">
        <v>14.523</v>
      </c>
      <c r="J1208" s="649">
        <v>48.931</v>
      </c>
      <c r="K1208" s="649">
        <v>1.0</v>
      </c>
      <c r="L1208" s="649">
        <v>-1.0</v>
      </c>
      <c r="M1208" s="649">
        <v>-1.0</v>
      </c>
      <c r="N1208" s="649">
        <v>-1.0</v>
      </c>
      <c r="O1208" s="649">
        <v>-1.0</v>
      </c>
      <c r="P1208" s="649">
        <v>-1.0</v>
      </c>
      <c r="Q1208" s="649">
        <v>1.0</v>
      </c>
      <c r="R1208" s="649">
        <v>1.0</v>
      </c>
      <c r="S1208" s="649">
        <v>-1.0</v>
      </c>
      <c r="T1208" s="649">
        <v>46.494</v>
      </c>
      <c r="U1208" s="649">
        <v>49.139</v>
      </c>
      <c r="V1208" s="649">
        <v>49.129</v>
      </c>
    </row>
    <row r="1209">
      <c r="A1209" s="649">
        <v>3615.0</v>
      </c>
      <c r="B1209" s="649">
        <v>0.0</v>
      </c>
      <c r="C1209" s="649">
        <v>8.453</v>
      </c>
      <c r="D1209" s="649">
        <v>3.803</v>
      </c>
      <c r="E1209" s="649">
        <v>22.92</v>
      </c>
      <c r="F1209" s="649">
        <v>12.46</v>
      </c>
      <c r="G1209" s="649">
        <v>2.652</v>
      </c>
      <c r="H1209" s="649">
        <v>2.01</v>
      </c>
      <c r="I1209" s="649">
        <v>14.634</v>
      </c>
      <c r="J1209" s="649">
        <v>37.244</v>
      </c>
      <c r="K1209" s="649">
        <v>0.991</v>
      </c>
      <c r="L1209" s="649">
        <v>-1.0</v>
      </c>
      <c r="M1209" s="649">
        <v>-1.0</v>
      </c>
      <c r="N1209" s="649">
        <v>-1.0</v>
      </c>
      <c r="O1209" s="649">
        <v>-1.0</v>
      </c>
      <c r="P1209" s="649">
        <v>-1.0</v>
      </c>
      <c r="Q1209" s="649">
        <v>1.0</v>
      </c>
      <c r="R1209" s="649">
        <v>1.0</v>
      </c>
      <c r="S1209" s="649">
        <v>-1.0</v>
      </c>
      <c r="T1209" s="649">
        <v>35.335</v>
      </c>
      <c r="U1209" s="649">
        <v>37.387</v>
      </c>
      <c r="V1209" s="649">
        <v>37.347</v>
      </c>
    </row>
    <row r="1210">
      <c r="A1210" s="649">
        <v>3616.0</v>
      </c>
      <c r="B1210" s="649">
        <v>0.0</v>
      </c>
      <c r="C1210" s="649">
        <v>8.455</v>
      </c>
      <c r="D1210" s="649">
        <v>3.803</v>
      </c>
      <c r="E1210" s="649">
        <v>22.92</v>
      </c>
      <c r="F1210" s="649">
        <v>12.47</v>
      </c>
      <c r="G1210" s="649">
        <v>4.501</v>
      </c>
      <c r="H1210" s="649">
        <v>2.01</v>
      </c>
      <c r="I1210" s="649">
        <v>14.28</v>
      </c>
      <c r="J1210" s="649">
        <v>58.328</v>
      </c>
      <c r="K1210" s="649">
        <v>1.0</v>
      </c>
      <c r="L1210" s="649">
        <v>-1.0</v>
      </c>
      <c r="M1210" s="649">
        <v>-1.0</v>
      </c>
      <c r="N1210" s="649">
        <v>-1.0</v>
      </c>
      <c r="O1210" s="649">
        <v>-1.0</v>
      </c>
      <c r="P1210" s="649">
        <v>-1.0</v>
      </c>
      <c r="Q1210" s="649">
        <v>1.0</v>
      </c>
      <c r="R1210" s="649">
        <v>1.0</v>
      </c>
      <c r="S1210" s="649">
        <v>-1.0</v>
      </c>
      <c r="T1210" s="649">
        <v>55.482</v>
      </c>
      <c r="U1210" s="649">
        <v>58.622</v>
      </c>
      <c r="V1210" s="649">
        <v>58.744</v>
      </c>
    </row>
    <row r="1211">
      <c r="A1211" s="649">
        <v>3617.0</v>
      </c>
      <c r="B1211" s="649">
        <v>0.0</v>
      </c>
      <c r="C1211" s="649">
        <v>8.455</v>
      </c>
      <c r="D1211" s="649">
        <v>3.803</v>
      </c>
      <c r="E1211" s="649">
        <v>22.92</v>
      </c>
      <c r="F1211" s="649">
        <v>12.47</v>
      </c>
      <c r="G1211" s="649">
        <v>1.203</v>
      </c>
      <c r="H1211" s="649">
        <v>2.01</v>
      </c>
      <c r="I1211" s="649">
        <v>9.801</v>
      </c>
      <c r="J1211" s="649">
        <v>11.598</v>
      </c>
      <c r="K1211" s="649">
        <v>1.0</v>
      </c>
      <c r="L1211" s="649">
        <v>-1.0</v>
      </c>
      <c r="M1211" s="649">
        <v>-1.0</v>
      </c>
      <c r="N1211" s="649">
        <v>-1.0</v>
      </c>
      <c r="O1211" s="649">
        <v>-1.0</v>
      </c>
      <c r="P1211" s="649">
        <v>-1.0</v>
      </c>
      <c r="Q1211" s="649">
        <v>1.0</v>
      </c>
      <c r="R1211" s="649">
        <v>1.0</v>
      </c>
      <c r="S1211" s="649">
        <v>-1.0</v>
      </c>
      <c r="T1211" s="649">
        <v>11.037</v>
      </c>
      <c r="U1211" s="649">
        <v>11.654</v>
      </c>
      <c r="V1211" s="649">
        <v>11.62</v>
      </c>
    </row>
    <row r="1212">
      <c r="A1212" s="649">
        <v>3618.0</v>
      </c>
      <c r="B1212" s="649">
        <v>0.0</v>
      </c>
      <c r="C1212" s="649">
        <v>8.455</v>
      </c>
      <c r="D1212" s="649">
        <v>3.803</v>
      </c>
      <c r="E1212" s="649">
        <v>22.92</v>
      </c>
      <c r="F1212" s="649">
        <v>12.47</v>
      </c>
      <c r="G1212" s="649">
        <v>1.279</v>
      </c>
      <c r="H1212" s="649">
        <v>2.01</v>
      </c>
      <c r="I1212" s="649">
        <v>6.906</v>
      </c>
      <c r="J1212" s="649">
        <v>8.444</v>
      </c>
      <c r="K1212" s="649">
        <v>1.0</v>
      </c>
      <c r="L1212" s="649">
        <v>-1.0</v>
      </c>
      <c r="M1212" s="649">
        <v>-1.0</v>
      </c>
      <c r="N1212" s="649">
        <v>-1.0</v>
      </c>
      <c r="O1212" s="649">
        <v>-1.0</v>
      </c>
      <c r="P1212" s="649">
        <v>-1.0</v>
      </c>
      <c r="Q1212" s="649">
        <v>1.0</v>
      </c>
      <c r="R1212" s="649">
        <v>1.0</v>
      </c>
      <c r="S1212" s="649">
        <v>-1.0</v>
      </c>
      <c r="T1212" s="649">
        <v>8.07</v>
      </c>
      <c r="U1212" s="649">
        <v>8.517</v>
      </c>
      <c r="V1212" s="649">
        <v>8.502</v>
      </c>
    </row>
    <row r="1213">
      <c r="A1213" s="649">
        <v>3619.0</v>
      </c>
      <c r="B1213" s="649">
        <v>0.0</v>
      </c>
      <c r="C1213" s="649">
        <v>8.455</v>
      </c>
      <c r="D1213" s="649">
        <v>3.803</v>
      </c>
      <c r="E1213" s="649">
        <v>22.92</v>
      </c>
      <c r="F1213" s="649">
        <v>12.47</v>
      </c>
      <c r="G1213" s="649">
        <v>2.457</v>
      </c>
      <c r="H1213" s="649">
        <v>2.01</v>
      </c>
      <c r="I1213" s="649">
        <v>9.576</v>
      </c>
      <c r="J1213" s="649">
        <v>19.737</v>
      </c>
      <c r="K1213" s="649">
        <v>-1.0</v>
      </c>
      <c r="L1213" s="649">
        <v>-1.0</v>
      </c>
      <c r="M1213" s="649">
        <v>-1.0</v>
      </c>
      <c r="N1213" s="649">
        <v>-1.0</v>
      </c>
      <c r="O1213" s="649">
        <v>1.0</v>
      </c>
      <c r="P1213" s="649">
        <v>-1.0</v>
      </c>
      <c r="Q1213" s="649">
        <v>-1.0</v>
      </c>
      <c r="R1213" s="649">
        <v>1.0</v>
      </c>
      <c r="S1213" s="649">
        <v>-1.0</v>
      </c>
      <c r="T1213" s="649">
        <v>18.871</v>
      </c>
      <c r="U1213" s="649">
        <v>19.922</v>
      </c>
      <c r="V1213" s="649">
        <v>20.123</v>
      </c>
    </row>
    <row r="1214">
      <c r="A1214" s="649">
        <v>3620.0</v>
      </c>
      <c r="B1214" s="649">
        <v>0.0</v>
      </c>
      <c r="C1214" s="649">
        <v>8.455</v>
      </c>
      <c r="D1214" s="649">
        <v>3.803</v>
      </c>
      <c r="E1214" s="649">
        <v>22.92</v>
      </c>
      <c r="F1214" s="649">
        <v>12.47</v>
      </c>
      <c r="G1214" s="649">
        <v>0.653</v>
      </c>
      <c r="H1214" s="649">
        <v>2.01</v>
      </c>
      <c r="I1214" s="649">
        <v>14.128</v>
      </c>
      <c r="J1214" s="649">
        <v>8.13</v>
      </c>
      <c r="K1214" s="649">
        <v>0.998</v>
      </c>
      <c r="L1214" s="649">
        <v>-1.0</v>
      </c>
      <c r="M1214" s="649">
        <v>-1.0</v>
      </c>
      <c r="N1214" s="649">
        <v>-1.0</v>
      </c>
      <c r="O1214" s="649">
        <v>-1.0</v>
      </c>
      <c r="P1214" s="649">
        <v>-1.0</v>
      </c>
      <c r="Q1214" s="649">
        <v>1.0</v>
      </c>
      <c r="R1214" s="649">
        <v>1.0</v>
      </c>
      <c r="S1214" s="649">
        <v>-1.0</v>
      </c>
      <c r="T1214" s="649">
        <v>7.737</v>
      </c>
      <c r="U1214" s="649">
        <v>8.174</v>
      </c>
      <c r="V1214" s="649">
        <v>8.209</v>
      </c>
    </row>
    <row r="1215">
      <c r="A1215" s="649">
        <v>3621.0</v>
      </c>
      <c r="B1215" s="649">
        <v>0.0</v>
      </c>
      <c r="C1215" s="649">
        <v>8.455</v>
      </c>
      <c r="D1215" s="649">
        <v>3.803</v>
      </c>
      <c r="E1215" s="649">
        <v>22.92</v>
      </c>
      <c r="F1215" s="649">
        <v>16.59</v>
      </c>
      <c r="G1215" s="649">
        <v>3.563</v>
      </c>
      <c r="H1215" s="649">
        <v>1.01</v>
      </c>
      <c r="I1215" s="649">
        <v>28.276</v>
      </c>
      <c r="J1215" s="649">
        <v>90.934</v>
      </c>
      <c r="K1215" s="649">
        <v>1.0</v>
      </c>
      <c r="L1215" s="649">
        <v>-1.0</v>
      </c>
      <c r="M1215" s="649">
        <v>-1.0</v>
      </c>
      <c r="N1215" s="649">
        <v>-1.0</v>
      </c>
      <c r="O1215" s="649">
        <v>-1.0</v>
      </c>
      <c r="P1215" s="649">
        <v>-1.0</v>
      </c>
      <c r="Q1215" s="649">
        <v>1.0</v>
      </c>
      <c r="R1215" s="649">
        <v>1.0</v>
      </c>
      <c r="S1215" s="649">
        <v>-1.0</v>
      </c>
      <c r="T1215" s="649">
        <v>86.207</v>
      </c>
      <c r="U1215" s="649">
        <v>91.19</v>
      </c>
      <c r="V1215" s="649">
        <v>91.278</v>
      </c>
    </row>
    <row r="1216">
      <c r="A1216" s="649">
        <v>3622.0</v>
      </c>
      <c r="B1216" s="649">
        <v>0.0</v>
      </c>
      <c r="C1216" s="649">
        <v>8.455</v>
      </c>
      <c r="D1216" s="649">
        <v>3.803</v>
      </c>
      <c r="E1216" s="649">
        <v>22.92</v>
      </c>
      <c r="F1216" s="649">
        <v>16.59</v>
      </c>
      <c r="G1216" s="649">
        <v>3.585</v>
      </c>
      <c r="H1216" s="649">
        <v>1.01</v>
      </c>
      <c r="I1216" s="649">
        <v>28.462</v>
      </c>
      <c r="J1216" s="649">
        <v>95.723</v>
      </c>
      <c r="K1216" s="649">
        <v>1.0</v>
      </c>
      <c r="L1216" s="649">
        <v>-1.0</v>
      </c>
      <c r="M1216" s="649">
        <v>-1.0</v>
      </c>
      <c r="N1216" s="649">
        <v>-1.0</v>
      </c>
      <c r="O1216" s="649">
        <v>-1.0</v>
      </c>
      <c r="P1216" s="649">
        <v>-1.0</v>
      </c>
      <c r="Q1216" s="649">
        <v>1.0</v>
      </c>
      <c r="R1216" s="649">
        <v>1.0</v>
      </c>
      <c r="S1216" s="649">
        <v>-1.0</v>
      </c>
      <c r="T1216" s="649">
        <v>90.721</v>
      </c>
      <c r="U1216" s="649">
        <v>95.967</v>
      </c>
      <c r="V1216" s="649">
        <v>95.943</v>
      </c>
    </row>
    <row r="1217">
      <c r="A1217" s="649">
        <v>3623.0</v>
      </c>
      <c r="B1217" s="649">
        <v>0.0</v>
      </c>
      <c r="C1217" s="649">
        <v>8.455</v>
      </c>
      <c r="D1217" s="649">
        <v>3.803</v>
      </c>
      <c r="E1217" s="649">
        <v>22.92</v>
      </c>
      <c r="F1217" s="649">
        <v>16.59</v>
      </c>
      <c r="G1217" s="649">
        <v>1.229</v>
      </c>
      <c r="H1217" s="649">
        <v>1.01</v>
      </c>
      <c r="I1217" s="649">
        <v>18.95</v>
      </c>
      <c r="J1217" s="649">
        <v>21.739</v>
      </c>
      <c r="K1217" s="649">
        <v>1.0</v>
      </c>
      <c r="L1217" s="649">
        <v>-1.0</v>
      </c>
      <c r="M1217" s="649">
        <v>-1.0</v>
      </c>
      <c r="N1217" s="649">
        <v>-1.0</v>
      </c>
      <c r="O1217" s="649">
        <v>-1.0</v>
      </c>
      <c r="P1217" s="649">
        <v>-1.0</v>
      </c>
      <c r="Q1217" s="649">
        <v>1.0</v>
      </c>
      <c r="R1217" s="649">
        <v>1.0</v>
      </c>
      <c r="S1217" s="649">
        <v>-1.0</v>
      </c>
      <c r="T1217" s="649">
        <v>20.647</v>
      </c>
      <c r="U1217" s="649">
        <v>21.832</v>
      </c>
      <c r="V1217" s="649">
        <v>21.822</v>
      </c>
    </row>
    <row r="1218">
      <c r="A1218" s="649">
        <v>3624.0</v>
      </c>
      <c r="B1218" s="649">
        <v>0.0</v>
      </c>
      <c r="C1218" s="649">
        <v>8.455</v>
      </c>
      <c r="D1218" s="649">
        <v>3.803</v>
      </c>
      <c r="E1218" s="649">
        <v>22.92</v>
      </c>
      <c r="F1218" s="649">
        <v>16.59</v>
      </c>
      <c r="G1218" s="649">
        <v>1.219</v>
      </c>
      <c r="H1218" s="649">
        <v>1.01</v>
      </c>
      <c r="I1218" s="649">
        <v>9.881</v>
      </c>
      <c r="J1218" s="649">
        <v>11.546</v>
      </c>
      <c r="K1218" s="649">
        <v>1.0</v>
      </c>
      <c r="L1218" s="649">
        <v>-1.0</v>
      </c>
      <c r="M1218" s="649">
        <v>-1.0</v>
      </c>
      <c r="N1218" s="649">
        <v>-1.0</v>
      </c>
      <c r="O1218" s="649">
        <v>-1.0</v>
      </c>
      <c r="P1218" s="649">
        <v>-1.0</v>
      </c>
      <c r="Q1218" s="649">
        <v>1.0</v>
      </c>
      <c r="R1218" s="649">
        <v>1.0</v>
      </c>
      <c r="S1218" s="649">
        <v>-1.0</v>
      </c>
      <c r="T1218" s="649">
        <v>11.003</v>
      </c>
      <c r="U1218" s="649">
        <v>11.619</v>
      </c>
      <c r="V1218" s="649">
        <v>11.597</v>
      </c>
    </row>
    <row r="1219">
      <c r="A1219" s="649">
        <v>3625.0</v>
      </c>
      <c r="B1219" s="649">
        <v>0.0</v>
      </c>
      <c r="C1219" s="649">
        <v>8.455</v>
      </c>
      <c r="D1219" s="649">
        <v>3.803</v>
      </c>
      <c r="E1219" s="649">
        <v>22.92</v>
      </c>
      <c r="F1219" s="649">
        <v>16.59</v>
      </c>
      <c r="G1219" s="649">
        <v>2.42</v>
      </c>
      <c r="H1219" s="649">
        <v>1.01</v>
      </c>
      <c r="I1219" s="649">
        <v>19.587</v>
      </c>
      <c r="J1219" s="649">
        <v>47.003</v>
      </c>
      <c r="K1219" s="649">
        <v>-1.001</v>
      </c>
      <c r="L1219" s="649">
        <v>-1.0</v>
      </c>
      <c r="M1219" s="649">
        <v>-1.0</v>
      </c>
      <c r="N1219" s="649">
        <v>-1.0</v>
      </c>
      <c r="O1219" s="649">
        <v>1.0</v>
      </c>
      <c r="P1219" s="649">
        <v>-1.0</v>
      </c>
      <c r="Q1219" s="649">
        <v>-1.0</v>
      </c>
      <c r="R1219" s="649">
        <v>1.0</v>
      </c>
      <c r="S1219" s="649">
        <v>-1.0</v>
      </c>
      <c r="T1219" s="649">
        <v>44.616</v>
      </c>
      <c r="U1219" s="649">
        <v>47.163</v>
      </c>
      <c r="V1219" s="649">
        <v>47.024</v>
      </c>
    </row>
    <row r="1220">
      <c r="A1220" s="649">
        <v>3626.0</v>
      </c>
      <c r="B1220" s="649">
        <v>0.0</v>
      </c>
      <c r="C1220" s="649">
        <v>8.455</v>
      </c>
      <c r="D1220" s="649">
        <v>3.803</v>
      </c>
      <c r="E1220" s="649">
        <v>22.92</v>
      </c>
      <c r="F1220" s="649">
        <v>16.59</v>
      </c>
      <c r="G1220" s="649">
        <v>0.595</v>
      </c>
      <c r="H1220" s="649">
        <v>1.01</v>
      </c>
      <c r="I1220" s="649">
        <v>28.057</v>
      </c>
      <c r="J1220" s="649">
        <v>14.085</v>
      </c>
      <c r="K1220" s="649">
        <v>1.0</v>
      </c>
      <c r="L1220" s="649">
        <v>-1.0</v>
      </c>
      <c r="M1220" s="649">
        <v>-1.0</v>
      </c>
      <c r="N1220" s="649">
        <v>-1.0</v>
      </c>
      <c r="O1220" s="649">
        <v>-1.0</v>
      </c>
      <c r="P1220" s="649">
        <v>-1.0</v>
      </c>
      <c r="Q1220" s="649">
        <v>1.0</v>
      </c>
      <c r="R1220" s="649">
        <v>1.0</v>
      </c>
      <c r="S1220" s="649">
        <v>-1.0</v>
      </c>
      <c r="T1220" s="649">
        <v>13.374</v>
      </c>
      <c r="U1220" s="649">
        <v>14.146</v>
      </c>
      <c r="V1220" s="649">
        <v>14.179</v>
      </c>
    </row>
    <row r="1221">
      <c r="A1221" s="649">
        <v>3627.0</v>
      </c>
      <c r="B1221" s="649">
        <v>0.0</v>
      </c>
      <c r="C1221" s="649">
        <v>8.455</v>
      </c>
      <c r="D1221" s="649">
        <v>3.803</v>
      </c>
      <c r="E1221" s="649">
        <v>22.92</v>
      </c>
      <c r="F1221" s="649">
        <v>16.59</v>
      </c>
      <c r="G1221" s="649">
        <v>0.931</v>
      </c>
      <c r="H1221" s="649">
        <v>26.98</v>
      </c>
      <c r="I1221" s="649">
        <v>27.879</v>
      </c>
      <c r="J1221" s="649">
        <v>21.335</v>
      </c>
      <c r="K1221" s="649">
        <v>1.0</v>
      </c>
      <c r="L1221" s="649">
        <v>-1.0</v>
      </c>
      <c r="M1221" s="649">
        <v>-1.0</v>
      </c>
      <c r="N1221" s="649">
        <v>-1.0</v>
      </c>
      <c r="O1221" s="649">
        <v>-1.0</v>
      </c>
      <c r="P1221" s="649">
        <v>-1.0</v>
      </c>
      <c r="Q1221" s="649">
        <v>1.0</v>
      </c>
      <c r="R1221" s="649">
        <v>1.0</v>
      </c>
      <c r="S1221" s="649">
        <v>-1.0</v>
      </c>
      <c r="T1221" s="649">
        <v>20.259</v>
      </c>
      <c r="U1221" s="649">
        <v>21.43</v>
      </c>
      <c r="V1221" s="649">
        <v>21.5</v>
      </c>
    </row>
    <row r="1222">
      <c r="A1222" s="649">
        <v>3628.0</v>
      </c>
      <c r="B1222" s="649">
        <v>0.0</v>
      </c>
      <c r="C1222" s="649">
        <v>8.455</v>
      </c>
      <c r="D1222" s="649">
        <v>3.803</v>
      </c>
      <c r="E1222" s="649">
        <v>22.92</v>
      </c>
      <c r="F1222" s="649">
        <v>16.59</v>
      </c>
      <c r="G1222" s="649">
        <v>1.079</v>
      </c>
      <c r="H1222" s="649">
        <v>26.98</v>
      </c>
      <c r="I1222" s="649">
        <v>14.669</v>
      </c>
      <c r="J1222" s="649">
        <v>15.625</v>
      </c>
      <c r="K1222" s="649">
        <v>1.0</v>
      </c>
      <c r="L1222" s="649">
        <v>-1.0</v>
      </c>
      <c r="M1222" s="649">
        <v>-1.0</v>
      </c>
      <c r="N1222" s="649">
        <v>-1.0</v>
      </c>
      <c r="O1222" s="649">
        <v>-1.0</v>
      </c>
      <c r="P1222" s="649">
        <v>-1.0</v>
      </c>
      <c r="Q1222" s="649">
        <v>1.0</v>
      </c>
      <c r="R1222" s="649">
        <v>1.0</v>
      </c>
      <c r="S1222" s="649">
        <v>-1.0</v>
      </c>
      <c r="T1222" s="649">
        <v>14.85</v>
      </c>
      <c r="U1222" s="649">
        <v>15.691</v>
      </c>
      <c r="V1222" s="649">
        <v>15.64</v>
      </c>
    </row>
    <row r="1223">
      <c r="A1223" s="649">
        <v>3629.0</v>
      </c>
      <c r="B1223" s="649">
        <v>0.0</v>
      </c>
      <c r="C1223" s="649">
        <v>8.455</v>
      </c>
      <c r="D1223" s="649">
        <v>3.803</v>
      </c>
      <c r="E1223" s="649">
        <v>22.92</v>
      </c>
      <c r="F1223" s="649">
        <v>16.59</v>
      </c>
      <c r="G1223" s="649">
        <v>3.63</v>
      </c>
      <c r="H1223" s="649">
        <v>2.01</v>
      </c>
      <c r="I1223" s="649">
        <v>19.25</v>
      </c>
      <c r="J1223" s="649">
        <v>64.762</v>
      </c>
      <c r="K1223" s="649">
        <v>0.999</v>
      </c>
      <c r="L1223" s="649">
        <v>-1.0</v>
      </c>
      <c r="M1223" s="649">
        <v>-1.0</v>
      </c>
      <c r="N1223" s="649">
        <v>-1.0</v>
      </c>
      <c r="O1223" s="649">
        <v>-1.0</v>
      </c>
      <c r="P1223" s="649">
        <v>-1.0</v>
      </c>
      <c r="Q1223" s="649">
        <v>1.0</v>
      </c>
      <c r="R1223" s="649">
        <v>1.0</v>
      </c>
      <c r="S1223" s="649">
        <v>-1.0</v>
      </c>
      <c r="T1223" s="649">
        <v>61.487</v>
      </c>
      <c r="U1223" s="649">
        <v>65.064</v>
      </c>
      <c r="V1223" s="649">
        <v>65.031</v>
      </c>
    </row>
    <row r="1224">
      <c r="A1224" s="649">
        <v>3630.0</v>
      </c>
      <c r="B1224" s="649">
        <v>0.0</v>
      </c>
      <c r="C1224" s="649">
        <v>8.458</v>
      </c>
      <c r="D1224" s="649">
        <v>3.803</v>
      </c>
      <c r="E1224" s="649">
        <v>22.92</v>
      </c>
      <c r="F1224" s="649">
        <v>16.59</v>
      </c>
      <c r="G1224" s="649">
        <v>3.601</v>
      </c>
      <c r="H1224" s="649">
        <v>2.01</v>
      </c>
      <c r="I1224" s="649">
        <v>19.333</v>
      </c>
      <c r="J1224" s="649">
        <v>66.41</v>
      </c>
      <c r="K1224" s="649">
        <v>1.0</v>
      </c>
      <c r="L1224" s="649">
        <v>-1.0</v>
      </c>
      <c r="M1224" s="649">
        <v>-1.0</v>
      </c>
      <c r="N1224" s="649">
        <v>-1.0</v>
      </c>
      <c r="O1224" s="649">
        <v>-1.0</v>
      </c>
      <c r="P1224" s="649">
        <v>-1.0</v>
      </c>
      <c r="Q1224" s="649">
        <v>1.0</v>
      </c>
      <c r="R1224" s="649">
        <v>1.0</v>
      </c>
      <c r="S1224" s="649">
        <v>-1.0</v>
      </c>
      <c r="T1224" s="649">
        <v>62.963</v>
      </c>
      <c r="U1224" s="649">
        <v>66.669</v>
      </c>
      <c r="V1224" s="649">
        <v>66.581</v>
      </c>
    </row>
    <row r="1225">
      <c r="A1225" s="649">
        <v>3631.0</v>
      </c>
      <c r="B1225" s="649">
        <v>0.0</v>
      </c>
      <c r="C1225" s="649">
        <v>8.455</v>
      </c>
      <c r="D1225" s="649">
        <v>3.803</v>
      </c>
      <c r="E1225" s="649">
        <v>22.92</v>
      </c>
      <c r="F1225" s="649">
        <v>16.59</v>
      </c>
      <c r="G1225" s="649">
        <v>3.634</v>
      </c>
      <c r="H1225" s="649">
        <v>2.01</v>
      </c>
      <c r="I1225" s="649">
        <v>19.388</v>
      </c>
      <c r="J1225" s="649">
        <v>64.622</v>
      </c>
      <c r="K1225" s="649">
        <v>1.0</v>
      </c>
      <c r="L1225" s="649">
        <v>-1.0</v>
      </c>
      <c r="M1225" s="649">
        <v>-1.0</v>
      </c>
      <c r="N1225" s="649">
        <v>-1.0</v>
      </c>
      <c r="O1225" s="649">
        <v>-1.0</v>
      </c>
      <c r="P1225" s="649">
        <v>-1.0</v>
      </c>
      <c r="Q1225" s="649">
        <v>1.0</v>
      </c>
      <c r="R1225" s="649">
        <v>1.0</v>
      </c>
      <c r="S1225" s="649">
        <v>-1.0</v>
      </c>
      <c r="T1225" s="649">
        <v>61.27</v>
      </c>
      <c r="U1225" s="649">
        <v>64.893</v>
      </c>
      <c r="V1225" s="649">
        <v>64.916</v>
      </c>
    </row>
    <row r="1226">
      <c r="A1226" s="649">
        <v>3632.0</v>
      </c>
      <c r="B1226" s="649">
        <v>0.0</v>
      </c>
      <c r="C1226" s="649">
        <v>8.458</v>
      </c>
      <c r="D1226" s="649">
        <v>3.803</v>
      </c>
      <c r="E1226" s="649">
        <v>22.92</v>
      </c>
      <c r="F1226" s="649">
        <v>16.59</v>
      </c>
      <c r="G1226" s="649">
        <v>3.539</v>
      </c>
      <c r="H1226" s="649">
        <v>2.01</v>
      </c>
      <c r="I1226" s="649">
        <v>19.216</v>
      </c>
      <c r="J1226" s="649">
        <v>58.678</v>
      </c>
      <c r="K1226" s="649">
        <v>1.0</v>
      </c>
      <c r="L1226" s="649">
        <v>-1.0</v>
      </c>
      <c r="M1226" s="649">
        <v>-1.0</v>
      </c>
      <c r="N1226" s="649">
        <v>-1.0</v>
      </c>
      <c r="O1226" s="649">
        <v>-1.0</v>
      </c>
      <c r="P1226" s="649">
        <v>-1.0</v>
      </c>
      <c r="Q1226" s="649">
        <v>1.0</v>
      </c>
      <c r="R1226" s="649">
        <v>1.0</v>
      </c>
      <c r="S1226" s="649">
        <v>-1.0</v>
      </c>
      <c r="T1226" s="649">
        <v>55.66</v>
      </c>
      <c r="U1226" s="649">
        <v>58.973</v>
      </c>
      <c r="V1226" s="649">
        <v>59.154</v>
      </c>
    </row>
    <row r="1227">
      <c r="A1227" s="649">
        <v>3633.0</v>
      </c>
      <c r="B1227" s="649">
        <v>0.0</v>
      </c>
      <c r="C1227" s="649">
        <v>8.455</v>
      </c>
      <c r="D1227" s="649">
        <v>3.803</v>
      </c>
      <c r="E1227" s="649">
        <v>22.92</v>
      </c>
      <c r="F1227" s="649">
        <v>16.59</v>
      </c>
      <c r="G1227" s="649">
        <v>1.396</v>
      </c>
      <c r="H1227" s="649">
        <v>2.01</v>
      </c>
      <c r="I1227" s="649">
        <v>14.607</v>
      </c>
      <c r="J1227" s="649">
        <v>19.662</v>
      </c>
      <c r="K1227" s="649">
        <v>1.0</v>
      </c>
      <c r="L1227" s="649">
        <v>-1.0</v>
      </c>
      <c r="M1227" s="649">
        <v>-1.0</v>
      </c>
      <c r="N1227" s="649">
        <v>-1.0</v>
      </c>
      <c r="O1227" s="649">
        <v>-1.0</v>
      </c>
      <c r="P1227" s="649">
        <v>-1.0</v>
      </c>
      <c r="Q1227" s="649">
        <v>1.0</v>
      </c>
      <c r="R1227" s="649">
        <v>1.0</v>
      </c>
      <c r="S1227" s="649">
        <v>-1.0</v>
      </c>
      <c r="T1227" s="649">
        <v>18.639</v>
      </c>
      <c r="U1227" s="649">
        <v>19.744</v>
      </c>
      <c r="V1227" s="649">
        <v>19.714</v>
      </c>
    </row>
    <row r="1228">
      <c r="A1228" s="649">
        <v>3634.0</v>
      </c>
      <c r="B1228" s="649">
        <v>0.0</v>
      </c>
      <c r="C1228" s="649">
        <v>8.455</v>
      </c>
      <c r="D1228" s="649">
        <v>3.803</v>
      </c>
      <c r="E1228" s="649">
        <v>22.92</v>
      </c>
      <c r="F1228" s="649">
        <v>16.59</v>
      </c>
      <c r="G1228" s="649">
        <v>1.404</v>
      </c>
      <c r="H1228" s="649">
        <v>2.01</v>
      </c>
      <c r="I1228" s="649">
        <v>9.827</v>
      </c>
      <c r="J1228" s="649">
        <v>12.567</v>
      </c>
      <c r="K1228" s="649">
        <v>0.982</v>
      </c>
      <c r="L1228" s="649">
        <v>-1.0</v>
      </c>
      <c r="M1228" s="649">
        <v>-1.0</v>
      </c>
      <c r="N1228" s="649">
        <v>-1.0</v>
      </c>
      <c r="O1228" s="649">
        <v>-1.0</v>
      </c>
      <c r="P1228" s="649">
        <v>-1.0</v>
      </c>
      <c r="Q1228" s="649">
        <v>1.0</v>
      </c>
      <c r="R1228" s="649">
        <v>1.0</v>
      </c>
      <c r="S1228" s="649">
        <v>-1.0</v>
      </c>
      <c r="T1228" s="649">
        <v>11.961</v>
      </c>
      <c r="U1228" s="649">
        <v>12.661</v>
      </c>
      <c r="V1228" s="649">
        <v>12.693</v>
      </c>
    </row>
    <row r="1229">
      <c r="A1229" s="649">
        <v>3635.0</v>
      </c>
      <c r="B1229" s="649">
        <v>0.0</v>
      </c>
      <c r="C1229" s="649">
        <v>8.455</v>
      </c>
      <c r="D1229" s="649">
        <v>3.803</v>
      </c>
      <c r="E1229" s="649">
        <v>22.92</v>
      </c>
      <c r="F1229" s="649">
        <v>16.59</v>
      </c>
      <c r="G1229" s="649">
        <v>2.453</v>
      </c>
      <c r="H1229" s="649">
        <v>2.01</v>
      </c>
      <c r="I1229" s="649">
        <v>9.911</v>
      </c>
      <c r="J1229" s="649">
        <v>23.836</v>
      </c>
      <c r="K1229" s="649">
        <v>1.001</v>
      </c>
      <c r="L1229" s="649">
        <v>-1.0</v>
      </c>
      <c r="M1229" s="649">
        <v>-1.0</v>
      </c>
      <c r="N1229" s="649">
        <v>-1.0</v>
      </c>
      <c r="O1229" s="649">
        <v>1.0</v>
      </c>
      <c r="P1229" s="649">
        <v>-1.0</v>
      </c>
      <c r="Q1229" s="649">
        <v>1.0</v>
      </c>
      <c r="R1229" s="649">
        <v>1.0</v>
      </c>
      <c r="S1229" s="649">
        <v>-1.0</v>
      </c>
      <c r="T1229" s="649">
        <v>22.633</v>
      </c>
      <c r="U1229" s="649">
        <v>23.958</v>
      </c>
      <c r="V1229" s="649">
        <v>23.887</v>
      </c>
    </row>
    <row r="1230">
      <c r="A1230" s="649">
        <v>3637.0</v>
      </c>
      <c r="B1230" s="649">
        <v>0.0</v>
      </c>
      <c r="C1230" s="649">
        <v>8.455</v>
      </c>
      <c r="D1230" s="649">
        <v>3.803</v>
      </c>
      <c r="E1230" s="649">
        <v>22.92</v>
      </c>
      <c r="F1230" s="649">
        <v>16.59</v>
      </c>
      <c r="G1230" s="649">
        <v>0.692</v>
      </c>
      <c r="H1230" s="649">
        <v>2.01</v>
      </c>
      <c r="I1230" s="649">
        <v>19.446</v>
      </c>
      <c r="J1230" s="649">
        <v>13.267</v>
      </c>
      <c r="K1230" s="649">
        <v>0.964</v>
      </c>
      <c r="L1230" s="649">
        <v>-1.0</v>
      </c>
      <c r="M1230" s="649">
        <v>-1.0</v>
      </c>
      <c r="N1230" s="649">
        <v>-1.0</v>
      </c>
      <c r="O1230" s="649">
        <v>-1.0</v>
      </c>
      <c r="P1230" s="649">
        <v>-1.0</v>
      </c>
      <c r="Q1230" s="649">
        <v>1.0</v>
      </c>
      <c r="R1230" s="649">
        <v>1.0</v>
      </c>
      <c r="S1230" s="649">
        <v>-1.0</v>
      </c>
      <c r="T1230" s="649">
        <v>12.547</v>
      </c>
      <c r="U1230" s="649">
        <v>13.297</v>
      </c>
      <c r="V1230" s="649">
        <v>13.278</v>
      </c>
    </row>
    <row r="1231">
      <c r="A1231" s="649">
        <v>3641.0</v>
      </c>
      <c r="B1231" s="649">
        <v>0.0</v>
      </c>
      <c r="C1231" s="649">
        <v>8.455</v>
      </c>
      <c r="D1231" s="649">
        <v>3.803</v>
      </c>
      <c r="E1231" s="649">
        <v>22.92</v>
      </c>
      <c r="F1231" s="649">
        <v>12.46</v>
      </c>
      <c r="G1231" s="649">
        <v>1.355</v>
      </c>
      <c r="H1231" s="649">
        <v>1.01</v>
      </c>
      <c r="I1231" s="649">
        <v>9.855</v>
      </c>
      <c r="J1231" s="649">
        <v>12.881</v>
      </c>
      <c r="K1231" s="649">
        <v>1.0</v>
      </c>
      <c r="L1231" s="649">
        <v>-1.0</v>
      </c>
      <c r="M1231" s="649">
        <v>-1.0</v>
      </c>
      <c r="N1231" s="649">
        <v>-1.0</v>
      </c>
      <c r="O1231" s="649">
        <v>-1.0</v>
      </c>
      <c r="P1231" s="649">
        <v>-1.0</v>
      </c>
      <c r="Q1231" s="649">
        <v>1.0</v>
      </c>
      <c r="R1231" s="649">
        <v>1.0</v>
      </c>
      <c r="S1231" s="649">
        <v>-1.0</v>
      </c>
      <c r="T1231" s="649">
        <v>12.215</v>
      </c>
      <c r="U1231" s="649">
        <v>12.937</v>
      </c>
      <c r="V1231" s="649">
        <v>12.931</v>
      </c>
    </row>
    <row r="1232">
      <c r="A1232" s="649">
        <v>3642.0</v>
      </c>
      <c r="B1232" s="649">
        <v>0.0</v>
      </c>
      <c r="C1232" s="649">
        <v>8.455</v>
      </c>
      <c r="D1232" s="649">
        <v>3.803</v>
      </c>
      <c r="E1232" s="649">
        <v>22.92</v>
      </c>
      <c r="F1232" s="649">
        <v>12.46</v>
      </c>
      <c r="G1232" s="649">
        <v>2.412</v>
      </c>
      <c r="H1232" s="649">
        <v>1.01</v>
      </c>
      <c r="I1232" s="649">
        <v>19.383</v>
      </c>
      <c r="J1232" s="649">
        <v>44.262</v>
      </c>
      <c r="K1232" s="649">
        <v>-1.001</v>
      </c>
      <c r="L1232" s="649">
        <v>-1.0</v>
      </c>
      <c r="M1232" s="649">
        <v>-1.0</v>
      </c>
      <c r="N1232" s="649">
        <v>-1.0</v>
      </c>
      <c r="O1232" s="649">
        <v>1.0</v>
      </c>
      <c r="P1232" s="649">
        <v>-1.0</v>
      </c>
      <c r="Q1232" s="649">
        <v>-1.0</v>
      </c>
      <c r="R1232" s="649">
        <v>1.0</v>
      </c>
      <c r="S1232" s="649">
        <v>-1.0</v>
      </c>
      <c r="T1232" s="649">
        <v>41.826</v>
      </c>
      <c r="U1232" s="649">
        <v>44.34</v>
      </c>
      <c r="V1232" s="649">
        <v>44.392</v>
      </c>
    </row>
    <row r="1233">
      <c r="A1233" s="649">
        <v>3643.0</v>
      </c>
      <c r="B1233" s="649">
        <v>0.0</v>
      </c>
      <c r="C1233" s="649">
        <v>8.455</v>
      </c>
      <c r="D1233" s="649">
        <v>3.803</v>
      </c>
      <c r="E1233" s="649">
        <v>22.92</v>
      </c>
      <c r="F1233" s="649">
        <v>12.46</v>
      </c>
      <c r="G1233" s="649">
        <v>0.729</v>
      </c>
      <c r="H1233" s="649">
        <v>1.01</v>
      </c>
      <c r="I1233" s="649">
        <v>28.262</v>
      </c>
      <c r="J1233" s="649">
        <v>19.178</v>
      </c>
      <c r="K1233" s="649">
        <v>1.0</v>
      </c>
      <c r="L1233" s="649">
        <v>-1.0</v>
      </c>
      <c r="M1233" s="649">
        <v>-1.0</v>
      </c>
      <c r="N1233" s="649">
        <v>-1.0</v>
      </c>
      <c r="O1233" s="649">
        <v>-1.0</v>
      </c>
      <c r="P1233" s="649">
        <v>-1.0</v>
      </c>
      <c r="Q1233" s="649">
        <v>1.0</v>
      </c>
      <c r="R1233" s="649">
        <v>1.0</v>
      </c>
      <c r="S1233" s="649">
        <v>-1.0</v>
      </c>
      <c r="T1233" s="649">
        <v>18.092</v>
      </c>
      <c r="U1233" s="649">
        <v>19.196</v>
      </c>
      <c r="V1233" s="649">
        <v>19.23</v>
      </c>
    </row>
    <row r="1234">
      <c r="A1234" s="649">
        <v>3646.0</v>
      </c>
      <c r="B1234" s="649">
        <v>0.0</v>
      </c>
      <c r="C1234" s="649">
        <v>8.454</v>
      </c>
      <c r="D1234" s="649">
        <v>3.803</v>
      </c>
      <c r="E1234" s="649">
        <v>22.92</v>
      </c>
      <c r="F1234" s="649">
        <v>12.46</v>
      </c>
      <c r="G1234" s="649">
        <v>0.914</v>
      </c>
      <c r="H1234" s="649">
        <v>26.98</v>
      </c>
      <c r="I1234" s="649">
        <v>28.969</v>
      </c>
      <c r="J1234" s="649">
        <v>25.832</v>
      </c>
      <c r="K1234" s="649">
        <v>1.0</v>
      </c>
      <c r="L1234" s="649">
        <v>-1.0</v>
      </c>
      <c r="M1234" s="649">
        <v>-1.0</v>
      </c>
      <c r="N1234" s="649">
        <v>-1.0</v>
      </c>
      <c r="O1234" s="649">
        <v>-1.0</v>
      </c>
      <c r="P1234" s="649">
        <v>-1.0</v>
      </c>
      <c r="Q1234" s="649">
        <v>1.0</v>
      </c>
      <c r="R1234" s="649">
        <v>1.0</v>
      </c>
      <c r="S1234" s="649">
        <v>-1.0</v>
      </c>
      <c r="T1234" s="649">
        <v>24.354</v>
      </c>
      <c r="U1234" s="649">
        <v>25.847</v>
      </c>
      <c r="V1234" s="649">
        <v>25.854</v>
      </c>
    </row>
    <row r="1235">
      <c r="A1235" s="649">
        <v>3647.0</v>
      </c>
      <c r="B1235" s="649">
        <v>0.0</v>
      </c>
      <c r="C1235" s="649">
        <v>8.455</v>
      </c>
      <c r="D1235" s="649">
        <v>3.803</v>
      </c>
      <c r="E1235" s="649">
        <v>22.92</v>
      </c>
      <c r="F1235" s="649">
        <v>12.46</v>
      </c>
      <c r="G1235" s="649">
        <v>0.922</v>
      </c>
      <c r="H1235" s="649">
        <v>26.98</v>
      </c>
      <c r="I1235" s="649">
        <v>14.695</v>
      </c>
      <c r="J1235" s="649">
        <v>12.222</v>
      </c>
      <c r="K1235" s="649">
        <v>1.0</v>
      </c>
      <c r="L1235" s="649">
        <v>-1.0</v>
      </c>
      <c r="M1235" s="649">
        <v>-1.0</v>
      </c>
      <c r="N1235" s="649">
        <v>-1.0</v>
      </c>
      <c r="O1235" s="649">
        <v>-1.0</v>
      </c>
      <c r="P1235" s="649">
        <v>-1.0</v>
      </c>
      <c r="Q1235" s="649">
        <v>1.0</v>
      </c>
      <c r="R1235" s="649">
        <v>1.0</v>
      </c>
      <c r="S1235" s="649">
        <v>-1.0</v>
      </c>
      <c r="T1235" s="649">
        <v>11.58</v>
      </c>
      <c r="U1235" s="649">
        <v>12.27</v>
      </c>
      <c r="V1235" s="649">
        <v>12.311</v>
      </c>
    </row>
    <row r="1236">
      <c r="A1236" s="649">
        <v>3648.0</v>
      </c>
      <c r="B1236" s="649">
        <v>0.0</v>
      </c>
      <c r="C1236" s="649">
        <v>8.455</v>
      </c>
      <c r="D1236" s="649">
        <v>3.803</v>
      </c>
      <c r="E1236" s="649">
        <v>22.92</v>
      </c>
      <c r="F1236" s="649">
        <v>12.46</v>
      </c>
      <c r="G1236" s="649">
        <v>3.617</v>
      </c>
      <c r="H1236" s="649">
        <v>2.01</v>
      </c>
      <c r="I1236" s="649">
        <v>14.68</v>
      </c>
      <c r="J1236" s="649">
        <v>51.137</v>
      </c>
      <c r="K1236" s="649">
        <v>1.0</v>
      </c>
      <c r="L1236" s="649">
        <v>-1.0</v>
      </c>
      <c r="M1236" s="649">
        <v>-1.0</v>
      </c>
      <c r="N1236" s="649">
        <v>-1.0</v>
      </c>
      <c r="O1236" s="649">
        <v>-1.0</v>
      </c>
      <c r="P1236" s="649">
        <v>-1.0</v>
      </c>
      <c r="Q1236" s="649">
        <v>1.0</v>
      </c>
      <c r="R1236" s="649">
        <v>1.0</v>
      </c>
      <c r="S1236" s="649">
        <v>-1.0</v>
      </c>
      <c r="T1236" s="649">
        <v>48.382</v>
      </c>
      <c r="U1236" s="649">
        <v>51.28</v>
      </c>
      <c r="V1236" s="649">
        <v>51.275</v>
      </c>
    </row>
    <row r="1237">
      <c r="A1237" s="649">
        <v>3649.0</v>
      </c>
      <c r="B1237" s="649">
        <v>0.0</v>
      </c>
      <c r="C1237" s="649">
        <v>8.455</v>
      </c>
      <c r="D1237" s="649">
        <v>3.803</v>
      </c>
      <c r="E1237" s="649">
        <v>22.92</v>
      </c>
      <c r="F1237" s="649">
        <v>12.46</v>
      </c>
      <c r="G1237" s="649">
        <v>3.709</v>
      </c>
      <c r="H1237" s="649">
        <v>2.01</v>
      </c>
      <c r="I1237" s="649">
        <v>14.69</v>
      </c>
      <c r="J1237" s="649">
        <v>53.359</v>
      </c>
      <c r="K1237" s="649">
        <v>0.993</v>
      </c>
      <c r="L1237" s="649">
        <v>-1.0</v>
      </c>
      <c r="M1237" s="649">
        <v>-1.0</v>
      </c>
      <c r="N1237" s="649">
        <v>-1.0</v>
      </c>
      <c r="O1237" s="649">
        <v>-1.0</v>
      </c>
      <c r="P1237" s="649">
        <v>-1.0</v>
      </c>
      <c r="Q1237" s="649">
        <v>1.0</v>
      </c>
      <c r="R1237" s="649">
        <v>1.0</v>
      </c>
      <c r="S1237" s="649">
        <v>-1.0</v>
      </c>
      <c r="T1237" s="649">
        <v>50.398</v>
      </c>
      <c r="U1237" s="649">
        <v>53.476</v>
      </c>
      <c r="V1237" s="649">
        <v>53.438</v>
      </c>
    </row>
    <row r="1238">
      <c r="A1238" s="649">
        <v>3650.0</v>
      </c>
      <c r="B1238" s="649">
        <v>0.0</v>
      </c>
      <c r="C1238" s="649">
        <v>8.455</v>
      </c>
      <c r="D1238" s="649">
        <v>3.803</v>
      </c>
      <c r="E1238" s="649">
        <v>22.92</v>
      </c>
      <c r="F1238" s="649">
        <v>12.46</v>
      </c>
      <c r="G1238" s="649">
        <v>3.638</v>
      </c>
      <c r="H1238" s="649">
        <v>2.01</v>
      </c>
      <c r="I1238" s="649">
        <v>14.766</v>
      </c>
      <c r="J1238" s="649">
        <v>52.478</v>
      </c>
      <c r="K1238" s="649">
        <v>0.993</v>
      </c>
      <c r="L1238" s="649">
        <v>-1.0</v>
      </c>
      <c r="M1238" s="649">
        <v>-1.0</v>
      </c>
      <c r="N1238" s="649">
        <v>-1.0</v>
      </c>
      <c r="O1238" s="649">
        <v>-1.0</v>
      </c>
      <c r="P1238" s="649">
        <v>-1.0</v>
      </c>
      <c r="Q1238" s="649">
        <v>1.0</v>
      </c>
      <c r="R1238" s="649">
        <v>1.0</v>
      </c>
      <c r="S1238" s="649">
        <v>-1.0</v>
      </c>
      <c r="T1238" s="649">
        <v>49.502</v>
      </c>
      <c r="U1238" s="649">
        <v>52.592</v>
      </c>
      <c r="V1238" s="649">
        <v>52.563</v>
      </c>
    </row>
    <row r="1239">
      <c r="A1239" s="649">
        <v>3651.0</v>
      </c>
      <c r="B1239" s="649">
        <v>0.0</v>
      </c>
      <c r="C1239" s="649">
        <v>8.455</v>
      </c>
      <c r="D1239" s="649">
        <v>3.803</v>
      </c>
      <c r="E1239" s="649">
        <v>22.92</v>
      </c>
      <c r="F1239" s="649">
        <v>12.46</v>
      </c>
      <c r="G1239" s="649">
        <v>3.648</v>
      </c>
      <c r="H1239" s="649">
        <v>2.01</v>
      </c>
      <c r="I1239" s="649">
        <v>14.698</v>
      </c>
      <c r="J1239" s="649">
        <v>51.1</v>
      </c>
      <c r="K1239" s="649">
        <v>0.995</v>
      </c>
      <c r="L1239" s="649">
        <v>-1.0</v>
      </c>
      <c r="M1239" s="649">
        <v>-1.0</v>
      </c>
      <c r="N1239" s="649">
        <v>-1.0</v>
      </c>
      <c r="O1239" s="649">
        <v>-1.0</v>
      </c>
      <c r="P1239" s="649">
        <v>-1.0</v>
      </c>
      <c r="Q1239" s="649">
        <v>1.0</v>
      </c>
      <c r="R1239" s="649">
        <v>1.0</v>
      </c>
      <c r="S1239" s="649">
        <v>-1.0</v>
      </c>
      <c r="T1239" s="649">
        <v>48.265</v>
      </c>
      <c r="U1239" s="649">
        <v>51.233</v>
      </c>
      <c r="V1239" s="649">
        <v>51.271</v>
      </c>
    </row>
    <row r="1240">
      <c r="A1240" s="649">
        <v>3652.0</v>
      </c>
      <c r="B1240" s="649">
        <v>0.0</v>
      </c>
      <c r="C1240" s="649">
        <v>8.455</v>
      </c>
      <c r="D1240" s="649">
        <v>3.803</v>
      </c>
      <c r="E1240" s="649">
        <v>22.92</v>
      </c>
      <c r="F1240" s="649">
        <v>12.46</v>
      </c>
      <c r="G1240" s="649">
        <v>1.237</v>
      </c>
      <c r="H1240" s="649">
        <v>2.01</v>
      </c>
      <c r="I1240" s="649">
        <v>9.867</v>
      </c>
      <c r="J1240" s="649">
        <v>11.904</v>
      </c>
      <c r="K1240" s="649">
        <v>0.981</v>
      </c>
      <c r="L1240" s="649">
        <v>-1.0</v>
      </c>
      <c r="M1240" s="649">
        <v>-1.0</v>
      </c>
      <c r="N1240" s="649">
        <v>-1.0</v>
      </c>
      <c r="O1240" s="649">
        <v>-1.0</v>
      </c>
      <c r="P1240" s="649">
        <v>-1.0</v>
      </c>
      <c r="Q1240" s="649">
        <v>1.0</v>
      </c>
      <c r="R1240" s="649">
        <v>1.0</v>
      </c>
      <c r="S1240" s="649">
        <v>-1.0</v>
      </c>
      <c r="T1240" s="649">
        <v>11.259</v>
      </c>
      <c r="U1240" s="649">
        <v>11.951</v>
      </c>
      <c r="V1240" s="649">
        <v>11.935</v>
      </c>
    </row>
    <row r="1241">
      <c r="A1241" s="649">
        <v>3653.0</v>
      </c>
      <c r="B1241" s="649">
        <v>0.0</v>
      </c>
      <c r="C1241" s="649">
        <v>8.455</v>
      </c>
      <c r="D1241" s="649">
        <v>3.803</v>
      </c>
      <c r="E1241" s="649">
        <v>22.92</v>
      </c>
      <c r="F1241" s="649">
        <v>12.46</v>
      </c>
      <c r="G1241" s="649">
        <v>1.215</v>
      </c>
      <c r="H1241" s="649">
        <v>2.01</v>
      </c>
      <c r="I1241" s="649">
        <v>6.995</v>
      </c>
      <c r="J1241" s="649">
        <v>8.302</v>
      </c>
      <c r="K1241" s="649">
        <v>1.0</v>
      </c>
      <c r="L1241" s="649">
        <v>-1.0</v>
      </c>
      <c r="M1241" s="649">
        <v>-1.0</v>
      </c>
      <c r="N1241" s="649">
        <v>-1.0</v>
      </c>
      <c r="O1241" s="649">
        <v>-1.0</v>
      </c>
      <c r="P1241" s="649">
        <v>-1.0</v>
      </c>
      <c r="Q1241" s="649">
        <v>1.0</v>
      </c>
      <c r="R1241" s="649">
        <v>1.0</v>
      </c>
      <c r="S1241" s="649">
        <v>-1.0</v>
      </c>
      <c r="T1241" s="649">
        <v>7.878</v>
      </c>
      <c r="U1241" s="649">
        <v>8.356</v>
      </c>
      <c r="V1241" s="649">
        <v>8.331</v>
      </c>
    </row>
    <row r="1242">
      <c r="A1242" s="649">
        <v>3654.0</v>
      </c>
      <c r="B1242" s="649">
        <v>0.0</v>
      </c>
      <c r="C1242" s="649">
        <v>8.455</v>
      </c>
      <c r="D1242" s="649">
        <v>3.803</v>
      </c>
      <c r="E1242" s="649">
        <v>22.92</v>
      </c>
      <c r="F1242" s="649">
        <v>12.46</v>
      </c>
      <c r="G1242" s="649">
        <v>2.42</v>
      </c>
      <c r="H1242" s="649">
        <v>2.01</v>
      </c>
      <c r="I1242" s="649">
        <v>9.908</v>
      </c>
      <c r="J1242" s="649">
        <v>23.42</v>
      </c>
      <c r="K1242" s="649">
        <v>-1.0</v>
      </c>
      <c r="L1242" s="649">
        <v>-1.0</v>
      </c>
      <c r="M1242" s="649">
        <v>-1.0</v>
      </c>
      <c r="N1242" s="649">
        <v>-1.0</v>
      </c>
      <c r="O1242" s="649">
        <v>1.0</v>
      </c>
      <c r="P1242" s="649">
        <v>-1.0</v>
      </c>
      <c r="Q1242" s="649">
        <v>-1.0</v>
      </c>
      <c r="R1242" s="649">
        <v>1.0</v>
      </c>
      <c r="S1242" s="649">
        <v>-1.0</v>
      </c>
      <c r="T1242" s="649">
        <v>22.151</v>
      </c>
      <c r="U1242" s="649">
        <v>23.517</v>
      </c>
      <c r="V1242" s="649">
        <v>23.477</v>
      </c>
    </row>
    <row r="1243">
      <c r="A1243" s="649">
        <v>3655.0</v>
      </c>
      <c r="B1243" s="649">
        <v>0.0</v>
      </c>
      <c r="C1243" s="649">
        <v>8.455</v>
      </c>
      <c r="D1243" s="649">
        <v>3.803</v>
      </c>
      <c r="E1243" s="649">
        <v>22.92</v>
      </c>
      <c r="F1243" s="649">
        <v>12.46</v>
      </c>
      <c r="G1243" s="649">
        <v>0.619</v>
      </c>
      <c r="H1243" s="649">
        <v>2.01</v>
      </c>
      <c r="I1243" s="649">
        <v>14.619</v>
      </c>
      <c r="J1243" s="649">
        <v>8.72</v>
      </c>
      <c r="K1243" s="649">
        <v>0.995</v>
      </c>
      <c r="L1243" s="649">
        <v>-1.0</v>
      </c>
      <c r="M1243" s="649">
        <v>-1.0</v>
      </c>
      <c r="N1243" s="649">
        <v>-1.0</v>
      </c>
      <c r="O1243" s="649">
        <v>-1.0</v>
      </c>
      <c r="P1243" s="649">
        <v>-1.0</v>
      </c>
      <c r="Q1243" s="649">
        <v>1.0</v>
      </c>
      <c r="R1243" s="649">
        <v>1.0</v>
      </c>
      <c r="S1243" s="649">
        <v>-1.0</v>
      </c>
      <c r="T1243" s="649">
        <v>8.239</v>
      </c>
      <c r="U1243" s="649">
        <v>8.746</v>
      </c>
      <c r="V1243" s="649">
        <v>8.743</v>
      </c>
    </row>
    <row r="1244">
      <c r="A1244" s="649">
        <v>3657.0</v>
      </c>
      <c r="B1244" s="649">
        <v>0.0</v>
      </c>
      <c r="C1244" s="649">
        <v>8.458</v>
      </c>
      <c r="D1244" s="649">
        <v>3.803</v>
      </c>
      <c r="E1244" s="649">
        <v>22.92</v>
      </c>
      <c r="F1244" s="649">
        <v>16.59</v>
      </c>
      <c r="G1244" s="649">
        <v>0.673</v>
      </c>
      <c r="H1244" s="649">
        <v>1.01</v>
      </c>
      <c r="I1244" s="649">
        <v>15.853</v>
      </c>
      <c r="J1244" s="649">
        <v>5.384</v>
      </c>
      <c r="K1244" s="649">
        <v>1.0</v>
      </c>
      <c r="L1244" s="649">
        <v>-1.0</v>
      </c>
      <c r="M1244" s="649">
        <v>-1.0</v>
      </c>
      <c r="N1244" s="649">
        <v>-1.0</v>
      </c>
      <c r="O1244" s="649">
        <v>-1.0</v>
      </c>
      <c r="P1244" s="649">
        <v>-1.0</v>
      </c>
      <c r="Q1244" s="649">
        <v>1.0</v>
      </c>
      <c r="R1244" s="649">
        <v>1.0</v>
      </c>
      <c r="S1244" s="649">
        <v>-1.0</v>
      </c>
      <c r="T1244" s="649">
        <v>5.167</v>
      </c>
      <c r="U1244" s="649">
        <v>5.481</v>
      </c>
      <c r="V1244" s="649">
        <v>5.71</v>
      </c>
    </row>
    <row r="1245">
      <c r="A1245" s="649">
        <v>3658.0</v>
      </c>
      <c r="B1245" s="649">
        <v>0.0</v>
      </c>
      <c r="C1245" s="649">
        <v>8.455</v>
      </c>
      <c r="D1245" s="649">
        <v>3.803</v>
      </c>
      <c r="E1245" s="649">
        <v>22.92</v>
      </c>
      <c r="F1245" s="649">
        <v>16.59</v>
      </c>
      <c r="G1245" s="649">
        <v>3.688</v>
      </c>
      <c r="H1245" s="649">
        <v>1.01</v>
      </c>
      <c r="I1245" s="650" t="s">
        <v>1165</v>
      </c>
      <c r="J1245" s="649">
        <v>1.0</v>
      </c>
      <c r="K1245" s="649">
        <v>-1.0</v>
      </c>
      <c r="L1245" s="649">
        <v>-1.0</v>
      </c>
      <c r="M1245" s="649">
        <v>-1.0</v>
      </c>
      <c r="N1245" s="649">
        <v>-1.0</v>
      </c>
      <c r="O1245" s="649">
        <v>-1.0</v>
      </c>
      <c r="P1245" s="649">
        <v>1.0</v>
      </c>
      <c r="Q1245" s="649">
        <v>1.0</v>
      </c>
      <c r="R1245" s="649">
        <v>-1.0</v>
      </c>
      <c r="S1245" s="650" t="s">
        <v>1166</v>
      </c>
      <c r="V1245" s="651"/>
    </row>
    <row r="1246">
      <c r="A1246" s="649">
        <v>3659.0</v>
      </c>
      <c r="B1246" s="649">
        <v>0.0</v>
      </c>
      <c r="C1246" s="649">
        <v>8.455</v>
      </c>
      <c r="D1246" s="649">
        <v>3.803</v>
      </c>
      <c r="E1246" s="649">
        <v>22.92</v>
      </c>
      <c r="F1246" s="649">
        <v>16.59</v>
      </c>
      <c r="G1246" s="649">
        <v>3.636</v>
      </c>
      <c r="H1246" s="649">
        <v>1.01</v>
      </c>
      <c r="I1246" s="650" t="s">
        <v>1167</v>
      </c>
      <c r="J1246" s="649">
        <v>0.995</v>
      </c>
      <c r="K1246" s="649">
        <v>-1.0</v>
      </c>
      <c r="L1246" s="649">
        <v>-1.0</v>
      </c>
      <c r="M1246" s="649">
        <v>-1.0</v>
      </c>
      <c r="N1246" s="649">
        <v>-1.0</v>
      </c>
      <c r="O1246" s="649">
        <v>-1.0</v>
      </c>
      <c r="P1246" s="649">
        <v>1.0</v>
      </c>
      <c r="Q1246" s="649">
        <v>1.0</v>
      </c>
      <c r="R1246" s="649">
        <v>-1.0</v>
      </c>
      <c r="S1246" s="650" t="s">
        <v>1168</v>
      </c>
      <c r="V1246" s="651"/>
    </row>
    <row r="1247">
      <c r="A1247" s="649">
        <v>3660.0</v>
      </c>
      <c r="B1247" s="649">
        <v>0.0</v>
      </c>
      <c r="C1247" s="649">
        <v>8.455</v>
      </c>
      <c r="D1247" s="649">
        <v>3.803</v>
      </c>
      <c r="E1247" s="649">
        <v>22.92</v>
      </c>
      <c r="F1247" s="649">
        <v>16.59</v>
      </c>
      <c r="G1247" s="649">
        <v>1.189</v>
      </c>
      <c r="H1247" s="649">
        <v>1.01</v>
      </c>
      <c r="I1247" s="649">
        <v>19.614</v>
      </c>
      <c r="J1247" s="649">
        <v>23.13</v>
      </c>
      <c r="K1247" s="649">
        <v>1.0</v>
      </c>
      <c r="L1247" s="649">
        <v>-1.0</v>
      </c>
      <c r="M1247" s="649">
        <v>-1.0</v>
      </c>
      <c r="N1247" s="649">
        <v>-1.0</v>
      </c>
      <c r="O1247" s="649">
        <v>-1.0</v>
      </c>
      <c r="P1247" s="649">
        <v>-1.0</v>
      </c>
      <c r="Q1247" s="649">
        <v>1.0</v>
      </c>
      <c r="R1247" s="649">
        <v>1.0</v>
      </c>
      <c r="S1247" s="649">
        <v>-1.0</v>
      </c>
      <c r="T1247" s="649">
        <v>21.706</v>
      </c>
      <c r="U1247" s="649">
        <v>23.161</v>
      </c>
      <c r="V1247" s="649">
        <v>23.14</v>
      </c>
    </row>
    <row r="1248">
      <c r="A1248" s="649">
        <v>3661.0</v>
      </c>
      <c r="B1248" s="649">
        <v>0.0</v>
      </c>
      <c r="C1248" s="649">
        <v>8.455</v>
      </c>
      <c r="D1248" s="649">
        <v>3.803</v>
      </c>
      <c r="E1248" s="649">
        <v>22.92</v>
      </c>
      <c r="F1248" s="649">
        <v>16.59</v>
      </c>
      <c r="G1248" s="649">
        <v>1.291</v>
      </c>
      <c r="H1248" s="649">
        <v>1.01</v>
      </c>
      <c r="I1248" s="649">
        <v>9.904</v>
      </c>
      <c r="J1248" s="649">
        <v>11.331</v>
      </c>
      <c r="K1248" s="649">
        <v>0.985</v>
      </c>
      <c r="L1248" s="649">
        <v>-1.0</v>
      </c>
      <c r="M1248" s="649">
        <v>-1.0</v>
      </c>
      <c r="N1248" s="649">
        <v>-1.0</v>
      </c>
      <c r="O1248" s="649">
        <v>-1.0</v>
      </c>
      <c r="P1248" s="649">
        <v>-1.0</v>
      </c>
      <c r="Q1248" s="649">
        <v>1.0</v>
      </c>
      <c r="R1248" s="649">
        <v>1.0</v>
      </c>
      <c r="S1248" s="649">
        <v>-1.0</v>
      </c>
      <c r="T1248" s="649">
        <v>10.699</v>
      </c>
      <c r="U1248" s="649">
        <v>11.408</v>
      </c>
      <c r="V1248" s="649">
        <v>11.477</v>
      </c>
    </row>
    <row r="1249">
      <c r="A1249" s="649">
        <v>3662.0</v>
      </c>
      <c r="B1249" s="649">
        <v>0.0</v>
      </c>
      <c r="C1249" s="649">
        <v>8.455</v>
      </c>
      <c r="D1249" s="649">
        <v>3.803</v>
      </c>
      <c r="E1249" s="649">
        <v>22.92</v>
      </c>
      <c r="F1249" s="649">
        <v>16.59</v>
      </c>
      <c r="G1249" s="649">
        <v>2.432</v>
      </c>
      <c r="H1249" s="649">
        <v>1.01</v>
      </c>
      <c r="I1249" s="649">
        <v>19.415</v>
      </c>
      <c r="J1249" s="649">
        <v>45.352</v>
      </c>
      <c r="K1249" s="649">
        <v>-1.0</v>
      </c>
      <c r="L1249" s="649">
        <v>-1.0</v>
      </c>
      <c r="M1249" s="649">
        <v>-1.0</v>
      </c>
      <c r="N1249" s="649">
        <v>-1.0</v>
      </c>
      <c r="O1249" s="649">
        <v>1.0</v>
      </c>
      <c r="P1249" s="649">
        <v>-1.0</v>
      </c>
      <c r="Q1249" s="649">
        <v>-1.0</v>
      </c>
      <c r="R1249" s="649">
        <v>1.0</v>
      </c>
      <c r="S1249" s="649">
        <v>-1.0</v>
      </c>
      <c r="T1249" s="649">
        <v>42.586</v>
      </c>
      <c r="U1249" s="649">
        <v>45.436</v>
      </c>
      <c r="V1249" s="649">
        <v>45.446</v>
      </c>
    </row>
    <row r="1250">
      <c r="A1250" s="649">
        <v>3664.0</v>
      </c>
      <c r="B1250" s="649">
        <v>0.0</v>
      </c>
      <c r="C1250" s="649">
        <v>8.455</v>
      </c>
      <c r="D1250" s="649">
        <v>3.803</v>
      </c>
      <c r="E1250" s="649">
        <v>22.92</v>
      </c>
      <c r="F1250" s="649">
        <v>16.59</v>
      </c>
      <c r="G1250" s="649">
        <v>0.954</v>
      </c>
      <c r="H1250" s="649">
        <v>26.98</v>
      </c>
      <c r="I1250" s="649">
        <v>28.059</v>
      </c>
      <c r="J1250" s="649">
        <v>25.084</v>
      </c>
      <c r="K1250" s="649">
        <v>1.0</v>
      </c>
      <c r="L1250" s="649">
        <v>-1.0</v>
      </c>
      <c r="M1250" s="649">
        <v>-1.0</v>
      </c>
      <c r="N1250" s="649">
        <v>-1.0</v>
      </c>
      <c r="O1250" s="649">
        <v>-1.0</v>
      </c>
      <c r="P1250" s="649">
        <v>-1.0</v>
      </c>
      <c r="Q1250" s="649">
        <v>1.0</v>
      </c>
      <c r="R1250" s="649">
        <v>1.0</v>
      </c>
      <c r="S1250" s="649">
        <v>-1.0</v>
      </c>
      <c r="T1250" s="649">
        <v>23.509</v>
      </c>
      <c r="U1250" s="649">
        <v>25.103</v>
      </c>
      <c r="V1250" s="649">
        <v>25.143</v>
      </c>
    </row>
    <row r="1251">
      <c r="A1251" s="649">
        <v>3666.0</v>
      </c>
      <c r="B1251" s="649">
        <v>0.0</v>
      </c>
      <c r="C1251" s="649">
        <v>8.455</v>
      </c>
      <c r="D1251" s="649">
        <v>3.803</v>
      </c>
      <c r="E1251" s="649">
        <v>22.92</v>
      </c>
      <c r="F1251" s="649">
        <v>16.59</v>
      </c>
      <c r="G1251" s="649">
        <v>0.85</v>
      </c>
      <c r="H1251" s="649">
        <v>26.98</v>
      </c>
      <c r="I1251" s="649">
        <v>14.658</v>
      </c>
      <c r="J1251" s="649">
        <v>12.142</v>
      </c>
      <c r="K1251" s="649">
        <v>1.0</v>
      </c>
      <c r="L1251" s="649">
        <v>-1.0</v>
      </c>
      <c r="M1251" s="649">
        <v>-1.0</v>
      </c>
      <c r="N1251" s="649">
        <v>-1.0</v>
      </c>
      <c r="O1251" s="649">
        <v>-1.0</v>
      </c>
      <c r="P1251" s="649">
        <v>-1.0</v>
      </c>
      <c r="Q1251" s="649">
        <v>1.0</v>
      </c>
      <c r="R1251" s="649">
        <v>1.0</v>
      </c>
      <c r="S1251" s="649">
        <v>-1.0</v>
      </c>
      <c r="T1251" s="649">
        <v>11.41</v>
      </c>
      <c r="U1251" s="649">
        <v>12.175</v>
      </c>
      <c r="V1251" s="649">
        <v>12.166</v>
      </c>
    </row>
    <row r="1252">
      <c r="A1252" s="649">
        <v>3728.0</v>
      </c>
      <c r="B1252" s="649">
        <v>0.0</v>
      </c>
      <c r="C1252" s="649">
        <v>10.538</v>
      </c>
      <c r="D1252" s="649">
        <v>4.637</v>
      </c>
      <c r="E1252" s="649">
        <v>16.44</v>
      </c>
      <c r="F1252" s="649">
        <v>12.2</v>
      </c>
      <c r="G1252" s="649">
        <v>3.734</v>
      </c>
      <c r="H1252" s="649">
        <v>1.01</v>
      </c>
      <c r="I1252" s="650" t="s">
        <v>1169</v>
      </c>
      <c r="J1252" s="649">
        <v>0.991</v>
      </c>
      <c r="K1252" s="649">
        <v>-1.0</v>
      </c>
      <c r="L1252" s="649">
        <v>-1.0</v>
      </c>
      <c r="M1252" s="649">
        <v>-1.0</v>
      </c>
      <c r="N1252" s="649">
        <v>-1.0</v>
      </c>
      <c r="O1252" s="649">
        <v>-1.0</v>
      </c>
      <c r="P1252" s="649">
        <v>1.0</v>
      </c>
      <c r="Q1252" s="649">
        <v>1.0</v>
      </c>
      <c r="R1252" s="650" t="s">
        <v>1170</v>
      </c>
      <c r="U1252" s="651"/>
      <c r="V1252" s="651"/>
    </row>
    <row r="1253">
      <c r="A1253" s="649">
        <v>3729.0</v>
      </c>
      <c r="B1253" s="649">
        <v>0.0</v>
      </c>
      <c r="C1253" s="649">
        <v>10.538</v>
      </c>
      <c r="D1253" s="649">
        <v>4.637</v>
      </c>
      <c r="E1253" s="649">
        <v>16.44</v>
      </c>
      <c r="F1253" s="649">
        <v>12.2</v>
      </c>
      <c r="G1253" s="649">
        <v>3.418</v>
      </c>
      <c r="H1253" s="649">
        <v>1.01</v>
      </c>
      <c r="I1253" s="649">
        <v>28.89</v>
      </c>
      <c r="J1253" s="649">
        <v>93.343</v>
      </c>
      <c r="K1253" s="649">
        <v>0.992</v>
      </c>
      <c r="L1253" s="649">
        <v>-1.0</v>
      </c>
      <c r="M1253" s="649">
        <v>-1.0</v>
      </c>
      <c r="N1253" s="649">
        <v>-1.0</v>
      </c>
      <c r="O1253" s="649">
        <v>-1.0</v>
      </c>
      <c r="P1253" s="649">
        <v>-1.0</v>
      </c>
      <c r="Q1253" s="649">
        <v>1.0</v>
      </c>
      <c r="R1253" s="649">
        <v>1.0</v>
      </c>
      <c r="S1253" s="649">
        <v>-1.0</v>
      </c>
      <c r="T1253" s="649">
        <v>92.899</v>
      </c>
      <c r="U1253" s="649">
        <v>93.15</v>
      </c>
      <c r="V1253" s="649">
        <v>93.535</v>
      </c>
    </row>
    <row r="1254">
      <c r="A1254" s="649">
        <v>3731.0</v>
      </c>
      <c r="B1254" s="649">
        <v>0.0</v>
      </c>
      <c r="C1254" s="649">
        <v>10.538</v>
      </c>
      <c r="D1254" s="649">
        <v>4.637</v>
      </c>
      <c r="E1254" s="649">
        <v>16.44</v>
      </c>
      <c r="F1254" s="649">
        <v>12.2</v>
      </c>
      <c r="G1254" s="649">
        <v>3.548</v>
      </c>
      <c r="H1254" s="649">
        <v>1.01</v>
      </c>
      <c r="I1254" s="649">
        <v>28.667</v>
      </c>
      <c r="J1254" s="649">
        <v>97.871</v>
      </c>
      <c r="K1254" s="649">
        <v>0.988</v>
      </c>
      <c r="L1254" s="649">
        <v>-1.0</v>
      </c>
      <c r="M1254" s="649">
        <v>-1.0</v>
      </c>
      <c r="N1254" s="649">
        <v>-1.0</v>
      </c>
      <c r="O1254" s="649">
        <v>-1.0</v>
      </c>
      <c r="P1254" s="649">
        <v>-1.0</v>
      </c>
      <c r="Q1254" s="649">
        <v>1.0</v>
      </c>
      <c r="R1254" s="649">
        <v>1.0</v>
      </c>
      <c r="S1254" s="649">
        <v>-1.0</v>
      </c>
      <c r="T1254" s="649">
        <v>97.399</v>
      </c>
      <c r="U1254" s="649">
        <v>97.657</v>
      </c>
      <c r="V1254" s="649">
        <v>98.013</v>
      </c>
    </row>
    <row r="1255">
      <c r="A1255" s="649">
        <v>3732.0</v>
      </c>
      <c r="B1255" s="649">
        <v>0.0</v>
      </c>
      <c r="C1255" s="649">
        <v>10.538</v>
      </c>
      <c r="D1255" s="649">
        <v>4.637</v>
      </c>
      <c r="E1255" s="649">
        <v>16.44</v>
      </c>
      <c r="F1255" s="649">
        <v>12.2</v>
      </c>
      <c r="G1255" s="649">
        <v>1.255</v>
      </c>
      <c r="H1255" s="649">
        <v>1.01</v>
      </c>
      <c r="I1255" s="649">
        <v>14.634</v>
      </c>
      <c r="J1255" s="649">
        <v>15.967</v>
      </c>
      <c r="K1255" s="649">
        <v>0.999</v>
      </c>
      <c r="L1255" s="649">
        <v>-1.0</v>
      </c>
      <c r="M1255" s="649">
        <v>-1.0</v>
      </c>
      <c r="N1255" s="649">
        <v>-1.0</v>
      </c>
      <c r="O1255" s="649">
        <v>-1.0</v>
      </c>
      <c r="P1255" s="649">
        <v>-1.0</v>
      </c>
      <c r="Q1255" s="649">
        <v>1.0</v>
      </c>
      <c r="R1255" s="649">
        <v>1.0</v>
      </c>
      <c r="S1255" s="649">
        <v>-1.0</v>
      </c>
      <c r="T1255" s="649">
        <v>15.96</v>
      </c>
      <c r="U1255" s="649">
        <v>15.987</v>
      </c>
      <c r="V1255" s="649">
        <v>16.134</v>
      </c>
    </row>
    <row r="1256">
      <c r="A1256" s="649">
        <v>3733.0</v>
      </c>
      <c r="B1256" s="649">
        <v>0.0</v>
      </c>
      <c r="C1256" s="649">
        <v>10.538</v>
      </c>
      <c r="D1256" s="649">
        <v>4.637</v>
      </c>
      <c r="E1256" s="649">
        <v>16.44</v>
      </c>
      <c r="F1256" s="649">
        <v>12.2</v>
      </c>
      <c r="G1256" s="649">
        <v>2.715</v>
      </c>
      <c r="H1256" s="649">
        <v>1.01</v>
      </c>
      <c r="I1256" s="649">
        <v>8.013</v>
      </c>
      <c r="J1256" s="649">
        <v>17.59</v>
      </c>
      <c r="K1256" s="649">
        <v>1.0</v>
      </c>
      <c r="L1256" s="649">
        <v>-1.0</v>
      </c>
      <c r="M1256" s="649">
        <v>-1.0</v>
      </c>
      <c r="N1256" s="649">
        <v>-1.0</v>
      </c>
      <c r="O1256" s="649">
        <v>-1.0</v>
      </c>
      <c r="P1256" s="649">
        <v>-1.0</v>
      </c>
      <c r="Q1256" s="649">
        <v>1.0</v>
      </c>
      <c r="R1256" s="649">
        <v>1.0</v>
      </c>
      <c r="S1256" s="649">
        <v>-1.0</v>
      </c>
      <c r="T1256" s="649">
        <v>17.715</v>
      </c>
      <c r="U1256" s="649">
        <v>17.743</v>
      </c>
      <c r="V1256" s="649">
        <v>18.12</v>
      </c>
    </row>
    <row r="1257">
      <c r="A1257" s="649">
        <v>3734.0</v>
      </c>
      <c r="B1257" s="649">
        <v>0.0</v>
      </c>
      <c r="C1257" s="649">
        <v>10.54</v>
      </c>
      <c r="D1257" s="649">
        <v>4.637</v>
      </c>
      <c r="E1257" s="649">
        <v>16.44</v>
      </c>
      <c r="F1257" s="649">
        <v>12.2</v>
      </c>
      <c r="G1257" s="649">
        <v>2.389</v>
      </c>
      <c r="H1257" s="649">
        <v>1.01</v>
      </c>
      <c r="I1257" s="649">
        <v>14.932</v>
      </c>
      <c r="J1257" s="649">
        <v>34.439</v>
      </c>
      <c r="K1257" s="649">
        <v>-1.001</v>
      </c>
      <c r="L1257" s="649">
        <v>-1.0</v>
      </c>
      <c r="M1257" s="649">
        <v>-1.0</v>
      </c>
      <c r="N1257" s="649">
        <v>-1.0</v>
      </c>
      <c r="O1257" s="649">
        <v>1.0</v>
      </c>
      <c r="P1257" s="649">
        <v>-1.0</v>
      </c>
      <c r="Q1257" s="649">
        <v>-1.0</v>
      </c>
      <c r="R1257" s="649">
        <v>1.0</v>
      </c>
      <c r="S1257" s="649">
        <v>-1.0</v>
      </c>
      <c r="T1257" s="649">
        <v>34.366</v>
      </c>
      <c r="U1257" s="649">
        <v>34.413</v>
      </c>
      <c r="V1257" s="649">
        <v>34.522</v>
      </c>
    </row>
    <row r="1258">
      <c r="A1258" s="649">
        <v>3737.0</v>
      </c>
      <c r="B1258" s="649">
        <v>0.0</v>
      </c>
      <c r="C1258" s="649">
        <v>10.538</v>
      </c>
      <c r="D1258" s="649">
        <v>4.637</v>
      </c>
      <c r="E1258" s="649">
        <v>16.44</v>
      </c>
      <c r="F1258" s="649">
        <v>12.2</v>
      </c>
      <c r="G1258" s="649">
        <v>0.599</v>
      </c>
      <c r="H1258" s="649">
        <v>1.01</v>
      </c>
      <c r="I1258" s="649">
        <v>28.425</v>
      </c>
      <c r="J1258" s="649">
        <v>13.901</v>
      </c>
      <c r="K1258" s="649">
        <v>0.998</v>
      </c>
      <c r="L1258" s="649">
        <v>-1.0</v>
      </c>
      <c r="M1258" s="649">
        <v>-1.0</v>
      </c>
      <c r="N1258" s="649">
        <v>-1.0</v>
      </c>
      <c r="O1258" s="649">
        <v>-1.0</v>
      </c>
      <c r="P1258" s="649">
        <v>-1.0</v>
      </c>
      <c r="Q1258" s="649">
        <v>2.0</v>
      </c>
      <c r="R1258" s="649">
        <v>1.0</v>
      </c>
      <c r="S1258" s="649">
        <v>-1.0</v>
      </c>
      <c r="T1258" s="649">
        <v>13.862</v>
      </c>
      <c r="U1258" s="649">
        <v>13.885</v>
      </c>
      <c r="V1258" s="649">
        <v>14.014</v>
      </c>
    </row>
    <row r="1259">
      <c r="A1259" s="649">
        <v>3738.0</v>
      </c>
      <c r="B1259" s="649">
        <v>0.0</v>
      </c>
      <c r="C1259" s="649">
        <v>10.54</v>
      </c>
      <c r="D1259" s="649">
        <v>4.637</v>
      </c>
      <c r="E1259" s="649">
        <v>16.44</v>
      </c>
      <c r="F1259" s="649">
        <v>12.2</v>
      </c>
      <c r="G1259" s="649">
        <v>1.096</v>
      </c>
      <c r="H1259" s="649">
        <v>26.98</v>
      </c>
      <c r="I1259" s="649">
        <v>28.486</v>
      </c>
      <c r="J1259" s="649">
        <v>30.026</v>
      </c>
      <c r="K1259" s="649">
        <v>0.987</v>
      </c>
      <c r="L1259" s="649">
        <v>-1.0</v>
      </c>
      <c r="M1259" s="649">
        <v>-1.0</v>
      </c>
      <c r="N1259" s="649">
        <v>-1.0</v>
      </c>
      <c r="O1259" s="649">
        <v>-1.0</v>
      </c>
      <c r="P1259" s="649">
        <v>-1.0</v>
      </c>
      <c r="Q1259" s="649">
        <v>1.0</v>
      </c>
      <c r="R1259" s="649">
        <v>1.0</v>
      </c>
      <c r="S1259" s="649">
        <v>-1.0</v>
      </c>
      <c r="T1259" s="649">
        <v>29.884</v>
      </c>
      <c r="U1259" s="649">
        <v>29.935</v>
      </c>
      <c r="V1259" s="649">
        <v>30.069</v>
      </c>
    </row>
    <row r="1260">
      <c r="A1260" s="649">
        <v>3739.0</v>
      </c>
      <c r="B1260" s="649">
        <v>0.0</v>
      </c>
      <c r="C1260" s="649">
        <v>10.538</v>
      </c>
      <c r="D1260" s="649">
        <v>4.637</v>
      </c>
      <c r="E1260" s="649">
        <v>16.44</v>
      </c>
      <c r="F1260" s="649">
        <v>12.2</v>
      </c>
      <c r="G1260" s="649">
        <v>1.011</v>
      </c>
      <c r="H1260" s="649">
        <v>26.98</v>
      </c>
      <c r="I1260" s="649">
        <v>19.278</v>
      </c>
      <c r="J1260" s="649">
        <v>15.39</v>
      </c>
      <c r="K1260" s="649">
        <v>0.995</v>
      </c>
      <c r="L1260" s="649">
        <v>-1.0</v>
      </c>
      <c r="M1260" s="649">
        <v>-1.0</v>
      </c>
      <c r="N1260" s="649">
        <v>-1.0</v>
      </c>
      <c r="O1260" s="649">
        <v>-1.0</v>
      </c>
      <c r="P1260" s="649">
        <v>-1.0</v>
      </c>
      <c r="Q1260" s="649">
        <v>1.0</v>
      </c>
      <c r="R1260" s="649">
        <v>1.0</v>
      </c>
      <c r="S1260" s="649">
        <v>-1.0</v>
      </c>
      <c r="T1260" s="649">
        <v>15.38</v>
      </c>
      <c r="U1260" s="649">
        <v>15.401</v>
      </c>
      <c r="V1260" s="649">
        <v>15.606</v>
      </c>
    </row>
    <row r="1261">
      <c r="A1261" s="649">
        <v>3740.0</v>
      </c>
      <c r="B1261" s="649">
        <v>0.0</v>
      </c>
      <c r="C1261" s="649">
        <v>10.538</v>
      </c>
      <c r="D1261" s="649">
        <v>4.637</v>
      </c>
      <c r="E1261" s="649">
        <v>16.44</v>
      </c>
      <c r="F1261" s="649">
        <v>12.2</v>
      </c>
      <c r="G1261" s="649">
        <v>2.218</v>
      </c>
      <c r="H1261" s="649">
        <v>2.01</v>
      </c>
      <c r="I1261" s="649">
        <v>14.618</v>
      </c>
      <c r="J1261" s="649">
        <v>29.783</v>
      </c>
      <c r="K1261" s="649">
        <v>0.976</v>
      </c>
      <c r="L1261" s="649">
        <v>-1.0</v>
      </c>
      <c r="M1261" s="649">
        <v>-1.0</v>
      </c>
      <c r="N1261" s="649">
        <v>-1.0</v>
      </c>
      <c r="O1261" s="649">
        <v>-1.0</v>
      </c>
      <c r="P1261" s="649">
        <v>-1.0</v>
      </c>
      <c r="Q1261" s="649">
        <v>1.0</v>
      </c>
      <c r="R1261" s="649">
        <v>1.0</v>
      </c>
      <c r="S1261" s="649">
        <v>-1.0</v>
      </c>
      <c r="T1261" s="649">
        <v>29.738</v>
      </c>
      <c r="U1261" s="649">
        <v>29.774</v>
      </c>
      <c r="V1261" s="649">
        <v>29.973</v>
      </c>
    </row>
    <row r="1262">
      <c r="A1262" s="649">
        <v>3741.0</v>
      </c>
      <c r="B1262" s="649">
        <v>0.0</v>
      </c>
      <c r="C1262" s="649">
        <v>10.538</v>
      </c>
      <c r="D1262" s="649">
        <v>4.637</v>
      </c>
      <c r="E1262" s="649">
        <v>16.44</v>
      </c>
      <c r="F1262" s="649">
        <v>12.2</v>
      </c>
      <c r="G1262" s="649">
        <v>3.585</v>
      </c>
      <c r="H1262" s="649">
        <v>2.01</v>
      </c>
      <c r="I1262" s="649">
        <v>10.092</v>
      </c>
      <c r="J1262" s="649">
        <v>32.445</v>
      </c>
      <c r="K1262" s="649">
        <v>0.992</v>
      </c>
      <c r="L1262" s="649">
        <v>-1.0</v>
      </c>
      <c r="M1262" s="649">
        <v>-1.0</v>
      </c>
      <c r="N1262" s="649">
        <v>-1.0</v>
      </c>
      <c r="O1262" s="649">
        <v>-1.0</v>
      </c>
      <c r="P1262" s="649">
        <v>-1.0</v>
      </c>
      <c r="Q1262" s="649">
        <v>1.0</v>
      </c>
      <c r="R1262" s="649">
        <v>1.0</v>
      </c>
      <c r="S1262" s="649">
        <v>-1.0</v>
      </c>
      <c r="T1262" s="649">
        <v>32.47</v>
      </c>
      <c r="U1262" s="649">
        <v>32.51</v>
      </c>
      <c r="V1262" s="649">
        <v>32.822</v>
      </c>
    </row>
    <row r="1263">
      <c r="A1263" s="649">
        <v>3742.0</v>
      </c>
      <c r="B1263" s="649">
        <v>0.0</v>
      </c>
      <c r="C1263" s="649">
        <v>10.539</v>
      </c>
      <c r="D1263" s="649">
        <v>4.637</v>
      </c>
      <c r="E1263" s="649">
        <v>16.44</v>
      </c>
      <c r="F1263" s="649">
        <v>12.2</v>
      </c>
      <c r="G1263" s="649">
        <v>3.611</v>
      </c>
      <c r="H1263" s="649">
        <v>2.01</v>
      </c>
      <c r="I1263" s="649">
        <v>10.054</v>
      </c>
      <c r="J1263" s="649">
        <v>34.429</v>
      </c>
      <c r="K1263" s="649">
        <v>0.002</v>
      </c>
      <c r="L1263" s="649">
        <v>-1.0</v>
      </c>
      <c r="M1263" s="649">
        <v>-1.0</v>
      </c>
      <c r="N1263" s="649">
        <v>-1.0</v>
      </c>
      <c r="O1263" s="649">
        <v>-1.0</v>
      </c>
      <c r="P1263" s="649">
        <v>-1.0</v>
      </c>
      <c r="Q1263" s="649">
        <v>1.0</v>
      </c>
      <c r="R1263" s="649">
        <v>1.0</v>
      </c>
      <c r="S1263" s="649">
        <v>-1.0</v>
      </c>
      <c r="T1263" s="649">
        <v>34.401</v>
      </c>
      <c r="U1263" s="649">
        <v>34.443</v>
      </c>
      <c r="V1263" s="649">
        <v>34.62</v>
      </c>
    </row>
    <row r="1264">
      <c r="A1264" s="649">
        <v>3743.0</v>
      </c>
      <c r="B1264" s="649">
        <v>0.0</v>
      </c>
      <c r="C1264" s="649">
        <v>10.538</v>
      </c>
      <c r="D1264" s="649">
        <v>4.637</v>
      </c>
      <c r="E1264" s="649">
        <v>16.44</v>
      </c>
      <c r="F1264" s="649">
        <v>12.2</v>
      </c>
      <c r="G1264" s="649">
        <v>3.605</v>
      </c>
      <c r="H1264" s="649">
        <v>2.01</v>
      </c>
      <c r="I1264" s="649">
        <v>10.145</v>
      </c>
      <c r="J1264" s="649">
        <v>34.641</v>
      </c>
      <c r="K1264" s="649">
        <v>0.988</v>
      </c>
      <c r="L1264" s="649">
        <v>-1.0</v>
      </c>
      <c r="M1264" s="649">
        <v>-1.0</v>
      </c>
      <c r="N1264" s="649">
        <v>-1.0</v>
      </c>
      <c r="O1264" s="649">
        <v>-1.0</v>
      </c>
      <c r="P1264" s="649">
        <v>-1.0</v>
      </c>
      <c r="Q1264" s="649">
        <v>1.0</v>
      </c>
      <c r="R1264" s="649">
        <v>1.0</v>
      </c>
      <c r="S1264" s="649">
        <v>-1.0</v>
      </c>
      <c r="T1264" s="649">
        <v>34.627</v>
      </c>
      <c r="U1264" s="649">
        <v>34.662</v>
      </c>
      <c r="V1264" s="649">
        <v>34.835</v>
      </c>
    </row>
    <row r="1265">
      <c r="A1265" s="649">
        <v>3744.0</v>
      </c>
      <c r="B1265" s="649">
        <v>0.0</v>
      </c>
      <c r="C1265" s="649">
        <v>10.538</v>
      </c>
      <c r="D1265" s="649">
        <v>4.637</v>
      </c>
      <c r="E1265" s="649">
        <v>16.44</v>
      </c>
      <c r="F1265" s="649">
        <v>12.2</v>
      </c>
      <c r="G1265" s="649">
        <v>3.813</v>
      </c>
      <c r="H1265" s="649">
        <v>2.01</v>
      </c>
      <c r="I1265" s="649">
        <v>10.188</v>
      </c>
      <c r="J1265" s="649">
        <v>37.34</v>
      </c>
      <c r="K1265" s="649">
        <v>0.995</v>
      </c>
      <c r="L1265" s="649">
        <v>-1.0</v>
      </c>
      <c r="M1265" s="649">
        <v>-1.0</v>
      </c>
      <c r="N1265" s="649">
        <v>-1.0</v>
      </c>
      <c r="O1265" s="649">
        <v>-1.0</v>
      </c>
      <c r="P1265" s="649">
        <v>-1.0</v>
      </c>
      <c r="Q1265" s="649">
        <v>1.0</v>
      </c>
      <c r="R1265" s="649">
        <v>1.0</v>
      </c>
      <c r="S1265" s="649">
        <v>-1.0</v>
      </c>
      <c r="T1265" s="649">
        <v>37.293</v>
      </c>
      <c r="U1265" s="649">
        <v>37.343</v>
      </c>
      <c r="V1265" s="649">
        <v>37.493</v>
      </c>
    </row>
    <row r="1266">
      <c r="A1266" s="649">
        <v>3745.0</v>
      </c>
      <c r="B1266" s="649">
        <v>0.0</v>
      </c>
      <c r="C1266" s="649">
        <v>10.538</v>
      </c>
      <c r="D1266" s="649">
        <v>4.637</v>
      </c>
      <c r="E1266" s="649">
        <v>16.44</v>
      </c>
      <c r="F1266" s="649">
        <v>12.2</v>
      </c>
      <c r="G1266" s="649">
        <v>3.594</v>
      </c>
      <c r="H1266" s="649">
        <v>2.01</v>
      </c>
      <c r="I1266" s="649">
        <v>10.103</v>
      </c>
      <c r="J1266" s="649">
        <v>33.977</v>
      </c>
      <c r="K1266" s="649">
        <v>0.995</v>
      </c>
      <c r="L1266" s="649">
        <v>-1.0</v>
      </c>
      <c r="M1266" s="649">
        <v>-1.0</v>
      </c>
      <c r="N1266" s="649">
        <v>-1.0</v>
      </c>
      <c r="O1266" s="649">
        <v>-1.0</v>
      </c>
      <c r="P1266" s="649">
        <v>-1.0</v>
      </c>
      <c r="Q1266" s="649">
        <v>1.0</v>
      </c>
      <c r="R1266" s="649">
        <v>1.0</v>
      </c>
      <c r="S1266" s="649">
        <v>-1.0</v>
      </c>
      <c r="T1266" s="649">
        <v>33.941</v>
      </c>
      <c r="U1266" s="649">
        <v>33.986</v>
      </c>
      <c r="V1266" s="649">
        <v>34.213</v>
      </c>
    </row>
    <row r="1267">
      <c r="A1267" s="649">
        <v>3746.0</v>
      </c>
      <c r="B1267" s="649">
        <v>0.0</v>
      </c>
      <c r="C1267" s="649">
        <v>10.538</v>
      </c>
      <c r="D1267" s="649">
        <v>4.637</v>
      </c>
      <c r="E1267" s="649">
        <v>16.44</v>
      </c>
      <c r="F1267" s="649">
        <v>12.2</v>
      </c>
      <c r="G1267" s="649">
        <v>3.63</v>
      </c>
      <c r="H1267" s="649">
        <v>2.01</v>
      </c>
      <c r="I1267" s="649">
        <v>10.209</v>
      </c>
      <c r="J1267" s="649">
        <v>36.712</v>
      </c>
      <c r="K1267" s="649">
        <v>0.988</v>
      </c>
      <c r="L1267" s="649">
        <v>-1.0</v>
      </c>
      <c r="M1267" s="649">
        <v>-1.0</v>
      </c>
      <c r="N1267" s="649">
        <v>-1.0</v>
      </c>
      <c r="O1267" s="649">
        <v>-1.0</v>
      </c>
      <c r="P1267" s="649">
        <v>-1.0</v>
      </c>
      <c r="Q1267" s="649">
        <v>1.0</v>
      </c>
      <c r="R1267" s="649">
        <v>1.0</v>
      </c>
      <c r="S1267" s="649">
        <v>-1.0</v>
      </c>
      <c r="T1267" s="649">
        <v>36.63</v>
      </c>
      <c r="U1267" s="649">
        <v>36.673</v>
      </c>
      <c r="V1267" s="649">
        <v>36.747</v>
      </c>
    </row>
    <row r="1268">
      <c r="A1268" s="649">
        <v>3747.0</v>
      </c>
      <c r="B1268" s="649">
        <v>0.0</v>
      </c>
      <c r="C1268" s="649">
        <v>10.538</v>
      </c>
      <c r="D1268" s="649">
        <v>4.637</v>
      </c>
      <c r="E1268" s="649">
        <v>16.44</v>
      </c>
      <c r="F1268" s="649">
        <v>12.2</v>
      </c>
      <c r="G1268" s="649">
        <v>1.261</v>
      </c>
      <c r="H1268" s="649">
        <v>2.01</v>
      </c>
      <c r="I1268" s="649">
        <v>7.727</v>
      </c>
      <c r="J1268" s="649">
        <v>9.74</v>
      </c>
      <c r="K1268" s="649">
        <v>0.997</v>
      </c>
      <c r="L1268" s="649">
        <v>-1.0</v>
      </c>
      <c r="M1268" s="649">
        <v>-1.0</v>
      </c>
      <c r="N1268" s="649">
        <v>-1.0</v>
      </c>
      <c r="O1268" s="649">
        <v>-1.0</v>
      </c>
      <c r="P1268" s="649">
        <v>-1.0</v>
      </c>
      <c r="Q1268" s="649">
        <v>1.0</v>
      </c>
      <c r="R1268" s="649">
        <v>1.0</v>
      </c>
      <c r="S1268" s="649">
        <v>-1.0</v>
      </c>
      <c r="T1268" s="649">
        <v>9.728</v>
      </c>
      <c r="U1268" s="649">
        <v>9.742</v>
      </c>
      <c r="V1268" s="649">
        <v>9.74</v>
      </c>
    </row>
    <row r="1269">
      <c r="A1269" s="649">
        <v>3748.0</v>
      </c>
      <c r="B1269" s="649">
        <v>0.0</v>
      </c>
      <c r="C1269" s="649">
        <v>10.538</v>
      </c>
      <c r="D1269" s="649">
        <v>4.637</v>
      </c>
      <c r="E1269" s="649">
        <v>16.44</v>
      </c>
      <c r="F1269" s="649">
        <v>12.2</v>
      </c>
      <c r="G1269" s="649">
        <v>2.604</v>
      </c>
      <c r="H1269" s="649">
        <v>2.01</v>
      </c>
      <c r="I1269" s="649">
        <v>5.165</v>
      </c>
      <c r="J1269" s="649">
        <v>12.075</v>
      </c>
      <c r="K1269" s="649">
        <v>0.999</v>
      </c>
      <c r="L1269" s="649">
        <v>-1.0</v>
      </c>
      <c r="M1269" s="649">
        <v>-1.0</v>
      </c>
      <c r="N1269" s="649">
        <v>-1.0</v>
      </c>
      <c r="O1269" s="649">
        <v>-1.0</v>
      </c>
      <c r="P1269" s="649">
        <v>-1.0</v>
      </c>
      <c r="Q1269" s="649">
        <v>1.0</v>
      </c>
      <c r="R1269" s="649">
        <v>1.0</v>
      </c>
      <c r="S1269" s="649">
        <v>-1.0</v>
      </c>
      <c r="T1269" s="649">
        <v>12.132</v>
      </c>
      <c r="U1269" s="649">
        <v>12.157</v>
      </c>
      <c r="V1269" s="649">
        <v>12.35</v>
      </c>
    </row>
    <row r="1270">
      <c r="A1270" s="649">
        <v>3749.0</v>
      </c>
      <c r="B1270" s="649">
        <v>0.0</v>
      </c>
      <c r="C1270" s="649">
        <v>10.538</v>
      </c>
      <c r="D1270" s="649">
        <v>4.637</v>
      </c>
      <c r="E1270" s="649">
        <v>16.44</v>
      </c>
      <c r="F1270" s="649">
        <v>12.2</v>
      </c>
      <c r="G1270" s="649">
        <v>2.44</v>
      </c>
      <c r="H1270" s="649">
        <v>2.01</v>
      </c>
      <c r="I1270" s="649">
        <v>5.214</v>
      </c>
      <c r="J1270" s="649">
        <v>11.707</v>
      </c>
      <c r="K1270" s="649">
        <v>-1.0</v>
      </c>
      <c r="L1270" s="649">
        <v>-1.0</v>
      </c>
      <c r="M1270" s="649">
        <v>-1.0</v>
      </c>
      <c r="N1270" s="649">
        <v>-1.0</v>
      </c>
      <c r="O1270" s="649">
        <v>1.0</v>
      </c>
      <c r="P1270" s="649">
        <v>-1.0</v>
      </c>
      <c r="Q1270" s="649">
        <v>-1.0</v>
      </c>
      <c r="R1270" s="649">
        <v>1.0</v>
      </c>
      <c r="S1270" s="649">
        <v>-1.0</v>
      </c>
      <c r="T1270" s="649">
        <v>11.742</v>
      </c>
      <c r="U1270" s="649">
        <v>11.764</v>
      </c>
      <c r="V1270" s="649">
        <v>11.907</v>
      </c>
    </row>
    <row r="1271">
      <c r="A1271" s="649">
        <v>3753.0</v>
      </c>
      <c r="B1271" s="649">
        <v>0.0</v>
      </c>
      <c r="C1271" s="649">
        <v>10.538</v>
      </c>
      <c r="D1271" s="649">
        <v>4.637</v>
      </c>
      <c r="E1271" s="649">
        <v>16.44</v>
      </c>
      <c r="F1271" s="649">
        <v>12.2</v>
      </c>
      <c r="G1271" s="649">
        <v>0.8</v>
      </c>
      <c r="H1271" s="649">
        <v>2.01</v>
      </c>
      <c r="I1271" s="649">
        <v>10.186</v>
      </c>
      <c r="J1271" s="649">
        <v>7.888</v>
      </c>
      <c r="K1271" s="649">
        <v>0.969</v>
      </c>
      <c r="L1271" s="649">
        <v>-1.0</v>
      </c>
      <c r="M1271" s="649">
        <v>-1.0</v>
      </c>
      <c r="N1271" s="649">
        <v>-1.0</v>
      </c>
      <c r="O1271" s="649">
        <v>-1.0</v>
      </c>
      <c r="P1271" s="649">
        <v>-1.0</v>
      </c>
      <c r="Q1271" s="649">
        <v>5.0</v>
      </c>
      <c r="R1271" s="649">
        <v>1.0</v>
      </c>
      <c r="S1271" s="649">
        <v>-1.0</v>
      </c>
      <c r="T1271" s="649">
        <v>7.87</v>
      </c>
      <c r="U1271" s="649">
        <v>7.879</v>
      </c>
      <c r="V1271" s="649">
        <v>7.914</v>
      </c>
    </row>
    <row r="1272">
      <c r="A1272" s="649">
        <v>3754.0</v>
      </c>
      <c r="B1272" s="649">
        <v>0.0</v>
      </c>
      <c r="C1272" s="649">
        <v>10.538</v>
      </c>
      <c r="D1272" s="649">
        <v>4.637</v>
      </c>
      <c r="E1272" s="649">
        <v>16.44</v>
      </c>
      <c r="F1272" s="649">
        <v>12.2</v>
      </c>
      <c r="G1272" s="649">
        <v>0.62</v>
      </c>
      <c r="H1272" s="649">
        <v>1.01</v>
      </c>
      <c r="I1272" s="649">
        <v>27.583</v>
      </c>
      <c r="J1272" s="649">
        <v>15.001</v>
      </c>
      <c r="K1272" s="649">
        <v>0.991</v>
      </c>
      <c r="L1272" s="649">
        <v>-1.0</v>
      </c>
      <c r="M1272" s="649">
        <v>-1.0</v>
      </c>
      <c r="N1272" s="649">
        <v>-1.0</v>
      </c>
      <c r="O1272" s="649">
        <v>-1.0</v>
      </c>
      <c r="P1272" s="649">
        <v>-1.0</v>
      </c>
      <c r="Q1272" s="649">
        <v>1.0</v>
      </c>
      <c r="R1272" s="649">
        <v>1.0</v>
      </c>
      <c r="S1272" s="649">
        <v>-1.0</v>
      </c>
      <c r="T1272" s="649">
        <v>14.92</v>
      </c>
      <c r="U1272" s="649">
        <v>14.954</v>
      </c>
      <c r="V1272" s="649">
        <v>15.079</v>
      </c>
    </row>
    <row r="1273">
      <c r="A1273" s="649">
        <v>3755.0</v>
      </c>
      <c r="B1273" s="649">
        <v>0.0</v>
      </c>
      <c r="C1273" s="649">
        <v>10.54</v>
      </c>
      <c r="D1273" s="649">
        <v>4.637</v>
      </c>
      <c r="E1273" s="649">
        <v>16.44</v>
      </c>
      <c r="F1273" s="649">
        <v>12.2</v>
      </c>
      <c r="G1273" s="649">
        <v>3.665</v>
      </c>
      <c r="H1273" s="649">
        <v>1.01</v>
      </c>
      <c r="I1273" s="650" t="s">
        <v>1171</v>
      </c>
      <c r="J1273" s="649">
        <v>0.991</v>
      </c>
      <c r="K1273" s="649">
        <v>-1.0</v>
      </c>
      <c r="L1273" s="649">
        <v>-1.0</v>
      </c>
      <c r="M1273" s="649">
        <v>-1.0</v>
      </c>
      <c r="N1273" s="649">
        <v>-1.0</v>
      </c>
      <c r="O1273" s="649">
        <v>-1.0</v>
      </c>
      <c r="P1273" s="649">
        <v>1.0</v>
      </c>
      <c r="Q1273" s="649">
        <v>1.0</v>
      </c>
      <c r="R1273" s="650" t="s">
        <v>1172</v>
      </c>
      <c r="U1273" s="651"/>
      <c r="V1273" s="651"/>
    </row>
    <row r="1274">
      <c r="A1274" s="649">
        <v>3756.0</v>
      </c>
      <c r="B1274" s="649">
        <v>0.0</v>
      </c>
      <c r="C1274" s="649">
        <v>10.538</v>
      </c>
      <c r="D1274" s="649">
        <v>4.637</v>
      </c>
      <c r="E1274" s="649">
        <v>16.44</v>
      </c>
      <c r="F1274" s="649">
        <v>12.2</v>
      </c>
      <c r="G1274" s="649">
        <v>3.579</v>
      </c>
      <c r="H1274" s="649">
        <v>1.01</v>
      </c>
      <c r="I1274" s="649">
        <v>28.868</v>
      </c>
      <c r="J1274" s="649">
        <v>93.089</v>
      </c>
      <c r="K1274" s="649">
        <v>0.987</v>
      </c>
      <c r="L1274" s="649">
        <v>-1.0</v>
      </c>
      <c r="M1274" s="649">
        <v>-1.0</v>
      </c>
      <c r="N1274" s="649">
        <v>-1.0</v>
      </c>
      <c r="O1274" s="649">
        <v>-1.0</v>
      </c>
      <c r="P1274" s="649">
        <v>-1.0</v>
      </c>
      <c r="Q1274" s="649">
        <v>1.0</v>
      </c>
      <c r="R1274" s="649">
        <v>1.0</v>
      </c>
      <c r="S1274" s="649">
        <v>-1.0</v>
      </c>
      <c r="T1274" s="649">
        <v>92.554</v>
      </c>
      <c r="U1274" s="649">
        <v>92.751</v>
      </c>
      <c r="V1274" s="649">
        <v>93.446</v>
      </c>
    </row>
    <row r="1275">
      <c r="A1275" s="649">
        <v>3757.0</v>
      </c>
      <c r="B1275" s="649">
        <v>0.0</v>
      </c>
      <c r="C1275" s="649">
        <v>10.537</v>
      </c>
      <c r="D1275" s="649">
        <v>4.637</v>
      </c>
      <c r="E1275" s="649">
        <v>16.44</v>
      </c>
      <c r="F1275" s="649">
        <v>12.2</v>
      </c>
      <c r="G1275" s="649">
        <v>0.595</v>
      </c>
      <c r="H1275" s="649">
        <v>1.01</v>
      </c>
      <c r="I1275" s="649">
        <v>20.895</v>
      </c>
      <c r="J1275" s="649">
        <v>4.696</v>
      </c>
      <c r="K1275" s="649">
        <v>0.988</v>
      </c>
      <c r="L1275" s="649">
        <v>-1.0</v>
      </c>
      <c r="M1275" s="649">
        <v>-1.0</v>
      </c>
      <c r="N1275" s="649">
        <v>-1.0</v>
      </c>
      <c r="O1275" s="649">
        <v>-1.0</v>
      </c>
      <c r="P1275" s="649">
        <v>-1.0</v>
      </c>
      <c r="Q1275" s="649">
        <v>1.0</v>
      </c>
      <c r="R1275" s="649">
        <v>1.0</v>
      </c>
      <c r="S1275" s="649">
        <v>-1.0</v>
      </c>
      <c r="T1275" s="649">
        <v>4.754</v>
      </c>
      <c r="U1275" s="649">
        <v>4.765</v>
      </c>
      <c r="V1275" s="649">
        <v>5.066</v>
      </c>
    </row>
    <row r="1276">
      <c r="A1276" s="649">
        <v>3758.0</v>
      </c>
      <c r="B1276" s="649">
        <v>0.0</v>
      </c>
      <c r="C1276" s="649">
        <v>10.538</v>
      </c>
      <c r="D1276" s="649">
        <v>4.637</v>
      </c>
      <c r="E1276" s="649">
        <v>16.44</v>
      </c>
      <c r="F1276" s="649">
        <v>12.2</v>
      </c>
      <c r="G1276" s="649">
        <v>3.337</v>
      </c>
      <c r="H1276" s="649">
        <v>1.01</v>
      </c>
      <c r="I1276" s="649">
        <v>24.858</v>
      </c>
      <c r="J1276" s="649">
        <v>43.579</v>
      </c>
      <c r="K1276" s="649">
        <v>0.996</v>
      </c>
      <c r="L1276" s="649">
        <v>-1.0</v>
      </c>
      <c r="M1276" s="649">
        <v>-1.0</v>
      </c>
      <c r="N1276" s="649">
        <v>-1.0</v>
      </c>
      <c r="O1276" s="649">
        <v>-1.0</v>
      </c>
      <c r="P1276" s="649">
        <v>-1.0</v>
      </c>
      <c r="Q1276" s="649">
        <v>1.0</v>
      </c>
      <c r="R1276" s="649">
        <v>1.0</v>
      </c>
      <c r="S1276" s="649">
        <v>-1.0</v>
      </c>
      <c r="T1276" s="649">
        <v>43.689</v>
      </c>
      <c r="U1276" s="649">
        <v>43.784</v>
      </c>
      <c r="V1276" s="649">
        <v>45.165</v>
      </c>
    </row>
    <row r="1277">
      <c r="A1277" s="649">
        <v>3759.0</v>
      </c>
      <c r="B1277" s="649">
        <v>0.0</v>
      </c>
      <c r="C1277" s="649">
        <v>10.54</v>
      </c>
      <c r="D1277" s="649">
        <v>4.637</v>
      </c>
      <c r="E1277" s="649">
        <v>16.44</v>
      </c>
      <c r="F1277" s="649">
        <v>12.2</v>
      </c>
      <c r="G1277" s="649">
        <v>1.799</v>
      </c>
      <c r="H1277" s="649">
        <v>1.01</v>
      </c>
      <c r="I1277" s="649">
        <v>28.825</v>
      </c>
      <c r="J1277" s="649">
        <v>48.901</v>
      </c>
      <c r="K1277" s="649">
        <v>0.991</v>
      </c>
      <c r="L1277" s="649">
        <v>-1.0</v>
      </c>
      <c r="M1277" s="649">
        <v>-1.0</v>
      </c>
      <c r="N1277" s="649">
        <v>-1.0</v>
      </c>
      <c r="O1277" s="649">
        <v>-1.0</v>
      </c>
      <c r="P1277" s="649">
        <v>-1.0</v>
      </c>
      <c r="Q1277" s="649">
        <v>1.0</v>
      </c>
      <c r="R1277" s="649">
        <v>1.0</v>
      </c>
      <c r="S1277" s="649">
        <v>-1.0</v>
      </c>
      <c r="T1277" s="649">
        <v>48.6</v>
      </c>
      <c r="U1277" s="649">
        <v>48.707</v>
      </c>
      <c r="V1277" s="649">
        <v>49.006</v>
      </c>
    </row>
    <row r="1278">
      <c r="A1278" s="649">
        <v>3760.0</v>
      </c>
      <c r="B1278" s="649">
        <v>0.0</v>
      </c>
      <c r="C1278" s="649">
        <v>10.538</v>
      </c>
      <c r="D1278" s="649">
        <v>4.637</v>
      </c>
      <c r="E1278" s="649">
        <v>16.44</v>
      </c>
      <c r="F1278" s="649">
        <v>12.2</v>
      </c>
      <c r="G1278" s="649">
        <v>2.617</v>
      </c>
      <c r="H1278" s="649">
        <v>1.01</v>
      </c>
      <c r="I1278" s="649">
        <v>14.905</v>
      </c>
      <c r="J1278" s="649">
        <v>12.044</v>
      </c>
      <c r="K1278" s="649">
        <v>0.999</v>
      </c>
      <c r="L1278" s="649">
        <v>-1.0</v>
      </c>
      <c r="M1278" s="649">
        <v>-1.0</v>
      </c>
      <c r="N1278" s="649">
        <v>-1.0</v>
      </c>
      <c r="O1278" s="649">
        <v>-1.0</v>
      </c>
      <c r="P1278" s="649">
        <v>-1.0</v>
      </c>
      <c r="Q1278" s="649">
        <v>1.0</v>
      </c>
      <c r="R1278" s="649">
        <v>1.0</v>
      </c>
      <c r="S1278" s="649">
        <v>-1.0</v>
      </c>
      <c r="T1278" s="649">
        <v>12.424</v>
      </c>
      <c r="U1278" s="649">
        <v>12.452</v>
      </c>
      <c r="V1278" s="649">
        <v>13.864</v>
      </c>
    </row>
    <row r="1279">
      <c r="A1279" s="649">
        <v>3761.0</v>
      </c>
      <c r="B1279" s="649">
        <v>0.0</v>
      </c>
      <c r="C1279" s="649">
        <v>10.54</v>
      </c>
      <c r="D1279" s="649">
        <v>4.637</v>
      </c>
      <c r="E1279" s="649">
        <v>16.44</v>
      </c>
      <c r="F1279" s="649">
        <v>12.2</v>
      </c>
      <c r="G1279" s="649">
        <v>0.921</v>
      </c>
      <c r="H1279" s="649">
        <v>1.01</v>
      </c>
      <c r="I1279" s="649">
        <v>15.015</v>
      </c>
      <c r="J1279" s="649">
        <v>13.504</v>
      </c>
      <c r="K1279" s="649">
        <v>0.999</v>
      </c>
      <c r="L1279" s="649">
        <v>-1.0</v>
      </c>
      <c r="M1279" s="649">
        <v>-1.0</v>
      </c>
      <c r="N1279" s="649">
        <v>-1.0</v>
      </c>
      <c r="O1279" s="649">
        <v>-1.0</v>
      </c>
      <c r="P1279" s="649">
        <v>-1.0</v>
      </c>
      <c r="Q1279" s="649">
        <v>1.0</v>
      </c>
      <c r="R1279" s="649">
        <v>1.0</v>
      </c>
      <c r="S1279" s="649">
        <v>-1.0</v>
      </c>
      <c r="T1279" s="649">
        <v>13.445</v>
      </c>
      <c r="U1279" s="649">
        <v>13.463</v>
      </c>
      <c r="V1279" s="649">
        <v>13.527</v>
      </c>
    </row>
    <row r="1280">
      <c r="A1280" s="649">
        <v>3762.0</v>
      </c>
      <c r="B1280" s="649">
        <v>0.0</v>
      </c>
      <c r="C1280" s="649">
        <v>10.54</v>
      </c>
      <c r="D1280" s="649">
        <v>4.637</v>
      </c>
      <c r="E1280" s="649">
        <v>16.44</v>
      </c>
      <c r="F1280" s="649">
        <v>12.2</v>
      </c>
      <c r="G1280" s="649">
        <v>2.672</v>
      </c>
      <c r="H1280" s="649">
        <v>1.01</v>
      </c>
      <c r="I1280" s="649">
        <v>8.151</v>
      </c>
      <c r="J1280" s="649">
        <v>20.947</v>
      </c>
      <c r="K1280" s="649">
        <v>1.0</v>
      </c>
      <c r="L1280" s="649">
        <v>-1.0</v>
      </c>
      <c r="M1280" s="649">
        <v>-1.0</v>
      </c>
      <c r="N1280" s="649">
        <v>-1.0</v>
      </c>
      <c r="O1280" s="649">
        <v>-1.0</v>
      </c>
      <c r="P1280" s="649">
        <v>-1.0</v>
      </c>
      <c r="Q1280" s="649">
        <v>1.0</v>
      </c>
      <c r="R1280" s="649">
        <v>1.0</v>
      </c>
      <c r="S1280" s="649">
        <v>-1.0</v>
      </c>
      <c r="T1280" s="649">
        <v>20.923</v>
      </c>
      <c r="U1280" s="649">
        <v>20.949</v>
      </c>
      <c r="V1280" s="649">
        <v>21.05</v>
      </c>
    </row>
    <row r="1281">
      <c r="A1281" s="649">
        <v>3763.0</v>
      </c>
      <c r="B1281" s="649">
        <v>0.0</v>
      </c>
      <c r="C1281" s="649">
        <v>10.538</v>
      </c>
      <c r="D1281" s="649">
        <v>4.637</v>
      </c>
      <c r="E1281" s="649">
        <v>16.44</v>
      </c>
      <c r="F1281" s="649">
        <v>12.2</v>
      </c>
      <c r="G1281" s="649">
        <v>2.511</v>
      </c>
      <c r="H1281" s="649">
        <v>1.01</v>
      </c>
      <c r="I1281" s="649">
        <v>15.023</v>
      </c>
      <c r="J1281" s="649">
        <v>35.702</v>
      </c>
      <c r="K1281" s="649">
        <v>-1.001</v>
      </c>
      <c r="L1281" s="649">
        <v>-1.0</v>
      </c>
      <c r="M1281" s="649">
        <v>-1.0</v>
      </c>
      <c r="N1281" s="649">
        <v>-1.0</v>
      </c>
      <c r="O1281" s="649">
        <v>1.0</v>
      </c>
      <c r="P1281" s="649">
        <v>-1.0</v>
      </c>
      <c r="Q1281" s="649">
        <v>-1.0</v>
      </c>
      <c r="R1281" s="649">
        <v>1.0</v>
      </c>
      <c r="S1281" s="649">
        <v>-1.0</v>
      </c>
      <c r="T1281" s="649">
        <v>35.559</v>
      </c>
      <c r="U1281" s="649">
        <v>35.608</v>
      </c>
      <c r="V1281" s="649">
        <v>35.842</v>
      </c>
    </row>
    <row r="1282">
      <c r="A1282" s="649">
        <v>3767.0</v>
      </c>
      <c r="B1282" s="649">
        <v>0.0</v>
      </c>
      <c r="C1282" s="649">
        <v>10.538</v>
      </c>
      <c r="D1282" s="649">
        <v>4.637</v>
      </c>
      <c r="E1282" s="649">
        <v>16.44</v>
      </c>
      <c r="F1282" s="649">
        <v>12.2</v>
      </c>
      <c r="G1282" s="649">
        <v>0.846</v>
      </c>
      <c r="H1282" s="649">
        <v>1.01</v>
      </c>
      <c r="I1282" s="649">
        <v>29.681</v>
      </c>
      <c r="J1282" s="649">
        <v>24.263</v>
      </c>
      <c r="K1282" s="649">
        <v>0.974</v>
      </c>
      <c r="L1282" s="649">
        <v>-1.0</v>
      </c>
      <c r="M1282" s="649">
        <v>-1.0</v>
      </c>
      <c r="N1282" s="649">
        <v>-1.0</v>
      </c>
      <c r="O1282" s="649">
        <v>-1.0</v>
      </c>
      <c r="P1282" s="649">
        <v>-1.0</v>
      </c>
      <c r="Q1282" s="649">
        <v>5.0</v>
      </c>
      <c r="R1282" s="649">
        <v>1.0</v>
      </c>
      <c r="S1282" s="649">
        <v>-1.0</v>
      </c>
      <c r="T1282" s="649">
        <v>24.1</v>
      </c>
      <c r="U1282" s="649">
        <v>24.15</v>
      </c>
      <c r="V1282" s="649">
        <v>24.293</v>
      </c>
    </row>
    <row r="1283">
      <c r="A1283" s="649">
        <v>3769.0</v>
      </c>
      <c r="B1283" s="649">
        <v>0.0</v>
      </c>
      <c r="C1283" s="649">
        <v>10.538</v>
      </c>
      <c r="D1283" s="649">
        <v>4.637</v>
      </c>
      <c r="E1283" s="649">
        <v>16.44</v>
      </c>
      <c r="F1283" s="649">
        <v>12.2</v>
      </c>
      <c r="G1283" s="649">
        <v>1.035</v>
      </c>
      <c r="H1283" s="649">
        <v>26.98</v>
      </c>
      <c r="I1283" s="649">
        <v>28.43</v>
      </c>
      <c r="J1283" s="649">
        <v>23.703</v>
      </c>
      <c r="K1283" s="649">
        <v>0.986</v>
      </c>
      <c r="L1283" s="649">
        <v>-1.0</v>
      </c>
      <c r="M1283" s="649">
        <v>-1.0</v>
      </c>
      <c r="N1283" s="649">
        <v>-1.0</v>
      </c>
      <c r="O1283" s="649">
        <v>-1.0</v>
      </c>
      <c r="P1283" s="649">
        <v>-1.0</v>
      </c>
      <c r="Q1283" s="649">
        <v>1.0</v>
      </c>
      <c r="R1283" s="649">
        <v>1.0</v>
      </c>
      <c r="S1283" s="649">
        <v>-1.0</v>
      </c>
      <c r="T1283" s="649">
        <v>23.588</v>
      </c>
      <c r="U1283" s="649">
        <v>23.64</v>
      </c>
      <c r="V1283" s="649">
        <v>23.906</v>
      </c>
    </row>
    <row r="1284">
      <c r="A1284" s="649">
        <v>3770.0</v>
      </c>
      <c r="B1284" s="649">
        <v>0.0</v>
      </c>
      <c r="C1284" s="649">
        <v>10.538</v>
      </c>
      <c r="D1284" s="649">
        <v>4.637</v>
      </c>
      <c r="E1284" s="649">
        <v>16.44</v>
      </c>
      <c r="F1284" s="649">
        <v>12.2</v>
      </c>
      <c r="G1284" s="649">
        <v>1.31</v>
      </c>
      <c r="H1284" s="649">
        <v>26.98</v>
      </c>
      <c r="I1284" s="649">
        <v>19.554</v>
      </c>
      <c r="J1284" s="649">
        <v>20.312</v>
      </c>
      <c r="K1284" s="649">
        <v>0.998</v>
      </c>
      <c r="L1284" s="649">
        <v>-1.0</v>
      </c>
      <c r="M1284" s="649">
        <v>-1.0</v>
      </c>
      <c r="N1284" s="649">
        <v>-1.0</v>
      </c>
      <c r="O1284" s="649">
        <v>-1.0</v>
      </c>
      <c r="P1284" s="649">
        <v>-1.0</v>
      </c>
      <c r="Q1284" s="649">
        <v>1.0</v>
      </c>
      <c r="R1284" s="649">
        <v>1.0</v>
      </c>
      <c r="S1284" s="649">
        <v>-1.0</v>
      </c>
      <c r="T1284" s="649">
        <v>20.264</v>
      </c>
      <c r="U1284" s="649">
        <v>20.301</v>
      </c>
      <c r="V1284" s="649">
        <v>20.585</v>
      </c>
    </row>
    <row r="1285">
      <c r="A1285" s="649">
        <v>3771.0</v>
      </c>
      <c r="B1285" s="649">
        <v>0.0</v>
      </c>
      <c r="C1285" s="649">
        <v>10.538</v>
      </c>
      <c r="D1285" s="649">
        <v>4.637</v>
      </c>
      <c r="E1285" s="649">
        <v>16.44</v>
      </c>
      <c r="F1285" s="649">
        <v>12.2</v>
      </c>
      <c r="G1285" s="649">
        <v>3.706</v>
      </c>
      <c r="H1285" s="649">
        <v>2.01</v>
      </c>
      <c r="I1285" s="649">
        <v>9.994</v>
      </c>
      <c r="J1285" s="649">
        <v>30.741</v>
      </c>
      <c r="K1285" s="649">
        <v>0.991</v>
      </c>
      <c r="L1285" s="649">
        <v>-1.0</v>
      </c>
      <c r="M1285" s="649">
        <v>-1.0</v>
      </c>
      <c r="N1285" s="649">
        <v>-1.0</v>
      </c>
      <c r="O1285" s="649">
        <v>-1.0</v>
      </c>
      <c r="P1285" s="649">
        <v>-1.0</v>
      </c>
      <c r="Q1285" s="649">
        <v>1.0</v>
      </c>
      <c r="R1285" s="649">
        <v>1.0</v>
      </c>
      <c r="S1285" s="649">
        <v>-1.0</v>
      </c>
      <c r="T1285" s="649">
        <v>30.81</v>
      </c>
      <c r="U1285" s="649">
        <v>30.842</v>
      </c>
      <c r="V1285" s="649">
        <v>31.374</v>
      </c>
    </row>
    <row r="1286">
      <c r="A1286" s="649">
        <v>3772.0</v>
      </c>
      <c r="B1286" s="649">
        <v>0.0</v>
      </c>
      <c r="C1286" s="649">
        <v>10.539</v>
      </c>
      <c r="D1286" s="649">
        <v>4.637</v>
      </c>
      <c r="E1286" s="649">
        <v>16.44</v>
      </c>
      <c r="F1286" s="649">
        <v>12.2</v>
      </c>
      <c r="G1286" s="649">
        <v>3.877</v>
      </c>
      <c r="H1286" s="649">
        <v>2.01</v>
      </c>
      <c r="I1286" s="649">
        <v>10.046</v>
      </c>
      <c r="J1286" s="649">
        <v>34.039</v>
      </c>
      <c r="K1286" s="649">
        <v>0.991</v>
      </c>
      <c r="L1286" s="649">
        <v>-1.0</v>
      </c>
      <c r="M1286" s="649">
        <v>-1.0</v>
      </c>
      <c r="N1286" s="649">
        <v>-1.0</v>
      </c>
      <c r="O1286" s="649">
        <v>-1.0</v>
      </c>
      <c r="P1286" s="649">
        <v>-1.0</v>
      </c>
      <c r="Q1286" s="649">
        <v>1.0</v>
      </c>
      <c r="R1286" s="649">
        <v>1.0</v>
      </c>
      <c r="S1286" s="649">
        <v>-1.0</v>
      </c>
      <c r="T1286" s="649">
        <v>34.058</v>
      </c>
      <c r="U1286" s="649">
        <v>34.098</v>
      </c>
      <c r="V1286" s="649">
        <v>34.526</v>
      </c>
    </row>
    <row r="1287">
      <c r="A1287" s="649">
        <v>3773.0</v>
      </c>
      <c r="B1287" s="649">
        <v>0.0</v>
      </c>
      <c r="C1287" s="649">
        <v>10.539</v>
      </c>
      <c r="D1287" s="649">
        <v>4.637</v>
      </c>
      <c r="E1287" s="649">
        <v>16.44</v>
      </c>
      <c r="F1287" s="649">
        <v>12.2</v>
      </c>
      <c r="G1287" s="649">
        <v>4.054</v>
      </c>
      <c r="H1287" s="649">
        <v>2.01</v>
      </c>
      <c r="I1287" s="649">
        <v>10.071</v>
      </c>
      <c r="J1287" s="649">
        <v>39.023</v>
      </c>
      <c r="K1287" s="649">
        <v>0.989</v>
      </c>
      <c r="L1287" s="649">
        <v>-1.0</v>
      </c>
      <c r="M1287" s="649">
        <v>-1.0</v>
      </c>
      <c r="N1287" s="649">
        <v>-1.0</v>
      </c>
      <c r="O1287" s="649">
        <v>-1.0</v>
      </c>
      <c r="P1287" s="649">
        <v>-1.0</v>
      </c>
      <c r="Q1287" s="649">
        <v>1.0</v>
      </c>
      <c r="R1287" s="649">
        <v>1.0</v>
      </c>
      <c r="S1287" s="649">
        <v>-1.0</v>
      </c>
      <c r="T1287" s="649">
        <v>38.965</v>
      </c>
      <c r="U1287" s="649">
        <v>39.001</v>
      </c>
      <c r="V1287" s="649">
        <v>39.206</v>
      </c>
    </row>
    <row r="1288">
      <c r="A1288" s="649">
        <v>3774.0</v>
      </c>
      <c r="B1288" s="649">
        <v>0.0</v>
      </c>
      <c r="C1288" s="649">
        <v>10.538</v>
      </c>
      <c r="D1288" s="649">
        <v>4.637</v>
      </c>
      <c r="E1288" s="649">
        <v>16.44</v>
      </c>
      <c r="F1288" s="649">
        <v>12.2</v>
      </c>
      <c r="G1288" s="649">
        <v>4.113</v>
      </c>
      <c r="H1288" s="649">
        <v>2.01</v>
      </c>
      <c r="I1288" s="649">
        <v>10.029</v>
      </c>
      <c r="J1288" s="649">
        <v>39.385</v>
      </c>
      <c r="K1288" s="649">
        <v>0.993</v>
      </c>
      <c r="L1288" s="649">
        <v>-1.0</v>
      </c>
      <c r="M1288" s="649">
        <v>-1.0</v>
      </c>
      <c r="N1288" s="649">
        <v>-1.0</v>
      </c>
      <c r="O1288" s="649">
        <v>-1.0</v>
      </c>
      <c r="P1288" s="649">
        <v>-1.0</v>
      </c>
      <c r="Q1288" s="649">
        <v>1.0</v>
      </c>
      <c r="R1288" s="649">
        <v>1.0</v>
      </c>
      <c r="S1288" s="649">
        <v>-1.0</v>
      </c>
      <c r="T1288" s="649">
        <v>39.323</v>
      </c>
      <c r="U1288" s="649">
        <v>39.36</v>
      </c>
      <c r="V1288" s="649">
        <v>39.569</v>
      </c>
    </row>
    <row r="1289">
      <c r="A1289" s="649">
        <v>3775.0</v>
      </c>
      <c r="B1289" s="649">
        <v>0.0</v>
      </c>
      <c r="C1289" s="649">
        <v>10.538</v>
      </c>
      <c r="D1289" s="649">
        <v>4.637</v>
      </c>
      <c r="E1289" s="649">
        <v>16.44</v>
      </c>
      <c r="F1289" s="649">
        <v>12.2</v>
      </c>
      <c r="G1289" s="649">
        <v>3.896</v>
      </c>
      <c r="H1289" s="649">
        <v>2.01</v>
      </c>
      <c r="I1289" s="649">
        <v>10.12</v>
      </c>
      <c r="J1289" s="649">
        <v>38.501</v>
      </c>
      <c r="K1289" s="649">
        <v>0.994</v>
      </c>
      <c r="L1289" s="649">
        <v>-1.0</v>
      </c>
      <c r="M1289" s="649">
        <v>-1.0</v>
      </c>
      <c r="N1289" s="649">
        <v>-1.0</v>
      </c>
      <c r="O1289" s="649">
        <v>-1.0</v>
      </c>
      <c r="P1289" s="649">
        <v>-1.0</v>
      </c>
      <c r="Q1289" s="649">
        <v>1.0</v>
      </c>
      <c r="R1289" s="649">
        <v>1.0</v>
      </c>
      <c r="S1289" s="649">
        <v>-1.0</v>
      </c>
      <c r="T1289" s="649">
        <v>38.416</v>
      </c>
      <c r="U1289" s="649">
        <v>38.459</v>
      </c>
      <c r="V1289" s="649">
        <v>38.593</v>
      </c>
    </row>
    <row r="1290">
      <c r="A1290" s="649">
        <v>3776.0</v>
      </c>
      <c r="B1290" s="649">
        <v>0.0</v>
      </c>
      <c r="C1290" s="649">
        <v>10.538</v>
      </c>
      <c r="D1290" s="649">
        <v>4.637</v>
      </c>
      <c r="E1290" s="649">
        <v>16.44</v>
      </c>
      <c r="F1290" s="649">
        <v>12.2</v>
      </c>
      <c r="G1290" s="649">
        <v>4.055</v>
      </c>
      <c r="H1290" s="649">
        <v>2.01</v>
      </c>
      <c r="I1290" s="649">
        <v>10.038</v>
      </c>
      <c r="J1290" s="649">
        <v>39.193</v>
      </c>
      <c r="K1290" s="649">
        <v>0.993</v>
      </c>
      <c r="L1290" s="649">
        <v>-1.0</v>
      </c>
      <c r="M1290" s="649">
        <v>-1.0</v>
      </c>
      <c r="N1290" s="649">
        <v>-1.0</v>
      </c>
      <c r="O1290" s="649">
        <v>-1.0</v>
      </c>
      <c r="P1290" s="649">
        <v>-1.0</v>
      </c>
      <c r="Q1290" s="649">
        <v>1.0</v>
      </c>
      <c r="R1290" s="649">
        <v>1.0</v>
      </c>
      <c r="S1290" s="649">
        <v>-1.0</v>
      </c>
      <c r="T1290" s="649">
        <v>39.116</v>
      </c>
      <c r="U1290" s="649">
        <v>39.153</v>
      </c>
      <c r="V1290" s="649">
        <v>39.343</v>
      </c>
    </row>
    <row r="1291">
      <c r="A1291" s="649">
        <v>3777.0</v>
      </c>
      <c r="B1291" s="649">
        <v>0.0</v>
      </c>
      <c r="C1291" s="649">
        <v>10.538</v>
      </c>
      <c r="D1291" s="649">
        <v>4.637</v>
      </c>
      <c r="E1291" s="649">
        <v>16.44</v>
      </c>
      <c r="F1291" s="649">
        <v>12.2</v>
      </c>
      <c r="G1291" s="649">
        <v>3.947</v>
      </c>
      <c r="H1291" s="649">
        <v>2.01</v>
      </c>
      <c r="I1291" s="649">
        <v>10.031</v>
      </c>
      <c r="J1291" s="649">
        <v>37.508</v>
      </c>
      <c r="K1291" s="649">
        <v>0.993</v>
      </c>
      <c r="L1291" s="649">
        <v>-1.0</v>
      </c>
      <c r="M1291" s="649">
        <v>-1.0</v>
      </c>
      <c r="N1291" s="649">
        <v>-1.0</v>
      </c>
      <c r="O1291" s="649">
        <v>-1.0</v>
      </c>
      <c r="P1291" s="649">
        <v>-1.0</v>
      </c>
      <c r="Q1291" s="649">
        <v>1.0</v>
      </c>
      <c r="R1291" s="649">
        <v>1.0</v>
      </c>
      <c r="S1291" s="649">
        <v>-1.0</v>
      </c>
      <c r="T1291" s="649">
        <v>37.444</v>
      </c>
      <c r="U1291" s="649">
        <v>37.479</v>
      </c>
      <c r="V1291" s="649">
        <v>37.716</v>
      </c>
    </row>
    <row r="1292">
      <c r="A1292" s="649">
        <v>3778.0</v>
      </c>
      <c r="B1292" s="649">
        <v>0.0</v>
      </c>
      <c r="C1292" s="649">
        <v>10.538</v>
      </c>
      <c r="D1292" s="649">
        <v>4.637</v>
      </c>
      <c r="E1292" s="649">
        <v>16.44</v>
      </c>
      <c r="F1292" s="649">
        <v>12.2</v>
      </c>
      <c r="G1292" s="649">
        <v>1.416</v>
      </c>
      <c r="H1292" s="649">
        <v>2.01</v>
      </c>
      <c r="I1292" s="649">
        <v>7.135</v>
      </c>
      <c r="J1292" s="649">
        <v>9.495</v>
      </c>
      <c r="K1292" s="649">
        <v>0.998</v>
      </c>
      <c r="L1292" s="649">
        <v>-1.0</v>
      </c>
      <c r="M1292" s="649">
        <v>-1.0</v>
      </c>
      <c r="N1292" s="649">
        <v>-1.0</v>
      </c>
      <c r="O1292" s="649">
        <v>-1.0</v>
      </c>
      <c r="P1292" s="649">
        <v>-1.0</v>
      </c>
      <c r="Q1292" s="649">
        <v>1.0</v>
      </c>
      <c r="R1292" s="649">
        <v>1.0</v>
      </c>
      <c r="S1292" s="649">
        <v>-1.0</v>
      </c>
      <c r="T1292" s="649">
        <v>9.511</v>
      </c>
      <c r="U1292" s="649">
        <v>9.52</v>
      </c>
      <c r="V1292" s="649">
        <v>9.582</v>
      </c>
    </row>
    <row r="1293">
      <c r="A1293" s="649">
        <v>3779.0</v>
      </c>
      <c r="B1293" s="649">
        <v>0.0</v>
      </c>
      <c r="C1293" s="649">
        <v>10.538</v>
      </c>
      <c r="D1293" s="649">
        <v>4.637</v>
      </c>
      <c r="E1293" s="649">
        <v>16.44</v>
      </c>
      <c r="F1293" s="649">
        <v>12.2</v>
      </c>
      <c r="G1293" s="649">
        <v>2.563</v>
      </c>
      <c r="H1293" s="649">
        <v>2.01</v>
      </c>
      <c r="I1293" s="649">
        <v>5.137</v>
      </c>
      <c r="J1293" s="649">
        <v>12.59</v>
      </c>
      <c r="K1293" s="649">
        <v>0.999</v>
      </c>
      <c r="L1293" s="649">
        <v>-1.0</v>
      </c>
      <c r="M1293" s="649">
        <v>-1.0</v>
      </c>
      <c r="N1293" s="649">
        <v>-1.0</v>
      </c>
      <c r="O1293" s="649">
        <v>-1.0</v>
      </c>
      <c r="P1293" s="649">
        <v>-1.0</v>
      </c>
      <c r="Q1293" s="649">
        <v>1.0</v>
      </c>
      <c r="R1293" s="649">
        <v>1.0</v>
      </c>
      <c r="S1293" s="649">
        <v>-1.0</v>
      </c>
      <c r="T1293" s="649">
        <v>12.613</v>
      </c>
      <c r="U1293" s="649">
        <v>12.627</v>
      </c>
      <c r="V1293" s="649">
        <v>12.708</v>
      </c>
    </row>
    <row r="1294">
      <c r="A1294" s="649">
        <v>3780.0</v>
      </c>
      <c r="B1294" s="649">
        <v>0.0</v>
      </c>
      <c r="C1294" s="649">
        <v>10.538</v>
      </c>
      <c r="D1294" s="649">
        <v>4.637</v>
      </c>
      <c r="E1294" s="649">
        <v>16.44</v>
      </c>
      <c r="F1294" s="649">
        <v>12.2</v>
      </c>
      <c r="G1294" s="649">
        <v>2.693</v>
      </c>
      <c r="H1294" s="649">
        <v>2.01</v>
      </c>
      <c r="I1294" s="649">
        <v>5.164</v>
      </c>
      <c r="J1294" s="649">
        <v>13.067</v>
      </c>
      <c r="K1294" s="649">
        <v>-1.0</v>
      </c>
      <c r="L1294" s="649">
        <v>-1.0</v>
      </c>
      <c r="M1294" s="649">
        <v>-1.0</v>
      </c>
      <c r="N1294" s="649">
        <v>-1.0</v>
      </c>
      <c r="O1294" s="649">
        <v>1.0</v>
      </c>
      <c r="P1294" s="649">
        <v>-1.0</v>
      </c>
      <c r="Q1294" s="649">
        <v>-1.0</v>
      </c>
      <c r="R1294" s="649">
        <v>1.0</v>
      </c>
      <c r="S1294" s="649">
        <v>-1.0</v>
      </c>
      <c r="T1294" s="649">
        <v>13.093</v>
      </c>
      <c r="U1294" s="649">
        <v>13.108</v>
      </c>
      <c r="V1294" s="649">
        <v>13.23</v>
      </c>
    </row>
    <row r="1295">
      <c r="A1295" s="649">
        <v>3782.0</v>
      </c>
      <c r="B1295" s="649">
        <v>0.0</v>
      </c>
      <c r="C1295" s="649">
        <v>10.538</v>
      </c>
      <c r="D1295" s="649">
        <v>4.637</v>
      </c>
      <c r="E1295" s="649">
        <v>16.44</v>
      </c>
      <c r="F1295" s="649">
        <v>12.2</v>
      </c>
      <c r="G1295" s="649">
        <v>0.799</v>
      </c>
      <c r="H1295" s="649">
        <v>2.01</v>
      </c>
      <c r="I1295" s="649">
        <v>10.073</v>
      </c>
      <c r="J1295" s="649">
        <v>7.727</v>
      </c>
      <c r="K1295" s="649">
        <v>0.966</v>
      </c>
      <c r="L1295" s="649">
        <v>-1.0</v>
      </c>
      <c r="M1295" s="649">
        <v>-1.0</v>
      </c>
      <c r="N1295" s="649">
        <v>-1.0</v>
      </c>
      <c r="O1295" s="649">
        <v>-1.0</v>
      </c>
      <c r="P1295" s="649">
        <v>-1.0</v>
      </c>
      <c r="Q1295" s="649">
        <v>5.0</v>
      </c>
      <c r="R1295" s="649">
        <v>1.0</v>
      </c>
      <c r="S1295" s="649">
        <v>-1.0</v>
      </c>
      <c r="T1295" s="649">
        <v>7.708</v>
      </c>
      <c r="U1295" s="649">
        <v>7.716</v>
      </c>
      <c r="V1295" s="649">
        <v>7.759</v>
      </c>
    </row>
    <row r="1296">
      <c r="A1296" s="649">
        <v>3784.0</v>
      </c>
      <c r="B1296" s="649">
        <v>0.0</v>
      </c>
      <c r="C1296" s="649">
        <v>10.538</v>
      </c>
      <c r="D1296" s="649">
        <v>6.667</v>
      </c>
      <c r="E1296" s="649">
        <v>12.48</v>
      </c>
      <c r="F1296" s="649">
        <v>19.15</v>
      </c>
      <c r="G1296" s="649">
        <v>3.231</v>
      </c>
      <c r="H1296" s="649">
        <v>1.01</v>
      </c>
      <c r="I1296" s="649">
        <v>33.903</v>
      </c>
      <c r="J1296" s="649">
        <v>97.468</v>
      </c>
      <c r="K1296" s="649">
        <v>0.984</v>
      </c>
      <c r="L1296" s="649">
        <v>-1.0</v>
      </c>
      <c r="M1296" s="649">
        <v>-1.0</v>
      </c>
      <c r="N1296" s="649">
        <v>-1.0</v>
      </c>
      <c r="O1296" s="649">
        <v>-1.0</v>
      </c>
      <c r="P1296" s="649">
        <v>-1.0</v>
      </c>
      <c r="Q1296" s="649">
        <v>1.0</v>
      </c>
      <c r="R1296" s="649">
        <v>1.0</v>
      </c>
      <c r="S1296" s="649">
        <v>-1.0</v>
      </c>
      <c r="T1296" s="649">
        <v>96.835</v>
      </c>
      <c r="U1296" s="649">
        <v>97.005</v>
      </c>
      <c r="V1296" s="649">
        <v>97.822</v>
      </c>
    </row>
    <row r="1297">
      <c r="A1297" s="649">
        <v>3785.0</v>
      </c>
      <c r="B1297" s="649">
        <v>0.0</v>
      </c>
      <c r="C1297" s="649">
        <v>10.538</v>
      </c>
      <c r="D1297" s="649">
        <v>6.667</v>
      </c>
      <c r="E1297" s="649">
        <v>12.48</v>
      </c>
      <c r="F1297" s="649">
        <v>19.15</v>
      </c>
      <c r="G1297" s="649">
        <v>4.672</v>
      </c>
      <c r="H1297" s="649">
        <v>1.01</v>
      </c>
      <c r="I1297" s="650" t="s">
        <v>1173</v>
      </c>
      <c r="J1297" s="649">
        <v>0.985</v>
      </c>
      <c r="K1297" s="649">
        <v>-1.0</v>
      </c>
      <c r="L1297" s="649">
        <v>-1.0</v>
      </c>
      <c r="M1297" s="649">
        <v>-1.0</v>
      </c>
      <c r="N1297" s="649">
        <v>-1.0</v>
      </c>
      <c r="O1297" s="649">
        <v>-1.0</v>
      </c>
      <c r="P1297" s="649">
        <v>1.0</v>
      </c>
      <c r="Q1297" s="649">
        <v>1.0</v>
      </c>
      <c r="R1297" s="650" t="s">
        <v>1174</v>
      </c>
      <c r="U1297" s="651"/>
      <c r="V1297" s="651"/>
    </row>
    <row r="1298">
      <c r="A1298" s="649">
        <v>3786.0</v>
      </c>
      <c r="B1298" s="649">
        <v>0.0</v>
      </c>
      <c r="C1298" s="649">
        <v>10.538</v>
      </c>
      <c r="D1298" s="649">
        <v>6.667</v>
      </c>
      <c r="E1298" s="649">
        <v>12.48</v>
      </c>
      <c r="F1298" s="649">
        <v>19.15</v>
      </c>
      <c r="G1298" s="649">
        <v>1.266</v>
      </c>
      <c r="H1298" s="649">
        <v>1.01</v>
      </c>
      <c r="I1298" s="649">
        <v>19.758</v>
      </c>
      <c r="J1298" s="649">
        <v>24.386</v>
      </c>
      <c r="K1298" s="649">
        <v>0.999</v>
      </c>
      <c r="L1298" s="649">
        <v>-1.0</v>
      </c>
      <c r="M1298" s="649">
        <v>-1.0</v>
      </c>
      <c r="N1298" s="649">
        <v>-1.0</v>
      </c>
      <c r="O1298" s="649">
        <v>-1.0</v>
      </c>
      <c r="P1298" s="649">
        <v>-1.0</v>
      </c>
      <c r="Q1298" s="649">
        <v>1.0</v>
      </c>
      <c r="R1298" s="649">
        <v>1.0</v>
      </c>
      <c r="S1298" s="649">
        <v>-1.0</v>
      </c>
      <c r="T1298" s="649">
        <v>24.26</v>
      </c>
      <c r="U1298" s="649">
        <v>24.287</v>
      </c>
      <c r="V1298" s="649">
        <v>24.418</v>
      </c>
    </row>
    <row r="1299">
      <c r="A1299" s="649">
        <v>3787.0</v>
      </c>
      <c r="B1299" s="649">
        <v>0.0</v>
      </c>
      <c r="C1299" s="649">
        <v>10.538</v>
      </c>
      <c r="D1299" s="649">
        <v>6.667</v>
      </c>
      <c r="E1299" s="649">
        <v>12.48</v>
      </c>
      <c r="F1299" s="649">
        <v>19.15</v>
      </c>
      <c r="G1299" s="649">
        <v>2.373</v>
      </c>
      <c r="H1299" s="649">
        <v>1.01</v>
      </c>
      <c r="I1299" s="649">
        <v>10.077</v>
      </c>
      <c r="J1299" s="649">
        <v>23.291</v>
      </c>
      <c r="K1299" s="649">
        <v>1.0</v>
      </c>
      <c r="L1299" s="649">
        <v>-1.0</v>
      </c>
      <c r="M1299" s="649">
        <v>-1.0</v>
      </c>
      <c r="N1299" s="649">
        <v>-1.0</v>
      </c>
      <c r="O1299" s="649">
        <v>-1.0</v>
      </c>
      <c r="P1299" s="649">
        <v>-1.0</v>
      </c>
      <c r="Q1299" s="649">
        <v>1.0</v>
      </c>
      <c r="R1299" s="649">
        <v>1.0</v>
      </c>
      <c r="S1299" s="649">
        <v>-1.0</v>
      </c>
      <c r="T1299" s="649">
        <v>23.23</v>
      </c>
      <c r="U1299" s="649">
        <v>23.254</v>
      </c>
      <c r="V1299" s="649">
        <v>23.355</v>
      </c>
    </row>
    <row r="1300">
      <c r="A1300" s="649">
        <v>3788.0</v>
      </c>
      <c r="B1300" s="649">
        <v>0.0</v>
      </c>
      <c r="C1300" s="649">
        <v>10.538</v>
      </c>
      <c r="D1300" s="649">
        <v>6.667</v>
      </c>
      <c r="E1300" s="649">
        <v>12.48</v>
      </c>
      <c r="F1300" s="649">
        <v>19.15</v>
      </c>
      <c r="G1300" s="649">
        <v>1.259</v>
      </c>
      <c r="H1300" s="649">
        <v>1.01</v>
      </c>
      <c r="I1300" s="649">
        <v>19.926</v>
      </c>
      <c r="J1300" s="649">
        <v>24.724</v>
      </c>
      <c r="K1300" s="649">
        <v>-0.78</v>
      </c>
      <c r="L1300" s="649">
        <v>-1.0</v>
      </c>
      <c r="M1300" s="649">
        <v>-1.0</v>
      </c>
      <c r="N1300" s="649">
        <v>-1.0</v>
      </c>
      <c r="O1300" s="649">
        <v>1.0</v>
      </c>
      <c r="P1300" s="649">
        <v>-1.0</v>
      </c>
      <c r="Q1300" s="649">
        <v>-1.0</v>
      </c>
      <c r="R1300" s="649">
        <v>1.0</v>
      </c>
      <c r="S1300" s="649">
        <v>-1.0</v>
      </c>
      <c r="T1300" s="649">
        <v>24.592</v>
      </c>
      <c r="U1300" s="649">
        <v>24.628</v>
      </c>
      <c r="V1300" s="649">
        <v>24.742</v>
      </c>
    </row>
    <row r="1301">
      <c r="A1301" s="649">
        <v>3790.0</v>
      </c>
      <c r="B1301" s="649">
        <v>0.0</v>
      </c>
      <c r="C1301" s="649">
        <v>10.538</v>
      </c>
      <c r="D1301" s="649">
        <v>6.667</v>
      </c>
      <c r="E1301" s="649">
        <v>12.48</v>
      </c>
      <c r="F1301" s="649">
        <v>19.15</v>
      </c>
      <c r="G1301" s="649">
        <v>0.892</v>
      </c>
      <c r="H1301" s="649">
        <v>1.01</v>
      </c>
      <c r="I1301" s="649">
        <v>33.538</v>
      </c>
      <c r="J1301" s="649">
        <v>28.707</v>
      </c>
      <c r="K1301" s="649">
        <v>0.998</v>
      </c>
      <c r="L1301" s="649">
        <v>-1.0</v>
      </c>
      <c r="M1301" s="649">
        <v>-1.0</v>
      </c>
      <c r="N1301" s="649">
        <v>-1.0</v>
      </c>
      <c r="O1301" s="649">
        <v>-1.0</v>
      </c>
      <c r="P1301" s="649">
        <v>-1.0</v>
      </c>
      <c r="Q1301" s="649">
        <v>5.0</v>
      </c>
      <c r="R1301" s="649">
        <v>1.0</v>
      </c>
      <c r="S1301" s="649">
        <v>-1.0</v>
      </c>
      <c r="T1301" s="649">
        <v>28.509</v>
      </c>
      <c r="U1301" s="649">
        <v>28.557</v>
      </c>
      <c r="V1301" s="649">
        <v>28.744</v>
      </c>
    </row>
    <row r="1302">
      <c r="A1302" s="649">
        <v>3791.0</v>
      </c>
      <c r="B1302" s="649">
        <v>0.0</v>
      </c>
      <c r="C1302" s="649">
        <v>10.539</v>
      </c>
      <c r="D1302" s="649">
        <v>6.667</v>
      </c>
      <c r="E1302" s="649">
        <v>12.48</v>
      </c>
      <c r="F1302" s="649">
        <v>19.15</v>
      </c>
      <c r="G1302" s="649">
        <v>0.887</v>
      </c>
      <c r="H1302" s="649">
        <v>26.98</v>
      </c>
      <c r="I1302" s="649">
        <v>30.074</v>
      </c>
      <c r="J1302" s="649">
        <v>26.674</v>
      </c>
      <c r="K1302" s="649">
        <v>0.995</v>
      </c>
      <c r="L1302" s="649">
        <v>-1.0</v>
      </c>
      <c r="M1302" s="649">
        <v>-1.0</v>
      </c>
      <c r="N1302" s="649">
        <v>-1.0</v>
      </c>
      <c r="O1302" s="649">
        <v>-1.0</v>
      </c>
      <c r="P1302" s="649">
        <v>-1.0</v>
      </c>
      <c r="Q1302" s="649">
        <v>1.0</v>
      </c>
      <c r="R1302" s="649">
        <v>1.0</v>
      </c>
      <c r="S1302" s="649">
        <v>-1.0</v>
      </c>
      <c r="T1302" s="649">
        <v>26.503</v>
      </c>
      <c r="U1302" s="649">
        <v>26.539</v>
      </c>
      <c r="V1302" s="649">
        <v>26.675</v>
      </c>
    </row>
    <row r="1303">
      <c r="A1303" s="649">
        <v>3793.0</v>
      </c>
      <c r="B1303" s="649">
        <v>0.0</v>
      </c>
      <c r="C1303" s="649">
        <v>10.539</v>
      </c>
      <c r="D1303" s="649">
        <v>6.667</v>
      </c>
      <c r="E1303" s="649">
        <v>12.48</v>
      </c>
      <c r="F1303" s="649">
        <v>19.15</v>
      </c>
      <c r="G1303" s="649">
        <v>1.397</v>
      </c>
      <c r="H1303" s="649">
        <v>0.0</v>
      </c>
      <c r="I1303" s="649">
        <v>18.995</v>
      </c>
      <c r="J1303" s="649">
        <v>24.783</v>
      </c>
      <c r="K1303" s="649">
        <v>0.999</v>
      </c>
      <c r="L1303" s="649">
        <v>-1.0</v>
      </c>
      <c r="M1303" s="649">
        <v>-1.0</v>
      </c>
      <c r="N1303" s="649">
        <v>-1.0</v>
      </c>
      <c r="O1303" s="649">
        <v>-1.0</v>
      </c>
      <c r="P1303" s="649">
        <v>-1.0</v>
      </c>
      <c r="Q1303" s="649">
        <v>1.0</v>
      </c>
      <c r="R1303" s="649">
        <v>1.0</v>
      </c>
      <c r="S1303" s="649">
        <v>-1.0</v>
      </c>
      <c r="T1303" s="649">
        <v>24.683</v>
      </c>
      <c r="U1303" s="649">
        <v>24.701</v>
      </c>
      <c r="V1303" s="649">
        <v>24.878</v>
      </c>
    </row>
    <row r="1304">
      <c r="A1304" s="649">
        <v>3794.0</v>
      </c>
      <c r="B1304" s="649">
        <v>0.0</v>
      </c>
      <c r="C1304" s="649">
        <v>10.539</v>
      </c>
      <c r="D1304" s="649">
        <v>6.667</v>
      </c>
      <c r="E1304" s="649">
        <v>12.48</v>
      </c>
      <c r="F1304" s="649">
        <v>19.15</v>
      </c>
      <c r="G1304" s="649">
        <v>0.721</v>
      </c>
      <c r="H1304" s="649">
        <v>2.01</v>
      </c>
      <c r="I1304" s="649">
        <v>15.405</v>
      </c>
      <c r="J1304" s="649">
        <v>10.696</v>
      </c>
      <c r="K1304" s="649">
        <v>0.771</v>
      </c>
      <c r="L1304" s="649">
        <v>-1.0</v>
      </c>
      <c r="M1304" s="649">
        <v>-1.0</v>
      </c>
      <c r="N1304" s="649">
        <v>-1.0</v>
      </c>
      <c r="O1304" s="649">
        <v>-1.0</v>
      </c>
      <c r="P1304" s="649">
        <v>-1.0</v>
      </c>
      <c r="Q1304" s="649">
        <v>1.0</v>
      </c>
      <c r="R1304" s="649">
        <v>1.0</v>
      </c>
      <c r="S1304" s="649">
        <v>-1.0</v>
      </c>
      <c r="T1304" s="649">
        <v>10.633</v>
      </c>
      <c r="U1304" s="649">
        <v>10.668</v>
      </c>
      <c r="V1304" s="649">
        <v>10.725</v>
      </c>
    </row>
    <row r="1305">
      <c r="A1305" s="649">
        <v>3795.0</v>
      </c>
      <c r="B1305" s="649">
        <v>0.0</v>
      </c>
      <c r="C1305" s="649">
        <v>10.538</v>
      </c>
      <c r="D1305" s="649">
        <v>6.667</v>
      </c>
      <c r="E1305" s="649">
        <v>12.48</v>
      </c>
      <c r="F1305" s="649">
        <v>19.15</v>
      </c>
      <c r="G1305" s="649">
        <v>1.064</v>
      </c>
      <c r="H1305" s="649">
        <v>2.01</v>
      </c>
      <c r="I1305" s="649">
        <v>11.809</v>
      </c>
      <c r="J1305" s="649">
        <v>12.117</v>
      </c>
      <c r="K1305" s="649">
        <v>0.991</v>
      </c>
      <c r="L1305" s="649">
        <v>-1.0</v>
      </c>
      <c r="M1305" s="649">
        <v>-1.0</v>
      </c>
      <c r="N1305" s="649">
        <v>-1.0</v>
      </c>
      <c r="O1305" s="649">
        <v>-1.0</v>
      </c>
      <c r="P1305" s="649">
        <v>-1.0</v>
      </c>
      <c r="Q1305" s="649">
        <v>1.0</v>
      </c>
      <c r="R1305" s="649">
        <v>1.0</v>
      </c>
      <c r="S1305" s="649">
        <v>-1.0</v>
      </c>
      <c r="T1305" s="649">
        <v>12.059</v>
      </c>
      <c r="U1305" s="649">
        <v>12.097</v>
      </c>
      <c r="V1305" s="649">
        <v>12.157</v>
      </c>
    </row>
    <row r="1306">
      <c r="A1306" s="649">
        <v>3796.0</v>
      </c>
      <c r="B1306" s="649">
        <v>0.0</v>
      </c>
      <c r="C1306" s="649">
        <v>10.538</v>
      </c>
      <c r="D1306" s="649">
        <v>6.667</v>
      </c>
      <c r="E1306" s="649">
        <v>12.48</v>
      </c>
      <c r="F1306" s="649">
        <v>19.15</v>
      </c>
      <c r="G1306" s="649">
        <v>3.593</v>
      </c>
      <c r="H1306" s="649">
        <v>2.01</v>
      </c>
      <c r="I1306" s="649">
        <v>11.826</v>
      </c>
      <c r="J1306" s="649">
        <v>41.124</v>
      </c>
      <c r="K1306" s="649">
        <v>0.991</v>
      </c>
      <c r="L1306" s="649">
        <v>-1.0</v>
      </c>
      <c r="M1306" s="649">
        <v>-1.0</v>
      </c>
      <c r="N1306" s="649">
        <v>-1.0</v>
      </c>
      <c r="O1306" s="649">
        <v>-1.0</v>
      </c>
      <c r="P1306" s="649">
        <v>-1.0</v>
      </c>
      <c r="Q1306" s="649">
        <v>1.0</v>
      </c>
      <c r="R1306" s="649">
        <v>1.0</v>
      </c>
      <c r="S1306" s="649">
        <v>-1.0</v>
      </c>
      <c r="T1306" s="649">
        <v>40.956</v>
      </c>
      <c r="U1306" s="649">
        <v>41.06</v>
      </c>
      <c r="V1306" s="649">
        <v>41.245</v>
      </c>
    </row>
    <row r="1307">
      <c r="A1307" s="649">
        <v>3797.0</v>
      </c>
      <c r="B1307" s="649">
        <v>0.0</v>
      </c>
      <c r="C1307" s="649">
        <v>10.538</v>
      </c>
      <c r="D1307" s="649">
        <v>6.667</v>
      </c>
      <c r="E1307" s="649">
        <v>12.48</v>
      </c>
      <c r="F1307" s="649">
        <v>19.15</v>
      </c>
      <c r="G1307" s="649">
        <v>3.646</v>
      </c>
      <c r="H1307" s="649">
        <v>2.01</v>
      </c>
      <c r="I1307" s="649">
        <v>11.923</v>
      </c>
      <c r="J1307" s="649">
        <v>41.204</v>
      </c>
      <c r="K1307" s="649">
        <v>0.987</v>
      </c>
      <c r="L1307" s="649">
        <v>-1.0</v>
      </c>
      <c r="M1307" s="649">
        <v>-1.0</v>
      </c>
      <c r="N1307" s="649">
        <v>-1.0</v>
      </c>
      <c r="O1307" s="649">
        <v>-1.0</v>
      </c>
      <c r="P1307" s="649">
        <v>-1.0</v>
      </c>
      <c r="Q1307" s="649">
        <v>1.0</v>
      </c>
      <c r="R1307" s="649">
        <v>1.0</v>
      </c>
      <c r="S1307" s="649">
        <v>-1.0</v>
      </c>
      <c r="T1307" s="649">
        <v>41.067</v>
      </c>
      <c r="U1307" s="649">
        <v>41.15</v>
      </c>
      <c r="V1307" s="649">
        <v>41.394</v>
      </c>
    </row>
    <row r="1308">
      <c r="A1308" s="649">
        <v>3798.0</v>
      </c>
      <c r="B1308" s="649">
        <v>0.0</v>
      </c>
      <c r="C1308" s="649">
        <v>10.538</v>
      </c>
      <c r="D1308" s="649">
        <v>6.667</v>
      </c>
      <c r="E1308" s="649">
        <v>12.48</v>
      </c>
      <c r="F1308" s="649">
        <v>19.15</v>
      </c>
      <c r="G1308" s="649">
        <v>3.784</v>
      </c>
      <c r="H1308" s="649">
        <v>2.01</v>
      </c>
      <c r="I1308" s="649">
        <v>11.973</v>
      </c>
      <c r="J1308" s="649">
        <v>43.269</v>
      </c>
      <c r="K1308" s="649">
        <v>0.991</v>
      </c>
      <c r="L1308" s="649">
        <v>-1.0</v>
      </c>
      <c r="M1308" s="649">
        <v>-1.0</v>
      </c>
      <c r="N1308" s="649">
        <v>-1.0</v>
      </c>
      <c r="O1308" s="649">
        <v>-1.0</v>
      </c>
      <c r="P1308" s="649">
        <v>-1.0</v>
      </c>
      <c r="Q1308" s="649">
        <v>1.0</v>
      </c>
      <c r="R1308" s="649">
        <v>1.0</v>
      </c>
      <c r="S1308" s="649">
        <v>-1.0</v>
      </c>
      <c r="T1308" s="649">
        <v>43.156</v>
      </c>
      <c r="U1308" s="649">
        <v>43.213</v>
      </c>
      <c r="V1308" s="649">
        <v>43.443</v>
      </c>
    </row>
    <row r="1309">
      <c r="A1309" s="649">
        <v>3799.0</v>
      </c>
      <c r="B1309" s="649">
        <v>0.0</v>
      </c>
      <c r="C1309" s="649">
        <v>10.539</v>
      </c>
      <c r="D1309" s="649">
        <v>6.667</v>
      </c>
      <c r="E1309" s="649">
        <v>12.48</v>
      </c>
      <c r="F1309" s="649">
        <v>19.15</v>
      </c>
      <c r="G1309" s="649">
        <v>3.622</v>
      </c>
      <c r="H1309" s="649">
        <v>2.01</v>
      </c>
      <c r="I1309" s="649">
        <v>11.877</v>
      </c>
      <c r="J1309" s="649">
        <v>40.71</v>
      </c>
      <c r="K1309" s="649">
        <v>0.992</v>
      </c>
      <c r="L1309" s="649">
        <v>-1.0</v>
      </c>
      <c r="M1309" s="649">
        <v>-1.0</v>
      </c>
      <c r="N1309" s="649">
        <v>-1.0</v>
      </c>
      <c r="O1309" s="649">
        <v>-1.0</v>
      </c>
      <c r="P1309" s="649">
        <v>-1.0</v>
      </c>
      <c r="Q1309" s="649">
        <v>1.0</v>
      </c>
      <c r="R1309" s="649">
        <v>1.0</v>
      </c>
      <c r="S1309" s="649">
        <v>-1.0</v>
      </c>
      <c r="T1309" s="649">
        <v>40.608</v>
      </c>
      <c r="U1309" s="649">
        <v>40.655</v>
      </c>
      <c r="V1309" s="649">
        <v>40.91</v>
      </c>
    </row>
    <row r="1310">
      <c r="A1310" s="649">
        <v>3800.0</v>
      </c>
      <c r="B1310" s="649">
        <v>0.0</v>
      </c>
      <c r="C1310" s="649">
        <v>10.538</v>
      </c>
      <c r="D1310" s="649">
        <v>6.667</v>
      </c>
      <c r="E1310" s="649">
        <v>12.48</v>
      </c>
      <c r="F1310" s="649">
        <v>19.15</v>
      </c>
      <c r="G1310" s="649">
        <v>1.209</v>
      </c>
      <c r="H1310" s="649">
        <v>2.01</v>
      </c>
      <c r="I1310" s="649">
        <v>9.707</v>
      </c>
      <c r="J1310" s="649">
        <v>10.501</v>
      </c>
      <c r="K1310" s="649">
        <v>0.996</v>
      </c>
      <c r="L1310" s="649">
        <v>-1.0</v>
      </c>
      <c r="M1310" s="649">
        <v>-1.0</v>
      </c>
      <c r="N1310" s="649">
        <v>-1.0</v>
      </c>
      <c r="O1310" s="649">
        <v>-1.0</v>
      </c>
      <c r="P1310" s="649">
        <v>-1.0</v>
      </c>
      <c r="Q1310" s="649">
        <v>1.0</v>
      </c>
      <c r="R1310" s="649">
        <v>1.0</v>
      </c>
      <c r="S1310" s="649">
        <v>-1.0</v>
      </c>
      <c r="T1310" s="649">
        <v>10.498</v>
      </c>
      <c r="U1310" s="649">
        <v>10.51</v>
      </c>
      <c r="V1310" s="649">
        <v>10.633</v>
      </c>
    </row>
    <row r="1311">
      <c r="A1311" s="649">
        <v>3801.0</v>
      </c>
      <c r="B1311" s="649">
        <v>0.0</v>
      </c>
      <c r="C1311" s="649">
        <v>10.538</v>
      </c>
      <c r="D1311" s="649">
        <v>6.667</v>
      </c>
      <c r="E1311" s="649">
        <v>12.48</v>
      </c>
      <c r="F1311" s="649">
        <v>19.15</v>
      </c>
      <c r="G1311" s="649">
        <v>2.348</v>
      </c>
      <c r="H1311" s="649">
        <v>2.01</v>
      </c>
      <c r="I1311" s="649">
        <v>5.19</v>
      </c>
      <c r="J1311" s="649">
        <v>12.082</v>
      </c>
      <c r="K1311" s="649">
        <v>0.991</v>
      </c>
      <c r="L1311" s="649">
        <v>-1.0</v>
      </c>
      <c r="M1311" s="649">
        <v>-1.0</v>
      </c>
      <c r="N1311" s="649">
        <v>-1.0</v>
      </c>
      <c r="O1311" s="649">
        <v>-1.0</v>
      </c>
      <c r="P1311" s="649">
        <v>-1.0</v>
      </c>
      <c r="Q1311" s="649">
        <v>1.0</v>
      </c>
      <c r="R1311" s="649">
        <v>1.0</v>
      </c>
      <c r="S1311" s="649">
        <v>-1.0</v>
      </c>
      <c r="T1311" s="649">
        <v>12.054</v>
      </c>
      <c r="U1311" s="649">
        <v>12.094</v>
      </c>
      <c r="V1311" s="649">
        <v>12.103</v>
      </c>
    </row>
    <row r="1312">
      <c r="A1312" s="649">
        <v>3803.0</v>
      </c>
      <c r="B1312" s="649">
        <v>0.0</v>
      </c>
      <c r="C1312" s="649">
        <v>10.538</v>
      </c>
      <c r="D1312" s="649">
        <v>6.667</v>
      </c>
      <c r="E1312" s="649">
        <v>12.48</v>
      </c>
      <c r="F1312" s="649">
        <v>19.15</v>
      </c>
      <c r="G1312" s="649">
        <v>1.236</v>
      </c>
      <c r="H1312" s="649">
        <v>2.01</v>
      </c>
      <c r="I1312" s="649">
        <v>10.074</v>
      </c>
      <c r="J1312" s="649">
        <v>12.185</v>
      </c>
      <c r="K1312" s="649">
        <v>0.621</v>
      </c>
      <c r="L1312" s="649">
        <v>-1.0</v>
      </c>
      <c r="M1312" s="649">
        <v>-1.0</v>
      </c>
      <c r="N1312" s="649">
        <v>-1.0</v>
      </c>
      <c r="O1312" s="649">
        <v>1.0</v>
      </c>
      <c r="P1312" s="649">
        <v>-1.0</v>
      </c>
      <c r="Q1312" s="649">
        <v>1.0</v>
      </c>
      <c r="R1312" s="649">
        <v>1.0</v>
      </c>
      <c r="S1312" s="649">
        <v>-1.0</v>
      </c>
      <c r="T1312" s="649">
        <v>12.148</v>
      </c>
      <c r="U1312" s="649">
        <v>12.165</v>
      </c>
      <c r="V1312" s="649">
        <v>12.212</v>
      </c>
    </row>
    <row r="1313">
      <c r="A1313" s="649">
        <v>3804.0</v>
      </c>
      <c r="B1313" s="649">
        <v>0.0</v>
      </c>
      <c r="C1313" s="649">
        <v>10.538</v>
      </c>
      <c r="D1313" s="649">
        <v>6.667</v>
      </c>
      <c r="E1313" s="649">
        <v>12.48</v>
      </c>
      <c r="F1313" s="649">
        <v>19.15</v>
      </c>
      <c r="G1313" s="649">
        <v>0.927</v>
      </c>
      <c r="H1313" s="649">
        <v>2.01</v>
      </c>
      <c r="I1313" s="649">
        <v>9.878</v>
      </c>
      <c r="J1313" s="649">
        <v>8.801</v>
      </c>
      <c r="K1313" s="649">
        <v>-0.627</v>
      </c>
      <c r="L1313" s="649">
        <v>-1.0</v>
      </c>
      <c r="M1313" s="649">
        <v>-1.0</v>
      </c>
      <c r="N1313" s="649">
        <v>-1.0</v>
      </c>
      <c r="O1313" s="649">
        <v>1.0</v>
      </c>
      <c r="P1313" s="649">
        <v>-1.0</v>
      </c>
      <c r="Q1313" s="649">
        <v>-1.0</v>
      </c>
      <c r="R1313" s="649">
        <v>1.0</v>
      </c>
      <c r="S1313" s="649">
        <v>-1.0</v>
      </c>
      <c r="T1313" s="649">
        <v>8.776</v>
      </c>
      <c r="U1313" s="649">
        <v>8.789</v>
      </c>
      <c r="V1313" s="649">
        <v>8.838</v>
      </c>
    </row>
    <row r="1314">
      <c r="A1314" s="649">
        <v>3806.0</v>
      </c>
      <c r="B1314" s="649">
        <v>0.0</v>
      </c>
      <c r="C1314" s="649">
        <v>10.538</v>
      </c>
      <c r="D1314" s="649">
        <v>6.667</v>
      </c>
      <c r="E1314" s="649">
        <v>12.48</v>
      </c>
      <c r="F1314" s="649">
        <v>19.15</v>
      </c>
      <c r="G1314" s="649">
        <v>0.976</v>
      </c>
      <c r="H1314" s="649">
        <v>2.01</v>
      </c>
      <c r="I1314" s="649">
        <v>11.888</v>
      </c>
      <c r="J1314" s="649">
        <v>11.149</v>
      </c>
      <c r="K1314" s="649">
        <v>0.994</v>
      </c>
      <c r="L1314" s="649">
        <v>-1.0</v>
      </c>
      <c r="M1314" s="649">
        <v>-1.0</v>
      </c>
      <c r="N1314" s="649">
        <v>-1.0</v>
      </c>
      <c r="O1314" s="649">
        <v>-1.0</v>
      </c>
      <c r="P1314" s="649">
        <v>-1.0</v>
      </c>
      <c r="Q1314" s="649">
        <v>5.0</v>
      </c>
      <c r="R1314" s="649">
        <v>1.0</v>
      </c>
      <c r="S1314" s="649">
        <v>-1.0</v>
      </c>
      <c r="T1314" s="649">
        <v>11.116</v>
      </c>
      <c r="U1314" s="649">
        <v>11.129</v>
      </c>
      <c r="V1314" s="649">
        <v>11.19</v>
      </c>
    </row>
    <row r="1315">
      <c r="A1315" s="649">
        <v>3808.0</v>
      </c>
      <c r="B1315" s="649">
        <v>0.0</v>
      </c>
      <c r="C1315" s="649">
        <v>10.538</v>
      </c>
      <c r="D1315" s="649">
        <v>6.667</v>
      </c>
      <c r="E1315" s="649">
        <v>12.48</v>
      </c>
      <c r="F1315" s="649">
        <v>21.7</v>
      </c>
      <c r="G1315" s="649">
        <v>3.577</v>
      </c>
      <c r="H1315" s="649">
        <v>1.01</v>
      </c>
      <c r="I1315" s="650" t="s">
        <v>1175</v>
      </c>
      <c r="J1315" s="649">
        <v>0.996</v>
      </c>
      <c r="K1315" s="649">
        <v>-1.0</v>
      </c>
      <c r="L1315" s="649">
        <v>-1.0</v>
      </c>
      <c r="M1315" s="649">
        <v>-1.0</v>
      </c>
      <c r="N1315" s="649">
        <v>-1.0</v>
      </c>
      <c r="O1315" s="649">
        <v>-1.0</v>
      </c>
      <c r="P1315" s="649">
        <v>1.0</v>
      </c>
      <c r="Q1315" s="649">
        <v>1.0</v>
      </c>
      <c r="R1315" s="650" t="s">
        <v>1176</v>
      </c>
      <c r="U1315" s="651"/>
      <c r="V1315" s="651"/>
    </row>
    <row r="1316">
      <c r="A1316" s="649">
        <v>3810.0</v>
      </c>
      <c r="B1316" s="649">
        <v>0.0</v>
      </c>
      <c r="C1316" s="649">
        <v>10.539</v>
      </c>
      <c r="D1316" s="649">
        <v>6.667</v>
      </c>
      <c r="E1316" s="649">
        <v>12.48</v>
      </c>
      <c r="F1316" s="649">
        <v>21.7</v>
      </c>
      <c r="G1316" s="649">
        <v>3.531</v>
      </c>
      <c r="H1316" s="649">
        <v>1.01</v>
      </c>
      <c r="I1316" s="650" t="s">
        <v>1177</v>
      </c>
      <c r="J1316" s="649">
        <v>0.994</v>
      </c>
      <c r="K1316" s="649">
        <v>-1.0</v>
      </c>
      <c r="L1316" s="649">
        <v>-1.0</v>
      </c>
      <c r="M1316" s="649">
        <v>-1.0</v>
      </c>
      <c r="N1316" s="649">
        <v>-1.0</v>
      </c>
      <c r="O1316" s="649">
        <v>-1.0</v>
      </c>
      <c r="P1316" s="649">
        <v>1.0</v>
      </c>
      <c r="Q1316" s="649">
        <v>1.0</v>
      </c>
      <c r="R1316" s="650" t="s">
        <v>1178</v>
      </c>
      <c r="U1316" s="651"/>
      <c r="V1316" s="651"/>
    </row>
    <row r="1317">
      <c r="A1317" s="649">
        <v>3812.0</v>
      </c>
      <c r="B1317" s="649">
        <v>0.0</v>
      </c>
      <c r="C1317" s="649">
        <v>10.538</v>
      </c>
      <c r="D1317" s="649">
        <v>6.667</v>
      </c>
      <c r="E1317" s="649">
        <v>12.48</v>
      </c>
      <c r="F1317" s="649">
        <v>21.7</v>
      </c>
      <c r="G1317" s="649">
        <v>1.461</v>
      </c>
      <c r="H1317" s="649">
        <v>1.01</v>
      </c>
      <c r="I1317" s="649">
        <v>19.926</v>
      </c>
      <c r="J1317" s="649">
        <v>25.198</v>
      </c>
      <c r="K1317" s="649">
        <v>0.999</v>
      </c>
      <c r="L1317" s="649">
        <v>-1.0</v>
      </c>
      <c r="M1317" s="649">
        <v>-1.0</v>
      </c>
      <c r="N1317" s="649">
        <v>-1.0</v>
      </c>
      <c r="O1317" s="649">
        <v>-1.0</v>
      </c>
      <c r="P1317" s="649">
        <v>-1.0</v>
      </c>
      <c r="Q1317" s="649">
        <v>1.0</v>
      </c>
      <c r="R1317" s="649">
        <v>1.0</v>
      </c>
      <c r="S1317" s="649">
        <v>-1.0</v>
      </c>
      <c r="T1317" s="649">
        <v>25.06</v>
      </c>
      <c r="U1317" s="649">
        <v>25.145</v>
      </c>
      <c r="V1317" s="649">
        <v>25.396</v>
      </c>
    </row>
    <row r="1318">
      <c r="A1318" s="649">
        <v>3813.0</v>
      </c>
      <c r="B1318" s="649">
        <v>0.0</v>
      </c>
      <c r="C1318" s="649">
        <v>10.539</v>
      </c>
      <c r="D1318" s="649">
        <v>6.667</v>
      </c>
      <c r="E1318" s="649">
        <v>12.48</v>
      </c>
      <c r="F1318" s="649">
        <v>21.7</v>
      </c>
      <c r="G1318" s="649">
        <v>2.509</v>
      </c>
      <c r="H1318" s="649">
        <v>1.01</v>
      </c>
      <c r="I1318" s="649">
        <v>9.898</v>
      </c>
      <c r="J1318" s="649">
        <v>23.545</v>
      </c>
      <c r="K1318" s="649">
        <v>1.0</v>
      </c>
      <c r="L1318" s="649">
        <v>-1.0</v>
      </c>
      <c r="M1318" s="649">
        <v>-1.0</v>
      </c>
      <c r="N1318" s="649">
        <v>-1.0</v>
      </c>
      <c r="O1318" s="649">
        <v>-1.0</v>
      </c>
      <c r="P1318" s="649">
        <v>-1.0</v>
      </c>
      <c r="Q1318" s="649">
        <v>1.0</v>
      </c>
      <c r="R1318" s="649">
        <v>1.0</v>
      </c>
      <c r="S1318" s="649">
        <v>-1.0</v>
      </c>
      <c r="T1318" s="649">
        <v>23.459</v>
      </c>
      <c r="U1318" s="649">
        <v>23.521</v>
      </c>
      <c r="V1318" s="649">
        <v>23.677</v>
      </c>
    </row>
    <row r="1319">
      <c r="A1319" s="649">
        <v>3814.0</v>
      </c>
      <c r="B1319" s="649">
        <v>0.0</v>
      </c>
      <c r="C1319" s="649">
        <v>10.538</v>
      </c>
      <c r="D1319" s="649">
        <v>6.667</v>
      </c>
      <c r="E1319" s="649">
        <v>12.48</v>
      </c>
      <c r="F1319" s="649">
        <v>21.7</v>
      </c>
      <c r="G1319" s="649">
        <v>1.069</v>
      </c>
      <c r="H1319" s="649">
        <v>1.01</v>
      </c>
      <c r="I1319" s="649">
        <v>19.376</v>
      </c>
      <c r="J1319" s="649">
        <v>18.963</v>
      </c>
      <c r="K1319" s="649">
        <v>-0.79</v>
      </c>
      <c r="L1319" s="649">
        <v>-1.0</v>
      </c>
      <c r="M1319" s="649">
        <v>-1.0</v>
      </c>
      <c r="N1319" s="649">
        <v>-1.0</v>
      </c>
      <c r="O1319" s="649">
        <v>1.0</v>
      </c>
      <c r="P1319" s="649">
        <v>-1.0</v>
      </c>
      <c r="Q1319" s="649">
        <v>-1.0</v>
      </c>
      <c r="R1319" s="649">
        <v>1.0</v>
      </c>
      <c r="S1319" s="649">
        <v>-1.0</v>
      </c>
      <c r="T1319" s="649">
        <v>18.862</v>
      </c>
      <c r="U1319" s="649">
        <v>18.912</v>
      </c>
      <c r="V1319" s="649">
        <v>19.054</v>
      </c>
    </row>
    <row r="1320">
      <c r="A1320" s="649">
        <v>3816.0</v>
      </c>
      <c r="B1320" s="649">
        <v>0.0</v>
      </c>
      <c r="C1320" s="649">
        <v>10.538</v>
      </c>
      <c r="D1320" s="649">
        <v>6.667</v>
      </c>
      <c r="E1320" s="649">
        <v>12.48</v>
      </c>
      <c r="F1320" s="649">
        <v>21.7</v>
      </c>
      <c r="G1320" s="649">
        <v>0.936</v>
      </c>
      <c r="H1320" s="649">
        <v>1.01</v>
      </c>
      <c r="I1320" s="649">
        <v>33.467</v>
      </c>
      <c r="J1320" s="649">
        <v>30.659</v>
      </c>
      <c r="K1320" s="649">
        <v>0.995</v>
      </c>
      <c r="L1320" s="649">
        <v>-1.0</v>
      </c>
      <c r="M1320" s="649">
        <v>-1.0</v>
      </c>
      <c r="N1320" s="649">
        <v>-1.0</v>
      </c>
      <c r="O1320" s="649">
        <v>-1.0</v>
      </c>
      <c r="P1320" s="649">
        <v>-1.0</v>
      </c>
      <c r="Q1320" s="649">
        <v>3.0</v>
      </c>
      <c r="R1320" s="649">
        <v>1.0</v>
      </c>
      <c r="S1320" s="649">
        <v>-1.0</v>
      </c>
      <c r="T1320" s="649">
        <v>30.428</v>
      </c>
      <c r="U1320" s="649">
        <v>30.496</v>
      </c>
      <c r="V1320" s="649">
        <v>30.681</v>
      </c>
    </row>
    <row r="1321">
      <c r="A1321" s="649">
        <v>3817.0</v>
      </c>
      <c r="B1321" s="649">
        <v>0.0</v>
      </c>
      <c r="C1321" s="649">
        <v>10.539</v>
      </c>
      <c r="D1321" s="649">
        <v>6.667</v>
      </c>
      <c r="E1321" s="649">
        <v>12.48</v>
      </c>
      <c r="F1321" s="649">
        <v>21.7</v>
      </c>
      <c r="G1321" s="649">
        <v>1.137</v>
      </c>
      <c r="H1321" s="649">
        <v>26.98</v>
      </c>
      <c r="I1321" s="649">
        <v>26.904</v>
      </c>
      <c r="J1321" s="649">
        <v>27.851</v>
      </c>
      <c r="K1321" s="649">
        <v>0.997</v>
      </c>
      <c r="L1321" s="649">
        <v>-1.0</v>
      </c>
      <c r="M1321" s="649">
        <v>-1.0</v>
      </c>
      <c r="N1321" s="649">
        <v>-1.0</v>
      </c>
      <c r="O1321" s="649">
        <v>-1.0</v>
      </c>
      <c r="P1321" s="649">
        <v>-1.0</v>
      </c>
      <c r="Q1321" s="649">
        <v>1.0</v>
      </c>
      <c r="R1321" s="649">
        <v>1.0</v>
      </c>
      <c r="S1321" s="649">
        <v>-1.0</v>
      </c>
      <c r="T1321" s="649">
        <v>27.658</v>
      </c>
      <c r="U1321" s="649">
        <v>27.746</v>
      </c>
      <c r="V1321" s="649">
        <v>27.955</v>
      </c>
    </row>
    <row r="1322">
      <c r="A1322" s="649">
        <v>3818.0</v>
      </c>
      <c r="B1322" s="649">
        <v>0.0</v>
      </c>
      <c r="C1322" s="649">
        <v>10.538</v>
      </c>
      <c r="D1322" s="649">
        <v>6.667</v>
      </c>
      <c r="E1322" s="649">
        <v>12.48</v>
      </c>
      <c r="F1322" s="649">
        <v>21.7</v>
      </c>
      <c r="G1322" s="649">
        <v>1.325</v>
      </c>
      <c r="H1322" s="649">
        <v>26.98</v>
      </c>
      <c r="I1322" s="649">
        <v>19.758</v>
      </c>
      <c r="J1322" s="649">
        <v>25.54</v>
      </c>
      <c r="K1322" s="649">
        <v>0.999</v>
      </c>
      <c r="L1322" s="649">
        <v>-1.0</v>
      </c>
      <c r="M1322" s="649">
        <v>-1.0</v>
      </c>
      <c r="N1322" s="649">
        <v>-1.0</v>
      </c>
      <c r="O1322" s="649">
        <v>-1.0</v>
      </c>
      <c r="P1322" s="649">
        <v>-1.0</v>
      </c>
      <c r="Q1322" s="649">
        <v>1.0</v>
      </c>
      <c r="R1322" s="649">
        <v>1.0</v>
      </c>
      <c r="S1322" s="649">
        <v>-1.0</v>
      </c>
      <c r="T1322" s="649">
        <v>25.39</v>
      </c>
      <c r="U1322" s="649">
        <v>25.461</v>
      </c>
      <c r="V1322" s="649">
        <v>25.575</v>
      </c>
    </row>
    <row r="1323">
      <c r="A1323" s="649">
        <v>3819.0</v>
      </c>
      <c r="B1323" s="649">
        <v>0.0</v>
      </c>
      <c r="C1323" s="649">
        <v>10.538</v>
      </c>
      <c r="D1323" s="649">
        <v>6.667</v>
      </c>
      <c r="E1323" s="649">
        <v>12.48</v>
      </c>
      <c r="F1323" s="649">
        <v>21.7</v>
      </c>
      <c r="G1323" s="649">
        <v>3.573</v>
      </c>
      <c r="H1323" s="649">
        <v>2.01</v>
      </c>
      <c r="I1323" s="649">
        <v>14.639</v>
      </c>
      <c r="J1323" s="649">
        <v>45.05</v>
      </c>
      <c r="K1323" s="649">
        <v>0.99</v>
      </c>
      <c r="L1323" s="649">
        <v>-1.0</v>
      </c>
      <c r="M1323" s="649">
        <v>-1.0</v>
      </c>
      <c r="N1323" s="649">
        <v>-1.0</v>
      </c>
      <c r="O1323" s="649">
        <v>-1.0</v>
      </c>
      <c r="P1323" s="649">
        <v>-1.0</v>
      </c>
      <c r="Q1323" s="649">
        <v>1.0</v>
      </c>
      <c r="R1323" s="649">
        <v>1.0</v>
      </c>
      <c r="S1323" s="649">
        <v>-1.0</v>
      </c>
      <c r="T1323" s="649">
        <v>44.993</v>
      </c>
      <c r="U1323" s="649">
        <v>45.038</v>
      </c>
      <c r="V1323" s="649">
        <v>45.553</v>
      </c>
    </row>
    <row r="1324">
      <c r="A1324" s="649">
        <v>3820.0</v>
      </c>
      <c r="B1324" s="649">
        <v>0.0</v>
      </c>
      <c r="C1324" s="649">
        <v>10.539</v>
      </c>
      <c r="D1324" s="649">
        <v>6.667</v>
      </c>
      <c r="E1324" s="649">
        <v>12.48</v>
      </c>
      <c r="F1324" s="649">
        <v>21.7</v>
      </c>
      <c r="G1324" s="649">
        <v>4.773</v>
      </c>
      <c r="H1324" s="649">
        <v>2.01</v>
      </c>
      <c r="I1324" s="649">
        <v>14.819</v>
      </c>
      <c r="J1324" s="649">
        <v>44.846</v>
      </c>
      <c r="K1324" s="649">
        <v>0.991</v>
      </c>
      <c r="L1324" s="649">
        <v>-1.0</v>
      </c>
      <c r="M1324" s="649">
        <v>-1.0</v>
      </c>
      <c r="N1324" s="649">
        <v>-1.0</v>
      </c>
      <c r="O1324" s="649">
        <v>-1.0</v>
      </c>
      <c r="P1324" s="649">
        <v>-1.0</v>
      </c>
      <c r="Q1324" s="649">
        <v>1.0</v>
      </c>
      <c r="R1324" s="649">
        <v>1.0</v>
      </c>
      <c r="S1324" s="649">
        <v>-1.0</v>
      </c>
      <c r="T1324" s="649">
        <v>44.979</v>
      </c>
      <c r="U1324" s="649">
        <v>45.139</v>
      </c>
      <c r="V1324" s="649">
        <v>46.572</v>
      </c>
    </row>
    <row r="1325">
      <c r="A1325" s="649">
        <v>3821.0</v>
      </c>
      <c r="B1325" s="649">
        <v>0.0</v>
      </c>
      <c r="C1325" s="649">
        <v>10.539</v>
      </c>
      <c r="D1325" s="649">
        <v>6.667</v>
      </c>
      <c r="E1325" s="649">
        <v>12.48</v>
      </c>
      <c r="F1325" s="649">
        <v>21.7</v>
      </c>
      <c r="G1325" s="649">
        <v>6.091</v>
      </c>
      <c r="H1325" s="649">
        <v>0.0</v>
      </c>
      <c r="I1325" s="649">
        <v>14.356</v>
      </c>
      <c r="J1325" s="649">
        <v>41.074</v>
      </c>
      <c r="K1325" s="649">
        <v>1.0</v>
      </c>
      <c r="L1325" s="649">
        <v>-1.0</v>
      </c>
      <c r="M1325" s="649">
        <v>-1.0</v>
      </c>
      <c r="N1325" s="649">
        <v>-1.0</v>
      </c>
      <c r="O1325" s="649">
        <v>-1.0</v>
      </c>
      <c r="P1325" s="649">
        <v>-1.0</v>
      </c>
      <c r="Q1325" s="649">
        <v>1.0</v>
      </c>
      <c r="R1325" s="649">
        <v>1.0</v>
      </c>
      <c r="S1325" s="649">
        <v>-1.0</v>
      </c>
      <c r="T1325" s="649">
        <v>41.67</v>
      </c>
      <c r="U1325" s="649">
        <v>41.751</v>
      </c>
      <c r="V1325" s="649">
        <v>44.26</v>
      </c>
    </row>
    <row r="1326">
      <c r="A1326" s="649">
        <v>3823.0</v>
      </c>
      <c r="B1326" s="649">
        <v>0.0</v>
      </c>
      <c r="C1326" s="649">
        <v>10.538</v>
      </c>
      <c r="D1326" s="649">
        <v>6.667</v>
      </c>
      <c r="E1326" s="649">
        <v>12.48</v>
      </c>
      <c r="F1326" s="649">
        <v>21.7</v>
      </c>
      <c r="G1326" s="649">
        <v>3.572</v>
      </c>
      <c r="H1326" s="649">
        <v>2.01</v>
      </c>
      <c r="I1326" s="649">
        <v>14.581</v>
      </c>
      <c r="J1326" s="649">
        <v>46.768</v>
      </c>
      <c r="K1326" s="649">
        <v>0.992</v>
      </c>
      <c r="L1326" s="649">
        <v>-1.0</v>
      </c>
      <c r="M1326" s="649">
        <v>-1.0</v>
      </c>
      <c r="N1326" s="649">
        <v>-1.0</v>
      </c>
      <c r="O1326" s="649">
        <v>-1.0</v>
      </c>
      <c r="P1326" s="649">
        <v>-1.0</v>
      </c>
      <c r="Q1326" s="649">
        <v>1.0</v>
      </c>
      <c r="R1326" s="649">
        <v>1.0</v>
      </c>
      <c r="S1326" s="649">
        <v>-1.0</v>
      </c>
      <c r="T1326" s="649">
        <v>46.624</v>
      </c>
      <c r="U1326" s="649">
        <v>46.732</v>
      </c>
      <c r="V1326" s="649">
        <v>47.132</v>
      </c>
    </row>
    <row r="1327">
      <c r="A1327" s="649">
        <v>3824.0</v>
      </c>
      <c r="B1327" s="649">
        <v>0.0</v>
      </c>
      <c r="C1327" s="649">
        <v>10.538</v>
      </c>
      <c r="D1327" s="649">
        <v>6.667</v>
      </c>
      <c r="E1327" s="649">
        <v>12.48</v>
      </c>
      <c r="F1327" s="649">
        <v>21.7</v>
      </c>
      <c r="G1327" s="649">
        <v>3.762</v>
      </c>
      <c r="H1327" s="649">
        <v>2.01</v>
      </c>
      <c r="I1327" s="649">
        <v>14.507</v>
      </c>
      <c r="J1327" s="649">
        <v>46.988</v>
      </c>
      <c r="K1327" s="649">
        <v>0.991</v>
      </c>
      <c r="L1327" s="649">
        <v>-1.0</v>
      </c>
      <c r="M1327" s="649">
        <v>-1.0</v>
      </c>
      <c r="N1327" s="649">
        <v>-1.0</v>
      </c>
      <c r="O1327" s="649">
        <v>-1.0</v>
      </c>
      <c r="P1327" s="649">
        <v>-1.0</v>
      </c>
      <c r="Q1327" s="649">
        <v>1.0</v>
      </c>
      <c r="R1327" s="649">
        <v>1.0</v>
      </c>
      <c r="S1327" s="649">
        <v>-1.0</v>
      </c>
      <c r="T1327" s="649">
        <v>46.917</v>
      </c>
      <c r="U1327" s="649">
        <v>47.01</v>
      </c>
      <c r="V1327" s="649">
        <v>47.512</v>
      </c>
    </row>
    <row r="1328">
      <c r="A1328" s="649">
        <v>3825.0</v>
      </c>
      <c r="B1328" s="649">
        <v>0.0</v>
      </c>
      <c r="C1328" s="649">
        <v>10.538</v>
      </c>
      <c r="D1328" s="649">
        <v>6.667</v>
      </c>
      <c r="E1328" s="649">
        <v>12.48</v>
      </c>
      <c r="F1328" s="649">
        <v>21.7</v>
      </c>
      <c r="G1328" s="649">
        <v>3.581</v>
      </c>
      <c r="H1328" s="649">
        <v>2.01</v>
      </c>
      <c r="I1328" s="649">
        <v>14.403</v>
      </c>
      <c r="J1328" s="649">
        <v>45.308</v>
      </c>
      <c r="K1328" s="649">
        <v>0.992</v>
      </c>
      <c r="L1328" s="649">
        <v>-1.0</v>
      </c>
      <c r="M1328" s="649">
        <v>-1.0</v>
      </c>
      <c r="N1328" s="649">
        <v>-1.0</v>
      </c>
      <c r="O1328" s="649">
        <v>-1.0</v>
      </c>
      <c r="P1328" s="649">
        <v>-1.0</v>
      </c>
      <c r="Q1328" s="649">
        <v>1.0</v>
      </c>
      <c r="R1328" s="649">
        <v>1.0</v>
      </c>
      <c r="S1328" s="649">
        <v>-1.0</v>
      </c>
      <c r="T1328" s="649">
        <v>45.299</v>
      </c>
      <c r="U1328" s="649">
        <v>45.318</v>
      </c>
      <c r="V1328" s="649">
        <v>45.752</v>
      </c>
    </row>
    <row r="1329">
      <c r="A1329" s="649">
        <v>3826.0</v>
      </c>
      <c r="B1329" s="649">
        <v>0.0</v>
      </c>
      <c r="C1329" s="649">
        <v>10.538</v>
      </c>
      <c r="D1329" s="649">
        <v>6.667</v>
      </c>
      <c r="E1329" s="649">
        <v>12.48</v>
      </c>
      <c r="F1329" s="649">
        <v>21.7</v>
      </c>
      <c r="G1329" s="649">
        <v>1.219</v>
      </c>
      <c r="H1329" s="649">
        <v>2.01</v>
      </c>
      <c r="I1329" s="649">
        <v>9.899</v>
      </c>
      <c r="J1329" s="649">
        <v>11.847</v>
      </c>
      <c r="K1329" s="649">
        <v>0.998</v>
      </c>
      <c r="L1329" s="649">
        <v>-1.0</v>
      </c>
      <c r="M1329" s="649">
        <v>-1.0</v>
      </c>
      <c r="N1329" s="649">
        <v>-1.0</v>
      </c>
      <c r="O1329" s="649">
        <v>-1.0</v>
      </c>
      <c r="P1329" s="649">
        <v>-1.0</v>
      </c>
      <c r="Q1329" s="649">
        <v>1.0</v>
      </c>
      <c r="R1329" s="649">
        <v>1.0</v>
      </c>
      <c r="S1329" s="649">
        <v>-1.0</v>
      </c>
      <c r="T1329" s="649">
        <v>11.822</v>
      </c>
      <c r="U1329" s="649">
        <v>11.842</v>
      </c>
      <c r="V1329" s="649">
        <v>11.872</v>
      </c>
    </row>
    <row r="1330">
      <c r="A1330" s="649">
        <v>3827.0</v>
      </c>
      <c r="B1330" s="649">
        <v>0.0</v>
      </c>
      <c r="C1330" s="649">
        <v>10.538</v>
      </c>
      <c r="D1330" s="649">
        <v>6.667</v>
      </c>
      <c r="E1330" s="649">
        <v>12.48</v>
      </c>
      <c r="F1330" s="649">
        <v>21.7</v>
      </c>
      <c r="G1330" s="649">
        <v>2.43</v>
      </c>
      <c r="H1330" s="649">
        <v>2.01</v>
      </c>
      <c r="I1330" s="649">
        <v>5.097</v>
      </c>
      <c r="J1330" s="649">
        <v>12.313</v>
      </c>
      <c r="K1330" s="649">
        <v>0.999</v>
      </c>
      <c r="L1330" s="649">
        <v>-1.0</v>
      </c>
      <c r="M1330" s="649">
        <v>-1.0</v>
      </c>
      <c r="N1330" s="649">
        <v>-1.0</v>
      </c>
      <c r="O1330" s="649">
        <v>-1.0</v>
      </c>
      <c r="P1330" s="649">
        <v>-1.0</v>
      </c>
      <c r="Q1330" s="649">
        <v>1.0</v>
      </c>
      <c r="R1330" s="649">
        <v>1.0</v>
      </c>
      <c r="S1330" s="649">
        <v>-1.0</v>
      </c>
      <c r="T1330" s="649">
        <v>12.321</v>
      </c>
      <c r="U1330" s="649">
        <v>12.339</v>
      </c>
      <c r="V1330" s="649">
        <v>12.328</v>
      </c>
    </row>
    <row r="1331">
      <c r="A1331" s="649">
        <v>3828.0</v>
      </c>
      <c r="B1331" s="649">
        <v>0.0</v>
      </c>
      <c r="C1331" s="649">
        <v>10.538</v>
      </c>
      <c r="D1331" s="649">
        <v>6.667</v>
      </c>
      <c r="E1331" s="649">
        <v>12.48</v>
      </c>
      <c r="F1331" s="649">
        <v>21.7</v>
      </c>
      <c r="G1331" s="649">
        <v>1.342</v>
      </c>
      <c r="H1331" s="649">
        <v>2.01</v>
      </c>
      <c r="I1331" s="649">
        <v>10.014</v>
      </c>
      <c r="J1331" s="649">
        <v>13.443</v>
      </c>
      <c r="K1331" s="649">
        <v>-0.639</v>
      </c>
      <c r="L1331" s="649">
        <v>-1.0</v>
      </c>
      <c r="M1331" s="649">
        <v>-1.0</v>
      </c>
      <c r="N1331" s="649">
        <v>-1.0</v>
      </c>
      <c r="O1331" s="649">
        <v>1.0</v>
      </c>
      <c r="P1331" s="649">
        <v>-1.0</v>
      </c>
      <c r="Q1331" s="649">
        <v>-1.0</v>
      </c>
      <c r="R1331" s="649">
        <v>1.0</v>
      </c>
      <c r="S1331" s="649">
        <v>-1.0</v>
      </c>
      <c r="T1331" s="649">
        <v>13.416</v>
      </c>
      <c r="U1331" s="649">
        <v>13.435</v>
      </c>
      <c r="V1331" s="649">
        <v>13.443</v>
      </c>
    </row>
    <row r="1332">
      <c r="A1332" s="649">
        <v>3832.0</v>
      </c>
      <c r="B1332" s="649">
        <v>0.0</v>
      </c>
      <c r="C1332" s="649">
        <v>10.538</v>
      </c>
      <c r="D1332" s="649">
        <v>6.667</v>
      </c>
      <c r="E1332" s="649">
        <v>12.48</v>
      </c>
      <c r="F1332" s="649">
        <v>21.7</v>
      </c>
      <c r="G1332" s="649">
        <v>1.056</v>
      </c>
      <c r="H1332" s="649">
        <v>2.01</v>
      </c>
      <c r="I1332" s="649">
        <v>14.683</v>
      </c>
      <c r="J1332" s="649">
        <v>14.237</v>
      </c>
      <c r="K1332" s="649">
        <v>0.972</v>
      </c>
      <c r="L1332" s="649">
        <v>-1.0</v>
      </c>
      <c r="M1332" s="649">
        <v>-1.0</v>
      </c>
      <c r="N1332" s="649">
        <v>-1.0</v>
      </c>
      <c r="O1332" s="649">
        <v>-1.0</v>
      </c>
      <c r="P1332" s="649">
        <v>-1.0</v>
      </c>
      <c r="Q1332" s="649">
        <v>5.0</v>
      </c>
      <c r="R1332" s="649">
        <v>1.0</v>
      </c>
      <c r="S1332" s="649">
        <v>-1.0</v>
      </c>
      <c r="T1332" s="649">
        <v>14.208</v>
      </c>
      <c r="U1332" s="649">
        <v>14.232</v>
      </c>
      <c r="V1332" s="649">
        <v>14.324</v>
      </c>
    </row>
    <row r="1333">
      <c r="A1333" s="649">
        <v>3834.0</v>
      </c>
      <c r="B1333" s="649">
        <v>0.0</v>
      </c>
      <c r="C1333" s="649">
        <v>10.538</v>
      </c>
      <c r="D1333" s="649">
        <v>6.667</v>
      </c>
      <c r="E1333" s="649">
        <v>12.48</v>
      </c>
      <c r="F1333" s="649">
        <v>19.14</v>
      </c>
      <c r="G1333" s="649">
        <v>3.604</v>
      </c>
      <c r="H1333" s="649">
        <v>1.01</v>
      </c>
      <c r="I1333" s="650" t="s">
        <v>1179</v>
      </c>
      <c r="J1333" s="649">
        <v>0.993</v>
      </c>
      <c r="K1333" s="649">
        <v>-1.0</v>
      </c>
      <c r="L1333" s="649">
        <v>-1.0</v>
      </c>
      <c r="M1333" s="649">
        <v>-1.0</v>
      </c>
      <c r="N1333" s="649">
        <v>-1.0</v>
      </c>
      <c r="O1333" s="649">
        <v>-1.0</v>
      </c>
      <c r="P1333" s="649">
        <v>1.0</v>
      </c>
      <c r="Q1333" s="649">
        <v>1.0</v>
      </c>
      <c r="R1333" s="650" t="s">
        <v>1180</v>
      </c>
      <c r="U1333" s="651"/>
      <c r="V1333" s="651"/>
    </row>
    <row r="1334">
      <c r="A1334" s="649">
        <v>3835.0</v>
      </c>
      <c r="B1334" s="649">
        <v>0.0</v>
      </c>
      <c r="C1334" s="649">
        <v>10.539</v>
      </c>
      <c r="D1334" s="649">
        <v>6.667</v>
      </c>
      <c r="E1334" s="649">
        <v>12.48</v>
      </c>
      <c r="F1334" s="649">
        <v>19.14</v>
      </c>
      <c r="G1334" s="649">
        <v>3.618</v>
      </c>
      <c r="H1334" s="649">
        <v>1.01</v>
      </c>
      <c r="I1334" s="650" t="s">
        <v>1181</v>
      </c>
      <c r="J1334" s="649">
        <v>0.993</v>
      </c>
      <c r="K1334" s="649">
        <v>-1.0</v>
      </c>
      <c r="L1334" s="649">
        <v>-1.0</v>
      </c>
      <c r="M1334" s="649">
        <v>-1.0</v>
      </c>
      <c r="N1334" s="649">
        <v>-1.0</v>
      </c>
      <c r="O1334" s="649">
        <v>-1.0</v>
      </c>
      <c r="P1334" s="649">
        <v>1.0</v>
      </c>
      <c r="Q1334" s="649">
        <v>1.0</v>
      </c>
      <c r="R1334" s="650" t="s">
        <v>1182</v>
      </c>
      <c r="U1334" s="651"/>
      <c r="V1334" s="651"/>
    </row>
    <row r="1335">
      <c r="A1335" s="649">
        <v>3836.0</v>
      </c>
      <c r="B1335" s="649">
        <v>0.0</v>
      </c>
      <c r="C1335" s="649">
        <v>10.538</v>
      </c>
      <c r="D1335" s="649">
        <v>6.667</v>
      </c>
      <c r="E1335" s="649">
        <v>12.48</v>
      </c>
      <c r="F1335" s="649">
        <v>19.14</v>
      </c>
      <c r="G1335" s="649">
        <v>1.188</v>
      </c>
      <c r="H1335" s="649">
        <v>1.01</v>
      </c>
      <c r="I1335" s="649">
        <v>19.606</v>
      </c>
      <c r="J1335" s="649">
        <v>22.897</v>
      </c>
      <c r="K1335" s="649">
        <v>0.999</v>
      </c>
      <c r="L1335" s="649">
        <v>-1.0</v>
      </c>
      <c r="M1335" s="649">
        <v>-1.0</v>
      </c>
      <c r="N1335" s="649">
        <v>-1.0</v>
      </c>
      <c r="O1335" s="649">
        <v>-1.0</v>
      </c>
      <c r="P1335" s="649">
        <v>-1.0</v>
      </c>
      <c r="Q1335" s="649">
        <v>1.0</v>
      </c>
      <c r="R1335" s="649">
        <v>1.0</v>
      </c>
      <c r="S1335" s="649">
        <v>-1.0</v>
      </c>
      <c r="T1335" s="649">
        <v>22.829</v>
      </c>
      <c r="U1335" s="649">
        <v>22.865</v>
      </c>
      <c r="V1335" s="649">
        <v>22.917</v>
      </c>
    </row>
    <row r="1336">
      <c r="A1336" s="649">
        <v>3837.0</v>
      </c>
      <c r="B1336" s="649">
        <v>0.0</v>
      </c>
      <c r="C1336" s="649">
        <v>10.539</v>
      </c>
      <c r="D1336" s="649">
        <v>6.667</v>
      </c>
      <c r="E1336" s="649">
        <v>12.48</v>
      </c>
      <c r="F1336" s="649">
        <v>19.14</v>
      </c>
      <c r="G1336" s="649">
        <v>2.408</v>
      </c>
      <c r="H1336" s="649">
        <v>1.01</v>
      </c>
      <c r="I1336" s="649">
        <v>9.887</v>
      </c>
      <c r="J1336" s="649">
        <v>23.231</v>
      </c>
      <c r="K1336" s="649">
        <v>1.0</v>
      </c>
      <c r="L1336" s="649">
        <v>-1.0</v>
      </c>
      <c r="M1336" s="649">
        <v>-1.0</v>
      </c>
      <c r="N1336" s="649">
        <v>-1.0</v>
      </c>
      <c r="O1336" s="649">
        <v>-1.0</v>
      </c>
      <c r="P1336" s="649">
        <v>-1.0</v>
      </c>
      <c r="Q1336" s="649">
        <v>1.0</v>
      </c>
      <c r="R1336" s="649">
        <v>1.0</v>
      </c>
      <c r="S1336" s="649">
        <v>-1.0</v>
      </c>
      <c r="T1336" s="649">
        <v>23.225</v>
      </c>
      <c r="U1336" s="649">
        <v>23.257</v>
      </c>
      <c r="V1336" s="649">
        <v>23.289</v>
      </c>
    </row>
    <row r="1337">
      <c r="A1337" s="649">
        <v>3839.0</v>
      </c>
      <c r="B1337" s="649">
        <v>0.0</v>
      </c>
      <c r="C1337" s="649">
        <v>10.538</v>
      </c>
      <c r="D1337" s="649">
        <v>6.667</v>
      </c>
      <c r="E1337" s="649">
        <v>12.48</v>
      </c>
      <c r="F1337" s="649">
        <v>19.14</v>
      </c>
      <c r="G1337" s="649">
        <v>0.831</v>
      </c>
      <c r="H1337" s="649">
        <v>1.01</v>
      </c>
      <c r="I1337" s="649">
        <v>19.792</v>
      </c>
      <c r="J1337" s="649">
        <v>16.452</v>
      </c>
      <c r="K1337" s="649">
        <v>-0.793</v>
      </c>
      <c r="L1337" s="649">
        <v>-1.0</v>
      </c>
      <c r="M1337" s="649">
        <v>-1.0</v>
      </c>
      <c r="N1337" s="649">
        <v>-1.0</v>
      </c>
      <c r="O1337" s="649">
        <v>1.0</v>
      </c>
      <c r="P1337" s="649">
        <v>-1.0</v>
      </c>
      <c r="Q1337" s="649">
        <v>-1.0</v>
      </c>
      <c r="R1337" s="649">
        <v>1.0</v>
      </c>
      <c r="S1337" s="649">
        <v>-1.0</v>
      </c>
      <c r="T1337" s="649">
        <v>16.417</v>
      </c>
      <c r="U1337" s="649">
        <v>16.425</v>
      </c>
      <c r="V1337" s="649">
        <v>16.453</v>
      </c>
    </row>
    <row r="1338">
      <c r="A1338" s="649">
        <v>3840.0</v>
      </c>
      <c r="B1338" s="649">
        <v>0.0</v>
      </c>
      <c r="C1338" s="649">
        <v>10.539</v>
      </c>
      <c r="D1338" s="649">
        <v>6.667</v>
      </c>
      <c r="E1338" s="649">
        <v>12.48</v>
      </c>
      <c r="F1338" s="649">
        <v>19.14</v>
      </c>
      <c r="G1338" s="649">
        <v>1.197</v>
      </c>
      <c r="H1338" s="649">
        <v>1.01</v>
      </c>
      <c r="I1338" s="649">
        <v>19.426</v>
      </c>
      <c r="J1338" s="649">
        <v>22.468</v>
      </c>
      <c r="K1338" s="649">
        <v>-0.796</v>
      </c>
      <c r="L1338" s="649">
        <v>-1.0</v>
      </c>
      <c r="M1338" s="649">
        <v>-1.0</v>
      </c>
      <c r="N1338" s="649">
        <v>-1.0</v>
      </c>
      <c r="O1338" s="649">
        <v>1.0</v>
      </c>
      <c r="P1338" s="649">
        <v>-1.0</v>
      </c>
      <c r="Q1338" s="649">
        <v>-1.0</v>
      </c>
      <c r="R1338" s="649">
        <v>1.0</v>
      </c>
      <c r="S1338" s="649">
        <v>-1.0</v>
      </c>
      <c r="T1338" s="649">
        <v>22.436</v>
      </c>
      <c r="U1338" s="649">
        <v>22.437</v>
      </c>
      <c r="V1338" s="649">
        <v>22.509</v>
      </c>
    </row>
    <row r="1339">
      <c r="A1339" s="649">
        <v>3841.0</v>
      </c>
      <c r="B1339" s="649">
        <v>0.0</v>
      </c>
      <c r="C1339" s="649">
        <v>10.538</v>
      </c>
      <c r="D1339" s="649">
        <v>6.667</v>
      </c>
      <c r="E1339" s="649">
        <v>12.48</v>
      </c>
      <c r="F1339" s="649">
        <v>19.14</v>
      </c>
      <c r="G1339" s="649">
        <v>0.897</v>
      </c>
      <c r="H1339" s="649">
        <v>1.01</v>
      </c>
      <c r="I1339" s="649">
        <v>36.488</v>
      </c>
      <c r="J1339" s="649">
        <v>30.27</v>
      </c>
      <c r="K1339" s="649">
        <v>0.997</v>
      </c>
      <c r="L1339" s="649">
        <v>-1.0</v>
      </c>
      <c r="M1339" s="649">
        <v>-1.0</v>
      </c>
      <c r="N1339" s="649">
        <v>-1.0</v>
      </c>
      <c r="O1339" s="649">
        <v>-1.0</v>
      </c>
      <c r="P1339" s="649">
        <v>-1.0</v>
      </c>
      <c r="Q1339" s="649">
        <v>5.0</v>
      </c>
      <c r="R1339" s="649">
        <v>1.0</v>
      </c>
      <c r="S1339" s="649">
        <v>-1.0</v>
      </c>
      <c r="T1339" s="649">
        <v>30.103</v>
      </c>
      <c r="U1339" s="649">
        <v>30.184</v>
      </c>
      <c r="V1339" s="649">
        <v>30.339</v>
      </c>
    </row>
    <row r="1340">
      <c r="A1340" s="649">
        <v>3842.0</v>
      </c>
      <c r="B1340" s="649">
        <v>0.0</v>
      </c>
      <c r="C1340" s="649">
        <v>10.538</v>
      </c>
      <c r="D1340" s="649">
        <v>6.667</v>
      </c>
      <c r="E1340" s="649">
        <v>12.48</v>
      </c>
      <c r="F1340" s="649">
        <v>19.14</v>
      </c>
      <c r="G1340" s="649">
        <v>0.913</v>
      </c>
      <c r="H1340" s="649">
        <v>26.98</v>
      </c>
      <c r="I1340" s="649">
        <v>29.676</v>
      </c>
      <c r="J1340" s="649">
        <v>27.091</v>
      </c>
      <c r="K1340" s="649">
        <v>0.997</v>
      </c>
      <c r="L1340" s="649">
        <v>-1.0</v>
      </c>
      <c r="M1340" s="649">
        <v>-1.0</v>
      </c>
      <c r="N1340" s="649">
        <v>-1.0</v>
      </c>
      <c r="O1340" s="649">
        <v>-1.0</v>
      </c>
      <c r="P1340" s="649">
        <v>-1.0</v>
      </c>
      <c r="Q1340" s="649">
        <v>1.0</v>
      </c>
      <c r="R1340" s="649">
        <v>1.0</v>
      </c>
      <c r="S1340" s="649">
        <v>-1.0</v>
      </c>
      <c r="T1340" s="649">
        <v>26.972</v>
      </c>
      <c r="U1340" s="649">
        <v>27.027</v>
      </c>
      <c r="V1340" s="649">
        <v>27.091</v>
      </c>
    </row>
    <row r="1341">
      <c r="A1341" s="649">
        <v>3843.0</v>
      </c>
      <c r="B1341" s="649">
        <v>0.0</v>
      </c>
      <c r="C1341" s="649">
        <v>10.538</v>
      </c>
      <c r="D1341" s="649">
        <v>6.667</v>
      </c>
      <c r="E1341" s="649">
        <v>12.48</v>
      </c>
      <c r="F1341" s="649">
        <v>19.14</v>
      </c>
      <c r="G1341" s="649">
        <v>1.376</v>
      </c>
      <c r="H1341" s="649">
        <v>26.98</v>
      </c>
      <c r="I1341" s="649">
        <v>19.64</v>
      </c>
      <c r="J1341" s="649">
        <v>26.835</v>
      </c>
      <c r="K1341" s="649">
        <v>0.999</v>
      </c>
      <c r="L1341" s="649">
        <v>-1.0</v>
      </c>
      <c r="M1341" s="649">
        <v>-1.0</v>
      </c>
      <c r="N1341" s="649">
        <v>-1.0</v>
      </c>
      <c r="O1341" s="649">
        <v>-1.0</v>
      </c>
      <c r="P1341" s="649">
        <v>-1.0</v>
      </c>
      <c r="Q1341" s="649">
        <v>1.0</v>
      </c>
      <c r="R1341" s="649">
        <v>1.0</v>
      </c>
      <c r="S1341" s="649">
        <v>-1.0</v>
      </c>
      <c r="T1341" s="649">
        <v>26.766</v>
      </c>
      <c r="U1341" s="649">
        <v>26.807</v>
      </c>
      <c r="V1341" s="649">
        <v>26.847</v>
      </c>
    </row>
    <row r="1342">
      <c r="A1342" s="649">
        <v>3844.0</v>
      </c>
      <c r="B1342" s="649">
        <v>0.0</v>
      </c>
      <c r="C1342" s="649">
        <v>10.539</v>
      </c>
      <c r="D1342" s="649">
        <v>6.667</v>
      </c>
      <c r="E1342" s="649">
        <v>12.48</v>
      </c>
      <c r="F1342" s="649">
        <v>19.14</v>
      </c>
      <c r="G1342" s="649">
        <v>3.577</v>
      </c>
      <c r="H1342" s="649">
        <v>2.01</v>
      </c>
      <c r="I1342" s="649">
        <v>11.861</v>
      </c>
      <c r="J1342" s="649">
        <v>38.699</v>
      </c>
      <c r="K1342" s="649">
        <v>0.996</v>
      </c>
      <c r="L1342" s="649">
        <v>-1.0</v>
      </c>
      <c r="M1342" s="649">
        <v>-1.0</v>
      </c>
      <c r="N1342" s="649">
        <v>-1.0</v>
      </c>
      <c r="O1342" s="649">
        <v>-1.0</v>
      </c>
      <c r="P1342" s="649">
        <v>-1.0</v>
      </c>
      <c r="Q1342" s="649">
        <v>1.0</v>
      </c>
      <c r="R1342" s="649">
        <v>1.0</v>
      </c>
      <c r="S1342" s="649">
        <v>-1.0</v>
      </c>
      <c r="T1342" s="649">
        <v>38.745</v>
      </c>
      <c r="U1342" s="649">
        <v>38.785</v>
      </c>
      <c r="V1342" s="649">
        <v>39.013</v>
      </c>
    </row>
    <row r="1343">
      <c r="A1343" s="649">
        <v>3848.0</v>
      </c>
      <c r="B1343" s="649">
        <v>0.0</v>
      </c>
      <c r="C1343" s="649">
        <v>10.538</v>
      </c>
      <c r="D1343" s="649">
        <v>6.667</v>
      </c>
      <c r="E1343" s="649">
        <v>12.48</v>
      </c>
      <c r="F1343" s="649">
        <v>19.14</v>
      </c>
      <c r="G1343" s="649">
        <v>3.682</v>
      </c>
      <c r="H1343" s="649">
        <v>2.01</v>
      </c>
      <c r="I1343" s="649">
        <v>11.758</v>
      </c>
      <c r="J1343" s="649">
        <v>32.624</v>
      </c>
      <c r="K1343" s="649">
        <v>0.991</v>
      </c>
      <c r="L1343" s="649">
        <v>-1.0</v>
      </c>
      <c r="M1343" s="649">
        <v>-1.0</v>
      </c>
      <c r="N1343" s="649">
        <v>-1.0</v>
      </c>
      <c r="O1343" s="649">
        <v>-1.0</v>
      </c>
      <c r="P1343" s="649">
        <v>-1.0</v>
      </c>
      <c r="Q1343" s="649">
        <v>1.0</v>
      </c>
      <c r="R1343" s="649">
        <v>1.0</v>
      </c>
      <c r="S1343" s="649">
        <v>-1.0</v>
      </c>
      <c r="T1343" s="649">
        <v>32.845</v>
      </c>
      <c r="U1343" s="649">
        <v>32.85</v>
      </c>
      <c r="V1343" s="649">
        <v>33.532</v>
      </c>
    </row>
    <row r="1344">
      <c r="A1344" s="649">
        <v>3849.0</v>
      </c>
      <c r="B1344" s="649">
        <v>0.0</v>
      </c>
      <c r="C1344" s="649">
        <v>10.538</v>
      </c>
      <c r="D1344" s="649">
        <v>6.667</v>
      </c>
      <c r="E1344" s="649">
        <v>12.48</v>
      </c>
      <c r="F1344" s="649">
        <v>19.14</v>
      </c>
      <c r="G1344" s="649">
        <v>3.827</v>
      </c>
      <c r="H1344" s="649">
        <v>2.01</v>
      </c>
      <c r="I1344" s="649">
        <v>11.816</v>
      </c>
      <c r="J1344" s="649">
        <v>44.604</v>
      </c>
      <c r="K1344" s="649">
        <v>0.997</v>
      </c>
      <c r="L1344" s="649">
        <v>-1.0</v>
      </c>
      <c r="M1344" s="649">
        <v>-1.0</v>
      </c>
      <c r="N1344" s="649">
        <v>-1.0</v>
      </c>
      <c r="O1344" s="649">
        <v>-1.0</v>
      </c>
      <c r="P1344" s="649">
        <v>-1.0</v>
      </c>
      <c r="Q1344" s="649">
        <v>1.0</v>
      </c>
      <c r="R1344" s="649">
        <v>1.0</v>
      </c>
      <c r="S1344" s="649">
        <v>-1.0</v>
      </c>
      <c r="T1344" s="649">
        <v>44.573</v>
      </c>
      <c r="U1344" s="649">
        <v>44.647</v>
      </c>
      <c r="V1344" s="649">
        <v>44.66</v>
      </c>
    </row>
    <row r="1345">
      <c r="A1345" s="649">
        <v>3850.0</v>
      </c>
      <c r="B1345" s="649">
        <v>0.0</v>
      </c>
      <c r="C1345" s="649">
        <v>10.538</v>
      </c>
      <c r="D1345" s="649">
        <v>6.667</v>
      </c>
      <c r="E1345" s="649">
        <v>12.48</v>
      </c>
      <c r="F1345" s="649">
        <v>19.14</v>
      </c>
      <c r="G1345" s="649">
        <v>3.724</v>
      </c>
      <c r="H1345" s="649">
        <v>2.01</v>
      </c>
      <c r="I1345" s="649">
        <v>11.76</v>
      </c>
      <c r="J1345" s="649">
        <v>40.096</v>
      </c>
      <c r="K1345" s="649">
        <v>0.99</v>
      </c>
      <c r="L1345" s="649">
        <v>-1.0</v>
      </c>
      <c r="M1345" s="649">
        <v>-1.0</v>
      </c>
      <c r="N1345" s="649">
        <v>-1.0</v>
      </c>
      <c r="O1345" s="649">
        <v>-1.0</v>
      </c>
      <c r="P1345" s="649">
        <v>-1.0</v>
      </c>
      <c r="Q1345" s="649">
        <v>1.0</v>
      </c>
      <c r="R1345" s="649">
        <v>1.0</v>
      </c>
      <c r="S1345" s="649">
        <v>-1.0</v>
      </c>
      <c r="T1345" s="649">
        <v>40.159</v>
      </c>
      <c r="U1345" s="649">
        <v>40.203</v>
      </c>
      <c r="V1345" s="649">
        <v>40.417</v>
      </c>
    </row>
    <row r="1346">
      <c r="A1346" s="649">
        <v>3851.0</v>
      </c>
      <c r="B1346" s="649">
        <v>0.0</v>
      </c>
      <c r="C1346" s="649">
        <v>10.538</v>
      </c>
      <c r="D1346" s="649">
        <v>6.667</v>
      </c>
      <c r="E1346" s="649">
        <v>12.48</v>
      </c>
      <c r="F1346" s="649">
        <v>19.14</v>
      </c>
      <c r="G1346" s="649">
        <v>4.853</v>
      </c>
      <c r="H1346" s="649">
        <v>2.01</v>
      </c>
      <c r="I1346" s="649">
        <v>11.545</v>
      </c>
      <c r="J1346" s="649">
        <v>45.723</v>
      </c>
      <c r="K1346" s="649">
        <v>0.994</v>
      </c>
      <c r="L1346" s="649">
        <v>-1.0</v>
      </c>
      <c r="M1346" s="649">
        <v>-1.0</v>
      </c>
      <c r="N1346" s="649">
        <v>-1.0</v>
      </c>
      <c r="O1346" s="649">
        <v>-1.0</v>
      </c>
      <c r="P1346" s="649">
        <v>-1.0</v>
      </c>
      <c r="Q1346" s="649">
        <v>1.0</v>
      </c>
      <c r="R1346" s="649">
        <v>1.0</v>
      </c>
      <c r="S1346" s="649">
        <v>-1.0</v>
      </c>
      <c r="T1346" s="649">
        <v>45.935</v>
      </c>
      <c r="U1346" s="649">
        <v>45.974</v>
      </c>
      <c r="V1346" s="649">
        <v>46.629</v>
      </c>
    </row>
    <row r="1347">
      <c r="A1347" s="649">
        <v>3852.0</v>
      </c>
      <c r="B1347" s="649">
        <v>0.0</v>
      </c>
      <c r="C1347" s="649">
        <v>10.538</v>
      </c>
      <c r="D1347" s="649">
        <v>6.667</v>
      </c>
      <c r="E1347" s="649">
        <v>12.48</v>
      </c>
      <c r="F1347" s="649">
        <v>19.14</v>
      </c>
      <c r="G1347" s="649">
        <v>3.687</v>
      </c>
      <c r="H1347" s="649">
        <v>2.01</v>
      </c>
      <c r="I1347" s="649">
        <v>11.696</v>
      </c>
      <c r="J1347" s="649">
        <v>41.599</v>
      </c>
      <c r="K1347" s="649">
        <v>0.997</v>
      </c>
      <c r="L1347" s="649">
        <v>-1.0</v>
      </c>
      <c r="M1347" s="649">
        <v>-1.0</v>
      </c>
      <c r="N1347" s="649">
        <v>-1.0</v>
      </c>
      <c r="O1347" s="649">
        <v>-1.0</v>
      </c>
      <c r="P1347" s="649">
        <v>-1.0</v>
      </c>
      <c r="Q1347" s="649">
        <v>1.0</v>
      </c>
      <c r="R1347" s="649">
        <v>1.0</v>
      </c>
      <c r="S1347" s="649">
        <v>-1.0</v>
      </c>
      <c r="T1347" s="649">
        <v>41.654</v>
      </c>
      <c r="U1347" s="649">
        <v>41.687</v>
      </c>
      <c r="V1347" s="649">
        <v>41.738</v>
      </c>
    </row>
    <row r="1348">
      <c r="A1348" s="649">
        <v>3853.0</v>
      </c>
      <c r="B1348" s="649">
        <v>0.0</v>
      </c>
      <c r="C1348" s="649">
        <v>10.538</v>
      </c>
      <c r="D1348" s="649">
        <v>6.667</v>
      </c>
      <c r="E1348" s="649">
        <v>12.48</v>
      </c>
      <c r="F1348" s="649">
        <v>19.14</v>
      </c>
      <c r="G1348" s="649">
        <v>2.435</v>
      </c>
      <c r="H1348" s="649">
        <v>2.01</v>
      </c>
      <c r="I1348" s="649">
        <v>7.81</v>
      </c>
      <c r="J1348" s="649">
        <v>15.415</v>
      </c>
      <c r="K1348" s="649">
        <v>0.999</v>
      </c>
      <c r="L1348" s="649">
        <v>-1.0</v>
      </c>
      <c r="M1348" s="649">
        <v>-1.0</v>
      </c>
      <c r="N1348" s="649">
        <v>-1.0</v>
      </c>
      <c r="O1348" s="649">
        <v>-1.0</v>
      </c>
      <c r="P1348" s="649">
        <v>-1.0</v>
      </c>
      <c r="Q1348" s="649">
        <v>1.0</v>
      </c>
      <c r="R1348" s="649">
        <v>1.0</v>
      </c>
      <c r="S1348" s="649">
        <v>-1.0</v>
      </c>
      <c r="T1348" s="649">
        <v>15.577</v>
      </c>
      <c r="U1348" s="649">
        <v>15.579</v>
      </c>
      <c r="V1348" s="649">
        <v>15.88</v>
      </c>
    </row>
    <row r="1349">
      <c r="A1349" s="649">
        <v>3854.0</v>
      </c>
      <c r="B1349" s="649">
        <v>0.0</v>
      </c>
      <c r="C1349" s="649">
        <v>10.538</v>
      </c>
      <c r="D1349" s="649">
        <v>6.667</v>
      </c>
      <c r="E1349" s="649">
        <v>12.48</v>
      </c>
      <c r="F1349" s="649">
        <v>19.14</v>
      </c>
      <c r="G1349" s="649">
        <v>2.383</v>
      </c>
      <c r="H1349" s="649">
        <v>2.01</v>
      </c>
      <c r="I1349" s="649">
        <v>5.027</v>
      </c>
      <c r="J1349" s="649">
        <v>11.475</v>
      </c>
      <c r="K1349" s="649">
        <v>1.0</v>
      </c>
      <c r="L1349" s="649">
        <v>-1.0</v>
      </c>
      <c r="M1349" s="649">
        <v>-1.0</v>
      </c>
      <c r="N1349" s="649">
        <v>-1.0</v>
      </c>
      <c r="O1349" s="649">
        <v>-1.0</v>
      </c>
      <c r="P1349" s="649">
        <v>-1.0</v>
      </c>
      <c r="Q1349" s="649">
        <v>1.0</v>
      </c>
      <c r="R1349" s="649">
        <v>1.0</v>
      </c>
      <c r="S1349" s="649">
        <v>-1.0</v>
      </c>
      <c r="T1349" s="649">
        <v>11.55</v>
      </c>
      <c r="U1349" s="649">
        <v>11.547</v>
      </c>
      <c r="V1349" s="649">
        <v>11.577</v>
      </c>
    </row>
    <row r="1350">
      <c r="A1350" s="649">
        <v>3855.0</v>
      </c>
      <c r="B1350" s="649">
        <v>0.0</v>
      </c>
      <c r="C1350" s="649">
        <v>10.539</v>
      </c>
      <c r="D1350" s="649">
        <v>6.667</v>
      </c>
      <c r="E1350" s="649">
        <v>12.48</v>
      </c>
      <c r="F1350" s="649">
        <v>19.14</v>
      </c>
      <c r="G1350" s="649">
        <v>1.032</v>
      </c>
      <c r="H1350" s="649">
        <v>2.01</v>
      </c>
      <c r="I1350" s="649">
        <v>9.814</v>
      </c>
      <c r="J1350" s="649">
        <v>10.128</v>
      </c>
      <c r="K1350" s="649">
        <v>-0.649</v>
      </c>
      <c r="L1350" s="649">
        <v>-1.0</v>
      </c>
      <c r="M1350" s="649">
        <v>-1.0</v>
      </c>
      <c r="N1350" s="649">
        <v>-1.0</v>
      </c>
      <c r="O1350" s="649">
        <v>1.0</v>
      </c>
      <c r="P1350" s="649">
        <v>-1.0</v>
      </c>
      <c r="Q1350" s="649">
        <v>-1.0</v>
      </c>
      <c r="R1350" s="649">
        <v>1.0</v>
      </c>
      <c r="S1350" s="649">
        <v>-1.0</v>
      </c>
      <c r="T1350" s="649">
        <v>10.158</v>
      </c>
      <c r="U1350" s="649">
        <v>10.155</v>
      </c>
      <c r="V1350" s="649">
        <v>10.128</v>
      </c>
    </row>
    <row r="1351">
      <c r="A1351" s="649">
        <v>3856.0</v>
      </c>
      <c r="B1351" s="649">
        <v>0.0</v>
      </c>
      <c r="C1351" s="649">
        <v>10.539</v>
      </c>
      <c r="D1351" s="649">
        <v>6.667</v>
      </c>
      <c r="E1351" s="649">
        <v>12.48</v>
      </c>
      <c r="F1351" s="649">
        <v>19.14</v>
      </c>
      <c r="G1351" s="649">
        <v>1.185</v>
      </c>
      <c r="H1351" s="649">
        <v>2.01</v>
      </c>
      <c r="I1351" s="649">
        <v>9.81</v>
      </c>
      <c r="J1351" s="649">
        <v>11.504</v>
      </c>
      <c r="K1351" s="649">
        <v>-0.644</v>
      </c>
      <c r="L1351" s="649">
        <v>-1.0</v>
      </c>
      <c r="M1351" s="649">
        <v>-1.0</v>
      </c>
      <c r="N1351" s="649">
        <v>-1.0</v>
      </c>
      <c r="O1351" s="649">
        <v>1.0</v>
      </c>
      <c r="P1351" s="649">
        <v>-1.0</v>
      </c>
      <c r="Q1351" s="649">
        <v>-1.0</v>
      </c>
      <c r="R1351" s="649">
        <v>1.0</v>
      </c>
      <c r="S1351" s="649">
        <v>-1.0</v>
      </c>
      <c r="T1351" s="649">
        <v>11.557</v>
      </c>
      <c r="U1351" s="649">
        <v>11.54</v>
      </c>
      <c r="V1351" s="649">
        <v>11.517</v>
      </c>
    </row>
    <row r="1352">
      <c r="A1352" s="649">
        <v>3857.0</v>
      </c>
      <c r="B1352" s="649">
        <v>0.0</v>
      </c>
      <c r="C1352" s="649">
        <v>10.539</v>
      </c>
      <c r="D1352" s="649">
        <v>6.667</v>
      </c>
      <c r="E1352" s="649">
        <v>12.48</v>
      </c>
      <c r="F1352" s="649">
        <v>19.14</v>
      </c>
      <c r="G1352" s="649">
        <v>0.898</v>
      </c>
      <c r="H1352" s="649">
        <v>2.01</v>
      </c>
      <c r="I1352" s="649">
        <v>11.493</v>
      </c>
      <c r="J1352" s="649">
        <v>9.609</v>
      </c>
      <c r="K1352" s="649">
        <v>0.998</v>
      </c>
      <c r="L1352" s="649">
        <v>-1.0</v>
      </c>
      <c r="M1352" s="649">
        <v>-1.0</v>
      </c>
      <c r="N1352" s="649">
        <v>-1.0</v>
      </c>
      <c r="O1352" s="649">
        <v>-1.0</v>
      </c>
      <c r="P1352" s="649">
        <v>-1.0</v>
      </c>
      <c r="Q1352" s="649">
        <v>5.0</v>
      </c>
      <c r="R1352" s="649">
        <v>1.0</v>
      </c>
      <c r="S1352" s="649">
        <v>-1.0</v>
      </c>
      <c r="T1352" s="649">
        <v>9.658</v>
      </c>
      <c r="U1352" s="649">
        <v>9.644</v>
      </c>
      <c r="V1352" s="649">
        <v>9.671</v>
      </c>
    </row>
    <row r="1353">
      <c r="A1353" s="649">
        <v>3858.0</v>
      </c>
      <c r="B1353" s="649">
        <v>0.0</v>
      </c>
      <c r="C1353" s="649">
        <v>10.539</v>
      </c>
      <c r="D1353" s="649">
        <v>6.667</v>
      </c>
      <c r="E1353" s="649">
        <v>12.48</v>
      </c>
      <c r="F1353" s="649">
        <v>21.7</v>
      </c>
      <c r="G1353" s="649">
        <v>3.604</v>
      </c>
      <c r="H1353" s="649">
        <v>1.01</v>
      </c>
      <c r="I1353" s="650" t="s">
        <v>1183</v>
      </c>
      <c r="J1353" s="649">
        <v>0.997</v>
      </c>
      <c r="K1353" s="649">
        <v>-1.0</v>
      </c>
      <c r="L1353" s="649">
        <v>-1.0</v>
      </c>
      <c r="M1353" s="649">
        <v>-1.0</v>
      </c>
      <c r="N1353" s="649">
        <v>-1.0</v>
      </c>
      <c r="O1353" s="649">
        <v>-1.0</v>
      </c>
      <c r="P1353" s="649">
        <v>1.0</v>
      </c>
      <c r="Q1353" s="649">
        <v>1.0</v>
      </c>
      <c r="R1353" s="650" t="s">
        <v>1184</v>
      </c>
      <c r="U1353" s="651"/>
      <c r="V1353" s="651"/>
    </row>
    <row r="1354">
      <c r="A1354" s="649">
        <v>3859.0</v>
      </c>
      <c r="B1354" s="649">
        <v>0.0</v>
      </c>
      <c r="C1354" s="649">
        <v>10.539</v>
      </c>
      <c r="D1354" s="649">
        <v>6.667</v>
      </c>
      <c r="E1354" s="649">
        <v>12.48</v>
      </c>
      <c r="F1354" s="649">
        <v>21.7</v>
      </c>
      <c r="G1354" s="649">
        <v>3.525</v>
      </c>
      <c r="H1354" s="649">
        <v>1.01</v>
      </c>
      <c r="I1354" s="650" t="s">
        <v>1185</v>
      </c>
      <c r="J1354" s="649">
        <v>0.99</v>
      </c>
      <c r="K1354" s="649">
        <v>-1.0</v>
      </c>
      <c r="L1354" s="649">
        <v>-1.0</v>
      </c>
      <c r="M1354" s="649">
        <v>-1.0</v>
      </c>
      <c r="N1354" s="649">
        <v>-1.0</v>
      </c>
      <c r="O1354" s="649">
        <v>-1.0</v>
      </c>
      <c r="P1354" s="649">
        <v>1.0</v>
      </c>
      <c r="Q1354" s="649">
        <v>1.0</v>
      </c>
      <c r="R1354" s="650" t="s">
        <v>1186</v>
      </c>
      <c r="U1354" s="651"/>
      <c r="V1354" s="651"/>
    </row>
    <row r="1355">
      <c r="A1355" s="649">
        <v>3860.0</v>
      </c>
      <c r="B1355" s="649">
        <v>0.0</v>
      </c>
      <c r="C1355" s="649">
        <v>10.539</v>
      </c>
      <c r="D1355" s="649">
        <v>6.667</v>
      </c>
      <c r="E1355" s="649">
        <v>12.48</v>
      </c>
      <c r="F1355" s="649">
        <v>21.7</v>
      </c>
      <c r="G1355" s="649">
        <v>1.216</v>
      </c>
      <c r="H1355" s="649">
        <v>1.01</v>
      </c>
      <c r="I1355" s="649">
        <v>19.397</v>
      </c>
      <c r="J1355" s="649">
        <v>23.59</v>
      </c>
      <c r="K1355" s="649">
        <v>0.999</v>
      </c>
      <c r="L1355" s="649">
        <v>-1.0</v>
      </c>
      <c r="M1355" s="649">
        <v>-1.0</v>
      </c>
      <c r="N1355" s="649">
        <v>-1.0</v>
      </c>
      <c r="O1355" s="649">
        <v>-1.0</v>
      </c>
      <c r="P1355" s="649">
        <v>-1.0</v>
      </c>
      <c r="Q1355" s="649">
        <v>1.0</v>
      </c>
      <c r="R1355" s="649">
        <v>1.0</v>
      </c>
      <c r="S1355" s="649">
        <v>-1.0</v>
      </c>
      <c r="T1355" s="649">
        <v>23.661</v>
      </c>
      <c r="U1355" s="649">
        <v>23.652</v>
      </c>
      <c r="V1355" s="649">
        <v>23.591</v>
      </c>
    </row>
    <row r="1356">
      <c r="A1356" s="649">
        <v>3861.0</v>
      </c>
      <c r="B1356" s="649">
        <v>0.0</v>
      </c>
      <c r="C1356" s="649">
        <v>10.539</v>
      </c>
      <c r="D1356" s="649">
        <v>6.667</v>
      </c>
      <c r="E1356" s="649">
        <v>12.48</v>
      </c>
      <c r="F1356" s="649">
        <v>21.7</v>
      </c>
      <c r="G1356" s="649">
        <v>2.385</v>
      </c>
      <c r="H1356" s="649">
        <v>1.01</v>
      </c>
      <c r="I1356" s="649">
        <v>9.756</v>
      </c>
      <c r="J1356" s="649">
        <v>23.016</v>
      </c>
      <c r="K1356" s="649">
        <v>1.0</v>
      </c>
      <c r="L1356" s="649">
        <v>-1.0</v>
      </c>
      <c r="M1356" s="649">
        <v>-1.0</v>
      </c>
      <c r="N1356" s="649">
        <v>-1.0</v>
      </c>
      <c r="O1356" s="649">
        <v>-1.0</v>
      </c>
      <c r="P1356" s="649">
        <v>-1.0</v>
      </c>
      <c r="Q1356" s="649">
        <v>1.0</v>
      </c>
      <c r="R1356" s="649">
        <v>1.0</v>
      </c>
      <c r="S1356" s="649">
        <v>-1.0</v>
      </c>
      <c r="T1356" s="649">
        <v>23.124</v>
      </c>
      <c r="U1356" s="649">
        <v>23.124</v>
      </c>
      <c r="V1356" s="649">
        <v>23.043</v>
      </c>
    </row>
    <row r="1357">
      <c r="A1357" s="649">
        <v>3862.0</v>
      </c>
      <c r="B1357" s="649">
        <v>0.0</v>
      </c>
      <c r="C1357" s="649">
        <v>10.536</v>
      </c>
      <c r="D1357" s="649">
        <v>6.667</v>
      </c>
      <c r="E1357" s="649">
        <v>12.48</v>
      </c>
      <c r="F1357" s="649">
        <v>21.7</v>
      </c>
      <c r="G1357" s="649">
        <v>1.187</v>
      </c>
      <c r="H1357" s="649">
        <v>1.01</v>
      </c>
      <c r="I1357" s="649">
        <v>18.508</v>
      </c>
      <c r="J1357" s="649">
        <v>20.442</v>
      </c>
      <c r="K1357" s="649">
        <v>-0.809</v>
      </c>
      <c r="L1357" s="649">
        <v>-1.0</v>
      </c>
      <c r="M1357" s="649">
        <v>-1.0</v>
      </c>
      <c r="N1357" s="649">
        <v>-1.0</v>
      </c>
      <c r="O1357" s="649">
        <v>1.0</v>
      </c>
      <c r="P1357" s="649">
        <v>-1.0</v>
      </c>
      <c r="Q1357" s="649">
        <v>-1.0</v>
      </c>
      <c r="R1357" s="649">
        <v>1.0</v>
      </c>
      <c r="S1357" s="649">
        <v>-1.0</v>
      </c>
      <c r="T1357" s="649">
        <v>20.519</v>
      </c>
      <c r="U1357" s="649">
        <v>20.518</v>
      </c>
      <c r="V1357" s="649">
        <v>20.524</v>
      </c>
    </row>
    <row r="1358">
      <c r="A1358" s="649">
        <v>3866.0</v>
      </c>
      <c r="B1358" s="649">
        <v>0.0</v>
      </c>
      <c r="C1358" s="649">
        <v>10.539</v>
      </c>
      <c r="D1358" s="649">
        <v>6.667</v>
      </c>
      <c r="E1358" s="649">
        <v>12.48</v>
      </c>
      <c r="F1358" s="649">
        <v>21.7</v>
      </c>
      <c r="G1358" s="649">
        <v>1.022</v>
      </c>
      <c r="H1358" s="649">
        <v>26.98</v>
      </c>
      <c r="I1358" s="649">
        <v>24.571</v>
      </c>
      <c r="J1358" s="649">
        <v>22.187</v>
      </c>
      <c r="K1358" s="649">
        <v>0.999</v>
      </c>
      <c r="L1358" s="649">
        <v>-1.0</v>
      </c>
      <c r="M1358" s="649">
        <v>-1.0</v>
      </c>
      <c r="N1358" s="649">
        <v>-1.0</v>
      </c>
      <c r="O1358" s="649">
        <v>-1.0</v>
      </c>
      <c r="P1358" s="649">
        <v>-1.0</v>
      </c>
      <c r="Q1358" s="649">
        <v>1.0</v>
      </c>
      <c r="R1358" s="649">
        <v>1.0</v>
      </c>
      <c r="S1358" s="649">
        <v>-1.0</v>
      </c>
      <c r="T1358" s="649">
        <v>22.266</v>
      </c>
      <c r="U1358" s="649">
        <v>22.265</v>
      </c>
      <c r="V1358" s="649">
        <v>22.309</v>
      </c>
    </row>
    <row r="1359">
      <c r="A1359" s="649">
        <v>3867.0</v>
      </c>
      <c r="B1359" s="649">
        <v>0.0</v>
      </c>
      <c r="C1359" s="649">
        <v>10.538</v>
      </c>
      <c r="D1359" s="649">
        <v>6.667</v>
      </c>
      <c r="E1359" s="649">
        <v>12.48</v>
      </c>
      <c r="F1359" s="649">
        <v>21.7</v>
      </c>
      <c r="G1359" s="649">
        <v>1.272</v>
      </c>
      <c r="H1359" s="649">
        <v>26.98</v>
      </c>
      <c r="I1359" s="649">
        <v>18.992</v>
      </c>
      <c r="J1359" s="649">
        <v>21.901</v>
      </c>
      <c r="K1359" s="649">
        <v>0.999</v>
      </c>
      <c r="L1359" s="649">
        <v>-1.0</v>
      </c>
      <c r="M1359" s="649">
        <v>-1.0</v>
      </c>
      <c r="N1359" s="649">
        <v>-1.0</v>
      </c>
      <c r="O1359" s="649">
        <v>-1.0</v>
      </c>
      <c r="P1359" s="649">
        <v>-1.0</v>
      </c>
      <c r="Q1359" s="649">
        <v>1.0</v>
      </c>
      <c r="R1359" s="649">
        <v>1.0</v>
      </c>
      <c r="S1359" s="649">
        <v>-1.0</v>
      </c>
      <c r="T1359" s="649">
        <v>22.016</v>
      </c>
      <c r="U1359" s="649">
        <v>22.003</v>
      </c>
      <c r="V1359" s="649">
        <v>22.021</v>
      </c>
    </row>
    <row r="1360">
      <c r="A1360" s="649">
        <v>3868.0</v>
      </c>
      <c r="B1360" s="649">
        <v>0.0</v>
      </c>
      <c r="C1360" s="649">
        <v>10.539</v>
      </c>
      <c r="D1360" s="649">
        <v>6.667</v>
      </c>
      <c r="E1360" s="649">
        <v>12.48</v>
      </c>
      <c r="F1360" s="649">
        <v>21.7</v>
      </c>
      <c r="G1360" s="649">
        <v>3.455</v>
      </c>
      <c r="H1360" s="649">
        <v>2.01</v>
      </c>
      <c r="I1360" s="649">
        <v>13.982</v>
      </c>
      <c r="J1360" s="649">
        <v>32.386</v>
      </c>
      <c r="K1360" s="649">
        <v>0.997</v>
      </c>
      <c r="L1360" s="649">
        <v>-1.0</v>
      </c>
      <c r="M1360" s="649">
        <v>-1.0</v>
      </c>
      <c r="N1360" s="649">
        <v>-1.0</v>
      </c>
      <c r="O1360" s="649">
        <v>-1.0</v>
      </c>
      <c r="P1360" s="649">
        <v>-1.0</v>
      </c>
      <c r="Q1360" s="649">
        <v>1.0</v>
      </c>
      <c r="R1360" s="649">
        <v>1.0</v>
      </c>
      <c r="S1360" s="649">
        <v>-1.0</v>
      </c>
      <c r="T1360" s="649">
        <v>32.817</v>
      </c>
      <c r="U1360" s="649">
        <v>32.793</v>
      </c>
      <c r="V1360" s="649">
        <v>33.512</v>
      </c>
    </row>
    <row r="1361">
      <c r="A1361" s="649">
        <v>3869.0</v>
      </c>
      <c r="B1361" s="649">
        <v>0.0</v>
      </c>
      <c r="C1361" s="649">
        <v>10.538</v>
      </c>
      <c r="D1361" s="649">
        <v>6.667</v>
      </c>
      <c r="E1361" s="649">
        <v>12.48</v>
      </c>
      <c r="F1361" s="649">
        <v>21.7</v>
      </c>
      <c r="G1361" s="649">
        <v>3.628</v>
      </c>
      <c r="H1361" s="649">
        <v>2.01</v>
      </c>
      <c r="I1361" s="649">
        <v>14.368</v>
      </c>
      <c r="J1361" s="649">
        <v>49.625</v>
      </c>
      <c r="K1361" s="649">
        <v>0.997</v>
      </c>
      <c r="L1361" s="649">
        <v>-1.0</v>
      </c>
      <c r="M1361" s="649">
        <v>-1.0</v>
      </c>
      <c r="N1361" s="649">
        <v>-1.0</v>
      </c>
      <c r="O1361" s="649">
        <v>-1.0</v>
      </c>
      <c r="P1361" s="649">
        <v>-1.0</v>
      </c>
      <c r="Q1361" s="649">
        <v>1.0</v>
      </c>
      <c r="R1361" s="649">
        <v>1.0</v>
      </c>
      <c r="S1361" s="649">
        <v>-1.0</v>
      </c>
      <c r="T1361" s="649">
        <v>49.94</v>
      </c>
      <c r="U1361" s="649">
        <v>49.889</v>
      </c>
      <c r="V1361" s="649">
        <v>49.802</v>
      </c>
    </row>
    <row r="1362">
      <c r="A1362" s="649">
        <v>3870.0</v>
      </c>
      <c r="B1362" s="649">
        <v>0.0</v>
      </c>
      <c r="C1362" s="649">
        <v>10.538</v>
      </c>
      <c r="D1362" s="649">
        <v>6.667</v>
      </c>
      <c r="E1362" s="649">
        <v>12.48</v>
      </c>
      <c r="F1362" s="649">
        <v>21.7</v>
      </c>
      <c r="G1362" s="649">
        <v>4.087</v>
      </c>
      <c r="H1362" s="649">
        <v>2.01</v>
      </c>
      <c r="I1362" s="649">
        <v>14.397</v>
      </c>
      <c r="J1362" s="649">
        <v>54.716</v>
      </c>
      <c r="K1362" s="649">
        <v>0.997</v>
      </c>
      <c r="L1362" s="649">
        <v>-1.0</v>
      </c>
      <c r="M1362" s="649">
        <v>-1.0</v>
      </c>
      <c r="N1362" s="649">
        <v>-1.0</v>
      </c>
      <c r="O1362" s="649">
        <v>-1.0</v>
      </c>
      <c r="P1362" s="649">
        <v>-1.0</v>
      </c>
      <c r="Q1362" s="649">
        <v>1.0</v>
      </c>
      <c r="R1362" s="649">
        <v>1.0</v>
      </c>
      <c r="S1362" s="649">
        <v>-1.0</v>
      </c>
      <c r="T1362" s="649">
        <v>54.774</v>
      </c>
      <c r="U1362" s="649">
        <v>54.736</v>
      </c>
      <c r="V1362" s="649">
        <v>55.003</v>
      </c>
    </row>
    <row r="1363">
      <c r="A1363" s="649">
        <v>3871.0</v>
      </c>
      <c r="B1363" s="649">
        <v>0.0</v>
      </c>
      <c r="C1363" s="649">
        <v>10.538</v>
      </c>
      <c r="D1363" s="649">
        <v>6.667</v>
      </c>
      <c r="E1363" s="649">
        <v>12.48</v>
      </c>
      <c r="F1363" s="649">
        <v>21.7</v>
      </c>
      <c r="G1363" s="649">
        <v>3.546</v>
      </c>
      <c r="H1363" s="649">
        <v>2.01</v>
      </c>
      <c r="I1363" s="649">
        <v>14.472</v>
      </c>
      <c r="J1363" s="649">
        <v>48.159</v>
      </c>
      <c r="K1363" s="649">
        <v>0.991</v>
      </c>
      <c r="L1363" s="649">
        <v>-1.0</v>
      </c>
      <c r="M1363" s="649">
        <v>-1.0</v>
      </c>
      <c r="N1363" s="649">
        <v>-1.0</v>
      </c>
      <c r="O1363" s="649">
        <v>-1.0</v>
      </c>
      <c r="P1363" s="649">
        <v>-1.0</v>
      </c>
      <c r="Q1363" s="649">
        <v>1.0</v>
      </c>
      <c r="R1363" s="649">
        <v>1.0</v>
      </c>
      <c r="S1363" s="649">
        <v>-1.0</v>
      </c>
      <c r="T1363" s="649">
        <v>48.425</v>
      </c>
      <c r="U1363" s="649">
        <v>48.393</v>
      </c>
      <c r="V1363" s="649">
        <v>48.378</v>
      </c>
    </row>
    <row r="1364">
      <c r="A1364" s="649">
        <v>3872.0</v>
      </c>
      <c r="B1364" s="649">
        <v>0.0</v>
      </c>
      <c r="C1364" s="649">
        <v>10.539</v>
      </c>
      <c r="D1364" s="649">
        <v>6.667</v>
      </c>
      <c r="E1364" s="649">
        <v>12.48</v>
      </c>
      <c r="F1364" s="649">
        <v>21.7</v>
      </c>
      <c r="G1364" s="649">
        <v>0.949</v>
      </c>
      <c r="H1364" s="649">
        <v>2.01</v>
      </c>
      <c r="I1364" s="649">
        <v>14.369</v>
      </c>
      <c r="J1364" s="649">
        <v>12.278</v>
      </c>
      <c r="K1364" s="649">
        <v>0.985</v>
      </c>
      <c r="L1364" s="649">
        <v>-1.0</v>
      </c>
      <c r="M1364" s="649">
        <v>-1.0</v>
      </c>
      <c r="N1364" s="649">
        <v>-1.0</v>
      </c>
      <c r="O1364" s="649">
        <v>-1.0</v>
      </c>
      <c r="P1364" s="649">
        <v>-1.0</v>
      </c>
      <c r="Q1364" s="649">
        <v>1.0</v>
      </c>
      <c r="R1364" s="649">
        <v>1.0</v>
      </c>
      <c r="S1364" s="649">
        <v>-1.0</v>
      </c>
      <c r="T1364" s="649">
        <v>12.349</v>
      </c>
      <c r="U1364" s="649">
        <v>12.338</v>
      </c>
      <c r="V1364" s="649">
        <v>12.373</v>
      </c>
    </row>
    <row r="1365">
      <c r="A1365" s="649">
        <v>3873.0</v>
      </c>
      <c r="B1365" s="649">
        <v>0.0</v>
      </c>
      <c r="C1365" s="649">
        <v>10.539</v>
      </c>
      <c r="D1365" s="649">
        <v>6.667</v>
      </c>
      <c r="E1365" s="649">
        <v>12.48</v>
      </c>
      <c r="F1365" s="649">
        <v>21.7</v>
      </c>
      <c r="G1365" s="649">
        <v>3.617</v>
      </c>
      <c r="H1365" s="649">
        <v>2.01</v>
      </c>
      <c r="I1365" s="649">
        <v>14.301</v>
      </c>
      <c r="J1365" s="649">
        <v>48.074</v>
      </c>
      <c r="K1365" s="649">
        <v>0.997</v>
      </c>
      <c r="L1365" s="649">
        <v>-1.0</v>
      </c>
      <c r="M1365" s="649">
        <v>-1.0</v>
      </c>
      <c r="N1365" s="649">
        <v>-1.0</v>
      </c>
      <c r="O1365" s="649">
        <v>-1.0</v>
      </c>
      <c r="P1365" s="649">
        <v>-1.0</v>
      </c>
      <c r="Q1365" s="649">
        <v>1.0</v>
      </c>
      <c r="R1365" s="649">
        <v>1.0</v>
      </c>
      <c r="S1365" s="649">
        <v>-1.0</v>
      </c>
      <c r="T1365" s="649">
        <v>48.44</v>
      </c>
      <c r="U1365" s="649">
        <v>48.374</v>
      </c>
      <c r="V1365" s="649">
        <v>48.331</v>
      </c>
    </row>
    <row r="1366">
      <c r="A1366" s="649">
        <v>3875.0</v>
      </c>
      <c r="B1366" s="649">
        <v>0.0</v>
      </c>
      <c r="C1366" s="649">
        <v>10.537</v>
      </c>
      <c r="D1366" s="649">
        <v>6.667</v>
      </c>
      <c r="E1366" s="649">
        <v>12.48</v>
      </c>
      <c r="F1366" s="649">
        <v>21.7</v>
      </c>
      <c r="G1366" s="649">
        <v>3.507</v>
      </c>
      <c r="H1366" s="649">
        <v>2.01</v>
      </c>
      <c r="I1366" s="649">
        <v>14.114</v>
      </c>
      <c r="J1366" s="649">
        <v>41.749</v>
      </c>
      <c r="K1366" s="649">
        <v>0.996</v>
      </c>
      <c r="L1366" s="649">
        <v>-1.0</v>
      </c>
      <c r="M1366" s="649">
        <v>-1.0</v>
      </c>
      <c r="N1366" s="649">
        <v>-1.0</v>
      </c>
      <c r="O1366" s="649">
        <v>-1.0</v>
      </c>
      <c r="P1366" s="649">
        <v>-1.0</v>
      </c>
      <c r="Q1366" s="649">
        <v>1.0</v>
      </c>
      <c r="R1366" s="649">
        <v>1.0</v>
      </c>
      <c r="S1366" s="649">
        <v>-1.0</v>
      </c>
      <c r="T1366" s="649">
        <v>42.127</v>
      </c>
      <c r="U1366" s="649">
        <v>42.053</v>
      </c>
      <c r="V1366" s="649">
        <v>42.292</v>
      </c>
    </row>
    <row r="1367">
      <c r="A1367" s="649">
        <v>3877.0</v>
      </c>
      <c r="B1367" s="649">
        <v>0.0</v>
      </c>
      <c r="C1367" s="649">
        <v>10.537</v>
      </c>
      <c r="D1367" s="649">
        <v>6.667</v>
      </c>
      <c r="E1367" s="649">
        <v>12.48</v>
      </c>
      <c r="F1367" s="649">
        <v>21.7</v>
      </c>
      <c r="G1367" s="649">
        <v>2.564</v>
      </c>
      <c r="H1367" s="649">
        <v>2.01</v>
      </c>
      <c r="I1367" s="649">
        <v>4.874</v>
      </c>
      <c r="J1367" s="649">
        <v>11.109</v>
      </c>
      <c r="K1367" s="649">
        <v>1.0</v>
      </c>
      <c r="L1367" s="649">
        <v>-1.0</v>
      </c>
      <c r="M1367" s="649">
        <v>-1.0</v>
      </c>
      <c r="N1367" s="649">
        <v>-1.0</v>
      </c>
      <c r="O1367" s="649">
        <v>-1.0</v>
      </c>
      <c r="P1367" s="649">
        <v>-1.0</v>
      </c>
      <c r="Q1367" s="649">
        <v>1.0</v>
      </c>
      <c r="R1367" s="649">
        <v>1.0</v>
      </c>
      <c r="S1367" s="649">
        <v>-1.0</v>
      </c>
      <c r="T1367" s="649">
        <v>11.287</v>
      </c>
      <c r="U1367" s="649">
        <v>11.269</v>
      </c>
      <c r="V1367" s="649">
        <v>11.396</v>
      </c>
    </row>
    <row r="1368">
      <c r="A1368" s="649">
        <v>3878.0</v>
      </c>
      <c r="B1368" s="649">
        <v>0.0</v>
      </c>
      <c r="C1368" s="649">
        <v>10.537</v>
      </c>
      <c r="D1368" s="649">
        <v>6.667</v>
      </c>
      <c r="E1368" s="649">
        <v>12.48</v>
      </c>
      <c r="F1368" s="649">
        <v>21.7</v>
      </c>
      <c r="G1368" s="649">
        <v>0.374</v>
      </c>
      <c r="H1368" s="649">
        <v>2.01</v>
      </c>
      <c r="I1368" s="649">
        <v>9.807</v>
      </c>
      <c r="J1368" s="649">
        <v>3.472</v>
      </c>
      <c r="K1368" s="649">
        <v>-0.644</v>
      </c>
      <c r="L1368" s="649">
        <v>-1.0</v>
      </c>
      <c r="M1368" s="649">
        <v>-1.0</v>
      </c>
      <c r="N1368" s="649">
        <v>-1.0</v>
      </c>
      <c r="O1368" s="649">
        <v>1.0</v>
      </c>
      <c r="P1368" s="649">
        <v>-1.0</v>
      </c>
      <c r="Q1368" s="649">
        <v>-1.0</v>
      </c>
      <c r="R1368" s="649">
        <v>1.0</v>
      </c>
      <c r="S1368" s="649">
        <v>-1.0</v>
      </c>
      <c r="T1368" s="649">
        <v>3.497</v>
      </c>
      <c r="U1368" s="649">
        <v>3.491</v>
      </c>
      <c r="V1368" s="649">
        <v>3.491</v>
      </c>
    </row>
    <row r="1369">
      <c r="A1369" s="649">
        <v>3879.0</v>
      </c>
      <c r="B1369" s="649">
        <v>0.0</v>
      </c>
      <c r="C1369" s="649">
        <v>10.538</v>
      </c>
      <c r="D1369" s="649">
        <v>6.667</v>
      </c>
      <c r="E1369" s="649">
        <v>12.48</v>
      </c>
      <c r="F1369" s="649">
        <v>21.7</v>
      </c>
      <c r="G1369" s="649">
        <v>1.238</v>
      </c>
      <c r="H1369" s="649">
        <v>2.01</v>
      </c>
      <c r="I1369" s="649">
        <v>9.85</v>
      </c>
      <c r="J1369" s="649">
        <v>12.194</v>
      </c>
      <c r="K1369" s="649">
        <v>-0.342</v>
      </c>
      <c r="L1369" s="649">
        <v>-1.0</v>
      </c>
      <c r="M1369" s="649">
        <v>-1.0</v>
      </c>
      <c r="N1369" s="649">
        <v>-1.0</v>
      </c>
      <c r="O1369" s="649">
        <v>3.0</v>
      </c>
      <c r="P1369" s="649">
        <v>-1.0</v>
      </c>
      <c r="Q1369" s="649">
        <v>-1.0</v>
      </c>
      <c r="R1369" s="649">
        <v>1.0</v>
      </c>
      <c r="S1369" s="649">
        <v>-1.0</v>
      </c>
      <c r="T1369" s="649">
        <v>12.296</v>
      </c>
      <c r="U1369" s="649">
        <v>12.275</v>
      </c>
      <c r="V1369" s="649">
        <v>12.194</v>
      </c>
    </row>
    <row r="1370">
      <c r="A1370" s="649">
        <v>3881.0</v>
      </c>
      <c r="B1370" s="649">
        <v>0.0</v>
      </c>
      <c r="C1370" s="649">
        <v>10.537</v>
      </c>
      <c r="D1370" s="649">
        <v>6.667</v>
      </c>
      <c r="E1370" s="649">
        <v>12.48</v>
      </c>
      <c r="F1370" s="649">
        <v>21.7</v>
      </c>
      <c r="G1370" s="649">
        <v>0.989</v>
      </c>
      <c r="H1370" s="649">
        <v>2.01</v>
      </c>
      <c r="I1370" s="649">
        <v>14.337</v>
      </c>
      <c r="J1370" s="649">
        <v>13.543</v>
      </c>
      <c r="K1370" s="649">
        <v>1.0</v>
      </c>
      <c r="L1370" s="649">
        <v>-1.0</v>
      </c>
      <c r="M1370" s="649">
        <v>-1.0</v>
      </c>
      <c r="N1370" s="649">
        <v>-1.0</v>
      </c>
      <c r="O1370" s="649">
        <v>-1.0</v>
      </c>
      <c r="P1370" s="649">
        <v>-1.0</v>
      </c>
      <c r="Q1370" s="649">
        <v>5.0</v>
      </c>
      <c r="R1370" s="649">
        <v>1.0</v>
      </c>
      <c r="S1370" s="649">
        <v>-1.0</v>
      </c>
      <c r="T1370" s="649">
        <v>13.612</v>
      </c>
      <c r="U1370" s="649">
        <v>13.592</v>
      </c>
      <c r="V1370" s="649">
        <v>13.59</v>
      </c>
    </row>
    <row r="1371">
      <c r="A1371" s="649">
        <v>3882.0</v>
      </c>
      <c r="B1371" s="649">
        <v>0.0</v>
      </c>
      <c r="C1371" s="649">
        <v>10.537</v>
      </c>
      <c r="D1371" s="649">
        <v>6.667</v>
      </c>
      <c r="E1371" s="649">
        <v>12.48</v>
      </c>
      <c r="F1371" s="649">
        <v>21.7</v>
      </c>
      <c r="G1371" s="649">
        <v>3.099</v>
      </c>
      <c r="H1371" s="649">
        <v>2.01</v>
      </c>
      <c r="I1371" s="649">
        <v>14.065</v>
      </c>
      <c r="J1371" s="649">
        <v>34.648</v>
      </c>
      <c r="K1371" s="649">
        <v>0.997</v>
      </c>
      <c r="L1371" s="649">
        <v>-1.0</v>
      </c>
      <c r="M1371" s="649">
        <v>-1.0</v>
      </c>
      <c r="N1371" s="649">
        <v>-1.0</v>
      </c>
      <c r="O1371" s="649">
        <v>-1.0</v>
      </c>
      <c r="P1371" s="649">
        <v>-1.0</v>
      </c>
      <c r="Q1371" s="649">
        <v>1.0</v>
      </c>
      <c r="R1371" s="649">
        <v>1.0</v>
      </c>
      <c r="S1371" s="649">
        <v>-1.0</v>
      </c>
      <c r="T1371" s="649">
        <v>35.011</v>
      </c>
      <c r="U1371" s="649">
        <v>34.963</v>
      </c>
      <c r="V1371" s="649">
        <v>35.279</v>
      </c>
    </row>
    <row r="1372">
      <c r="A1372" s="649">
        <v>3900.0</v>
      </c>
      <c r="B1372" s="649">
        <v>0.0</v>
      </c>
      <c r="C1372" s="649">
        <v>10.539</v>
      </c>
      <c r="D1372" s="649">
        <v>5.253</v>
      </c>
      <c r="E1372" s="649">
        <v>16.93</v>
      </c>
      <c r="F1372" s="649">
        <v>13.43</v>
      </c>
      <c r="G1372" s="649">
        <v>3.609</v>
      </c>
      <c r="H1372" s="649">
        <v>1.01</v>
      </c>
      <c r="I1372" s="649">
        <v>30.742</v>
      </c>
      <c r="J1372" s="649">
        <v>89.999</v>
      </c>
      <c r="K1372" s="649">
        <v>0.997</v>
      </c>
      <c r="L1372" s="649">
        <v>-1.0</v>
      </c>
      <c r="M1372" s="649">
        <v>-1.0</v>
      </c>
      <c r="N1372" s="649">
        <v>-1.0</v>
      </c>
      <c r="O1372" s="649">
        <v>-1.0</v>
      </c>
      <c r="P1372" s="649">
        <v>-1.0</v>
      </c>
      <c r="Q1372" s="649">
        <v>1.0</v>
      </c>
      <c r="R1372" s="649">
        <v>1.0</v>
      </c>
      <c r="S1372" s="649">
        <v>-1.0</v>
      </c>
      <c r="T1372" s="649">
        <v>90.539</v>
      </c>
      <c r="U1372" s="649">
        <v>90.593</v>
      </c>
      <c r="V1372" s="649">
        <v>90.686</v>
      </c>
    </row>
    <row r="1373">
      <c r="A1373" s="649">
        <v>3901.0</v>
      </c>
      <c r="B1373" s="649">
        <v>0.0</v>
      </c>
      <c r="C1373" s="649">
        <v>10.539</v>
      </c>
      <c r="D1373" s="649">
        <v>5.253</v>
      </c>
      <c r="E1373" s="649">
        <v>16.93</v>
      </c>
      <c r="F1373" s="649">
        <v>13.43</v>
      </c>
      <c r="G1373" s="649">
        <v>3.333</v>
      </c>
      <c r="H1373" s="649">
        <v>1.01</v>
      </c>
      <c r="I1373" s="649">
        <v>31.543</v>
      </c>
      <c r="J1373" s="649">
        <v>80.143</v>
      </c>
      <c r="K1373" s="649">
        <v>0.99</v>
      </c>
      <c r="L1373" s="649">
        <v>-1.0</v>
      </c>
      <c r="M1373" s="649">
        <v>-1.0</v>
      </c>
      <c r="N1373" s="649">
        <v>-1.0</v>
      </c>
      <c r="O1373" s="649">
        <v>-1.0</v>
      </c>
      <c r="P1373" s="649">
        <v>-1.0</v>
      </c>
      <c r="Q1373" s="649">
        <v>1.0</v>
      </c>
      <c r="R1373" s="649">
        <v>1.0</v>
      </c>
      <c r="S1373" s="649">
        <v>-1.0</v>
      </c>
      <c r="T1373" s="649">
        <v>80.192</v>
      </c>
      <c r="U1373" s="649">
        <v>80.708</v>
      </c>
      <c r="V1373" s="649">
        <v>80.934</v>
      </c>
    </row>
    <row r="1374">
      <c r="A1374" s="649">
        <v>3902.0</v>
      </c>
      <c r="B1374" s="649">
        <v>0.0</v>
      </c>
      <c r="C1374" s="649">
        <v>10.539</v>
      </c>
      <c r="D1374" s="649">
        <v>5.253</v>
      </c>
      <c r="E1374" s="649">
        <v>16.93</v>
      </c>
      <c r="F1374" s="649">
        <v>13.43</v>
      </c>
      <c r="G1374" s="649">
        <v>2.619</v>
      </c>
      <c r="H1374" s="649">
        <v>1.01</v>
      </c>
      <c r="I1374" s="649">
        <v>9.671</v>
      </c>
      <c r="J1374" s="649">
        <v>19.465</v>
      </c>
      <c r="K1374" s="649">
        <v>1.002</v>
      </c>
      <c r="L1374" s="649">
        <v>-1.0</v>
      </c>
      <c r="M1374" s="649">
        <v>-1.0</v>
      </c>
      <c r="N1374" s="649">
        <v>-1.0</v>
      </c>
      <c r="O1374" s="649">
        <v>-1.0</v>
      </c>
      <c r="P1374" s="649">
        <v>-1.0</v>
      </c>
      <c r="Q1374" s="649">
        <v>1.0</v>
      </c>
      <c r="R1374" s="649">
        <v>1.0</v>
      </c>
      <c r="S1374" s="649">
        <v>-1.0</v>
      </c>
      <c r="T1374" s="649">
        <v>19.618</v>
      </c>
      <c r="U1374" s="649">
        <v>19.77</v>
      </c>
      <c r="V1374" s="649">
        <v>20.069</v>
      </c>
    </row>
    <row r="1375">
      <c r="A1375" s="649">
        <v>3903.0</v>
      </c>
      <c r="B1375" s="649">
        <v>0.0</v>
      </c>
      <c r="C1375" s="649">
        <v>10.537</v>
      </c>
      <c r="D1375" s="649">
        <v>5.253</v>
      </c>
      <c r="E1375" s="649">
        <v>16.93</v>
      </c>
      <c r="F1375" s="649">
        <v>13.43</v>
      </c>
      <c r="G1375" s="649">
        <v>1.173</v>
      </c>
      <c r="H1375" s="649">
        <v>1.01</v>
      </c>
      <c r="I1375" s="649">
        <v>18.865</v>
      </c>
      <c r="J1375" s="649">
        <v>20.957</v>
      </c>
      <c r="K1375" s="649">
        <v>0.999</v>
      </c>
      <c r="L1375" s="649">
        <v>-1.0</v>
      </c>
      <c r="M1375" s="649">
        <v>-1.0</v>
      </c>
      <c r="N1375" s="649">
        <v>-1.0</v>
      </c>
      <c r="O1375" s="649">
        <v>-1.0</v>
      </c>
      <c r="P1375" s="649">
        <v>-1.0</v>
      </c>
      <c r="Q1375" s="649">
        <v>1.0</v>
      </c>
      <c r="R1375" s="649">
        <v>1.0</v>
      </c>
      <c r="S1375" s="649">
        <v>-1.0</v>
      </c>
      <c r="T1375" s="649">
        <v>20.914</v>
      </c>
      <c r="U1375" s="649">
        <v>21.087</v>
      </c>
      <c r="V1375" s="649">
        <v>21.02</v>
      </c>
    </row>
    <row r="1376">
      <c r="A1376" s="649">
        <v>3904.0</v>
      </c>
      <c r="B1376" s="649">
        <v>0.0</v>
      </c>
      <c r="C1376" s="649">
        <v>10.537</v>
      </c>
      <c r="D1376" s="649">
        <v>5.253</v>
      </c>
      <c r="E1376" s="649">
        <v>16.93</v>
      </c>
      <c r="F1376" s="649">
        <v>13.43</v>
      </c>
      <c r="G1376" s="649">
        <v>1.327</v>
      </c>
      <c r="H1376" s="649">
        <v>1.01</v>
      </c>
      <c r="I1376" s="649">
        <v>19.318</v>
      </c>
      <c r="J1376" s="649">
        <v>25.1</v>
      </c>
      <c r="K1376" s="649">
        <v>-1.0</v>
      </c>
      <c r="L1376" s="649">
        <v>-1.0</v>
      </c>
      <c r="M1376" s="649">
        <v>-1.0</v>
      </c>
      <c r="N1376" s="649">
        <v>-1.0</v>
      </c>
      <c r="O1376" s="649">
        <v>1.0</v>
      </c>
      <c r="P1376" s="649">
        <v>-1.0</v>
      </c>
      <c r="Q1376" s="649">
        <v>-1.0</v>
      </c>
      <c r="R1376" s="649">
        <v>1.0</v>
      </c>
      <c r="S1376" s="649">
        <v>-1.0</v>
      </c>
      <c r="T1376" s="649">
        <v>25.031</v>
      </c>
      <c r="U1376" s="649">
        <v>25.247</v>
      </c>
      <c r="V1376" s="649">
        <v>25.129</v>
      </c>
    </row>
    <row r="1377">
      <c r="A1377" s="649">
        <v>3906.0</v>
      </c>
      <c r="B1377" s="649">
        <v>0.0</v>
      </c>
      <c r="C1377" s="649">
        <v>10.537</v>
      </c>
      <c r="D1377" s="649">
        <v>5.253</v>
      </c>
      <c r="E1377" s="649">
        <v>16.93</v>
      </c>
      <c r="F1377" s="649">
        <v>13.43</v>
      </c>
      <c r="G1377" s="649">
        <v>1.226</v>
      </c>
      <c r="H1377" s="649">
        <v>1.01</v>
      </c>
      <c r="I1377" s="649">
        <v>30.853</v>
      </c>
      <c r="J1377" s="649">
        <v>31.269</v>
      </c>
      <c r="K1377" s="649">
        <v>1.0</v>
      </c>
      <c r="L1377" s="649">
        <v>-1.0</v>
      </c>
      <c r="M1377" s="649">
        <v>-1.0</v>
      </c>
      <c r="N1377" s="649">
        <v>-1.0</v>
      </c>
      <c r="O1377" s="649">
        <v>-1.0</v>
      </c>
      <c r="P1377" s="649">
        <v>-1.0</v>
      </c>
      <c r="Q1377" s="649">
        <v>5.0</v>
      </c>
      <c r="R1377" s="649">
        <v>1.0</v>
      </c>
      <c r="S1377" s="649">
        <v>-1.0</v>
      </c>
      <c r="T1377" s="649">
        <v>31.239</v>
      </c>
      <c r="U1377" s="649">
        <v>31.511</v>
      </c>
      <c r="V1377" s="649">
        <v>31.479</v>
      </c>
    </row>
    <row r="1378">
      <c r="A1378" s="649">
        <v>3909.0</v>
      </c>
      <c r="B1378" s="649">
        <v>0.0</v>
      </c>
      <c r="C1378" s="649">
        <v>10.539</v>
      </c>
      <c r="D1378" s="649">
        <v>5.253</v>
      </c>
      <c r="E1378" s="649">
        <v>16.93</v>
      </c>
      <c r="F1378" s="649">
        <v>13.43</v>
      </c>
      <c r="G1378" s="649">
        <v>1.194</v>
      </c>
      <c r="H1378" s="649">
        <v>26.98</v>
      </c>
      <c r="I1378" s="649">
        <v>28.376</v>
      </c>
      <c r="J1378" s="649">
        <v>22.59</v>
      </c>
      <c r="K1378" s="649">
        <v>0.999</v>
      </c>
      <c r="L1378" s="649">
        <v>-1.0</v>
      </c>
      <c r="M1378" s="649">
        <v>-1.0</v>
      </c>
      <c r="N1378" s="649">
        <v>-1.0</v>
      </c>
      <c r="O1378" s="649">
        <v>-1.0</v>
      </c>
      <c r="P1378" s="649">
        <v>-1.0</v>
      </c>
      <c r="Q1378" s="649">
        <v>1.0</v>
      </c>
      <c r="R1378" s="649">
        <v>1.0</v>
      </c>
      <c r="S1378" s="649">
        <v>-1.0</v>
      </c>
      <c r="T1378" s="649">
        <v>22.604</v>
      </c>
      <c r="U1378" s="649">
        <v>22.817</v>
      </c>
      <c r="V1378" s="649">
        <v>22.987</v>
      </c>
    </row>
    <row r="1379">
      <c r="A1379" s="649">
        <v>3910.0</v>
      </c>
      <c r="B1379" s="649">
        <v>0.0</v>
      </c>
      <c r="C1379" s="649">
        <v>10.537</v>
      </c>
      <c r="D1379" s="649">
        <v>5.253</v>
      </c>
      <c r="E1379" s="649">
        <v>16.93</v>
      </c>
      <c r="F1379" s="649">
        <v>13.43</v>
      </c>
      <c r="G1379" s="649">
        <v>0.544</v>
      </c>
      <c r="H1379" s="649">
        <v>26.98</v>
      </c>
      <c r="I1379" s="649">
        <v>27.858</v>
      </c>
      <c r="J1379" s="649">
        <v>13.693</v>
      </c>
      <c r="K1379" s="649">
        <v>0.997</v>
      </c>
      <c r="L1379" s="649">
        <v>-1.0</v>
      </c>
      <c r="M1379" s="649">
        <v>-1.0</v>
      </c>
      <c r="N1379" s="649">
        <v>-1.0</v>
      </c>
      <c r="O1379" s="649">
        <v>-1.0</v>
      </c>
      <c r="P1379" s="649">
        <v>-1.0</v>
      </c>
      <c r="Q1379" s="649">
        <v>1.0</v>
      </c>
      <c r="R1379" s="649">
        <v>1.0</v>
      </c>
      <c r="S1379" s="649">
        <v>-1.0</v>
      </c>
      <c r="T1379" s="649">
        <v>13.675</v>
      </c>
      <c r="U1379" s="649">
        <v>13.787</v>
      </c>
      <c r="V1379" s="649">
        <v>13.746</v>
      </c>
    </row>
    <row r="1380">
      <c r="A1380" s="649">
        <v>3911.0</v>
      </c>
      <c r="B1380" s="649">
        <v>0.0</v>
      </c>
      <c r="C1380" s="649">
        <v>10.537</v>
      </c>
      <c r="D1380" s="649">
        <v>5.253</v>
      </c>
      <c r="E1380" s="649">
        <v>16.93</v>
      </c>
      <c r="F1380" s="649">
        <v>13.43</v>
      </c>
      <c r="G1380" s="649">
        <v>1.212</v>
      </c>
      <c r="H1380" s="649">
        <v>26.98</v>
      </c>
      <c r="I1380" s="649">
        <v>19.062</v>
      </c>
      <c r="J1380" s="649">
        <v>22.42</v>
      </c>
      <c r="K1380" s="649">
        <v>0.999</v>
      </c>
      <c r="L1380" s="649">
        <v>-1.0</v>
      </c>
      <c r="M1380" s="649">
        <v>-1.0</v>
      </c>
      <c r="N1380" s="649">
        <v>-1.0</v>
      </c>
      <c r="O1380" s="649">
        <v>-1.0</v>
      </c>
      <c r="P1380" s="649">
        <v>-1.0</v>
      </c>
      <c r="Q1380" s="649">
        <v>1.0</v>
      </c>
      <c r="R1380" s="649">
        <v>1.0</v>
      </c>
      <c r="S1380" s="649">
        <v>-1.0</v>
      </c>
      <c r="T1380" s="649">
        <v>22.433</v>
      </c>
      <c r="U1380" s="649">
        <v>22.559</v>
      </c>
      <c r="V1380" s="649">
        <v>22.46</v>
      </c>
    </row>
    <row r="1381">
      <c r="A1381" s="649">
        <v>3912.0</v>
      </c>
      <c r="B1381" s="649">
        <v>0.0</v>
      </c>
      <c r="C1381" s="649">
        <v>10.537</v>
      </c>
      <c r="D1381" s="649">
        <v>5.253</v>
      </c>
      <c r="E1381" s="649">
        <v>16.93</v>
      </c>
      <c r="F1381" s="649">
        <v>13.43</v>
      </c>
      <c r="G1381" s="649">
        <v>3.657</v>
      </c>
      <c r="H1381" s="649">
        <v>2.01</v>
      </c>
      <c r="I1381" s="649">
        <v>14.116</v>
      </c>
      <c r="J1381" s="649">
        <v>49.417</v>
      </c>
      <c r="K1381" s="649">
        <v>0.995</v>
      </c>
      <c r="L1381" s="649">
        <v>-1.0</v>
      </c>
      <c r="M1381" s="649">
        <v>-1.0</v>
      </c>
      <c r="N1381" s="649">
        <v>-1.0</v>
      </c>
      <c r="O1381" s="649">
        <v>-1.0</v>
      </c>
      <c r="P1381" s="649">
        <v>-1.0</v>
      </c>
      <c r="Q1381" s="649">
        <v>1.0</v>
      </c>
      <c r="R1381" s="649">
        <v>1.0</v>
      </c>
      <c r="S1381" s="649">
        <v>-1.0</v>
      </c>
      <c r="T1381" s="649">
        <v>49.508</v>
      </c>
      <c r="U1381" s="649">
        <v>49.78</v>
      </c>
      <c r="V1381" s="649">
        <v>49.578</v>
      </c>
    </row>
    <row r="1382">
      <c r="A1382" s="649">
        <v>3913.0</v>
      </c>
      <c r="B1382" s="649">
        <v>0.0</v>
      </c>
      <c r="C1382" s="649">
        <v>10.539</v>
      </c>
      <c r="D1382" s="649">
        <v>5.253</v>
      </c>
      <c r="E1382" s="649">
        <v>16.93</v>
      </c>
      <c r="F1382" s="649">
        <v>13.43</v>
      </c>
      <c r="G1382" s="649">
        <v>3.946</v>
      </c>
      <c r="H1382" s="649">
        <v>2.01</v>
      </c>
      <c r="I1382" s="649">
        <v>14.373</v>
      </c>
      <c r="J1382" s="649">
        <v>49.986</v>
      </c>
      <c r="K1382" s="649">
        <v>0.995</v>
      </c>
      <c r="L1382" s="649">
        <v>-1.0</v>
      </c>
      <c r="M1382" s="649">
        <v>-1.0</v>
      </c>
      <c r="N1382" s="649">
        <v>-1.0</v>
      </c>
      <c r="O1382" s="649">
        <v>-1.0</v>
      </c>
      <c r="P1382" s="649">
        <v>-1.0</v>
      </c>
      <c r="Q1382" s="649">
        <v>1.0</v>
      </c>
      <c r="R1382" s="649">
        <v>1.0</v>
      </c>
      <c r="S1382" s="649">
        <v>-1.0</v>
      </c>
      <c r="T1382" s="649">
        <v>50.445</v>
      </c>
      <c r="U1382" s="649">
        <v>50.435</v>
      </c>
      <c r="V1382" s="649">
        <v>50.454</v>
      </c>
    </row>
    <row r="1383">
      <c r="A1383" s="649">
        <v>3914.0</v>
      </c>
      <c r="B1383" s="649">
        <v>0.0</v>
      </c>
      <c r="C1383" s="649">
        <v>10.537</v>
      </c>
      <c r="D1383" s="649">
        <v>5.253</v>
      </c>
      <c r="E1383" s="649">
        <v>16.93</v>
      </c>
      <c r="F1383" s="649">
        <v>13.43</v>
      </c>
      <c r="G1383" s="649">
        <v>1.553</v>
      </c>
      <c r="H1383" s="649">
        <v>2.01</v>
      </c>
      <c r="I1383" s="649">
        <v>13.894</v>
      </c>
      <c r="J1383" s="649">
        <v>6.899</v>
      </c>
      <c r="K1383" s="649">
        <v>0.995</v>
      </c>
      <c r="L1383" s="649">
        <v>-1.0</v>
      </c>
      <c r="M1383" s="649">
        <v>-1.0</v>
      </c>
      <c r="N1383" s="649">
        <v>-1.0</v>
      </c>
      <c r="O1383" s="649">
        <v>-1.0</v>
      </c>
      <c r="P1383" s="649">
        <v>-1.0</v>
      </c>
      <c r="Q1383" s="649">
        <v>1.0</v>
      </c>
      <c r="R1383" s="649">
        <v>1.0</v>
      </c>
      <c r="S1383" s="649">
        <v>-1.0</v>
      </c>
      <c r="T1383" s="649">
        <v>7.172</v>
      </c>
      <c r="U1383" s="649">
        <v>7.185</v>
      </c>
      <c r="V1383" s="649">
        <v>7.949</v>
      </c>
    </row>
    <row r="1384">
      <c r="A1384" s="649">
        <v>3915.0</v>
      </c>
      <c r="B1384" s="649">
        <v>0.0</v>
      </c>
      <c r="C1384" s="649">
        <v>10.536</v>
      </c>
      <c r="D1384" s="649">
        <v>5.253</v>
      </c>
      <c r="E1384" s="649">
        <v>16.93</v>
      </c>
      <c r="F1384" s="649">
        <v>13.43</v>
      </c>
      <c r="G1384" s="649">
        <v>3.387</v>
      </c>
      <c r="H1384" s="649">
        <v>2.01</v>
      </c>
      <c r="I1384" s="649">
        <v>14.246</v>
      </c>
      <c r="J1384" s="649">
        <v>43.812</v>
      </c>
      <c r="K1384" s="649">
        <v>0.993</v>
      </c>
      <c r="L1384" s="649">
        <v>-1.0</v>
      </c>
      <c r="M1384" s="649">
        <v>-1.0</v>
      </c>
      <c r="N1384" s="649">
        <v>-1.0</v>
      </c>
      <c r="O1384" s="649">
        <v>-1.0</v>
      </c>
      <c r="P1384" s="649">
        <v>-1.0</v>
      </c>
      <c r="Q1384" s="649">
        <v>1.0</v>
      </c>
      <c r="R1384" s="649">
        <v>1.0</v>
      </c>
      <c r="S1384" s="649">
        <v>-1.0</v>
      </c>
      <c r="T1384" s="649">
        <v>43.985</v>
      </c>
      <c r="U1384" s="649">
        <v>44.196</v>
      </c>
      <c r="V1384" s="649">
        <v>44.122</v>
      </c>
    </row>
    <row r="1385">
      <c r="A1385" s="649">
        <v>3916.0</v>
      </c>
      <c r="B1385" s="649">
        <v>0.0</v>
      </c>
      <c r="C1385" s="649">
        <v>10.537</v>
      </c>
      <c r="D1385" s="649">
        <v>5.253</v>
      </c>
      <c r="E1385" s="649">
        <v>16.93</v>
      </c>
      <c r="F1385" s="649">
        <v>13.43</v>
      </c>
      <c r="G1385" s="649">
        <v>3.673</v>
      </c>
      <c r="H1385" s="649">
        <v>2.01</v>
      </c>
      <c r="I1385" s="649">
        <v>14.19</v>
      </c>
      <c r="J1385" s="649">
        <v>43.567</v>
      </c>
      <c r="K1385" s="649">
        <v>0.996</v>
      </c>
      <c r="L1385" s="649">
        <v>-1.0</v>
      </c>
      <c r="M1385" s="649">
        <v>-1.0</v>
      </c>
      <c r="N1385" s="649">
        <v>-1.0</v>
      </c>
      <c r="O1385" s="649">
        <v>-1.0</v>
      </c>
      <c r="P1385" s="649">
        <v>-1.0</v>
      </c>
      <c r="Q1385" s="649">
        <v>1.0</v>
      </c>
      <c r="R1385" s="649">
        <v>1.0</v>
      </c>
      <c r="S1385" s="649">
        <v>-1.0</v>
      </c>
      <c r="T1385" s="649">
        <v>43.809</v>
      </c>
      <c r="U1385" s="649">
        <v>44.04</v>
      </c>
      <c r="V1385" s="649">
        <v>44.163</v>
      </c>
    </row>
    <row r="1386">
      <c r="A1386" s="649">
        <v>3917.0</v>
      </c>
      <c r="B1386" s="649">
        <v>0.0</v>
      </c>
      <c r="C1386" s="649">
        <v>10.538</v>
      </c>
      <c r="D1386" s="649">
        <v>5.253</v>
      </c>
      <c r="E1386" s="649">
        <v>16.93</v>
      </c>
      <c r="F1386" s="649">
        <v>13.43</v>
      </c>
      <c r="G1386" s="649">
        <v>3.593</v>
      </c>
      <c r="H1386" s="649">
        <v>2.01</v>
      </c>
      <c r="I1386" s="649">
        <v>14.453</v>
      </c>
      <c r="J1386" s="649">
        <v>51.152</v>
      </c>
      <c r="K1386" s="649">
        <v>0.993</v>
      </c>
      <c r="L1386" s="649">
        <v>-1.0</v>
      </c>
      <c r="M1386" s="649">
        <v>-1.0</v>
      </c>
      <c r="N1386" s="649">
        <v>-1.0</v>
      </c>
      <c r="O1386" s="649">
        <v>-1.0</v>
      </c>
      <c r="P1386" s="649">
        <v>-1.0</v>
      </c>
      <c r="Q1386" s="649">
        <v>1.0</v>
      </c>
      <c r="R1386" s="649">
        <v>1.0</v>
      </c>
      <c r="S1386" s="649">
        <v>-1.0</v>
      </c>
      <c r="T1386" s="649">
        <v>51.272</v>
      </c>
      <c r="U1386" s="649">
        <v>51.553</v>
      </c>
      <c r="V1386" s="649">
        <v>51.207</v>
      </c>
    </row>
    <row r="1387">
      <c r="A1387" s="649">
        <v>3918.0</v>
      </c>
      <c r="B1387" s="649">
        <v>0.0</v>
      </c>
      <c r="C1387" s="649">
        <v>10.537</v>
      </c>
      <c r="D1387" s="649">
        <v>5.253</v>
      </c>
      <c r="E1387" s="649">
        <v>16.93</v>
      </c>
      <c r="F1387" s="649">
        <v>13.43</v>
      </c>
      <c r="G1387" s="649">
        <v>3.61</v>
      </c>
      <c r="H1387" s="649">
        <v>2.01</v>
      </c>
      <c r="I1387" s="649">
        <v>14.37</v>
      </c>
      <c r="J1387" s="649">
        <v>50.835</v>
      </c>
      <c r="K1387" s="649">
        <v>0.994</v>
      </c>
      <c r="L1387" s="649">
        <v>-1.0</v>
      </c>
      <c r="M1387" s="649">
        <v>-1.0</v>
      </c>
      <c r="N1387" s="649">
        <v>-1.0</v>
      </c>
      <c r="O1387" s="649">
        <v>-1.0</v>
      </c>
      <c r="P1387" s="649">
        <v>-1.0</v>
      </c>
      <c r="Q1387" s="649">
        <v>1.0</v>
      </c>
      <c r="R1387" s="649">
        <v>1.0</v>
      </c>
      <c r="S1387" s="649">
        <v>-1.0</v>
      </c>
      <c r="T1387" s="649">
        <v>51.258</v>
      </c>
      <c r="U1387" s="649">
        <v>51.256</v>
      </c>
      <c r="V1387" s="649">
        <v>50.908</v>
      </c>
    </row>
    <row r="1388">
      <c r="A1388" s="649">
        <v>3919.0</v>
      </c>
      <c r="B1388" s="649">
        <v>0.0</v>
      </c>
      <c r="C1388" s="649">
        <v>10.537</v>
      </c>
      <c r="D1388" s="649">
        <v>5.253</v>
      </c>
      <c r="E1388" s="649">
        <v>16.93</v>
      </c>
      <c r="F1388" s="649">
        <v>13.43</v>
      </c>
      <c r="G1388" s="649">
        <v>2.404</v>
      </c>
      <c r="H1388" s="649">
        <v>2.01</v>
      </c>
      <c r="I1388" s="649">
        <v>9.65</v>
      </c>
      <c r="J1388" s="649">
        <v>22.394</v>
      </c>
      <c r="K1388" s="649">
        <v>0.999</v>
      </c>
      <c r="L1388" s="649">
        <v>-1.0</v>
      </c>
      <c r="M1388" s="649">
        <v>-1.0</v>
      </c>
      <c r="N1388" s="649">
        <v>-1.0</v>
      </c>
      <c r="O1388" s="649">
        <v>-1.0</v>
      </c>
      <c r="P1388" s="649">
        <v>-1.0</v>
      </c>
      <c r="Q1388" s="649">
        <v>1.0</v>
      </c>
      <c r="R1388" s="649">
        <v>1.0</v>
      </c>
      <c r="S1388" s="649">
        <v>-1.0</v>
      </c>
      <c r="T1388" s="649">
        <v>22.558</v>
      </c>
      <c r="U1388" s="649">
        <v>22.602</v>
      </c>
      <c r="V1388" s="649">
        <v>22.478</v>
      </c>
    </row>
    <row r="1389">
      <c r="A1389" s="649">
        <v>3920.0</v>
      </c>
      <c r="B1389" s="649">
        <v>0.0</v>
      </c>
      <c r="C1389" s="649">
        <v>10.537</v>
      </c>
      <c r="D1389" s="649">
        <v>5.253</v>
      </c>
      <c r="E1389" s="649">
        <v>16.93</v>
      </c>
      <c r="F1389" s="649">
        <v>13.43</v>
      </c>
      <c r="G1389" s="649">
        <v>2.591</v>
      </c>
      <c r="H1389" s="649">
        <v>2.01</v>
      </c>
      <c r="I1389" s="649">
        <v>4.909</v>
      </c>
      <c r="J1389" s="649">
        <v>12.186</v>
      </c>
      <c r="K1389" s="649">
        <v>1.0</v>
      </c>
      <c r="L1389" s="649">
        <v>-1.0</v>
      </c>
      <c r="M1389" s="649">
        <v>-1.0</v>
      </c>
      <c r="N1389" s="649">
        <v>-1.0</v>
      </c>
      <c r="O1389" s="649">
        <v>-1.0</v>
      </c>
      <c r="P1389" s="649">
        <v>-1.0</v>
      </c>
      <c r="Q1389" s="649">
        <v>1.0</v>
      </c>
      <c r="R1389" s="649">
        <v>1.0</v>
      </c>
      <c r="S1389" s="649">
        <v>-1.0</v>
      </c>
      <c r="T1389" s="649">
        <v>12.349</v>
      </c>
      <c r="U1389" s="649">
        <v>12.357</v>
      </c>
      <c r="V1389" s="649">
        <v>12.294</v>
      </c>
    </row>
    <row r="1390">
      <c r="A1390" s="649">
        <v>3921.0</v>
      </c>
      <c r="B1390" s="649">
        <v>0.0</v>
      </c>
      <c r="C1390" s="649">
        <v>10.537</v>
      </c>
      <c r="D1390" s="649">
        <v>5.253</v>
      </c>
      <c r="E1390" s="649">
        <v>16.93</v>
      </c>
      <c r="F1390" s="649">
        <v>13.43</v>
      </c>
      <c r="G1390" s="649">
        <v>1.208</v>
      </c>
      <c r="H1390" s="649">
        <v>2.01</v>
      </c>
      <c r="I1390" s="649">
        <v>9.895</v>
      </c>
      <c r="J1390" s="649">
        <v>11.952</v>
      </c>
      <c r="K1390" s="649">
        <v>-1.0</v>
      </c>
      <c r="L1390" s="649">
        <v>-1.0</v>
      </c>
      <c r="M1390" s="649">
        <v>-1.0</v>
      </c>
      <c r="N1390" s="649">
        <v>-1.0</v>
      </c>
      <c r="O1390" s="649">
        <v>1.0</v>
      </c>
      <c r="P1390" s="649">
        <v>-1.0</v>
      </c>
      <c r="Q1390" s="649">
        <v>-1.0</v>
      </c>
      <c r="R1390" s="649">
        <v>1.0</v>
      </c>
      <c r="S1390" s="649">
        <v>-1.0</v>
      </c>
      <c r="T1390" s="649">
        <v>12.05</v>
      </c>
      <c r="U1390" s="649">
        <v>12.06</v>
      </c>
      <c r="V1390" s="649">
        <v>11.953</v>
      </c>
    </row>
    <row r="1391">
      <c r="A1391" s="649">
        <v>3922.0</v>
      </c>
      <c r="B1391" s="649">
        <v>0.0</v>
      </c>
      <c r="C1391" s="649">
        <v>10.537</v>
      </c>
      <c r="D1391" s="649">
        <v>5.253</v>
      </c>
      <c r="E1391" s="649">
        <v>16.93</v>
      </c>
      <c r="F1391" s="649">
        <v>13.43</v>
      </c>
      <c r="G1391" s="649">
        <v>1.269</v>
      </c>
      <c r="H1391" s="649">
        <v>2.01</v>
      </c>
      <c r="I1391" s="649">
        <v>14.398</v>
      </c>
      <c r="J1391" s="649">
        <v>14.231</v>
      </c>
      <c r="K1391" s="649">
        <v>0.999</v>
      </c>
      <c r="L1391" s="649">
        <v>-1.0</v>
      </c>
      <c r="M1391" s="649">
        <v>-1.0</v>
      </c>
      <c r="N1391" s="649">
        <v>-1.0</v>
      </c>
      <c r="O1391" s="649">
        <v>-1.0</v>
      </c>
      <c r="P1391" s="649">
        <v>-1.0</v>
      </c>
      <c r="Q1391" s="649">
        <v>5.0</v>
      </c>
      <c r="R1391" s="649">
        <v>1.0</v>
      </c>
      <c r="S1391" s="649">
        <v>-1.0</v>
      </c>
      <c r="T1391" s="649">
        <v>14.425</v>
      </c>
      <c r="U1391" s="649">
        <v>14.439</v>
      </c>
      <c r="V1391" s="649">
        <v>14.506</v>
      </c>
    </row>
    <row r="1392">
      <c r="A1392" s="649">
        <v>3923.0</v>
      </c>
      <c r="B1392" s="649">
        <v>0.0</v>
      </c>
      <c r="C1392" s="649">
        <v>10.537</v>
      </c>
      <c r="D1392" s="649">
        <v>5.253</v>
      </c>
      <c r="E1392" s="649">
        <v>16.93</v>
      </c>
      <c r="F1392" s="649">
        <v>13.43</v>
      </c>
      <c r="G1392" s="649">
        <v>3.646</v>
      </c>
      <c r="H1392" s="649">
        <v>1.01</v>
      </c>
      <c r="I1392" s="650" t="s">
        <v>1187</v>
      </c>
      <c r="J1392" s="649">
        <v>0.998</v>
      </c>
      <c r="K1392" s="649">
        <v>-1.0</v>
      </c>
      <c r="L1392" s="649">
        <v>-1.0</v>
      </c>
      <c r="M1392" s="649">
        <v>-1.0</v>
      </c>
      <c r="N1392" s="649">
        <v>-1.0</v>
      </c>
      <c r="O1392" s="649">
        <v>-1.0</v>
      </c>
      <c r="P1392" s="649">
        <v>1.0</v>
      </c>
      <c r="Q1392" s="649">
        <v>1.0</v>
      </c>
      <c r="R1392" s="650" t="s">
        <v>1188</v>
      </c>
      <c r="U1392" s="651"/>
      <c r="V1392" s="651"/>
    </row>
    <row r="1393">
      <c r="A1393" s="649">
        <v>3924.0</v>
      </c>
      <c r="B1393" s="649">
        <v>0.0</v>
      </c>
      <c r="C1393" s="649">
        <v>10.537</v>
      </c>
      <c r="D1393" s="649">
        <v>5.253</v>
      </c>
      <c r="E1393" s="649">
        <v>16.93</v>
      </c>
      <c r="F1393" s="649">
        <v>13.43</v>
      </c>
      <c r="G1393" s="649">
        <v>2.003</v>
      </c>
      <c r="H1393" s="649">
        <v>1.01</v>
      </c>
      <c r="I1393" s="649">
        <v>32.465</v>
      </c>
      <c r="J1393" s="649">
        <v>59.22</v>
      </c>
      <c r="K1393" s="649">
        <v>0.997</v>
      </c>
      <c r="L1393" s="649">
        <v>-1.0</v>
      </c>
      <c r="M1393" s="649">
        <v>-1.0</v>
      </c>
      <c r="N1393" s="649">
        <v>-1.0</v>
      </c>
      <c r="O1393" s="649">
        <v>-1.0</v>
      </c>
      <c r="P1393" s="649">
        <v>-1.0</v>
      </c>
      <c r="Q1393" s="649">
        <v>1.0</v>
      </c>
      <c r="R1393" s="649">
        <v>1.0</v>
      </c>
      <c r="S1393" s="649">
        <v>-1.0</v>
      </c>
      <c r="T1393" s="649">
        <v>59.562</v>
      </c>
      <c r="U1393" s="649">
        <v>59.643</v>
      </c>
      <c r="V1393" s="649">
        <v>59.395</v>
      </c>
    </row>
    <row r="1394">
      <c r="A1394" s="649">
        <v>3925.0</v>
      </c>
      <c r="B1394" s="649">
        <v>0.0</v>
      </c>
      <c r="C1394" s="649">
        <v>10.537</v>
      </c>
      <c r="D1394" s="649">
        <v>5.253</v>
      </c>
      <c r="E1394" s="649">
        <v>16.93</v>
      </c>
      <c r="F1394" s="649">
        <v>13.43</v>
      </c>
      <c r="G1394" s="649">
        <v>1.361</v>
      </c>
      <c r="H1394" s="649">
        <v>1.01</v>
      </c>
      <c r="I1394" s="649">
        <v>31.414</v>
      </c>
      <c r="J1394" s="649">
        <v>24.115</v>
      </c>
      <c r="K1394" s="649">
        <v>0.998</v>
      </c>
      <c r="L1394" s="649">
        <v>-1.0</v>
      </c>
      <c r="M1394" s="649">
        <v>-1.0</v>
      </c>
      <c r="N1394" s="649">
        <v>-1.0</v>
      </c>
      <c r="O1394" s="649">
        <v>-1.0</v>
      </c>
      <c r="P1394" s="649">
        <v>-1.0</v>
      </c>
      <c r="Q1394" s="649">
        <v>1.0</v>
      </c>
      <c r="R1394" s="649">
        <v>1.0</v>
      </c>
      <c r="S1394" s="649">
        <v>-1.0</v>
      </c>
      <c r="T1394" s="649">
        <v>24.239</v>
      </c>
      <c r="U1394" s="649">
        <v>24.248</v>
      </c>
      <c r="V1394" s="649">
        <v>24.688</v>
      </c>
    </row>
    <row r="1395">
      <c r="A1395" s="649">
        <v>3926.0</v>
      </c>
      <c r="B1395" s="649">
        <v>0.0</v>
      </c>
      <c r="C1395" s="649">
        <v>10.537</v>
      </c>
      <c r="D1395" s="649">
        <v>5.253</v>
      </c>
      <c r="E1395" s="649">
        <v>16.93</v>
      </c>
      <c r="F1395" s="649">
        <v>13.43</v>
      </c>
      <c r="G1395" s="649">
        <v>1.198</v>
      </c>
      <c r="H1395" s="649">
        <v>1.01</v>
      </c>
      <c r="I1395" s="649">
        <v>18.91</v>
      </c>
      <c r="J1395" s="649">
        <v>21.637</v>
      </c>
      <c r="K1395" s="649">
        <v>1.0</v>
      </c>
      <c r="L1395" s="649">
        <v>-1.0</v>
      </c>
      <c r="M1395" s="649">
        <v>-1.0</v>
      </c>
      <c r="N1395" s="649">
        <v>-1.0</v>
      </c>
      <c r="O1395" s="649">
        <v>-1.0</v>
      </c>
      <c r="P1395" s="649">
        <v>-1.0</v>
      </c>
      <c r="Q1395" s="649">
        <v>1.0</v>
      </c>
      <c r="R1395" s="649">
        <v>1.0</v>
      </c>
      <c r="S1395" s="649">
        <v>-1.0</v>
      </c>
      <c r="T1395" s="649">
        <v>21.753</v>
      </c>
      <c r="U1395" s="649">
        <v>21.746</v>
      </c>
      <c r="V1395" s="649">
        <v>21.69</v>
      </c>
    </row>
    <row r="1396">
      <c r="A1396" s="649">
        <v>3927.0</v>
      </c>
      <c r="B1396" s="649">
        <v>0.0</v>
      </c>
      <c r="C1396" s="649">
        <v>10.537</v>
      </c>
      <c r="D1396" s="649">
        <v>5.253</v>
      </c>
      <c r="E1396" s="649">
        <v>16.93</v>
      </c>
      <c r="F1396" s="649">
        <v>13.43</v>
      </c>
      <c r="G1396" s="649">
        <v>2.604</v>
      </c>
      <c r="H1396" s="649">
        <v>1.01</v>
      </c>
      <c r="I1396" s="649">
        <v>9.742</v>
      </c>
      <c r="J1396" s="649">
        <v>24.543</v>
      </c>
      <c r="K1396" s="649">
        <v>1.0</v>
      </c>
      <c r="L1396" s="649">
        <v>-1.0</v>
      </c>
      <c r="M1396" s="649">
        <v>-1.0</v>
      </c>
      <c r="N1396" s="649">
        <v>-1.0</v>
      </c>
      <c r="O1396" s="649">
        <v>-1.0</v>
      </c>
      <c r="P1396" s="649">
        <v>-1.0</v>
      </c>
      <c r="Q1396" s="649">
        <v>1.0</v>
      </c>
      <c r="R1396" s="649">
        <v>1.0</v>
      </c>
      <c r="S1396" s="649">
        <v>-1.0</v>
      </c>
      <c r="T1396" s="649">
        <v>24.771</v>
      </c>
      <c r="U1396" s="649">
        <v>24.794</v>
      </c>
      <c r="V1396" s="649">
        <v>24.627</v>
      </c>
    </row>
    <row r="1397">
      <c r="A1397" s="649">
        <v>3928.0</v>
      </c>
      <c r="B1397" s="649">
        <v>0.0</v>
      </c>
      <c r="C1397" s="649">
        <v>10.537</v>
      </c>
      <c r="D1397" s="649">
        <v>5.253</v>
      </c>
      <c r="E1397" s="649">
        <v>16.93</v>
      </c>
      <c r="F1397" s="649">
        <v>13.43</v>
      </c>
      <c r="G1397" s="649">
        <v>1.162</v>
      </c>
      <c r="H1397" s="649">
        <v>1.01</v>
      </c>
      <c r="I1397" s="649">
        <v>19.11</v>
      </c>
      <c r="J1397" s="649">
        <v>21.585</v>
      </c>
      <c r="K1397" s="649">
        <v>-1.002</v>
      </c>
      <c r="L1397" s="649">
        <v>-1.0</v>
      </c>
      <c r="M1397" s="649">
        <v>-1.0</v>
      </c>
      <c r="N1397" s="649">
        <v>-1.0</v>
      </c>
      <c r="O1397" s="649">
        <v>1.0</v>
      </c>
      <c r="P1397" s="649">
        <v>-1.0</v>
      </c>
      <c r="Q1397" s="649">
        <v>-1.0</v>
      </c>
      <c r="R1397" s="649">
        <v>1.0</v>
      </c>
      <c r="S1397" s="649">
        <v>-1.0</v>
      </c>
      <c r="T1397" s="649">
        <v>21.653</v>
      </c>
      <c r="U1397" s="649">
        <v>21.691</v>
      </c>
      <c r="V1397" s="649">
        <v>21.617</v>
      </c>
    </row>
    <row r="1398">
      <c r="A1398" s="649">
        <v>3929.0</v>
      </c>
      <c r="B1398" s="649">
        <v>0.0</v>
      </c>
      <c r="C1398" s="649">
        <v>10.537</v>
      </c>
      <c r="D1398" s="649">
        <v>5.253</v>
      </c>
      <c r="E1398" s="649">
        <v>16.93</v>
      </c>
      <c r="F1398" s="649">
        <v>13.43</v>
      </c>
      <c r="G1398" s="649">
        <v>0.887</v>
      </c>
      <c r="H1398" s="649">
        <v>1.01</v>
      </c>
      <c r="I1398" s="649">
        <v>36.983</v>
      </c>
      <c r="J1398" s="649">
        <v>30.864</v>
      </c>
      <c r="K1398" s="649">
        <v>0.999</v>
      </c>
      <c r="L1398" s="649">
        <v>-1.0</v>
      </c>
      <c r="M1398" s="649">
        <v>-1.0</v>
      </c>
      <c r="N1398" s="649">
        <v>-1.0</v>
      </c>
      <c r="O1398" s="649">
        <v>-1.0</v>
      </c>
      <c r="P1398" s="649">
        <v>-1.0</v>
      </c>
      <c r="Q1398" s="649">
        <v>5.0</v>
      </c>
      <c r="R1398" s="649">
        <v>1.0</v>
      </c>
      <c r="S1398" s="649">
        <v>-1.0</v>
      </c>
      <c r="T1398" s="649">
        <v>30.7</v>
      </c>
      <c r="U1398" s="649">
        <v>30.79</v>
      </c>
      <c r="V1398" s="649">
        <v>30.914</v>
      </c>
    </row>
    <row r="1399">
      <c r="A1399" s="649">
        <v>3930.0</v>
      </c>
      <c r="B1399" s="649">
        <v>0.0</v>
      </c>
      <c r="C1399" s="649">
        <v>10.537</v>
      </c>
      <c r="D1399" s="649">
        <v>5.253</v>
      </c>
      <c r="E1399" s="649">
        <v>16.93</v>
      </c>
      <c r="F1399" s="649">
        <v>13.43</v>
      </c>
      <c r="G1399" s="649">
        <v>1.179</v>
      </c>
      <c r="H1399" s="649">
        <v>26.98</v>
      </c>
      <c r="I1399" s="649">
        <v>27.391</v>
      </c>
      <c r="J1399" s="649">
        <v>29.608</v>
      </c>
      <c r="K1399" s="649">
        <v>0.997</v>
      </c>
      <c r="L1399" s="649">
        <v>-1.0</v>
      </c>
      <c r="M1399" s="649">
        <v>-1.0</v>
      </c>
      <c r="N1399" s="649">
        <v>-1.0</v>
      </c>
      <c r="O1399" s="649">
        <v>-1.0</v>
      </c>
      <c r="P1399" s="649">
        <v>-1.0</v>
      </c>
      <c r="Q1399" s="649">
        <v>1.0</v>
      </c>
      <c r="R1399" s="649">
        <v>1.0</v>
      </c>
      <c r="S1399" s="649">
        <v>-1.0</v>
      </c>
      <c r="T1399" s="649">
        <v>29.595</v>
      </c>
      <c r="U1399" s="649">
        <v>29.706</v>
      </c>
      <c r="V1399" s="649">
        <v>29.705</v>
      </c>
    </row>
    <row r="1400">
      <c r="A1400" s="649">
        <v>3931.0</v>
      </c>
      <c r="B1400" s="649">
        <v>0.0</v>
      </c>
      <c r="C1400" s="649">
        <v>10.537</v>
      </c>
      <c r="D1400" s="649">
        <v>5.253</v>
      </c>
      <c r="E1400" s="649">
        <v>16.93</v>
      </c>
      <c r="F1400" s="649">
        <v>13.43</v>
      </c>
      <c r="G1400" s="649">
        <v>1.236</v>
      </c>
      <c r="H1400" s="649">
        <v>26.98</v>
      </c>
      <c r="I1400" s="649">
        <v>18.848</v>
      </c>
      <c r="J1400" s="649">
        <v>22.475</v>
      </c>
      <c r="K1400" s="649">
        <v>0.999</v>
      </c>
      <c r="L1400" s="649">
        <v>-1.0</v>
      </c>
      <c r="M1400" s="649">
        <v>-1.0</v>
      </c>
      <c r="N1400" s="649">
        <v>-1.0</v>
      </c>
      <c r="O1400" s="649">
        <v>-1.0</v>
      </c>
      <c r="P1400" s="649">
        <v>-1.0</v>
      </c>
      <c r="Q1400" s="649">
        <v>1.0</v>
      </c>
      <c r="R1400" s="649">
        <v>1.0</v>
      </c>
      <c r="S1400" s="649">
        <v>-1.0</v>
      </c>
      <c r="T1400" s="649">
        <v>22.565</v>
      </c>
      <c r="U1400" s="649">
        <v>22.644</v>
      </c>
      <c r="V1400" s="649">
        <v>22.518</v>
      </c>
    </row>
    <row r="1401">
      <c r="A1401" s="649">
        <v>3932.0</v>
      </c>
      <c r="B1401" s="649">
        <v>0.0</v>
      </c>
      <c r="C1401" s="649">
        <v>10.539</v>
      </c>
      <c r="D1401" s="649">
        <v>5.253</v>
      </c>
      <c r="E1401" s="649">
        <v>16.93</v>
      </c>
      <c r="F1401" s="649">
        <v>13.43</v>
      </c>
      <c r="G1401" s="649">
        <v>3.662</v>
      </c>
      <c r="H1401" s="649">
        <v>2.01</v>
      </c>
      <c r="I1401" s="649">
        <v>14.471</v>
      </c>
      <c r="J1401" s="649">
        <v>52.061</v>
      </c>
      <c r="K1401" s="649">
        <v>0.995</v>
      </c>
      <c r="L1401" s="649">
        <v>-1.0</v>
      </c>
      <c r="M1401" s="649">
        <v>-1.0</v>
      </c>
      <c r="N1401" s="649">
        <v>-1.0</v>
      </c>
      <c r="O1401" s="649">
        <v>-1.0</v>
      </c>
      <c r="P1401" s="649">
        <v>-1.0</v>
      </c>
      <c r="Q1401" s="649">
        <v>1.0</v>
      </c>
      <c r="R1401" s="649">
        <v>1.0</v>
      </c>
      <c r="S1401" s="649">
        <v>-1.0</v>
      </c>
      <c r="T1401" s="649">
        <v>52.389</v>
      </c>
      <c r="U1401" s="649">
        <v>52.428</v>
      </c>
      <c r="V1401" s="649">
        <v>52.126</v>
      </c>
    </row>
    <row r="1402">
      <c r="A1402" s="649">
        <v>3935.0</v>
      </c>
      <c r="B1402" s="649">
        <v>0.0</v>
      </c>
      <c r="C1402" s="649">
        <v>10.538</v>
      </c>
      <c r="D1402" s="649">
        <v>5.253</v>
      </c>
      <c r="E1402" s="649">
        <v>16.93</v>
      </c>
      <c r="F1402" s="649">
        <v>13.43</v>
      </c>
      <c r="G1402" s="649">
        <v>3.921</v>
      </c>
      <c r="H1402" s="649">
        <v>2.01</v>
      </c>
      <c r="I1402" s="649">
        <v>14.225</v>
      </c>
      <c r="J1402" s="649">
        <v>52.35</v>
      </c>
      <c r="K1402" s="649">
        <v>0.996</v>
      </c>
      <c r="L1402" s="649">
        <v>-1.0</v>
      </c>
      <c r="M1402" s="649">
        <v>-1.0</v>
      </c>
      <c r="N1402" s="649">
        <v>-1.0</v>
      </c>
      <c r="O1402" s="649">
        <v>-1.0</v>
      </c>
      <c r="P1402" s="649">
        <v>-1.0</v>
      </c>
      <c r="Q1402" s="649">
        <v>1.0</v>
      </c>
      <c r="R1402" s="649">
        <v>1.0</v>
      </c>
      <c r="S1402" s="649">
        <v>-1.0</v>
      </c>
      <c r="T1402" s="649">
        <v>52.802</v>
      </c>
      <c r="U1402" s="649">
        <v>52.795</v>
      </c>
      <c r="V1402" s="649">
        <v>52.594</v>
      </c>
    </row>
    <row r="1403">
      <c r="A1403" s="649">
        <v>3936.0</v>
      </c>
      <c r="B1403" s="649">
        <v>0.0</v>
      </c>
      <c r="C1403" s="649">
        <v>10.537</v>
      </c>
      <c r="D1403" s="649">
        <v>5.253</v>
      </c>
      <c r="E1403" s="649">
        <v>16.93</v>
      </c>
      <c r="F1403" s="649">
        <v>13.43</v>
      </c>
      <c r="G1403" s="649">
        <v>3.751</v>
      </c>
      <c r="H1403" s="649">
        <v>2.01</v>
      </c>
      <c r="I1403" s="649">
        <v>14.398</v>
      </c>
      <c r="J1403" s="649">
        <v>52.761</v>
      </c>
      <c r="K1403" s="649">
        <v>0.995</v>
      </c>
      <c r="L1403" s="649">
        <v>-1.0</v>
      </c>
      <c r="M1403" s="649">
        <v>-1.0</v>
      </c>
      <c r="N1403" s="649">
        <v>-1.0</v>
      </c>
      <c r="O1403" s="649">
        <v>-1.0</v>
      </c>
      <c r="P1403" s="649">
        <v>-1.0</v>
      </c>
      <c r="Q1403" s="649">
        <v>1.0</v>
      </c>
      <c r="R1403" s="649">
        <v>1.0</v>
      </c>
      <c r="S1403" s="649">
        <v>-1.0</v>
      </c>
      <c r="T1403" s="649">
        <v>53.194</v>
      </c>
      <c r="U1403" s="649">
        <v>53.164</v>
      </c>
      <c r="V1403" s="649">
        <v>52.85</v>
      </c>
    </row>
    <row r="1404">
      <c r="A1404" s="649">
        <v>3937.0</v>
      </c>
      <c r="B1404" s="649">
        <v>0.0</v>
      </c>
      <c r="C1404" s="649">
        <v>10.537</v>
      </c>
      <c r="D1404" s="649">
        <v>5.253</v>
      </c>
      <c r="E1404" s="649">
        <v>16.93</v>
      </c>
      <c r="F1404" s="649">
        <v>13.43</v>
      </c>
      <c r="G1404" s="649">
        <v>4.063</v>
      </c>
      <c r="H1404" s="649">
        <v>2.01</v>
      </c>
      <c r="I1404" s="649">
        <v>14.324</v>
      </c>
      <c r="J1404" s="649">
        <v>54.691</v>
      </c>
      <c r="K1404" s="649">
        <v>0.996</v>
      </c>
      <c r="L1404" s="649">
        <v>-1.0</v>
      </c>
      <c r="M1404" s="649">
        <v>-1.0</v>
      </c>
      <c r="N1404" s="649">
        <v>-1.0</v>
      </c>
      <c r="O1404" s="649">
        <v>-1.0</v>
      </c>
      <c r="P1404" s="649">
        <v>-1.0</v>
      </c>
      <c r="Q1404" s="649">
        <v>1.0</v>
      </c>
      <c r="R1404" s="649">
        <v>1.0</v>
      </c>
      <c r="S1404" s="649">
        <v>-1.0</v>
      </c>
      <c r="T1404" s="649">
        <v>55.106</v>
      </c>
      <c r="U1404" s="649">
        <v>55.144</v>
      </c>
      <c r="V1404" s="649">
        <v>54.942</v>
      </c>
    </row>
    <row r="1405">
      <c r="A1405" s="649">
        <v>3938.0</v>
      </c>
      <c r="B1405" s="649">
        <v>0.0</v>
      </c>
      <c r="C1405" s="649">
        <v>10.537</v>
      </c>
      <c r="D1405" s="649">
        <v>5.253</v>
      </c>
      <c r="E1405" s="649">
        <v>16.93</v>
      </c>
      <c r="F1405" s="649">
        <v>13.43</v>
      </c>
      <c r="G1405" s="649">
        <v>4.247</v>
      </c>
      <c r="H1405" s="649">
        <v>2.01</v>
      </c>
      <c r="I1405" s="649">
        <v>14.28</v>
      </c>
      <c r="J1405" s="649">
        <v>55.377</v>
      </c>
      <c r="K1405" s="649">
        <v>0.995</v>
      </c>
      <c r="L1405" s="649">
        <v>-1.0</v>
      </c>
      <c r="M1405" s="649">
        <v>-1.0</v>
      </c>
      <c r="N1405" s="649">
        <v>-1.0</v>
      </c>
      <c r="O1405" s="649">
        <v>-1.0</v>
      </c>
      <c r="P1405" s="649">
        <v>-1.0</v>
      </c>
      <c r="Q1405" s="649">
        <v>1.0</v>
      </c>
      <c r="R1405" s="649">
        <v>1.0</v>
      </c>
      <c r="S1405" s="649">
        <v>-1.0</v>
      </c>
      <c r="T1405" s="649">
        <v>55.857</v>
      </c>
      <c r="U1405" s="649">
        <v>55.859</v>
      </c>
      <c r="V1405" s="649">
        <v>55.747</v>
      </c>
    </row>
    <row r="1406">
      <c r="A1406" s="649">
        <v>3939.0</v>
      </c>
      <c r="B1406" s="649">
        <v>0.0</v>
      </c>
      <c r="C1406" s="649">
        <v>10.538</v>
      </c>
      <c r="D1406" s="649">
        <v>5.253</v>
      </c>
      <c r="E1406" s="649">
        <v>16.93</v>
      </c>
      <c r="F1406" s="649">
        <v>13.43</v>
      </c>
      <c r="G1406" s="649">
        <v>4.542</v>
      </c>
      <c r="H1406" s="649">
        <v>2.01</v>
      </c>
      <c r="I1406" s="649">
        <v>14.365</v>
      </c>
      <c r="J1406" s="649">
        <v>59.474</v>
      </c>
      <c r="K1406" s="649">
        <v>0.995</v>
      </c>
      <c r="L1406" s="649">
        <v>-1.0</v>
      </c>
      <c r="M1406" s="649">
        <v>-1.0</v>
      </c>
      <c r="N1406" s="649">
        <v>-1.0</v>
      </c>
      <c r="O1406" s="649">
        <v>-1.0</v>
      </c>
      <c r="P1406" s="649">
        <v>-1.0</v>
      </c>
      <c r="Q1406" s="649">
        <v>1.0</v>
      </c>
      <c r="R1406" s="649">
        <v>1.0</v>
      </c>
      <c r="S1406" s="649">
        <v>-1.0</v>
      </c>
      <c r="T1406" s="649">
        <v>59.935</v>
      </c>
      <c r="U1406" s="649">
        <v>59.996</v>
      </c>
      <c r="V1406" s="649">
        <v>59.882</v>
      </c>
    </row>
    <row r="1407">
      <c r="A1407" s="649">
        <v>3940.0</v>
      </c>
      <c r="B1407" s="649">
        <v>0.0</v>
      </c>
      <c r="C1407" s="649">
        <v>10.537</v>
      </c>
      <c r="D1407" s="649">
        <v>5.253</v>
      </c>
      <c r="E1407" s="649">
        <v>16.93</v>
      </c>
      <c r="F1407" s="649">
        <v>13.43</v>
      </c>
      <c r="G1407" s="649">
        <v>2.587</v>
      </c>
      <c r="H1407" s="649">
        <v>2.01</v>
      </c>
      <c r="I1407" s="649">
        <v>9.851</v>
      </c>
      <c r="J1407" s="649">
        <v>25.15</v>
      </c>
      <c r="K1407" s="649">
        <v>0.999</v>
      </c>
      <c r="L1407" s="649">
        <v>-1.0</v>
      </c>
      <c r="M1407" s="649">
        <v>-1.0</v>
      </c>
      <c r="N1407" s="649">
        <v>-1.0</v>
      </c>
      <c r="O1407" s="649">
        <v>-1.0</v>
      </c>
      <c r="P1407" s="649">
        <v>-1.0</v>
      </c>
      <c r="Q1407" s="649">
        <v>1.0</v>
      </c>
      <c r="R1407" s="649">
        <v>1.0</v>
      </c>
      <c r="S1407" s="649">
        <v>-1.0</v>
      </c>
      <c r="T1407" s="649">
        <v>25.38</v>
      </c>
      <c r="U1407" s="649">
        <v>25.361</v>
      </c>
      <c r="V1407" s="649">
        <v>25.184</v>
      </c>
    </row>
    <row r="1408">
      <c r="A1408" s="649">
        <v>3941.0</v>
      </c>
      <c r="B1408" s="649">
        <v>0.0</v>
      </c>
      <c r="C1408" s="649">
        <v>10.537</v>
      </c>
      <c r="D1408" s="649">
        <v>5.253</v>
      </c>
      <c r="E1408" s="649">
        <v>16.93</v>
      </c>
      <c r="F1408" s="649">
        <v>13.43</v>
      </c>
      <c r="G1408" s="649">
        <v>2.669</v>
      </c>
      <c r="H1408" s="649">
        <v>2.01</v>
      </c>
      <c r="I1408" s="649">
        <v>4.971</v>
      </c>
      <c r="J1408" s="649">
        <v>12.789</v>
      </c>
      <c r="K1408" s="649">
        <v>1.0</v>
      </c>
      <c r="L1408" s="649">
        <v>-1.0</v>
      </c>
      <c r="M1408" s="649">
        <v>-1.0</v>
      </c>
      <c r="N1408" s="649">
        <v>-1.0</v>
      </c>
      <c r="O1408" s="649">
        <v>-1.0</v>
      </c>
      <c r="P1408" s="649">
        <v>-1.0</v>
      </c>
      <c r="Q1408" s="649">
        <v>1.0</v>
      </c>
      <c r="R1408" s="649">
        <v>1.0</v>
      </c>
      <c r="S1408" s="649">
        <v>-1.0</v>
      </c>
      <c r="T1408" s="649">
        <v>12.943</v>
      </c>
      <c r="U1408" s="649">
        <v>12.944</v>
      </c>
      <c r="V1408" s="649">
        <v>12.891</v>
      </c>
    </row>
    <row r="1409">
      <c r="A1409" s="649">
        <v>3942.0</v>
      </c>
      <c r="B1409" s="649">
        <v>0.0</v>
      </c>
      <c r="C1409" s="649">
        <v>10.537</v>
      </c>
      <c r="D1409" s="649">
        <v>5.253</v>
      </c>
      <c r="E1409" s="649">
        <v>16.93</v>
      </c>
      <c r="F1409" s="649">
        <v>13.43</v>
      </c>
      <c r="G1409" s="649">
        <v>1.258</v>
      </c>
      <c r="H1409" s="649">
        <v>2.01</v>
      </c>
      <c r="I1409" s="649">
        <v>9.862</v>
      </c>
      <c r="J1409" s="649">
        <v>11.991</v>
      </c>
      <c r="K1409" s="649">
        <v>-1.0</v>
      </c>
      <c r="L1409" s="649">
        <v>-1.0</v>
      </c>
      <c r="M1409" s="649">
        <v>-1.0</v>
      </c>
      <c r="N1409" s="649">
        <v>-1.0</v>
      </c>
      <c r="O1409" s="649">
        <v>1.0</v>
      </c>
      <c r="P1409" s="649">
        <v>-1.0</v>
      </c>
      <c r="Q1409" s="649">
        <v>-1.0</v>
      </c>
      <c r="R1409" s="649">
        <v>1.0</v>
      </c>
      <c r="S1409" s="649">
        <v>-1.0</v>
      </c>
      <c r="T1409" s="649">
        <v>12.102</v>
      </c>
      <c r="U1409" s="649">
        <v>12.108</v>
      </c>
      <c r="V1409" s="649">
        <v>12.038</v>
      </c>
    </row>
    <row r="1410">
      <c r="A1410" s="649">
        <v>3943.0</v>
      </c>
      <c r="B1410" s="649">
        <v>0.0</v>
      </c>
      <c r="C1410" s="649">
        <v>10.537</v>
      </c>
      <c r="D1410" s="649">
        <v>5.253</v>
      </c>
      <c r="E1410" s="649">
        <v>16.93</v>
      </c>
      <c r="F1410" s="649">
        <v>13.43</v>
      </c>
      <c r="G1410" s="649">
        <v>3.86</v>
      </c>
      <c r="H1410" s="649">
        <v>2.01</v>
      </c>
      <c r="I1410" s="649">
        <v>14.597</v>
      </c>
      <c r="J1410" s="649">
        <v>54.189</v>
      </c>
      <c r="K1410" s="649">
        <v>0.999</v>
      </c>
      <c r="L1410" s="649">
        <v>-1.0</v>
      </c>
      <c r="M1410" s="649">
        <v>-1.0</v>
      </c>
      <c r="N1410" s="649">
        <v>-1.0</v>
      </c>
      <c r="O1410" s="649">
        <v>-1.0</v>
      </c>
      <c r="P1410" s="649">
        <v>-1.0</v>
      </c>
      <c r="Q1410" s="649">
        <v>5.0</v>
      </c>
      <c r="R1410" s="649">
        <v>1.0</v>
      </c>
      <c r="S1410" s="649">
        <v>-1.0</v>
      </c>
      <c r="T1410" s="649">
        <v>54.588</v>
      </c>
      <c r="U1410" s="649">
        <v>54.629</v>
      </c>
      <c r="V1410" s="649">
        <v>54.341</v>
      </c>
    </row>
    <row r="1411">
      <c r="A1411" s="649">
        <v>3944.0</v>
      </c>
      <c r="B1411" s="649">
        <v>0.0</v>
      </c>
      <c r="C1411" s="649">
        <v>10.537</v>
      </c>
      <c r="D1411" s="649">
        <v>5.253</v>
      </c>
      <c r="E1411" s="649">
        <v>16.93</v>
      </c>
      <c r="F1411" s="649">
        <v>16.88</v>
      </c>
      <c r="G1411" s="649">
        <v>4.191</v>
      </c>
      <c r="H1411" s="649">
        <v>1.01</v>
      </c>
      <c r="I1411" s="650" t="s">
        <v>1189</v>
      </c>
      <c r="J1411" s="649">
        <v>0.999</v>
      </c>
      <c r="K1411" s="649">
        <v>-1.0</v>
      </c>
      <c r="L1411" s="649">
        <v>-1.0</v>
      </c>
      <c r="M1411" s="649">
        <v>-1.0</v>
      </c>
      <c r="N1411" s="649">
        <v>-1.0</v>
      </c>
      <c r="O1411" s="649">
        <v>-1.0</v>
      </c>
      <c r="P1411" s="649">
        <v>1.0</v>
      </c>
      <c r="Q1411" s="649">
        <v>1.0</v>
      </c>
      <c r="R1411" s="650" t="s">
        <v>1190</v>
      </c>
      <c r="U1411" s="651"/>
      <c r="V1411" s="651"/>
    </row>
    <row r="1412">
      <c r="A1412" s="649">
        <v>3945.0</v>
      </c>
      <c r="B1412" s="649">
        <v>0.0</v>
      </c>
      <c r="C1412" s="649">
        <v>10.537</v>
      </c>
      <c r="D1412" s="649">
        <v>5.253</v>
      </c>
      <c r="E1412" s="649">
        <v>16.93</v>
      </c>
      <c r="F1412" s="649">
        <v>16.88</v>
      </c>
      <c r="G1412" s="649">
        <v>3.632</v>
      </c>
      <c r="H1412" s="649">
        <v>1.01</v>
      </c>
      <c r="I1412" s="650" t="s">
        <v>1191</v>
      </c>
      <c r="J1412" s="649">
        <v>0.999</v>
      </c>
      <c r="K1412" s="649">
        <v>-1.0</v>
      </c>
      <c r="L1412" s="649">
        <v>-1.0</v>
      </c>
      <c r="M1412" s="649">
        <v>-1.0</v>
      </c>
      <c r="N1412" s="649">
        <v>-1.0</v>
      </c>
      <c r="O1412" s="649">
        <v>-1.0</v>
      </c>
      <c r="P1412" s="649">
        <v>1.0</v>
      </c>
      <c r="Q1412" s="649">
        <v>1.0</v>
      </c>
      <c r="R1412" s="650" t="s">
        <v>1192</v>
      </c>
      <c r="U1412" s="651"/>
      <c r="V1412" s="651"/>
    </row>
    <row r="1413">
      <c r="A1413" s="649">
        <v>3946.0</v>
      </c>
      <c r="B1413" s="649">
        <v>0.0</v>
      </c>
      <c r="C1413" s="649">
        <v>10.537</v>
      </c>
      <c r="D1413" s="649">
        <v>5.253</v>
      </c>
      <c r="E1413" s="649">
        <v>16.93</v>
      </c>
      <c r="F1413" s="649">
        <v>16.88</v>
      </c>
      <c r="G1413" s="649">
        <v>1.227</v>
      </c>
      <c r="H1413" s="649">
        <v>1.01</v>
      </c>
      <c r="I1413" s="649">
        <v>19.17</v>
      </c>
      <c r="J1413" s="649">
        <v>23.067</v>
      </c>
      <c r="K1413" s="649">
        <v>1.0</v>
      </c>
      <c r="L1413" s="649">
        <v>-1.0</v>
      </c>
      <c r="M1413" s="649">
        <v>-1.0</v>
      </c>
      <c r="N1413" s="649">
        <v>-1.0</v>
      </c>
      <c r="O1413" s="649">
        <v>-1.0</v>
      </c>
      <c r="P1413" s="649">
        <v>-1.0</v>
      </c>
      <c r="Q1413" s="649">
        <v>1.0</v>
      </c>
      <c r="R1413" s="649">
        <v>1.0</v>
      </c>
      <c r="S1413" s="649">
        <v>-1.0</v>
      </c>
      <c r="T1413" s="649">
        <v>23.243</v>
      </c>
      <c r="U1413" s="649">
        <v>23.228</v>
      </c>
      <c r="V1413" s="649">
        <v>23.092</v>
      </c>
    </row>
    <row r="1414">
      <c r="A1414" s="649">
        <v>3947.0</v>
      </c>
      <c r="B1414" s="649">
        <v>0.0</v>
      </c>
      <c r="C1414" s="649">
        <v>10.538</v>
      </c>
      <c r="D1414" s="649">
        <v>5.253</v>
      </c>
      <c r="E1414" s="649">
        <v>16.93</v>
      </c>
      <c r="F1414" s="649">
        <v>16.88</v>
      </c>
      <c r="G1414" s="649">
        <v>2.398</v>
      </c>
      <c r="H1414" s="649">
        <v>1.01</v>
      </c>
      <c r="I1414" s="649">
        <v>9.77</v>
      </c>
      <c r="J1414" s="649">
        <v>22.649</v>
      </c>
      <c r="K1414" s="649">
        <v>1.0</v>
      </c>
      <c r="L1414" s="649">
        <v>-1.0</v>
      </c>
      <c r="M1414" s="649">
        <v>-1.0</v>
      </c>
      <c r="N1414" s="649">
        <v>-1.0</v>
      </c>
      <c r="O1414" s="649">
        <v>-1.0</v>
      </c>
      <c r="P1414" s="649">
        <v>-1.0</v>
      </c>
      <c r="Q1414" s="649">
        <v>1.0</v>
      </c>
      <c r="R1414" s="649">
        <v>1.0</v>
      </c>
      <c r="S1414" s="649">
        <v>-1.0</v>
      </c>
      <c r="T1414" s="649">
        <v>22.896</v>
      </c>
      <c r="U1414" s="649">
        <v>22.865</v>
      </c>
      <c r="V1414" s="649">
        <v>22.73</v>
      </c>
    </row>
    <row r="1415">
      <c r="A1415" s="649">
        <v>3948.0</v>
      </c>
      <c r="B1415" s="649">
        <v>0.0</v>
      </c>
      <c r="C1415" s="649">
        <v>10.537</v>
      </c>
      <c r="D1415" s="649">
        <v>5.253</v>
      </c>
      <c r="E1415" s="649">
        <v>16.93</v>
      </c>
      <c r="F1415" s="649">
        <v>16.88</v>
      </c>
      <c r="G1415" s="649">
        <v>1.211</v>
      </c>
      <c r="H1415" s="649">
        <v>1.01</v>
      </c>
      <c r="I1415" s="649">
        <v>18.75</v>
      </c>
      <c r="J1415" s="649">
        <v>21.688</v>
      </c>
      <c r="K1415" s="649">
        <v>-1.002</v>
      </c>
      <c r="L1415" s="649">
        <v>-1.0</v>
      </c>
      <c r="M1415" s="649">
        <v>-1.0</v>
      </c>
      <c r="N1415" s="649">
        <v>-1.0</v>
      </c>
      <c r="O1415" s="649">
        <v>1.0</v>
      </c>
      <c r="P1415" s="649">
        <v>-1.0</v>
      </c>
      <c r="Q1415" s="649">
        <v>-1.0</v>
      </c>
      <c r="R1415" s="649">
        <v>1.0</v>
      </c>
      <c r="S1415" s="649">
        <v>-1.0</v>
      </c>
      <c r="T1415" s="649">
        <v>21.838</v>
      </c>
      <c r="U1415" s="649">
        <v>21.855</v>
      </c>
      <c r="V1415" s="649">
        <v>21.742</v>
      </c>
    </row>
    <row r="1416">
      <c r="A1416" s="649">
        <v>3949.0</v>
      </c>
      <c r="B1416" s="649">
        <v>0.0</v>
      </c>
      <c r="C1416" s="649">
        <v>10.537</v>
      </c>
      <c r="D1416" s="649">
        <v>5.253</v>
      </c>
      <c r="E1416" s="649">
        <v>16.93</v>
      </c>
      <c r="F1416" s="649">
        <v>16.88</v>
      </c>
      <c r="G1416" s="649">
        <v>0.917</v>
      </c>
      <c r="H1416" s="649">
        <v>1.01</v>
      </c>
      <c r="I1416" s="649">
        <v>29.352</v>
      </c>
      <c r="J1416" s="649">
        <v>20.923</v>
      </c>
      <c r="K1416" s="649">
        <v>1.0</v>
      </c>
      <c r="L1416" s="649">
        <v>-1.0</v>
      </c>
      <c r="M1416" s="649">
        <v>-1.0</v>
      </c>
      <c r="N1416" s="649">
        <v>-1.0</v>
      </c>
      <c r="O1416" s="649">
        <v>-1.0</v>
      </c>
      <c r="P1416" s="649">
        <v>-1.0</v>
      </c>
      <c r="Q1416" s="649">
        <v>5.0</v>
      </c>
      <c r="R1416" s="649">
        <v>1.0</v>
      </c>
      <c r="S1416" s="649">
        <v>-1.0</v>
      </c>
      <c r="T1416" s="649">
        <v>21.072</v>
      </c>
      <c r="U1416" s="649">
        <v>21.091</v>
      </c>
      <c r="V1416" s="649">
        <v>21.128</v>
      </c>
    </row>
    <row r="1417">
      <c r="A1417" s="649">
        <v>3950.0</v>
      </c>
      <c r="B1417" s="649">
        <v>0.0</v>
      </c>
      <c r="C1417" s="649">
        <v>10.537</v>
      </c>
      <c r="D1417" s="649">
        <v>5.253</v>
      </c>
      <c r="E1417" s="649">
        <v>16.93</v>
      </c>
      <c r="F1417" s="649">
        <v>16.88</v>
      </c>
      <c r="G1417" s="649">
        <v>0.915</v>
      </c>
      <c r="H1417" s="649">
        <v>1.01</v>
      </c>
      <c r="I1417" s="649">
        <v>38.998</v>
      </c>
      <c r="J1417" s="649">
        <v>35.677</v>
      </c>
      <c r="K1417" s="649">
        <v>1.0</v>
      </c>
      <c r="L1417" s="649">
        <v>-1.0</v>
      </c>
      <c r="M1417" s="649">
        <v>-1.0</v>
      </c>
      <c r="N1417" s="649">
        <v>-1.0</v>
      </c>
      <c r="O1417" s="649">
        <v>-1.0</v>
      </c>
      <c r="P1417" s="649">
        <v>-1.0</v>
      </c>
      <c r="Q1417" s="649">
        <v>5.0</v>
      </c>
      <c r="R1417" s="649">
        <v>1.0</v>
      </c>
      <c r="S1417" s="649">
        <v>-1.0</v>
      </c>
      <c r="T1417" s="649">
        <v>35.754</v>
      </c>
      <c r="U1417" s="649">
        <v>35.864</v>
      </c>
      <c r="V1417" s="649">
        <v>35.677</v>
      </c>
    </row>
    <row r="1418">
      <c r="A1418" s="649">
        <v>3951.0</v>
      </c>
      <c r="B1418" s="649">
        <v>0.0</v>
      </c>
      <c r="C1418" s="649">
        <v>10.537</v>
      </c>
      <c r="D1418" s="649">
        <v>5.253</v>
      </c>
      <c r="E1418" s="649">
        <v>16.93</v>
      </c>
      <c r="F1418" s="649">
        <v>16.88</v>
      </c>
      <c r="G1418" s="649">
        <v>1.648</v>
      </c>
      <c r="H1418" s="649">
        <v>26.98</v>
      </c>
      <c r="I1418" s="649">
        <v>26.928</v>
      </c>
      <c r="J1418" s="649">
        <v>33.776</v>
      </c>
      <c r="K1418" s="649">
        <v>0.999</v>
      </c>
      <c r="L1418" s="649">
        <v>-1.0</v>
      </c>
      <c r="M1418" s="649">
        <v>-1.0</v>
      </c>
      <c r="N1418" s="649">
        <v>-1.0</v>
      </c>
      <c r="O1418" s="649">
        <v>-1.0</v>
      </c>
      <c r="P1418" s="649">
        <v>-1.0</v>
      </c>
      <c r="Q1418" s="649">
        <v>1.0</v>
      </c>
      <c r="R1418" s="649">
        <v>1.0</v>
      </c>
      <c r="S1418" s="649">
        <v>-1.0</v>
      </c>
      <c r="T1418" s="649">
        <v>34.113</v>
      </c>
      <c r="U1418" s="649">
        <v>34.082</v>
      </c>
      <c r="V1418" s="649">
        <v>34.169</v>
      </c>
    </row>
    <row r="1419">
      <c r="A1419" s="649">
        <v>3952.0</v>
      </c>
      <c r="B1419" s="649">
        <v>0.0</v>
      </c>
      <c r="C1419" s="649">
        <v>10.537</v>
      </c>
      <c r="D1419" s="649">
        <v>5.253</v>
      </c>
      <c r="E1419" s="649">
        <v>16.93</v>
      </c>
      <c r="F1419" s="649">
        <v>16.88</v>
      </c>
      <c r="G1419" s="649">
        <v>1.24</v>
      </c>
      <c r="H1419" s="649">
        <v>26.98</v>
      </c>
      <c r="I1419" s="649">
        <v>19.288</v>
      </c>
      <c r="J1419" s="649">
        <v>23.306</v>
      </c>
      <c r="K1419" s="649">
        <v>1.0</v>
      </c>
      <c r="L1419" s="649">
        <v>-1.0</v>
      </c>
      <c r="M1419" s="649">
        <v>-1.0</v>
      </c>
      <c r="N1419" s="649">
        <v>-1.0</v>
      </c>
      <c r="O1419" s="649">
        <v>-1.0</v>
      </c>
      <c r="P1419" s="649">
        <v>-1.0</v>
      </c>
      <c r="Q1419" s="649">
        <v>1.0</v>
      </c>
      <c r="R1419" s="649">
        <v>1.0</v>
      </c>
      <c r="S1419" s="649">
        <v>-1.0</v>
      </c>
      <c r="T1419" s="649">
        <v>23.518</v>
      </c>
      <c r="U1419" s="649">
        <v>23.481</v>
      </c>
      <c r="V1419" s="649">
        <v>23.34</v>
      </c>
    </row>
    <row r="1420">
      <c r="A1420" s="649">
        <v>3953.0</v>
      </c>
      <c r="B1420" s="649">
        <v>0.0</v>
      </c>
      <c r="C1420" s="649">
        <v>10.537</v>
      </c>
      <c r="D1420" s="649">
        <v>5.253</v>
      </c>
      <c r="E1420" s="649">
        <v>16.93</v>
      </c>
      <c r="F1420" s="649">
        <v>16.88</v>
      </c>
      <c r="G1420" s="649">
        <v>3.645</v>
      </c>
      <c r="H1420" s="649">
        <v>2.01</v>
      </c>
      <c r="I1420" s="649">
        <v>14.406</v>
      </c>
      <c r="J1420" s="649">
        <v>48.876</v>
      </c>
      <c r="K1420" s="649">
        <v>0.999</v>
      </c>
      <c r="L1420" s="649">
        <v>-1.0</v>
      </c>
      <c r="M1420" s="649">
        <v>-1.0</v>
      </c>
      <c r="N1420" s="649">
        <v>-1.0</v>
      </c>
      <c r="O1420" s="649">
        <v>-1.0</v>
      </c>
      <c r="P1420" s="649">
        <v>-1.0</v>
      </c>
      <c r="Q1420" s="649">
        <v>1.0</v>
      </c>
      <c r="R1420" s="649">
        <v>1.0</v>
      </c>
      <c r="S1420" s="649">
        <v>-1.0</v>
      </c>
      <c r="T1420" s="649">
        <v>49.375</v>
      </c>
      <c r="U1420" s="649">
        <v>49.319</v>
      </c>
      <c r="V1420" s="649">
        <v>49.127</v>
      </c>
    </row>
    <row r="1421">
      <c r="A1421" s="649">
        <v>3954.0</v>
      </c>
      <c r="B1421" s="649">
        <v>0.0</v>
      </c>
      <c r="C1421" s="649">
        <v>10.537</v>
      </c>
      <c r="D1421" s="649">
        <v>5.253</v>
      </c>
      <c r="E1421" s="649">
        <v>16.93</v>
      </c>
      <c r="F1421" s="649">
        <v>16.88</v>
      </c>
      <c r="G1421" s="649">
        <v>4.417</v>
      </c>
      <c r="H1421" s="649">
        <v>2.01</v>
      </c>
      <c r="I1421" s="649">
        <v>14.408</v>
      </c>
      <c r="J1421" s="649">
        <v>54.293</v>
      </c>
      <c r="K1421" s="649">
        <v>0.998</v>
      </c>
      <c r="L1421" s="649">
        <v>-1.0</v>
      </c>
      <c r="M1421" s="649">
        <v>-1.0</v>
      </c>
      <c r="N1421" s="649">
        <v>-1.0</v>
      </c>
      <c r="O1421" s="649">
        <v>-1.0</v>
      </c>
      <c r="P1421" s="649">
        <v>-1.0</v>
      </c>
      <c r="Q1421" s="649">
        <v>1.0</v>
      </c>
      <c r="R1421" s="649">
        <v>1.0</v>
      </c>
      <c r="S1421" s="649">
        <v>-1.0</v>
      </c>
      <c r="T1421" s="649">
        <v>54.958</v>
      </c>
      <c r="U1421" s="649">
        <v>54.882</v>
      </c>
      <c r="V1421" s="649">
        <v>54.937</v>
      </c>
    </row>
    <row r="1422">
      <c r="A1422" s="649">
        <v>3955.0</v>
      </c>
      <c r="B1422" s="649">
        <v>0.0</v>
      </c>
      <c r="C1422" s="649">
        <v>10.537</v>
      </c>
      <c r="D1422" s="649">
        <v>5.253</v>
      </c>
      <c r="E1422" s="649">
        <v>16.93</v>
      </c>
      <c r="F1422" s="649">
        <v>16.88</v>
      </c>
      <c r="G1422" s="649">
        <v>3.584</v>
      </c>
      <c r="H1422" s="649">
        <v>2.01</v>
      </c>
      <c r="I1422" s="649">
        <v>14.333</v>
      </c>
      <c r="J1422" s="649">
        <v>48.499</v>
      </c>
      <c r="K1422" s="649">
        <v>0.999</v>
      </c>
      <c r="L1422" s="649">
        <v>-1.0</v>
      </c>
      <c r="M1422" s="649">
        <v>-1.0</v>
      </c>
      <c r="N1422" s="649">
        <v>-1.0</v>
      </c>
      <c r="O1422" s="649">
        <v>-1.0</v>
      </c>
      <c r="P1422" s="649">
        <v>-1.0</v>
      </c>
      <c r="Q1422" s="649">
        <v>1.0</v>
      </c>
      <c r="R1422" s="649">
        <v>1.0</v>
      </c>
      <c r="S1422" s="649">
        <v>-1.0</v>
      </c>
      <c r="T1422" s="649">
        <v>48.989</v>
      </c>
      <c r="U1422" s="649">
        <v>48.935</v>
      </c>
      <c r="V1422" s="649">
        <v>48.699</v>
      </c>
    </row>
    <row r="1423">
      <c r="A1423" s="649">
        <v>3956.0</v>
      </c>
      <c r="B1423" s="649">
        <v>0.0</v>
      </c>
      <c r="C1423" s="649">
        <v>10.537</v>
      </c>
      <c r="D1423" s="649">
        <v>5.253</v>
      </c>
      <c r="E1423" s="649">
        <v>16.93</v>
      </c>
      <c r="F1423" s="649">
        <v>16.88</v>
      </c>
      <c r="G1423" s="649">
        <v>3.985</v>
      </c>
      <c r="H1423" s="649">
        <v>2.01</v>
      </c>
      <c r="I1423" s="649">
        <v>14.498</v>
      </c>
      <c r="J1423" s="649">
        <v>55.307</v>
      </c>
      <c r="K1423" s="649">
        <v>0.999</v>
      </c>
      <c r="L1423" s="649">
        <v>-1.0</v>
      </c>
      <c r="M1423" s="649">
        <v>-1.0</v>
      </c>
      <c r="N1423" s="649">
        <v>-1.0</v>
      </c>
      <c r="O1423" s="649">
        <v>-1.0</v>
      </c>
      <c r="P1423" s="649">
        <v>-1.0</v>
      </c>
      <c r="Q1423" s="649">
        <v>1.0</v>
      </c>
      <c r="R1423" s="649">
        <v>1.0</v>
      </c>
      <c r="S1423" s="649">
        <v>-1.0</v>
      </c>
      <c r="T1423" s="649">
        <v>55.685</v>
      </c>
      <c r="U1423" s="649">
        <v>55.807</v>
      </c>
      <c r="V1423" s="649">
        <v>55.485</v>
      </c>
    </row>
    <row r="1424">
      <c r="A1424" s="649">
        <v>3957.0</v>
      </c>
      <c r="B1424" s="649">
        <v>0.0</v>
      </c>
      <c r="C1424" s="649">
        <v>10.537</v>
      </c>
      <c r="D1424" s="649">
        <v>5.253</v>
      </c>
      <c r="E1424" s="649">
        <v>16.93</v>
      </c>
      <c r="F1424" s="649">
        <v>16.88</v>
      </c>
      <c r="G1424" s="649">
        <v>2.131</v>
      </c>
      <c r="H1424" s="649">
        <v>2.01</v>
      </c>
      <c r="I1424" s="649">
        <v>14.338</v>
      </c>
      <c r="J1424" s="649">
        <v>11.721</v>
      </c>
      <c r="K1424" s="649">
        <v>0.969</v>
      </c>
      <c r="L1424" s="649">
        <v>-1.0</v>
      </c>
      <c r="M1424" s="649">
        <v>-1.0</v>
      </c>
      <c r="N1424" s="649">
        <v>-1.0</v>
      </c>
      <c r="O1424" s="649">
        <v>-1.0</v>
      </c>
      <c r="P1424" s="649">
        <v>-1.0</v>
      </c>
      <c r="Q1424" s="649">
        <v>1.0</v>
      </c>
      <c r="R1424" s="649">
        <v>1.0</v>
      </c>
      <c r="S1424" s="649">
        <v>-1.0</v>
      </c>
      <c r="T1424" s="649">
        <v>12.159</v>
      </c>
      <c r="U1424" s="649">
        <v>12.135</v>
      </c>
      <c r="V1424" s="649">
        <v>13.046</v>
      </c>
    </row>
    <row r="1425">
      <c r="A1425" s="649">
        <v>3958.0</v>
      </c>
      <c r="B1425" s="649">
        <v>0.0</v>
      </c>
      <c r="C1425" s="649">
        <v>10.537</v>
      </c>
      <c r="D1425" s="649">
        <v>5.253</v>
      </c>
      <c r="E1425" s="649">
        <v>16.93</v>
      </c>
      <c r="F1425" s="649">
        <v>16.88</v>
      </c>
      <c r="G1425" s="649">
        <v>2.58</v>
      </c>
      <c r="H1425" s="649">
        <v>2.01</v>
      </c>
      <c r="I1425" s="649">
        <v>14.414</v>
      </c>
      <c r="J1425" s="649">
        <v>31.347</v>
      </c>
      <c r="K1425" s="649">
        <v>0.998</v>
      </c>
      <c r="L1425" s="649">
        <v>-1.0</v>
      </c>
      <c r="M1425" s="649">
        <v>-1.0</v>
      </c>
      <c r="N1425" s="649">
        <v>-1.0</v>
      </c>
      <c r="O1425" s="649">
        <v>-1.0</v>
      </c>
      <c r="P1425" s="649">
        <v>-1.0</v>
      </c>
      <c r="Q1425" s="649">
        <v>1.0</v>
      </c>
      <c r="R1425" s="649">
        <v>1.0</v>
      </c>
      <c r="S1425" s="649">
        <v>-1.0</v>
      </c>
      <c r="T1425" s="649">
        <v>31.74</v>
      </c>
      <c r="U1425" s="649">
        <v>31.706</v>
      </c>
      <c r="V1425" s="649">
        <v>31.753</v>
      </c>
    </row>
    <row r="1426">
      <c r="A1426" s="649">
        <v>3959.0</v>
      </c>
      <c r="B1426" s="649">
        <v>0.0</v>
      </c>
      <c r="C1426" s="649">
        <v>10.537</v>
      </c>
      <c r="D1426" s="649">
        <v>5.253</v>
      </c>
      <c r="E1426" s="649">
        <v>16.93</v>
      </c>
      <c r="F1426" s="649">
        <v>16.88</v>
      </c>
      <c r="G1426" s="649">
        <v>5.193</v>
      </c>
      <c r="H1426" s="649">
        <v>2.01</v>
      </c>
      <c r="I1426" s="649">
        <v>14.392</v>
      </c>
      <c r="J1426" s="649">
        <v>71.464</v>
      </c>
      <c r="K1426" s="649">
        <v>0.999</v>
      </c>
      <c r="L1426" s="649">
        <v>-1.0</v>
      </c>
      <c r="M1426" s="649">
        <v>-1.0</v>
      </c>
      <c r="N1426" s="649">
        <v>-1.0</v>
      </c>
      <c r="O1426" s="649">
        <v>-1.0</v>
      </c>
      <c r="P1426" s="649">
        <v>-1.0</v>
      </c>
      <c r="Q1426" s="649">
        <v>1.0</v>
      </c>
      <c r="R1426" s="649">
        <v>1.0</v>
      </c>
      <c r="S1426" s="649">
        <v>-1.0</v>
      </c>
      <c r="T1426" s="649">
        <v>72.098</v>
      </c>
      <c r="U1426" s="649">
        <v>72.109</v>
      </c>
      <c r="V1426" s="649">
        <v>71.696</v>
      </c>
    </row>
    <row r="1427">
      <c r="A1427" s="649">
        <v>3960.0</v>
      </c>
      <c r="B1427" s="649">
        <v>0.0</v>
      </c>
      <c r="C1427" s="649">
        <v>10.537</v>
      </c>
      <c r="D1427" s="649">
        <v>5.253</v>
      </c>
      <c r="E1427" s="649">
        <v>16.93</v>
      </c>
      <c r="F1427" s="649">
        <v>16.88</v>
      </c>
      <c r="G1427" s="649">
        <v>2.838</v>
      </c>
      <c r="H1427" s="649">
        <v>2.01</v>
      </c>
      <c r="I1427" s="649">
        <v>9.732</v>
      </c>
      <c r="J1427" s="649">
        <v>26.608</v>
      </c>
      <c r="K1427" s="649">
        <v>1.0</v>
      </c>
      <c r="L1427" s="649">
        <v>-1.0</v>
      </c>
      <c r="M1427" s="649">
        <v>-1.0</v>
      </c>
      <c r="N1427" s="649">
        <v>-1.0</v>
      </c>
      <c r="O1427" s="649">
        <v>-1.0</v>
      </c>
      <c r="P1427" s="649">
        <v>-1.0</v>
      </c>
      <c r="Q1427" s="649">
        <v>1.0</v>
      </c>
      <c r="R1427" s="649">
        <v>1.0</v>
      </c>
      <c r="S1427" s="649">
        <v>-1.0</v>
      </c>
      <c r="T1427" s="649">
        <v>26.903</v>
      </c>
      <c r="U1427" s="649">
        <v>26.883</v>
      </c>
      <c r="V1427" s="649">
        <v>26.712</v>
      </c>
    </row>
    <row r="1428">
      <c r="A1428" s="649">
        <v>3961.0</v>
      </c>
      <c r="B1428" s="649">
        <v>0.0</v>
      </c>
      <c r="C1428" s="649">
        <v>10.537</v>
      </c>
      <c r="D1428" s="649">
        <v>5.253</v>
      </c>
      <c r="E1428" s="649">
        <v>16.93</v>
      </c>
      <c r="F1428" s="649">
        <v>16.88</v>
      </c>
      <c r="G1428" s="649">
        <v>2.529</v>
      </c>
      <c r="H1428" s="649">
        <v>2.01</v>
      </c>
      <c r="I1428" s="649">
        <v>4.884</v>
      </c>
      <c r="J1428" s="649">
        <v>10.493</v>
      </c>
      <c r="K1428" s="649">
        <v>1.0</v>
      </c>
      <c r="L1428" s="649">
        <v>-1.0</v>
      </c>
      <c r="M1428" s="649">
        <v>-1.0</v>
      </c>
      <c r="N1428" s="649">
        <v>-1.0</v>
      </c>
      <c r="O1428" s="649">
        <v>-1.0</v>
      </c>
      <c r="P1428" s="649">
        <v>-1.0</v>
      </c>
      <c r="Q1428" s="649">
        <v>1.0</v>
      </c>
      <c r="R1428" s="649">
        <v>1.0</v>
      </c>
      <c r="S1428" s="649">
        <v>-1.0</v>
      </c>
      <c r="T1428" s="649">
        <v>10.723</v>
      </c>
      <c r="U1428" s="649">
        <v>10.698</v>
      </c>
      <c r="V1428" s="649">
        <v>10.874</v>
      </c>
    </row>
    <row r="1429">
      <c r="A1429" s="649">
        <v>3962.0</v>
      </c>
      <c r="B1429" s="649">
        <v>0.0</v>
      </c>
      <c r="C1429" s="649">
        <v>10.538</v>
      </c>
      <c r="D1429" s="649">
        <v>5.253</v>
      </c>
      <c r="E1429" s="649">
        <v>16.93</v>
      </c>
      <c r="F1429" s="649">
        <v>16.88</v>
      </c>
      <c r="G1429" s="649">
        <v>1.373</v>
      </c>
      <c r="H1429" s="649">
        <v>2.01</v>
      </c>
      <c r="I1429" s="649">
        <v>9.801</v>
      </c>
      <c r="J1429" s="649">
        <v>12.335</v>
      </c>
      <c r="K1429" s="649">
        <v>-1.002</v>
      </c>
      <c r="L1429" s="649">
        <v>-1.0</v>
      </c>
      <c r="M1429" s="649">
        <v>-1.0</v>
      </c>
      <c r="N1429" s="649">
        <v>-1.0</v>
      </c>
      <c r="O1429" s="649">
        <v>1.0</v>
      </c>
      <c r="P1429" s="649">
        <v>-1.0</v>
      </c>
      <c r="Q1429" s="649">
        <v>-1.0</v>
      </c>
      <c r="R1429" s="649">
        <v>1.0</v>
      </c>
      <c r="S1429" s="649">
        <v>-1.0</v>
      </c>
      <c r="T1429" s="649">
        <v>12.504</v>
      </c>
      <c r="U1429" s="649">
        <v>12.476</v>
      </c>
      <c r="V1429" s="649">
        <v>12.448</v>
      </c>
    </row>
    <row r="1430">
      <c r="A1430" s="649">
        <v>3963.0</v>
      </c>
      <c r="B1430" s="649">
        <v>0.0</v>
      </c>
      <c r="C1430" s="649">
        <v>10.537</v>
      </c>
      <c r="D1430" s="649">
        <v>5.253</v>
      </c>
      <c r="E1430" s="649">
        <v>16.93</v>
      </c>
      <c r="F1430" s="649">
        <v>16.88</v>
      </c>
      <c r="G1430" s="649">
        <v>1.369</v>
      </c>
      <c r="H1430" s="649">
        <v>2.01</v>
      </c>
      <c r="I1430" s="649">
        <v>14.319</v>
      </c>
      <c r="J1430" s="649">
        <v>16.595</v>
      </c>
      <c r="K1430" s="649">
        <v>1.0</v>
      </c>
      <c r="L1430" s="649">
        <v>-1.0</v>
      </c>
      <c r="M1430" s="649">
        <v>-1.0</v>
      </c>
      <c r="N1430" s="649">
        <v>-1.0</v>
      </c>
      <c r="O1430" s="649">
        <v>-1.0</v>
      </c>
      <c r="P1430" s="649">
        <v>-1.0</v>
      </c>
      <c r="Q1430" s="649">
        <v>5.0</v>
      </c>
      <c r="R1430" s="649">
        <v>1.0</v>
      </c>
      <c r="S1430" s="649">
        <v>-1.0</v>
      </c>
      <c r="T1430" s="649">
        <v>16.807</v>
      </c>
      <c r="U1430" s="649">
        <v>16.784</v>
      </c>
      <c r="V1430" s="649">
        <v>16.807</v>
      </c>
    </row>
    <row r="1431">
      <c r="A1431" s="649">
        <v>3964.0</v>
      </c>
      <c r="B1431" s="649">
        <v>0.0</v>
      </c>
      <c r="C1431" s="649">
        <v>10.537</v>
      </c>
      <c r="D1431" s="649">
        <v>5.253</v>
      </c>
      <c r="E1431" s="649">
        <v>16.93</v>
      </c>
      <c r="F1431" s="649">
        <v>16.88</v>
      </c>
      <c r="G1431" s="649">
        <v>3.918</v>
      </c>
      <c r="H1431" s="649">
        <v>1.01</v>
      </c>
      <c r="I1431" s="650" t="s">
        <v>1193</v>
      </c>
      <c r="J1431" s="649">
        <v>0.999</v>
      </c>
      <c r="K1431" s="649">
        <v>-1.0</v>
      </c>
      <c r="L1431" s="649">
        <v>-1.0</v>
      </c>
      <c r="M1431" s="649">
        <v>-1.0</v>
      </c>
      <c r="N1431" s="649">
        <v>-1.0</v>
      </c>
      <c r="O1431" s="649">
        <v>-1.0</v>
      </c>
      <c r="P1431" s="649">
        <v>1.0</v>
      </c>
      <c r="Q1431" s="649">
        <v>1.0</v>
      </c>
      <c r="R1431" s="650" t="s">
        <v>1194</v>
      </c>
      <c r="U1431" s="651"/>
      <c r="V1431" s="651"/>
    </row>
    <row r="1432">
      <c r="A1432" s="649">
        <v>3965.0</v>
      </c>
      <c r="B1432" s="649">
        <v>0.0</v>
      </c>
      <c r="C1432" s="649">
        <v>10.537</v>
      </c>
      <c r="D1432" s="649">
        <v>5.253</v>
      </c>
      <c r="E1432" s="649">
        <v>16.93</v>
      </c>
      <c r="F1432" s="649">
        <v>16.88</v>
      </c>
      <c r="G1432" s="649">
        <v>4.446</v>
      </c>
      <c r="H1432" s="649">
        <v>1.01</v>
      </c>
      <c r="I1432" s="650" t="s">
        <v>1195</v>
      </c>
      <c r="J1432" s="649">
        <v>0.993</v>
      </c>
      <c r="K1432" s="649">
        <v>-1.0</v>
      </c>
      <c r="L1432" s="649">
        <v>-1.0</v>
      </c>
      <c r="M1432" s="649">
        <v>-1.0</v>
      </c>
      <c r="N1432" s="649">
        <v>-1.0</v>
      </c>
      <c r="O1432" s="649">
        <v>-1.0</v>
      </c>
      <c r="P1432" s="649">
        <v>1.0</v>
      </c>
      <c r="Q1432" s="649">
        <v>1.0</v>
      </c>
      <c r="R1432" s="650" t="s">
        <v>1196</v>
      </c>
      <c r="U1432" s="651"/>
      <c r="V1432" s="651"/>
    </row>
    <row r="1433">
      <c r="A1433" s="649">
        <v>3966.0</v>
      </c>
      <c r="B1433" s="649">
        <v>0.0</v>
      </c>
      <c r="C1433" s="649">
        <v>10.537</v>
      </c>
      <c r="D1433" s="649">
        <v>5.253</v>
      </c>
      <c r="E1433" s="649">
        <v>16.93</v>
      </c>
      <c r="F1433" s="649">
        <v>16.88</v>
      </c>
      <c r="G1433" s="649">
        <v>1.304</v>
      </c>
      <c r="H1433" s="649">
        <v>1.01</v>
      </c>
      <c r="I1433" s="649">
        <v>18.923</v>
      </c>
      <c r="J1433" s="649">
        <v>23.361</v>
      </c>
      <c r="K1433" s="649">
        <v>1.0</v>
      </c>
      <c r="L1433" s="649">
        <v>-1.0</v>
      </c>
      <c r="M1433" s="649">
        <v>-1.0</v>
      </c>
      <c r="N1433" s="649">
        <v>-1.0</v>
      </c>
      <c r="O1433" s="649">
        <v>-1.0</v>
      </c>
      <c r="P1433" s="649">
        <v>-1.0</v>
      </c>
      <c r="Q1433" s="649">
        <v>1.0</v>
      </c>
      <c r="R1433" s="649">
        <v>1.0</v>
      </c>
      <c r="S1433" s="649">
        <v>-1.0</v>
      </c>
      <c r="T1433" s="649">
        <v>23.566</v>
      </c>
      <c r="U1433" s="649">
        <v>23.561</v>
      </c>
      <c r="V1433" s="649">
        <v>23.429</v>
      </c>
    </row>
    <row r="1434">
      <c r="A1434" s="649">
        <v>3967.0</v>
      </c>
      <c r="B1434" s="649">
        <v>0.0</v>
      </c>
      <c r="C1434" s="649">
        <v>10.538</v>
      </c>
      <c r="D1434" s="649">
        <v>5.253</v>
      </c>
      <c r="E1434" s="649">
        <v>16.93</v>
      </c>
      <c r="F1434" s="649">
        <v>16.88</v>
      </c>
      <c r="G1434" s="649">
        <v>2.865</v>
      </c>
      <c r="H1434" s="649">
        <v>1.01</v>
      </c>
      <c r="I1434" s="649">
        <v>9.825</v>
      </c>
      <c r="J1434" s="649">
        <v>25.394</v>
      </c>
      <c r="K1434" s="649">
        <v>1.0</v>
      </c>
      <c r="L1434" s="649">
        <v>-1.0</v>
      </c>
      <c r="M1434" s="649">
        <v>-1.0</v>
      </c>
      <c r="N1434" s="649">
        <v>-1.0</v>
      </c>
      <c r="O1434" s="649">
        <v>-1.0</v>
      </c>
      <c r="P1434" s="649">
        <v>-1.0</v>
      </c>
      <c r="Q1434" s="649">
        <v>1.0</v>
      </c>
      <c r="R1434" s="649">
        <v>1.0</v>
      </c>
      <c r="S1434" s="649">
        <v>-1.0</v>
      </c>
      <c r="T1434" s="649">
        <v>25.752</v>
      </c>
      <c r="U1434" s="649">
        <v>25.707</v>
      </c>
      <c r="V1434" s="649">
        <v>25.674</v>
      </c>
    </row>
    <row r="1435">
      <c r="A1435" s="649">
        <v>3968.0</v>
      </c>
      <c r="B1435" s="649">
        <v>0.0</v>
      </c>
      <c r="C1435" s="649">
        <v>10.537</v>
      </c>
      <c r="D1435" s="649">
        <v>5.253</v>
      </c>
      <c r="E1435" s="649">
        <v>16.93</v>
      </c>
      <c r="F1435" s="649">
        <v>16.88</v>
      </c>
      <c r="G1435" s="649">
        <v>1.383</v>
      </c>
      <c r="H1435" s="649">
        <v>1.01</v>
      </c>
      <c r="I1435" s="649">
        <v>18.991</v>
      </c>
      <c r="J1435" s="649">
        <v>24.746</v>
      </c>
      <c r="K1435" s="649">
        <v>-1.003</v>
      </c>
      <c r="L1435" s="649">
        <v>-1.0</v>
      </c>
      <c r="M1435" s="649">
        <v>-1.0</v>
      </c>
      <c r="N1435" s="649">
        <v>-1.0</v>
      </c>
      <c r="O1435" s="649">
        <v>1.0</v>
      </c>
      <c r="P1435" s="649">
        <v>-1.0</v>
      </c>
      <c r="Q1435" s="649">
        <v>-1.0</v>
      </c>
      <c r="R1435" s="649">
        <v>1.0</v>
      </c>
      <c r="S1435" s="649">
        <v>-1.0</v>
      </c>
      <c r="T1435" s="649">
        <v>24.985</v>
      </c>
      <c r="U1435" s="649">
        <v>24.957</v>
      </c>
      <c r="V1435" s="649">
        <v>24.828</v>
      </c>
    </row>
    <row r="1436">
      <c r="A1436" s="649">
        <v>3969.0</v>
      </c>
      <c r="B1436" s="649">
        <v>0.0</v>
      </c>
      <c r="C1436" s="649">
        <v>10.537</v>
      </c>
      <c r="D1436" s="649">
        <v>5.253</v>
      </c>
      <c r="E1436" s="649">
        <v>16.93</v>
      </c>
      <c r="F1436" s="649">
        <v>16.88</v>
      </c>
      <c r="G1436" s="649">
        <v>0.884</v>
      </c>
      <c r="H1436" s="649">
        <v>1.01</v>
      </c>
      <c r="I1436" s="649">
        <v>38.11</v>
      </c>
      <c r="J1436" s="649">
        <v>32.757</v>
      </c>
      <c r="K1436" s="649">
        <v>1.0</v>
      </c>
      <c r="L1436" s="649">
        <v>-1.0</v>
      </c>
      <c r="M1436" s="649">
        <v>-1.0</v>
      </c>
      <c r="N1436" s="649">
        <v>-1.0</v>
      </c>
      <c r="O1436" s="649">
        <v>-1.0</v>
      </c>
      <c r="P1436" s="649">
        <v>-1.0</v>
      </c>
      <c r="Q1436" s="649">
        <v>5.0</v>
      </c>
      <c r="R1436" s="649">
        <v>1.0</v>
      </c>
      <c r="S1436" s="649">
        <v>-1.0</v>
      </c>
      <c r="T1436" s="649">
        <v>32.946</v>
      </c>
      <c r="U1436" s="649">
        <v>32.96</v>
      </c>
      <c r="V1436" s="649">
        <v>32.783</v>
      </c>
    </row>
    <row r="1437">
      <c r="A1437" s="649">
        <v>3970.0</v>
      </c>
      <c r="B1437" s="649">
        <v>0.0</v>
      </c>
      <c r="C1437" s="649">
        <v>10.537</v>
      </c>
      <c r="D1437" s="649">
        <v>5.253</v>
      </c>
      <c r="E1437" s="649">
        <v>16.93</v>
      </c>
      <c r="F1437" s="649">
        <v>16.88</v>
      </c>
      <c r="G1437" s="649">
        <v>1.127</v>
      </c>
      <c r="H1437" s="649">
        <v>26.98</v>
      </c>
      <c r="I1437" s="649">
        <v>27.925</v>
      </c>
      <c r="J1437" s="649">
        <v>29.841</v>
      </c>
      <c r="K1437" s="649">
        <v>1.0</v>
      </c>
      <c r="L1437" s="649">
        <v>-1.0</v>
      </c>
      <c r="M1437" s="649">
        <v>-1.0</v>
      </c>
      <c r="N1437" s="649">
        <v>-1.0</v>
      </c>
      <c r="O1437" s="649">
        <v>-1.0</v>
      </c>
      <c r="P1437" s="649">
        <v>-1.0</v>
      </c>
      <c r="Q1437" s="649">
        <v>1.0</v>
      </c>
      <c r="R1437" s="649">
        <v>1.0</v>
      </c>
      <c r="S1437" s="649">
        <v>-1.0</v>
      </c>
      <c r="T1437" s="649">
        <v>30.087</v>
      </c>
      <c r="U1437" s="649">
        <v>30.053</v>
      </c>
      <c r="V1437" s="649">
        <v>29.9</v>
      </c>
    </row>
    <row r="1438">
      <c r="A1438" s="649">
        <v>3971.0</v>
      </c>
      <c r="B1438" s="649">
        <v>0.0</v>
      </c>
      <c r="C1438" s="649">
        <v>10.537</v>
      </c>
      <c r="D1438" s="649">
        <v>5.253</v>
      </c>
      <c r="E1438" s="649">
        <v>16.93</v>
      </c>
      <c r="F1438" s="649">
        <v>16.88</v>
      </c>
      <c r="G1438" s="649">
        <v>1.492</v>
      </c>
      <c r="H1438" s="649">
        <v>26.98</v>
      </c>
      <c r="I1438" s="649">
        <v>18.757</v>
      </c>
      <c r="J1438" s="649">
        <v>24.762</v>
      </c>
      <c r="K1438" s="649">
        <v>1.0</v>
      </c>
      <c r="L1438" s="649">
        <v>-1.0</v>
      </c>
      <c r="M1438" s="649">
        <v>-1.0</v>
      </c>
      <c r="N1438" s="649">
        <v>-1.0</v>
      </c>
      <c r="O1438" s="649">
        <v>-1.0</v>
      </c>
      <c r="P1438" s="649">
        <v>-1.0</v>
      </c>
      <c r="Q1438" s="649">
        <v>1.0</v>
      </c>
      <c r="R1438" s="649">
        <v>1.0</v>
      </c>
      <c r="S1438" s="649">
        <v>-1.0</v>
      </c>
      <c r="T1438" s="649">
        <v>25.022</v>
      </c>
      <c r="U1438" s="649">
        <v>24.988</v>
      </c>
      <c r="V1438" s="649">
        <v>24.935</v>
      </c>
    </row>
    <row r="1439">
      <c r="A1439" s="649">
        <v>3972.0</v>
      </c>
      <c r="B1439" s="649">
        <v>0.0</v>
      </c>
      <c r="C1439" s="649">
        <v>10.538</v>
      </c>
      <c r="D1439" s="649">
        <v>5.253</v>
      </c>
      <c r="E1439" s="649">
        <v>16.93</v>
      </c>
      <c r="F1439" s="649">
        <v>16.88</v>
      </c>
      <c r="G1439" s="649">
        <v>3.953</v>
      </c>
      <c r="H1439" s="649">
        <v>2.01</v>
      </c>
      <c r="I1439" s="649">
        <v>14.365</v>
      </c>
      <c r="J1439" s="649">
        <v>54.577</v>
      </c>
      <c r="K1439" s="649">
        <v>0.999</v>
      </c>
      <c r="L1439" s="649">
        <v>-1.0</v>
      </c>
      <c r="M1439" s="649">
        <v>-1.0</v>
      </c>
      <c r="N1439" s="649">
        <v>-1.0</v>
      </c>
      <c r="O1439" s="649">
        <v>-1.0</v>
      </c>
      <c r="P1439" s="649">
        <v>-1.0</v>
      </c>
      <c r="Q1439" s="649">
        <v>1.0</v>
      </c>
      <c r="R1439" s="649">
        <v>1.0</v>
      </c>
      <c r="S1439" s="649">
        <v>-1.0</v>
      </c>
      <c r="T1439" s="649">
        <v>55.112</v>
      </c>
      <c r="U1439" s="649">
        <v>55.052</v>
      </c>
      <c r="V1439" s="649">
        <v>54.733</v>
      </c>
    </row>
    <row r="1440">
      <c r="A1440" s="649">
        <v>3973.0</v>
      </c>
      <c r="B1440" s="649">
        <v>0.0</v>
      </c>
      <c r="C1440" s="649">
        <v>10.538</v>
      </c>
      <c r="D1440" s="649">
        <v>5.253</v>
      </c>
      <c r="E1440" s="649">
        <v>16.93</v>
      </c>
      <c r="F1440" s="649">
        <v>16.88</v>
      </c>
      <c r="G1440" s="649">
        <v>4.273</v>
      </c>
      <c r="H1440" s="649">
        <v>2.01</v>
      </c>
      <c r="I1440" s="649">
        <v>14.143</v>
      </c>
      <c r="J1440" s="649">
        <v>49.97</v>
      </c>
      <c r="K1440" s="649">
        <v>0.996</v>
      </c>
      <c r="L1440" s="649">
        <v>-1.0</v>
      </c>
      <c r="M1440" s="649">
        <v>-1.0</v>
      </c>
      <c r="N1440" s="649">
        <v>-1.0</v>
      </c>
      <c r="O1440" s="649">
        <v>-1.0</v>
      </c>
      <c r="P1440" s="649">
        <v>-1.0</v>
      </c>
      <c r="Q1440" s="649">
        <v>1.0</v>
      </c>
      <c r="R1440" s="649">
        <v>1.0</v>
      </c>
      <c r="S1440" s="649">
        <v>-1.0</v>
      </c>
      <c r="T1440" s="649">
        <v>50.558</v>
      </c>
      <c r="U1440" s="649">
        <v>50.529</v>
      </c>
      <c r="V1440" s="649">
        <v>50.714</v>
      </c>
    </row>
    <row r="1441">
      <c r="A1441" s="649">
        <v>3976.0</v>
      </c>
      <c r="B1441" s="649">
        <v>0.0</v>
      </c>
      <c r="C1441" s="649">
        <v>10.538</v>
      </c>
      <c r="D1441" s="649">
        <v>5.253</v>
      </c>
      <c r="E1441" s="649">
        <v>16.93</v>
      </c>
      <c r="F1441" s="649">
        <v>16.88</v>
      </c>
      <c r="G1441" s="649">
        <v>3.867</v>
      </c>
      <c r="H1441" s="649">
        <v>2.01</v>
      </c>
      <c r="I1441" s="649">
        <v>14.415</v>
      </c>
      <c r="J1441" s="649">
        <v>50.978</v>
      </c>
      <c r="K1441" s="649">
        <v>0.998</v>
      </c>
      <c r="L1441" s="649">
        <v>-1.0</v>
      </c>
      <c r="M1441" s="649">
        <v>-1.0</v>
      </c>
      <c r="N1441" s="649">
        <v>-1.0</v>
      </c>
      <c r="O1441" s="649">
        <v>-1.0</v>
      </c>
      <c r="P1441" s="649">
        <v>-1.0</v>
      </c>
      <c r="Q1441" s="649">
        <v>1.0</v>
      </c>
      <c r="R1441" s="649">
        <v>1.0</v>
      </c>
      <c r="S1441" s="649">
        <v>-1.0</v>
      </c>
      <c r="T1441" s="649">
        <v>51.466</v>
      </c>
      <c r="U1441" s="649">
        <v>51.448</v>
      </c>
      <c r="V1441" s="649">
        <v>51.315</v>
      </c>
    </row>
    <row r="1442">
      <c r="A1442" s="649">
        <v>3977.0</v>
      </c>
      <c r="B1442" s="649">
        <v>0.0</v>
      </c>
      <c r="C1442" s="649">
        <v>10.538</v>
      </c>
      <c r="D1442" s="649">
        <v>5.253</v>
      </c>
      <c r="E1442" s="649">
        <v>16.93</v>
      </c>
      <c r="F1442" s="649">
        <v>16.88</v>
      </c>
      <c r="G1442" s="649">
        <v>3.589</v>
      </c>
      <c r="H1442" s="649">
        <v>2.01</v>
      </c>
      <c r="I1442" s="649">
        <v>14.449</v>
      </c>
      <c r="J1442" s="649">
        <v>49.094</v>
      </c>
      <c r="K1442" s="649">
        <v>0.999</v>
      </c>
      <c r="L1442" s="649">
        <v>-1.0</v>
      </c>
      <c r="M1442" s="649">
        <v>-1.0</v>
      </c>
      <c r="N1442" s="649">
        <v>-1.0</v>
      </c>
      <c r="O1442" s="649">
        <v>-1.0</v>
      </c>
      <c r="P1442" s="649">
        <v>-1.0</v>
      </c>
      <c r="Q1442" s="649">
        <v>1.0</v>
      </c>
      <c r="R1442" s="649">
        <v>1.0</v>
      </c>
      <c r="S1442" s="649">
        <v>-1.0</v>
      </c>
      <c r="T1442" s="649">
        <v>49.571</v>
      </c>
      <c r="U1442" s="649">
        <v>49.511</v>
      </c>
      <c r="V1442" s="649">
        <v>49.29</v>
      </c>
    </row>
    <row r="1443">
      <c r="A1443" s="649">
        <v>3978.0</v>
      </c>
      <c r="B1443" s="649">
        <v>0.0</v>
      </c>
      <c r="C1443" s="649">
        <v>10.537</v>
      </c>
      <c r="D1443" s="649">
        <v>5.253</v>
      </c>
      <c r="E1443" s="649">
        <v>16.93</v>
      </c>
      <c r="F1443" s="649">
        <v>16.88</v>
      </c>
      <c r="G1443" s="649">
        <v>3.623</v>
      </c>
      <c r="H1443" s="649">
        <v>2.01</v>
      </c>
      <c r="I1443" s="649">
        <v>14.511</v>
      </c>
      <c r="J1443" s="649">
        <v>49.497</v>
      </c>
      <c r="K1443" s="649">
        <v>0.999</v>
      </c>
      <c r="L1443" s="649">
        <v>-1.0</v>
      </c>
      <c r="M1443" s="649">
        <v>-1.0</v>
      </c>
      <c r="N1443" s="649">
        <v>-1.0</v>
      </c>
      <c r="O1443" s="649">
        <v>-1.0</v>
      </c>
      <c r="P1443" s="649">
        <v>-1.0</v>
      </c>
      <c r="Q1443" s="649">
        <v>1.0</v>
      </c>
      <c r="R1443" s="649">
        <v>1.0</v>
      </c>
      <c r="S1443" s="649">
        <v>-1.0</v>
      </c>
      <c r="T1443" s="649">
        <v>49.978</v>
      </c>
      <c r="U1443" s="649">
        <v>49.915</v>
      </c>
      <c r="V1443" s="649">
        <v>49.712</v>
      </c>
    </row>
    <row r="1444">
      <c r="A1444" s="649">
        <v>3979.0</v>
      </c>
      <c r="B1444" s="649">
        <v>0.0</v>
      </c>
      <c r="C1444" s="649">
        <v>10.538</v>
      </c>
      <c r="D1444" s="649">
        <v>5.253</v>
      </c>
      <c r="E1444" s="649">
        <v>16.93</v>
      </c>
      <c r="F1444" s="649">
        <v>16.88</v>
      </c>
      <c r="G1444" s="649">
        <v>3.646</v>
      </c>
      <c r="H1444" s="649">
        <v>2.01</v>
      </c>
      <c r="I1444" s="649">
        <v>14.605</v>
      </c>
      <c r="J1444" s="649">
        <v>50.726</v>
      </c>
      <c r="K1444" s="649">
        <v>0.999</v>
      </c>
      <c r="L1444" s="649">
        <v>-1.0</v>
      </c>
      <c r="M1444" s="649">
        <v>-1.0</v>
      </c>
      <c r="N1444" s="649">
        <v>-1.0</v>
      </c>
      <c r="O1444" s="649">
        <v>-1.0</v>
      </c>
      <c r="P1444" s="649">
        <v>-1.0</v>
      </c>
      <c r="Q1444" s="649">
        <v>1.0</v>
      </c>
      <c r="R1444" s="649">
        <v>1.0</v>
      </c>
      <c r="S1444" s="649">
        <v>-1.0</v>
      </c>
      <c r="T1444" s="649">
        <v>51.133</v>
      </c>
      <c r="U1444" s="649">
        <v>51.145</v>
      </c>
      <c r="V1444" s="649">
        <v>50.904</v>
      </c>
    </row>
    <row r="1445">
      <c r="A1445" s="649">
        <v>3981.0</v>
      </c>
      <c r="B1445" s="649">
        <v>0.0</v>
      </c>
      <c r="C1445" s="649">
        <v>10.538</v>
      </c>
      <c r="D1445" s="649">
        <v>5.253</v>
      </c>
      <c r="E1445" s="649">
        <v>16.93</v>
      </c>
      <c r="F1445" s="649">
        <v>16.88</v>
      </c>
      <c r="G1445" s="649">
        <v>2.617</v>
      </c>
      <c r="H1445" s="649">
        <v>2.01</v>
      </c>
      <c r="I1445" s="649">
        <v>9.646</v>
      </c>
      <c r="J1445" s="649">
        <v>23.66</v>
      </c>
      <c r="K1445" s="649">
        <v>0.992</v>
      </c>
      <c r="L1445" s="649">
        <v>-1.0</v>
      </c>
      <c r="M1445" s="649">
        <v>-1.0</v>
      </c>
      <c r="N1445" s="649">
        <v>-1.0</v>
      </c>
      <c r="O1445" s="649">
        <v>-1.0</v>
      </c>
      <c r="P1445" s="649">
        <v>-1.0</v>
      </c>
      <c r="Q1445" s="649">
        <v>1.0</v>
      </c>
      <c r="R1445" s="649">
        <v>1.0</v>
      </c>
      <c r="S1445" s="649">
        <v>-1.0</v>
      </c>
      <c r="T1445" s="649">
        <v>23.887</v>
      </c>
      <c r="U1445" s="649">
        <v>23.905</v>
      </c>
      <c r="V1445" s="649">
        <v>23.829</v>
      </c>
    </row>
    <row r="1446">
      <c r="A1446" s="649">
        <v>3982.0</v>
      </c>
      <c r="B1446" s="649">
        <v>0.0</v>
      </c>
      <c r="C1446" s="649">
        <v>10.538</v>
      </c>
      <c r="D1446" s="649">
        <v>5.253</v>
      </c>
      <c r="E1446" s="649">
        <v>16.93</v>
      </c>
      <c r="F1446" s="649">
        <v>16.88</v>
      </c>
      <c r="G1446" s="649">
        <v>2.745</v>
      </c>
      <c r="H1446" s="649">
        <v>2.01</v>
      </c>
      <c r="I1446" s="649">
        <v>4.971</v>
      </c>
      <c r="J1446" s="649">
        <v>12.152</v>
      </c>
      <c r="K1446" s="649">
        <v>1.0</v>
      </c>
      <c r="L1446" s="649">
        <v>-1.0</v>
      </c>
      <c r="M1446" s="649">
        <v>-1.0</v>
      </c>
      <c r="N1446" s="649">
        <v>-1.0</v>
      </c>
      <c r="O1446" s="649">
        <v>-1.0</v>
      </c>
      <c r="P1446" s="649">
        <v>-1.0</v>
      </c>
      <c r="Q1446" s="649">
        <v>1.0</v>
      </c>
      <c r="R1446" s="649">
        <v>1.0</v>
      </c>
      <c r="S1446" s="649">
        <v>-1.0</v>
      </c>
      <c r="T1446" s="649">
        <v>12.376</v>
      </c>
      <c r="U1446" s="649">
        <v>12.351</v>
      </c>
      <c r="V1446" s="649">
        <v>12.456</v>
      </c>
    </row>
    <row r="1447">
      <c r="A1447" s="649">
        <v>3983.0</v>
      </c>
      <c r="B1447" s="649">
        <v>0.0</v>
      </c>
      <c r="C1447" s="649">
        <v>10.537</v>
      </c>
      <c r="D1447" s="649">
        <v>5.253</v>
      </c>
      <c r="E1447" s="649">
        <v>16.93</v>
      </c>
      <c r="F1447" s="649">
        <v>16.88</v>
      </c>
      <c r="G1447" s="649">
        <v>1.25</v>
      </c>
      <c r="H1447" s="649">
        <v>2.01</v>
      </c>
      <c r="I1447" s="649">
        <v>9.765</v>
      </c>
      <c r="J1447" s="649">
        <v>11.832</v>
      </c>
      <c r="K1447" s="649">
        <v>-1.001</v>
      </c>
      <c r="L1447" s="649">
        <v>-1.0</v>
      </c>
      <c r="M1447" s="649">
        <v>-1.0</v>
      </c>
      <c r="N1447" s="649">
        <v>-1.0</v>
      </c>
      <c r="O1447" s="649">
        <v>1.0</v>
      </c>
      <c r="P1447" s="649">
        <v>-1.0</v>
      </c>
      <c r="Q1447" s="649">
        <v>-1.0</v>
      </c>
      <c r="R1447" s="649">
        <v>1.0</v>
      </c>
      <c r="S1447" s="649">
        <v>-1.0</v>
      </c>
      <c r="T1447" s="649">
        <v>11.953</v>
      </c>
      <c r="U1447" s="649">
        <v>11.939</v>
      </c>
      <c r="V1447" s="649">
        <v>11.871</v>
      </c>
    </row>
    <row r="1448">
      <c r="A1448" s="649">
        <v>3985.0</v>
      </c>
      <c r="B1448" s="649">
        <v>0.0</v>
      </c>
      <c r="C1448" s="649">
        <v>10.538</v>
      </c>
      <c r="D1448" s="649">
        <v>5.253</v>
      </c>
      <c r="E1448" s="649">
        <v>16.93</v>
      </c>
      <c r="F1448" s="649">
        <v>16.88</v>
      </c>
      <c r="G1448" s="649">
        <v>0.977</v>
      </c>
      <c r="H1448" s="649">
        <v>2.01</v>
      </c>
      <c r="I1448" s="649">
        <v>14.43</v>
      </c>
      <c r="J1448" s="649">
        <v>11.692</v>
      </c>
      <c r="K1448" s="649">
        <v>1.0</v>
      </c>
      <c r="L1448" s="649">
        <v>-1.0</v>
      </c>
      <c r="M1448" s="649">
        <v>-1.0</v>
      </c>
      <c r="N1448" s="649">
        <v>-1.0</v>
      </c>
      <c r="O1448" s="649">
        <v>-1.0</v>
      </c>
      <c r="P1448" s="649">
        <v>-1.0</v>
      </c>
      <c r="Q1448" s="649">
        <v>5.0</v>
      </c>
      <c r="R1448" s="649">
        <v>1.0</v>
      </c>
      <c r="S1448" s="649">
        <v>-1.0</v>
      </c>
      <c r="T1448" s="649">
        <v>11.833</v>
      </c>
      <c r="U1448" s="649">
        <v>11.818</v>
      </c>
      <c r="V1448" s="649">
        <v>11.858</v>
      </c>
    </row>
    <row r="1449">
      <c r="A1449" s="649">
        <v>3986.0</v>
      </c>
      <c r="B1449" s="649">
        <v>0.0</v>
      </c>
      <c r="C1449" s="649">
        <v>10.538</v>
      </c>
      <c r="D1449" s="649">
        <v>5.253</v>
      </c>
      <c r="E1449" s="649">
        <v>16.93</v>
      </c>
      <c r="F1449" s="649">
        <v>16.88</v>
      </c>
      <c r="G1449" s="649">
        <v>3.646</v>
      </c>
      <c r="H1449" s="649">
        <v>2.01</v>
      </c>
      <c r="I1449" s="649">
        <v>14.553</v>
      </c>
      <c r="J1449" s="649">
        <v>50.786</v>
      </c>
      <c r="K1449" s="649">
        <v>0.998</v>
      </c>
      <c r="L1449" s="649">
        <v>-1.0</v>
      </c>
      <c r="M1449" s="649">
        <v>-1.0</v>
      </c>
      <c r="N1449" s="649">
        <v>-1.0</v>
      </c>
      <c r="O1449" s="649">
        <v>-1.0</v>
      </c>
      <c r="P1449" s="649">
        <v>-1.0</v>
      </c>
      <c r="Q1449" s="649">
        <v>1.0</v>
      </c>
      <c r="R1449" s="649">
        <v>1.0</v>
      </c>
      <c r="S1449" s="649">
        <v>-1.0</v>
      </c>
      <c r="T1449" s="649">
        <v>51.156</v>
      </c>
      <c r="U1449" s="649">
        <v>51.198</v>
      </c>
      <c r="V1449" s="649">
        <v>50.946</v>
      </c>
    </row>
    <row r="1450">
      <c r="A1450" s="649">
        <v>3987.0</v>
      </c>
      <c r="B1450" s="649">
        <v>0.0</v>
      </c>
      <c r="C1450" s="649">
        <v>10.537</v>
      </c>
      <c r="D1450" s="649">
        <v>5.253</v>
      </c>
      <c r="E1450" s="649">
        <v>16.93</v>
      </c>
      <c r="F1450" s="649">
        <v>16.88</v>
      </c>
      <c r="G1450" s="649">
        <v>3.468</v>
      </c>
      <c r="H1450" s="649">
        <v>2.01</v>
      </c>
      <c r="I1450" s="649">
        <v>14.606</v>
      </c>
      <c r="J1450" s="649">
        <v>49.449</v>
      </c>
      <c r="K1450" s="649">
        <v>0.994</v>
      </c>
      <c r="L1450" s="649">
        <v>-1.0</v>
      </c>
      <c r="M1450" s="649">
        <v>-1.0</v>
      </c>
      <c r="N1450" s="649">
        <v>-1.0</v>
      </c>
      <c r="O1450" s="649">
        <v>-1.0</v>
      </c>
      <c r="P1450" s="649">
        <v>-1.0</v>
      </c>
      <c r="Q1450" s="649">
        <v>1.0</v>
      </c>
      <c r="R1450" s="649">
        <v>1.0</v>
      </c>
      <c r="S1450" s="649">
        <v>-1.0</v>
      </c>
      <c r="T1450" s="649">
        <v>49.793</v>
      </c>
      <c r="U1450" s="649">
        <v>49.822</v>
      </c>
      <c r="V1450" s="649">
        <v>49.533</v>
      </c>
    </row>
    <row r="1451">
      <c r="A1451" s="649">
        <v>3988.0</v>
      </c>
      <c r="B1451" s="649">
        <v>0.0</v>
      </c>
      <c r="C1451" s="649">
        <v>10.537</v>
      </c>
      <c r="D1451" s="649">
        <v>5.253</v>
      </c>
      <c r="E1451" s="649">
        <v>16.93</v>
      </c>
      <c r="F1451" s="649">
        <v>16.88</v>
      </c>
      <c r="G1451" s="649">
        <v>2.408</v>
      </c>
      <c r="H1451" s="649">
        <v>2.01</v>
      </c>
      <c r="I1451" s="649">
        <v>9.948</v>
      </c>
      <c r="J1451" s="649">
        <v>21.218</v>
      </c>
      <c r="K1451" s="649">
        <v>1.0</v>
      </c>
      <c r="L1451" s="649">
        <v>-1.0</v>
      </c>
      <c r="M1451" s="649">
        <v>-1.0</v>
      </c>
      <c r="N1451" s="649">
        <v>-1.0</v>
      </c>
      <c r="O1451" s="649">
        <v>-1.0</v>
      </c>
      <c r="P1451" s="649">
        <v>-1.0</v>
      </c>
      <c r="Q1451" s="649">
        <v>1.0</v>
      </c>
      <c r="R1451" s="649">
        <v>1.0</v>
      </c>
      <c r="S1451" s="649">
        <v>-1.0</v>
      </c>
      <c r="T1451" s="649">
        <v>21.504</v>
      </c>
      <c r="U1451" s="649">
        <v>21.457</v>
      </c>
      <c r="V1451" s="649">
        <v>21.494</v>
      </c>
    </row>
    <row r="1452">
      <c r="A1452" s="649">
        <v>3990.0</v>
      </c>
      <c r="B1452" s="649">
        <v>0.0</v>
      </c>
      <c r="C1452" s="649">
        <v>10.538</v>
      </c>
      <c r="D1452" s="649">
        <v>4.637</v>
      </c>
      <c r="E1452" s="649">
        <v>16.44</v>
      </c>
      <c r="F1452" s="649">
        <v>14.0</v>
      </c>
      <c r="G1452" s="649">
        <v>0.412</v>
      </c>
      <c r="H1452" s="649">
        <v>1.01</v>
      </c>
      <c r="I1452" s="649">
        <v>28.259</v>
      </c>
      <c r="J1452" s="649">
        <v>11.127</v>
      </c>
      <c r="K1452" s="649">
        <v>0.998</v>
      </c>
      <c r="L1452" s="649">
        <v>-1.0</v>
      </c>
      <c r="M1452" s="649">
        <v>-1.0</v>
      </c>
      <c r="N1452" s="649">
        <v>-1.0</v>
      </c>
      <c r="O1452" s="649">
        <v>-1.0</v>
      </c>
      <c r="P1452" s="649">
        <v>-1.0</v>
      </c>
      <c r="Q1452" s="649">
        <v>1.0</v>
      </c>
      <c r="R1452" s="649">
        <v>1.0</v>
      </c>
      <c r="S1452" s="649">
        <v>-1.0</v>
      </c>
      <c r="T1452" s="649">
        <v>11.183</v>
      </c>
      <c r="U1452" s="649">
        <v>11.186</v>
      </c>
      <c r="V1452" s="649">
        <v>11.146</v>
      </c>
    </row>
    <row r="1453">
      <c r="A1453" s="649">
        <v>3991.0</v>
      </c>
      <c r="B1453" s="649">
        <v>0.0</v>
      </c>
      <c r="C1453" s="649">
        <v>10.538</v>
      </c>
      <c r="D1453" s="649">
        <v>4.637</v>
      </c>
      <c r="E1453" s="649">
        <v>16.44</v>
      </c>
      <c r="F1453" s="649">
        <v>14.0</v>
      </c>
      <c r="G1453" s="649">
        <v>3.74</v>
      </c>
      <c r="H1453" s="649">
        <v>1.01</v>
      </c>
      <c r="I1453" s="650" t="s">
        <v>1197</v>
      </c>
      <c r="J1453" s="649">
        <v>0.994</v>
      </c>
      <c r="K1453" s="649">
        <v>-1.0</v>
      </c>
      <c r="L1453" s="649">
        <v>-1.0</v>
      </c>
      <c r="M1453" s="649">
        <v>-1.0</v>
      </c>
      <c r="N1453" s="649">
        <v>-1.0</v>
      </c>
      <c r="O1453" s="649">
        <v>-1.0</v>
      </c>
      <c r="P1453" s="649">
        <v>1.0</v>
      </c>
      <c r="Q1453" s="649">
        <v>1.0</v>
      </c>
      <c r="R1453" s="650" t="s">
        <v>1198</v>
      </c>
      <c r="U1453" s="651"/>
      <c r="V1453" s="651"/>
    </row>
    <row r="1454">
      <c r="A1454" s="649">
        <v>3992.0</v>
      </c>
      <c r="B1454" s="649">
        <v>0.0</v>
      </c>
      <c r="C1454" s="649">
        <v>10.538</v>
      </c>
      <c r="D1454" s="649">
        <v>4.637</v>
      </c>
      <c r="E1454" s="649">
        <v>16.44</v>
      </c>
      <c r="F1454" s="649">
        <v>14.0</v>
      </c>
      <c r="G1454" s="649">
        <v>3.547</v>
      </c>
      <c r="H1454" s="649">
        <v>1.01</v>
      </c>
      <c r="I1454" s="650" t="s">
        <v>1199</v>
      </c>
      <c r="J1454" s="649">
        <v>0.996</v>
      </c>
      <c r="K1454" s="649">
        <v>-1.0</v>
      </c>
      <c r="L1454" s="649">
        <v>-1.0</v>
      </c>
      <c r="M1454" s="649">
        <v>-1.0</v>
      </c>
      <c r="N1454" s="649">
        <v>-1.0</v>
      </c>
      <c r="O1454" s="649">
        <v>-1.0</v>
      </c>
      <c r="P1454" s="649">
        <v>1.0</v>
      </c>
      <c r="Q1454" s="649">
        <v>1.0</v>
      </c>
      <c r="R1454" s="650" t="s">
        <v>1200</v>
      </c>
      <c r="U1454" s="651"/>
      <c r="V1454" s="651"/>
    </row>
    <row r="1455">
      <c r="A1455" s="649">
        <v>3993.0</v>
      </c>
      <c r="B1455" s="649">
        <v>0.0</v>
      </c>
      <c r="C1455" s="649">
        <v>10.539</v>
      </c>
      <c r="D1455" s="649">
        <v>4.637</v>
      </c>
      <c r="E1455" s="649">
        <v>16.44</v>
      </c>
      <c r="F1455" s="649">
        <v>14.0</v>
      </c>
      <c r="G1455" s="649">
        <v>1.758</v>
      </c>
      <c r="H1455" s="649">
        <v>1.01</v>
      </c>
      <c r="I1455" s="649">
        <v>19.057</v>
      </c>
      <c r="J1455" s="649">
        <v>28.123</v>
      </c>
      <c r="K1455" s="649">
        <v>0.998</v>
      </c>
      <c r="L1455" s="649">
        <v>-1.0</v>
      </c>
      <c r="M1455" s="649">
        <v>-1.0</v>
      </c>
      <c r="N1455" s="649">
        <v>-1.0</v>
      </c>
      <c r="O1455" s="649">
        <v>-1.0</v>
      </c>
      <c r="P1455" s="649">
        <v>-1.0</v>
      </c>
      <c r="Q1455" s="649">
        <v>1.0</v>
      </c>
      <c r="R1455" s="649">
        <v>1.0</v>
      </c>
      <c r="S1455" s="649">
        <v>-1.0</v>
      </c>
      <c r="T1455" s="649">
        <v>28.185</v>
      </c>
      <c r="U1455" s="649">
        <v>28.334</v>
      </c>
      <c r="V1455" s="649">
        <v>28.403</v>
      </c>
    </row>
    <row r="1456">
      <c r="A1456" s="649">
        <v>3996.0</v>
      </c>
      <c r="B1456" s="649">
        <v>0.0</v>
      </c>
      <c r="C1456" s="649">
        <v>10.539</v>
      </c>
      <c r="D1456" s="649">
        <v>4.637</v>
      </c>
      <c r="E1456" s="649">
        <v>16.44</v>
      </c>
      <c r="F1456" s="649">
        <v>14.0</v>
      </c>
      <c r="G1456" s="649">
        <v>2.419</v>
      </c>
      <c r="H1456" s="649">
        <v>1.01</v>
      </c>
      <c r="I1456" s="649">
        <v>9.669</v>
      </c>
      <c r="J1456" s="649">
        <v>21.586</v>
      </c>
      <c r="K1456" s="649">
        <v>1.0</v>
      </c>
      <c r="L1456" s="649">
        <v>-1.0</v>
      </c>
      <c r="M1456" s="649">
        <v>-1.0</v>
      </c>
      <c r="N1456" s="649">
        <v>-1.0</v>
      </c>
      <c r="O1456" s="649">
        <v>-1.0</v>
      </c>
      <c r="P1456" s="649">
        <v>-1.0</v>
      </c>
      <c r="Q1456" s="649">
        <v>1.0</v>
      </c>
      <c r="R1456" s="649">
        <v>1.0</v>
      </c>
      <c r="S1456" s="649">
        <v>-1.0</v>
      </c>
      <c r="T1456" s="649">
        <v>21.64</v>
      </c>
      <c r="U1456" s="649">
        <v>21.759</v>
      </c>
      <c r="V1456" s="649">
        <v>21.77</v>
      </c>
    </row>
    <row r="1457">
      <c r="A1457" s="649">
        <v>3997.0</v>
      </c>
      <c r="B1457" s="649">
        <v>0.0</v>
      </c>
      <c r="C1457" s="649">
        <v>10.535</v>
      </c>
      <c r="D1457" s="649">
        <v>4.637</v>
      </c>
      <c r="E1457" s="649">
        <v>16.44</v>
      </c>
      <c r="F1457" s="649">
        <v>14.0</v>
      </c>
      <c r="G1457" s="649">
        <v>1.214</v>
      </c>
      <c r="H1457" s="649">
        <v>1.01</v>
      </c>
      <c r="I1457" s="649">
        <v>18.648</v>
      </c>
      <c r="J1457" s="649">
        <v>19.943</v>
      </c>
      <c r="K1457" s="649">
        <v>-1.001</v>
      </c>
      <c r="L1457" s="649">
        <v>-1.0</v>
      </c>
      <c r="M1457" s="649">
        <v>-1.0</v>
      </c>
      <c r="N1457" s="649">
        <v>-1.0</v>
      </c>
      <c r="O1457" s="649">
        <v>1.0</v>
      </c>
      <c r="P1457" s="649">
        <v>-1.0</v>
      </c>
      <c r="Q1457" s="649">
        <v>-1.0</v>
      </c>
      <c r="R1457" s="649">
        <v>1.0</v>
      </c>
      <c r="S1457" s="649">
        <v>-1.0</v>
      </c>
      <c r="T1457" s="649">
        <v>19.952</v>
      </c>
      <c r="U1457" s="649">
        <v>20.067</v>
      </c>
      <c r="V1457" s="649">
        <v>20.086</v>
      </c>
    </row>
    <row r="1458">
      <c r="A1458" s="649">
        <v>3998.0</v>
      </c>
      <c r="B1458" s="649">
        <v>0.0</v>
      </c>
      <c r="C1458" s="649">
        <v>10.535</v>
      </c>
      <c r="D1458" s="649">
        <v>4.637</v>
      </c>
      <c r="E1458" s="649">
        <v>16.44</v>
      </c>
      <c r="F1458" s="649">
        <v>14.0</v>
      </c>
      <c r="G1458" s="649">
        <v>0.929</v>
      </c>
      <c r="H1458" s="649">
        <v>1.01</v>
      </c>
      <c r="I1458" s="649">
        <v>37.28</v>
      </c>
      <c r="J1458" s="649">
        <v>32.383</v>
      </c>
      <c r="K1458" s="649">
        <v>0.997</v>
      </c>
      <c r="L1458" s="649">
        <v>-1.0</v>
      </c>
      <c r="M1458" s="649">
        <v>-1.0</v>
      </c>
      <c r="N1458" s="649">
        <v>-1.0</v>
      </c>
      <c r="O1458" s="649">
        <v>-1.0</v>
      </c>
      <c r="P1458" s="649">
        <v>-1.0</v>
      </c>
      <c r="Q1458" s="649">
        <v>5.0</v>
      </c>
      <c r="R1458" s="649">
        <v>1.0</v>
      </c>
      <c r="S1458" s="649">
        <v>-1.0</v>
      </c>
      <c r="T1458" s="649">
        <v>32.21</v>
      </c>
      <c r="U1458" s="649">
        <v>32.485</v>
      </c>
      <c r="V1458" s="649">
        <v>32.446</v>
      </c>
    </row>
    <row r="1459">
      <c r="A1459" s="649">
        <v>4000.0</v>
      </c>
      <c r="B1459" s="649">
        <v>0.0</v>
      </c>
      <c r="C1459" s="649">
        <v>10.536</v>
      </c>
      <c r="D1459" s="649">
        <v>4.637</v>
      </c>
      <c r="E1459" s="649">
        <v>16.44</v>
      </c>
      <c r="F1459" s="649">
        <v>14.0</v>
      </c>
      <c r="G1459" s="649">
        <v>1.206</v>
      </c>
      <c r="H1459" s="649">
        <v>26.98</v>
      </c>
      <c r="I1459" s="649">
        <v>28.693</v>
      </c>
      <c r="J1459" s="649">
        <v>29.965</v>
      </c>
      <c r="K1459" s="649">
        <v>0.995</v>
      </c>
      <c r="L1459" s="649">
        <v>-1.0</v>
      </c>
      <c r="M1459" s="649">
        <v>-1.0</v>
      </c>
      <c r="N1459" s="649">
        <v>-1.0</v>
      </c>
      <c r="O1459" s="649">
        <v>-1.0</v>
      </c>
      <c r="P1459" s="649">
        <v>-1.0</v>
      </c>
      <c r="Q1459" s="649">
        <v>1.0</v>
      </c>
      <c r="R1459" s="649">
        <v>1.0</v>
      </c>
      <c r="S1459" s="649">
        <v>-1.0</v>
      </c>
      <c r="T1459" s="649">
        <v>30.019</v>
      </c>
      <c r="U1459" s="649">
        <v>30.054</v>
      </c>
      <c r="V1459" s="649">
        <v>30.122</v>
      </c>
    </row>
    <row r="1460">
      <c r="A1460" s="649">
        <v>4001.0</v>
      </c>
      <c r="B1460" s="649">
        <v>0.0</v>
      </c>
      <c r="C1460" s="649">
        <v>10.537</v>
      </c>
      <c r="D1460" s="649">
        <v>4.637</v>
      </c>
      <c r="E1460" s="649">
        <v>16.44</v>
      </c>
      <c r="F1460" s="649">
        <v>14.0</v>
      </c>
      <c r="G1460" s="649">
        <v>1.418</v>
      </c>
      <c r="H1460" s="649">
        <v>26.98</v>
      </c>
      <c r="I1460" s="649">
        <v>19.272</v>
      </c>
      <c r="J1460" s="649">
        <v>25.519</v>
      </c>
      <c r="K1460" s="649">
        <v>0.998</v>
      </c>
      <c r="L1460" s="649">
        <v>-1.0</v>
      </c>
      <c r="M1460" s="649">
        <v>-1.0</v>
      </c>
      <c r="N1460" s="649">
        <v>-1.0</v>
      </c>
      <c r="O1460" s="649">
        <v>-1.0</v>
      </c>
      <c r="P1460" s="649">
        <v>-1.0</v>
      </c>
      <c r="Q1460" s="649">
        <v>1.0</v>
      </c>
      <c r="R1460" s="649">
        <v>1.0</v>
      </c>
      <c r="S1460" s="649">
        <v>-1.0</v>
      </c>
      <c r="T1460" s="649">
        <v>25.545</v>
      </c>
      <c r="U1460" s="649">
        <v>25.621</v>
      </c>
      <c r="V1460" s="649">
        <v>25.607</v>
      </c>
    </row>
    <row r="1461">
      <c r="A1461" s="649">
        <v>4002.0</v>
      </c>
      <c r="B1461" s="649">
        <v>0.0</v>
      </c>
      <c r="C1461" s="649">
        <v>10.537</v>
      </c>
      <c r="D1461" s="649">
        <v>4.637</v>
      </c>
      <c r="E1461" s="649">
        <v>16.44</v>
      </c>
      <c r="F1461" s="649">
        <v>14.0</v>
      </c>
      <c r="G1461" s="649">
        <v>3.626</v>
      </c>
      <c r="H1461" s="649">
        <v>2.01</v>
      </c>
      <c r="I1461" s="649">
        <v>11.483</v>
      </c>
      <c r="J1461" s="649">
        <v>37.076</v>
      </c>
      <c r="K1461" s="649">
        <v>0.994</v>
      </c>
      <c r="L1461" s="649">
        <v>-1.0</v>
      </c>
      <c r="M1461" s="649">
        <v>-1.0</v>
      </c>
      <c r="N1461" s="649">
        <v>-1.0</v>
      </c>
      <c r="O1461" s="649">
        <v>-1.0</v>
      </c>
      <c r="P1461" s="649">
        <v>-1.0</v>
      </c>
      <c r="Q1461" s="649">
        <v>1.0</v>
      </c>
      <c r="R1461" s="649">
        <v>1.0</v>
      </c>
      <c r="S1461" s="649">
        <v>-1.0</v>
      </c>
      <c r="T1461" s="649">
        <v>37.335</v>
      </c>
      <c r="U1461" s="649">
        <v>37.327</v>
      </c>
      <c r="V1461" s="649">
        <v>37.453</v>
      </c>
    </row>
    <row r="1462">
      <c r="A1462" s="649">
        <v>4003.0</v>
      </c>
      <c r="B1462" s="649">
        <v>0.0</v>
      </c>
      <c r="C1462" s="649">
        <v>10.536</v>
      </c>
      <c r="D1462" s="649">
        <v>4.637</v>
      </c>
      <c r="E1462" s="649">
        <v>16.44</v>
      </c>
      <c r="F1462" s="649">
        <v>14.0</v>
      </c>
      <c r="G1462" s="649">
        <v>3.631</v>
      </c>
      <c r="H1462" s="649">
        <v>2.01</v>
      </c>
      <c r="I1462" s="649">
        <v>11.56</v>
      </c>
      <c r="J1462" s="649">
        <v>38.777</v>
      </c>
      <c r="K1462" s="649">
        <v>0.991</v>
      </c>
      <c r="L1462" s="649">
        <v>-1.0</v>
      </c>
      <c r="M1462" s="649">
        <v>-1.0</v>
      </c>
      <c r="N1462" s="649">
        <v>-1.0</v>
      </c>
      <c r="O1462" s="649">
        <v>-1.0</v>
      </c>
      <c r="P1462" s="649">
        <v>-1.0</v>
      </c>
      <c r="Q1462" s="649">
        <v>1.0</v>
      </c>
      <c r="R1462" s="649">
        <v>1.0</v>
      </c>
      <c r="S1462" s="649">
        <v>-1.0</v>
      </c>
      <c r="T1462" s="649">
        <v>38.979</v>
      </c>
      <c r="U1462" s="649">
        <v>38.997</v>
      </c>
      <c r="V1462" s="649">
        <v>39.038</v>
      </c>
    </row>
    <row r="1463">
      <c r="A1463" s="649">
        <v>4004.0</v>
      </c>
      <c r="B1463" s="649">
        <v>0.0</v>
      </c>
      <c r="C1463" s="649">
        <v>10.536</v>
      </c>
      <c r="D1463" s="649">
        <v>4.637</v>
      </c>
      <c r="E1463" s="649">
        <v>16.44</v>
      </c>
      <c r="F1463" s="649">
        <v>14.0</v>
      </c>
      <c r="G1463" s="649">
        <v>1.227</v>
      </c>
      <c r="H1463" s="649">
        <v>2.01</v>
      </c>
      <c r="I1463" s="649">
        <v>7.948</v>
      </c>
      <c r="J1463" s="649">
        <v>9.246</v>
      </c>
      <c r="K1463" s="649">
        <v>-0.998</v>
      </c>
      <c r="L1463" s="649">
        <v>-1.0</v>
      </c>
      <c r="M1463" s="649">
        <v>-1.0</v>
      </c>
      <c r="N1463" s="649">
        <v>-1.0</v>
      </c>
      <c r="O1463" s="649">
        <v>1.0</v>
      </c>
      <c r="P1463" s="649">
        <v>-1.0</v>
      </c>
      <c r="Q1463" s="649">
        <v>-1.0</v>
      </c>
      <c r="R1463" s="649">
        <v>1.0</v>
      </c>
      <c r="S1463" s="649">
        <v>-1.0</v>
      </c>
      <c r="T1463" s="649">
        <v>9.32</v>
      </c>
      <c r="U1463" s="649">
        <v>9.32</v>
      </c>
      <c r="V1463" s="649">
        <v>9.306</v>
      </c>
    </row>
    <row r="1464">
      <c r="A1464" s="649">
        <v>4005.0</v>
      </c>
      <c r="B1464" s="649">
        <v>0.0</v>
      </c>
      <c r="C1464" s="649">
        <v>10.536</v>
      </c>
      <c r="D1464" s="649">
        <v>4.637</v>
      </c>
      <c r="E1464" s="649">
        <v>16.44</v>
      </c>
      <c r="F1464" s="649">
        <v>14.0</v>
      </c>
      <c r="G1464" s="649">
        <v>1.24</v>
      </c>
      <c r="H1464" s="649">
        <v>2.01</v>
      </c>
      <c r="I1464" s="649">
        <v>7.821</v>
      </c>
      <c r="J1464" s="649">
        <v>8.704</v>
      </c>
      <c r="K1464" s="649">
        <v>-0.331</v>
      </c>
      <c r="L1464" s="649">
        <v>-1.0</v>
      </c>
      <c r="M1464" s="649">
        <v>-1.0</v>
      </c>
      <c r="N1464" s="649">
        <v>3.0</v>
      </c>
      <c r="O1464" s="649">
        <v>-1.0</v>
      </c>
      <c r="P1464" s="649">
        <v>-1.0</v>
      </c>
      <c r="Q1464" s="649">
        <v>-1.0</v>
      </c>
      <c r="R1464" s="649">
        <v>1.0</v>
      </c>
      <c r="S1464" s="649">
        <v>-1.0</v>
      </c>
      <c r="T1464" s="649">
        <v>8.787</v>
      </c>
      <c r="U1464" s="649">
        <v>8.794</v>
      </c>
      <c r="V1464" s="649">
        <v>8.827</v>
      </c>
    </row>
    <row r="1465">
      <c r="A1465" s="649">
        <v>4007.0</v>
      </c>
      <c r="B1465" s="649">
        <v>0.0</v>
      </c>
      <c r="C1465" s="649">
        <v>10.536</v>
      </c>
      <c r="D1465" s="649">
        <v>4.637</v>
      </c>
      <c r="E1465" s="649">
        <v>16.44</v>
      </c>
      <c r="F1465" s="649">
        <v>14.0</v>
      </c>
      <c r="G1465" s="649">
        <v>1.218</v>
      </c>
      <c r="H1465" s="649">
        <v>1.01</v>
      </c>
      <c r="I1465" s="649">
        <v>18.33</v>
      </c>
      <c r="J1465" s="649">
        <v>18.766</v>
      </c>
      <c r="K1465" s="649">
        <v>-0.336</v>
      </c>
      <c r="L1465" s="649">
        <v>-1.0</v>
      </c>
      <c r="M1465" s="649">
        <v>-1.0</v>
      </c>
      <c r="N1465" s="649">
        <v>3.0</v>
      </c>
      <c r="O1465" s="649">
        <v>-1.0</v>
      </c>
      <c r="P1465" s="649">
        <v>-1.0</v>
      </c>
      <c r="Q1465" s="649">
        <v>-1.0</v>
      </c>
      <c r="R1465" s="649">
        <v>1.0</v>
      </c>
      <c r="S1465" s="649">
        <v>-1.0</v>
      </c>
      <c r="T1465" s="649">
        <v>18.858</v>
      </c>
      <c r="U1465" s="649">
        <v>18.873</v>
      </c>
      <c r="V1465" s="649">
        <v>18.949</v>
      </c>
    </row>
    <row r="1466">
      <c r="A1466" s="649">
        <v>4008.0</v>
      </c>
      <c r="B1466" s="649">
        <v>0.0</v>
      </c>
      <c r="C1466" s="649">
        <v>10.536</v>
      </c>
      <c r="D1466" s="649">
        <v>4.637</v>
      </c>
      <c r="E1466" s="649">
        <v>16.44</v>
      </c>
      <c r="F1466" s="649">
        <v>14.0</v>
      </c>
      <c r="G1466" s="649">
        <v>1.242</v>
      </c>
      <c r="H1466" s="649">
        <v>1.01</v>
      </c>
      <c r="I1466" s="649">
        <v>18.892</v>
      </c>
      <c r="J1466" s="649">
        <v>16.293</v>
      </c>
      <c r="K1466" s="649">
        <v>-0.975</v>
      </c>
      <c r="L1466" s="649">
        <v>-1.0</v>
      </c>
      <c r="M1466" s="649">
        <v>-1.0</v>
      </c>
      <c r="N1466" s="649">
        <v>-1.0</v>
      </c>
      <c r="O1466" s="649">
        <v>1.0</v>
      </c>
      <c r="P1466" s="649">
        <v>-1.0</v>
      </c>
      <c r="Q1466" s="649">
        <v>-1.0</v>
      </c>
      <c r="R1466" s="649">
        <v>1.0</v>
      </c>
      <c r="S1466" s="649">
        <v>-1.0</v>
      </c>
      <c r="T1466" s="649">
        <v>16.326</v>
      </c>
      <c r="U1466" s="649">
        <v>16.431</v>
      </c>
      <c r="V1466" s="649">
        <v>16.646</v>
      </c>
    </row>
    <row r="1467">
      <c r="A1467" s="649">
        <v>4009.0</v>
      </c>
      <c r="B1467" s="649">
        <v>0.0</v>
      </c>
      <c r="C1467" s="649">
        <v>10.536</v>
      </c>
      <c r="D1467" s="649">
        <v>4.637</v>
      </c>
      <c r="E1467" s="649">
        <v>16.44</v>
      </c>
      <c r="F1467" s="649">
        <v>14.0</v>
      </c>
      <c r="G1467" s="649">
        <v>3.624</v>
      </c>
      <c r="H1467" s="649">
        <v>2.01</v>
      </c>
      <c r="I1467" s="649">
        <v>11.701</v>
      </c>
      <c r="J1467" s="649">
        <v>38.945</v>
      </c>
      <c r="K1467" s="649">
        <v>0.994</v>
      </c>
      <c r="L1467" s="649">
        <v>-1.0</v>
      </c>
      <c r="M1467" s="649">
        <v>-1.0</v>
      </c>
      <c r="N1467" s="649">
        <v>-1.0</v>
      </c>
      <c r="O1467" s="649">
        <v>-1.0</v>
      </c>
      <c r="P1467" s="649">
        <v>-1.0</v>
      </c>
      <c r="Q1467" s="649">
        <v>1.0</v>
      </c>
      <c r="R1467" s="649">
        <v>1.0</v>
      </c>
      <c r="S1467" s="649">
        <v>-1.0</v>
      </c>
      <c r="T1467" s="649">
        <v>38.927</v>
      </c>
      <c r="U1467" s="649">
        <v>39.194</v>
      </c>
      <c r="V1467" s="649">
        <v>39.23</v>
      </c>
    </row>
    <row r="1468">
      <c r="A1468" s="649">
        <v>4010.0</v>
      </c>
      <c r="B1468" s="649">
        <v>0.0</v>
      </c>
      <c r="C1468" s="649">
        <v>10.536</v>
      </c>
      <c r="D1468" s="649">
        <v>4.637</v>
      </c>
      <c r="E1468" s="649">
        <v>16.44</v>
      </c>
      <c r="F1468" s="649">
        <v>14.0</v>
      </c>
      <c r="G1468" s="649">
        <v>3.644</v>
      </c>
      <c r="H1468" s="649">
        <v>2.01</v>
      </c>
      <c r="I1468" s="649">
        <v>11.538</v>
      </c>
      <c r="J1468" s="649">
        <v>27.509</v>
      </c>
      <c r="K1468" s="649">
        <v>0.984</v>
      </c>
      <c r="L1468" s="649">
        <v>-1.0</v>
      </c>
      <c r="M1468" s="649">
        <v>-1.0</v>
      </c>
      <c r="N1468" s="649">
        <v>-1.0</v>
      </c>
      <c r="O1468" s="649">
        <v>-1.0</v>
      </c>
      <c r="P1468" s="649">
        <v>-1.0</v>
      </c>
      <c r="Q1468" s="649">
        <v>1.0</v>
      </c>
      <c r="R1468" s="649">
        <v>1.0</v>
      </c>
      <c r="S1468" s="649">
        <v>-1.0</v>
      </c>
      <c r="T1468" s="649">
        <v>27.901</v>
      </c>
      <c r="U1468" s="649">
        <v>27.931</v>
      </c>
      <c r="V1468" s="649">
        <v>28.68</v>
      </c>
    </row>
    <row r="1469">
      <c r="A1469" s="649">
        <v>4011.0</v>
      </c>
      <c r="B1469" s="649">
        <v>0.0</v>
      </c>
      <c r="C1469" s="649">
        <v>10.536</v>
      </c>
      <c r="D1469" s="649">
        <v>4.637</v>
      </c>
      <c r="E1469" s="649">
        <v>16.44</v>
      </c>
      <c r="F1469" s="649">
        <v>14.0</v>
      </c>
      <c r="G1469" s="649">
        <v>3.623</v>
      </c>
      <c r="H1469" s="649">
        <v>2.01</v>
      </c>
      <c r="I1469" s="649">
        <v>11.754</v>
      </c>
      <c r="J1469" s="649">
        <v>40.552</v>
      </c>
      <c r="K1469" s="649">
        <v>0.995</v>
      </c>
      <c r="L1469" s="649">
        <v>-1.0</v>
      </c>
      <c r="M1469" s="649">
        <v>-1.0</v>
      </c>
      <c r="N1469" s="649">
        <v>-1.0</v>
      </c>
      <c r="O1469" s="649">
        <v>-1.0</v>
      </c>
      <c r="P1469" s="649">
        <v>-1.0</v>
      </c>
      <c r="Q1469" s="649">
        <v>1.0</v>
      </c>
      <c r="R1469" s="649">
        <v>1.0</v>
      </c>
      <c r="S1469" s="649">
        <v>-1.0</v>
      </c>
      <c r="T1469" s="649">
        <v>40.73</v>
      </c>
      <c r="U1469" s="649">
        <v>40.755</v>
      </c>
      <c r="V1469" s="649">
        <v>40.714</v>
      </c>
    </row>
    <row r="1470">
      <c r="A1470" s="649">
        <v>4012.0</v>
      </c>
      <c r="B1470" s="649">
        <v>0.0</v>
      </c>
      <c r="C1470" s="649">
        <v>10.536</v>
      </c>
      <c r="D1470" s="649">
        <v>4.637</v>
      </c>
      <c r="E1470" s="649">
        <v>16.44</v>
      </c>
      <c r="F1470" s="649">
        <v>14.0</v>
      </c>
      <c r="G1470" s="649">
        <v>3.647</v>
      </c>
      <c r="H1470" s="649">
        <v>2.01</v>
      </c>
      <c r="I1470" s="649">
        <v>11.739</v>
      </c>
      <c r="J1470" s="649">
        <v>36.536</v>
      </c>
      <c r="K1470" s="649">
        <v>0.989</v>
      </c>
      <c r="L1470" s="649">
        <v>-1.0</v>
      </c>
      <c r="M1470" s="649">
        <v>-1.0</v>
      </c>
      <c r="N1470" s="649">
        <v>-1.0</v>
      </c>
      <c r="O1470" s="649">
        <v>-1.0</v>
      </c>
      <c r="P1470" s="649">
        <v>-1.0</v>
      </c>
      <c r="Q1470" s="649">
        <v>1.0</v>
      </c>
      <c r="R1470" s="649">
        <v>1.0</v>
      </c>
      <c r="S1470" s="649">
        <v>-1.0</v>
      </c>
      <c r="T1470" s="649">
        <v>36.671</v>
      </c>
      <c r="U1470" s="649">
        <v>36.82</v>
      </c>
      <c r="V1470" s="649">
        <v>37.034</v>
      </c>
    </row>
    <row r="1471">
      <c r="A1471" s="649">
        <v>4013.0</v>
      </c>
      <c r="B1471" s="649">
        <v>0.0</v>
      </c>
      <c r="C1471" s="649">
        <v>10.536</v>
      </c>
      <c r="D1471" s="649">
        <v>4.637</v>
      </c>
      <c r="E1471" s="649">
        <v>16.44</v>
      </c>
      <c r="F1471" s="649">
        <v>14.0</v>
      </c>
      <c r="G1471" s="649">
        <v>2.391</v>
      </c>
      <c r="H1471" s="649">
        <v>2.01</v>
      </c>
      <c r="I1471" s="649">
        <v>7.901</v>
      </c>
      <c r="J1471" s="649">
        <v>18.178</v>
      </c>
      <c r="K1471" s="649">
        <v>0.999</v>
      </c>
      <c r="L1471" s="649">
        <v>-1.0</v>
      </c>
      <c r="M1471" s="649">
        <v>-1.0</v>
      </c>
      <c r="N1471" s="649">
        <v>-1.0</v>
      </c>
      <c r="O1471" s="649">
        <v>-1.0</v>
      </c>
      <c r="P1471" s="649">
        <v>-1.0</v>
      </c>
      <c r="Q1471" s="649">
        <v>1.0</v>
      </c>
      <c r="R1471" s="649">
        <v>1.0</v>
      </c>
      <c r="S1471" s="649">
        <v>-1.0</v>
      </c>
      <c r="T1471" s="649">
        <v>18.207</v>
      </c>
      <c r="U1471" s="649">
        <v>18.32</v>
      </c>
      <c r="V1471" s="649">
        <v>18.265</v>
      </c>
    </row>
    <row r="1472">
      <c r="A1472" s="649">
        <v>4014.0</v>
      </c>
      <c r="B1472" s="649">
        <v>0.0</v>
      </c>
      <c r="C1472" s="649">
        <v>10.536</v>
      </c>
      <c r="D1472" s="649">
        <v>4.637</v>
      </c>
      <c r="E1472" s="649">
        <v>16.44</v>
      </c>
      <c r="F1472" s="649">
        <v>14.0</v>
      </c>
      <c r="G1472" s="649">
        <v>2.749</v>
      </c>
      <c r="H1472" s="649">
        <v>2.01</v>
      </c>
      <c r="I1472" s="649">
        <v>4.827</v>
      </c>
      <c r="J1472" s="649">
        <v>11.19</v>
      </c>
      <c r="K1472" s="649">
        <v>1.0</v>
      </c>
      <c r="L1472" s="649">
        <v>-1.0</v>
      </c>
      <c r="M1472" s="649">
        <v>-1.0</v>
      </c>
      <c r="N1472" s="649">
        <v>-1.0</v>
      </c>
      <c r="O1472" s="649">
        <v>-1.0</v>
      </c>
      <c r="P1472" s="649">
        <v>-1.0</v>
      </c>
      <c r="Q1472" s="649">
        <v>1.0</v>
      </c>
      <c r="R1472" s="649">
        <v>1.0</v>
      </c>
      <c r="S1472" s="649">
        <v>-1.0</v>
      </c>
      <c r="T1472" s="649">
        <v>11.389</v>
      </c>
      <c r="U1472" s="649">
        <v>11.395</v>
      </c>
      <c r="V1472" s="649">
        <v>11.606</v>
      </c>
    </row>
    <row r="1473">
      <c r="A1473" s="649">
        <v>4015.0</v>
      </c>
      <c r="B1473" s="649">
        <v>0.0</v>
      </c>
      <c r="C1473" s="649">
        <v>10.537</v>
      </c>
      <c r="D1473" s="649">
        <v>4.637</v>
      </c>
      <c r="E1473" s="649">
        <v>16.44</v>
      </c>
      <c r="F1473" s="649">
        <v>14.0</v>
      </c>
      <c r="G1473" s="649">
        <v>1.238</v>
      </c>
      <c r="H1473" s="649">
        <v>2.01</v>
      </c>
      <c r="I1473" s="649">
        <v>7.714</v>
      </c>
      <c r="J1473" s="649">
        <v>8.923</v>
      </c>
      <c r="K1473" s="649">
        <v>-1.0</v>
      </c>
      <c r="L1473" s="649">
        <v>-1.0</v>
      </c>
      <c r="M1473" s="649">
        <v>-1.0</v>
      </c>
      <c r="N1473" s="649">
        <v>-1.0</v>
      </c>
      <c r="O1473" s="649">
        <v>1.0</v>
      </c>
      <c r="P1473" s="649">
        <v>-1.0</v>
      </c>
      <c r="Q1473" s="649">
        <v>-1.0</v>
      </c>
      <c r="R1473" s="649">
        <v>1.0</v>
      </c>
      <c r="S1473" s="649">
        <v>-1.0</v>
      </c>
      <c r="T1473" s="649">
        <v>9.007</v>
      </c>
      <c r="U1473" s="649">
        <v>8.998</v>
      </c>
      <c r="V1473" s="649">
        <v>8.999</v>
      </c>
    </row>
    <row r="1474">
      <c r="A1474" s="649">
        <v>4016.0</v>
      </c>
      <c r="B1474" s="649">
        <v>0.0</v>
      </c>
      <c r="C1474" s="649">
        <v>10.538</v>
      </c>
      <c r="D1474" s="649">
        <v>4.637</v>
      </c>
      <c r="E1474" s="649">
        <v>16.44</v>
      </c>
      <c r="F1474" s="649">
        <v>14.0</v>
      </c>
      <c r="G1474" s="649">
        <v>0.898</v>
      </c>
      <c r="H1474" s="649">
        <v>2.01</v>
      </c>
      <c r="I1474" s="649">
        <v>11.378</v>
      </c>
      <c r="J1474" s="649">
        <v>9.099</v>
      </c>
      <c r="K1474" s="649">
        <v>0.997</v>
      </c>
      <c r="L1474" s="649">
        <v>-1.0</v>
      </c>
      <c r="M1474" s="649">
        <v>-1.0</v>
      </c>
      <c r="N1474" s="649">
        <v>-1.0</v>
      </c>
      <c r="O1474" s="649">
        <v>-1.0</v>
      </c>
      <c r="P1474" s="649">
        <v>-1.0</v>
      </c>
      <c r="Q1474" s="649">
        <v>5.0</v>
      </c>
      <c r="R1474" s="649">
        <v>1.0</v>
      </c>
      <c r="S1474" s="649">
        <v>-1.0</v>
      </c>
      <c r="T1474" s="649">
        <v>9.151</v>
      </c>
      <c r="U1474" s="649">
        <v>9.162</v>
      </c>
      <c r="V1474" s="649">
        <v>9.193</v>
      </c>
    </row>
    <row r="1475">
      <c r="A1475" s="649">
        <v>4017.0</v>
      </c>
      <c r="B1475" s="649">
        <v>0.0</v>
      </c>
      <c r="C1475" s="649">
        <v>10.536</v>
      </c>
      <c r="D1475" s="649">
        <v>4.637</v>
      </c>
      <c r="E1475" s="649">
        <v>16.44</v>
      </c>
      <c r="F1475" s="649">
        <v>14.0</v>
      </c>
      <c r="G1475" s="649">
        <v>3.728</v>
      </c>
      <c r="H1475" s="649">
        <v>1.01</v>
      </c>
      <c r="I1475" s="650" t="s">
        <v>1201</v>
      </c>
      <c r="J1475" s="649">
        <v>0.993</v>
      </c>
      <c r="K1475" s="649">
        <v>-1.0</v>
      </c>
      <c r="L1475" s="649">
        <v>-1.0</v>
      </c>
      <c r="M1475" s="649">
        <v>-1.0</v>
      </c>
      <c r="N1475" s="649">
        <v>-1.0</v>
      </c>
      <c r="O1475" s="649">
        <v>-1.0</v>
      </c>
      <c r="P1475" s="649">
        <v>1.0</v>
      </c>
      <c r="Q1475" s="649">
        <v>1.0</v>
      </c>
      <c r="R1475" s="650" t="s">
        <v>1202</v>
      </c>
      <c r="U1475" s="651"/>
      <c r="V1475" s="651"/>
    </row>
    <row r="1476">
      <c r="A1476" s="649">
        <v>4018.0</v>
      </c>
      <c r="B1476" s="649">
        <v>0.0</v>
      </c>
      <c r="C1476" s="649">
        <v>10.537</v>
      </c>
      <c r="D1476" s="649">
        <v>4.637</v>
      </c>
      <c r="E1476" s="649">
        <v>16.44</v>
      </c>
      <c r="F1476" s="649">
        <v>14.0</v>
      </c>
      <c r="G1476" s="649">
        <v>3.994</v>
      </c>
      <c r="H1476" s="649">
        <v>1.01</v>
      </c>
      <c r="I1476" s="650" t="s">
        <v>1203</v>
      </c>
      <c r="J1476" s="649">
        <v>0.994</v>
      </c>
      <c r="K1476" s="649">
        <v>-1.0</v>
      </c>
      <c r="L1476" s="649">
        <v>-1.0</v>
      </c>
      <c r="M1476" s="649">
        <v>-1.0</v>
      </c>
      <c r="N1476" s="649">
        <v>-1.0</v>
      </c>
      <c r="O1476" s="649">
        <v>-1.0</v>
      </c>
      <c r="P1476" s="649">
        <v>1.0</v>
      </c>
      <c r="Q1476" s="649">
        <v>1.0</v>
      </c>
      <c r="R1476" s="650" t="s">
        <v>1204</v>
      </c>
      <c r="U1476" s="651"/>
      <c r="V1476" s="651"/>
    </row>
    <row r="1477">
      <c r="A1477" s="649">
        <v>4019.0</v>
      </c>
      <c r="B1477" s="649">
        <v>0.0</v>
      </c>
      <c r="C1477" s="649">
        <v>10.536</v>
      </c>
      <c r="D1477" s="649">
        <v>4.637</v>
      </c>
      <c r="E1477" s="649">
        <v>16.44</v>
      </c>
      <c r="F1477" s="649">
        <v>14.0</v>
      </c>
      <c r="G1477" s="649">
        <v>1.275</v>
      </c>
      <c r="H1477" s="649">
        <v>1.01</v>
      </c>
      <c r="I1477" s="649">
        <v>19.02</v>
      </c>
      <c r="J1477" s="649">
        <v>22.198</v>
      </c>
      <c r="K1477" s="649">
        <v>1.0</v>
      </c>
      <c r="L1477" s="649">
        <v>-1.0</v>
      </c>
      <c r="M1477" s="649">
        <v>-1.0</v>
      </c>
      <c r="N1477" s="649">
        <v>-1.0</v>
      </c>
      <c r="O1477" s="649">
        <v>-1.0</v>
      </c>
      <c r="P1477" s="649">
        <v>-1.0</v>
      </c>
      <c r="Q1477" s="649">
        <v>1.0</v>
      </c>
      <c r="R1477" s="649">
        <v>1.0</v>
      </c>
      <c r="S1477" s="649">
        <v>-1.0</v>
      </c>
      <c r="T1477" s="649">
        <v>22.176</v>
      </c>
      <c r="U1477" s="649">
        <v>22.302</v>
      </c>
      <c r="V1477" s="649">
        <v>22.303</v>
      </c>
    </row>
    <row r="1478">
      <c r="A1478" s="649">
        <v>4020.0</v>
      </c>
      <c r="B1478" s="649">
        <v>0.0</v>
      </c>
      <c r="C1478" s="649">
        <v>10.537</v>
      </c>
      <c r="D1478" s="649">
        <v>4.637</v>
      </c>
      <c r="E1478" s="649">
        <v>16.44</v>
      </c>
      <c r="F1478" s="649">
        <v>14.0</v>
      </c>
      <c r="G1478" s="649">
        <v>2.825</v>
      </c>
      <c r="H1478" s="649">
        <v>1.01</v>
      </c>
      <c r="I1478" s="649">
        <v>9.804</v>
      </c>
      <c r="J1478" s="649">
        <v>22.176</v>
      </c>
      <c r="K1478" s="649">
        <v>1.0</v>
      </c>
      <c r="L1478" s="649">
        <v>-1.0</v>
      </c>
      <c r="M1478" s="649">
        <v>-1.0</v>
      </c>
      <c r="N1478" s="649">
        <v>-1.0</v>
      </c>
      <c r="O1478" s="649">
        <v>-1.0</v>
      </c>
      <c r="P1478" s="649">
        <v>-1.0</v>
      </c>
      <c r="Q1478" s="649">
        <v>1.0</v>
      </c>
      <c r="R1478" s="649">
        <v>1.0</v>
      </c>
      <c r="S1478" s="649">
        <v>-1.0</v>
      </c>
      <c r="T1478" s="649">
        <v>22.435</v>
      </c>
      <c r="U1478" s="649">
        <v>22.436</v>
      </c>
      <c r="V1478" s="649">
        <v>22.707</v>
      </c>
    </row>
    <row r="1479">
      <c r="A1479" s="649">
        <v>4021.0</v>
      </c>
      <c r="B1479" s="649">
        <v>0.0</v>
      </c>
      <c r="C1479" s="649">
        <v>10.533</v>
      </c>
      <c r="D1479" s="649">
        <v>4.637</v>
      </c>
      <c r="E1479" s="649">
        <v>16.44</v>
      </c>
      <c r="F1479" s="649">
        <v>14.0</v>
      </c>
      <c r="G1479" s="649">
        <v>1.257</v>
      </c>
      <c r="H1479" s="649">
        <v>1.01</v>
      </c>
      <c r="I1479" s="649">
        <v>19.243</v>
      </c>
      <c r="J1479" s="649">
        <v>22.654</v>
      </c>
      <c r="K1479" s="649">
        <v>-1.001</v>
      </c>
      <c r="L1479" s="649">
        <v>-1.0</v>
      </c>
      <c r="M1479" s="649">
        <v>-1.0</v>
      </c>
      <c r="N1479" s="649">
        <v>-1.0</v>
      </c>
      <c r="O1479" s="649">
        <v>1.0</v>
      </c>
      <c r="P1479" s="649">
        <v>-1.0</v>
      </c>
      <c r="Q1479" s="649">
        <v>-1.0</v>
      </c>
      <c r="R1479" s="649">
        <v>1.0</v>
      </c>
      <c r="S1479" s="649">
        <v>-1.0</v>
      </c>
      <c r="T1479" s="649">
        <v>22.729</v>
      </c>
      <c r="U1479" s="649">
        <v>22.752</v>
      </c>
      <c r="V1479" s="649">
        <v>22.729</v>
      </c>
    </row>
    <row r="1480">
      <c r="A1480" s="649">
        <v>4023.0</v>
      </c>
      <c r="B1480" s="649">
        <v>0.0</v>
      </c>
      <c r="C1480" s="649">
        <v>10.536</v>
      </c>
      <c r="D1480" s="649">
        <v>4.637</v>
      </c>
      <c r="E1480" s="649">
        <v>16.44</v>
      </c>
      <c r="F1480" s="649">
        <v>14.0</v>
      </c>
      <c r="G1480" s="649">
        <v>0.713</v>
      </c>
      <c r="H1480" s="649">
        <v>1.01</v>
      </c>
      <c r="I1480" s="649">
        <v>37.02</v>
      </c>
      <c r="J1480" s="649">
        <v>25.145</v>
      </c>
      <c r="K1480" s="649">
        <v>0.998</v>
      </c>
      <c r="L1480" s="649">
        <v>-1.0</v>
      </c>
      <c r="M1480" s="649">
        <v>-1.0</v>
      </c>
      <c r="N1480" s="649">
        <v>-1.0</v>
      </c>
      <c r="O1480" s="649">
        <v>-1.0</v>
      </c>
      <c r="P1480" s="649">
        <v>-1.0</v>
      </c>
      <c r="Q1480" s="649">
        <v>5.0</v>
      </c>
      <c r="R1480" s="649">
        <v>1.0</v>
      </c>
      <c r="S1480" s="649">
        <v>-1.0</v>
      </c>
      <c r="T1480" s="649">
        <v>25.118</v>
      </c>
      <c r="U1480" s="649">
        <v>25.202</v>
      </c>
      <c r="V1480" s="649">
        <v>25.178</v>
      </c>
    </row>
    <row r="1481">
      <c r="A1481" s="649">
        <v>4024.0</v>
      </c>
      <c r="B1481" s="649">
        <v>0.0</v>
      </c>
      <c r="C1481" s="649">
        <v>10.539</v>
      </c>
      <c r="D1481" s="649">
        <v>4.637</v>
      </c>
      <c r="E1481" s="649">
        <v>16.44</v>
      </c>
      <c r="F1481" s="649">
        <v>14.0</v>
      </c>
      <c r="G1481" s="649">
        <v>0.406</v>
      </c>
      <c r="H1481" s="649">
        <v>26.98</v>
      </c>
      <c r="I1481" s="649">
        <v>28.778</v>
      </c>
      <c r="J1481" s="649">
        <v>11.293</v>
      </c>
      <c r="K1481" s="649">
        <v>0.993</v>
      </c>
      <c r="L1481" s="649">
        <v>-1.0</v>
      </c>
      <c r="M1481" s="649">
        <v>-1.0</v>
      </c>
      <c r="N1481" s="649">
        <v>-1.0</v>
      </c>
      <c r="O1481" s="649">
        <v>-1.0</v>
      </c>
      <c r="P1481" s="649">
        <v>-1.0</v>
      </c>
      <c r="Q1481" s="649">
        <v>1.0</v>
      </c>
      <c r="R1481" s="649">
        <v>1.0</v>
      </c>
      <c r="S1481" s="649">
        <v>-1.0</v>
      </c>
      <c r="T1481" s="649">
        <v>11.24</v>
      </c>
      <c r="U1481" s="649">
        <v>11.33</v>
      </c>
      <c r="V1481" s="649">
        <v>11.306</v>
      </c>
    </row>
    <row r="1482">
      <c r="A1482" s="649">
        <v>4033.0</v>
      </c>
      <c r="B1482" s="649">
        <v>0.0</v>
      </c>
      <c r="C1482" s="649">
        <v>10.539</v>
      </c>
      <c r="D1482" s="649">
        <v>4.637</v>
      </c>
      <c r="E1482" s="649">
        <v>16.44</v>
      </c>
      <c r="F1482" s="649">
        <v>14.0</v>
      </c>
      <c r="G1482" s="649">
        <v>0.786</v>
      </c>
      <c r="H1482" s="649">
        <v>0.0</v>
      </c>
      <c r="I1482" s="649">
        <v>29.535</v>
      </c>
      <c r="J1482" s="649">
        <v>23.22</v>
      </c>
      <c r="K1482" s="649">
        <v>0.991</v>
      </c>
      <c r="L1482" s="649">
        <v>-1.0</v>
      </c>
      <c r="M1482" s="649">
        <v>-1.0</v>
      </c>
      <c r="N1482" s="649">
        <v>-1.0</v>
      </c>
      <c r="O1482" s="649">
        <v>-1.0</v>
      </c>
      <c r="P1482" s="649">
        <v>-1.0</v>
      </c>
      <c r="Q1482" s="649">
        <v>1.0</v>
      </c>
      <c r="R1482" s="649">
        <v>1.0</v>
      </c>
      <c r="S1482" s="649">
        <v>-1.0</v>
      </c>
      <c r="T1482" s="649">
        <v>23.267</v>
      </c>
      <c r="U1482" s="649">
        <v>23.286</v>
      </c>
      <c r="V1482" s="649">
        <v>23.221</v>
      </c>
    </row>
    <row r="1483">
      <c r="A1483" s="649">
        <v>4034.0</v>
      </c>
      <c r="B1483" s="649">
        <v>0.0</v>
      </c>
      <c r="C1483" s="649">
        <v>10.538</v>
      </c>
      <c r="D1483" s="649">
        <v>4.637</v>
      </c>
      <c r="E1483" s="649">
        <v>16.44</v>
      </c>
      <c r="F1483" s="649">
        <v>14.0</v>
      </c>
      <c r="G1483" s="649">
        <v>0.397</v>
      </c>
      <c r="H1483" s="649">
        <v>26.98</v>
      </c>
      <c r="I1483" s="649">
        <v>19.538</v>
      </c>
      <c r="J1483" s="649">
        <v>7.755</v>
      </c>
      <c r="K1483" s="649">
        <v>0.999</v>
      </c>
      <c r="L1483" s="649">
        <v>-1.0</v>
      </c>
      <c r="M1483" s="649">
        <v>-1.0</v>
      </c>
      <c r="N1483" s="649">
        <v>-1.0</v>
      </c>
      <c r="O1483" s="649">
        <v>-1.0</v>
      </c>
      <c r="P1483" s="649">
        <v>-1.0</v>
      </c>
      <c r="Q1483" s="649">
        <v>1.0</v>
      </c>
      <c r="R1483" s="649">
        <v>1.0</v>
      </c>
      <c r="S1483" s="649">
        <v>-1.0</v>
      </c>
      <c r="T1483" s="649">
        <v>7.777</v>
      </c>
      <c r="U1483" s="649">
        <v>7.785</v>
      </c>
      <c r="V1483" s="649">
        <v>7.755</v>
      </c>
    </row>
    <row r="1484">
      <c r="A1484" s="649">
        <v>4035.0</v>
      </c>
      <c r="B1484" s="649">
        <v>0.0</v>
      </c>
      <c r="C1484" s="649">
        <v>10.538</v>
      </c>
      <c r="D1484" s="649">
        <v>4.637</v>
      </c>
      <c r="E1484" s="649">
        <v>16.44</v>
      </c>
      <c r="F1484" s="649">
        <v>14.0</v>
      </c>
      <c r="G1484" s="649">
        <v>1.406</v>
      </c>
      <c r="H1484" s="649">
        <v>26.98</v>
      </c>
      <c r="I1484" s="649">
        <v>19.554</v>
      </c>
      <c r="J1484" s="649">
        <v>23.843</v>
      </c>
      <c r="K1484" s="649">
        <v>0.998</v>
      </c>
      <c r="L1484" s="649">
        <v>-1.0</v>
      </c>
      <c r="M1484" s="649">
        <v>-1.0</v>
      </c>
      <c r="N1484" s="649">
        <v>-1.0</v>
      </c>
      <c r="O1484" s="649">
        <v>-1.0</v>
      </c>
      <c r="P1484" s="649">
        <v>-1.0</v>
      </c>
      <c r="Q1484" s="649">
        <v>1.0</v>
      </c>
      <c r="R1484" s="649">
        <v>1.0</v>
      </c>
      <c r="S1484" s="649">
        <v>-1.0</v>
      </c>
      <c r="T1484" s="649">
        <v>23.974</v>
      </c>
      <c r="U1484" s="649">
        <v>23.981</v>
      </c>
      <c r="V1484" s="649">
        <v>24.018</v>
      </c>
    </row>
    <row r="1485">
      <c r="A1485" s="649">
        <v>4036.0</v>
      </c>
      <c r="B1485" s="649">
        <v>0.0</v>
      </c>
      <c r="C1485" s="649">
        <v>10.539</v>
      </c>
      <c r="D1485" s="649">
        <v>4.637</v>
      </c>
      <c r="E1485" s="649">
        <v>16.44</v>
      </c>
      <c r="F1485" s="649">
        <v>14.0</v>
      </c>
      <c r="G1485" s="649">
        <v>2.464</v>
      </c>
      <c r="H1485" s="649">
        <v>2.01</v>
      </c>
      <c r="I1485" s="649">
        <v>11.768</v>
      </c>
      <c r="J1485" s="649">
        <v>13.998</v>
      </c>
      <c r="K1485" s="649">
        <v>0.994</v>
      </c>
      <c r="L1485" s="649">
        <v>-1.0</v>
      </c>
      <c r="M1485" s="649">
        <v>-1.0</v>
      </c>
      <c r="N1485" s="649">
        <v>-1.0</v>
      </c>
      <c r="O1485" s="649">
        <v>-1.0</v>
      </c>
      <c r="P1485" s="649">
        <v>-1.0</v>
      </c>
      <c r="Q1485" s="649">
        <v>1.0</v>
      </c>
      <c r="R1485" s="649">
        <v>1.0</v>
      </c>
      <c r="S1485" s="649">
        <v>-1.0</v>
      </c>
      <c r="T1485" s="649">
        <v>14.326</v>
      </c>
      <c r="U1485" s="649">
        <v>14.38</v>
      </c>
      <c r="V1485" s="649">
        <v>15.183</v>
      </c>
    </row>
    <row r="1486">
      <c r="A1486" s="649">
        <v>4037.0</v>
      </c>
      <c r="B1486" s="649">
        <v>0.0</v>
      </c>
      <c r="C1486" s="649">
        <v>10.538</v>
      </c>
      <c r="D1486" s="649">
        <v>4.637</v>
      </c>
      <c r="E1486" s="649">
        <v>16.44</v>
      </c>
      <c r="F1486" s="649">
        <v>14.0</v>
      </c>
      <c r="G1486" s="649">
        <v>3.702</v>
      </c>
      <c r="H1486" s="649">
        <v>2.01</v>
      </c>
      <c r="I1486" s="649">
        <v>11.909</v>
      </c>
      <c r="J1486" s="649">
        <v>40.399</v>
      </c>
      <c r="K1486" s="649">
        <v>0.993</v>
      </c>
      <c r="L1486" s="649">
        <v>-1.0</v>
      </c>
      <c r="M1486" s="649">
        <v>-1.0</v>
      </c>
      <c r="N1486" s="649">
        <v>-1.0</v>
      </c>
      <c r="O1486" s="649">
        <v>-1.0</v>
      </c>
      <c r="P1486" s="649">
        <v>-1.0</v>
      </c>
      <c r="Q1486" s="649">
        <v>1.0</v>
      </c>
      <c r="R1486" s="649">
        <v>1.0</v>
      </c>
      <c r="S1486" s="649">
        <v>-1.0</v>
      </c>
      <c r="T1486" s="649">
        <v>40.567</v>
      </c>
      <c r="U1486" s="649">
        <v>40.67</v>
      </c>
      <c r="V1486" s="649">
        <v>40.69</v>
      </c>
    </row>
    <row r="1487">
      <c r="A1487" s="649">
        <v>4038.0</v>
      </c>
      <c r="B1487" s="649">
        <v>0.0</v>
      </c>
      <c r="C1487" s="649">
        <v>10.538</v>
      </c>
      <c r="D1487" s="649">
        <v>4.637</v>
      </c>
      <c r="E1487" s="649">
        <v>16.44</v>
      </c>
      <c r="F1487" s="649">
        <v>14.0</v>
      </c>
      <c r="G1487" s="649">
        <v>3.853</v>
      </c>
      <c r="H1487" s="649">
        <v>2.01</v>
      </c>
      <c r="I1487" s="649">
        <v>11.73</v>
      </c>
      <c r="J1487" s="649">
        <v>36.408</v>
      </c>
      <c r="K1487" s="649">
        <v>0.989</v>
      </c>
      <c r="L1487" s="649">
        <v>-1.0</v>
      </c>
      <c r="M1487" s="649">
        <v>-1.0</v>
      </c>
      <c r="N1487" s="649">
        <v>-1.0</v>
      </c>
      <c r="O1487" s="649">
        <v>-1.0</v>
      </c>
      <c r="P1487" s="649">
        <v>-1.0</v>
      </c>
      <c r="Q1487" s="649">
        <v>1.0</v>
      </c>
      <c r="R1487" s="649">
        <v>1.0</v>
      </c>
      <c r="S1487" s="649">
        <v>-1.0</v>
      </c>
      <c r="T1487" s="649">
        <v>36.75</v>
      </c>
      <c r="U1487" s="649">
        <v>36.76</v>
      </c>
      <c r="V1487" s="649">
        <v>37.107</v>
      </c>
    </row>
    <row r="1488">
      <c r="A1488" s="649">
        <v>4039.0</v>
      </c>
      <c r="B1488" s="649">
        <v>0.0</v>
      </c>
      <c r="C1488" s="649">
        <v>10.538</v>
      </c>
      <c r="D1488" s="649">
        <v>4.637</v>
      </c>
      <c r="E1488" s="649">
        <v>16.44</v>
      </c>
      <c r="F1488" s="649">
        <v>14.0</v>
      </c>
      <c r="G1488" s="649">
        <v>3.752</v>
      </c>
      <c r="H1488" s="649">
        <v>2.01</v>
      </c>
      <c r="I1488" s="649">
        <v>11.812</v>
      </c>
      <c r="J1488" s="649">
        <v>37.597</v>
      </c>
      <c r="K1488" s="649">
        <v>0.994</v>
      </c>
      <c r="L1488" s="649">
        <v>-1.0</v>
      </c>
      <c r="M1488" s="649">
        <v>-1.0</v>
      </c>
      <c r="N1488" s="649">
        <v>-1.0</v>
      </c>
      <c r="O1488" s="649">
        <v>-1.0</v>
      </c>
      <c r="P1488" s="649">
        <v>-1.0</v>
      </c>
      <c r="Q1488" s="649">
        <v>1.0</v>
      </c>
      <c r="R1488" s="649">
        <v>1.0</v>
      </c>
      <c r="S1488" s="649">
        <v>-1.0</v>
      </c>
      <c r="T1488" s="649">
        <v>37.848</v>
      </c>
      <c r="U1488" s="649">
        <v>37.915</v>
      </c>
      <c r="V1488" s="649">
        <v>38.133</v>
      </c>
    </row>
    <row r="1489">
      <c r="A1489" s="649">
        <v>4040.0</v>
      </c>
      <c r="B1489" s="649">
        <v>0.0</v>
      </c>
      <c r="C1489" s="649">
        <v>10.537</v>
      </c>
      <c r="D1489" s="649">
        <v>4.637</v>
      </c>
      <c r="E1489" s="649">
        <v>16.44</v>
      </c>
      <c r="F1489" s="649">
        <v>14.0</v>
      </c>
      <c r="G1489" s="649">
        <v>3.515</v>
      </c>
      <c r="H1489" s="649">
        <v>2.01</v>
      </c>
      <c r="I1489" s="649">
        <v>11.736</v>
      </c>
      <c r="J1489" s="649">
        <v>38.504</v>
      </c>
      <c r="K1489" s="649">
        <v>0.995</v>
      </c>
      <c r="L1489" s="649">
        <v>-1.0</v>
      </c>
      <c r="M1489" s="649">
        <v>-1.0</v>
      </c>
      <c r="N1489" s="649">
        <v>-1.0</v>
      </c>
      <c r="O1489" s="649">
        <v>-1.0</v>
      </c>
      <c r="P1489" s="649">
        <v>-1.0</v>
      </c>
      <c r="Q1489" s="649">
        <v>1.0</v>
      </c>
      <c r="R1489" s="649">
        <v>1.0</v>
      </c>
      <c r="S1489" s="649">
        <v>-1.0</v>
      </c>
      <c r="T1489" s="649">
        <v>38.522</v>
      </c>
      <c r="U1489" s="649">
        <v>38.736</v>
      </c>
      <c r="V1489" s="649">
        <v>38.729</v>
      </c>
    </row>
    <row r="1490">
      <c r="A1490" s="649">
        <v>4041.0</v>
      </c>
      <c r="B1490" s="649">
        <v>0.0</v>
      </c>
      <c r="C1490" s="649">
        <v>10.537</v>
      </c>
      <c r="D1490" s="649">
        <v>4.637</v>
      </c>
      <c r="E1490" s="649">
        <v>16.44</v>
      </c>
      <c r="F1490" s="649">
        <v>14.0</v>
      </c>
      <c r="G1490" s="649">
        <v>3.687</v>
      </c>
      <c r="H1490" s="649">
        <v>2.01</v>
      </c>
      <c r="I1490" s="649">
        <v>11.739</v>
      </c>
      <c r="J1490" s="649">
        <v>39.806</v>
      </c>
      <c r="K1490" s="649">
        <v>0.993</v>
      </c>
      <c r="L1490" s="649">
        <v>-1.0</v>
      </c>
      <c r="M1490" s="649">
        <v>-1.0</v>
      </c>
      <c r="N1490" s="649">
        <v>-1.0</v>
      </c>
      <c r="O1490" s="649">
        <v>-1.0</v>
      </c>
      <c r="P1490" s="649">
        <v>-1.0</v>
      </c>
      <c r="Q1490" s="649">
        <v>1.0</v>
      </c>
      <c r="R1490" s="649">
        <v>1.0</v>
      </c>
      <c r="S1490" s="649">
        <v>-1.0</v>
      </c>
      <c r="T1490" s="649">
        <v>39.938</v>
      </c>
      <c r="U1490" s="649">
        <v>40.031</v>
      </c>
      <c r="V1490" s="649">
        <v>40.09</v>
      </c>
    </row>
    <row r="1491">
      <c r="A1491" s="649">
        <v>4042.0</v>
      </c>
      <c r="B1491" s="649">
        <v>0.0</v>
      </c>
      <c r="C1491" s="649">
        <v>10.537</v>
      </c>
      <c r="D1491" s="649">
        <v>4.637</v>
      </c>
      <c r="E1491" s="649">
        <v>16.44</v>
      </c>
      <c r="F1491" s="649">
        <v>14.0</v>
      </c>
      <c r="G1491" s="649">
        <v>2.089</v>
      </c>
      <c r="H1491" s="649">
        <v>2.01</v>
      </c>
      <c r="I1491" s="649">
        <v>11.768</v>
      </c>
      <c r="J1491" s="649">
        <v>22.716</v>
      </c>
      <c r="K1491" s="649">
        <v>0.997</v>
      </c>
      <c r="L1491" s="649">
        <v>-1.0</v>
      </c>
      <c r="M1491" s="649">
        <v>-1.0</v>
      </c>
      <c r="N1491" s="649">
        <v>-1.0</v>
      </c>
      <c r="O1491" s="649">
        <v>-1.0</v>
      </c>
      <c r="P1491" s="649">
        <v>-1.0</v>
      </c>
      <c r="Q1491" s="649">
        <v>1.0</v>
      </c>
      <c r="R1491" s="649">
        <v>1.0</v>
      </c>
      <c r="S1491" s="649">
        <v>-1.0</v>
      </c>
      <c r="T1491" s="649">
        <v>22.808</v>
      </c>
      <c r="U1491" s="649">
        <v>22.835</v>
      </c>
      <c r="V1491" s="649">
        <v>22.87</v>
      </c>
    </row>
    <row r="1492">
      <c r="A1492" s="649">
        <v>4043.0</v>
      </c>
      <c r="B1492" s="649">
        <v>0.0</v>
      </c>
      <c r="C1492" s="649">
        <v>10.537</v>
      </c>
      <c r="D1492" s="649">
        <v>4.637</v>
      </c>
      <c r="E1492" s="649">
        <v>16.44</v>
      </c>
      <c r="F1492" s="649">
        <v>14.0</v>
      </c>
      <c r="G1492" s="649">
        <v>3.432</v>
      </c>
      <c r="H1492" s="649">
        <v>2.01</v>
      </c>
      <c r="I1492" s="649">
        <v>11.557</v>
      </c>
      <c r="J1492" s="649">
        <v>35.373</v>
      </c>
      <c r="K1492" s="649">
        <v>0.996</v>
      </c>
      <c r="L1492" s="649">
        <v>-1.0</v>
      </c>
      <c r="M1492" s="649">
        <v>-1.0</v>
      </c>
      <c r="N1492" s="649">
        <v>-1.0</v>
      </c>
      <c r="O1492" s="649">
        <v>-1.0</v>
      </c>
      <c r="P1492" s="649">
        <v>-1.0</v>
      </c>
      <c r="Q1492" s="649">
        <v>1.0</v>
      </c>
      <c r="R1492" s="649">
        <v>1.0</v>
      </c>
      <c r="S1492" s="649">
        <v>-1.0</v>
      </c>
      <c r="T1492" s="649">
        <v>35.611</v>
      </c>
      <c r="U1492" s="649">
        <v>35.606</v>
      </c>
      <c r="V1492" s="649">
        <v>35.72</v>
      </c>
    </row>
    <row r="1493">
      <c r="A1493" s="649">
        <v>4044.0</v>
      </c>
      <c r="B1493" s="649">
        <v>0.0</v>
      </c>
      <c r="C1493" s="649">
        <v>10.537</v>
      </c>
      <c r="D1493" s="649">
        <v>4.637</v>
      </c>
      <c r="E1493" s="649">
        <v>16.44</v>
      </c>
      <c r="F1493" s="649">
        <v>14.0</v>
      </c>
      <c r="G1493" s="649">
        <v>2.296</v>
      </c>
      <c r="H1493" s="649">
        <v>2.01</v>
      </c>
      <c r="I1493" s="649">
        <v>7.798</v>
      </c>
      <c r="J1493" s="649">
        <v>16.051</v>
      </c>
      <c r="K1493" s="649">
        <v>0.999</v>
      </c>
      <c r="L1493" s="649">
        <v>-1.0</v>
      </c>
      <c r="M1493" s="649">
        <v>-1.0</v>
      </c>
      <c r="N1493" s="649">
        <v>-1.0</v>
      </c>
      <c r="O1493" s="649">
        <v>-1.0</v>
      </c>
      <c r="P1493" s="649">
        <v>-1.0</v>
      </c>
      <c r="Q1493" s="649">
        <v>1.0</v>
      </c>
      <c r="R1493" s="649">
        <v>1.0</v>
      </c>
      <c r="S1493" s="649">
        <v>-1.0</v>
      </c>
      <c r="T1493" s="649">
        <v>16.236</v>
      </c>
      <c r="U1493" s="649">
        <v>16.223</v>
      </c>
      <c r="V1493" s="649">
        <v>16.277</v>
      </c>
    </row>
    <row r="1494">
      <c r="A1494" s="649">
        <v>4045.0</v>
      </c>
      <c r="B1494" s="649">
        <v>0.0</v>
      </c>
      <c r="C1494" s="649">
        <v>10.537</v>
      </c>
      <c r="D1494" s="649">
        <v>4.637</v>
      </c>
      <c r="E1494" s="649">
        <v>16.44</v>
      </c>
      <c r="F1494" s="649">
        <v>14.0</v>
      </c>
      <c r="G1494" s="649">
        <v>2.433</v>
      </c>
      <c r="H1494" s="649">
        <v>2.01</v>
      </c>
      <c r="I1494" s="649">
        <v>5.11</v>
      </c>
      <c r="J1494" s="649">
        <v>11.524</v>
      </c>
      <c r="K1494" s="649">
        <v>1.0</v>
      </c>
      <c r="L1494" s="649">
        <v>-1.0</v>
      </c>
      <c r="M1494" s="649">
        <v>-1.0</v>
      </c>
      <c r="N1494" s="649">
        <v>-1.0</v>
      </c>
      <c r="O1494" s="649">
        <v>-1.0</v>
      </c>
      <c r="P1494" s="649">
        <v>-1.0</v>
      </c>
      <c r="Q1494" s="649">
        <v>1.0</v>
      </c>
      <c r="R1494" s="649">
        <v>1.0</v>
      </c>
      <c r="S1494" s="649">
        <v>-1.0</v>
      </c>
      <c r="T1494" s="649">
        <v>11.684</v>
      </c>
      <c r="U1494" s="649">
        <v>11.673</v>
      </c>
      <c r="V1494" s="649">
        <v>11.696</v>
      </c>
    </row>
    <row r="1495">
      <c r="A1495" s="649">
        <v>4048.0</v>
      </c>
      <c r="B1495" s="649">
        <v>0.0</v>
      </c>
      <c r="C1495" s="649">
        <v>10.538</v>
      </c>
      <c r="D1495" s="649">
        <v>5.878</v>
      </c>
      <c r="E1495" s="649">
        <v>16.48</v>
      </c>
      <c r="F1495" s="649">
        <v>16.53</v>
      </c>
      <c r="G1495" s="649">
        <v>3.852</v>
      </c>
      <c r="H1495" s="649">
        <v>1.01</v>
      </c>
      <c r="I1495" s="650" t="s">
        <v>1205</v>
      </c>
      <c r="J1495" s="649">
        <v>0.998</v>
      </c>
      <c r="K1495" s="649">
        <v>-1.0</v>
      </c>
      <c r="L1495" s="649">
        <v>-1.0</v>
      </c>
      <c r="M1495" s="649">
        <v>-1.0</v>
      </c>
      <c r="N1495" s="649">
        <v>-1.0</v>
      </c>
      <c r="O1495" s="649">
        <v>-1.0</v>
      </c>
      <c r="P1495" s="649">
        <v>1.0</v>
      </c>
      <c r="Q1495" s="649">
        <v>1.0</v>
      </c>
      <c r="R1495" s="650" t="s">
        <v>1206</v>
      </c>
      <c r="U1495" s="651"/>
      <c r="V1495" s="651"/>
    </row>
    <row r="1496">
      <c r="A1496" s="649">
        <v>4049.0</v>
      </c>
      <c r="B1496" s="649">
        <v>0.0</v>
      </c>
      <c r="C1496" s="649">
        <v>10.538</v>
      </c>
      <c r="D1496" s="649">
        <v>5.878</v>
      </c>
      <c r="E1496" s="649">
        <v>16.48</v>
      </c>
      <c r="F1496" s="649">
        <v>16.72</v>
      </c>
      <c r="G1496" s="649">
        <v>3.989</v>
      </c>
      <c r="H1496" s="649">
        <v>1.01</v>
      </c>
      <c r="I1496" s="650" t="s">
        <v>1207</v>
      </c>
      <c r="J1496" s="649">
        <v>0.001</v>
      </c>
      <c r="K1496" s="649">
        <v>-1.0</v>
      </c>
      <c r="L1496" s="649">
        <v>-1.0</v>
      </c>
      <c r="M1496" s="649">
        <v>-1.0</v>
      </c>
      <c r="N1496" s="649">
        <v>-1.0</v>
      </c>
      <c r="O1496" s="649">
        <v>-1.0</v>
      </c>
      <c r="P1496" s="649">
        <v>1.0</v>
      </c>
      <c r="Q1496" s="649">
        <v>1.0</v>
      </c>
      <c r="R1496" s="650" t="s">
        <v>1208</v>
      </c>
      <c r="U1496" s="651"/>
      <c r="V1496" s="651"/>
    </row>
    <row r="1497">
      <c r="A1497" s="649">
        <v>4050.0</v>
      </c>
      <c r="B1497" s="649">
        <v>0.0</v>
      </c>
      <c r="C1497" s="649">
        <v>10.538</v>
      </c>
      <c r="D1497" s="649">
        <v>5.878</v>
      </c>
      <c r="E1497" s="649">
        <v>16.48</v>
      </c>
      <c r="F1497" s="649">
        <v>16.72</v>
      </c>
      <c r="G1497" s="649">
        <v>3.72</v>
      </c>
      <c r="H1497" s="649">
        <v>1.01</v>
      </c>
      <c r="I1497" s="650" t="s">
        <v>1209</v>
      </c>
      <c r="J1497" s="649">
        <v>0.993</v>
      </c>
      <c r="K1497" s="649">
        <v>-1.0</v>
      </c>
      <c r="L1497" s="649">
        <v>-1.0</v>
      </c>
      <c r="M1497" s="649">
        <v>-1.0</v>
      </c>
      <c r="N1497" s="649">
        <v>-1.0</v>
      </c>
      <c r="O1497" s="649">
        <v>-1.0</v>
      </c>
      <c r="P1497" s="649">
        <v>1.0</v>
      </c>
      <c r="Q1497" s="649">
        <v>1.0</v>
      </c>
      <c r="R1497" s="650" t="s">
        <v>1210</v>
      </c>
      <c r="U1497" s="651"/>
      <c r="V1497" s="651"/>
    </row>
    <row r="1498">
      <c r="A1498" s="649">
        <v>4051.0</v>
      </c>
      <c r="B1498" s="649">
        <v>0.0</v>
      </c>
      <c r="C1498" s="649">
        <v>10.538</v>
      </c>
      <c r="D1498" s="649">
        <v>5.878</v>
      </c>
      <c r="E1498" s="649">
        <v>16.48</v>
      </c>
      <c r="F1498" s="649">
        <v>16.72</v>
      </c>
      <c r="G1498" s="649">
        <v>4.146</v>
      </c>
      <c r="H1498" s="649">
        <v>1.01</v>
      </c>
      <c r="I1498" s="650" t="s">
        <v>1211</v>
      </c>
      <c r="J1498" s="649">
        <v>0.998</v>
      </c>
      <c r="K1498" s="649">
        <v>-1.0</v>
      </c>
      <c r="L1498" s="649">
        <v>-1.0</v>
      </c>
      <c r="M1498" s="649">
        <v>-1.0</v>
      </c>
      <c r="N1498" s="649">
        <v>-1.0</v>
      </c>
      <c r="O1498" s="649">
        <v>-1.0</v>
      </c>
      <c r="P1498" s="649">
        <v>1.0</v>
      </c>
      <c r="Q1498" s="649">
        <v>1.0</v>
      </c>
      <c r="R1498" s="650" t="s">
        <v>1212</v>
      </c>
      <c r="U1498" s="651"/>
      <c r="V1498" s="651"/>
    </row>
    <row r="1499">
      <c r="A1499" s="649">
        <v>4052.0</v>
      </c>
      <c r="B1499" s="649">
        <v>0.0</v>
      </c>
      <c r="C1499" s="649">
        <v>10.538</v>
      </c>
      <c r="D1499" s="649">
        <v>5.878</v>
      </c>
      <c r="E1499" s="649">
        <v>16.48</v>
      </c>
      <c r="F1499" s="649">
        <v>16.72</v>
      </c>
      <c r="G1499" s="649">
        <v>3.825</v>
      </c>
      <c r="H1499" s="649">
        <v>1.01</v>
      </c>
      <c r="I1499" s="650" t="s">
        <v>1213</v>
      </c>
      <c r="J1499" s="649">
        <v>0.992</v>
      </c>
      <c r="K1499" s="649">
        <v>-1.0</v>
      </c>
      <c r="L1499" s="649">
        <v>-1.0</v>
      </c>
      <c r="M1499" s="649">
        <v>-1.0</v>
      </c>
      <c r="N1499" s="649">
        <v>-1.0</v>
      </c>
      <c r="O1499" s="649">
        <v>-1.0</v>
      </c>
      <c r="P1499" s="649">
        <v>1.0</v>
      </c>
      <c r="Q1499" s="649">
        <v>1.0</v>
      </c>
      <c r="R1499" s="650" t="s">
        <v>1214</v>
      </c>
      <c r="U1499" s="651"/>
      <c r="V1499" s="651"/>
    </row>
    <row r="1500">
      <c r="A1500" s="649">
        <v>4053.0</v>
      </c>
      <c r="B1500" s="649">
        <v>0.0</v>
      </c>
      <c r="C1500" s="649">
        <v>10.538</v>
      </c>
      <c r="D1500" s="649">
        <v>5.878</v>
      </c>
      <c r="E1500" s="649">
        <v>16.48</v>
      </c>
      <c r="F1500" s="649">
        <v>16.72</v>
      </c>
      <c r="G1500" s="649">
        <v>3.598</v>
      </c>
      <c r="H1500" s="649">
        <v>1.01</v>
      </c>
      <c r="I1500" s="650" t="s">
        <v>1215</v>
      </c>
      <c r="J1500" s="649">
        <v>0.998</v>
      </c>
      <c r="K1500" s="649">
        <v>-1.0</v>
      </c>
      <c r="L1500" s="649">
        <v>-1.0</v>
      </c>
      <c r="M1500" s="649">
        <v>-1.0</v>
      </c>
      <c r="N1500" s="649">
        <v>-1.0</v>
      </c>
      <c r="O1500" s="649">
        <v>-1.0</v>
      </c>
      <c r="P1500" s="649">
        <v>1.0</v>
      </c>
      <c r="Q1500" s="649">
        <v>1.0</v>
      </c>
      <c r="R1500" s="650" t="s">
        <v>1216</v>
      </c>
      <c r="U1500" s="651"/>
      <c r="V1500" s="651"/>
    </row>
    <row r="1501">
      <c r="A1501" s="649">
        <v>4054.0</v>
      </c>
      <c r="B1501" s="649">
        <v>0.0</v>
      </c>
      <c r="C1501" s="649">
        <v>10.538</v>
      </c>
      <c r="D1501" s="649">
        <v>5.878</v>
      </c>
      <c r="E1501" s="649">
        <v>16.48</v>
      </c>
      <c r="F1501" s="649">
        <v>16.72</v>
      </c>
      <c r="G1501" s="649">
        <v>0.638</v>
      </c>
      <c r="H1501" s="649">
        <v>1.01</v>
      </c>
      <c r="I1501" s="649">
        <v>38.018</v>
      </c>
      <c r="J1501" s="649">
        <v>21.506</v>
      </c>
      <c r="K1501" s="649">
        <v>0.998</v>
      </c>
      <c r="L1501" s="649">
        <v>-1.0</v>
      </c>
      <c r="M1501" s="649">
        <v>-1.0</v>
      </c>
      <c r="N1501" s="649">
        <v>-1.0</v>
      </c>
      <c r="O1501" s="649">
        <v>-1.0</v>
      </c>
      <c r="P1501" s="649">
        <v>-1.0</v>
      </c>
      <c r="Q1501" s="649">
        <v>1.0</v>
      </c>
      <c r="R1501" s="649">
        <v>1.0</v>
      </c>
      <c r="S1501" s="649">
        <v>-1.0</v>
      </c>
      <c r="T1501" s="649">
        <v>21.536</v>
      </c>
      <c r="U1501" s="649">
        <v>21.569</v>
      </c>
      <c r="V1501" s="649">
        <v>21.576</v>
      </c>
    </row>
    <row r="1502">
      <c r="A1502" s="649">
        <v>4055.0</v>
      </c>
      <c r="B1502" s="649">
        <v>0.0</v>
      </c>
      <c r="C1502" s="649">
        <v>10.538</v>
      </c>
      <c r="D1502" s="649">
        <v>5.878</v>
      </c>
      <c r="E1502" s="649">
        <v>16.48</v>
      </c>
      <c r="F1502" s="649">
        <v>16.72</v>
      </c>
      <c r="G1502" s="649">
        <v>3.599</v>
      </c>
      <c r="H1502" s="649">
        <v>1.01</v>
      </c>
      <c r="I1502" s="650" t="s">
        <v>1217</v>
      </c>
      <c r="J1502" s="649">
        <v>0.999</v>
      </c>
      <c r="K1502" s="649">
        <v>-1.0</v>
      </c>
      <c r="L1502" s="649">
        <v>-1.0</v>
      </c>
      <c r="M1502" s="649">
        <v>-1.0</v>
      </c>
      <c r="N1502" s="649">
        <v>-1.0</v>
      </c>
      <c r="O1502" s="649">
        <v>-1.0</v>
      </c>
      <c r="P1502" s="649">
        <v>1.0</v>
      </c>
      <c r="Q1502" s="649">
        <v>1.0</v>
      </c>
      <c r="R1502" s="650" t="s">
        <v>1218</v>
      </c>
      <c r="U1502" s="651"/>
      <c r="V1502" s="651"/>
    </row>
    <row r="1503">
      <c r="A1503" s="649">
        <v>4056.0</v>
      </c>
      <c r="B1503" s="649">
        <v>0.0</v>
      </c>
      <c r="C1503" s="649">
        <v>10.538</v>
      </c>
      <c r="D1503" s="649">
        <v>5.878</v>
      </c>
      <c r="E1503" s="649">
        <v>16.48</v>
      </c>
      <c r="F1503" s="649">
        <v>16.72</v>
      </c>
      <c r="G1503" s="649">
        <v>1.218</v>
      </c>
      <c r="H1503" s="649">
        <v>1.01</v>
      </c>
      <c r="I1503" s="649">
        <v>19.612</v>
      </c>
      <c r="J1503" s="649">
        <v>23.642</v>
      </c>
      <c r="K1503" s="649">
        <v>1.0</v>
      </c>
      <c r="L1503" s="649">
        <v>-1.0</v>
      </c>
      <c r="M1503" s="649">
        <v>-1.0</v>
      </c>
      <c r="N1503" s="649">
        <v>-1.0</v>
      </c>
      <c r="O1503" s="649">
        <v>-1.0</v>
      </c>
      <c r="P1503" s="649">
        <v>-1.0</v>
      </c>
      <c r="Q1503" s="649">
        <v>1.0</v>
      </c>
      <c r="R1503" s="649">
        <v>1.0</v>
      </c>
      <c r="S1503" s="649">
        <v>-1.0</v>
      </c>
      <c r="T1503" s="649">
        <v>23.745</v>
      </c>
      <c r="U1503" s="649">
        <v>23.742</v>
      </c>
      <c r="V1503" s="649">
        <v>23.654</v>
      </c>
    </row>
    <row r="1504">
      <c r="A1504" s="649">
        <v>4057.0</v>
      </c>
      <c r="B1504" s="649">
        <v>0.0</v>
      </c>
      <c r="C1504" s="649">
        <v>10.539</v>
      </c>
      <c r="D1504" s="649">
        <v>5.878</v>
      </c>
      <c r="E1504" s="649">
        <v>16.48</v>
      </c>
      <c r="F1504" s="649">
        <v>16.72</v>
      </c>
      <c r="G1504" s="649">
        <v>2.447</v>
      </c>
      <c r="H1504" s="649">
        <v>1.01</v>
      </c>
      <c r="I1504" s="649">
        <v>10.037</v>
      </c>
      <c r="J1504" s="649">
        <v>24.418</v>
      </c>
      <c r="K1504" s="649">
        <v>1.0</v>
      </c>
      <c r="L1504" s="649">
        <v>-1.0</v>
      </c>
      <c r="M1504" s="649">
        <v>-1.0</v>
      </c>
      <c r="N1504" s="649">
        <v>-1.0</v>
      </c>
      <c r="O1504" s="649">
        <v>-1.0</v>
      </c>
      <c r="P1504" s="649">
        <v>-1.0</v>
      </c>
      <c r="Q1504" s="649">
        <v>1.0</v>
      </c>
      <c r="R1504" s="649">
        <v>1.0</v>
      </c>
      <c r="S1504" s="649">
        <v>-1.0</v>
      </c>
      <c r="T1504" s="649">
        <v>24.593</v>
      </c>
      <c r="U1504" s="649">
        <v>24.575</v>
      </c>
      <c r="V1504" s="649">
        <v>24.433</v>
      </c>
    </row>
    <row r="1505">
      <c r="A1505" s="649">
        <v>4059.0</v>
      </c>
      <c r="B1505" s="649">
        <v>0.0</v>
      </c>
      <c r="C1505" s="649">
        <v>10.538</v>
      </c>
      <c r="D1505" s="649">
        <v>5.878</v>
      </c>
      <c r="E1505" s="649">
        <v>16.48</v>
      </c>
      <c r="F1505" s="649">
        <v>16.72</v>
      </c>
      <c r="G1505" s="649">
        <v>1.196</v>
      </c>
      <c r="H1505" s="649">
        <v>1.01</v>
      </c>
      <c r="I1505" s="649">
        <v>19.841</v>
      </c>
      <c r="J1505" s="649">
        <v>23.733</v>
      </c>
      <c r="K1505" s="649">
        <v>-1.0</v>
      </c>
      <c r="L1505" s="649">
        <v>-1.0</v>
      </c>
      <c r="M1505" s="649">
        <v>-1.0</v>
      </c>
      <c r="N1505" s="649">
        <v>-1.0</v>
      </c>
      <c r="O1505" s="649">
        <v>1.0</v>
      </c>
      <c r="P1505" s="649">
        <v>-1.0</v>
      </c>
      <c r="Q1505" s="649">
        <v>-1.0</v>
      </c>
      <c r="R1505" s="649">
        <v>1.0</v>
      </c>
      <c r="S1505" s="649">
        <v>-1.0</v>
      </c>
      <c r="T1505" s="649">
        <v>23.835</v>
      </c>
      <c r="U1505" s="649">
        <v>23.836</v>
      </c>
      <c r="V1505" s="649">
        <v>23.733</v>
      </c>
    </row>
    <row r="1506">
      <c r="A1506" s="649">
        <v>4060.0</v>
      </c>
      <c r="B1506" s="649">
        <v>0.0</v>
      </c>
      <c r="C1506" s="649">
        <v>10.538</v>
      </c>
      <c r="D1506" s="649">
        <v>5.878</v>
      </c>
      <c r="E1506" s="649">
        <v>16.48</v>
      </c>
      <c r="F1506" s="649">
        <v>16.72</v>
      </c>
      <c r="G1506" s="649">
        <v>1.261</v>
      </c>
      <c r="H1506" s="649">
        <v>1.01</v>
      </c>
      <c r="I1506" s="649">
        <v>19.404</v>
      </c>
      <c r="J1506" s="649">
        <v>24.008</v>
      </c>
      <c r="K1506" s="649">
        <v>-1.004</v>
      </c>
      <c r="L1506" s="649">
        <v>-1.0</v>
      </c>
      <c r="M1506" s="649">
        <v>-1.0</v>
      </c>
      <c r="N1506" s="649">
        <v>1.0</v>
      </c>
      <c r="O1506" s="649">
        <v>-1.0</v>
      </c>
      <c r="P1506" s="649">
        <v>-1.0</v>
      </c>
      <c r="Q1506" s="649">
        <v>-1.0</v>
      </c>
      <c r="R1506" s="649">
        <v>1.0</v>
      </c>
      <c r="S1506" s="649">
        <v>-1.0</v>
      </c>
      <c r="T1506" s="649">
        <v>24.122</v>
      </c>
      <c r="U1506" s="649">
        <v>24.122</v>
      </c>
      <c r="V1506" s="649">
        <v>24.033</v>
      </c>
    </row>
    <row r="1507">
      <c r="A1507" s="649">
        <v>4061.0</v>
      </c>
      <c r="B1507" s="649">
        <v>0.0</v>
      </c>
      <c r="C1507" s="649">
        <v>10.538</v>
      </c>
      <c r="D1507" s="649">
        <v>5.878</v>
      </c>
      <c r="E1507" s="649">
        <v>16.48</v>
      </c>
      <c r="F1507" s="649">
        <v>16.72</v>
      </c>
      <c r="G1507" s="649">
        <v>0.937</v>
      </c>
      <c r="H1507" s="649">
        <v>1.01</v>
      </c>
      <c r="I1507" s="649">
        <v>36.798</v>
      </c>
      <c r="J1507" s="649">
        <v>33.062</v>
      </c>
      <c r="K1507" s="649">
        <v>1.0</v>
      </c>
      <c r="L1507" s="649">
        <v>-1.0</v>
      </c>
      <c r="M1507" s="649">
        <v>-1.0</v>
      </c>
      <c r="N1507" s="649">
        <v>-1.0</v>
      </c>
      <c r="O1507" s="649">
        <v>-1.0</v>
      </c>
      <c r="P1507" s="649">
        <v>-1.0</v>
      </c>
      <c r="Q1507" s="649">
        <v>5.0</v>
      </c>
      <c r="R1507" s="649">
        <v>1.0</v>
      </c>
      <c r="S1507" s="649">
        <v>-1.0</v>
      </c>
      <c r="T1507" s="649">
        <v>33.122</v>
      </c>
      <c r="U1507" s="649">
        <v>33.143</v>
      </c>
      <c r="V1507" s="649">
        <v>33.098</v>
      </c>
    </row>
    <row r="1508">
      <c r="A1508" s="649">
        <v>4062.0</v>
      </c>
      <c r="B1508" s="649">
        <v>0.0</v>
      </c>
      <c r="C1508" s="649">
        <v>10.538</v>
      </c>
      <c r="D1508" s="649">
        <v>5.878</v>
      </c>
      <c r="E1508" s="649">
        <v>16.48</v>
      </c>
      <c r="F1508" s="649">
        <v>16.72</v>
      </c>
      <c r="G1508" s="649">
        <v>1.399</v>
      </c>
      <c r="H1508" s="649">
        <v>26.98</v>
      </c>
      <c r="I1508" s="649">
        <v>26.555</v>
      </c>
      <c r="J1508" s="649">
        <v>29.834</v>
      </c>
      <c r="K1508" s="649">
        <v>0.999</v>
      </c>
      <c r="L1508" s="649">
        <v>-1.0</v>
      </c>
      <c r="M1508" s="649">
        <v>-1.0</v>
      </c>
      <c r="N1508" s="649">
        <v>-1.0</v>
      </c>
      <c r="O1508" s="649">
        <v>-1.0</v>
      </c>
      <c r="P1508" s="649">
        <v>-1.0</v>
      </c>
      <c r="Q1508" s="649">
        <v>1.0</v>
      </c>
      <c r="R1508" s="649">
        <v>1.0</v>
      </c>
      <c r="S1508" s="649">
        <v>-1.0</v>
      </c>
      <c r="T1508" s="649">
        <v>29.992</v>
      </c>
      <c r="U1508" s="649">
        <v>30.001</v>
      </c>
      <c r="V1508" s="649">
        <v>30.097</v>
      </c>
    </row>
    <row r="1509">
      <c r="A1509" s="649">
        <v>4063.0</v>
      </c>
      <c r="B1509" s="649">
        <v>0.0</v>
      </c>
      <c r="C1509" s="649">
        <v>10.539</v>
      </c>
      <c r="D1509" s="649">
        <v>5.878</v>
      </c>
      <c r="E1509" s="649">
        <v>16.48</v>
      </c>
      <c r="F1509" s="649">
        <v>16.72</v>
      </c>
      <c r="G1509" s="649">
        <v>1.221</v>
      </c>
      <c r="H1509" s="649">
        <v>26.98</v>
      </c>
      <c r="I1509" s="649">
        <v>19.043</v>
      </c>
      <c r="J1509" s="649">
        <v>21.037</v>
      </c>
      <c r="K1509" s="649">
        <v>1.0</v>
      </c>
      <c r="L1509" s="649">
        <v>-1.0</v>
      </c>
      <c r="M1509" s="649">
        <v>-1.0</v>
      </c>
      <c r="N1509" s="649">
        <v>-1.0</v>
      </c>
      <c r="O1509" s="649">
        <v>-1.0</v>
      </c>
      <c r="P1509" s="649">
        <v>-1.0</v>
      </c>
      <c r="Q1509" s="649">
        <v>1.0</v>
      </c>
      <c r="R1509" s="649">
        <v>1.0</v>
      </c>
      <c r="S1509" s="649">
        <v>-1.0</v>
      </c>
      <c r="T1509" s="649">
        <v>21.127</v>
      </c>
      <c r="U1509" s="649">
        <v>21.157</v>
      </c>
      <c r="V1509" s="649">
        <v>21.15</v>
      </c>
    </row>
    <row r="1510">
      <c r="A1510" s="649">
        <v>4064.0</v>
      </c>
      <c r="B1510" s="649">
        <v>0.0</v>
      </c>
      <c r="C1510" s="649">
        <v>10.539</v>
      </c>
      <c r="D1510" s="649">
        <v>5.878</v>
      </c>
      <c r="E1510" s="649">
        <v>16.48</v>
      </c>
      <c r="F1510" s="649">
        <v>16.72</v>
      </c>
      <c r="G1510" s="649">
        <v>3.894</v>
      </c>
      <c r="H1510" s="649">
        <v>2.01</v>
      </c>
      <c r="I1510" s="649">
        <v>14.333</v>
      </c>
      <c r="J1510" s="649">
        <v>50.191</v>
      </c>
      <c r="K1510" s="649">
        <v>0.998</v>
      </c>
      <c r="L1510" s="649">
        <v>-1.0</v>
      </c>
      <c r="M1510" s="649">
        <v>-1.0</v>
      </c>
      <c r="N1510" s="649">
        <v>-1.0</v>
      </c>
      <c r="O1510" s="649">
        <v>-1.0</v>
      </c>
      <c r="P1510" s="649">
        <v>-1.0</v>
      </c>
      <c r="Q1510" s="649">
        <v>1.0</v>
      </c>
      <c r="R1510" s="649">
        <v>1.0</v>
      </c>
      <c r="S1510" s="649">
        <v>-1.0</v>
      </c>
      <c r="T1510" s="649">
        <v>50.574</v>
      </c>
      <c r="U1510" s="649">
        <v>50.51</v>
      </c>
      <c r="V1510" s="649">
        <v>50.569</v>
      </c>
    </row>
    <row r="1511">
      <c r="A1511" s="649">
        <v>4065.0</v>
      </c>
      <c r="B1511" s="649">
        <v>0.0</v>
      </c>
      <c r="C1511" s="649">
        <v>10.538</v>
      </c>
      <c r="D1511" s="649">
        <v>5.878</v>
      </c>
      <c r="E1511" s="649">
        <v>16.48</v>
      </c>
      <c r="F1511" s="649">
        <v>16.72</v>
      </c>
      <c r="G1511" s="649">
        <v>3.652</v>
      </c>
      <c r="H1511" s="649">
        <v>2.01</v>
      </c>
      <c r="I1511" s="649">
        <v>14.735</v>
      </c>
      <c r="J1511" s="649">
        <v>51.211</v>
      </c>
      <c r="K1511" s="649">
        <v>0.999</v>
      </c>
      <c r="L1511" s="649">
        <v>-1.0</v>
      </c>
      <c r="M1511" s="649">
        <v>-1.0</v>
      </c>
      <c r="N1511" s="649">
        <v>-1.0</v>
      </c>
      <c r="O1511" s="649">
        <v>-1.0</v>
      </c>
      <c r="P1511" s="649">
        <v>-1.0</v>
      </c>
      <c r="Q1511" s="649">
        <v>1.0</v>
      </c>
      <c r="R1511" s="649">
        <v>1.0</v>
      </c>
      <c r="S1511" s="649">
        <v>-1.0</v>
      </c>
      <c r="T1511" s="649">
        <v>51.547</v>
      </c>
      <c r="U1511" s="649">
        <v>51.492</v>
      </c>
      <c r="V1511" s="649">
        <v>51.381</v>
      </c>
    </row>
    <row r="1512">
      <c r="A1512" s="649">
        <v>4066.0</v>
      </c>
      <c r="B1512" s="649">
        <v>0.0</v>
      </c>
      <c r="C1512" s="649">
        <v>10.538</v>
      </c>
      <c r="D1512" s="649">
        <v>5.878</v>
      </c>
      <c r="E1512" s="649">
        <v>16.48</v>
      </c>
      <c r="F1512" s="649">
        <v>16.72</v>
      </c>
      <c r="G1512" s="649">
        <v>3.674</v>
      </c>
      <c r="H1512" s="649">
        <v>2.01</v>
      </c>
      <c r="I1512" s="649">
        <v>14.685</v>
      </c>
      <c r="J1512" s="649">
        <v>52.544</v>
      </c>
      <c r="K1512" s="649">
        <v>0.998</v>
      </c>
      <c r="L1512" s="649">
        <v>-1.0</v>
      </c>
      <c r="M1512" s="649">
        <v>-1.0</v>
      </c>
      <c r="N1512" s="649">
        <v>-1.0</v>
      </c>
      <c r="O1512" s="649">
        <v>-1.0</v>
      </c>
      <c r="P1512" s="649">
        <v>-1.0</v>
      </c>
      <c r="Q1512" s="649">
        <v>1.0</v>
      </c>
      <c r="R1512" s="649">
        <v>1.0</v>
      </c>
      <c r="S1512" s="649">
        <v>-1.0</v>
      </c>
      <c r="T1512" s="649">
        <v>52.864</v>
      </c>
      <c r="U1512" s="649">
        <v>52.807</v>
      </c>
      <c r="V1512" s="649">
        <v>52.64</v>
      </c>
    </row>
    <row r="1513">
      <c r="A1513" s="649">
        <v>4067.0</v>
      </c>
      <c r="B1513" s="649">
        <v>0.0</v>
      </c>
      <c r="C1513" s="649">
        <v>10.538</v>
      </c>
      <c r="D1513" s="649">
        <v>5.878</v>
      </c>
      <c r="E1513" s="649">
        <v>16.48</v>
      </c>
      <c r="F1513" s="649">
        <v>16.72</v>
      </c>
      <c r="G1513" s="649">
        <v>3.778</v>
      </c>
      <c r="H1513" s="649">
        <v>2.01</v>
      </c>
      <c r="I1513" s="649">
        <v>14.729</v>
      </c>
      <c r="J1513" s="649">
        <v>53.818</v>
      </c>
      <c r="K1513" s="649">
        <v>0.994</v>
      </c>
      <c r="L1513" s="649">
        <v>-1.0</v>
      </c>
      <c r="M1513" s="649">
        <v>-1.0</v>
      </c>
      <c r="N1513" s="649">
        <v>-1.0</v>
      </c>
      <c r="O1513" s="649">
        <v>-1.0</v>
      </c>
      <c r="P1513" s="649">
        <v>-1.0</v>
      </c>
      <c r="Q1513" s="649">
        <v>1.0</v>
      </c>
      <c r="R1513" s="649">
        <v>1.0</v>
      </c>
      <c r="S1513" s="649">
        <v>-1.0</v>
      </c>
      <c r="T1513" s="649">
        <v>54.157</v>
      </c>
      <c r="U1513" s="649">
        <v>54.086</v>
      </c>
      <c r="V1513" s="649">
        <v>53.94</v>
      </c>
    </row>
    <row r="1514">
      <c r="A1514" s="649">
        <v>4068.0</v>
      </c>
      <c r="B1514" s="649">
        <v>0.0</v>
      </c>
      <c r="C1514" s="649">
        <v>10.538</v>
      </c>
      <c r="D1514" s="649">
        <v>5.878</v>
      </c>
      <c r="E1514" s="649">
        <v>16.48</v>
      </c>
      <c r="F1514" s="649">
        <v>16.72</v>
      </c>
      <c r="G1514" s="649">
        <v>3.723</v>
      </c>
      <c r="H1514" s="649">
        <v>2.01</v>
      </c>
      <c r="I1514" s="649">
        <v>14.376</v>
      </c>
      <c r="J1514" s="649">
        <v>48.735</v>
      </c>
      <c r="K1514" s="649">
        <v>0.999</v>
      </c>
      <c r="L1514" s="649">
        <v>-1.0</v>
      </c>
      <c r="M1514" s="649">
        <v>-1.0</v>
      </c>
      <c r="N1514" s="649">
        <v>-1.0</v>
      </c>
      <c r="O1514" s="649">
        <v>-1.0</v>
      </c>
      <c r="P1514" s="649">
        <v>-1.0</v>
      </c>
      <c r="Q1514" s="649">
        <v>1.0</v>
      </c>
      <c r="R1514" s="649">
        <v>1.0</v>
      </c>
      <c r="S1514" s="649">
        <v>-1.0</v>
      </c>
      <c r="T1514" s="649">
        <v>49.05</v>
      </c>
      <c r="U1514" s="649">
        <v>49.023</v>
      </c>
      <c r="V1514" s="649">
        <v>49.056</v>
      </c>
    </row>
    <row r="1515">
      <c r="A1515" s="649">
        <v>4069.0</v>
      </c>
      <c r="B1515" s="649">
        <v>0.0</v>
      </c>
      <c r="C1515" s="649">
        <v>10.538</v>
      </c>
      <c r="D1515" s="649">
        <v>5.878</v>
      </c>
      <c r="E1515" s="649">
        <v>16.48</v>
      </c>
      <c r="F1515" s="649">
        <v>16.72</v>
      </c>
      <c r="G1515" s="649">
        <v>3.629</v>
      </c>
      <c r="H1515" s="649">
        <v>2.01</v>
      </c>
      <c r="I1515" s="649">
        <v>14.682</v>
      </c>
      <c r="J1515" s="649">
        <v>51.015</v>
      </c>
      <c r="K1515" s="649">
        <v>0.998</v>
      </c>
      <c r="L1515" s="649">
        <v>-1.0</v>
      </c>
      <c r="M1515" s="649">
        <v>-1.0</v>
      </c>
      <c r="N1515" s="649">
        <v>-1.0</v>
      </c>
      <c r="O1515" s="649">
        <v>-1.0</v>
      </c>
      <c r="P1515" s="649">
        <v>-1.0</v>
      </c>
      <c r="Q1515" s="649">
        <v>1.0</v>
      </c>
      <c r="R1515" s="649">
        <v>1.0</v>
      </c>
      <c r="S1515" s="649">
        <v>-1.0</v>
      </c>
      <c r="T1515" s="649">
        <v>51.298</v>
      </c>
      <c r="U1515" s="649">
        <v>51.266</v>
      </c>
      <c r="V1515" s="649">
        <v>51.164</v>
      </c>
    </row>
    <row r="1516">
      <c r="A1516" s="649">
        <v>4070.0</v>
      </c>
      <c r="B1516" s="649">
        <v>0.0</v>
      </c>
      <c r="C1516" s="649">
        <v>10.536</v>
      </c>
      <c r="D1516" s="649">
        <v>5.878</v>
      </c>
      <c r="E1516" s="649">
        <v>16.48</v>
      </c>
      <c r="F1516" s="649">
        <v>16.72</v>
      </c>
      <c r="G1516" s="649">
        <v>2.395</v>
      </c>
      <c r="H1516" s="649">
        <v>2.01</v>
      </c>
      <c r="I1516" s="649">
        <v>9.929</v>
      </c>
      <c r="J1516" s="649">
        <v>21.813</v>
      </c>
      <c r="K1516" s="649">
        <v>0.999</v>
      </c>
      <c r="L1516" s="649">
        <v>-1.0</v>
      </c>
      <c r="M1516" s="649">
        <v>-1.0</v>
      </c>
      <c r="N1516" s="649">
        <v>-1.0</v>
      </c>
      <c r="O1516" s="649">
        <v>-1.0</v>
      </c>
      <c r="P1516" s="649">
        <v>-1.0</v>
      </c>
      <c r="Q1516" s="649">
        <v>1.0</v>
      </c>
      <c r="R1516" s="649">
        <v>1.0</v>
      </c>
      <c r="S1516" s="649">
        <v>-1.0</v>
      </c>
      <c r="T1516" s="649">
        <v>22.008</v>
      </c>
      <c r="U1516" s="649">
        <v>21.98</v>
      </c>
      <c r="V1516" s="649">
        <v>22.004</v>
      </c>
    </row>
    <row r="1517">
      <c r="A1517" s="649">
        <v>4071.0</v>
      </c>
      <c r="B1517" s="649">
        <v>0.0</v>
      </c>
      <c r="C1517" s="649">
        <v>10.538</v>
      </c>
      <c r="D1517" s="649">
        <v>5.878</v>
      </c>
      <c r="E1517" s="649">
        <v>16.48</v>
      </c>
      <c r="F1517" s="649">
        <v>16.72</v>
      </c>
      <c r="G1517" s="649">
        <v>2.419</v>
      </c>
      <c r="H1517" s="649">
        <v>2.01</v>
      </c>
      <c r="I1517" s="649">
        <v>7.561</v>
      </c>
      <c r="J1517" s="649">
        <v>17.819</v>
      </c>
      <c r="K1517" s="649">
        <v>1.0</v>
      </c>
      <c r="L1517" s="649">
        <v>-1.0</v>
      </c>
      <c r="M1517" s="649">
        <v>-1.0</v>
      </c>
      <c r="N1517" s="649">
        <v>-1.0</v>
      </c>
      <c r="O1517" s="649">
        <v>-1.0</v>
      </c>
      <c r="P1517" s="649">
        <v>-1.0</v>
      </c>
      <c r="Q1517" s="649">
        <v>1.0</v>
      </c>
      <c r="R1517" s="649">
        <v>1.0</v>
      </c>
      <c r="S1517" s="649">
        <v>-1.0</v>
      </c>
      <c r="T1517" s="649">
        <v>17.981</v>
      </c>
      <c r="U1517" s="649">
        <v>17.961</v>
      </c>
      <c r="V1517" s="649">
        <v>17.88</v>
      </c>
    </row>
    <row r="1518">
      <c r="A1518" s="649">
        <v>4072.0</v>
      </c>
      <c r="B1518" s="649">
        <v>0.0</v>
      </c>
      <c r="C1518" s="649">
        <v>10.538</v>
      </c>
      <c r="D1518" s="649">
        <v>5.878</v>
      </c>
      <c r="E1518" s="649">
        <v>16.48</v>
      </c>
      <c r="F1518" s="649">
        <v>16.72</v>
      </c>
      <c r="G1518" s="649">
        <v>1.234</v>
      </c>
      <c r="H1518" s="649">
        <v>2.01</v>
      </c>
      <c r="I1518" s="649">
        <v>9.857</v>
      </c>
      <c r="J1518" s="649">
        <v>11.743</v>
      </c>
      <c r="K1518" s="649">
        <v>-1.001</v>
      </c>
      <c r="L1518" s="649">
        <v>-1.0</v>
      </c>
      <c r="M1518" s="649">
        <v>-1.0</v>
      </c>
      <c r="N1518" s="649">
        <v>-1.0</v>
      </c>
      <c r="O1518" s="649">
        <v>1.0</v>
      </c>
      <c r="P1518" s="649">
        <v>-1.0</v>
      </c>
      <c r="Q1518" s="649">
        <v>-1.0</v>
      </c>
      <c r="R1518" s="649">
        <v>1.0</v>
      </c>
      <c r="S1518" s="649">
        <v>-1.0</v>
      </c>
      <c r="T1518" s="649">
        <v>11.825</v>
      </c>
      <c r="U1518" s="649">
        <v>11.814</v>
      </c>
      <c r="V1518" s="649">
        <v>11.785</v>
      </c>
    </row>
    <row r="1519">
      <c r="A1519" s="649">
        <v>4074.0</v>
      </c>
      <c r="B1519" s="649">
        <v>0.0</v>
      </c>
      <c r="C1519" s="649">
        <v>10.538</v>
      </c>
      <c r="D1519" s="649">
        <v>5.878</v>
      </c>
      <c r="E1519" s="649">
        <v>16.48</v>
      </c>
      <c r="F1519" s="649">
        <v>16.72</v>
      </c>
      <c r="G1519" s="649">
        <v>1.231</v>
      </c>
      <c r="H1519" s="649">
        <v>2.01</v>
      </c>
      <c r="I1519" s="649">
        <v>10.0</v>
      </c>
      <c r="J1519" s="649">
        <v>12.149</v>
      </c>
      <c r="K1519" s="649">
        <v>-0.987</v>
      </c>
      <c r="L1519" s="649">
        <v>-1.0</v>
      </c>
      <c r="M1519" s="649">
        <v>-1.0</v>
      </c>
      <c r="N1519" s="649">
        <v>1.0</v>
      </c>
      <c r="O1519" s="649">
        <v>-1.0</v>
      </c>
      <c r="P1519" s="649">
        <v>-1.0</v>
      </c>
      <c r="Q1519" s="649">
        <v>-1.0</v>
      </c>
      <c r="R1519" s="649">
        <v>1.0</v>
      </c>
      <c r="S1519" s="649">
        <v>-1.0</v>
      </c>
      <c r="T1519" s="649">
        <v>12.23</v>
      </c>
      <c r="U1519" s="649">
        <v>12.218</v>
      </c>
      <c r="V1519" s="649">
        <v>12.167</v>
      </c>
    </row>
    <row r="1520">
      <c r="A1520" s="649">
        <v>4075.0</v>
      </c>
      <c r="B1520" s="649">
        <v>0.0</v>
      </c>
      <c r="C1520" s="649">
        <v>10.538</v>
      </c>
      <c r="D1520" s="649">
        <v>5.878</v>
      </c>
      <c r="E1520" s="649">
        <v>16.48</v>
      </c>
      <c r="F1520" s="649">
        <v>16.72</v>
      </c>
      <c r="G1520" s="649">
        <v>0.901</v>
      </c>
      <c r="H1520" s="649">
        <v>2.01</v>
      </c>
      <c r="I1520" s="649">
        <v>14.817</v>
      </c>
      <c r="J1520" s="649">
        <v>13.051</v>
      </c>
      <c r="K1520" s="649">
        <v>1.0</v>
      </c>
      <c r="L1520" s="649">
        <v>-1.0</v>
      </c>
      <c r="M1520" s="649">
        <v>-1.0</v>
      </c>
      <c r="N1520" s="649">
        <v>-1.0</v>
      </c>
      <c r="O1520" s="649">
        <v>-1.0</v>
      </c>
      <c r="P1520" s="649">
        <v>-1.0</v>
      </c>
      <c r="Q1520" s="649">
        <v>5.0</v>
      </c>
      <c r="R1520" s="649">
        <v>1.0</v>
      </c>
      <c r="S1520" s="649">
        <v>-1.0</v>
      </c>
      <c r="T1520" s="649">
        <v>13.098</v>
      </c>
      <c r="U1520" s="649">
        <v>13.105</v>
      </c>
      <c r="V1520" s="649">
        <v>13.07</v>
      </c>
    </row>
    <row r="1521">
      <c r="A1521" s="649">
        <v>4076.0</v>
      </c>
      <c r="B1521" s="649">
        <v>0.0</v>
      </c>
      <c r="C1521" s="649">
        <v>10.538</v>
      </c>
      <c r="D1521" s="649">
        <v>5.878</v>
      </c>
      <c r="E1521" s="649">
        <v>16.48</v>
      </c>
      <c r="F1521" s="649">
        <v>20.15</v>
      </c>
      <c r="G1521" s="649">
        <v>2.646</v>
      </c>
      <c r="H1521" s="649">
        <v>1.01</v>
      </c>
      <c r="I1521" s="649">
        <v>37.403</v>
      </c>
      <c r="J1521" s="649">
        <v>58.246</v>
      </c>
      <c r="K1521" s="649">
        <v>0.999</v>
      </c>
      <c r="L1521" s="649">
        <v>-1.0</v>
      </c>
      <c r="M1521" s="649">
        <v>-1.0</v>
      </c>
      <c r="N1521" s="649">
        <v>-1.0</v>
      </c>
      <c r="O1521" s="649">
        <v>-1.0</v>
      </c>
      <c r="P1521" s="649">
        <v>-1.0</v>
      </c>
      <c r="Q1521" s="649">
        <v>1.0</v>
      </c>
      <c r="R1521" s="649">
        <v>1.0</v>
      </c>
      <c r="S1521" s="649">
        <v>-1.0</v>
      </c>
      <c r="T1521" s="649">
        <v>58.545</v>
      </c>
      <c r="U1521" s="649">
        <v>58.564</v>
      </c>
      <c r="V1521" s="649">
        <v>59.258</v>
      </c>
    </row>
    <row r="1522">
      <c r="A1522" s="649">
        <v>4077.0</v>
      </c>
      <c r="B1522" s="649">
        <v>0.0</v>
      </c>
      <c r="C1522" s="649">
        <v>10.539</v>
      </c>
      <c r="D1522" s="649">
        <v>5.878</v>
      </c>
      <c r="E1522" s="649">
        <v>16.48</v>
      </c>
      <c r="F1522" s="649">
        <v>20.15</v>
      </c>
      <c r="G1522" s="649">
        <v>3.862</v>
      </c>
      <c r="H1522" s="649">
        <v>1.01</v>
      </c>
      <c r="I1522" s="650" t="s">
        <v>1219</v>
      </c>
      <c r="J1522" s="649">
        <v>0.999</v>
      </c>
      <c r="K1522" s="649">
        <v>-1.0</v>
      </c>
      <c r="L1522" s="649">
        <v>-1.0</v>
      </c>
      <c r="M1522" s="649">
        <v>-1.0</v>
      </c>
      <c r="N1522" s="649">
        <v>-1.0</v>
      </c>
      <c r="O1522" s="649">
        <v>-1.0</v>
      </c>
      <c r="P1522" s="649">
        <v>1.0</v>
      </c>
      <c r="Q1522" s="649">
        <v>1.0</v>
      </c>
      <c r="R1522" s="650" t="s">
        <v>1220</v>
      </c>
      <c r="U1522" s="651"/>
      <c r="V1522" s="651"/>
    </row>
    <row r="1523">
      <c r="A1523" s="649">
        <v>4078.0</v>
      </c>
      <c r="B1523" s="649">
        <v>0.0</v>
      </c>
      <c r="C1523" s="649">
        <v>10.538</v>
      </c>
      <c r="D1523" s="649">
        <v>5.878</v>
      </c>
      <c r="E1523" s="649">
        <v>16.48</v>
      </c>
      <c r="F1523" s="649">
        <v>20.15</v>
      </c>
      <c r="G1523" s="649">
        <v>1.793</v>
      </c>
      <c r="H1523" s="649">
        <v>1.01</v>
      </c>
      <c r="I1523" s="649">
        <v>38.002</v>
      </c>
      <c r="J1523" s="649">
        <v>65.853</v>
      </c>
      <c r="K1523" s="649">
        <v>0.999</v>
      </c>
      <c r="L1523" s="649">
        <v>-1.0</v>
      </c>
      <c r="M1523" s="649">
        <v>-1.0</v>
      </c>
      <c r="N1523" s="649">
        <v>-1.0</v>
      </c>
      <c r="O1523" s="649">
        <v>-1.0</v>
      </c>
      <c r="P1523" s="649">
        <v>-1.0</v>
      </c>
      <c r="Q1523" s="649">
        <v>1.0</v>
      </c>
      <c r="R1523" s="649">
        <v>1.0</v>
      </c>
      <c r="S1523" s="649">
        <v>-1.0</v>
      </c>
      <c r="T1523" s="649">
        <v>65.911</v>
      </c>
      <c r="U1523" s="649">
        <v>65.931</v>
      </c>
      <c r="V1523" s="649">
        <v>65.912</v>
      </c>
    </row>
    <row r="1524">
      <c r="A1524" s="649">
        <v>4079.0</v>
      </c>
      <c r="B1524" s="649">
        <v>0.0</v>
      </c>
      <c r="C1524" s="649">
        <v>10.538</v>
      </c>
      <c r="D1524" s="649">
        <v>5.878</v>
      </c>
      <c r="E1524" s="649">
        <v>16.48</v>
      </c>
      <c r="F1524" s="649">
        <v>20.15</v>
      </c>
      <c r="G1524" s="649">
        <v>1.247</v>
      </c>
      <c r="H1524" s="649">
        <v>1.01</v>
      </c>
      <c r="I1524" s="649">
        <v>19.468</v>
      </c>
      <c r="J1524" s="649">
        <v>23.603</v>
      </c>
      <c r="K1524" s="649">
        <v>1.0</v>
      </c>
      <c r="L1524" s="649">
        <v>-1.0</v>
      </c>
      <c r="M1524" s="649">
        <v>-1.0</v>
      </c>
      <c r="N1524" s="649">
        <v>-1.0</v>
      </c>
      <c r="O1524" s="649">
        <v>-1.0</v>
      </c>
      <c r="P1524" s="649">
        <v>-1.0</v>
      </c>
      <c r="Q1524" s="649">
        <v>1.0</v>
      </c>
      <c r="R1524" s="649">
        <v>1.0</v>
      </c>
      <c r="S1524" s="649">
        <v>-1.0</v>
      </c>
      <c r="T1524" s="649">
        <v>23.702</v>
      </c>
      <c r="U1524" s="649">
        <v>23.686</v>
      </c>
      <c r="V1524" s="649">
        <v>23.637</v>
      </c>
    </row>
    <row r="1525">
      <c r="A1525" s="649">
        <v>4080.0</v>
      </c>
      <c r="B1525" s="649">
        <v>0.0</v>
      </c>
      <c r="C1525" s="649">
        <v>10.538</v>
      </c>
      <c r="D1525" s="649">
        <v>5.878</v>
      </c>
      <c r="E1525" s="649">
        <v>16.48</v>
      </c>
      <c r="F1525" s="649">
        <v>20.15</v>
      </c>
      <c r="G1525" s="649">
        <v>2.552</v>
      </c>
      <c r="H1525" s="649">
        <v>1.01</v>
      </c>
      <c r="I1525" s="649">
        <v>9.792</v>
      </c>
      <c r="J1525" s="649">
        <v>22.798</v>
      </c>
      <c r="K1525" s="649">
        <v>1.0</v>
      </c>
      <c r="L1525" s="649">
        <v>-1.0</v>
      </c>
      <c r="M1525" s="649">
        <v>-1.0</v>
      </c>
      <c r="N1525" s="649">
        <v>-1.0</v>
      </c>
      <c r="O1525" s="649">
        <v>-1.0</v>
      </c>
      <c r="P1525" s="649">
        <v>-1.0</v>
      </c>
      <c r="Q1525" s="649">
        <v>1.0</v>
      </c>
      <c r="R1525" s="649">
        <v>1.0</v>
      </c>
      <c r="S1525" s="649">
        <v>-1.0</v>
      </c>
      <c r="T1525" s="649">
        <v>22.99</v>
      </c>
      <c r="U1525" s="649">
        <v>22.965</v>
      </c>
      <c r="V1525" s="649">
        <v>23.017</v>
      </c>
    </row>
    <row r="1526">
      <c r="A1526" s="649">
        <v>4081.0</v>
      </c>
      <c r="B1526" s="649">
        <v>0.0</v>
      </c>
      <c r="C1526" s="649">
        <v>10.539</v>
      </c>
      <c r="D1526" s="649">
        <v>5.878</v>
      </c>
      <c r="E1526" s="649">
        <v>16.48</v>
      </c>
      <c r="F1526" s="649">
        <v>20.15</v>
      </c>
      <c r="G1526" s="649">
        <v>1.24</v>
      </c>
      <c r="H1526" s="649">
        <v>1.01</v>
      </c>
      <c r="I1526" s="649">
        <v>19.469</v>
      </c>
      <c r="J1526" s="649">
        <v>23.348</v>
      </c>
      <c r="K1526" s="649">
        <v>-1.002</v>
      </c>
      <c r="L1526" s="649">
        <v>-1.0</v>
      </c>
      <c r="M1526" s="649">
        <v>-1.0</v>
      </c>
      <c r="N1526" s="649">
        <v>-1.0</v>
      </c>
      <c r="O1526" s="649">
        <v>1.0</v>
      </c>
      <c r="P1526" s="649">
        <v>-1.0</v>
      </c>
      <c r="Q1526" s="649">
        <v>-1.0</v>
      </c>
      <c r="R1526" s="649">
        <v>1.0</v>
      </c>
      <c r="S1526" s="649">
        <v>-1.0</v>
      </c>
      <c r="T1526" s="649">
        <v>23.43</v>
      </c>
      <c r="U1526" s="649">
        <v>23.412</v>
      </c>
      <c r="V1526" s="649">
        <v>23.388</v>
      </c>
    </row>
    <row r="1527">
      <c r="A1527" s="649">
        <v>4082.0</v>
      </c>
      <c r="B1527" s="649">
        <v>0.0</v>
      </c>
      <c r="C1527" s="649">
        <v>10.539</v>
      </c>
      <c r="D1527" s="649">
        <v>5.878</v>
      </c>
      <c r="E1527" s="649">
        <v>16.48</v>
      </c>
      <c r="F1527" s="649">
        <v>20.15</v>
      </c>
      <c r="G1527" s="649">
        <v>1.293</v>
      </c>
      <c r="H1527" s="649">
        <v>1.01</v>
      </c>
      <c r="I1527" s="649">
        <v>19.543</v>
      </c>
      <c r="J1527" s="649">
        <v>24.557</v>
      </c>
      <c r="K1527" s="649">
        <v>-1.005</v>
      </c>
      <c r="L1527" s="649">
        <v>-1.0</v>
      </c>
      <c r="M1527" s="649">
        <v>-1.0</v>
      </c>
      <c r="N1527" s="649">
        <v>1.0</v>
      </c>
      <c r="O1527" s="649">
        <v>-1.0</v>
      </c>
      <c r="P1527" s="649">
        <v>-1.0</v>
      </c>
      <c r="Q1527" s="649">
        <v>-1.0</v>
      </c>
      <c r="R1527" s="649">
        <v>1.0</v>
      </c>
      <c r="S1527" s="649">
        <v>-1.0</v>
      </c>
      <c r="T1527" s="649">
        <v>24.641</v>
      </c>
      <c r="U1527" s="649">
        <v>24.619</v>
      </c>
      <c r="V1527" s="649">
        <v>24.593</v>
      </c>
    </row>
    <row r="1528">
      <c r="A1528" s="649">
        <v>4083.0</v>
      </c>
      <c r="B1528" s="649">
        <v>0.0</v>
      </c>
      <c r="C1528" s="649">
        <v>10.538</v>
      </c>
      <c r="D1528" s="649">
        <v>5.878</v>
      </c>
      <c r="E1528" s="649">
        <v>16.48</v>
      </c>
      <c r="F1528" s="649">
        <v>20.15</v>
      </c>
      <c r="G1528" s="649">
        <v>1.054</v>
      </c>
      <c r="H1528" s="649">
        <v>1.01</v>
      </c>
      <c r="I1528" s="649">
        <v>39.627</v>
      </c>
      <c r="J1528" s="649">
        <v>41.738</v>
      </c>
      <c r="K1528" s="649">
        <v>1.0</v>
      </c>
      <c r="L1528" s="649">
        <v>-1.0</v>
      </c>
      <c r="M1528" s="649">
        <v>-1.0</v>
      </c>
      <c r="N1528" s="649">
        <v>-1.0</v>
      </c>
      <c r="O1528" s="649">
        <v>-1.0</v>
      </c>
      <c r="P1528" s="649">
        <v>-1.0</v>
      </c>
      <c r="Q1528" s="649">
        <v>5.0</v>
      </c>
      <c r="R1528" s="649">
        <v>1.0</v>
      </c>
      <c r="S1528" s="649">
        <v>-1.0</v>
      </c>
      <c r="T1528" s="649">
        <v>41.736</v>
      </c>
      <c r="U1528" s="649">
        <v>41.73</v>
      </c>
      <c r="V1528" s="649">
        <v>41.74</v>
      </c>
    </row>
    <row r="1529">
      <c r="A1529" s="649">
        <v>4084.0</v>
      </c>
      <c r="B1529" s="649">
        <v>0.0</v>
      </c>
      <c r="C1529" s="649">
        <v>10.538</v>
      </c>
      <c r="D1529" s="649">
        <v>5.878</v>
      </c>
      <c r="E1529" s="649">
        <v>16.48</v>
      </c>
      <c r="F1529" s="649">
        <v>20.15</v>
      </c>
      <c r="G1529" s="649">
        <v>0.969</v>
      </c>
      <c r="H1529" s="649">
        <v>26.98</v>
      </c>
      <c r="I1529" s="649">
        <v>28.7</v>
      </c>
      <c r="J1529" s="649">
        <v>26.032</v>
      </c>
      <c r="K1529" s="649">
        <v>1.0</v>
      </c>
      <c r="L1529" s="649">
        <v>-1.0</v>
      </c>
      <c r="M1529" s="649">
        <v>-1.0</v>
      </c>
      <c r="N1529" s="649">
        <v>-1.0</v>
      </c>
      <c r="O1529" s="649">
        <v>-1.0</v>
      </c>
      <c r="P1529" s="649">
        <v>-1.0</v>
      </c>
      <c r="Q1529" s="649">
        <v>1.0</v>
      </c>
      <c r="R1529" s="649">
        <v>1.0</v>
      </c>
      <c r="S1529" s="649">
        <v>-1.0</v>
      </c>
      <c r="T1529" s="649">
        <v>26.079</v>
      </c>
      <c r="U1529" s="649">
        <v>26.062</v>
      </c>
      <c r="V1529" s="649">
        <v>26.092</v>
      </c>
    </row>
    <row r="1530">
      <c r="A1530" s="649">
        <v>4085.0</v>
      </c>
      <c r="B1530" s="649">
        <v>0.0</v>
      </c>
      <c r="C1530" s="649">
        <v>10.538</v>
      </c>
      <c r="D1530" s="649">
        <v>5.878</v>
      </c>
      <c r="E1530" s="649">
        <v>16.48</v>
      </c>
      <c r="F1530" s="649">
        <v>20.15</v>
      </c>
      <c r="G1530" s="649">
        <v>1.128</v>
      </c>
      <c r="H1530" s="649">
        <v>26.98</v>
      </c>
      <c r="I1530" s="649">
        <v>19.665</v>
      </c>
      <c r="J1530" s="649">
        <v>21.825</v>
      </c>
      <c r="K1530" s="649">
        <v>1.0</v>
      </c>
      <c r="L1530" s="649">
        <v>-1.0</v>
      </c>
      <c r="M1530" s="649">
        <v>-1.0</v>
      </c>
      <c r="N1530" s="649">
        <v>-1.0</v>
      </c>
      <c r="O1530" s="649">
        <v>-1.0</v>
      </c>
      <c r="P1530" s="649">
        <v>-1.0</v>
      </c>
      <c r="Q1530" s="649">
        <v>1.0</v>
      </c>
      <c r="R1530" s="649">
        <v>1.0</v>
      </c>
      <c r="S1530" s="649">
        <v>-1.0</v>
      </c>
      <c r="T1530" s="649">
        <v>21.886</v>
      </c>
      <c r="U1530" s="649">
        <v>21.863</v>
      </c>
      <c r="V1530" s="649">
        <v>21.844</v>
      </c>
    </row>
    <row r="1531">
      <c r="A1531" s="649">
        <v>4088.0</v>
      </c>
      <c r="B1531" s="649">
        <v>0.0</v>
      </c>
      <c r="C1531" s="649">
        <v>10.538</v>
      </c>
      <c r="D1531" s="649">
        <v>5.878</v>
      </c>
      <c r="E1531" s="649">
        <v>16.48</v>
      </c>
      <c r="F1531" s="649">
        <v>20.15</v>
      </c>
      <c r="G1531" s="649">
        <v>3.589</v>
      </c>
      <c r="H1531" s="649">
        <v>2.01</v>
      </c>
      <c r="I1531" s="649">
        <v>19.448</v>
      </c>
      <c r="J1531" s="649">
        <v>67.274</v>
      </c>
      <c r="K1531" s="649">
        <v>0.999</v>
      </c>
      <c r="L1531" s="649">
        <v>-1.0</v>
      </c>
      <c r="M1531" s="649">
        <v>-1.0</v>
      </c>
      <c r="N1531" s="649">
        <v>-1.0</v>
      </c>
      <c r="O1531" s="649">
        <v>-1.0</v>
      </c>
      <c r="P1531" s="649">
        <v>-1.0</v>
      </c>
      <c r="Q1531" s="649">
        <v>1.0</v>
      </c>
      <c r="R1531" s="649">
        <v>1.0</v>
      </c>
      <c r="S1531" s="649">
        <v>-1.0</v>
      </c>
      <c r="T1531" s="649">
        <v>67.499</v>
      </c>
      <c r="U1531" s="649">
        <v>67.422</v>
      </c>
      <c r="V1531" s="649">
        <v>67.405</v>
      </c>
    </row>
    <row r="1532">
      <c r="A1532" s="649">
        <v>4089.0</v>
      </c>
      <c r="B1532" s="649">
        <v>0.0</v>
      </c>
      <c r="C1532" s="649">
        <v>10.538</v>
      </c>
      <c r="D1532" s="649">
        <v>5.878</v>
      </c>
      <c r="E1532" s="649">
        <v>16.48</v>
      </c>
      <c r="F1532" s="649">
        <v>20.15</v>
      </c>
      <c r="G1532" s="649">
        <v>2.14</v>
      </c>
      <c r="H1532" s="649">
        <v>2.01</v>
      </c>
      <c r="I1532" s="649">
        <v>19.712</v>
      </c>
      <c r="J1532" s="649">
        <v>31.735</v>
      </c>
      <c r="K1532" s="649">
        <v>0.987</v>
      </c>
      <c r="L1532" s="649">
        <v>-1.0</v>
      </c>
      <c r="M1532" s="649">
        <v>-1.0</v>
      </c>
      <c r="N1532" s="649">
        <v>-1.0</v>
      </c>
      <c r="O1532" s="649">
        <v>-1.0</v>
      </c>
      <c r="P1532" s="649">
        <v>-1.0</v>
      </c>
      <c r="Q1532" s="649">
        <v>1.0</v>
      </c>
      <c r="R1532" s="649">
        <v>1.0</v>
      </c>
      <c r="S1532" s="649">
        <v>-1.0</v>
      </c>
      <c r="T1532" s="649">
        <v>31.952</v>
      </c>
      <c r="U1532" s="649">
        <v>31.916</v>
      </c>
      <c r="V1532" s="649">
        <v>32.242</v>
      </c>
    </row>
    <row r="1533">
      <c r="A1533" s="649">
        <v>4090.0</v>
      </c>
      <c r="B1533" s="649">
        <v>0.0</v>
      </c>
      <c r="C1533" s="649">
        <v>10.539</v>
      </c>
      <c r="D1533" s="649">
        <v>5.878</v>
      </c>
      <c r="E1533" s="649">
        <v>16.48</v>
      </c>
      <c r="F1533" s="649">
        <v>20.15</v>
      </c>
      <c r="G1533" s="649">
        <v>3.777</v>
      </c>
      <c r="H1533" s="649">
        <v>2.01</v>
      </c>
      <c r="I1533" s="649">
        <v>19.108</v>
      </c>
      <c r="J1533" s="649">
        <v>61.498</v>
      </c>
      <c r="K1533" s="649">
        <v>0.998</v>
      </c>
      <c r="L1533" s="649">
        <v>-1.0</v>
      </c>
      <c r="M1533" s="649">
        <v>-1.0</v>
      </c>
      <c r="N1533" s="649">
        <v>-1.0</v>
      </c>
      <c r="O1533" s="649">
        <v>-1.0</v>
      </c>
      <c r="P1533" s="649">
        <v>-1.0</v>
      </c>
      <c r="Q1533" s="649">
        <v>1.0</v>
      </c>
      <c r="R1533" s="649">
        <v>1.0</v>
      </c>
      <c r="S1533" s="649">
        <v>-1.0</v>
      </c>
      <c r="T1533" s="649">
        <v>61.82</v>
      </c>
      <c r="U1533" s="649">
        <v>61.753</v>
      </c>
      <c r="V1533" s="649">
        <v>62.024</v>
      </c>
    </row>
    <row r="1534">
      <c r="A1534" s="649">
        <v>4091.0</v>
      </c>
      <c r="B1534" s="649">
        <v>0.0</v>
      </c>
      <c r="C1534" s="649">
        <v>10.538</v>
      </c>
      <c r="D1534" s="649">
        <v>5.878</v>
      </c>
      <c r="E1534" s="649">
        <v>16.48</v>
      </c>
      <c r="F1534" s="649">
        <v>20.15</v>
      </c>
      <c r="G1534" s="649">
        <v>1.117</v>
      </c>
      <c r="H1534" s="649">
        <v>2.01</v>
      </c>
      <c r="I1534" s="649">
        <v>19.255</v>
      </c>
      <c r="J1534" s="649">
        <v>14.098</v>
      </c>
      <c r="K1534" s="649">
        <v>0.997</v>
      </c>
      <c r="L1534" s="649">
        <v>-1.0</v>
      </c>
      <c r="M1534" s="649">
        <v>-1.0</v>
      </c>
      <c r="N1534" s="649">
        <v>-1.0</v>
      </c>
      <c r="O1534" s="649">
        <v>-1.0</v>
      </c>
      <c r="P1534" s="649">
        <v>-1.0</v>
      </c>
      <c r="Q1534" s="649">
        <v>1.0</v>
      </c>
      <c r="R1534" s="649">
        <v>1.0</v>
      </c>
      <c r="S1534" s="649">
        <v>-1.0</v>
      </c>
      <c r="T1534" s="649">
        <v>14.231</v>
      </c>
      <c r="U1534" s="649">
        <v>14.215</v>
      </c>
      <c r="V1534" s="649">
        <v>14.46</v>
      </c>
    </row>
    <row r="1535">
      <c r="A1535" s="649">
        <v>4092.0</v>
      </c>
      <c r="B1535" s="649">
        <v>0.0</v>
      </c>
      <c r="C1535" s="649">
        <v>10.538</v>
      </c>
      <c r="D1535" s="649">
        <v>5.878</v>
      </c>
      <c r="E1535" s="649">
        <v>16.48</v>
      </c>
      <c r="F1535" s="649">
        <v>20.15</v>
      </c>
      <c r="G1535" s="649">
        <v>2.925</v>
      </c>
      <c r="H1535" s="649">
        <v>2.01</v>
      </c>
      <c r="I1535" s="649">
        <v>18.17</v>
      </c>
      <c r="J1535" s="649">
        <v>48.054</v>
      </c>
      <c r="K1535" s="649">
        <v>0.996</v>
      </c>
      <c r="L1535" s="649">
        <v>-1.0</v>
      </c>
      <c r="M1535" s="649">
        <v>-1.0</v>
      </c>
      <c r="N1535" s="649">
        <v>-1.0</v>
      </c>
      <c r="O1535" s="649">
        <v>-1.0</v>
      </c>
      <c r="P1535" s="649">
        <v>-1.0</v>
      </c>
      <c r="Q1535" s="649">
        <v>1.0</v>
      </c>
      <c r="R1535" s="649">
        <v>1.0</v>
      </c>
      <c r="S1535" s="649">
        <v>-1.0</v>
      </c>
      <c r="T1535" s="649">
        <v>48.238</v>
      </c>
      <c r="U1535" s="649">
        <v>48.213</v>
      </c>
      <c r="V1535" s="649">
        <v>48.326</v>
      </c>
    </row>
    <row r="1536">
      <c r="A1536" s="649">
        <v>4093.0</v>
      </c>
      <c r="B1536" s="649">
        <v>0.0</v>
      </c>
      <c r="C1536" s="649">
        <v>10.539</v>
      </c>
      <c r="D1536" s="649">
        <v>5.878</v>
      </c>
      <c r="E1536" s="649">
        <v>16.48</v>
      </c>
      <c r="F1536" s="649">
        <v>20.15</v>
      </c>
      <c r="G1536" s="649">
        <v>4.098</v>
      </c>
      <c r="H1536" s="649">
        <v>2.01</v>
      </c>
      <c r="I1536" s="649">
        <v>19.106</v>
      </c>
      <c r="J1536" s="649">
        <v>66.369</v>
      </c>
      <c r="K1536" s="649">
        <v>0.998</v>
      </c>
      <c r="L1536" s="649">
        <v>-1.0</v>
      </c>
      <c r="M1536" s="649">
        <v>-1.0</v>
      </c>
      <c r="N1536" s="649">
        <v>-1.0</v>
      </c>
      <c r="O1536" s="649">
        <v>-1.0</v>
      </c>
      <c r="P1536" s="649">
        <v>-1.0</v>
      </c>
      <c r="Q1536" s="649">
        <v>1.0</v>
      </c>
      <c r="R1536" s="649">
        <v>1.0</v>
      </c>
      <c r="S1536" s="649">
        <v>-1.0</v>
      </c>
      <c r="T1536" s="649">
        <v>66.688</v>
      </c>
      <c r="U1536" s="649">
        <v>66.638</v>
      </c>
      <c r="V1536" s="649">
        <v>66.967</v>
      </c>
    </row>
    <row r="1537">
      <c r="A1537" s="649">
        <v>4094.0</v>
      </c>
      <c r="B1537" s="649">
        <v>0.0</v>
      </c>
      <c r="C1537" s="649">
        <v>10.538</v>
      </c>
      <c r="D1537" s="649">
        <v>5.878</v>
      </c>
      <c r="E1537" s="649">
        <v>16.48</v>
      </c>
      <c r="F1537" s="649">
        <v>20.15</v>
      </c>
      <c r="G1537" s="649">
        <v>3.648</v>
      </c>
      <c r="H1537" s="649">
        <v>2.01</v>
      </c>
      <c r="I1537" s="649">
        <v>19.238</v>
      </c>
      <c r="J1537" s="649">
        <v>67.253</v>
      </c>
      <c r="K1537" s="649">
        <v>0.991</v>
      </c>
      <c r="L1537" s="649">
        <v>-1.0</v>
      </c>
      <c r="M1537" s="649">
        <v>-1.0</v>
      </c>
      <c r="N1537" s="649">
        <v>-1.0</v>
      </c>
      <c r="O1537" s="649">
        <v>-1.0</v>
      </c>
      <c r="P1537" s="649">
        <v>-1.0</v>
      </c>
      <c r="Q1537" s="649">
        <v>1.0</v>
      </c>
      <c r="R1537" s="649">
        <v>1.0</v>
      </c>
      <c r="S1537" s="649">
        <v>-1.0</v>
      </c>
      <c r="T1537" s="649">
        <v>67.437</v>
      </c>
      <c r="U1537" s="649">
        <v>67.404</v>
      </c>
      <c r="V1537" s="649">
        <v>67.404</v>
      </c>
    </row>
    <row r="1538">
      <c r="A1538" s="649">
        <v>4101.0</v>
      </c>
      <c r="B1538" s="649">
        <v>0.0</v>
      </c>
      <c r="C1538" s="649">
        <v>10.538</v>
      </c>
      <c r="D1538" s="649">
        <v>5.878</v>
      </c>
      <c r="E1538" s="649">
        <v>16.48</v>
      </c>
      <c r="F1538" s="649">
        <v>20.15</v>
      </c>
      <c r="G1538" s="649">
        <v>2.534</v>
      </c>
      <c r="H1538" s="649">
        <v>2.01</v>
      </c>
      <c r="I1538" s="649">
        <v>14.794</v>
      </c>
      <c r="J1538" s="649">
        <v>35.352</v>
      </c>
      <c r="K1538" s="649">
        <v>0.999</v>
      </c>
      <c r="L1538" s="649">
        <v>-1.0</v>
      </c>
      <c r="M1538" s="649">
        <v>-1.0</v>
      </c>
      <c r="N1538" s="649">
        <v>-1.0</v>
      </c>
      <c r="O1538" s="649">
        <v>-1.0</v>
      </c>
      <c r="P1538" s="649">
        <v>-1.0</v>
      </c>
      <c r="Q1538" s="649">
        <v>1.0</v>
      </c>
      <c r="R1538" s="649">
        <v>1.0</v>
      </c>
      <c r="S1538" s="649">
        <v>-1.0</v>
      </c>
      <c r="T1538" s="649">
        <v>35.501</v>
      </c>
      <c r="U1538" s="649">
        <v>35.473</v>
      </c>
      <c r="V1538" s="649">
        <v>35.49</v>
      </c>
    </row>
    <row r="1539">
      <c r="A1539" s="649">
        <v>4102.0</v>
      </c>
      <c r="B1539" s="649">
        <v>0.0</v>
      </c>
      <c r="C1539" s="649">
        <v>10.539</v>
      </c>
      <c r="D1539" s="649">
        <v>5.878</v>
      </c>
      <c r="E1539" s="649">
        <v>16.48</v>
      </c>
      <c r="F1539" s="649">
        <v>20.15</v>
      </c>
      <c r="G1539" s="649">
        <v>2.555</v>
      </c>
      <c r="H1539" s="649">
        <v>2.01</v>
      </c>
      <c r="I1539" s="649">
        <v>9.936</v>
      </c>
      <c r="J1539" s="649">
        <v>24.889</v>
      </c>
      <c r="K1539" s="649">
        <v>1.0</v>
      </c>
      <c r="L1539" s="649">
        <v>-1.0</v>
      </c>
      <c r="M1539" s="649">
        <v>-1.0</v>
      </c>
      <c r="N1539" s="649">
        <v>-1.0</v>
      </c>
      <c r="O1539" s="649">
        <v>-1.0</v>
      </c>
      <c r="P1539" s="649">
        <v>-1.0</v>
      </c>
      <c r="Q1539" s="649">
        <v>1.0</v>
      </c>
      <c r="R1539" s="649">
        <v>1.0</v>
      </c>
      <c r="S1539" s="649">
        <v>-1.0</v>
      </c>
      <c r="T1539" s="649">
        <v>25.026</v>
      </c>
      <c r="U1539" s="649">
        <v>25.0</v>
      </c>
      <c r="V1539" s="649">
        <v>24.938</v>
      </c>
    </row>
    <row r="1540">
      <c r="A1540" s="649">
        <v>4103.0</v>
      </c>
      <c r="B1540" s="649">
        <v>0.0</v>
      </c>
      <c r="C1540" s="649">
        <v>10.538</v>
      </c>
      <c r="D1540" s="649">
        <v>5.878</v>
      </c>
      <c r="E1540" s="649">
        <v>16.48</v>
      </c>
      <c r="F1540" s="649">
        <v>20.15</v>
      </c>
      <c r="G1540" s="649">
        <v>1.328</v>
      </c>
      <c r="H1540" s="649">
        <v>2.01</v>
      </c>
      <c r="I1540" s="649">
        <v>10.014</v>
      </c>
      <c r="J1540" s="649">
        <v>13.296</v>
      </c>
      <c r="K1540" s="649">
        <v>-1.001</v>
      </c>
      <c r="L1540" s="649">
        <v>-1.0</v>
      </c>
      <c r="M1540" s="649">
        <v>-1.0</v>
      </c>
      <c r="N1540" s="649">
        <v>-1.0</v>
      </c>
      <c r="O1540" s="649">
        <v>1.0</v>
      </c>
      <c r="P1540" s="649">
        <v>-1.0</v>
      </c>
      <c r="Q1540" s="649">
        <v>-1.0</v>
      </c>
      <c r="R1540" s="649">
        <v>1.0</v>
      </c>
      <c r="S1540" s="649">
        <v>-1.0</v>
      </c>
      <c r="T1540" s="649">
        <v>13.368</v>
      </c>
      <c r="U1540" s="649">
        <v>13.354</v>
      </c>
      <c r="V1540" s="649">
        <v>13.297</v>
      </c>
    </row>
    <row r="1541">
      <c r="A1541" s="649">
        <v>4104.0</v>
      </c>
      <c r="B1541" s="649">
        <v>0.0</v>
      </c>
      <c r="C1541" s="649">
        <v>10.538</v>
      </c>
      <c r="D1541" s="649">
        <v>5.878</v>
      </c>
      <c r="E1541" s="649">
        <v>16.48</v>
      </c>
      <c r="F1541" s="649">
        <v>20.15</v>
      </c>
      <c r="G1541" s="649">
        <v>1.306</v>
      </c>
      <c r="H1541" s="649">
        <v>2.01</v>
      </c>
      <c r="I1541" s="649">
        <v>9.98</v>
      </c>
      <c r="J1541" s="649">
        <v>12.398</v>
      </c>
      <c r="K1541" s="649">
        <v>-0.986</v>
      </c>
      <c r="L1541" s="649">
        <v>-1.0</v>
      </c>
      <c r="M1541" s="649">
        <v>-1.0</v>
      </c>
      <c r="N1541" s="649">
        <v>1.0</v>
      </c>
      <c r="O1541" s="649">
        <v>-1.0</v>
      </c>
      <c r="P1541" s="649">
        <v>-1.0</v>
      </c>
      <c r="Q1541" s="649">
        <v>-1.0</v>
      </c>
      <c r="R1541" s="649">
        <v>1.0</v>
      </c>
      <c r="S1541" s="649">
        <v>-1.0</v>
      </c>
      <c r="T1541" s="649">
        <v>12.48</v>
      </c>
      <c r="U1541" s="649">
        <v>12.468</v>
      </c>
      <c r="V1541" s="649">
        <v>12.46</v>
      </c>
    </row>
    <row r="1542">
      <c r="A1542" s="649">
        <v>4105.0</v>
      </c>
      <c r="B1542" s="649">
        <v>0.0</v>
      </c>
      <c r="C1542" s="649">
        <v>10.539</v>
      </c>
      <c r="D1542" s="649">
        <v>5.878</v>
      </c>
      <c r="E1542" s="649">
        <v>16.48</v>
      </c>
      <c r="F1542" s="649">
        <v>20.15</v>
      </c>
      <c r="G1542" s="649">
        <v>0.98</v>
      </c>
      <c r="H1542" s="649">
        <v>2.01</v>
      </c>
      <c r="I1542" s="649">
        <v>19.868</v>
      </c>
      <c r="J1542" s="649">
        <v>19.474</v>
      </c>
      <c r="K1542" s="649">
        <v>1.0</v>
      </c>
      <c r="L1542" s="649">
        <v>-1.0</v>
      </c>
      <c r="M1542" s="649">
        <v>-1.0</v>
      </c>
      <c r="N1542" s="649">
        <v>-1.0</v>
      </c>
      <c r="O1542" s="649">
        <v>-1.0</v>
      </c>
      <c r="P1542" s="649">
        <v>-1.0</v>
      </c>
      <c r="Q1542" s="649">
        <v>5.0</v>
      </c>
      <c r="R1542" s="649">
        <v>1.0</v>
      </c>
      <c r="S1542" s="649">
        <v>-1.0</v>
      </c>
      <c r="T1542" s="649">
        <v>19.531</v>
      </c>
      <c r="U1542" s="649">
        <v>19.518</v>
      </c>
      <c r="V1542" s="649">
        <v>19.475</v>
      </c>
    </row>
    <row r="1543">
      <c r="A1543" s="649">
        <v>4106.0</v>
      </c>
      <c r="B1543" s="649">
        <v>0.0</v>
      </c>
      <c r="C1543" s="649">
        <v>10.539</v>
      </c>
      <c r="D1543" s="649">
        <v>5.878</v>
      </c>
      <c r="E1543" s="649">
        <v>16.48</v>
      </c>
      <c r="F1543" s="649">
        <v>16.72</v>
      </c>
      <c r="G1543" s="649">
        <v>3.683</v>
      </c>
      <c r="H1543" s="649">
        <v>1.01</v>
      </c>
      <c r="I1543" s="650" t="s">
        <v>1221</v>
      </c>
      <c r="J1543" s="649">
        <v>0.998</v>
      </c>
      <c r="K1543" s="649">
        <v>-1.0</v>
      </c>
      <c r="L1543" s="649">
        <v>-1.0</v>
      </c>
      <c r="M1543" s="649">
        <v>-1.0</v>
      </c>
      <c r="N1543" s="649">
        <v>-1.0</v>
      </c>
      <c r="O1543" s="649">
        <v>-1.0</v>
      </c>
      <c r="P1543" s="649">
        <v>1.0</v>
      </c>
      <c r="Q1543" s="649">
        <v>1.0</v>
      </c>
      <c r="R1543" s="650" t="s">
        <v>1222</v>
      </c>
      <c r="U1543" s="651"/>
      <c r="V1543" s="651"/>
    </row>
    <row r="1544">
      <c r="A1544" s="649">
        <v>4107.0</v>
      </c>
      <c r="B1544" s="649">
        <v>0.0</v>
      </c>
      <c r="C1544" s="649">
        <v>10.538</v>
      </c>
      <c r="D1544" s="649">
        <v>5.878</v>
      </c>
      <c r="E1544" s="649">
        <v>16.48</v>
      </c>
      <c r="F1544" s="649">
        <v>16.72</v>
      </c>
      <c r="G1544" s="649">
        <v>3.66</v>
      </c>
      <c r="H1544" s="649">
        <v>1.01</v>
      </c>
      <c r="I1544" s="650" t="s">
        <v>1223</v>
      </c>
      <c r="J1544" s="649">
        <v>0.999</v>
      </c>
      <c r="K1544" s="649">
        <v>-1.0</v>
      </c>
      <c r="L1544" s="649">
        <v>-1.0</v>
      </c>
      <c r="M1544" s="649">
        <v>-1.0</v>
      </c>
      <c r="N1544" s="649">
        <v>-1.0</v>
      </c>
      <c r="O1544" s="649">
        <v>-1.0</v>
      </c>
      <c r="P1544" s="649">
        <v>1.0</v>
      </c>
      <c r="Q1544" s="649">
        <v>1.0</v>
      </c>
      <c r="R1544" s="650" t="s">
        <v>1224</v>
      </c>
      <c r="U1544" s="651"/>
      <c r="V1544" s="651"/>
    </row>
    <row r="1545">
      <c r="A1545" s="649">
        <v>4108.0</v>
      </c>
      <c r="B1545" s="649">
        <v>0.0</v>
      </c>
      <c r="C1545" s="649">
        <v>10.538</v>
      </c>
      <c r="D1545" s="649">
        <v>5.878</v>
      </c>
      <c r="E1545" s="649">
        <v>16.48</v>
      </c>
      <c r="F1545" s="649">
        <v>16.72</v>
      </c>
      <c r="G1545" s="649">
        <v>1.277</v>
      </c>
      <c r="H1545" s="649">
        <v>1.01</v>
      </c>
      <c r="I1545" s="649">
        <v>19.705</v>
      </c>
      <c r="J1545" s="649">
        <v>24.878</v>
      </c>
      <c r="K1545" s="649">
        <v>0.999</v>
      </c>
      <c r="L1545" s="649">
        <v>-1.0</v>
      </c>
      <c r="M1545" s="649">
        <v>-1.0</v>
      </c>
      <c r="N1545" s="649">
        <v>-1.0</v>
      </c>
      <c r="O1545" s="649">
        <v>-1.0</v>
      </c>
      <c r="P1545" s="649">
        <v>-1.0</v>
      </c>
      <c r="Q1545" s="649">
        <v>1.0</v>
      </c>
      <c r="R1545" s="649">
        <v>1.0</v>
      </c>
      <c r="S1545" s="649">
        <v>-1.0</v>
      </c>
      <c r="T1545" s="649">
        <v>24.845</v>
      </c>
      <c r="U1545" s="649">
        <v>24.936</v>
      </c>
      <c r="V1545" s="649">
        <v>24.892</v>
      </c>
    </row>
    <row r="1546">
      <c r="A1546" s="649">
        <v>4109.0</v>
      </c>
      <c r="B1546" s="649">
        <v>0.0</v>
      </c>
      <c r="C1546" s="649">
        <v>10.538</v>
      </c>
      <c r="D1546" s="649">
        <v>5.878</v>
      </c>
      <c r="E1546" s="649">
        <v>16.48</v>
      </c>
      <c r="F1546" s="649">
        <v>16.72</v>
      </c>
      <c r="G1546" s="649">
        <v>2.443</v>
      </c>
      <c r="H1546" s="649">
        <v>1.01</v>
      </c>
      <c r="I1546" s="649">
        <v>9.954</v>
      </c>
      <c r="J1546" s="649">
        <v>23.162</v>
      </c>
      <c r="K1546" s="649">
        <v>1.0</v>
      </c>
      <c r="L1546" s="649">
        <v>-1.0</v>
      </c>
      <c r="M1546" s="649">
        <v>-1.0</v>
      </c>
      <c r="N1546" s="649">
        <v>-1.0</v>
      </c>
      <c r="O1546" s="649">
        <v>-1.0</v>
      </c>
      <c r="P1546" s="649">
        <v>-1.0</v>
      </c>
      <c r="Q1546" s="649">
        <v>1.0</v>
      </c>
      <c r="R1546" s="649">
        <v>1.0</v>
      </c>
      <c r="S1546" s="649">
        <v>-1.0</v>
      </c>
      <c r="T1546" s="649">
        <v>23.304</v>
      </c>
      <c r="U1546" s="649">
        <v>23.288</v>
      </c>
      <c r="V1546" s="649">
        <v>23.272</v>
      </c>
    </row>
    <row r="1547">
      <c r="A1547" s="649">
        <v>4110.0</v>
      </c>
      <c r="B1547" s="649">
        <v>0.0</v>
      </c>
      <c r="C1547" s="649">
        <v>10.539</v>
      </c>
      <c r="D1547" s="649">
        <v>5.878</v>
      </c>
      <c r="E1547" s="649">
        <v>16.48</v>
      </c>
      <c r="F1547" s="649">
        <v>16.72</v>
      </c>
      <c r="G1547" s="649">
        <v>1.202</v>
      </c>
      <c r="H1547" s="649">
        <v>1.01</v>
      </c>
      <c r="I1547" s="649">
        <v>19.69</v>
      </c>
      <c r="J1547" s="649">
        <v>23.238</v>
      </c>
      <c r="K1547" s="649">
        <v>-1.001</v>
      </c>
      <c r="L1547" s="649">
        <v>-1.0</v>
      </c>
      <c r="M1547" s="649">
        <v>-1.0</v>
      </c>
      <c r="N1547" s="649">
        <v>-1.0</v>
      </c>
      <c r="O1547" s="649">
        <v>1.0</v>
      </c>
      <c r="P1547" s="649">
        <v>-1.0</v>
      </c>
      <c r="Q1547" s="649">
        <v>-1.0</v>
      </c>
      <c r="R1547" s="649">
        <v>1.0</v>
      </c>
      <c r="S1547" s="649">
        <v>-1.0</v>
      </c>
      <c r="T1547" s="649">
        <v>23.27</v>
      </c>
      <c r="U1547" s="649">
        <v>23.299</v>
      </c>
      <c r="V1547" s="649">
        <v>23.261</v>
      </c>
    </row>
    <row r="1548">
      <c r="A1548" s="649">
        <v>4111.0</v>
      </c>
      <c r="B1548" s="649">
        <v>0.0</v>
      </c>
      <c r="C1548" s="649">
        <v>10.539</v>
      </c>
      <c r="D1548" s="649">
        <v>5.878</v>
      </c>
      <c r="E1548" s="649">
        <v>16.48</v>
      </c>
      <c r="F1548" s="649">
        <v>16.72</v>
      </c>
      <c r="G1548" s="649">
        <v>0.991</v>
      </c>
      <c r="H1548" s="649">
        <v>1.01</v>
      </c>
      <c r="I1548" s="649">
        <v>37.542</v>
      </c>
      <c r="J1548" s="649">
        <v>36.379</v>
      </c>
      <c r="K1548" s="649">
        <v>1.0</v>
      </c>
      <c r="L1548" s="649">
        <v>-1.0</v>
      </c>
      <c r="M1548" s="649">
        <v>-1.0</v>
      </c>
      <c r="N1548" s="649">
        <v>-1.0</v>
      </c>
      <c r="O1548" s="649">
        <v>-1.0</v>
      </c>
      <c r="P1548" s="649">
        <v>-1.0</v>
      </c>
      <c r="Q1548" s="649">
        <v>5.0</v>
      </c>
      <c r="R1548" s="649">
        <v>1.0</v>
      </c>
      <c r="S1548" s="649">
        <v>-1.0</v>
      </c>
      <c r="T1548" s="649">
        <v>36.335</v>
      </c>
      <c r="U1548" s="649">
        <v>36.404</v>
      </c>
      <c r="V1548" s="649">
        <v>36.4</v>
      </c>
    </row>
    <row r="1549">
      <c r="A1549" s="649">
        <v>4112.0</v>
      </c>
      <c r="B1549" s="649">
        <v>0.0</v>
      </c>
      <c r="C1549" s="649">
        <v>10.539</v>
      </c>
      <c r="D1549" s="649">
        <v>5.878</v>
      </c>
      <c r="E1549" s="649">
        <v>16.48</v>
      </c>
      <c r="F1549" s="649">
        <v>16.72</v>
      </c>
      <c r="G1549" s="649">
        <v>1.129</v>
      </c>
      <c r="H1549" s="649">
        <v>26.98</v>
      </c>
      <c r="I1549" s="649">
        <v>29.213</v>
      </c>
      <c r="J1549" s="649">
        <v>31.723</v>
      </c>
      <c r="K1549" s="649">
        <v>0.999</v>
      </c>
      <c r="L1549" s="649">
        <v>-1.0</v>
      </c>
      <c r="M1549" s="649">
        <v>-1.0</v>
      </c>
      <c r="N1549" s="649">
        <v>-1.0</v>
      </c>
      <c r="O1549" s="649">
        <v>-1.0</v>
      </c>
      <c r="P1549" s="649">
        <v>-1.0</v>
      </c>
      <c r="Q1549" s="649">
        <v>1.0</v>
      </c>
      <c r="R1549" s="649">
        <v>1.0</v>
      </c>
      <c r="S1549" s="649">
        <v>-1.0</v>
      </c>
      <c r="T1549" s="649">
        <v>31.752</v>
      </c>
      <c r="U1549" s="649">
        <v>31.782</v>
      </c>
      <c r="V1549" s="649">
        <v>31.764</v>
      </c>
    </row>
    <row r="1550">
      <c r="A1550" s="649">
        <v>4113.0</v>
      </c>
      <c r="B1550" s="649">
        <v>0.0</v>
      </c>
      <c r="C1550" s="649">
        <v>10.538</v>
      </c>
      <c r="D1550" s="649">
        <v>5.878</v>
      </c>
      <c r="E1550" s="649">
        <v>16.48</v>
      </c>
      <c r="F1550" s="649">
        <v>16.72</v>
      </c>
      <c r="G1550" s="649">
        <v>1.185</v>
      </c>
      <c r="H1550" s="649">
        <v>26.98</v>
      </c>
      <c r="I1550" s="649">
        <v>19.181</v>
      </c>
      <c r="J1550" s="649">
        <v>20.332</v>
      </c>
      <c r="K1550" s="649">
        <v>0.999</v>
      </c>
      <c r="L1550" s="649">
        <v>-1.0</v>
      </c>
      <c r="M1550" s="649">
        <v>-1.0</v>
      </c>
      <c r="N1550" s="649">
        <v>-1.0</v>
      </c>
      <c r="O1550" s="649">
        <v>-1.0</v>
      </c>
      <c r="P1550" s="649">
        <v>-1.0</v>
      </c>
      <c r="Q1550" s="649">
        <v>1.0</v>
      </c>
      <c r="R1550" s="649">
        <v>1.0</v>
      </c>
      <c r="S1550" s="649">
        <v>-1.0</v>
      </c>
      <c r="T1550" s="649">
        <v>20.407</v>
      </c>
      <c r="U1550" s="649">
        <v>20.412</v>
      </c>
      <c r="V1550" s="649">
        <v>20.451</v>
      </c>
    </row>
    <row r="1551">
      <c r="A1551" s="649">
        <v>4114.0</v>
      </c>
      <c r="B1551" s="649">
        <v>0.0</v>
      </c>
      <c r="C1551" s="649">
        <v>10.538</v>
      </c>
      <c r="D1551" s="649">
        <v>5.878</v>
      </c>
      <c r="E1551" s="649">
        <v>16.48</v>
      </c>
      <c r="F1551" s="649">
        <v>16.72</v>
      </c>
      <c r="G1551" s="649">
        <v>3.829</v>
      </c>
      <c r="H1551" s="649">
        <v>2.01</v>
      </c>
      <c r="I1551" s="649">
        <v>14.622</v>
      </c>
      <c r="J1551" s="649">
        <v>53.49</v>
      </c>
      <c r="K1551" s="649">
        <v>0.998</v>
      </c>
      <c r="L1551" s="649">
        <v>-1.0</v>
      </c>
      <c r="M1551" s="649">
        <v>-1.0</v>
      </c>
      <c r="N1551" s="649">
        <v>-1.0</v>
      </c>
      <c r="O1551" s="649">
        <v>-1.0</v>
      </c>
      <c r="P1551" s="649">
        <v>-1.0</v>
      </c>
      <c r="Q1551" s="649">
        <v>1.0</v>
      </c>
      <c r="R1551" s="649">
        <v>1.0</v>
      </c>
      <c r="S1551" s="649">
        <v>-1.0</v>
      </c>
      <c r="T1551" s="649">
        <v>53.691</v>
      </c>
      <c r="U1551" s="649">
        <v>53.691</v>
      </c>
      <c r="V1551" s="649">
        <v>53.654</v>
      </c>
    </row>
    <row r="1552">
      <c r="A1552" s="649">
        <v>4115.0</v>
      </c>
      <c r="B1552" s="649">
        <v>0.0</v>
      </c>
      <c r="C1552" s="649">
        <v>10.538</v>
      </c>
      <c r="D1552" s="649">
        <v>5.878</v>
      </c>
      <c r="E1552" s="649">
        <v>16.48</v>
      </c>
      <c r="F1552" s="649">
        <v>16.72</v>
      </c>
      <c r="G1552" s="649">
        <v>3.514</v>
      </c>
      <c r="H1552" s="649">
        <v>2.01</v>
      </c>
      <c r="I1552" s="649">
        <v>14.746</v>
      </c>
      <c r="J1552" s="649">
        <v>50.309</v>
      </c>
      <c r="K1552" s="649">
        <v>0.998</v>
      </c>
      <c r="L1552" s="649">
        <v>-1.0</v>
      </c>
      <c r="M1552" s="649">
        <v>-1.0</v>
      </c>
      <c r="N1552" s="649">
        <v>-1.0</v>
      </c>
      <c r="O1552" s="649">
        <v>-1.0</v>
      </c>
      <c r="P1552" s="649">
        <v>-1.0</v>
      </c>
      <c r="Q1552" s="649">
        <v>1.0</v>
      </c>
      <c r="R1552" s="649">
        <v>1.0</v>
      </c>
      <c r="S1552" s="649">
        <v>-1.0</v>
      </c>
      <c r="T1552" s="649">
        <v>50.448</v>
      </c>
      <c r="U1552" s="649">
        <v>50.48</v>
      </c>
      <c r="V1552" s="649">
        <v>50.41</v>
      </c>
    </row>
    <row r="1553">
      <c r="A1553" s="649">
        <v>4116.0</v>
      </c>
      <c r="B1553" s="649">
        <v>0.0</v>
      </c>
      <c r="C1553" s="649">
        <v>10.539</v>
      </c>
      <c r="D1553" s="649">
        <v>5.878</v>
      </c>
      <c r="E1553" s="649">
        <v>16.48</v>
      </c>
      <c r="F1553" s="649">
        <v>16.72</v>
      </c>
      <c r="G1553" s="649">
        <v>3.637</v>
      </c>
      <c r="H1553" s="649">
        <v>2.01</v>
      </c>
      <c r="I1553" s="649">
        <v>14.594</v>
      </c>
      <c r="J1553" s="649">
        <v>50.542</v>
      </c>
      <c r="K1553" s="649">
        <v>0.998</v>
      </c>
      <c r="L1553" s="649">
        <v>-1.0</v>
      </c>
      <c r="M1553" s="649">
        <v>-1.0</v>
      </c>
      <c r="N1553" s="649">
        <v>-1.0</v>
      </c>
      <c r="O1553" s="649">
        <v>-1.0</v>
      </c>
      <c r="P1553" s="649">
        <v>-1.0</v>
      </c>
      <c r="Q1553" s="649">
        <v>1.0</v>
      </c>
      <c r="R1553" s="649">
        <v>1.0</v>
      </c>
      <c r="S1553" s="649">
        <v>-1.0</v>
      </c>
      <c r="T1553" s="649">
        <v>50.692</v>
      </c>
      <c r="U1553" s="649">
        <v>50.731</v>
      </c>
      <c r="V1553" s="649">
        <v>50.718</v>
      </c>
    </row>
    <row r="1554">
      <c r="A1554" s="649">
        <v>4117.0</v>
      </c>
      <c r="B1554" s="649">
        <v>0.0</v>
      </c>
      <c r="C1554" s="649">
        <v>10.538</v>
      </c>
      <c r="D1554" s="649">
        <v>5.878</v>
      </c>
      <c r="E1554" s="649">
        <v>16.48</v>
      </c>
      <c r="F1554" s="649">
        <v>16.72</v>
      </c>
      <c r="G1554" s="649">
        <v>3.628</v>
      </c>
      <c r="H1554" s="649">
        <v>2.01</v>
      </c>
      <c r="I1554" s="649">
        <v>14.739</v>
      </c>
      <c r="J1554" s="649">
        <v>50.485</v>
      </c>
      <c r="K1554" s="649">
        <v>0.995</v>
      </c>
      <c r="L1554" s="649">
        <v>-1.0</v>
      </c>
      <c r="M1554" s="649">
        <v>-1.0</v>
      </c>
      <c r="N1554" s="649">
        <v>-1.0</v>
      </c>
      <c r="O1554" s="649">
        <v>-1.0</v>
      </c>
      <c r="P1554" s="649">
        <v>-1.0</v>
      </c>
      <c r="Q1554" s="649">
        <v>1.0</v>
      </c>
      <c r="R1554" s="649">
        <v>1.0</v>
      </c>
      <c r="S1554" s="649">
        <v>-1.0</v>
      </c>
      <c r="T1554" s="649">
        <v>50.53</v>
      </c>
      <c r="U1554" s="649">
        <v>50.667</v>
      </c>
      <c r="V1554" s="649">
        <v>50.685</v>
      </c>
    </row>
    <row r="1555">
      <c r="A1555" s="649">
        <v>4118.0</v>
      </c>
      <c r="B1555" s="649">
        <v>0.0</v>
      </c>
      <c r="C1555" s="649">
        <v>10.538</v>
      </c>
      <c r="D1555" s="649">
        <v>5.878</v>
      </c>
      <c r="E1555" s="649">
        <v>16.48</v>
      </c>
      <c r="F1555" s="649">
        <v>16.72</v>
      </c>
      <c r="G1555" s="649">
        <v>3.551</v>
      </c>
      <c r="H1555" s="649">
        <v>2.01</v>
      </c>
      <c r="I1555" s="649">
        <v>14.704</v>
      </c>
      <c r="J1555" s="649">
        <v>50.493</v>
      </c>
      <c r="K1555" s="649">
        <v>0.998</v>
      </c>
      <c r="L1555" s="649">
        <v>-1.0</v>
      </c>
      <c r="M1555" s="649">
        <v>-1.0</v>
      </c>
      <c r="N1555" s="649">
        <v>-1.0</v>
      </c>
      <c r="O1555" s="649">
        <v>-1.0</v>
      </c>
      <c r="P1555" s="649">
        <v>-1.0</v>
      </c>
      <c r="Q1555" s="649">
        <v>1.0</v>
      </c>
      <c r="R1555" s="649">
        <v>1.0</v>
      </c>
      <c r="S1555" s="649">
        <v>-1.0</v>
      </c>
      <c r="T1555" s="649">
        <v>50.589</v>
      </c>
      <c r="U1555" s="649">
        <v>50.609</v>
      </c>
      <c r="V1555" s="649">
        <v>50.607</v>
      </c>
    </row>
    <row r="1556">
      <c r="A1556" s="649">
        <v>4119.0</v>
      </c>
      <c r="B1556" s="649">
        <v>0.0</v>
      </c>
      <c r="C1556" s="649">
        <v>10.538</v>
      </c>
      <c r="D1556" s="649">
        <v>5.878</v>
      </c>
      <c r="E1556" s="649">
        <v>16.48</v>
      </c>
      <c r="F1556" s="649">
        <v>16.72</v>
      </c>
      <c r="G1556" s="649">
        <v>3.501</v>
      </c>
      <c r="H1556" s="649">
        <v>2.01</v>
      </c>
      <c r="I1556" s="649">
        <v>14.873</v>
      </c>
      <c r="J1556" s="649">
        <v>50.585</v>
      </c>
      <c r="K1556" s="649">
        <v>0.993</v>
      </c>
      <c r="L1556" s="649">
        <v>-1.0</v>
      </c>
      <c r="M1556" s="649">
        <v>-1.0</v>
      </c>
      <c r="N1556" s="649">
        <v>-1.0</v>
      </c>
      <c r="O1556" s="649">
        <v>-1.0</v>
      </c>
      <c r="P1556" s="649">
        <v>-1.0</v>
      </c>
      <c r="Q1556" s="649">
        <v>1.0</v>
      </c>
      <c r="R1556" s="649">
        <v>1.0</v>
      </c>
      <c r="S1556" s="649">
        <v>-1.0</v>
      </c>
      <c r="T1556" s="649">
        <v>50.618</v>
      </c>
      <c r="U1556" s="649">
        <v>50.688</v>
      </c>
      <c r="V1556" s="649">
        <v>50.679</v>
      </c>
    </row>
    <row r="1557">
      <c r="A1557" s="649">
        <v>4120.0</v>
      </c>
      <c r="B1557" s="649">
        <v>0.0</v>
      </c>
      <c r="C1557" s="649">
        <v>10.538</v>
      </c>
      <c r="D1557" s="649">
        <v>5.878</v>
      </c>
      <c r="E1557" s="649">
        <v>16.48</v>
      </c>
      <c r="F1557" s="649">
        <v>16.72</v>
      </c>
      <c r="G1557" s="649">
        <v>2.579</v>
      </c>
      <c r="H1557" s="649">
        <v>2.01</v>
      </c>
      <c r="I1557" s="649">
        <v>9.899</v>
      </c>
      <c r="J1557" s="649">
        <v>23.349</v>
      </c>
      <c r="K1557" s="649">
        <v>1.0</v>
      </c>
      <c r="L1557" s="649">
        <v>-1.0</v>
      </c>
      <c r="M1557" s="649">
        <v>-1.0</v>
      </c>
      <c r="N1557" s="649">
        <v>-1.0</v>
      </c>
      <c r="O1557" s="649">
        <v>-1.0</v>
      </c>
      <c r="P1557" s="649">
        <v>-1.0</v>
      </c>
      <c r="Q1557" s="649">
        <v>1.0</v>
      </c>
      <c r="R1557" s="649">
        <v>1.0</v>
      </c>
      <c r="S1557" s="649">
        <v>-1.0</v>
      </c>
      <c r="T1557" s="649">
        <v>23.466</v>
      </c>
      <c r="U1557" s="649">
        <v>23.486</v>
      </c>
      <c r="V1557" s="649">
        <v>23.563</v>
      </c>
    </row>
    <row r="1558">
      <c r="A1558" s="649">
        <v>4121.0</v>
      </c>
      <c r="B1558" s="649">
        <v>0.0</v>
      </c>
      <c r="C1558" s="649">
        <v>10.538</v>
      </c>
      <c r="D1558" s="649">
        <v>5.878</v>
      </c>
      <c r="E1558" s="649">
        <v>16.48</v>
      </c>
      <c r="F1558" s="649">
        <v>16.72</v>
      </c>
      <c r="G1558" s="649">
        <v>2.382</v>
      </c>
      <c r="H1558" s="649">
        <v>2.01</v>
      </c>
      <c r="I1558" s="649">
        <v>7.425</v>
      </c>
      <c r="J1558" s="649">
        <v>16.435</v>
      </c>
      <c r="K1558" s="649">
        <v>1.0</v>
      </c>
      <c r="L1558" s="649">
        <v>-1.0</v>
      </c>
      <c r="M1558" s="649">
        <v>-1.0</v>
      </c>
      <c r="N1558" s="649">
        <v>-1.0</v>
      </c>
      <c r="O1558" s="649">
        <v>-1.0</v>
      </c>
      <c r="P1558" s="649">
        <v>-1.0</v>
      </c>
      <c r="Q1558" s="649">
        <v>1.0</v>
      </c>
      <c r="R1558" s="649">
        <v>1.0</v>
      </c>
      <c r="S1558" s="649">
        <v>-1.0</v>
      </c>
      <c r="T1558" s="649">
        <v>16.562</v>
      </c>
      <c r="U1558" s="649">
        <v>16.568</v>
      </c>
      <c r="V1558" s="649">
        <v>16.596</v>
      </c>
    </row>
    <row r="1559">
      <c r="A1559" s="649">
        <v>4122.0</v>
      </c>
      <c r="B1559" s="649">
        <v>0.0</v>
      </c>
      <c r="C1559" s="649">
        <v>10.538</v>
      </c>
      <c r="D1559" s="649">
        <v>5.878</v>
      </c>
      <c r="E1559" s="649">
        <v>16.48</v>
      </c>
      <c r="F1559" s="649">
        <v>16.72</v>
      </c>
      <c r="G1559" s="649">
        <v>1.233</v>
      </c>
      <c r="H1559" s="649">
        <v>2.01</v>
      </c>
      <c r="I1559" s="649">
        <v>9.892</v>
      </c>
      <c r="J1559" s="649">
        <v>11.264</v>
      </c>
      <c r="K1559" s="649">
        <v>-1.001</v>
      </c>
      <c r="L1559" s="649">
        <v>-1.0</v>
      </c>
      <c r="M1559" s="649">
        <v>-1.0</v>
      </c>
      <c r="N1559" s="649">
        <v>-1.0</v>
      </c>
      <c r="O1559" s="649">
        <v>1.0</v>
      </c>
      <c r="P1559" s="649">
        <v>-1.0</v>
      </c>
      <c r="Q1559" s="649">
        <v>-1.0</v>
      </c>
      <c r="R1559" s="649">
        <v>1.0</v>
      </c>
      <c r="S1559" s="649">
        <v>-1.0</v>
      </c>
      <c r="T1559" s="649">
        <v>11.326</v>
      </c>
      <c r="U1559" s="649">
        <v>11.332</v>
      </c>
      <c r="V1559" s="649">
        <v>11.356</v>
      </c>
    </row>
    <row r="1560">
      <c r="A1560" s="649">
        <v>4123.0</v>
      </c>
      <c r="B1560" s="649">
        <v>0.0</v>
      </c>
      <c r="C1560" s="649">
        <v>10.538</v>
      </c>
      <c r="D1560" s="649">
        <v>5.878</v>
      </c>
      <c r="E1560" s="649">
        <v>16.48</v>
      </c>
      <c r="F1560" s="649">
        <v>16.72</v>
      </c>
      <c r="G1560" s="649">
        <v>1.0</v>
      </c>
      <c r="H1560" s="649">
        <v>2.01</v>
      </c>
      <c r="I1560" s="649">
        <v>14.613</v>
      </c>
      <c r="J1560" s="649">
        <v>13.5</v>
      </c>
      <c r="K1560" s="649">
        <v>1.0</v>
      </c>
      <c r="L1560" s="649">
        <v>-1.0</v>
      </c>
      <c r="M1560" s="649">
        <v>-1.0</v>
      </c>
      <c r="N1560" s="649">
        <v>-1.0</v>
      </c>
      <c r="O1560" s="649">
        <v>-1.0</v>
      </c>
      <c r="P1560" s="649">
        <v>-1.0</v>
      </c>
      <c r="Q1560" s="649">
        <v>5.0</v>
      </c>
      <c r="R1560" s="649">
        <v>1.0</v>
      </c>
      <c r="S1560" s="649">
        <v>-1.0</v>
      </c>
      <c r="T1560" s="649">
        <v>13.546</v>
      </c>
      <c r="U1560" s="649">
        <v>13.554</v>
      </c>
      <c r="V1560" s="649">
        <v>13.574</v>
      </c>
    </row>
    <row r="1561">
      <c r="A1561" s="649">
        <v>4124.0</v>
      </c>
      <c r="B1561" s="649">
        <v>0.0</v>
      </c>
      <c r="C1561" s="649">
        <v>10.538</v>
      </c>
      <c r="D1561" s="649">
        <v>5.878</v>
      </c>
      <c r="E1561" s="649">
        <v>16.48</v>
      </c>
      <c r="F1561" s="649">
        <v>16.72</v>
      </c>
      <c r="G1561" s="649">
        <v>3.735</v>
      </c>
      <c r="H1561" s="649">
        <v>2.01</v>
      </c>
      <c r="I1561" s="649">
        <v>14.385</v>
      </c>
      <c r="J1561" s="649">
        <v>44.635</v>
      </c>
      <c r="K1561" s="649">
        <v>0.998</v>
      </c>
      <c r="L1561" s="649">
        <v>-1.0</v>
      </c>
      <c r="M1561" s="649">
        <v>-1.0</v>
      </c>
      <c r="N1561" s="649">
        <v>-1.0</v>
      </c>
      <c r="O1561" s="649">
        <v>-1.0</v>
      </c>
      <c r="P1561" s="649">
        <v>-1.0</v>
      </c>
      <c r="Q1561" s="649">
        <v>1.0</v>
      </c>
      <c r="R1561" s="649">
        <v>1.0</v>
      </c>
      <c r="S1561" s="649">
        <v>-1.0</v>
      </c>
      <c r="T1561" s="649">
        <v>44.893</v>
      </c>
      <c r="U1561" s="649">
        <v>44.904</v>
      </c>
      <c r="V1561" s="649">
        <v>45.235</v>
      </c>
    </row>
    <row r="1562">
      <c r="A1562" s="649">
        <v>4125.0</v>
      </c>
      <c r="B1562" s="649">
        <v>0.0</v>
      </c>
      <c r="C1562" s="649">
        <v>10.538</v>
      </c>
      <c r="D1562" s="649">
        <v>5.878</v>
      </c>
      <c r="E1562" s="649">
        <v>16.48</v>
      </c>
      <c r="F1562" s="649">
        <v>16.72</v>
      </c>
      <c r="G1562" s="649">
        <v>3.601</v>
      </c>
      <c r="H1562" s="649">
        <v>2.01</v>
      </c>
      <c r="I1562" s="649">
        <v>14.672</v>
      </c>
      <c r="J1562" s="649">
        <v>49.542</v>
      </c>
      <c r="K1562" s="649">
        <v>0.998</v>
      </c>
      <c r="L1562" s="649">
        <v>-1.0</v>
      </c>
      <c r="M1562" s="649">
        <v>-1.0</v>
      </c>
      <c r="N1562" s="649">
        <v>-1.0</v>
      </c>
      <c r="O1562" s="649">
        <v>-1.0</v>
      </c>
      <c r="P1562" s="649">
        <v>-1.0</v>
      </c>
      <c r="Q1562" s="649">
        <v>1.0</v>
      </c>
      <c r="R1562" s="649">
        <v>1.0</v>
      </c>
      <c r="S1562" s="649">
        <v>-1.0</v>
      </c>
      <c r="T1562" s="649">
        <v>49.7</v>
      </c>
      <c r="U1562" s="649">
        <v>49.717</v>
      </c>
      <c r="V1562" s="649">
        <v>49.758</v>
      </c>
    </row>
    <row r="1563">
      <c r="A1563" s="649">
        <v>4126.0</v>
      </c>
      <c r="B1563" s="649">
        <v>0.0</v>
      </c>
      <c r="C1563" s="649">
        <v>10.538</v>
      </c>
      <c r="D1563" s="649">
        <v>5.878</v>
      </c>
      <c r="E1563" s="649">
        <v>16.48</v>
      </c>
      <c r="F1563" s="649">
        <v>16.72</v>
      </c>
      <c r="G1563" s="649">
        <v>1.47</v>
      </c>
      <c r="H1563" s="649">
        <v>2.01</v>
      </c>
      <c r="I1563" s="649">
        <v>14.803</v>
      </c>
      <c r="J1563" s="649">
        <v>21.175</v>
      </c>
      <c r="K1563" s="649">
        <v>1.0</v>
      </c>
      <c r="L1563" s="649">
        <v>-1.0</v>
      </c>
      <c r="M1563" s="649">
        <v>-1.0</v>
      </c>
      <c r="N1563" s="649">
        <v>-1.0</v>
      </c>
      <c r="O1563" s="649">
        <v>-1.0</v>
      </c>
      <c r="P1563" s="649">
        <v>-1.0</v>
      </c>
      <c r="Q1563" s="649">
        <v>1.0</v>
      </c>
      <c r="R1563" s="649">
        <v>1.0</v>
      </c>
      <c r="S1563" s="649">
        <v>-1.0</v>
      </c>
      <c r="T1563" s="649">
        <v>21.22</v>
      </c>
      <c r="U1563" s="649">
        <v>21.228</v>
      </c>
      <c r="V1563" s="649">
        <v>21.214</v>
      </c>
    </row>
    <row r="1564">
      <c r="A1564" s="649">
        <v>4127.0</v>
      </c>
      <c r="B1564" s="649">
        <v>0.0</v>
      </c>
      <c r="C1564" s="649">
        <v>10.538</v>
      </c>
      <c r="D1564" s="649">
        <v>5.878</v>
      </c>
      <c r="E1564" s="649">
        <v>16.48</v>
      </c>
      <c r="F1564" s="649">
        <v>20.15</v>
      </c>
      <c r="G1564" s="649">
        <v>2.799</v>
      </c>
      <c r="H1564" s="649">
        <v>1.01</v>
      </c>
      <c r="I1564" s="649">
        <v>36.41</v>
      </c>
      <c r="J1564" s="649">
        <v>97.103</v>
      </c>
      <c r="K1564" s="649">
        <v>0.999</v>
      </c>
      <c r="L1564" s="649">
        <v>-1.0</v>
      </c>
      <c r="M1564" s="649">
        <v>-1.0</v>
      </c>
      <c r="N1564" s="649">
        <v>-1.0</v>
      </c>
      <c r="O1564" s="649">
        <v>-1.0</v>
      </c>
      <c r="P1564" s="649">
        <v>-1.0</v>
      </c>
      <c r="Q1564" s="649">
        <v>1.0</v>
      </c>
      <c r="R1564" s="649">
        <v>1.0</v>
      </c>
      <c r="S1564" s="649">
        <v>-1.0</v>
      </c>
      <c r="T1564" s="649">
        <v>96.978</v>
      </c>
      <c r="U1564" s="649">
        <v>97.105</v>
      </c>
      <c r="V1564" s="649">
        <v>97.234</v>
      </c>
    </row>
    <row r="1565">
      <c r="A1565" s="649">
        <v>4128.0</v>
      </c>
      <c r="B1565" s="649">
        <v>0.0</v>
      </c>
      <c r="C1565" s="649">
        <v>10.538</v>
      </c>
      <c r="D1565" s="649">
        <v>5.878</v>
      </c>
      <c r="E1565" s="649">
        <v>16.48</v>
      </c>
      <c r="F1565" s="649">
        <v>20.15</v>
      </c>
      <c r="G1565" s="649">
        <v>3.711</v>
      </c>
      <c r="H1565" s="649">
        <v>1.01</v>
      </c>
      <c r="I1565" s="650" t="s">
        <v>1225</v>
      </c>
      <c r="J1565" s="649">
        <v>0.999</v>
      </c>
      <c r="K1565" s="649">
        <v>-1.0</v>
      </c>
      <c r="L1565" s="649">
        <v>-1.0</v>
      </c>
      <c r="M1565" s="649">
        <v>-1.0</v>
      </c>
      <c r="N1565" s="649">
        <v>-1.0</v>
      </c>
      <c r="O1565" s="649">
        <v>-1.0</v>
      </c>
      <c r="P1565" s="649">
        <v>1.0</v>
      </c>
      <c r="Q1565" s="649">
        <v>1.0</v>
      </c>
      <c r="R1565" s="650" t="s">
        <v>1226</v>
      </c>
      <c r="U1565" s="651"/>
      <c r="V1565" s="651"/>
    </row>
    <row r="1566">
      <c r="A1566" s="649">
        <v>4129.0</v>
      </c>
      <c r="B1566" s="649">
        <v>0.0</v>
      </c>
      <c r="C1566" s="649">
        <v>10.538</v>
      </c>
      <c r="D1566" s="649">
        <v>5.878</v>
      </c>
      <c r="E1566" s="649">
        <v>16.48</v>
      </c>
      <c r="F1566" s="649">
        <v>20.15</v>
      </c>
      <c r="G1566" s="649">
        <v>2.732</v>
      </c>
      <c r="H1566" s="649">
        <v>1.01</v>
      </c>
      <c r="I1566" s="649">
        <v>37.423</v>
      </c>
      <c r="J1566" s="649">
        <v>87.173</v>
      </c>
      <c r="K1566" s="649">
        <v>0.999</v>
      </c>
      <c r="L1566" s="649">
        <v>-1.0</v>
      </c>
      <c r="M1566" s="649">
        <v>-1.0</v>
      </c>
      <c r="N1566" s="649">
        <v>-1.0</v>
      </c>
      <c r="O1566" s="649">
        <v>-1.0</v>
      </c>
      <c r="P1566" s="649">
        <v>-1.0</v>
      </c>
      <c r="Q1566" s="649">
        <v>1.0</v>
      </c>
      <c r="R1566" s="649">
        <v>1.0</v>
      </c>
      <c r="S1566" s="649">
        <v>-1.0</v>
      </c>
      <c r="T1566" s="649">
        <v>87.162</v>
      </c>
      <c r="U1566" s="649">
        <v>87.244</v>
      </c>
      <c r="V1566" s="649">
        <v>87.555</v>
      </c>
    </row>
    <row r="1567">
      <c r="A1567" s="649">
        <v>4130.0</v>
      </c>
      <c r="B1567" s="649">
        <v>0.0</v>
      </c>
      <c r="C1567" s="649">
        <v>10.537</v>
      </c>
      <c r="D1567" s="649">
        <v>5.878</v>
      </c>
      <c r="E1567" s="649">
        <v>16.48</v>
      </c>
      <c r="F1567" s="649">
        <v>20.15</v>
      </c>
      <c r="G1567" s="649">
        <v>0.99</v>
      </c>
      <c r="H1567" s="649">
        <v>1.01</v>
      </c>
      <c r="I1567" s="649">
        <v>37.714</v>
      </c>
      <c r="J1567" s="649">
        <v>35.047</v>
      </c>
      <c r="K1567" s="649">
        <v>0.999</v>
      </c>
      <c r="L1567" s="649">
        <v>-1.0</v>
      </c>
      <c r="M1567" s="649">
        <v>-1.0</v>
      </c>
      <c r="N1567" s="649">
        <v>-1.0</v>
      </c>
      <c r="O1567" s="649">
        <v>-1.0</v>
      </c>
      <c r="P1567" s="649">
        <v>-1.0</v>
      </c>
      <c r="Q1567" s="649">
        <v>1.0</v>
      </c>
      <c r="R1567" s="649">
        <v>1.0</v>
      </c>
      <c r="S1567" s="649">
        <v>-1.0</v>
      </c>
      <c r="T1567" s="649">
        <v>35.019</v>
      </c>
      <c r="U1567" s="649">
        <v>35.052</v>
      </c>
      <c r="V1567" s="649">
        <v>35.104</v>
      </c>
    </row>
    <row r="1568">
      <c r="A1568" s="649">
        <v>4131.0</v>
      </c>
      <c r="B1568" s="649">
        <v>0.0</v>
      </c>
      <c r="C1568" s="649">
        <v>10.538</v>
      </c>
      <c r="D1568" s="649">
        <v>5.878</v>
      </c>
      <c r="E1568" s="649">
        <v>16.48</v>
      </c>
      <c r="F1568" s="649">
        <v>20.15</v>
      </c>
      <c r="G1568" s="649">
        <v>1.221</v>
      </c>
      <c r="H1568" s="649">
        <v>1.01</v>
      </c>
      <c r="I1568" s="649">
        <v>19.689</v>
      </c>
      <c r="J1568" s="649">
        <v>23.847</v>
      </c>
      <c r="K1568" s="649">
        <v>1.0</v>
      </c>
      <c r="L1568" s="649">
        <v>-1.0</v>
      </c>
      <c r="M1568" s="649">
        <v>-1.0</v>
      </c>
      <c r="N1568" s="649">
        <v>-1.0</v>
      </c>
      <c r="O1568" s="649">
        <v>-1.0</v>
      </c>
      <c r="P1568" s="649">
        <v>-1.0</v>
      </c>
      <c r="Q1568" s="649">
        <v>1.0</v>
      </c>
      <c r="R1568" s="649">
        <v>1.0</v>
      </c>
      <c r="S1568" s="649">
        <v>-1.0</v>
      </c>
      <c r="T1568" s="649">
        <v>23.887</v>
      </c>
      <c r="U1568" s="649">
        <v>23.891</v>
      </c>
      <c r="V1568" s="649">
        <v>23.858</v>
      </c>
    </row>
    <row r="1569">
      <c r="A1569" s="649">
        <v>4132.0</v>
      </c>
      <c r="B1569" s="649">
        <v>0.0</v>
      </c>
      <c r="C1569" s="649">
        <v>10.536</v>
      </c>
      <c r="D1569" s="649">
        <v>5.878</v>
      </c>
      <c r="E1569" s="649">
        <v>16.48</v>
      </c>
      <c r="F1569" s="649">
        <v>20.15</v>
      </c>
      <c r="G1569" s="649">
        <v>2.815</v>
      </c>
      <c r="H1569" s="649">
        <v>1.01</v>
      </c>
      <c r="I1569" s="649">
        <v>9.88</v>
      </c>
      <c r="J1569" s="649">
        <v>23.576</v>
      </c>
      <c r="K1569" s="649">
        <v>0.991</v>
      </c>
      <c r="L1569" s="649">
        <v>-1.0</v>
      </c>
      <c r="M1569" s="649">
        <v>-1.0</v>
      </c>
      <c r="N1569" s="649">
        <v>-1.0</v>
      </c>
      <c r="O1569" s="649">
        <v>-1.0</v>
      </c>
      <c r="P1569" s="649">
        <v>-1.0</v>
      </c>
      <c r="Q1569" s="649">
        <v>1.0</v>
      </c>
      <c r="R1569" s="649">
        <v>1.0</v>
      </c>
      <c r="S1569" s="649">
        <v>-1.0</v>
      </c>
      <c r="T1569" s="649">
        <v>23.777</v>
      </c>
      <c r="U1569" s="649">
        <v>23.761</v>
      </c>
      <c r="V1569" s="649">
        <v>23.987</v>
      </c>
    </row>
    <row r="1570">
      <c r="A1570" s="649">
        <v>4133.0</v>
      </c>
      <c r="B1570" s="649">
        <v>0.0</v>
      </c>
      <c r="C1570" s="649">
        <v>10.536</v>
      </c>
      <c r="D1570" s="649">
        <v>5.878</v>
      </c>
      <c r="E1570" s="649">
        <v>16.48</v>
      </c>
      <c r="F1570" s="649">
        <v>20.15</v>
      </c>
      <c r="G1570" s="649">
        <v>1.337</v>
      </c>
      <c r="H1570" s="649">
        <v>1.01</v>
      </c>
      <c r="I1570" s="649">
        <v>19.592</v>
      </c>
      <c r="J1570" s="649">
        <v>25.557</v>
      </c>
      <c r="K1570" s="649">
        <v>-1.002</v>
      </c>
      <c r="L1570" s="649">
        <v>-1.0</v>
      </c>
      <c r="M1570" s="649">
        <v>-1.0</v>
      </c>
      <c r="N1570" s="649">
        <v>-1.0</v>
      </c>
      <c r="O1570" s="649">
        <v>1.0</v>
      </c>
      <c r="P1570" s="649">
        <v>-1.0</v>
      </c>
      <c r="Q1570" s="649">
        <v>-1.0</v>
      </c>
      <c r="R1570" s="649">
        <v>1.0</v>
      </c>
      <c r="S1570" s="649">
        <v>-1.0</v>
      </c>
      <c r="T1570" s="649">
        <v>25.596</v>
      </c>
      <c r="U1570" s="649">
        <v>25.6</v>
      </c>
      <c r="V1570" s="649">
        <v>25.59</v>
      </c>
    </row>
    <row r="1571">
      <c r="A1571" s="649">
        <v>4134.0</v>
      </c>
      <c r="B1571" s="649">
        <v>0.0</v>
      </c>
      <c r="C1571" s="649">
        <v>10.539</v>
      </c>
      <c r="D1571" s="649">
        <v>5.878</v>
      </c>
      <c r="E1571" s="649">
        <v>16.48</v>
      </c>
      <c r="F1571" s="649">
        <v>20.15</v>
      </c>
      <c r="G1571" s="649">
        <v>0.947</v>
      </c>
      <c r="H1571" s="649">
        <v>1.01</v>
      </c>
      <c r="I1571" s="649">
        <v>37.36</v>
      </c>
      <c r="J1571" s="649">
        <v>33.717</v>
      </c>
      <c r="K1571" s="649">
        <v>1.0</v>
      </c>
      <c r="L1571" s="649">
        <v>-1.0</v>
      </c>
      <c r="M1571" s="649">
        <v>-1.0</v>
      </c>
      <c r="N1571" s="649">
        <v>-1.0</v>
      </c>
      <c r="O1571" s="649">
        <v>-1.0</v>
      </c>
      <c r="P1571" s="649">
        <v>-1.0</v>
      </c>
      <c r="Q1571" s="649">
        <v>5.0</v>
      </c>
      <c r="R1571" s="649">
        <v>1.0</v>
      </c>
      <c r="S1571" s="649">
        <v>-1.0</v>
      </c>
      <c r="T1571" s="649">
        <v>33.673</v>
      </c>
      <c r="U1571" s="649">
        <v>33.704</v>
      </c>
      <c r="V1571" s="649">
        <v>33.759</v>
      </c>
    </row>
    <row r="1572">
      <c r="A1572" s="649">
        <v>4135.0</v>
      </c>
      <c r="B1572" s="649">
        <v>0.0</v>
      </c>
      <c r="C1572" s="649">
        <v>10.535</v>
      </c>
      <c r="D1572" s="649">
        <v>5.878</v>
      </c>
      <c r="E1572" s="649">
        <v>16.48</v>
      </c>
      <c r="F1572" s="649">
        <v>20.15</v>
      </c>
      <c r="G1572" s="649">
        <v>1.262</v>
      </c>
      <c r="H1572" s="649">
        <v>26.98</v>
      </c>
      <c r="I1572" s="649">
        <v>27.511</v>
      </c>
      <c r="J1572" s="649">
        <v>30.433</v>
      </c>
      <c r="K1572" s="649">
        <v>1.0</v>
      </c>
      <c r="L1572" s="649">
        <v>-1.0</v>
      </c>
      <c r="M1572" s="649">
        <v>-1.0</v>
      </c>
      <c r="N1572" s="649">
        <v>-1.0</v>
      </c>
      <c r="O1572" s="649">
        <v>-1.0</v>
      </c>
      <c r="P1572" s="649">
        <v>-1.0</v>
      </c>
      <c r="Q1572" s="649">
        <v>1.0</v>
      </c>
      <c r="R1572" s="649">
        <v>1.0</v>
      </c>
      <c r="S1572" s="649">
        <v>-1.0</v>
      </c>
      <c r="T1572" s="649">
        <v>30.459</v>
      </c>
      <c r="U1572" s="649">
        <v>30.488</v>
      </c>
      <c r="V1572" s="649">
        <v>30.586</v>
      </c>
    </row>
    <row r="1573">
      <c r="A1573" s="649">
        <v>4136.0</v>
      </c>
      <c r="B1573" s="649">
        <v>0.0</v>
      </c>
      <c r="C1573" s="649">
        <v>10.536</v>
      </c>
      <c r="D1573" s="649">
        <v>5.878</v>
      </c>
      <c r="E1573" s="649">
        <v>16.48</v>
      </c>
      <c r="F1573" s="649">
        <v>20.15</v>
      </c>
      <c r="G1573" s="649">
        <v>1.364</v>
      </c>
      <c r="H1573" s="649">
        <v>26.98</v>
      </c>
      <c r="I1573" s="649">
        <v>19.311</v>
      </c>
      <c r="J1573" s="649">
        <v>23.478</v>
      </c>
      <c r="K1573" s="649">
        <v>0.989</v>
      </c>
      <c r="L1573" s="649">
        <v>-1.0</v>
      </c>
      <c r="M1573" s="649">
        <v>-1.0</v>
      </c>
      <c r="N1573" s="649">
        <v>-1.0</v>
      </c>
      <c r="O1573" s="649">
        <v>-1.0</v>
      </c>
      <c r="P1573" s="649">
        <v>-1.0</v>
      </c>
      <c r="Q1573" s="649">
        <v>1.0</v>
      </c>
      <c r="R1573" s="649">
        <v>1.0</v>
      </c>
      <c r="S1573" s="649">
        <v>-1.0</v>
      </c>
      <c r="T1573" s="649">
        <v>23.539</v>
      </c>
      <c r="U1573" s="649">
        <v>23.548</v>
      </c>
      <c r="V1573" s="649">
        <v>23.621</v>
      </c>
    </row>
    <row r="1574">
      <c r="A1574" s="649">
        <v>4137.0</v>
      </c>
      <c r="B1574" s="649">
        <v>0.0</v>
      </c>
      <c r="C1574" s="649">
        <v>10.535</v>
      </c>
      <c r="D1574" s="649">
        <v>5.878</v>
      </c>
      <c r="E1574" s="649">
        <v>16.48</v>
      </c>
      <c r="F1574" s="649">
        <v>20.15</v>
      </c>
      <c r="G1574" s="649">
        <v>4.276</v>
      </c>
      <c r="H1574" s="649">
        <v>2.01</v>
      </c>
      <c r="I1574" s="649">
        <v>19.176</v>
      </c>
      <c r="J1574" s="649">
        <v>71.488</v>
      </c>
      <c r="K1574" s="649">
        <v>0.998</v>
      </c>
      <c r="L1574" s="649">
        <v>-1.0</v>
      </c>
      <c r="M1574" s="649">
        <v>-1.0</v>
      </c>
      <c r="N1574" s="649">
        <v>-1.0</v>
      </c>
      <c r="O1574" s="649">
        <v>-1.0</v>
      </c>
      <c r="P1574" s="649">
        <v>-1.0</v>
      </c>
      <c r="Q1574" s="649">
        <v>1.0</v>
      </c>
      <c r="R1574" s="649">
        <v>1.0</v>
      </c>
      <c r="S1574" s="649">
        <v>-1.0</v>
      </c>
      <c r="T1574" s="649">
        <v>71.732</v>
      </c>
      <c r="U1574" s="649">
        <v>71.743</v>
      </c>
      <c r="V1574" s="649">
        <v>72.014</v>
      </c>
    </row>
    <row r="1575">
      <c r="A1575" s="649">
        <v>4139.0</v>
      </c>
      <c r="B1575" s="649">
        <v>0.0</v>
      </c>
      <c r="C1575" s="649">
        <v>10.536</v>
      </c>
      <c r="D1575" s="649">
        <v>5.878</v>
      </c>
      <c r="E1575" s="649">
        <v>16.48</v>
      </c>
      <c r="F1575" s="649">
        <v>20.15</v>
      </c>
      <c r="G1575" s="649">
        <v>3.667</v>
      </c>
      <c r="H1575" s="649">
        <v>2.01</v>
      </c>
      <c r="I1575" s="649">
        <v>19.539</v>
      </c>
      <c r="J1575" s="649">
        <v>69.657</v>
      </c>
      <c r="K1575" s="649">
        <v>0.998</v>
      </c>
      <c r="L1575" s="649">
        <v>-1.0</v>
      </c>
      <c r="M1575" s="649">
        <v>-1.0</v>
      </c>
      <c r="N1575" s="649">
        <v>-1.0</v>
      </c>
      <c r="O1575" s="649">
        <v>-1.0</v>
      </c>
      <c r="P1575" s="649">
        <v>-1.0</v>
      </c>
      <c r="Q1575" s="649">
        <v>1.0</v>
      </c>
      <c r="R1575" s="649">
        <v>1.0</v>
      </c>
      <c r="S1575" s="649">
        <v>-1.0</v>
      </c>
      <c r="T1575" s="649">
        <v>69.767</v>
      </c>
      <c r="U1575" s="649">
        <v>69.773</v>
      </c>
      <c r="V1575" s="649">
        <v>69.756</v>
      </c>
    </row>
    <row r="1576">
      <c r="A1576" s="649">
        <v>4140.0</v>
      </c>
      <c r="B1576" s="649">
        <v>0.0</v>
      </c>
      <c r="C1576" s="649">
        <v>10.536</v>
      </c>
      <c r="D1576" s="649">
        <v>5.878</v>
      </c>
      <c r="E1576" s="649">
        <v>16.48</v>
      </c>
      <c r="F1576" s="649">
        <v>20.15</v>
      </c>
      <c r="G1576" s="649">
        <v>3.644</v>
      </c>
      <c r="H1576" s="649">
        <v>2.01</v>
      </c>
      <c r="I1576" s="649">
        <v>19.629</v>
      </c>
      <c r="J1576" s="649">
        <v>68.116</v>
      </c>
      <c r="K1576" s="649">
        <v>0.998</v>
      </c>
      <c r="L1576" s="649">
        <v>-1.0</v>
      </c>
      <c r="M1576" s="649">
        <v>-1.0</v>
      </c>
      <c r="N1576" s="649">
        <v>-1.0</v>
      </c>
      <c r="O1576" s="649">
        <v>-1.0</v>
      </c>
      <c r="P1576" s="649">
        <v>-1.0</v>
      </c>
      <c r="Q1576" s="649">
        <v>1.0</v>
      </c>
      <c r="R1576" s="649">
        <v>1.0</v>
      </c>
      <c r="S1576" s="649">
        <v>-1.0</v>
      </c>
      <c r="T1576" s="649">
        <v>68.238</v>
      </c>
      <c r="U1576" s="649">
        <v>68.259</v>
      </c>
      <c r="V1576" s="649">
        <v>68.283</v>
      </c>
    </row>
    <row r="1577">
      <c r="A1577" s="649">
        <v>4141.0</v>
      </c>
      <c r="B1577" s="649">
        <v>0.0</v>
      </c>
      <c r="C1577" s="649">
        <v>10.536</v>
      </c>
      <c r="D1577" s="649">
        <v>5.878</v>
      </c>
      <c r="E1577" s="649">
        <v>16.48</v>
      </c>
      <c r="F1577" s="649">
        <v>20.15</v>
      </c>
      <c r="G1577" s="649">
        <v>3.626</v>
      </c>
      <c r="H1577" s="649">
        <v>2.01</v>
      </c>
      <c r="I1577" s="649">
        <v>19.505</v>
      </c>
      <c r="J1577" s="649">
        <v>66.629</v>
      </c>
      <c r="K1577" s="649">
        <v>0.995</v>
      </c>
      <c r="L1577" s="649">
        <v>-1.0</v>
      </c>
      <c r="M1577" s="649">
        <v>-1.0</v>
      </c>
      <c r="N1577" s="649">
        <v>-1.0</v>
      </c>
      <c r="O1577" s="649">
        <v>-1.0</v>
      </c>
      <c r="P1577" s="649">
        <v>-1.0</v>
      </c>
      <c r="Q1577" s="649">
        <v>1.0</v>
      </c>
      <c r="R1577" s="649">
        <v>1.0</v>
      </c>
      <c r="S1577" s="649">
        <v>-1.0</v>
      </c>
      <c r="T1577" s="649">
        <v>66.76</v>
      </c>
      <c r="U1577" s="649">
        <v>66.782</v>
      </c>
      <c r="V1577" s="649">
        <v>66.827</v>
      </c>
    </row>
    <row r="1578">
      <c r="A1578" s="649">
        <v>4142.0</v>
      </c>
      <c r="B1578" s="649">
        <v>0.0</v>
      </c>
      <c r="C1578" s="649">
        <v>10.536</v>
      </c>
      <c r="D1578" s="649">
        <v>5.878</v>
      </c>
      <c r="E1578" s="649">
        <v>16.48</v>
      </c>
      <c r="F1578" s="649">
        <v>20.15</v>
      </c>
      <c r="G1578" s="649">
        <v>2.413</v>
      </c>
      <c r="H1578" s="649">
        <v>2.01</v>
      </c>
      <c r="I1578" s="649">
        <v>14.7</v>
      </c>
      <c r="J1578" s="649">
        <v>33.457</v>
      </c>
      <c r="K1578" s="649">
        <v>0.999</v>
      </c>
      <c r="L1578" s="649">
        <v>-1.0</v>
      </c>
      <c r="M1578" s="649">
        <v>-1.0</v>
      </c>
      <c r="N1578" s="649">
        <v>-1.0</v>
      </c>
      <c r="O1578" s="649">
        <v>-1.0</v>
      </c>
      <c r="P1578" s="649">
        <v>-1.0</v>
      </c>
      <c r="Q1578" s="649">
        <v>1.0</v>
      </c>
      <c r="R1578" s="649">
        <v>1.0</v>
      </c>
      <c r="S1578" s="649">
        <v>-1.0</v>
      </c>
      <c r="T1578" s="649">
        <v>33.559</v>
      </c>
      <c r="U1578" s="649">
        <v>33.557</v>
      </c>
      <c r="V1578" s="649">
        <v>33.589</v>
      </c>
    </row>
    <row r="1579">
      <c r="A1579" s="649">
        <v>4143.0</v>
      </c>
      <c r="B1579" s="649">
        <v>0.0</v>
      </c>
      <c r="C1579" s="649">
        <v>10.536</v>
      </c>
      <c r="D1579" s="649">
        <v>5.878</v>
      </c>
      <c r="E1579" s="649">
        <v>16.48</v>
      </c>
      <c r="F1579" s="649">
        <v>20.15</v>
      </c>
      <c r="G1579" s="649">
        <v>2.412</v>
      </c>
      <c r="H1579" s="649">
        <v>2.01</v>
      </c>
      <c r="I1579" s="649">
        <v>9.919</v>
      </c>
      <c r="J1579" s="649">
        <v>23.132</v>
      </c>
      <c r="K1579" s="649">
        <v>1.0</v>
      </c>
      <c r="L1579" s="649">
        <v>-1.0</v>
      </c>
      <c r="M1579" s="649">
        <v>-1.0</v>
      </c>
      <c r="N1579" s="649">
        <v>-1.0</v>
      </c>
      <c r="O1579" s="649">
        <v>-1.0</v>
      </c>
      <c r="P1579" s="649">
        <v>-1.0</v>
      </c>
      <c r="Q1579" s="649">
        <v>1.0</v>
      </c>
      <c r="R1579" s="649">
        <v>1.0</v>
      </c>
      <c r="S1579" s="649">
        <v>-1.0</v>
      </c>
      <c r="T1579" s="649">
        <v>23.243</v>
      </c>
      <c r="U1579" s="649">
        <v>23.234</v>
      </c>
      <c r="V1579" s="649">
        <v>23.209</v>
      </c>
    </row>
    <row r="1580">
      <c r="A1580" s="649">
        <v>4144.0</v>
      </c>
      <c r="B1580" s="649">
        <v>0.0</v>
      </c>
      <c r="C1580" s="649">
        <v>10.539</v>
      </c>
      <c r="D1580" s="649">
        <v>5.878</v>
      </c>
      <c r="E1580" s="649">
        <v>16.48</v>
      </c>
      <c r="F1580" s="649">
        <v>20.15</v>
      </c>
      <c r="G1580" s="649">
        <v>1.225</v>
      </c>
      <c r="H1580" s="649">
        <v>2.01</v>
      </c>
      <c r="I1580" s="649">
        <v>10.01</v>
      </c>
      <c r="J1580" s="649">
        <v>12.263</v>
      </c>
      <c r="K1580" s="649">
        <v>-1.002</v>
      </c>
      <c r="L1580" s="649">
        <v>-1.0</v>
      </c>
      <c r="M1580" s="649">
        <v>-1.0</v>
      </c>
      <c r="N1580" s="649">
        <v>-1.0</v>
      </c>
      <c r="O1580" s="649">
        <v>1.0</v>
      </c>
      <c r="P1580" s="649">
        <v>-1.0</v>
      </c>
      <c r="Q1580" s="649">
        <v>-1.0</v>
      </c>
      <c r="R1580" s="649">
        <v>1.0</v>
      </c>
      <c r="S1580" s="649">
        <v>-1.0</v>
      </c>
      <c r="T1580" s="649">
        <v>12.314</v>
      </c>
      <c r="U1580" s="649">
        <v>12.308</v>
      </c>
      <c r="V1580" s="649">
        <v>12.263</v>
      </c>
    </row>
    <row r="1581">
      <c r="A1581" s="649">
        <v>4145.0</v>
      </c>
      <c r="B1581" s="649">
        <v>0.0</v>
      </c>
      <c r="C1581" s="649">
        <v>10.536</v>
      </c>
      <c r="D1581" s="649">
        <v>5.878</v>
      </c>
      <c r="E1581" s="649">
        <v>16.48</v>
      </c>
      <c r="F1581" s="649">
        <v>20.15</v>
      </c>
      <c r="G1581" s="649">
        <v>0.92</v>
      </c>
      <c r="H1581" s="649">
        <v>2.01</v>
      </c>
      <c r="I1581" s="649">
        <v>19.574</v>
      </c>
      <c r="J1581" s="649">
        <v>14.753</v>
      </c>
      <c r="K1581" s="649">
        <v>1.0</v>
      </c>
      <c r="L1581" s="649">
        <v>-1.0</v>
      </c>
      <c r="M1581" s="649">
        <v>-1.0</v>
      </c>
      <c r="N1581" s="649">
        <v>-1.0</v>
      </c>
      <c r="O1581" s="649">
        <v>-1.0</v>
      </c>
      <c r="P1581" s="649">
        <v>-1.0</v>
      </c>
      <c r="Q1581" s="649">
        <v>5.0</v>
      </c>
      <c r="R1581" s="649">
        <v>1.0</v>
      </c>
      <c r="S1581" s="649">
        <v>-1.0</v>
      </c>
      <c r="T1581" s="649">
        <v>14.818</v>
      </c>
      <c r="U1581" s="649">
        <v>14.818</v>
      </c>
      <c r="V1581" s="649">
        <v>14.911</v>
      </c>
    </row>
    <row r="1582">
      <c r="A1582" s="649">
        <v>4146.0</v>
      </c>
      <c r="B1582" s="649">
        <v>0.0</v>
      </c>
      <c r="C1582" s="649">
        <v>10.536</v>
      </c>
      <c r="D1582" s="649">
        <v>5.878</v>
      </c>
      <c r="E1582" s="649">
        <v>16.48</v>
      </c>
      <c r="F1582" s="649">
        <v>16.72</v>
      </c>
      <c r="G1582" s="649">
        <v>3.105</v>
      </c>
      <c r="H1582" s="649">
        <v>1.01</v>
      </c>
      <c r="I1582" s="649">
        <v>31.984</v>
      </c>
      <c r="J1582" s="649">
        <v>75.244</v>
      </c>
      <c r="K1582" s="649">
        <v>0.998</v>
      </c>
      <c r="L1582" s="649">
        <v>-1.0</v>
      </c>
      <c r="M1582" s="649">
        <v>-1.0</v>
      </c>
      <c r="N1582" s="649">
        <v>-1.0</v>
      </c>
      <c r="O1582" s="649">
        <v>-1.0</v>
      </c>
      <c r="P1582" s="649">
        <v>-1.0</v>
      </c>
      <c r="Q1582" s="649">
        <v>1.0</v>
      </c>
      <c r="R1582" s="649">
        <v>1.0</v>
      </c>
      <c r="S1582" s="649">
        <v>-1.0</v>
      </c>
      <c r="T1582" s="649">
        <v>75.293</v>
      </c>
      <c r="U1582" s="649">
        <v>75.415</v>
      </c>
      <c r="V1582" s="649">
        <v>75.965</v>
      </c>
    </row>
    <row r="1583">
      <c r="A1583" s="649">
        <v>4147.0</v>
      </c>
      <c r="B1583" s="649">
        <v>0.0</v>
      </c>
      <c r="C1583" s="649">
        <v>10.535</v>
      </c>
      <c r="D1583" s="649">
        <v>5.878</v>
      </c>
      <c r="E1583" s="649">
        <v>16.48</v>
      </c>
      <c r="F1583" s="649">
        <v>16.72</v>
      </c>
      <c r="G1583" s="649">
        <v>3.567</v>
      </c>
      <c r="H1583" s="649">
        <v>1.01</v>
      </c>
      <c r="I1583" s="650" t="s">
        <v>1227</v>
      </c>
      <c r="J1583" s="649">
        <v>0.999</v>
      </c>
      <c r="K1583" s="649">
        <v>-1.0</v>
      </c>
      <c r="L1583" s="649">
        <v>-1.0</v>
      </c>
      <c r="M1583" s="649">
        <v>-1.0</v>
      </c>
      <c r="N1583" s="649">
        <v>-1.0</v>
      </c>
      <c r="O1583" s="649">
        <v>-1.0</v>
      </c>
      <c r="P1583" s="649">
        <v>1.0</v>
      </c>
      <c r="Q1583" s="649">
        <v>1.0</v>
      </c>
      <c r="R1583" s="650" t="s">
        <v>1228</v>
      </c>
      <c r="U1583" s="651"/>
      <c r="V1583" s="651"/>
    </row>
    <row r="1584">
      <c r="A1584" s="649">
        <v>4148.0</v>
      </c>
      <c r="B1584" s="649">
        <v>0.0</v>
      </c>
      <c r="C1584" s="649">
        <v>10.537</v>
      </c>
      <c r="D1584" s="649">
        <v>5.878</v>
      </c>
      <c r="E1584" s="649">
        <v>16.48</v>
      </c>
      <c r="F1584" s="649">
        <v>16.72</v>
      </c>
      <c r="G1584" s="649">
        <v>1.192</v>
      </c>
      <c r="H1584" s="649">
        <v>1.01</v>
      </c>
      <c r="I1584" s="649">
        <v>19.518</v>
      </c>
      <c r="J1584" s="649">
        <v>22.096</v>
      </c>
      <c r="K1584" s="649">
        <v>1.0</v>
      </c>
      <c r="L1584" s="649">
        <v>-1.0</v>
      </c>
      <c r="M1584" s="649">
        <v>-1.0</v>
      </c>
      <c r="N1584" s="649">
        <v>-1.0</v>
      </c>
      <c r="O1584" s="649">
        <v>-1.0</v>
      </c>
      <c r="P1584" s="649">
        <v>-1.0</v>
      </c>
      <c r="Q1584" s="649">
        <v>1.0</v>
      </c>
      <c r="R1584" s="649">
        <v>1.0</v>
      </c>
      <c r="S1584" s="649">
        <v>-1.0</v>
      </c>
      <c r="T1584" s="649">
        <v>22.087</v>
      </c>
      <c r="U1584" s="649">
        <v>22.124</v>
      </c>
      <c r="V1584" s="649">
        <v>22.155</v>
      </c>
    </row>
    <row r="1585">
      <c r="A1585" s="649">
        <v>4149.0</v>
      </c>
      <c r="B1585" s="649">
        <v>0.0</v>
      </c>
      <c r="C1585" s="649">
        <v>10.536</v>
      </c>
      <c r="D1585" s="649">
        <v>5.878</v>
      </c>
      <c r="E1585" s="649">
        <v>16.48</v>
      </c>
      <c r="F1585" s="649">
        <v>16.72</v>
      </c>
      <c r="G1585" s="649">
        <v>2.44</v>
      </c>
      <c r="H1585" s="649">
        <v>1.01</v>
      </c>
      <c r="I1585" s="649">
        <v>9.852</v>
      </c>
      <c r="J1585" s="649">
        <v>18.751</v>
      </c>
      <c r="K1585" s="649">
        <v>1.0</v>
      </c>
      <c r="L1585" s="649">
        <v>-1.0</v>
      </c>
      <c r="M1585" s="649">
        <v>-1.0</v>
      </c>
      <c r="N1585" s="649">
        <v>-1.0</v>
      </c>
      <c r="O1585" s="649">
        <v>-1.0</v>
      </c>
      <c r="P1585" s="649">
        <v>-1.0</v>
      </c>
      <c r="Q1585" s="649">
        <v>1.0</v>
      </c>
      <c r="R1585" s="649">
        <v>1.0</v>
      </c>
      <c r="S1585" s="649">
        <v>-1.0</v>
      </c>
      <c r="T1585" s="649">
        <v>18.917</v>
      </c>
      <c r="U1585" s="649">
        <v>18.931</v>
      </c>
      <c r="V1585" s="649">
        <v>19.252</v>
      </c>
    </row>
    <row r="1586">
      <c r="A1586" s="649">
        <v>4150.0</v>
      </c>
      <c r="B1586" s="649">
        <v>0.0</v>
      </c>
      <c r="C1586" s="649">
        <v>10.536</v>
      </c>
      <c r="D1586" s="649">
        <v>5.878</v>
      </c>
      <c r="E1586" s="649">
        <v>16.48</v>
      </c>
      <c r="F1586" s="649">
        <v>16.72</v>
      </c>
      <c r="G1586" s="649">
        <v>1.292</v>
      </c>
      <c r="H1586" s="649">
        <v>1.01</v>
      </c>
      <c r="I1586" s="649">
        <v>19.348</v>
      </c>
      <c r="J1586" s="649">
        <v>22.752</v>
      </c>
      <c r="K1586" s="649">
        <v>-1.001</v>
      </c>
      <c r="L1586" s="649">
        <v>-1.0</v>
      </c>
      <c r="M1586" s="649">
        <v>-1.0</v>
      </c>
      <c r="N1586" s="649">
        <v>-1.0</v>
      </c>
      <c r="O1586" s="649">
        <v>1.0</v>
      </c>
      <c r="P1586" s="649">
        <v>-1.0</v>
      </c>
      <c r="Q1586" s="649">
        <v>-1.0</v>
      </c>
      <c r="R1586" s="649">
        <v>1.0</v>
      </c>
      <c r="S1586" s="649">
        <v>-1.0</v>
      </c>
      <c r="T1586" s="649">
        <v>22.764</v>
      </c>
      <c r="U1586" s="649">
        <v>22.792</v>
      </c>
      <c r="V1586" s="649">
        <v>22.862</v>
      </c>
    </row>
    <row r="1587">
      <c r="A1587" s="649">
        <v>4151.0</v>
      </c>
      <c r="B1587" s="649">
        <v>0.0</v>
      </c>
      <c r="C1587" s="649">
        <v>10.539</v>
      </c>
      <c r="D1587" s="649">
        <v>5.878</v>
      </c>
      <c r="E1587" s="649">
        <v>16.48</v>
      </c>
      <c r="F1587" s="649">
        <v>16.72</v>
      </c>
      <c r="G1587" s="649">
        <v>0.94</v>
      </c>
      <c r="H1587" s="649">
        <v>1.01</v>
      </c>
      <c r="I1587" s="649">
        <v>37.837</v>
      </c>
      <c r="J1587" s="649">
        <v>32.824</v>
      </c>
      <c r="K1587" s="649">
        <v>1.0</v>
      </c>
      <c r="L1587" s="649">
        <v>-1.0</v>
      </c>
      <c r="M1587" s="649">
        <v>-1.0</v>
      </c>
      <c r="N1587" s="649">
        <v>-1.0</v>
      </c>
      <c r="O1587" s="649">
        <v>-1.0</v>
      </c>
      <c r="P1587" s="649">
        <v>-1.0</v>
      </c>
      <c r="Q1587" s="649">
        <v>5.0</v>
      </c>
      <c r="R1587" s="649">
        <v>1.0</v>
      </c>
      <c r="S1587" s="649">
        <v>-1.0</v>
      </c>
      <c r="T1587" s="649">
        <v>32.74</v>
      </c>
      <c r="U1587" s="649">
        <v>32.8</v>
      </c>
      <c r="V1587" s="649">
        <v>32.892</v>
      </c>
    </row>
    <row r="1588">
      <c r="A1588" s="649">
        <v>4152.0</v>
      </c>
      <c r="B1588" s="649">
        <v>0.0</v>
      </c>
      <c r="C1588" s="649">
        <v>10.536</v>
      </c>
      <c r="D1588" s="649">
        <v>5.878</v>
      </c>
      <c r="E1588" s="649">
        <v>16.48</v>
      </c>
      <c r="F1588" s="649">
        <v>16.72</v>
      </c>
      <c r="G1588" s="649">
        <v>1.13</v>
      </c>
      <c r="H1588" s="649">
        <v>26.98</v>
      </c>
      <c r="I1588" s="649">
        <v>28.651</v>
      </c>
      <c r="J1588" s="649">
        <v>28.303</v>
      </c>
      <c r="K1588" s="649">
        <v>1.0</v>
      </c>
      <c r="L1588" s="649">
        <v>-1.0</v>
      </c>
      <c r="M1588" s="649">
        <v>-1.0</v>
      </c>
      <c r="N1588" s="649">
        <v>-1.0</v>
      </c>
      <c r="O1588" s="649">
        <v>-1.0</v>
      </c>
      <c r="P1588" s="649">
        <v>-1.0</v>
      </c>
      <c r="Q1588" s="649">
        <v>1.0</v>
      </c>
      <c r="R1588" s="649">
        <v>1.0</v>
      </c>
      <c r="S1588" s="649">
        <v>-1.0</v>
      </c>
      <c r="T1588" s="649">
        <v>28.304</v>
      </c>
      <c r="U1588" s="649">
        <v>28.342</v>
      </c>
      <c r="V1588" s="649">
        <v>28.437</v>
      </c>
    </row>
    <row r="1589">
      <c r="A1589" s="649">
        <v>4153.0</v>
      </c>
      <c r="B1589" s="649">
        <v>0.0</v>
      </c>
      <c r="C1589" s="649">
        <v>10.536</v>
      </c>
      <c r="D1589" s="649">
        <v>5.878</v>
      </c>
      <c r="E1589" s="649">
        <v>16.48</v>
      </c>
      <c r="F1589" s="649">
        <v>16.72</v>
      </c>
      <c r="G1589" s="649">
        <v>0.935</v>
      </c>
      <c r="H1589" s="649">
        <v>26.98</v>
      </c>
      <c r="I1589" s="649">
        <v>19.592</v>
      </c>
      <c r="J1589" s="649">
        <v>17.96</v>
      </c>
      <c r="K1589" s="649">
        <v>1.0</v>
      </c>
      <c r="L1589" s="649">
        <v>-1.0</v>
      </c>
      <c r="M1589" s="649">
        <v>-1.0</v>
      </c>
      <c r="N1589" s="649">
        <v>-1.0</v>
      </c>
      <c r="O1589" s="649">
        <v>-1.0</v>
      </c>
      <c r="P1589" s="649">
        <v>-1.0</v>
      </c>
      <c r="Q1589" s="649">
        <v>1.0</v>
      </c>
      <c r="R1589" s="649">
        <v>1.0</v>
      </c>
      <c r="S1589" s="649">
        <v>-1.0</v>
      </c>
      <c r="T1589" s="649">
        <v>17.969</v>
      </c>
      <c r="U1589" s="649">
        <v>17.985</v>
      </c>
      <c r="V1589" s="649">
        <v>17.978</v>
      </c>
    </row>
    <row r="1590">
      <c r="A1590" s="649">
        <v>4154.0</v>
      </c>
      <c r="B1590" s="649">
        <v>0.0</v>
      </c>
      <c r="C1590" s="649">
        <v>10.536</v>
      </c>
      <c r="D1590" s="649">
        <v>5.878</v>
      </c>
      <c r="E1590" s="649">
        <v>16.48</v>
      </c>
      <c r="F1590" s="649">
        <v>16.72</v>
      </c>
      <c r="G1590" s="649">
        <v>4.331</v>
      </c>
      <c r="H1590" s="649">
        <v>2.01</v>
      </c>
      <c r="I1590" s="649">
        <v>18.805</v>
      </c>
      <c r="J1590" s="649">
        <v>72.114</v>
      </c>
      <c r="K1590" s="649">
        <v>0.996</v>
      </c>
      <c r="L1590" s="649">
        <v>-1.0</v>
      </c>
      <c r="M1590" s="649">
        <v>-1.0</v>
      </c>
      <c r="N1590" s="649">
        <v>-1.0</v>
      </c>
      <c r="O1590" s="649">
        <v>-1.0</v>
      </c>
      <c r="P1590" s="649">
        <v>-1.0</v>
      </c>
      <c r="Q1590" s="649">
        <v>1.0</v>
      </c>
      <c r="R1590" s="649">
        <v>1.0</v>
      </c>
      <c r="S1590" s="649">
        <v>-1.0</v>
      </c>
      <c r="T1590" s="649">
        <v>72.284</v>
      </c>
      <c r="U1590" s="649">
        <v>72.341</v>
      </c>
      <c r="V1590" s="649">
        <v>72.592</v>
      </c>
    </row>
    <row r="1591">
      <c r="A1591" s="649">
        <v>4156.0</v>
      </c>
      <c r="B1591" s="649">
        <v>0.0</v>
      </c>
      <c r="C1591" s="649">
        <v>10.536</v>
      </c>
      <c r="D1591" s="649">
        <v>5.878</v>
      </c>
      <c r="E1591" s="649">
        <v>16.48</v>
      </c>
      <c r="F1591" s="649">
        <v>16.72</v>
      </c>
      <c r="G1591" s="649">
        <v>3.82</v>
      </c>
      <c r="H1591" s="649">
        <v>2.01</v>
      </c>
      <c r="I1591" s="649">
        <v>19.515</v>
      </c>
      <c r="J1591" s="649">
        <v>71.219</v>
      </c>
      <c r="K1591" s="649">
        <v>0.995</v>
      </c>
      <c r="L1591" s="649">
        <v>-1.0</v>
      </c>
      <c r="M1591" s="649">
        <v>-1.0</v>
      </c>
      <c r="N1591" s="649">
        <v>-1.0</v>
      </c>
      <c r="O1591" s="649">
        <v>-1.0</v>
      </c>
      <c r="P1591" s="649">
        <v>-1.0</v>
      </c>
      <c r="Q1591" s="649">
        <v>1.0</v>
      </c>
      <c r="R1591" s="649">
        <v>1.0</v>
      </c>
      <c r="S1591" s="649">
        <v>-1.0</v>
      </c>
      <c r="T1591" s="649">
        <v>71.317</v>
      </c>
      <c r="U1591" s="649">
        <v>71.381</v>
      </c>
      <c r="V1591" s="649">
        <v>71.38</v>
      </c>
    </row>
    <row r="1592">
      <c r="A1592" s="649">
        <v>4157.0</v>
      </c>
      <c r="B1592" s="649">
        <v>0.0</v>
      </c>
      <c r="C1592" s="649">
        <v>10.536</v>
      </c>
      <c r="D1592" s="649">
        <v>5.878</v>
      </c>
      <c r="E1592" s="649">
        <v>16.48</v>
      </c>
      <c r="F1592" s="649">
        <v>16.72</v>
      </c>
      <c r="G1592" s="649">
        <v>3.597</v>
      </c>
      <c r="H1592" s="649">
        <v>2.01</v>
      </c>
      <c r="I1592" s="649">
        <v>19.58</v>
      </c>
      <c r="J1592" s="649">
        <v>68.551</v>
      </c>
      <c r="K1592" s="649">
        <v>0.996</v>
      </c>
      <c r="L1592" s="649">
        <v>-1.0</v>
      </c>
      <c r="M1592" s="649">
        <v>-1.0</v>
      </c>
      <c r="N1592" s="649">
        <v>-1.0</v>
      </c>
      <c r="O1592" s="649">
        <v>-1.0</v>
      </c>
      <c r="P1592" s="649">
        <v>-1.0</v>
      </c>
      <c r="Q1592" s="649">
        <v>1.0</v>
      </c>
      <c r="R1592" s="649">
        <v>1.0</v>
      </c>
      <c r="S1592" s="649">
        <v>-1.0</v>
      </c>
      <c r="T1592" s="649">
        <v>68.632</v>
      </c>
      <c r="U1592" s="649">
        <v>68.692</v>
      </c>
      <c r="V1592" s="649">
        <v>68.645</v>
      </c>
    </row>
    <row r="1593">
      <c r="A1593" s="649">
        <v>4158.0</v>
      </c>
      <c r="B1593" s="649">
        <v>0.0</v>
      </c>
      <c r="C1593" s="649">
        <v>10.536</v>
      </c>
      <c r="D1593" s="649">
        <v>5.878</v>
      </c>
      <c r="E1593" s="649">
        <v>16.48</v>
      </c>
      <c r="F1593" s="649">
        <v>16.72</v>
      </c>
      <c r="G1593" s="649">
        <v>3.621</v>
      </c>
      <c r="H1593" s="649">
        <v>2.01</v>
      </c>
      <c r="I1593" s="649">
        <v>19.002</v>
      </c>
      <c r="J1593" s="649">
        <v>63.368</v>
      </c>
      <c r="K1593" s="649">
        <v>0.997</v>
      </c>
      <c r="L1593" s="649">
        <v>-1.0</v>
      </c>
      <c r="M1593" s="649">
        <v>-1.0</v>
      </c>
      <c r="N1593" s="649">
        <v>-1.0</v>
      </c>
      <c r="O1593" s="649">
        <v>-1.0</v>
      </c>
      <c r="P1593" s="649">
        <v>-1.0</v>
      </c>
      <c r="Q1593" s="649">
        <v>1.0</v>
      </c>
      <c r="R1593" s="649">
        <v>1.0</v>
      </c>
      <c r="S1593" s="649">
        <v>-1.0</v>
      </c>
      <c r="T1593" s="649">
        <v>63.459</v>
      </c>
      <c r="U1593" s="649">
        <v>63.524</v>
      </c>
      <c r="V1593" s="649">
        <v>63.647</v>
      </c>
    </row>
    <row r="1594">
      <c r="A1594" s="649">
        <v>4159.0</v>
      </c>
      <c r="B1594" s="649">
        <v>0.0</v>
      </c>
      <c r="C1594" s="649">
        <v>10.536</v>
      </c>
      <c r="D1594" s="649">
        <v>5.878</v>
      </c>
      <c r="E1594" s="649">
        <v>16.48</v>
      </c>
      <c r="F1594" s="649">
        <v>16.72</v>
      </c>
      <c r="G1594" s="649">
        <v>2.413</v>
      </c>
      <c r="H1594" s="649">
        <v>2.01</v>
      </c>
      <c r="I1594" s="649">
        <v>14.371</v>
      </c>
      <c r="J1594" s="649">
        <v>30.794</v>
      </c>
      <c r="K1594" s="649">
        <v>0.998</v>
      </c>
      <c r="L1594" s="649">
        <v>-1.0</v>
      </c>
      <c r="M1594" s="649">
        <v>-1.0</v>
      </c>
      <c r="N1594" s="649">
        <v>-1.0</v>
      </c>
      <c r="O1594" s="649">
        <v>-1.0</v>
      </c>
      <c r="P1594" s="649">
        <v>-1.0</v>
      </c>
      <c r="Q1594" s="649">
        <v>1.0</v>
      </c>
      <c r="R1594" s="649">
        <v>1.0</v>
      </c>
      <c r="S1594" s="649">
        <v>-1.0</v>
      </c>
      <c r="T1594" s="649">
        <v>30.899</v>
      </c>
      <c r="U1594" s="649">
        <v>30.928</v>
      </c>
      <c r="V1594" s="649">
        <v>31.054</v>
      </c>
    </row>
    <row r="1595">
      <c r="A1595" s="649">
        <v>4160.0</v>
      </c>
      <c r="B1595" s="649">
        <v>0.0</v>
      </c>
      <c r="C1595" s="649">
        <v>10.536</v>
      </c>
      <c r="D1595" s="649">
        <v>5.878</v>
      </c>
      <c r="E1595" s="649">
        <v>16.48</v>
      </c>
      <c r="F1595" s="649">
        <v>16.72</v>
      </c>
      <c r="G1595" s="649">
        <v>2.372</v>
      </c>
      <c r="H1595" s="649">
        <v>2.01</v>
      </c>
      <c r="I1595" s="649">
        <v>9.684</v>
      </c>
      <c r="J1595" s="649">
        <v>20.778</v>
      </c>
      <c r="K1595" s="649">
        <v>1.0</v>
      </c>
      <c r="L1595" s="649">
        <v>-1.0</v>
      </c>
      <c r="M1595" s="649">
        <v>-1.0</v>
      </c>
      <c r="N1595" s="649">
        <v>-1.0</v>
      </c>
      <c r="O1595" s="649">
        <v>-1.0</v>
      </c>
      <c r="P1595" s="649">
        <v>-1.0</v>
      </c>
      <c r="Q1595" s="649">
        <v>1.0</v>
      </c>
      <c r="R1595" s="649">
        <v>1.0</v>
      </c>
      <c r="S1595" s="649">
        <v>-1.0</v>
      </c>
      <c r="T1595" s="649">
        <v>20.897</v>
      </c>
      <c r="U1595" s="649">
        <v>20.909</v>
      </c>
      <c r="V1595" s="649">
        <v>20.999</v>
      </c>
    </row>
    <row r="1596">
      <c r="A1596" s="649">
        <v>4161.0</v>
      </c>
      <c r="B1596" s="649">
        <v>0.0</v>
      </c>
      <c r="C1596" s="649">
        <v>10.536</v>
      </c>
      <c r="D1596" s="649">
        <v>5.878</v>
      </c>
      <c r="E1596" s="649">
        <v>16.48</v>
      </c>
      <c r="F1596" s="649">
        <v>16.72</v>
      </c>
      <c r="G1596" s="649">
        <v>1.19</v>
      </c>
      <c r="H1596" s="649">
        <v>2.01</v>
      </c>
      <c r="I1596" s="649">
        <v>9.92</v>
      </c>
      <c r="J1596" s="649">
        <v>11.55</v>
      </c>
      <c r="K1596" s="649">
        <v>-1.001</v>
      </c>
      <c r="L1596" s="649">
        <v>-1.0</v>
      </c>
      <c r="M1596" s="649">
        <v>-1.0</v>
      </c>
      <c r="N1596" s="649">
        <v>-1.0</v>
      </c>
      <c r="O1596" s="649">
        <v>1.0</v>
      </c>
      <c r="P1596" s="649">
        <v>-1.0</v>
      </c>
      <c r="Q1596" s="649">
        <v>-1.0</v>
      </c>
      <c r="R1596" s="649">
        <v>1.0</v>
      </c>
      <c r="S1596" s="649">
        <v>-1.0</v>
      </c>
      <c r="T1596" s="649">
        <v>11.596</v>
      </c>
      <c r="U1596" s="649">
        <v>11.601</v>
      </c>
      <c r="V1596" s="649">
        <v>11.578</v>
      </c>
    </row>
    <row r="1597">
      <c r="A1597" s="649">
        <v>4162.0</v>
      </c>
      <c r="B1597" s="649">
        <v>0.0</v>
      </c>
      <c r="C1597" s="649">
        <v>10.537</v>
      </c>
      <c r="D1597" s="649">
        <v>5.878</v>
      </c>
      <c r="E1597" s="649">
        <v>16.48</v>
      </c>
      <c r="F1597" s="649">
        <v>16.72</v>
      </c>
      <c r="G1597" s="649">
        <v>0.878</v>
      </c>
      <c r="H1597" s="649">
        <v>2.01</v>
      </c>
      <c r="I1597" s="649">
        <v>14.882</v>
      </c>
      <c r="J1597" s="649">
        <v>12.654</v>
      </c>
      <c r="K1597" s="649">
        <v>1.0</v>
      </c>
      <c r="L1597" s="649">
        <v>-1.0</v>
      </c>
      <c r="M1597" s="649">
        <v>-1.0</v>
      </c>
      <c r="N1597" s="649">
        <v>-1.0</v>
      </c>
      <c r="O1597" s="649">
        <v>-1.0</v>
      </c>
      <c r="P1597" s="649">
        <v>-1.0</v>
      </c>
      <c r="Q1597" s="649">
        <v>5.0</v>
      </c>
      <c r="R1597" s="649">
        <v>1.0</v>
      </c>
      <c r="S1597" s="649">
        <v>-1.0</v>
      </c>
      <c r="T1597" s="649">
        <v>12.683</v>
      </c>
      <c r="U1597" s="649">
        <v>12.689</v>
      </c>
      <c r="V1597" s="649">
        <v>12.681</v>
      </c>
    </row>
    <row r="1598">
      <c r="A1598" s="649">
        <v>4164.0</v>
      </c>
      <c r="B1598" s="649">
        <v>0.0</v>
      </c>
      <c r="C1598" s="649">
        <v>10.537</v>
      </c>
      <c r="D1598" s="649">
        <v>5.878</v>
      </c>
      <c r="E1598" s="649">
        <v>16.48</v>
      </c>
      <c r="F1598" s="649">
        <v>20.15</v>
      </c>
      <c r="G1598" s="649">
        <v>3.699</v>
      </c>
      <c r="H1598" s="649">
        <v>1.01</v>
      </c>
      <c r="I1598" s="650" t="s">
        <v>1229</v>
      </c>
      <c r="J1598" s="649">
        <v>0.999</v>
      </c>
      <c r="K1598" s="649">
        <v>-1.0</v>
      </c>
      <c r="L1598" s="649">
        <v>-1.0</v>
      </c>
      <c r="M1598" s="649">
        <v>-1.0</v>
      </c>
      <c r="N1598" s="649">
        <v>-1.0</v>
      </c>
      <c r="O1598" s="649">
        <v>-1.0</v>
      </c>
      <c r="P1598" s="649">
        <v>1.0</v>
      </c>
      <c r="Q1598" s="649">
        <v>1.0</v>
      </c>
      <c r="R1598" s="650" t="s">
        <v>1230</v>
      </c>
      <c r="U1598" s="651"/>
      <c r="V1598" s="651"/>
    </row>
    <row r="1599">
      <c r="A1599" s="649">
        <v>4165.0</v>
      </c>
      <c r="B1599" s="649">
        <v>0.0</v>
      </c>
      <c r="C1599" s="649">
        <v>10.536</v>
      </c>
      <c r="D1599" s="649">
        <v>5.878</v>
      </c>
      <c r="E1599" s="649">
        <v>16.48</v>
      </c>
      <c r="F1599" s="649">
        <v>20.15</v>
      </c>
      <c r="G1599" s="649">
        <v>3.577</v>
      </c>
      <c r="H1599" s="649">
        <v>1.01</v>
      </c>
      <c r="I1599" s="650" t="s">
        <v>1231</v>
      </c>
      <c r="J1599" s="649">
        <v>0.992</v>
      </c>
      <c r="K1599" s="649">
        <v>-1.0</v>
      </c>
      <c r="L1599" s="649">
        <v>-1.0</v>
      </c>
      <c r="M1599" s="649">
        <v>-1.0</v>
      </c>
      <c r="N1599" s="649">
        <v>-1.0</v>
      </c>
      <c r="O1599" s="649">
        <v>-1.0</v>
      </c>
      <c r="P1599" s="649">
        <v>1.0</v>
      </c>
      <c r="Q1599" s="649">
        <v>1.0</v>
      </c>
      <c r="R1599" s="650" t="s">
        <v>1232</v>
      </c>
      <c r="U1599" s="651"/>
      <c r="V1599" s="651"/>
    </row>
    <row r="1600">
      <c r="A1600" s="649">
        <v>4166.0</v>
      </c>
      <c r="B1600" s="649">
        <v>0.0</v>
      </c>
      <c r="C1600" s="649">
        <v>10.536</v>
      </c>
      <c r="D1600" s="649">
        <v>5.878</v>
      </c>
      <c r="E1600" s="649">
        <v>16.48</v>
      </c>
      <c r="F1600" s="649">
        <v>20.15</v>
      </c>
      <c r="G1600" s="649">
        <v>1.191</v>
      </c>
      <c r="H1600" s="649">
        <v>1.01</v>
      </c>
      <c r="I1600" s="649">
        <v>19.895</v>
      </c>
      <c r="J1600" s="649">
        <v>23.7</v>
      </c>
      <c r="K1600" s="649">
        <v>1.0</v>
      </c>
      <c r="L1600" s="649">
        <v>-1.0</v>
      </c>
      <c r="M1600" s="649">
        <v>-1.0</v>
      </c>
      <c r="N1600" s="649">
        <v>-1.0</v>
      </c>
      <c r="O1600" s="649">
        <v>-1.0</v>
      </c>
      <c r="P1600" s="649">
        <v>-1.0</v>
      </c>
      <c r="Q1600" s="649">
        <v>1.0</v>
      </c>
      <c r="R1600" s="649">
        <v>1.0</v>
      </c>
      <c r="S1600" s="649">
        <v>-1.0</v>
      </c>
      <c r="T1600" s="649">
        <v>23.728</v>
      </c>
      <c r="U1600" s="649">
        <v>23.735</v>
      </c>
      <c r="V1600" s="649">
        <v>23.7</v>
      </c>
    </row>
    <row r="1601">
      <c r="A1601" s="649">
        <v>4167.0</v>
      </c>
      <c r="B1601" s="649">
        <v>0.0</v>
      </c>
      <c r="C1601" s="649">
        <v>10.536</v>
      </c>
      <c r="D1601" s="649">
        <v>5.878</v>
      </c>
      <c r="E1601" s="649">
        <v>16.48</v>
      </c>
      <c r="F1601" s="649">
        <v>20.15</v>
      </c>
      <c r="G1601" s="649">
        <v>1.846</v>
      </c>
      <c r="H1601" s="649">
        <v>1.01</v>
      </c>
      <c r="I1601" s="649">
        <v>9.871</v>
      </c>
      <c r="J1601" s="649">
        <v>15.889</v>
      </c>
      <c r="K1601" s="649">
        <v>0.987</v>
      </c>
      <c r="L1601" s="649">
        <v>-1.0</v>
      </c>
      <c r="M1601" s="649">
        <v>-1.0</v>
      </c>
      <c r="N1601" s="649">
        <v>-1.0</v>
      </c>
      <c r="O1601" s="649">
        <v>-1.0</v>
      </c>
      <c r="P1601" s="649">
        <v>-1.0</v>
      </c>
      <c r="Q1601" s="649">
        <v>1.0</v>
      </c>
      <c r="R1601" s="649">
        <v>1.0</v>
      </c>
      <c r="S1601" s="649">
        <v>-1.0</v>
      </c>
      <c r="T1601" s="649">
        <v>16.004</v>
      </c>
      <c r="U1601" s="649">
        <v>16.004</v>
      </c>
      <c r="V1601" s="649">
        <v>16.115</v>
      </c>
    </row>
    <row r="1602">
      <c r="A1602" s="649">
        <v>4168.0</v>
      </c>
      <c r="B1602" s="649">
        <v>0.0</v>
      </c>
      <c r="C1602" s="649">
        <v>10.536</v>
      </c>
      <c r="D1602" s="649">
        <v>5.878</v>
      </c>
      <c r="E1602" s="649">
        <v>16.48</v>
      </c>
      <c r="F1602" s="649">
        <v>20.15</v>
      </c>
      <c r="G1602" s="649">
        <v>0.608</v>
      </c>
      <c r="H1602" s="649">
        <v>1.01</v>
      </c>
      <c r="I1602" s="649">
        <v>9.885</v>
      </c>
      <c r="J1602" s="649">
        <v>5.886</v>
      </c>
      <c r="K1602" s="649">
        <v>1.0</v>
      </c>
      <c r="L1602" s="649">
        <v>-1.0</v>
      </c>
      <c r="M1602" s="649">
        <v>-1.0</v>
      </c>
      <c r="N1602" s="649">
        <v>-1.0</v>
      </c>
      <c r="O1602" s="649">
        <v>-1.0</v>
      </c>
      <c r="P1602" s="649">
        <v>-1.0</v>
      </c>
      <c r="Q1602" s="649">
        <v>1.0</v>
      </c>
      <c r="R1602" s="649">
        <v>1.0</v>
      </c>
      <c r="S1602" s="649">
        <v>-1.0</v>
      </c>
      <c r="T1602" s="649">
        <v>5.911</v>
      </c>
      <c r="U1602" s="649">
        <v>5.91</v>
      </c>
      <c r="V1602" s="649">
        <v>5.898</v>
      </c>
    </row>
    <row r="1603">
      <c r="A1603" s="649">
        <v>4169.0</v>
      </c>
      <c r="B1603" s="649">
        <v>0.0</v>
      </c>
      <c r="C1603" s="649">
        <v>10.539</v>
      </c>
      <c r="D1603" s="649">
        <v>5.878</v>
      </c>
      <c r="E1603" s="649">
        <v>16.48</v>
      </c>
      <c r="F1603" s="649">
        <v>20.15</v>
      </c>
      <c r="G1603" s="649">
        <v>1.161</v>
      </c>
      <c r="H1603" s="649">
        <v>1.01</v>
      </c>
      <c r="I1603" s="649">
        <v>18.499</v>
      </c>
      <c r="J1603" s="649">
        <v>18.806</v>
      </c>
      <c r="K1603" s="649">
        <v>-1.001</v>
      </c>
      <c r="L1603" s="649">
        <v>-1.0</v>
      </c>
      <c r="M1603" s="649">
        <v>-1.0</v>
      </c>
      <c r="N1603" s="649">
        <v>-1.0</v>
      </c>
      <c r="O1603" s="649">
        <v>1.0</v>
      </c>
      <c r="P1603" s="649">
        <v>-1.0</v>
      </c>
      <c r="Q1603" s="649">
        <v>-1.0</v>
      </c>
      <c r="R1603" s="649">
        <v>1.0</v>
      </c>
      <c r="S1603" s="649">
        <v>-1.0</v>
      </c>
      <c r="T1603" s="649">
        <v>18.866</v>
      </c>
      <c r="U1603" s="649">
        <v>18.872</v>
      </c>
      <c r="V1603" s="649">
        <v>18.948</v>
      </c>
    </row>
    <row r="1604">
      <c r="A1604" s="649">
        <v>4170.0</v>
      </c>
      <c r="B1604" s="649">
        <v>0.0</v>
      </c>
      <c r="C1604" s="649">
        <v>10.536</v>
      </c>
      <c r="D1604" s="649">
        <v>5.878</v>
      </c>
      <c r="E1604" s="649">
        <v>16.48</v>
      </c>
      <c r="F1604" s="649">
        <v>20.15</v>
      </c>
      <c r="G1604" s="649">
        <v>0.878</v>
      </c>
      <c r="H1604" s="649">
        <v>1.01</v>
      </c>
      <c r="I1604" s="649">
        <v>33.259</v>
      </c>
      <c r="J1604" s="649">
        <v>23.872</v>
      </c>
      <c r="K1604" s="649">
        <v>1.0</v>
      </c>
      <c r="L1604" s="649">
        <v>-1.0</v>
      </c>
      <c r="M1604" s="649">
        <v>-1.0</v>
      </c>
      <c r="N1604" s="649">
        <v>-1.0</v>
      </c>
      <c r="O1604" s="649">
        <v>-1.0</v>
      </c>
      <c r="P1604" s="649">
        <v>-1.0</v>
      </c>
      <c r="Q1604" s="649">
        <v>5.0</v>
      </c>
      <c r="R1604" s="649">
        <v>1.0</v>
      </c>
      <c r="S1604" s="649">
        <v>-1.0</v>
      </c>
      <c r="T1604" s="649">
        <v>23.887</v>
      </c>
      <c r="U1604" s="649">
        <v>23.912</v>
      </c>
      <c r="V1604" s="649">
        <v>24.026</v>
      </c>
    </row>
    <row r="1605">
      <c r="A1605" s="649">
        <v>4171.0</v>
      </c>
      <c r="B1605" s="649">
        <v>0.0</v>
      </c>
      <c r="C1605" s="649">
        <v>10.539</v>
      </c>
      <c r="D1605" s="649">
        <v>5.878</v>
      </c>
      <c r="E1605" s="649">
        <v>16.48</v>
      </c>
      <c r="F1605" s="649">
        <v>20.15</v>
      </c>
      <c r="G1605" s="649">
        <v>0.57</v>
      </c>
      <c r="H1605" s="649">
        <v>26.98</v>
      </c>
      <c r="I1605" s="649">
        <v>26.123</v>
      </c>
      <c r="J1605" s="649">
        <v>13.535</v>
      </c>
      <c r="K1605" s="649">
        <v>0.998</v>
      </c>
      <c r="L1605" s="649">
        <v>-1.0</v>
      </c>
      <c r="M1605" s="649">
        <v>-1.0</v>
      </c>
      <c r="N1605" s="649">
        <v>-1.0</v>
      </c>
      <c r="O1605" s="649">
        <v>-1.0</v>
      </c>
      <c r="P1605" s="649">
        <v>-1.0</v>
      </c>
      <c r="Q1605" s="649">
        <v>1.0</v>
      </c>
      <c r="R1605" s="649">
        <v>1.0</v>
      </c>
      <c r="S1605" s="649">
        <v>-1.0</v>
      </c>
      <c r="T1605" s="649">
        <v>13.552</v>
      </c>
      <c r="U1605" s="649">
        <v>13.561</v>
      </c>
      <c r="V1605" s="649">
        <v>13.589</v>
      </c>
    </row>
    <row r="1606">
      <c r="A1606" s="649">
        <v>4172.0</v>
      </c>
      <c r="B1606" s="649">
        <v>0.0</v>
      </c>
      <c r="C1606" s="649">
        <v>10.539</v>
      </c>
      <c r="D1606" s="649">
        <v>5.878</v>
      </c>
      <c r="E1606" s="649">
        <v>16.48</v>
      </c>
      <c r="F1606" s="649">
        <v>20.15</v>
      </c>
      <c r="G1606" s="649">
        <v>0.964</v>
      </c>
      <c r="H1606" s="649">
        <v>26.98</v>
      </c>
      <c r="I1606" s="649">
        <v>27.474</v>
      </c>
      <c r="J1606" s="649">
        <v>24.956</v>
      </c>
      <c r="K1606" s="649">
        <v>0.999</v>
      </c>
      <c r="L1606" s="649">
        <v>-1.0</v>
      </c>
      <c r="M1606" s="649">
        <v>-1.0</v>
      </c>
      <c r="N1606" s="649">
        <v>-1.0</v>
      </c>
      <c r="O1606" s="649">
        <v>-1.0</v>
      </c>
      <c r="P1606" s="649">
        <v>-1.0</v>
      </c>
      <c r="Q1606" s="649">
        <v>1.0</v>
      </c>
      <c r="R1606" s="649">
        <v>1.0</v>
      </c>
      <c r="S1606" s="649">
        <v>-1.0</v>
      </c>
      <c r="T1606" s="649">
        <v>24.963</v>
      </c>
      <c r="U1606" s="649">
        <v>24.991</v>
      </c>
      <c r="V1606" s="649">
        <v>25.012</v>
      </c>
    </row>
    <row r="1607">
      <c r="A1607" s="649">
        <v>4173.0</v>
      </c>
      <c r="B1607" s="649">
        <v>0.0</v>
      </c>
      <c r="C1607" s="649">
        <v>10.536</v>
      </c>
      <c r="D1607" s="649">
        <v>5.878</v>
      </c>
      <c r="E1607" s="649">
        <v>16.48</v>
      </c>
      <c r="F1607" s="649">
        <v>20.15</v>
      </c>
      <c r="G1607" s="649">
        <v>1.395</v>
      </c>
      <c r="H1607" s="649">
        <v>26.98</v>
      </c>
      <c r="I1607" s="649">
        <v>18.925</v>
      </c>
      <c r="J1607" s="649">
        <v>23.353</v>
      </c>
      <c r="K1607" s="649">
        <v>1.0</v>
      </c>
      <c r="L1607" s="649">
        <v>-1.0</v>
      </c>
      <c r="M1607" s="649">
        <v>-1.0</v>
      </c>
      <c r="N1607" s="649">
        <v>-1.0</v>
      </c>
      <c r="O1607" s="649">
        <v>-1.0</v>
      </c>
      <c r="P1607" s="649">
        <v>-1.0</v>
      </c>
      <c r="Q1607" s="649">
        <v>1.0</v>
      </c>
      <c r="R1607" s="649">
        <v>1.0</v>
      </c>
      <c r="S1607" s="649">
        <v>-1.0</v>
      </c>
      <c r="T1607" s="649">
        <v>23.423</v>
      </c>
      <c r="U1607" s="649">
        <v>23.433</v>
      </c>
      <c r="V1607" s="649">
        <v>23.51</v>
      </c>
    </row>
    <row r="1608">
      <c r="A1608" s="649">
        <v>4174.0</v>
      </c>
      <c r="B1608" s="649">
        <v>0.0</v>
      </c>
      <c r="C1608" s="649">
        <v>10.536</v>
      </c>
      <c r="D1608" s="649">
        <v>5.878</v>
      </c>
      <c r="E1608" s="649">
        <v>16.48</v>
      </c>
      <c r="F1608" s="649">
        <v>20.15</v>
      </c>
      <c r="G1608" s="649">
        <v>3.947</v>
      </c>
      <c r="H1608" s="649">
        <v>2.01</v>
      </c>
      <c r="I1608" s="649">
        <v>19.342</v>
      </c>
      <c r="J1608" s="649">
        <v>73.037</v>
      </c>
      <c r="K1608" s="649">
        <v>0.998</v>
      </c>
      <c r="L1608" s="649">
        <v>-1.0</v>
      </c>
      <c r="M1608" s="649">
        <v>-1.0</v>
      </c>
      <c r="N1608" s="649">
        <v>-1.0</v>
      </c>
      <c r="O1608" s="649">
        <v>-1.0</v>
      </c>
      <c r="P1608" s="649">
        <v>-1.0</v>
      </c>
      <c r="Q1608" s="649">
        <v>1.0</v>
      </c>
      <c r="R1608" s="649">
        <v>1.0</v>
      </c>
      <c r="S1608" s="649">
        <v>-1.0</v>
      </c>
      <c r="T1608" s="649">
        <v>73.177</v>
      </c>
      <c r="U1608" s="649">
        <v>73.214</v>
      </c>
      <c r="V1608" s="649">
        <v>73.205</v>
      </c>
    </row>
    <row r="1609">
      <c r="A1609" s="649">
        <v>4175.0</v>
      </c>
      <c r="B1609" s="649">
        <v>0.0</v>
      </c>
      <c r="C1609" s="649">
        <v>10.536</v>
      </c>
      <c r="D1609" s="649">
        <v>5.878</v>
      </c>
      <c r="E1609" s="649">
        <v>16.48</v>
      </c>
      <c r="F1609" s="649">
        <v>20.15</v>
      </c>
      <c r="G1609" s="649">
        <v>4.172</v>
      </c>
      <c r="H1609" s="649">
        <v>2.01</v>
      </c>
      <c r="I1609" s="649">
        <v>19.217</v>
      </c>
      <c r="J1609" s="649">
        <v>74.74</v>
      </c>
      <c r="K1609" s="649">
        <v>0.998</v>
      </c>
      <c r="L1609" s="649">
        <v>-1.0</v>
      </c>
      <c r="M1609" s="649">
        <v>-1.0</v>
      </c>
      <c r="N1609" s="649">
        <v>-1.0</v>
      </c>
      <c r="O1609" s="649">
        <v>-1.0</v>
      </c>
      <c r="P1609" s="649">
        <v>-1.0</v>
      </c>
      <c r="Q1609" s="649">
        <v>1.0</v>
      </c>
      <c r="R1609" s="649">
        <v>1.0</v>
      </c>
      <c r="S1609" s="649">
        <v>-1.0</v>
      </c>
      <c r="T1609" s="649">
        <v>74.915</v>
      </c>
      <c r="U1609" s="649">
        <v>74.936</v>
      </c>
      <c r="V1609" s="649">
        <v>75.015</v>
      </c>
    </row>
    <row r="1610">
      <c r="A1610" s="649">
        <v>4176.0</v>
      </c>
      <c r="B1610" s="649">
        <v>0.0</v>
      </c>
      <c r="C1610" s="649">
        <v>10.536</v>
      </c>
      <c r="D1610" s="649">
        <v>5.878</v>
      </c>
      <c r="E1610" s="649">
        <v>16.48</v>
      </c>
      <c r="F1610" s="649">
        <v>20.15</v>
      </c>
      <c r="G1610" s="649">
        <v>4.091</v>
      </c>
      <c r="H1610" s="649">
        <v>2.01</v>
      </c>
      <c r="I1610" s="649">
        <v>19.446</v>
      </c>
      <c r="J1610" s="649">
        <v>75.209</v>
      </c>
      <c r="K1610" s="649">
        <v>0.993</v>
      </c>
      <c r="L1610" s="649">
        <v>-1.0</v>
      </c>
      <c r="M1610" s="649">
        <v>-1.0</v>
      </c>
      <c r="N1610" s="649">
        <v>-1.0</v>
      </c>
      <c r="O1610" s="649">
        <v>-1.0</v>
      </c>
      <c r="P1610" s="649">
        <v>-1.0</v>
      </c>
      <c r="Q1610" s="649">
        <v>1.0</v>
      </c>
      <c r="R1610" s="649">
        <v>1.0</v>
      </c>
      <c r="S1610" s="649">
        <v>-1.0</v>
      </c>
      <c r="T1610" s="649">
        <v>75.383</v>
      </c>
      <c r="U1610" s="649">
        <v>75.394</v>
      </c>
      <c r="V1610" s="649">
        <v>75.428</v>
      </c>
    </row>
    <row r="1611">
      <c r="A1611" s="649">
        <v>4177.0</v>
      </c>
      <c r="B1611" s="649">
        <v>0.0</v>
      </c>
      <c r="C1611" s="649">
        <v>10.536</v>
      </c>
      <c r="D1611" s="649">
        <v>5.878</v>
      </c>
      <c r="E1611" s="649">
        <v>16.48</v>
      </c>
      <c r="F1611" s="649">
        <v>20.15</v>
      </c>
      <c r="G1611" s="649">
        <v>4.598</v>
      </c>
      <c r="H1611" s="649">
        <v>2.01</v>
      </c>
      <c r="I1611" s="649">
        <v>18.838</v>
      </c>
      <c r="J1611" s="649">
        <v>74.384</v>
      </c>
      <c r="K1611" s="649">
        <v>0.998</v>
      </c>
      <c r="L1611" s="649">
        <v>-1.0</v>
      </c>
      <c r="M1611" s="649">
        <v>-1.0</v>
      </c>
      <c r="N1611" s="649">
        <v>-1.0</v>
      </c>
      <c r="O1611" s="649">
        <v>-1.0</v>
      </c>
      <c r="P1611" s="649">
        <v>-1.0</v>
      </c>
      <c r="Q1611" s="649">
        <v>1.0</v>
      </c>
      <c r="R1611" s="649">
        <v>1.0</v>
      </c>
      <c r="S1611" s="649">
        <v>-1.0</v>
      </c>
      <c r="T1611" s="649">
        <v>74.684</v>
      </c>
      <c r="U1611" s="649">
        <v>74.694</v>
      </c>
      <c r="V1611" s="649">
        <v>75.02</v>
      </c>
    </row>
    <row r="1612">
      <c r="A1612" s="649">
        <v>4178.0</v>
      </c>
      <c r="B1612" s="649">
        <v>0.0</v>
      </c>
      <c r="C1612" s="649">
        <v>10.536</v>
      </c>
      <c r="D1612" s="649">
        <v>5.878</v>
      </c>
      <c r="E1612" s="649">
        <v>16.48</v>
      </c>
      <c r="F1612" s="649">
        <v>20.15</v>
      </c>
      <c r="G1612" s="649">
        <v>2.827</v>
      </c>
      <c r="H1612" s="649">
        <v>2.01</v>
      </c>
      <c r="I1612" s="649">
        <v>14.45</v>
      </c>
      <c r="J1612" s="649">
        <v>37.87</v>
      </c>
      <c r="K1612" s="649">
        <v>0.999</v>
      </c>
      <c r="L1612" s="649">
        <v>-1.0</v>
      </c>
      <c r="M1612" s="649">
        <v>-1.0</v>
      </c>
      <c r="N1612" s="649">
        <v>-1.0</v>
      </c>
      <c r="O1612" s="649">
        <v>-1.0</v>
      </c>
      <c r="P1612" s="649">
        <v>-1.0</v>
      </c>
      <c r="Q1612" s="649">
        <v>1.0</v>
      </c>
      <c r="R1612" s="649">
        <v>1.0</v>
      </c>
      <c r="S1612" s="649">
        <v>-1.0</v>
      </c>
      <c r="T1612" s="649">
        <v>38.033</v>
      </c>
      <c r="U1612" s="649">
        <v>38.02</v>
      </c>
      <c r="V1612" s="649">
        <v>38.075</v>
      </c>
    </row>
    <row r="1613">
      <c r="A1613" s="649">
        <v>4179.0</v>
      </c>
      <c r="B1613" s="649">
        <v>0.0</v>
      </c>
      <c r="C1613" s="649">
        <v>10.536</v>
      </c>
      <c r="D1613" s="649">
        <v>5.878</v>
      </c>
      <c r="E1613" s="649">
        <v>16.48</v>
      </c>
      <c r="F1613" s="649">
        <v>20.15</v>
      </c>
      <c r="G1613" s="649">
        <v>2.753</v>
      </c>
      <c r="H1613" s="649">
        <v>2.01</v>
      </c>
      <c r="I1613" s="649">
        <v>9.891</v>
      </c>
      <c r="J1613" s="649">
        <v>24.338</v>
      </c>
      <c r="K1613" s="649">
        <v>1.0</v>
      </c>
      <c r="L1613" s="649">
        <v>-1.0</v>
      </c>
      <c r="M1613" s="649">
        <v>-1.0</v>
      </c>
      <c r="N1613" s="649">
        <v>-1.0</v>
      </c>
      <c r="O1613" s="649">
        <v>-1.0</v>
      </c>
      <c r="P1613" s="649">
        <v>-1.0</v>
      </c>
      <c r="Q1613" s="649">
        <v>1.0</v>
      </c>
      <c r="R1613" s="649">
        <v>1.0</v>
      </c>
      <c r="S1613" s="649">
        <v>-1.0</v>
      </c>
      <c r="T1613" s="649">
        <v>24.518</v>
      </c>
      <c r="U1613" s="649">
        <v>24.508</v>
      </c>
      <c r="V1613" s="649">
        <v>24.623</v>
      </c>
    </row>
    <row r="1614">
      <c r="A1614" s="649">
        <v>4180.0</v>
      </c>
      <c r="B1614" s="649">
        <v>0.0</v>
      </c>
      <c r="C1614" s="649">
        <v>10.536</v>
      </c>
      <c r="D1614" s="649">
        <v>5.878</v>
      </c>
      <c r="E1614" s="649">
        <v>16.48</v>
      </c>
      <c r="F1614" s="649">
        <v>20.15</v>
      </c>
      <c r="G1614" s="649">
        <v>1.175</v>
      </c>
      <c r="H1614" s="649">
        <v>2.01</v>
      </c>
      <c r="I1614" s="649">
        <v>9.968</v>
      </c>
      <c r="J1614" s="649">
        <v>11.615</v>
      </c>
      <c r="K1614" s="649">
        <v>-1.003</v>
      </c>
      <c r="L1614" s="649">
        <v>-1.0</v>
      </c>
      <c r="M1614" s="649">
        <v>-1.0</v>
      </c>
      <c r="N1614" s="649">
        <v>-1.0</v>
      </c>
      <c r="O1614" s="649">
        <v>1.0</v>
      </c>
      <c r="P1614" s="649">
        <v>-1.0</v>
      </c>
      <c r="Q1614" s="649">
        <v>-1.0</v>
      </c>
      <c r="R1614" s="649">
        <v>1.0</v>
      </c>
      <c r="S1614" s="649">
        <v>-1.0</v>
      </c>
      <c r="T1614" s="649">
        <v>11.665</v>
      </c>
      <c r="U1614" s="649">
        <v>11.662</v>
      </c>
      <c r="V1614" s="649">
        <v>11.625</v>
      </c>
    </row>
    <row r="1615">
      <c r="A1615" s="649">
        <v>4181.0</v>
      </c>
      <c r="B1615" s="649">
        <v>0.0</v>
      </c>
      <c r="C1615" s="649">
        <v>10.538</v>
      </c>
      <c r="D1615" s="649">
        <v>5.878</v>
      </c>
      <c r="E1615" s="649">
        <v>16.48</v>
      </c>
      <c r="F1615" s="649">
        <v>20.15</v>
      </c>
      <c r="G1615" s="649">
        <v>1.205</v>
      </c>
      <c r="H1615" s="649">
        <v>2.01</v>
      </c>
      <c r="I1615" s="649">
        <v>19.279</v>
      </c>
      <c r="J1615" s="649">
        <v>21.067</v>
      </c>
      <c r="K1615" s="649">
        <v>1.0</v>
      </c>
      <c r="L1615" s="649">
        <v>-1.0</v>
      </c>
      <c r="M1615" s="649">
        <v>-1.0</v>
      </c>
      <c r="N1615" s="649">
        <v>-1.0</v>
      </c>
      <c r="O1615" s="649">
        <v>-1.0</v>
      </c>
      <c r="P1615" s="649">
        <v>-1.0</v>
      </c>
      <c r="Q1615" s="649">
        <v>5.0</v>
      </c>
      <c r="R1615" s="649">
        <v>1.0</v>
      </c>
      <c r="S1615" s="649">
        <v>-1.0</v>
      </c>
      <c r="T1615" s="649">
        <v>21.118</v>
      </c>
      <c r="U1615" s="649">
        <v>21.126</v>
      </c>
      <c r="V1615" s="649">
        <v>21.174</v>
      </c>
    </row>
    <row r="1616">
      <c r="A1616" s="649">
        <v>4183.0</v>
      </c>
      <c r="B1616" s="649">
        <v>0.0</v>
      </c>
      <c r="C1616" s="649">
        <v>10.538</v>
      </c>
      <c r="D1616" s="649">
        <v>5.878</v>
      </c>
      <c r="E1616" s="649">
        <v>16.48</v>
      </c>
      <c r="F1616" s="649">
        <v>16.72</v>
      </c>
      <c r="G1616" s="649">
        <v>3.805</v>
      </c>
      <c r="H1616" s="649">
        <v>1.01</v>
      </c>
      <c r="I1616" s="650" t="s">
        <v>1233</v>
      </c>
      <c r="J1616" s="649">
        <v>0.999</v>
      </c>
      <c r="K1616" s="649">
        <v>-1.0</v>
      </c>
      <c r="L1616" s="649">
        <v>-1.0</v>
      </c>
      <c r="M1616" s="649">
        <v>-1.0</v>
      </c>
      <c r="N1616" s="649">
        <v>-1.0</v>
      </c>
      <c r="O1616" s="649">
        <v>-1.0</v>
      </c>
      <c r="P1616" s="649">
        <v>1.0</v>
      </c>
      <c r="Q1616" s="649">
        <v>1.0</v>
      </c>
      <c r="R1616" s="650" t="s">
        <v>1234</v>
      </c>
      <c r="U1616" s="651"/>
      <c r="V1616" s="651"/>
    </row>
    <row r="1617">
      <c r="A1617" s="649">
        <v>4184.0</v>
      </c>
      <c r="B1617" s="649">
        <v>0.0</v>
      </c>
      <c r="C1617" s="649">
        <v>10.539</v>
      </c>
      <c r="D1617" s="649">
        <v>5.878</v>
      </c>
      <c r="E1617" s="649">
        <v>16.48</v>
      </c>
      <c r="F1617" s="649">
        <v>16.72</v>
      </c>
      <c r="G1617" s="649">
        <v>3.394</v>
      </c>
      <c r="H1617" s="649">
        <v>1.01</v>
      </c>
      <c r="I1617" s="650" t="s">
        <v>1235</v>
      </c>
      <c r="J1617" s="649">
        <v>0.998</v>
      </c>
      <c r="K1617" s="649">
        <v>-1.0</v>
      </c>
      <c r="L1617" s="649">
        <v>-1.0</v>
      </c>
      <c r="M1617" s="649">
        <v>-1.0</v>
      </c>
      <c r="N1617" s="649">
        <v>-1.0</v>
      </c>
      <c r="O1617" s="649">
        <v>-1.0</v>
      </c>
      <c r="P1617" s="649">
        <v>1.0</v>
      </c>
      <c r="Q1617" s="649">
        <v>1.0</v>
      </c>
      <c r="R1617" s="650" t="s">
        <v>1236</v>
      </c>
      <c r="U1617" s="651"/>
      <c r="V1617" s="651"/>
    </row>
    <row r="1618">
      <c r="A1618" s="649">
        <v>4185.0</v>
      </c>
      <c r="B1618" s="649">
        <v>0.0</v>
      </c>
      <c r="C1618" s="649">
        <v>10.538</v>
      </c>
      <c r="D1618" s="649">
        <v>5.878</v>
      </c>
      <c r="E1618" s="649">
        <v>16.48</v>
      </c>
      <c r="F1618" s="649">
        <v>16.72</v>
      </c>
      <c r="G1618" s="649">
        <v>1.594</v>
      </c>
      <c r="H1618" s="649">
        <v>1.01</v>
      </c>
      <c r="I1618" s="649">
        <v>19.324</v>
      </c>
      <c r="J1618" s="649">
        <v>30.146</v>
      </c>
      <c r="K1618" s="649">
        <v>1.0</v>
      </c>
      <c r="L1618" s="649">
        <v>-1.0</v>
      </c>
      <c r="M1618" s="649">
        <v>-1.0</v>
      </c>
      <c r="N1618" s="649">
        <v>-1.0</v>
      </c>
      <c r="O1618" s="649">
        <v>-1.0</v>
      </c>
      <c r="P1618" s="649">
        <v>-1.0</v>
      </c>
      <c r="Q1618" s="649">
        <v>1.0</v>
      </c>
      <c r="R1618" s="649">
        <v>1.0</v>
      </c>
      <c r="S1618" s="649">
        <v>-1.0</v>
      </c>
      <c r="T1618" s="649">
        <v>30.177</v>
      </c>
      <c r="U1618" s="649">
        <v>30.191</v>
      </c>
      <c r="V1618" s="649">
        <v>30.179</v>
      </c>
    </row>
    <row r="1619">
      <c r="A1619" s="649">
        <v>4186.0</v>
      </c>
      <c r="B1619" s="649">
        <v>0.0</v>
      </c>
      <c r="C1619" s="649">
        <v>10.538</v>
      </c>
      <c r="D1619" s="649">
        <v>5.878</v>
      </c>
      <c r="E1619" s="649">
        <v>16.48</v>
      </c>
      <c r="F1619" s="649">
        <v>16.72</v>
      </c>
      <c r="G1619" s="649">
        <v>2.504</v>
      </c>
      <c r="H1619" s="649">
        <v>1.01</v>
      </c>
      <c r="I1619" s="649">
        <v>9.829</v>
      </c>
      <c r="J1619" s="649">
        <v>20.623</v>
      </c>
      <c r="K1619" s="649">
        <v>1.0</v>
      </c>
      <c r="L1619" s="649">
        <v>-1.0</v>
      </c>
      <c r="M1619" s="649">
        <v>-1.0</v>
      </c>
      <c r="N1619" s="649">
        <v>-1.0</v>
      </c>
      <c r="O1619" s="649">
        <v>-1.0</v>
      </c>
      <c r="P1619" s="649">
        <v>-1.0</v>
      </c>
      <c r="Q1619" s="649">
        <v>1.0</v>
      </c>
      <c r="R1619" s="649">
        <v>1.0</v>
      </c>
      <c r="S1619" s="649">
        <v>-1.0</v>
      </c>
      <c r="T1619" s="649">
        <v>20.795</v>
      </c>
      <c r="U1619" s="649">
        <v>20.794</v>
      </c>
      <c r="V1619" s="649">
        <v>21.016</v>
      </c>
    </row>
    <row r="1620">
      <c r="A1620" s="649">
        <v>4187.0</v>
      </c>
      <c r="B1620" s="649">
        <v>0.0</v>
      </c>
      <c r="C1620" s="649">
        <v>10.539</v>
      </c>
      <c r="D1620" s="649">
        <v>5.878</v>
      </c>
      <c r="E1620" s="649">
        <v>16.48</v>
      </c>
      <c r="F1620" s="649">
        <v>16.72</v>
      </c>
      <c r="G1620" s="649">
        <v>1.229</v>
      </c>
      <c r="H1620" s="649">
        <v>1.01</v>
      </c>
      <c r="I1620" s="649">
        <v>19.507</v>
      </c>
      <c r="J1620" s="649">
        <v>23.461</v>
      </c>
      <c r="K1620" s="649">
        <v>-1.001</v>
      </c>
      <c r="L1620" s="649">
        <v>-1.0</v>
      </c>
      <c r="M1620" s="649">
        <v>-1.0</v>
      </c>
      <c r="N1620" s="649">
        <v>-1.0</v>
      </c>
      <c r="O1620" s="649">
        <v>1.0</v>
      </c>
      <c r="P1620" s="649">
        <v>-1.0</v>
      </c>
      <c r="Q1620" s="649">
        <v>-1.0</v>
      </c>
      <c r="R1620" s="649">
        <v>1.0</v>
      </c>
      <c r="S1620" s="649">
        <v>-1.0</v>
      </c>
      <c r="T1620" s="649">
        <v>23.494</v>
      </c>
      <c r="U1620" s="649">
        <v>23.501</v>
      </c>
      <c r="V1620" s="649">
        <v>23.486</v>
      </c>
    </row>
    <row r="1621">
      <c r="A1621" s="649">
        <v>4188.0</v>
      </c>
      <c r="B1621" s="649">
        <v>0.0</v>
      </c>
      <c r="C1621" s="649">
        <v>10.539</v>
      </c>
      <c r="D1621" s="649">
        <v>5.878</v>
      </c>
      <c r="E1621" s="649">
        <v>16.48</v>
      </c>
      <c r="F1621" s="649">
        <v>16.72</v>
      </c>
      <c r="G1621" s="649">
        <v>0.915</v>
      </c>
      <c r="H1621" s="649">
        <v>1.01</v>
      </c>
      <c r="I1621" s="649">
        <v>35.55</v>
      </c>
      <c r="J1621" s="649">
        <v>29.094</v>
      </c>
      <c r="K1621" s="649">
        <v>0.999</v>
      </c>
      <c r="L1621" s="649">
        <v>-1.0</v>
      </c>
      <c r="M1621" s="649">
        <v>-1.0</v>
      </c>
      <c r="N1621" s="649">
        <v>-1.0</v>
      </c>
      <c r="O1621" s="649">
        <v>-1.0</v>
      </c>
      <c r="P1621" s="649">
        <v>-1.0</v>
      </c>
      <c r="Q1621" s="649">
        <v>5.0</v>
      </c>
      <c r="R1621" s="649">
        <v>1.0</v>
      </c>
      <c r="S1621" s="649">
        <v>-1.0</v>
      </c>
      <c r="T1621" s="649">
        <v>29.072</v>
      </c>
      <c r="U1621" s="649">
        <v>29.098</v>
      </c>
      <c r="V1621" s="649">
        <v>29.187</v>
      </c>
    </row>
    <row r="1622">
      <c r="A1622" s="649">
        <v>4191.0</v>
      </c>
      <c r="B1622" s="649">
        <v>0.0</v>
      </c>
      <c r="C1622" s="649">
        <v>10.538</v>
      </c>
      <c r="D1622" s="649">
        <v>5.878</v>
      </c>
      <c r="E1622" s="649">
        <v>16.48</v>
      </c>
      <c r="F1622" s="649">
        <v>16.72</v>
      </c>
      <c r="G1622" s="649">
        <v>1.086</v>
      </c>
      <c r="H1622" s="649">
        <v>26.98</v>
      </c>
      <c r="I1622" s="649">
        <v>28.751</v>
      </c>
      <c r="J1622" s="649">
        <v>27.901</v>
      </c>
      <c r="K1622" s="649">
        <v>0.999</v>
      </c>
      <c r="L1622" s="649">
        <v>-1.0</v>
      </c>
      <c r="M1622" s="649">
        <v>-1.0</v>
      </c>
      <c r="N1622" s="649">
        <v>-1.0</v>
      </c>
      <c r="O1622" s="649">
        <v>-1.0</v>
      </c>
      <c r="P1622" s="649">
        <v>-1.0</v>
      </c>
      <c r="Q1622" s="649">
        <v>1.0</v>
      </c>
      <c r="R1622" s="649">
        <v>1.0</v>
      </c>
      <c r="S1622" s="649">
        <v>-1.0</v>
      </c>
      <c r="T1622" s="649">
        <v>27.929</v>
      </c>
      <c r="U1622" s="649">
        <v>27.953</v>
      </c>
      <c r="V1622" s="649">
        <v>28.014</v>
      </c>
    </row>
    <row r="1623">
      <c r="A1623" s="649">
        <v>4192.0</v>
      </c>
      <c r="B1623" s="649">
        <v>0.0</v>
      </c>
      <c r="C1623" s="649">
        <v>10.539</v>
      </c>
      <c r="D1623" s="649">
        <v>5.878</v>
      </c>
      <c r="E1623" s="649">
        <v>16.48</v>
      </c>
      <c r="F1623" s="649">
        <v>16.72</v>
      </c>
      <c r="G1623" s="649">
        <v>1.307</v>
      </c>
      <c r="H1623" s="649">
        <v>26.98</v>
      </c>
      <c r="I1623" s="649">
        <v>19.104</v>
      </c>
      <c r="J1623" s="649">
        <v>23.59</v>
      </c>
      <c r="K1623" s="649">
        <v>1.0</v>
      </c>
      <c r="L1623" s="649">
        <v>-1.0</v>
      </c>
      <c r="M1623" s="649">
        <v>-1.0</v>
      </c>
      <c r="N1623" s="649">
        <v>-1.0</v>
      </c>
      <c r="O1623" s="649">
        <v>-1.0</v>
      </c>
      <c r="P1623" s="649">
        <v>-1.0</v>
      </c>
      <c r="Q1623" s="649">
        <v>1.0</v>
      </c>
      <c r="R1623" s="649">
        <v>1.0</v>
      </c>
      <c r="S1623" s="649">
        <v>-1.0</v>
      </c>
      <c r="T1623" s="649">
        <v>23.629</v>
      </c>
      <c r="U1623" s="649">
        <v>23.641</v>
      </c>
      <c r="V1623" s="649">
        <v>23.661</v>
      </c>
    </row>
    <row r="1624">
      <c r="A1624" s="649">
        <v>4193.0</v>
      </c>
      <c r="B1624" s="649">
        <v>0.0</v>
      </c>
      <c r="C1624" s="649">
        <v>10.539</v>
      </c>
      <c r="D1624" s="649">
        <v>5.878</v>
      </c>
      <c r="E1624" s="649">
        <v>16.48</v>
      </c>
      <c r="F1624" s="649">
        <v>16.72</v>
      </c>
      <c r="G1624" s="649">
        <v>3.59</v>
      </c>
      <c r="H1624" s="649">
        <v>2.01</v>
      </c>
      <c r="I1624" s="649">
        <v>18.698</v>
      </c>
      <c r="J1624" s="649">
        <v>52.982</v>
      </c>
      <c r="K1624" s="649">
        <v>0.997</v>
      </c>
      <c r="L1624" s="649">
        <v>-1.0</v>
      </c>
      <c r="M1624" s="649">
        <v>-1.0</v>
      </c>
      <c r="N1624" s="649">
        <v>-1.0</v>
      </c>
      <c r="O1624" s="649">
        <v>-1.0</v>
      </c>
      <c r="P1624" s="649">
        <v>-1.0</v>
      </c>
      <c r="Q1624" s="649">
        <v>1.0</v>
      </c>
      <c r="R1624" s="649">
        <v>1.0</v>
      </c>
      <c r="S1624" s="649">
        <v>-1.0</v>
      </c>
      <c r="T1624" s="649">
        <v>53.215</v>
      </c>
      <c r="U1624" s="649">
        <v>53.246</v>
      </c>
      <c r="V1624" s="649">
        <v>53.728</v>
      </c>
    </row>
    <row r="1625">
      <c r="A1625" s="649">
        <v>4194.0</v>
      </c>
      <c r="B1625" s="649">
        <v>0.0</v>
      </c>
      <c r="C1625" s="649">
        <v>10.538</v>
      </c>
      <c r="D1625" s="649">
        <v>5.878</v>
      </c>
      <c r="E1625" s="649">
        <v>16.48</v>
      </c>
      <c r="F1625" s="649">
        <v>16.72</v>
      </c>
      <c r="G1625" s="649">
        <v>3.643</v>
      </c>
      <c r="H1625" s="650" t="s">
        <v>1237</v>
      </c>
      <c r="I1625" s="649">
        <v>0.997</v>
      </c>
      <c r="J1625" s="649">
        <v>-1.0</v>
      </c>
      <c r="K1625" s="649">
        <v>-1.0</v>
      </c>
      <c r="L1625" s="649">
        <v>-1.0</v>
      </c>
      <c r="M1625" s="649">
        <v>-1.0</v>
      </c>
      <c r="N1625" s="649">
        <v>-1.0</v>
      </c>
      <c r="O1625" s="649">
        <v>1.0</v>
      </c>
      <c r="P1625" s="649">
        <v>1.0</v>
      </c>
      <c r="Q1625" s="649">
        <v>-1.0</v>
      </c>
      <c r="R1625" s="649">
        <v>67.33</v>
      </c>
      <c r="S1625" s="650" t="s">
        <v>1238</v>
      </c>
      <c r="U1625" s="651"/>
      <c r="V1625" s="651"/>
    </row>
    <row r="1626">
      <c r="A1626" s="649">
        <v>4195.0</v>
      </c>
      <c r="B1626" s="649">
        <v>0.0</v>
      </c>
      <c r="C1626" s="649">
        <v>10.538</v>
      </c>
      <c r="D1626" s="649">
        <v>5.878</v>
      </c>
      <c r="E1626" s="649">
        <v>16.48</v>
      </c>
      <c r="F1626" s="649">
        <v>16.72</v>
      </c>
      <c r="G1626" s="649">
        <v>3.161</v>
      </c>
      <c r="H1626" s="649">
        <v>2.01</v>
      </c>
      <c r="I1626" s="649">
        <v>18.521</v>
      </c>
      <c r="J1626" s="649">
        <v>46.785</v>
      </c>
      <c r="K1626" s="649">
        <v>0.987</v>
      </c>
      <c r="L1626" s="649">
        <v>-1.0</v>
      </c>
      <c r="M1626" s="649">
        <v>-1.0</v>
      </c>
      <c r="N1626" s="649">
        <v>-1.0</v>
      </c>
      <c r="O1626" s="649">
        <v>-1.0</v>
      </c>
      <c r="P1626" s="649">
        <v>-1.0</v>
      </c>
      <c r="Q1626" s="649">
        <v>1.0</v>
      </c>
      <c r="R1626" s="649">
        <v>1.0</v>
      </c>
      <c r="S1626" s="649">
        <v>-1.0</v>
      </c>
      <c r="T1626" s="649">
        <v>46.97</v>
      </c>
      <c r="U1626" s="649">
        <v>47.0</v>
      </c>
      <c r="V1626" s="649">
        <v>47.406</v>
      </c>
    </row>
    <row r="1627">
      <c r="A1627" s="649">
        <v>4196.0</v>
      </c>
      <c r="B1627" s="649">
        <v>0.0</v>
      </c>
      <c r="C1627" s="649">
        <v>10.538</v>
      </c>
      <c r="D1627" s="649">
        <v>5.878</v>
      </c>
      <c r="E1627" s="649">
        <v>16.48</v>
      </c>
      <c r="F1627" s="649">
        <v>16.72</v>
      </c>
      <c r="G1627" s="649">
        <v>4.385</v>
      </c>
      <c r="H1627" s="649">
        <v>2.01</v>
      </c>
      <c r="I1627" s="649">
        <v>19.441</v>
      </c>
      <c r="J1627" s="649">
        <v>82.218</v>
      </c>
      <c r="K1627" s="649">
        <v>0.995</v>
      </c>
      <c r="L1627" s="649">
        <v>-1.0</v>
      </c>
      <c r="M1627" s="649">
        <v>-1.0</v>
      </c>
      <c r="N1627" s="649">
        <v>-1.0</v>
      </c>
      <c r="O1627" s="649">
        <v>-1.0</v>
      </c>
      <c r="P1627" s="649">
        <v>-1.0</v>
      </c>
      <c r="Q1627" s="649">
        <v>1.0</v>
      </c>
      <c r="R1627" s="649">
        <v>1.0</v>
      </c>
      <c r="S1627" s="649">
        <v>-1.0</v>
      </c>
      <c r="T1627" s="649">
        <v>82.304</v>
      </c>
      <c r="U1627" s="649">
        <v>82.352</v>
      </c>
      <c r="V1627" s="649">
        <v>82.375</v>
      </c>
    </row>
    <row r="1628">
      <c r="A1628" s="649">
        <v>4197.0</v>
      </c>
      <c r="B1628" s="649">
        <v>0.0</v>
      </c>
      <c r="C1628" s="649">
        <v>10.538</v>
      </c>
      <c r="D1628" s="649">
        <v>5.878</v>
      </c>
      <c r="E1628" s="649">
        <v>16.48</v>
      </c>
      <c r="F1628" s="649">
        <v>16.72</v>
      </c>
      <c r="G1628" s="649">
        <v>2.543</v>
      </c>
      <c r="H1628" s="649">
        <v>2.01</v>
      </c>
      <c r="I1628" s="649">
        <v>14.755</v>
      </c>
      <c r="J1628" s="649">
        <v>36.427</v>
      </c>
      <c r="K1628" s="649">
        <v>0.998</v>
      </c>
      <c r="L1628" s="649">
        <v>-1.0</v>
      </c>
      <c r="M1628" s="649">
        <v>-1.0</v>
      </c>
      <c r="N1628" s="649">
        <v>-1.0</v>
      </c>
      <c r="O1628" s="649">
        <v>-1.0</v>
      </c>
      <c r="P1628" s="649">
        <v>-1.0</v>
      </c>
      <c r="Q1628" s="649">
        <v>1.0</v>
      </c>
      <c r="R1628" s="649">
        <v>1.0</v>
      </c>
      <c r="S1628" s="649">
        <v>-1.0</v>
      </c>
      <c r="T1628" s="649">
        <v>36.496</v>
      </c>
      <c r="U1628" s="649">
        <v>36.509</v>
      </c>
      <c r="V1628" s="649">
        <v>36.502</v>
      </c>
    </row>
    <row r="1629">
      <c r="A1629" s="649">
        <v>4198.0</v>
      </c>
      <c r="B1629" s="649">
        <v>0.0</v>
      </c>
      <c r="C1629" s="649">
        <v>10.539</v>
      </c>
      <c r="D1629" s="649">
        <v>5.878</v>
      </c>
      <c r="E1629" s="649">
        <v>16.48</v>
      </c>
      <c r="F1629" s="649">
        <v>16.72</v>
      </c>
      <c r="G1629" s="649">
        <v>2.747</v>
      </c>
      <c r="H1629" s="649">
        <v>2.01</v>
      </c>
      <c r="I1629" s="649">
        <v>9.723</v>
      </c>
      <c r="J1629" s="649">
        <v>21.306</v>
      </c>
      <c r="K1629" s="649">
        <v>0.999</v>
      </c>
      <c r="L1629" s="649">
        <v>-1.0</v>
      </c>
      <c r="M1629" s="649">
        <v>-1.0</v>
      </c>
      <c r="N1629" s="649">
        <v>-1.0</v>
      </c>
      <c r="O1629" s="649">
        <v>-1.0</v>
      </c>
      <c r="P1629" s="649">
        <v>-1.0</v>
      </c>
      <c r="Q1629" s="649">
        <v>1.0</v>
      </c>
      <c r="R1629" s="649">
        <v>1.0</v>
      </c>
      <c r="S1629" s="649">
        <v>-1.0</v>
      </c>
      <c r="T1629" s="649">
        <v>21.494</v>
      </c>
      <c r="U1629" s="649">
        <v>21.499</v>
      </c>
      <c r="V1629" s="649">
        <v>21.838</v>
      </c>
    </row>
    <row r="1630">
      <c r="A1630" s="649">
        <v>4200.0</v>
      </c>
      <c r="B1630" s="649">
        <v>0.0</v>
      </c>
      <c r="C1630" s="649">
        <v>10.538</v>
      </c>
      <c r="D1630" s="649">
        <v>5.878</v>
      </c>
      <c r="E1630" s="649">
        <v>16.48</v>
      </c>
      <c r="F1630" s="649">
        <v>16.72</v>
      </c>
      <c r="G1630" s="649">
        <v>0.687</v>
      </c>
      <c r="H1630" s="649">
        <v>2.01</v>
      </c>
      <c r="I1630" s="649">
        <v>9.797</v>
      </c>
      <c r="J1630" s="649">
        <v>6.116</v>
      </c>
      <c r="K1630" s="649">
        <v>-1.0</v>
      </c>
      <c r="L1630" s="649">
        <v>-1.0</v>
      </c>
      <c r="M1630" s="649">
        <v>-1.0</v>
      </c>
      <c r="N1630" s="649">
        <v>-1.0</v>
      </c>
      <c r="O1630" s="649">
        <v>1.0</v>
      </c>
      <c r="P1630" s="649">
        <v>-1.0</v>
      </c>
      <c r="Q1630" s="649">
        <v>-1.0</v>
      </c>
      <c r="R1630" s="649">
        <v>1.0</v>
      </c>
      <c r="S1630" s="649">
        <v>-1.0</v>
      </c>
      <c r="T1630" s="649">
        <v>6.15</v>
      </c>
      <c r="U1630" s="649">
        <v>6.15</v>
      </c>
      <c r="V1630" s="649">
        <v>6.178</v>
      </c>
    </row>
    <row r="1631">
      <c r="A1631" s="649">
        <v>4202.0</v>
      </c>
      <c r="B1631" s="649">
        <v>0.0</v>
      </c>
      <c r="C1631" s="649">
        <v>10.538</v>
      </c>
      <c r="D1631" s="649">
        <v>5.878</v>
      </c>
      <c r="E1631" s="649">
        <v>16.48</v>
      </c>
      <c r="F1631" s="649">
        <v>16.72</v>
      </c>
      <c r="G1631" s="649">
        <v>1.374</v>
      </c>
      <c r="H1631" s="649">
        <v>2.01</v>
      </c>
      <c r="I1631" s="649">
        <v>14.303</v>
      </c>
      <c r="J1631" s="649">
        <v>17.882</v>
      </c>
      <c r="K1631" s="649">
        <v>0.997</v>
      </c>
      <c r="L1631" s="649">
        <v>-1.0</v>
      </c>
      <c r="M1631" s="649">
        <v>-1.0</v>
      </c>
      <c r="N1631" s="649">
        <v>-1.0</v>
      </c>
      <c r="O1631" s="649">
        <v>-1.0</v>
      </c>
      <c r="P1631" s="649">
        <v>-1.0</v>
      </c>
      <c r="Q1631" s="649">
        <v>5.0</v>
      </c>
      <c r="R1631" s="649">
        <v>1.0</v>
      </c>
      <c r="S1631" s="649">
        <v>-1.0</v>
      </c>
      <c r="T1631" s="649">
        <v>17.932</v>
      </c>
      <c r="U1631" s="649">
        <v>17.939</v>
      </c>
      <c r="V1631" s="649">
        <v>18.006</v>
      </c>
    </row>
    <row r="1632">
      <c r="A1632" s="649">
        <v>4203.0</v>
      </c>
      <c r="B1632" s="649">
        <v>0.0</v>
      </c>
      <c r="C1632" s="649">
        <v>10.539</v>
      </c>
      <c r="D1632" s="649">
        <v>5.878</v>
      </c>
      <c r="E1632" s="649">
        <v>16.48</v>
      </c>
      <c r="F1632" s="649">
        <v>20.15</v>
      </c>
      <c r="G1632" s="649">
        <v>1.034</v>
      </c>
      <c r="H1632" s="649">
        <v>26.98</v>
      </c>
      <c r="I1632" s="649">
        <v>28.724</v>
      </c>
      <c r="J1632" s="649">
        <v>29.238</v>
      </c>
      <c r="K1632" s="649">
        <v>1.0</v>
      </c>
      <c r="L1632" s="649">
        <v>-1.0</v>
      </c>
      <c r="M1632" s="649">
        <v>-1.0</v>
      </c>
      <c r="N1632" s="649">
        <v>-1.0</v>
      </c>
      <c r="O1632" s="649">
        <v>-1.0</v>
      </c>
      <c r="P1632" s="649">
        <v>-1.0</v>
      </c>
      <c r="Q1632" s="649">
        <v>1.0</v>
      </c>
      <c r="R1632" s="649">
        <v>1.0</v>
      </c>
      <c r="S1632" s="649">
        <v>-1.0</v>
      </c>
      <c r="T1632" s="649">
        <v>29.211</v>
      </c>
      <c r="U1632" s="649">
        <v>29.238</v>
      </c>
      <c r="V1632" s="649">
        <v>29.254</v>
      </c>
    </row>
    <row r="1633">
      <c r="A1633" s="649">
        <v>4204.0</v>
      </c>
      <c r="B1633" s="649">
        <v>0.0</v>
      </c>
      <c r="C1633" s="649">
        <v>10.538</v>
      </c>
      <c r="D1633" s="649">
        <v>5.878</v>
      </c>
      <c r="E1633" s="649">
        <v>16.48</v>
      </c>
      <c r="F1633" s="649">
        <v>20.15</v>
      </c>
      <c r="G1633" s="649">
        <v>1.291</v>
      </c>
      <c r="H1633" s="649">
        <v>26.98</v>
      </c>
      <c r="I1633" s="649">
        <v>19.538</v>
      </c>
      <c r="J1633" s="649">
        <v>22.878</v>
      </c>
      <c r="K1633" s="649">
        <v>1.0</v>
      </c>
      <c r="L1633" s="649">
        <v>-1.0</v>
      </c>
      <c r="M1633" s="649">
        <v>-1.0</v>
      </c>
      <c r="N1633" s="649">
        <v>-1.0</v>
      </c>
      <c r="O1633" s="649">
        <v>-1.0</v>
      </c>
      <c r="P1633" s="649">
        <v>-1.0</v>
      </c>
      <c r="Q1633" s="649">
        <v>1.0</v>
      </c>
      <c r="R1633" s="649">
        <v>1.0</v>
      </c>
      <c r="S1633" s="649">
        <v>-1.0</v>
      </c>
      <c r="T1633" s="649">
        <v>22.912</v>
      </c>
      <c r="U1633" s="649">
        <v>22.921</v>
      </c>
      <c r="V1633" s="649">
        <v>22.994</v>
      </c>
    </row>
    <row r="1634">
      <c r="A1634" s="649">
        <v>4205.0</v>
      </c>
      <c r="B1634" s="649">
        <v>0.0</v>
      </c>
      <c r="C1634" s="649">
        <v>10.538</v>
      </c>
      <c r="D1634" s="649">
        <v>5.878</v>
      </c>
      <c r="E1634" s="649">
        <v>16.48</v>
      </c>
      <c r="F1634" s="649">
        <v>20.15</v>
      </c>
      <c r="G1634" s="649">
        <v>3.8</v>
      </c>
      <c r="H1634" s="649">
        <v>1.01</v>
      </c>
      <c r="I1634" s="650" t="s">
        <v>1239</v>
      </c>
      <c r="J1634" s="649">
        <v>0.999</v>
      </c>
      <c r="K1634" s="649">
        <v>-1.0</v>
      </c>
      <c r="L1634" s="649">
        <v>-1.0</v>
      </c>
      <c r="M1634" s="649">
        <v>-1.0</v>
      </c>
      <c r="N1634" s="649">
        <v>-1.0</v>
      </c>
      <c r="O1634" s="649">
        <v>-1.0</v>
      </c>
      <c r="P1634" s="649">
        <v>1.0</v>
      </c>
      <c r="Q1634" s="649">
        <v>1.0</v>
      </c>
      <c r="R1634" s="650" t="s">
        <v>1240</v>
      </c>
      <c r="U1634" s="651"/>
      <c r="V1634" s="651"/>
    </row>
    <row r="1635">
      <c r="A1635" s="649">
        <v>4206.0</v>
      </c>
      <c r="B1635" s="649">
        <v>0.0</v>
      </c>
      <c r="C1635" s="649">
        <v>10.538</v>
      </c>
      <c r="D1635" s="649">
        <v>5.878</v>
      </c>
      <c r="E1635" s="649">
        <v>16.48</v>
      </c>
      <c r="F1635" s="649">
        <v>20.15</v>
      </c>
      <c r="G1635" s="649">
        <v>4.024</v>
      </c>
      <c r="H1635" s="649">
        <v>1.01</v>
      </c>
      <c r="I1635" s="650" t="s">
        <v>1241</v>
      </c>
      <c r="J1635" s="649">
        <v>0.999</v>
      </c>
      <c r="K1635" s="649">
        <v>-1.0</v>
      </c>
      <c r="L1635" s="649">
        <v>-1.0</v>
      </c>
      <c r="M1635" s="649">
        <v>-1.0</v>
      </c>
      <c r="N1635" s="649">
        <v>-1.0</v>
      </c>
      <c r="O1635" s="649">
        <v>-1.0</v>
      </c>
      <c r="P1635" s="649">
        <v>1.0</v>
      </c>
      <c r="Q1635" s="649">
        <v>1.0</v>
      </c>
      <c r="R1635" s="650" t="s">
        <v>1242</v>
      </c>
      <c r="U1635" s="651"/>
      <c r="V1635" s="651"/>
    </row>
    <row r="1636">
      <c r="A1636" s="649">
        <v>4207.0</v>
      </c>
      <c r="B1636" s="649">
        <v>0.0</v>
      </c>
      <c r="C1636" s="649">
        <v>10.538</v>
      </c>
      <c r="D1636" s="649">
        <v>5.878</v>
      </c>
      <c r="E1636" s="649">
        <v>16.48</v>
      </c>
      <c r="F1636" s="649">
        <v>20.15</v>
      </c>
      <c r="G1636" s="649">
        <v>1.233</v>
      </c>
      <c r="H1636" s="649">
        <v>1.01</v>
      </c>
      <c r="I1636" s="649">
        <v>19.75</v>
      </c>
      <c r="J1636" s="649">
        <v>24.118</v>
      </c>
      <c r="K1636" s="649">
        <v>1.0</v>
      </c>
      <c r="L1636" s="649">
        <v>-1.0</v>
      </c>
      <c r="M1636" s="649">
        <v>-1.0</v>
      </c>
      <c r="N1636" s="649">
        <v>-1.0</v>
      </c>
      <c r="O1636" s="649">
        <v>-1.0</v>
      </c>
      <c r="P1636" s="649">
        <v>-1.0</v>
      </c>
      <c r="Q1636" s="649">
        <v>1.0</v>
      </c>
      <c r="R1636" s="649">
        <v>1.0</v>
      </c>
      <c r="S1636" s="649">
        <v>-1.0</v>
      </c>
      <c r="T1636" s="649">
        <v>24.11</v>
      </c>
      <c r="U1636" s="649">
        <v>24.122</v>
      </c>
      <c r="V1636" s="649">
        <v>24.13</v>
      </c>
    </row>
    <row r="1637">
      <c r="A1637" s="649">
        <v>4208.0</v>
      </c>
      <c r="B1637" s="649">
        <v>0.0</v>
      </c>
      <c r="C1637" s="649">
        <v>10.538</v>
      </c>
      <c r="D1637" s="649">
        <v>5.878</v>
      </c>
      <c r="E1637" s="649">
        <v>16.48</v>
      </c>
      <c r="F1637" s="649">
        <v>20.15</v>
      </c>
      <c r="G1637" s="649">
        <v>2.432</v>
      </c>
      <c r="H1637" s="649">
        <v>1.01</v>
      </c>
      <c r="I1637" s="649">
        <v>10.014</v>
      </c>
      <c r="J1637" s="649">
        <v>24.212</v>
      </c>
      <c r="K1637" s="649">
        <v>1.0</v>
      </c>
      <c r="L1637" s="649">
        <v>-1.0</v>
      </c>
      <c r="M1637" s="649">
        <v>-1.0</v>
      </c>
      <c r="N1637" s="649">
        <v>-1.0</v>
      </c>
      <c r="O1637" s="649">
        <v>-1.0</v>
      </c>
      <c r="P1637" s="649">
        <v>-1.0</v>
      </c>
      <c r="Q1637" s="649">
        <v>1.0</v>
      </c>
      <c r="R1637" s="649">
        <v>1.0</v>
      </c>
      <c r="S1637" s="649">
        <v>-1.0</v>
      </c>
      <c r="T1637" s="649">
        <v>24.273</v>
      </c>
      <c r="U1637" s="649">
        <v>24.272</v>
      </c>
      <c r="V1637" s="649">
        <v>24.227</v>
      </c>
    </row>
    <row r="1638">
      <c r="A1638" s="649">
        <v>4209.0</v>
      </c>
      <c r="B1638" s="649">
        <v>0.0</v>
      </c>
      <c r="C1638" s="649">
        <v>10.538</v>
      </c>
      <c r="D1638" s="649">
        <v>5.878</v>
      </c>
      <c r="E1638" s="649">
        <v>16.48</v>
      </c>
      <c r="F1638" s="649">
        <v>20.15</v>
      </c>
      <c r="G1638" s="649">
        <v>1.261</v>
      </c>
      <c r="H1638" s="649">
        <v>1.01</v>
      </c>
      <c r="I1638" s="649">
        <v>19.698</v>
      </c>
      <c r="J1638" s="649">
        <v>24.514</v>
      </c>
      <c r="K1638" s="649">
        <v>-1.001</v>
      </c>
      <c r="L1638" s="649">
        <v>-1.0</v>
      </c>
      <c r="M1638" s="649">
        <v>-1.0</v>
      </c>
      <c r="N1638" s="649">
        <v>-1.0</v>
      </c>
      <c r="O1638" s="649">
        <v>1.0</v>
      </c>
      <c r="P1638" s="649">
        <v>-1.0</v>
      </c>
      <c r="Q1638" s="649">
        <v>-1.0</v>
      </c>
      <c r="R1638" s="649">
        <v>1.0</v>
      </c>
      <c r="S1638" s="649">
        <v>-1.0</v>
      </c>
      <c r="T1638" s="649">
        <v>24.498</v>
      </c>
      <c r="U1638" s="649">
        <v>24.519</v>
      </c>
      <c r="V1638" s="649">
        <v>24.53</v>
      </c>
    </row>
    <row r="1639">
      <c r="A1639" s="649">
        <v>4210.0</v>
      </c>
      <c r="B1639" s="649">
        <v>0.0</v>
      </c>
      <c r="C1639" s="649">
        <v>10.538</v>
      </c>
      <c r="D1639" s="649">
        <v>5.878</v>
      </c>
      <c r="E1639" s="649">
        <v>16.48</v>
      </c>
      <c r="F1639" s="649">
        <v>20.15</v>
      </c>
      <c r="G1639" s="649">
        <v>1.077</v>
      </c>
      <c r="H1639" s="649">
        <v>1.01</v>
      </c>
      <c r="I1639" s="649">
        <v>38.954</v>
      </c>
      <c r="J1639" s="649">
        <v>41.325</v>
      </c>
      <c r="K1639" s="649">
        <v>1.0</v>
      </c>
      <c r="L1639" s="649">
        <v>-1.0</v>
      </c>
      <c r="M1639" s="649">
        <v>-1.0</v>
      </c>
      <c r="N1639" s="649">
        <v>-1.0</v>
      </c>
      <c r="O1639" s="649">
        <v>-1.0</v>
      </c>
      <c r="P1639" s="649">
        <v>-1.0</v>
      </c>
      <c r="Q1639" s="649">
        <v>5.0</v>
      </c>
      <c r="R1639" s="649">
        <v>1.0</v>
      </c>
      <c r="S1639" s="649">
        <v>-1.0</v>
      </c>
      <c r="T1639" s="649">
        <v>41.185</v>
      </c>
      <c r="U1639" s="649">
        <v>41.25</v>
      </c>
      <c r="V1639" s="649">
        <v>41.342</v>
      </c>
    </row>
    <row r="1640">
      <c r="A1640" s="649">
        <v>4211.0</v>
      </c>
      <c r="B1640" s="649">
        <v>0.0</v>
      </c>
      <c r="C1640" s="649">
        <v>10.538</v>
      </c>
      <c r="D1640" s="649">
        <v>5.878</v>
      </c>
      <c r="E1640" s="649">
        <v>16.48</v>
      </c>
      <c r="F1640" s="649">
        <v>20.15</v>
      </c>
      <c r="G1640" s="649">
        <v>0.514</v>
      </c>
      <c r="H1640" s="649">
        <v>26.98</v>
      </c>
      <c r="I1640" s="649">
        <v>29.837</v>
      </c>
      <c r="J1640" s="649">
        <v>15.345</v>
      </c>
      <c r="K1640" s="649">
        <v>1.0</v>
      </c>
      <c r="L1640" s="649">
        <v>-1.0</v>
      </c>
      <c r="M1640" s="649">
        <v>-1.0</v>
      </c>
      <c r="N1640" s="649">
        <v>-1.0</v>
      </c>
      <c r="O1640" s="649">
        <v>-1.0</v>
      </c>
      <c r="P1640" s="649">
        <v>-1.0</v>
      </c>
      <c r="Q1640" s="649">
        <v>1.0</v>
      </c>
      <c r="R1640" s="649">
        <v>1.0</v>
      </c>
      <c r="S1640" s="649">
        <v>-1.0</v>
      </c>
      <c r="T1640" s="649">
        <v>15.316</v>
      </c>
      <c r="U1640" s="649">
        <v>15.332</v>
      </c>
      <c r="V1640" s="649">
        <v>15.345</v>
      </c>
    </row>
    <row r="1641">
      <c r="A1641" s="649">
        <v>4212.0</v>
      </c>
      <c r="B1641" s="649">
        <v>0.0</v>
      </c>
      <c r="C1641" s="649">
        <v>10.538</v>
      </c>
      <c r="D1641" s="649">
        <v>5.878</v>
      </c>
      <c r="E1641" s="649">
        <v>16.48</v>
      </c>
      <c r="F1641" s="649">
        <v>20.15</v>
      </c>
      <c r="G1641" s="649">
        <v>1.011</v>
      </c>
      <c r="H1641" s="649">
        <v>26.98</v>
      </c>
      <c r="I1641" s="649">
        <v>29.352</v>
      </c>
      <c r="J1641" s="649">
        <v>27.674</v>
      </c>
      <c r="K1641" s="649">
        <v>1.0</v>
      </c>
      <c r="L1641" s="649">
        <v>-1.0</v>
      </c>
      <c r="M1641" s="649">
        <v>-1.0</v>
      </c>
      <c r="N1641" s="649">
        <v>-1.0</v>
      </c>
      <c r="O1641" s="649">
        <v>-1.0</v>
      </c>
      <c r="P1641" s="649">
        <v>-1.0</v>
      </c>
      <c r="Q1641" s="649">
        <v>1.0</v>
      </c>
      <c r="R1641" s="649">
        <v>1.0</v>
      </c>
      <c r="S1641" s="649">
        <v>-1.0</v>
      </c>
      <c r="T1641" s="649">
        <v>27.639</v>
      </c>
      <c r="U1641" s="649">
        <v>27.667</v>
      </c>
      <c r="V1641" s="649">
        <v>27.741</v>
      </c>
    </row>
    <row r="1642">
      <c r="A1642" s="649">
        <v>4213.0</v>
      </c>
      <c r="B1642" s="649">
        <v>0.0</v>
      </c>
      <c r="C1642" s="649">
        <v>10.539</v>
      </c>
      <c r="D1642" s="649">
        <v>5.878</v>
      </c>
      <c r="E1642" s="649">
        <v>16.48</v>
      </c>
      <c r="F1642" s="649">
        <v>20.15</v>
      </c>
      <c r="G1642" s="649">
        <v>1.401</v>
      </c>
      <c r="H1642" s="649">
        <v>26.98</v>
      </c>
      <c r="I1642" s="649">
        <v>19.197</v>
      </c>
      <c r="J1642" s="649">
        <v>24.441</v>
      </c>
      <c r="K1642" s="649">
        <v>1.0</v>
      </c>
      <c r="L1642" s="649">
        <v>-1.0</v>
      </c>
      <c r="M1642" s="649">
        <v>-1.0</v>
      </c>
      <c r="N1642" s="649">
        <v>-1.0</v>
      </c>
      <c r="O1642" s="649">
        <v>-1.0</v>
      </c>
      <c r="P1642" s="649">
        <v>-1.0</v>
      </c>
      <c r="Q1642" s="649">
        <v>1.0</v>
      </c>
      <c r="R1642" s="649">
        <v>1.0</v>
      </c>
      <c r="S1642" s="649">
        <v>-1.0</v>
      </c>
      <c r="T1642" s="649">
        <v>24.466</v>
      </c>
      <c r="U1642" s="649">
        <v>24.481</v>
      </c>
      <c r="V1642" s="649">
        <v>24.569</v>
      </c>
    </row>
    <row r="1643">
      <c r="A1643" s="649">
        <v>4215.0</v>
      </c>
      <c r="B1643" s="649">
        <v>0.0</v>
      </c>
      <c r="C1643" s="649">
        <v>10.538</v>
      </c>
      <c r="D1643" s="649">
        <v>5.878</v>
      </c>
      <c r="E1643" s="649">
        <v>16.48</v>
      </c>
      <c r="F1643" s="649">
        <v>20.15</v>
      </c>
      <c r="G1643" s="649">
        <v>4.045</v>
      </c>
      <c r="H1643" s="649">
        <v>2.01</v>
      </c>
      <c r="I1643" s="649">
        <v>19.251</v>
      </c>
      <c r="J1643" s="649">
        <v>73.805</v>
      </c>
      <c r="K1643" s="649">
        <v>0.998</v>
      </c>
      <c r="L1643" s="649">
        <v>-1.0</v>
      </c>
      <c r="M1643" s="649">
        <v>-1.0</v>
      </c>
      <c r="N1643" s="649">
        <v>-1.0</v>
      </c>
      <c r="O1643" s="649">
        <v>-1.0</v>
      </c>
      <c r="P1643" s="649">
        <v>-1.0</v>
      </c>
      <c r="Q1643" s="649">
        <v>1.0</v>
      </c>
      <c r="R1643" s="649">
        <v>1.0</v>
      </c>
      <c r="S1643" s="649">
        <v>-1.0</v>
      </c>
      <c r="T1643" s="649">
        <v>73.848</v>
      </c>
      <c r="U1643" s="649">
        <v>73.878</v>
      </c>
      <c r="V1643" s="649">
        <v>74.013</v>
      </c>
    </row>
    <row r="1644">
      <c r="A1644" s="649">
        <v>4224.0</v>
      </c>
      <c r="B1644" s="649">
        <v>0.0</v>
      </c>
      <c r="C1644" s="649">
        <v>10.539</v>
      </c>
      <c r="D1644" s="649">
        <v>5.038</v>
      </c>
      <c r="E1644" s="649">
        <v>19.36</v>
      </c>
      <c r="F1644" s="649">
        <v>14.08</v>
      </c>
      <c r="G1644" s="649">
        <v>0.958</v>
      </c>
      <c r="H1644" s="649">
        <v>1.01</v>
      </c>
      <c r="I1644" s="649">
        <v>35.434</v>
      </c>
      <c r="J1644" s="649">
        <v>27.78</v>
      </c>
      <c r="K1644" s="649">
        <v>0.999</v>
      </c>
      <c r="L1644" s="649">
        <v>-1.0</v>
      </c>
      <c r="M1644" s="649">
        <v>-1.0</v>
      </c>
      <c r="N1644" s="649">
        <v>-1.0</v>
      </c>
      <c r="O1644" s="649">
        <v>-1.0</v>
      </c>
      <c r="P1644" s="649">
        <v>-1.0</v>
      </c>
      <c r="Q1644" s="649">
        <v>1.0</v>
      </c>
      <c r="R1644" s="649">
        <v>1.0</v>
      </c>
      <c r="S1644" s="649">
        <v>-1.0</v>
      </c>
      <c r="T1644" s="649">
        <v>27.728</v>
      </c>
      <c r="U1644" s="649">
        <v>27.796</v>
      </c>
      <c r="V1644" s="649">
        <v>27.945</v>
      </c>
    </row>
    <row r="1645">
      <c r="A1645" s="649">
        <v>4226.0</v>
      </c>
      <c r="B1645" s="649">
        <v>0.0</v>
      </c>
      <c r="C1645" s="649">
        <v>10.538</v>
      </c>
      <c r="D1645" s="649">
        <v>5.038</v>
      </c>
      <c r="E1645" s="649">
        <v>19.36</v>
      </c>
      <c r="F1645" s="649">
        <v>14.08</v>
      </c>
      <c r="G1645" s="649">
        <v>3.684</v>
      </c>
      <c r="H1645" s="649">
        <v>1.01</v>
      </c>
      <c r="I1645" s="650" t="s">
        <v>1243</v>
      </c>
      <c r="J1645" s="649">
        <v>0.995</v>
      </c>
      <c r="K1645" s="649">
        <v>-1.0</v>
      </c>
      <c r="L1645" s="649">
        <v>-1.0</v>
      </c>
      <c r="M1645" s="649">
        <v>-1.0</v>
      </c>
      <c r="N1645" s="649">
        <v>-1.0</v>
      </c>
      <c r="O1645" s="649">
        <v>-1.0</v>
      </c>
      <c r="P1645" s="649">
        <v>1.0</v>
      </c>
      <c r="Q1645" s="649">
        <v>1.0</v>
      </c>
      <c r="R1645" s="650" t="s">
        <v>1244</v>
      </c>
      <c r="U1645" s="651"/>
      <c r="V1645" s="651"/>
    </row>
    <row r="1646">
      <c r="A1646" s="649">
        <v>4227.0</v>
      </c>
      <c r="B1646" s="649">
        <v>0.0</v>
      </c>
      <c r="C1646" s="649">
        <v>10.538</v>
      </c>
      <c r="D1646" s="649">
        <v>5.038</v>
      </c>
      <c r="E1646" s="649">
        <v>19.36</v>
      </c>
      <c r="F1646" s="649">
        <v>14.08</v>
      </c>
      <c r="G1646" s="649">
        <v>3.611</v>
      </c>
      <c r="H1646" s="649">
        <v>1.01</v>
      </c>
      <c r="I1646" s="650" t="s">
        <v>1245</v>
      </c>
      <c r="J1646" s="649">
        <v>0.994</v>
      </c>
      <c r="K1646" s="649">
        <v>-1.0</v>
      </c>
      <c r="L1646" s="649">
        <v>-1.0</v>
      </c>
      <c r="M1646" s="649">
        <v>-1.0</v>
      </c>
      <c r="N1646" s="649">
        <v>-1.0</v>
      </c>
      <c r="O1646" s="649">
        <v>-1.0</v>
      </c>
      <c r="P1646" s="649">
        <v>1.0</v>
      </c>
      <c r="Q1646" s="649">
        <v>1.0</v>
      </c>
      <c r="R1646" s="650" t="s">
        <v>1246</v>
      </c>
      <c r="U1646" s="651"/>
      <c r="V1646" s="651"/>
    </row>
    <row r="1647">
      <c r="A1647" s="649">
        <v>4228.0</v>
      </c>
      <c r="B1647" s="649">
        <v>0.0</v>
      </c>
      <c r="C1647" s="649">
        <v>10.539</v>
      </c>
      <c r="D1647" s="649">
        <v>5.038</v>
      </c>
      <c r="E1647" s="649">
        <v>19.36</v>
      </c>
      <c r="F1647" s="649">
        <v>14.08</v>
      </c>
      <c r="G1647" s="649">
        <v>1.36</v>
      </c>
      <c r="H1647" s="649">
        <v>1.01</v>
      </c>
      <c r="I1647" s="649">
        <v>19.693</v>
      </c>
      <c r="J1647" s="649">
        <v>26.46</v>
      </c>
      <c r="K1647" s="649">
        <v>1.0</v>
      </c>
      <c r="L1647" s="649">
        <v>-1.0</v>
      </c>
      <c r="M1647" s="649">
        <v>-1.0</v>
      </c>
      <c r="N1647" s="649">
        <v>-1.0</v>
      </c>
      <c r="O1647" s="649">
        <v>-1.0</v>
      </c>
      <c r="P1647" s="649">
        <v>-1.0</v>
      </c>
      <c r="Q1647" s="649">
        <v>1.0</v>
      </c>
      <c r="R1647" s="649">
        <v>1.0</v>
      </c>
      <c r="S1647" s="649">
        <v>-1.0</v>
      </c>
      <c r="T1647" s="649">
        <v>26.345</v>
      </c>
      <c r="U1647" s="649">
        <v>26.5</v>
      </c>
      <c r="V1647" s="649">
        <v>26.475</v>
      </c>
    </row>
    <row r="1648">
      <c r="A1648" s="649">
        <v>4229.0</v>
      </c>
      <c r="B1648" s="649">
        <v>0.0</v>
      </c>
      <c r="C1648" s="649">
        <v>10.539</v>
      </c>
      <c r="D1648" s="649">
        <v>5.038</v>
      </c>
      <c r="E1648" s="649">
        <v>19.36</v>
      </c>
      <c r="F1648" s="649">
        <v>14.08</v>
      </c>
      <c r="G1648" s="649">
        <v>2.586</v>
      </c>
      <c r="H1648" s="649">
        <v>1.01</v>
      </c>
      <c r="I1648" s="649">
        <v>9.846</v>
      </c>
      <c r="J1648" s="649">
        <v>24.517</v>
      </c>
      <c r="K1648" s="649">
        <v>0.991</v>
      </c>
      <c r="L1648" s="649">
        <v>-1.0</v>
      </c>
      <c r="M1648" s="649">
        <v>-1.0</v>
      </c>
      <c r="N1648" s="649">
        <v>-1.0</v>
      </c>
      <c r="O1648" s="649">
        <v>-1.0</v>
      </c>
      <c r="P1648" s="649">
        <v>-1.0</v>
      </c>
      <c r="Q1648" s="649">
        <v>1.0</v>
      </c>
      <c r="R1648" s="649">
        <v>1.0</v>
      </c>
      <c r="S1648" s="649">
        <v>-1.0</v>
      </c>
      <c r="T1648" s="649">
        <v>24.473</v>
      </c>
      <c r="U1648" s="649">
        <v>24.62</v>
      </c>
      <c r="V1648" s="649">
        <v>24.609</v>
      </c>
    </row>
    <row r="1649">
      <c r="A1649" s="649">
        <v>4230.0</v>
      </c>
      <c r="B1649" s="649">
        <v>0.0</v>
      </c>
      <c r="C1649" s="649">
        <v>10.539</v>
      </c>
      <c r="D1649" s="649">
        <v>5.038</v>
      </c>
      <c r="E1649" s="649">
        <v>19.36</v>
      </c>
      <c r="F1649" s="649">
        <v>14.08</v>
      </c>
      <c r="G1649" s="649">
        <v>1.156</v>
      </c>
      <c r="H1649" s="649">
        <v>1.01</v>
      </c>
      <c r="I1649" s="649">
        <v>19.491</v>
      </c>
      <c r="J1649" s="649">
        <v>21.821</v>
      </c>
      <c r="K1649" s="649">
        <v>-1.001</v>
      </c>
      <c r="L1649" s="649">
        <v>-1.0</v>
      </c>
      <c r="M1649" s="649">
        <v>-1.0</v>
      </c>
      <c r="N1649" s="649">
        <v>-1.0</v>
      </c>
      <c r="O1649" s="649">
        <v>1.0</v>
      </c>
      <c r="P1649" s="649">
        <v>-1.0</v>
      </c>
      <c r="Q1649" s="649">
        <v>-1.0</v>
      </c>
      <c r="R1649" s="649">
        <v>1.0</v>
      </c>
      <c r="S1649" s="649">
        <v>-1.0</v>
      </c>
      <c r="T1649" s="649">
        <v>21.697</v>
      </c>
      <c r="U1649" s="649">
        <v>21.853</v>
      </c>
      <c r="V1649" s="649">
        <v>21.855</v>
      </c>
    </row>
    <row r="1650">
      <c r="A1650" s="649">
        <v>4231.0</v>
      </c>
      <c r="B1650" s="649">
        <v>0.0</v>
      </c>
      <c r="C1650" s="649">
        <v>10.539</v>
      </c>
      <c r="D1650" s="649">
        <v>5.038</v>
      </c>
      <c r="E1650" s="649">
        <v>19.36</v>
      </c>
      <c r="F1650" s="649">
        <v>14.08</v>
      </c>
      <c r="G1650" s="649">
        <v>1.187</v>
      </c>
      <c r="H1650" s="649">
        <v>1.01</v>
      </c>
      <c r="I1650" s="649">
        <v>19.734</v>
      </c>
      <c r="J1650" s="649">
        <v>22.994</v>
      </c>
      <c r="K1650" s="649">
        <v>-0.985</v>
      </c>
      <c r="L1650" s="649">
        <v>-1.0</v>
      </c>
      <c r="M1650" s="649">
        <v>-1.0</v>
      </c>
      <c r="N1650" s="649">
        <v>1.0</v>
      </c>
      <c r="O1650" s="649">
        <v>-1.0</v>
      </c>
      <c r="P1650" s="649">
        <v>-1.0</v>
      </c>
      <c r="Q1650" s="649">
        <v>-1.0</v>
      </c>
      <c r="R1650" s="649">
        <v>1.0</v>
      </c>
      <c r="S1650" s="649">
        <v>-1.0</v>
      </c>
      <c r="T1650" s="649">
        <v>22.871</v>
      </c>
      <c r="U1650" s="649">
        <v>23.027</v>
      </c>
      <c r="V1650" s="649">
        <v>23.015</v>
      </c>
    </row>
    <row r="1651">
      <c r="A1651" s="649">
        <v>4233.0</v>
      </c>
      <c r="B1651" s="649">
        <v>0.0</v>
      </c>
      <c r="C1651" s="649">
        <v>10.539</v>
      </c>
      <c r="D1651" s="649">
        <v>5.038</v>
      </c>
      <c r="E1651" s="649">
        <v>19.36</v>
      </c>
      <c r="F1651" s="649">
        <v>14.08</v>
      </c>
      <c r="G1651" s="649">
        <v>0.946</v>
      </c>
      <c r="H1651" s="649">
        <v>1.01</v>
      </c>
      <c r="I1651" s="649">
        <v>32.444</v>
      </c>
      <c r="J1651" s="649">
        <v>29.193</v>
      </c>
      <c r="K1651" s="649">
        <v>0.968</v>
      </c>
      <c r="L1651" s="649">
        <v>-1.0</v>
      </c>
      <c r="M1651" s="649">
        <v>-1.0</v>
      </c>
      <c r="N1651" s="649">
        <v>-1.0</v>
      </c>
      <c r="O1651" s="649">
        <v>-1.0</v>
      </c>
      <c r="P1651" s="649">
        <v>-1.0</v>
      </c>
      <c r="Q1651" s="649">
        <v>1.0</v>
      </c>
      <c r="R1651" s="649">
        <v>1.0</v>
      </c>
      <c r="S1651" s="649">
        <v>-1.0</v>
      </c>
      <c r="T1651" s="649">
        <v>28.993</v>
      </c>
      <c r="U1651" s="649">
        <v>29.203</v>
      </c>
      <c r="V1651" s="649">
        <v>29.238</v>
      </c>
    </row>
    <row r="1652">
      <c r="A1652" s="649">
        <v>4234.0</v>
      </c>
      <c r="B1652" s="649">
        <v>0.0</v>
      </c>
      <c r="C1652" s="649">
        <v>10.539</v>
      </c>
      <c r="D1652" s="649">
        <v>5.038</v>
      </c>
      <c r="E1652" s="649">
        <v>19.36</v>
      </c>
      <c r="F1652" s="649">
        <v>14.08</v>
      </c>
      <c r="G1652" s="649">
        <v>0.868</v>
      </c>
      <c r="H1652" s="649">
        <v>26.98</v>
      </c>
      <c r="I1652" s="649">
        <v>29.209</v>
      </c>
      <c r="J1652" s="649">
        <v>24.935</v>
      </c>
      <c r="K1652" s="649">
        <v>0.999</v>
      </c>
      <c r="L1652" s="649">
        <v>-1.0</v>
      </c>
      <c r="M1652" s="649">
        <v>-1.0</v>
      </c>
      <c r="N1652" s="649">
        <v>-1.0</v>
      </c>
      <c r="O1652" s="649">
        <v>-1.0</v>
      </c>
      <c r="P1652" s="649">
        <v>-1.0</v>
      </c>
      <c r="Q1652" s="649">
        <v>1.0</v>
      </c>
      <c r="R1652" s="649">
        <v>1.0</v>
      </c>
      <c r="S1652" s="649">
        <v>-1.0</v>
      </c>
      <c r="T1652" s="649">
        <v>24.773</v>
      </c>
      <c r="U1652" s="649">
        <v>24.948</v>
      </c>
      <c r="V1652" s="649">
        <v>24.948</v>
      </c>
    </row>
    <row r="1653">
      <c r="A1653" s="649">
        <v>4238.0</v>
      </c>
      <c r="B1653" s="649">
        <v>0.0</v>
      </c>
      <c r="C1653" s="649">
        <v>10.539</v>
      </c>
      <c r="D1653" s="649">
        <v>5.038</v>
      </c>
      <c r="E1653" s="649">
        <v>19.36</v>
      </c>
      <c r="F1653" s="649">
        <v>14.08</v>
      </c>
      <c r="G1653" s="649">
        <v>1.186</v>
      </c>
      <c r="H1653" s="649">
        <v>26.98</v>
      </c>
      <c r="I1653" s="649">
        <v>19.63</v>
      </c>
      <c r="J1653" s="649">
        <v>23.011</v>
      </c>
      <c r="K1653" s="649">
        <v>1.0</v>
      </c>
      <c r="L1653" s="649">
        <v>-1.0</v>
      </c>
      <c r="M1653" s="649">
        <v>-1.0</v>
      </c>
      <c r="N1653" s="649">
        <v>-1.0</v>
      </c>
      <c r="O1653" s="649">
        <v>-1.0</v>
      </c>
      <c r="P1653" s="649">
        <v>-1.0</v>
      </c>
      <c r="Q1653" s="649">
        <v>1.0</v>
      </c>
      <c r="R1653" s="649">
        <v>1.0</v>
      </c>
      <c r="S1653" s="649">
        <v>-1.0</v>
      </c>
      <c r="T1653" s="649">
        <v>23.017</v>
      </c>
      <c r="U1653" s="649">
        <v>23.046</v>
      </c>
      <c r="V1653" s="649">
        <v>23.026</v>
      </c>
    </row>
    <row r="1654">
      <c r="A1654" s="649">
        <v>4240.0</v>
      </c>
      <c r="B1654" s="649">
        <v>0.0</v>
      </c>
      <c r="C1654" s="649">
        <v>10.538</v>
      </c>
      <c r="D1654" s="649">
        <v>5.038</v>
      </c>
      <c r="E1654" s="649">
        <v>19.36</v>
      </c>
      <c r="F1654" s="649">
        <v>14.08</v>
      </c>
      <c r="G1654" s="649">
        <v>0.655</v>
      </c>
      <c r="H1654" s="649">
        <v>2.01</v>
      </c>
      <c r="I1654" s="649">
        <v>11.834</v>
      </c>
      <c r="J1654" s="649">
        <v>7.608</v>
      </c>
      <c r="K1654" s="649">
        <v>1.0</v>
      </c>
      <c r="L1654" s="649">
        <v>-1.0</v>
      </c>
      <c r="M1654" s="649">
        <v>-1.0</v>
      </c>
      <c r="N1654" s="649">
        <v>-1.0</v>
      </c>
      <c r="O1654" s="649">
        <v>-1.0</v>
      </c>
      <c r="P1654" s="649">
        <v>-1.0</v>
      </c>
      <c r="Q1654" s="649">
        <v>1.0</v>
      </c>
      <c r="R1654" s="649">
        <v>1.0</v>
      </c>
      <c r="S1654" s="649">
        <v>-1.0</v>
      </c>
      <c r="T1654" s="649">
        <v>7.626</v>
      </c>
      <c r="U1654" s="649">
        <v>7.631</v>
      </c>
      <c r="V1654" s="649">
        <v>7.619</v>
      </c>
    </row>
    <row r="1655">
      <c r="A1655" s="649">
        <v>4242.0</v>
      </c>
      <c r="B1655" s="649">
        <v>0.0</v>
      </c>
      <c r="C1655" s="649">
        <v>10.538</v>
      </c>
      <c r="D1655" s="649">
        <v>5.038</v>
      </c>
      <c r="E1655" s="649">
        <v>19.36</v>
      </c>
      <c r="F1655" s="649">
        <v>14.08</v>
      </c>
      <c r="G1655" s="649">
        <v>3.652</v>
      </c>
      <c r="H1655" s="649">
        <v>2.01</v>
      </c>
      <c r="I1655" s="649">
        <v>11.874</v>
      </c>
      <c r="J1655" s="649">
        <v>41.183</v>
      </c>
      <c r="K1655" s="649">
        <v>1.0</v>
      </c>
      <c r="L1655" s="649">
        <v>-1.0</v>
      </c>
      <c r="M1655" s="649">
        <v>-1.0</v>
      </c>
      <c r="N1655" s="649">
        <v>-1.0</v>
      </c>
      <c r="O1655" s="649">
        <v>-1.0</v>
      </c>
      <c r="P1655" s="649">
        <v>-1.0</v>
      </c>
      <c r="Q1655" s="649">
        <v>1.0</v>
      </c>
      <c r="R1655" s="649">
        <v>1.0</v>
      </c>
      <c r="S1655" s="649">
        <v>-1.0</v>
      </c>
      <c r="T1655" s="649">
        <v>41.236</v>
      </c>
      <c r="U1655" s="649">
        <v>41.336</v>
      </c>
      <c r="V1655" s="649">
        <v>41.364</v>
      </c>
    </row>
    <row r="1656">
      <c r="A1656" s="649">
        <v>4243.0</v>
      </c>
      <c r="B1656" s="649">
        <v>0.0</v>
      </c>
      <c r="C1656" s="649">
        <v>10.538</v>
      </c>
      <c r="D1656" s="649">
        <v>5.038</v>
      </c>
      <c r="E1656" s="649">
        <v>19.36</v>
      </c>
      <c r="F1656" s="649">
        <v>14.08</v>
      </c>
      <c r="G1656" s="649">
        <v>3.575</v>
      </c>
      <c r="H1656" s="649">
        <v>2.01</v>
      </c>
      <c r="I1656" s="649">
        <v>11.926</v>
      </c>
      <c r="J1656" s="649">
        <v>39.715</v>
      </c>
      <c r="K1656" s="649">
        <v>1.0</v>
      </c>
      <c r="L1656" s="649">
        <v>-1.0</v>
      </c>
      <c r="M1656" s="649">
        <v>-1.0</v>
      </c>
      <c r="N1656" s="649">
        <v>-1.0</v>
      </c>
      <c r="O1656" s="649">
        <v>-1.0</v>
      </c>
      <c r="P1656" s="649">
        <v>-1.0</v>
      </c>
      <c r="Q1656" s="649">
        <v>1.0</v>
      </c>
      <c r="R1656" s="649">
        <v>1.0</v>
      </c>
      <c r="S1656" s="649">
        <v>-1.0</v>
      </c>
      <c r="T1656" s="649">
        <v>39.676</v>
      </c>
      <c r="U1656" s="649">
        <v>39.878</v>
      </c>
      <c r="V1656" s="649">
        <v>39.955</v>
      </c>
    </row>
    <row r="1657">
      <c r="A1657" s="649">
        <v>4244.0</v>
      </c>
      <c r="B1657" s="649">
        <v>0.0</v>
      </c>
      <c r="C1657" s="649">
        <v>10.538</v>
      </c>
      <c r="D1657" s="649">
        <v>5.038</v>
      </c>
      <c r="E1657" s="649">
        <v>19.36</v>
      </c>
      <c r="F1657" s="649">
        <v>14.08</v>
      </c>
      <c r="G1657" s="649">
        <v>2.63</v>
      </c>
      <c r="H1657" s="649">
        <v>2.01</v>
      </c>
      <c r="I1657" s="649">
        <v>11.927</v>
      </c>
      <c r="J1657" s="649">
        <v>27.377</v>
      </c>
      <c r="K1657" s="649">
        <v>0.993</v>
      </c>
      <c r="L1657" s="649">
        <v>-1.0</v>
      </c>
      <c r="M1657" s="649">
        <v>-1.0</v>
      </c>
      <c r="N1657" s="649">
        <v>-1.0</v>
      </c>
      <c r="O1657" s="649">
        <v>-1.0</v>
      </c>
      <c r="P1657" s="649">
        <v>-1.0</v>
      </c>
      <c r="Q1657" s="649">
        <v>1.0</v>
      </c>
      <c r="R1657" s="649">
        <v>1.0</v>
      </c>
      <c r="S1657" s="649">
        <v>-1.0</v>
      </c>
      <c r="T1657" s="649">
        <v>27.466</v>
      </c>
      <c r="U1657" s="649">
        <v>27.515</v>
      </c>
      <c r="V1657" s="649">
        <v>27.704</v>
      </c>
    </row>
    <row r="1658">
      <c r="A1658" s="649">
        <v>4245.0</v>
      </c>
      <c r="B1658" s="649">
        <v>0.0</v>
      </c>
      <c r="C1658" s="649">
        <v>10.538</v>
      </c>
      <c r="D1658" s="649">
        <v>5.038</v>
      </c>
      <c r="E1658" s="649">
        <v>19.36</v>
      </c>
      <c r="F1658" s="649">
        <v>14.08</v>
      </c>
      <c r="G1658" s="649">
        <v>3.628</v>
      </c>
      <c r="H1658" s="649">
        <v>2.01</v>
      </c>
      <c r="I1658" s="649">
        <v>11.639</v>
      </c>
      <c r="J1658" s="649">
        <v>37.427</v>
      </c>
      <c r="K1658" s="649">
        <v>1.0</v>
      </c>
      <c r="L1658" s="649">
        <v>-1.0</v>
      </c>
      <c r="M1658" s="649">
        <v>-1.0</v>
      </c>
      <c r="N1658" s="649">
        <v>-1.0</v>
      </c>
      <c r="O1658" s="649">
        <v>-1.0</v>
      </c>
      <c r="P1658" s="649">
        <v>-1.0</v>
      </c>
      <c r="Q1658" s="649">
        <v>1.0</v>
      </c>
      <c r="R1658" s="649">
        <v>1.0</v>
      </c>
      <c r="S1658" s="649">
        <v>-1.0</v>
      </c>
      <c r="T1658" s="649">
        <v>37.56</v>
      </c>
      <c r="U1658" s="649">
        <v>37.599</v>
      </c>
      <c r="V1658" s="649">
        <v>37.836</v>
      </c>
    </row>
    <row r="1659">
      <c r="A1659" s="649">
        <v>4246.0</v>
      </c>
      <c r="B1659" s="649">
        <v>0.0</v>
      </c>
      <c r="C1659" s="649">
        <v>10.538</v>
      </c>
      <c r="D1659" s="649">
        <v>5.038</v>
      </c>
      <c r="E1659" s="649">
        <v>19.36</v>
      </c>
      <c r="F1659" s="649">
        <v>14.08</v>
      </c>
      <c r="G1659" s="649">
        <v>3.578</v>
      </c>
      <c r="H1659" s="649">
        <v>2.01</v>
      </c>
      <c r="I1659" s="649">
        <v>11.759</v>
      </c>
      <c r="J1659" s="649">
        <v>38.038</v>
      </c>
      <c r="K1659" s="649">
        <v>0.993</v>
      </c>
      <c r="L1659" s="649">
        <v>-1.0</v>
      </c>
      <c r="M1659" s="649">
        <v>-1.0</v>
      </c>
      <c r="N1659" s="649">
        <v>-1.0</v>
      </c>
      <c r="O1659" s="649">
        <v>-1.0</v>
      </c>
      <c r="P1659" s="649">
        <v>-1.0</v>
      </c>
      <c r="Q1659" s="649">
        <v>1.0</v>
      </c>
      <c r="R1659" s="649">
        <v>1.0</v>
      </c>
      <c r="S1659" s="649">
        <v>-1.0</v>
      </c>
      <c r="T1659" s="649">
        <v>38.115</v>
      </c>
      <c r="U1659" s="649">
        <v>38.202</v>
      </c>
      <c r="V1659" s="649">
        <v>38.373</v>
      </c>
    </row>
    <row r="1660">
      <c r="A1660" s="649">
        <v>4247.0</v>
      </c>
      <c r="B1660" s="649">
        <v>0.0</v>
      </c>
      <c r="C1660" s="649">
        <v>10.538</v>
      </c>
      <c r="D1660" s="649">
        <v>5.038</v>
      </c>
      <c r="E1660" s="649">
        <v>19.36</v>
      </c>
      <c r="F1660" s="649">
        <v>14.08</v>
      </c>
      <c r="G1660" s="649">
        <v>4.07</v>
      </c>
      <c r="H1660" s="649">
        <v>2.01</v>
      </c>
      <c r="I1660" s="649">
        <v>14.799</v>
      </c>
      <c r="J1660" s="649">
        <v>57.213</v>
      </c>
      <c r="K1660" s="649">
        <v>1.0</v>
      </c>
      <c r="L1660" s="649">
        <v>-1.0</v>
      </c>
      <c r="M1660" s="649">
        <v>-1.0</v>
      </c>
      <c r="N1660" s="649">
        <v>-1.0</v>
      </c>
      <c r="O1660" s="649">
        <v>-1.0</v>
      </c>
      <c r="P1660" s="649">
        <v>-1.0</v>
      </c>
      <c r="Q1660" s="649">
        <v>1.0</v>
      </c>
      <c r="R1660" s="649">
        <v>1.0</v>
      </c>
      <c r="S1660" s="649">
        <v>-1.0</v>
      </c>
      <c r="T1660" s="649">
        <v>57.264</v>
      </c>
      <c r="U1660" s="649">
        <v>57.364</v>
      </c>
      <c r="V1660" s="649">
        <v>57.409</v>
      </c>
    </row>
    <row r="1661">
      <c r="A1661" s="649">
        <v>4248.0</v>
      </c>
      <c r="B1661" s="649">
        <v>0.0</v>
      </c>
      <c r="C1661" s="649">
        <v>10.538</v>
      </c>
      <c r="D1661" s="649">
        <v>5.038</v>
      </c>
      <c r="E1661" s="649">
        <v>19.36</v>
      </c>
      <c r="F1661" s="649">
        <v>14.08</v>
      </c>
      <c r="G1661" s="649">
        <v>2.413</v>
      </c>
      <c r="H1661" s="649">
        <v>2.01</v>
      </c>
      <c r="I1661" s="649">
        <v>7.916</v>
      </c>
      <c r="J1661" s="649">
        <v>17.338</v>
      </c>
      <c r="K1661" s="649">
        <v>0.99</v>
      </c>
      <c r="L1661" s="649">
        <v>-1.0</v>
      </c>
      <c r="M1661" s="649">
        <v>-1.0</v>
      </c>
      <c r="N1661" s="649">
        <v>-1.0</v>
      </c>
      <c r="O1661" s="649">
        <v>-1.0</v>
      </c>
      <c r="P1661" s="649">
        <v>-1.0</v>
      </c>
      <c r="Q1661" s="649">
        <v>1.0</v>
      </c>
      <c r="R1661" s="649">
        <v>1.0</v>
      </c>
      <c r="S1661" s="649">
        <v>-1.0</v>
      </c>
      <c r="T1661" s="649">
        <v>17.456</v>
      </c>
      <c r="U1661" s="649">
        <v>17.478</v>
      </c>
      <c r="V1661" s="649">
        <v>17.557</v>
      </c>
    </row>
    <row r="1662">
      <c r="A1662" s="649">
        <v>4249.0</v>
      </c>
      <c r="B1662" s="649">
        <v>0.0</v>
      </c>
      <c r="C1662" s="649">
        <v>10.538</v>
      </c>
      <c r="D1662" s="649">
        <v>5.038</v>
      </c>
      <c r="E1662" s="649">
        <v>19.36</v>
      </c>
      <c r="F1662" s="649">
        <v>14.08</v>
      </c>
      <c r="G1662" s="649">
        <v>2.415</v>
      </c>
      <c r="H1662" s="649">
        <v>2.01</v>
      </c>
      <c r="I1662" s="649">
        <v>6.004</v>
      </c>
      <c r="J1662" s="649">
        <v>12.174</v>
      </c>
      <c r="K1662" s="649">
        <v>1.0</v>
      </c>
      <c r="L1662" s="649">
        <v>-1.0</v>
      </c>
      <c r="M1662" s="649">
        <v>-1.0</v>
      </c>
      <c r="N1662" s="649">
        <v>-1.0</v>
      </c>
      <c r="O1662" s="649">
        <v>-1.0</v>
      </c>
      <c r="P1662" s="649">
        <v>-1.0</v>
      </c>
      <c r="Q1662" s="649">
        <v>1.0</v>
      </c>
      <c r="R1662" s="649">
        <v>1.0</v>
      </c>
      <c r="S1662" s="649">
        <v>-1.0</v>
      </c>
      <c r="T1662" s="649">
        <v>12.321</v>
      </c>
      <c r="U1662" s="649">
        <v>12.337</v>
      </c>
      <c r="V1662" s="649">
        <v>12.557</v>
      </c>
    </row>
    <row r="1663">
      <c r="A1663" s="649">
        <v>4250.0</v>
      </c>
      <c r="B1663" s="649">
        <v>0.0</v>
      </c>
      <c r="C1663" s="649">
        <v>10.538</v>
      </c>
      <c r="D1663" s="649">
        <v>5.038</v>
      </c>
      <c r="E1663" s="649">
        <v>19.36</v>
      </c>
      <c r="F1663" s="649">
        <v>14.08</v>
      </c>
      <c r="G1663" s="649">
        <v>1.209</v>
      </c>
      <c r="H1663" s="649">
        <v>2.01</v>
      </c>
      <c r="I1663" s="649">
        <v>5.988</v>
      </c>
      <c r="J1663" s="649">
        <v>6.699</v>
      </c>
      <c r="K1663" s="649">
        <v>-1.001</v>
      </c>
      <c r="L1663" s="649">
        <v>-1.0</v>
      </c>
      <c r="M1663" s="649">
        <v>-1.0</v>
      </c>
      <c r="N1663" s="649">
        <v>-1.0</v>
      </c>
      <c r="O1663" s="649">
        <v>1.0</v>
      </c>
      <c r="P1663" s="649">
        <v>-1.0</v>
      </c>
      <c r="Q1663" s="649">
        <v>-1.0</v>
      </c>
      <c r="R1663" s="649">
        <v>1.0</v>
      </c>
      <c r="S1663" s="649">
        <v>-1.0</v>
      </c>
      <c r="T1663" s="649">
        <v>6.751</v>
      </c>
      <c r="U1663" s="649">
        <v>6.76</v>
      </c>
      <c r="V1663" s="649">
        <v>6.79</v>
      </c>
    </row>
    <row r="1664">
      <c r="A1664" s="649">
        <v>4251.0</v>
      </c>
      <c r="B1664" s="649">
        <v>0.0</v>
      </c>
      <c r="C1664" s="649">
        <v>10.538</v>
      </c>
      <c r="D1664" s="649">
        <v>5.038</v>
      </c>
      <c r="E1664" s="649">
        <v>19.36</v>
      </c>
      <c r="F1664" s="649">
        <v>14.08</v>
      </c>
      <c r="G1664" s="649">
        <v>1.207</v>
      </c>
      <c r="H1664" s="649">
        <v>2.01</v>
      </c>
      <c r="I1664" s="649">
        <v>6.064</v>
      </c>
      <c r="J1664" s="649">
        <v>6.917</v>
      </c>
      <c r="K1664" s="649">
        <v>-1.002</v>
      </c>
      <c r="L1664" s="649">
        <v>-1.0</v>
      </c>
      <c r="M1664" s="649">
        <v>-1.0</v>
      </c>
      <c r="N1664" s="649">
        <v>1.0</v>
      </c>
      <c r="O1664" s="649">
        <v>-1.0</v>
      </c>
      <c r="P1664" s="649">
        <v>-1.0</v>
      </c>
      <c r="Q1664" s="649">
        <v>-1.0</v>
      </c>
      <c r="R1664" s="649">
        <v>1.0</v>
      </c>
      <c r="S1664" s="649">
        <v>-1.0</v>
      </c>
      <c r="T1664" s="649">
        <v>6.964</v>
      </c>
      <c r="U1664" s="649">
        <v>6.974</v>
      </c>
      <c r="V1664" s="649">
        <v>6.984</v>
      </c>
    </row>
    <row r="1665">
      <c r="A1665" s="649">
        <v>4252.0</v>
      </c>
      <c r="B1665" s="649">
        <v>0.0</v>
      </c>
      <c r="C1665" s="649">
        <v>10.538</v>
      </c>
      <c r="D1665" s="649">
        <v>5.038</v>
      </c>
      <c r="E1665" s="649">
        <v>19.36</v>
      </c>
      <c r="F1665" s="649">
        <v>14.08</v>
      </c>
      <c r="G1665" s="649">
        <v>1.009</v>
      </c>
      <c r="H1665" s="649">
        <v>2.01</v>
      </c>
      <c r="I1665" s="649">
        <v>11.661</v>
      </c>
      <c r="J1665" s="649">
        <v>10.595</v>
      </c>
      <c r="K1665" s="649">
        <v>1.0</v>
      </c>
      <c r="L1665" s="649">
        <v>-1.0</v>
      </c>
      <c r="M1665" s="649">
        <v>-1.0</v>
      </c>
      <c r="N1665" s="649">
        <v>-1.0</v>
      </c>
      <c r="O1665" s="649">
        <v>-1.0</v>
      </c>
      <c r="P1665" s="649">
        <v>-1.0</v>
      </c>
      <c r="Q1665" s="649">
        <v>5.0</v>
      </c>
      <c r="R1665" s="649">
        <v>1.0</v>
      </c>
      <c r="S1665" s="649">
        <v>-1.0</v>
      </c>
      <c r="T1665" s="649">
        <v>10.642</v>
      </c>
      <c r="U1665" s="649">
        <v>10.655</v>
      </c>
      <c r="V1665" s="649">
        <v>10.698</v>
      </c>
    </row>
    <row r="1666">
      <c r="A1666" s="649">
        <v>4253.0</v>
      </c>
      <c r="B1666" s="649">
        <v>0.0</v>
      </c>
      <c r="C1666" s="649">
        <v>10.538</v>
      </c>
      <c r="D1666" s="649">
        <v>5.038</v>
      </c>
      <c r="E1666" s="649">
        <v>19.36</v>
      </c>
      <c r="F1666" s="649">
        <v>17.51</v>
      </c>
      <c r="G1666" s="649">
        <v>3.998</v>
      </c>
      <c r="H1666" s="649">
        <v>1.01</v>
      </c>
      <c r="I1666" s="650" t="s">
        <v>1247</v>
      </c>
      <c r="J1666" s="649">
        <v>1.0</v>
      </c>
      <c r="K1666" s="649">
        <v>-1.0</v>
      </c>
      <c r="L1666" s="649">
        <v>-1.0</v>
      </c>
      <c r="M1666" s="649">
        <v>-1.0</v>
      </c>
      <c r="N1666" s="649">
        <v>-1.0</v>
      </c>
      <c r="O1666" s="649">
        <v>-1.0</v>
      </c>
      <c r="P1666" s="649">
        <v>1.0</v>
      </c>
      <c r="Q1666" s="649">
        <v>1.0</v>
      </c>
      <c r="R1666" s="650" t="s">
        <v>1248</v>
      </c>
      <c r="U1666" s="651"/>
      <c r="V1666" s="651"/>
    </row>
    <row r="1667">
      <c r="A1667" s="649">
        <v>4254.0</v>
      </c>
      <c r="B1667" s="649">
        <v>0.0</v>
      </c>
      <c r="C1667" s="649">
        <v>10.538</v>
      </c>
      <c r="D1667" s="649">
        <v>5.038</v>
      </c>
      <c r="E1667" s="649">
        <v>19.36</v>
      </c>
      <c r="F1667" s="649">
        <v>17.51</v>
      </c>
      <c r="G1667" s="649">
        <v>3.708</v>
      </c>
      <c r="H1667" s="649">
        <v>1.01</v>
      </c>
      <c r="I1667" s="650" t="s">
        <v>1249</v>
      </c>
      <c r="J1667" s="649">
        <v>1.0</v>
      </c>
      <c r="K1667" s="649">
        <v>-1.0</v>
      </c>
      <c r="L1667" s="649">
        <v>-1.0</v>
      </c>
      <c r="M1667" s="649">
        <v>-1.0</v>
      </c>
      <c r="N1667" s="649">
        <v>-1.0</v>
      </c>
      <c r="O1667" s="649">
        <v>-1.0</v>
      </c>
      <c r="P1667" s="649">
        <v>1.0</v>
      </c>
      <c r="Q1667" s="649">
        <v>1.0</v>
      </c>
      <c r="R1667" s="650" t="s">
        <v>1250</v>
      </c>
      <c r="U1667" s="651"/>
      <c r="V1667" s="651"/>
    </row>
    <row r="1668">
      <c r="A1668" s="649">
        <v>4255.0</v>
      </c>
      <c r="B1668" s="649">
        <v>0.0</v>
      </c>
      <c r="C1668" s="649">
        <v>10.538</v>
      </c>
      <c r="D1668" s="649">
        <v>5.038</v>
      </c>
      <c r="E1668" s="649">
        <v>19.36</v>
      </c>
      <c r="F1668" s="649">
        <v>17.51</v>
      </c>
      <c r="G1668" s="649">
        <v>1.266</v>
      </c>
      <c r="H1668" s="649">
        <v>1.01</v>
      </c>
      <c r="I1668" s="649">
        <v>18.901</v>
      </c>
      <c r="J1668" s="649">
        <v>18.931</v>
      </c>
      <c r="K1668" s="649">
        <v>1.0</v>
      </c>
      <c r="L1668" s="649">
        <v>-1.0</v>
      </c>
      <c r="M1668" s="649">
        <v>-1.0</v>
      </c>
      <c r="N1668" s="649">
        <v>-1.0</v>
      </c>
      <c r="O1668" s="649">
        <v>-1.0</v>
      </c>
      <c r="P1668" s="649">
        <v>-1.0</v>
      </c>
      <c r="Q1668" s="649">
        <v>1.0</v>
      </c>
      <c r="R1668" s="649">
        <v>1.0</v>
      </c>
      <c r="S1668" s="649">
        <v>-1.0</v>
      </c>
      <c r="T1668" s="649">
        <v>18.792</v>
      </c>
      <c r="U1668" s="649">
        <v>19.019</v>
      </c>
      <c r="V1668" s="649">
        <v>19.193</v>
      </c>
    </row>
    <row r="1669">
      <c r="A1669" s="649">
        <v>4256.0</v>
      </c>
      <c r="B1669" s="649">
        <v>0.0</v>
      </c>
      <c r="C1669" s="649">
        <v>10.538</v>
      </c>
      <c r="D1669" s="649">
        <v>5.038</v>
      </c>
      <c r="E1669" s="649">
        <v>19.36</v>
      </c>
      <c r="F1669" s="649">
        <v>17.51</v>
      </c>
      <c r="G1669" s="649">
        <v>2.927</v>
      </c>
      <c r="H1669" s="649">
        <v>1.01</v>
      </c>
      <c r="I1669" s="649">
        <v>9.891</v>
      </c>
      <c r="J1669" s="649">
        <v>27.583</v>
      </c>
      <c r="K1669" s="649">
        <v>1.0</v>
      </c>
      <c r="L1669" s="649">
        <v>-1.0</v>
      </c>
      <c r="M1669" s="649">
        <v>-1.0</v>
      </c>
      <c r="N1669" s="649">
        <v>-1.0</v>
      </c>
      <c r="O1669" s="649">
        <v>-1.0</v>
      </c>
      <c r="P1669" s="649">
        <v>-1.0</v>
      </c>
      <c r="Q1669" s="649">
        <v>1.0</v>
      </c>
      <c r="R1669" s="649">
        <v>1.0</v>
      </c>
      <c r="S1669" s="649">
        <v>-1.0</v>
      </c>
      <c r="T1669" s="649">
        <v>27.429</v>
      </c>
      <c r="U1669" s="649">
        <v>27.703</v>
      </c>
      <c r="V1669" s="649">
        <v>27.723</v>
      </c>
    </row>
    <row r="1670">
      <c r="A1670" s="649">
        <v>4257.0</v>
      </c>
      <c r="B1670" s="649">
        <v>0.0</v>
      </c>
      <c r="C1670" s="649">
        <v>10.538</v>
      </c>
      <c r="D1670" s="649">
        <v>5.038</v>
      </c>
      <c r="E1670" s="649">
        <v>19.36</v>
      </c>
      <c r="F1670" s="649">
        <v>17.51</v>
      </c>
      <c r="G1670" s="649">
        <v>1.397</v>
      </c>
      <c r="H1670" s="649">
        <v>1.01</v>
      </c>
      <c r="I1670" s="649">
        <v>18.555</v>
      </c>
      <c r="J1670" s="649">
        <v>23.325</v>
      </c>
      <c r="K1670" s="649">
        <v>-1.001</v>
      </c>
      <c r="L1670" s="649">
        <v>-1.0</v>
      </c>
      <c r="M1670" s="649">
        <v>-1.0</v>
      </c>
      <c r="N1670" s="649">
        <v>-1.0</v>
      </c>
      <c r="O1670" s="649">
        <v>1.0</v>
      </c>
      <c r="P1670" s="649">
        <v>-1.0</v>
      </c>
      <c r="Q1670" s="649">
        <v>-1.0</v>
      </c>
      <c r="R1670" s="649">
        <v>1.0</v>
      </c>
      <c r="S1670" s="649">
        <v>-1.0</v>
      </c>
      <c r="T1670" s="649">
        <v>23.098</v>
      </c>
      <c r="U1670" s="649">
        <v>23.393</v>
      </c>
      <c r="V1670" s="649">
        <v>23.469</v>
      </c>
    </row>
    <row r="1671">
      <c r="A1671" s="649">
        <v>4258.0</v>
      </c>
      <c r="B1671" s="649">
        <v>0.0</v>
      </c>
      <c r="C1671" s="649">
        <v>10.538</v>
      </c>
      <c r="D1671" s="649">
        <v>5.038</v>
      </c>
      <c r="E1671" s="649">
        <v>19.36</v>
      </c>
      <c r="F1671" s="649">
        <v>17.51</v>
      </c>
      <c r="G1671" s="649">
        <v>1.232</v>
      </c>
      <c r="H1671" s="649">
        <v>1.01</v>
      </c>
      <c r="I1671" s="649">
        <v>19.584</v>
      </c>
      <c r="J1671" s="649">
        <v>23.272</v>
      </c>
      <c r="K1671" s="649">
        <v>-1.002</v>
      </c>
      <c r="L1671" s="649">
        <v>-1.0</v>
      </c>
      <c r="M1671" s="649">
        <v>-1.0</v>
      </c>
      <c r="N1671" s="649">
        <v>1.0</v>
      </c>
      <c r="O1671" s="649">
        <v>-1.0</v>
      </c>
      <c r="P1671" s="649">
        <v>-1.0</v>
      </c>
      <c r="Q1671" s="649">
        <v>-1.0</v>
      </c>
      <c r="R1671" s="649">
        <v>1.0</v>
      </c>
      <c r="S1671" s="649">
        <v>-1.0</v>
      </c>
      <c r="T1671" s="649">
        <v>23.06</v>
      </c>
      <c r="U1671" s="649">
        <v>23.307</v>
      </c>
      <c r="V1671" s="649">
        <v>23.317</v>
      </c>
    </row>
    <row r="1672">
      <c r="A1672" s="649">
        <v>4259.0</v>
      </c>
      <c r="B1672" s="649">
        <v>0.0</v>
      </c>
      <c r="C1672" s="649">
        <v>10.538</v>
      </c>
      <c r="D1672" s="649">
        <v>5.038</v>
      </c>
      <c r="E1672" s="649">
        <v>19.36</v>
      </c>
      <c r="F1672" s="649">
        <v>17.51</v>
      </c>
      <c r="G1672" s="649">
        <v>0.951</v>
      </c>
      <c r="H1672" s="649">
        <v>1.01</v>
      </c>
      <c r="I1672" s="649">
        <v>37.59</v>
      </c>
      <c r="J1672" s="649">
        <v>33.182</v>
      </c>
      <c r="K1672" s="649">
        <v>0.999</v>
      </c>
      <c r="L1672" s="649">
        <v>-1.0</v>
      </c>
      <c r="M1672" s="649">
        <v>-1.0</v>
      </c>
      <c r="N1672" s="649">
        <v>-1.0</v>
      </c>
      <c r="O1672" s="649">
        <v>-1.0</v>
      </c>
      <c r="P1672" s="649">
        <v>-1.0</v>
      </c>
      <c r="Q1672" s="649">
        <v>5.0</v>
      </c>
      <c r="R1672" s="649">
        <v>1.0</v>
      </c>
      <c r="S1672" s="649">
        <v>-1.0</v>
      </c>
      <c r="T1672" s="649">
        <v>32.725</v>
      </c>
      <c r="U1672" s="649">
        <v>33.168</v>
      </c>
      <c r="V1672" s="649">
        <v>33.25</v>
      </c>
    </row>
    <row r="1673">
      <c r="A1673" s="649">
        <v>4260.0</v>
      </c>
      <c r="B1673" s="649">
        <v>0.0</v>
      </c>
      <c r="C1673" s="649">
        <v>10.536</v>
      </c>
      <c r="D1673" s="649">
        <v>5.038</v>
      </c>
      <c r="E1673" s="649">
        <v>19.36</v>
      </c>
      <c r="F1673" s="649">
        <v>17.51</v>
      </c>
      <c r="G1673" s="649">
        <v>0.96</v>
      </c>
      <c r="H1673" s="649">
        <v>26.98</v>
      </c>
      <c r="I1673" s="649">
        <v>27.958</v>
      </c>
      <c r="J1673" s="649">
        <v>23.803</v>
      </c>
      <c r="K1673" s="649">
        <v>1.0</v>
      </c>
      <c r="L1673" s="649">
        <v>-1.0</v>
      </c>
      <c r="M1673" s="649">
        <v>-1.0</v>
      </c>
      <c r="N1673" s="649">
        <v>-1.0</v>
      </c>
      <c r="O1673" s="649">
        <v>-1.0</v>
      </c>
      <c r="P1673" s="649">
        <v>-1.0</v>
      </c>
      <c r="Q1673" s="649">
        <v>1.0</v>
      </c>
      <c r="R1673" s="649">
        <v>1.0</v>
      </c>
      <c r="S1673" s="649">
        <v>-1.0</v>
      </c>
      <c r="T1673" s="649">
        <v>23.526</v>
      </c>
      <c r="U1673" s="649">
        <v>23.837</v>
      </c>
      <c r="V1673" s="649">
        <v>23.91</v>
      </c>
    </row>
    <row r="1674">
      <c r="A1674" s="649">
        <v>4261.0</v>
      </c>
      <c r="B1674" s="649">
        <v>0.0</v>
      </c>
      <c r="C1674" s="649">
        <v>10.539</v>
      </c>
      <c r="D1674" s="649">
        <v>5.038</v>
      </c>
      <c r="E1674" s="649">
        <v>19.36</v>
      </c>
      <c r="F1674" s="649">
        <v>17.51</v>
      </c>
      <c r="G1674" s="649">
        <v>1.281</v>
      </c>
      <c r="H1674" s="649">
        <v>26.98</v>
      </c>
      <c r="I1674" s="649">
        <v>19.264</v>
      </c>
      <c r="J1674" s="649">
        <v>23.591</v>
      </c>
      <c r="K1674" s="649">
        <v>1.0</v>
      </c>
      <c r="L1674" s="649">
        <v>-1.0</v>
      </c>
      <c r="M1674" s="649">
        <v>-1.0</v>
      </c>
      <c r="N1674" s="649">
        <v>-1.0</v>
      </c>
      <c r="O1674" s="649">
        <v>-1.0</v>
      </c>
      <c r="P1674" s="649">
        <v>-1.0</v>
      </c>
      <c r="Q1674" s="649">
        <v>1.0</v>
      </c>
      <c r="R1674" s="649">
        <v>1.0</v>
      </c>
      <c r="S1674" s="649">
        <v>-1.0</v>
      </c>
      <c r="T1674" s="649">
        <v>23.351</v>
      </c>
      <c r="U1674" s="649">
        <v>23.632</v>
      </c>
      <c r="V1674" s="649">
        <v>23.649</v>
      </c>
    </row>
    <row r="1675">
      <c r="A1675" s="649">
        <v>4262.0</v>
      </c>
      <c r="B1675" s="649">
        <v>0.0</v>
      </c>
      <c r="C1675" s="649">
        <v>10.538</v>
      </c>
      <c r="D1675" s="649">
        <v>5.038</v>
      </c>
      <c r="E1675" s="649">
        <v>19.36</v>
      </c>
      <c r="F1675" s="649">
        <v>17.51</v>
      </c>
      <c r="G1675" s="649">
        <v>3.736</v>
      </c>
      <c r="H1675" s="649">
        <v>2.01</v>
      </c>
      <c r="I1675" s="649">
        <v>18.762</v>
      </c>
      <c r="J1675" s="649">
        <v>63.101</v>
      </c>
      <c r="K1675" s="649">
        <v>0.999</v>
      </c>
      <c r="L1675" s="649">
        <v>-1.0</v>
      </c>
      <c r="M1675" s="649">
        <v>-1.0</v>
      </c>
      <c r="N1675" s="649">
        <v>-1.0</v>
      </c>
      <c r="O1675" s="649">
        <v>-1.0</v>
      </c>
      <c r="P1675" s="649">
        <v>-1.0</v>
      </c>
      <c r="Q1675" s="649">
        <v>1.0</v>
      </c>
      <c r="R1675" s="649">
        <v>1.0</v>
      </c>
      <c r="S1675" s="649">
        <v>-1.0</v>
      </c>
      <c r="T1675" s="649">
        <v>62.491</v>
      </c>
      <c r="U1675" s="649">
        <v>63.273</v>
      </c>
      <c r="V1675" s="649">
        <v>63.473</v>
      </c>
    </row>
    <row r="1676">
      <c r="A1676" s="649">
        <v>4263.0</v>
      </c>
      <c r="B1676" s="649">
        <v>0.0</v>
      </c>
      <c r="C1676" s="649">
        <v>10.538</v>
      </c>
      <c r="D1676" s="649">
        <v>5.038</v>
      </c>
      <c r="E1676" s="649">
        <v>19.36</v>
      </c>
      <c r="F1676" s="649">
        <v>17.51</v>
      </c>
      <c r="G1676" s="649">
        <v>3.504</v>
      </c>
      <c r="H1676" s="649">
        <v>2.01</v>
      </c>
      <c r="I1676" s="649">
        <v>19.471</v>
      </c>
      <c r="J1676" s="649">
        <v>67.028</v>
      </c>
      <c r="K1676" s="649">
        <v>0.993</v>
      </c>
      <c r="L1676" s="649">
        <v>-1.0</v>
      </c>
      <c r="M1676" s="649">
        <v>-1.0</v>
      </c>
      <c r="N1676" s="649">
        <v>-1.0</v>
      </c>
      <c r="O1676" s="649">
        <v>-1.0</v>
      </c>
      <c r="P1676" s="649">
        <v>-1.0</v>
      </c>
      <c r="Q1676" s="649">
        <v>1.0</v>
      </c>
      <c r="R1676" s="649">
        <v>1.0</v>
      </c>
      <c r="S1676" s="649">
        <v>-1.0</v>
      </c>
      <c r="T1676" s="649">
        <v>66.611</v>
      </c>
      <c r="U1676" s="649">
        <v>67.148</v>
      </c>
      <c r="V1676" s="649">
        <v>67.089</v>
      </c>
    </row>
    <row r="1677">
      <c r="A1677" s="649">
        <v>4264.0</v>
      </c>
      <c r="B1677" s="649">
        <v>0.0</v>
      </c>
      <c r="C1677" s="649">
        <v>10.538</v>
      </c>
      <c r="D1677" s="649">
        <v>5.038</v>
      </c>
      <c r="E1677" s="649">
        <v>19.36</v>
      </c>
      <c r="F1677" s="649">
        <v>17.51</v>
      </c>
      <c r="G1677" s="649">
        <v>3.557</v>
      </c>
      <c r="H1677" s="649">
        <v>2.01</v>
      </c>
      <c r="I1677" s="649">
        <v>19.565</v>
      </c>
      <c r="J1677" s="649">
        <v>67.127</v>
      </c>
      <c r="K1677" s="649">
        <v>0.991</v>
      </c>
      <c r="L1677" s="649">
        <v>-1.0</v>
      </c>
      <c r="M1677" s="649">
        <v>-1.0</v>
      </c>
      <c r="N1677" s="649">
        <v>-1.0</v>
      </c>
      <c r="O1677" s="649">
        <v>-1.0</v>
      </c>
      <c r="P1677" s="649">
        <v>-1.0</v>
      </c>
      <c r="Q1677" s="649">
        <v>1.0</v>
      </c>
      <c r="R1677" s="649">
        <v>1.0</v>
      </c>
      <c r="S1677" s="649">
        <v>-1.0</v>
      </c>
      <c r="T1677" s="649">
        <v>67.151</v>
      </c>
      <c r="U1677" s="649">
        <v>67.267</v>
      </c>
      <c r="V1677" s="649">
        <v>67.254</v>
      </c>
    </row>
    <row r="1678">
      <c r="A1678" s="649">
        <v>4265.0</v>
      </c>
      <c r="B1678" s="649">
        <v>0.0</v>
      </c>
      <c r="C1678" s="649">
        <v>10.538</v>
      </c>
      <c r="D1678" s="649">
        <v>5.038</v>
      </c>
      <c r="E1678" s="649">
        <v>19.36</v>
      </c>
      <c r="F1678" s="649">
        <v>17.51</v>
      </c>
      <c r="G1678" s="649">
        <v>3.649</v>
      </c>
      <c r="H1678" s="649">
        <v>2.01</v>
      </c>
      <c r="I1678" s="649">
        <v>19.63</v>
      </c>
      <c r="J1678" s="649">
        <v>69.012</v>
      </c>
      <c r="K1678" s="649">
        <v>0.999</v>
      </c>
      <c r="L1678" s="649">
        <v>-1.0</v>
      </c>
      <c r="M1678" s="649">
        <v>-1.0</v>
      </c>
      <c r="N1678" s="649">
        <v>-1.0</v>
      </c>
      <c r="O1678" s="649">
        <v>-1.0</v>
      </c>
      <c r="P1678" s="649">
        <v>-1.0</v>
      </c>
      <c r="Q1678" s="649">
        <v>1.0</v>
      </c>
      <c r="R1678" s="649">
        <v>1.0</v>
      </c>
      <c r="S1678" s="649">
        <v>-1.0</v>
      </c>
      <c r="T1678" s="649">
        <v>68.914</v>
      </c>
      <c r="U1678" s="649">
        <v>69.172</v>
      </c>
      <c r="V1678" s="649">
        <v>69.147</v>
      </c>
    </row>
    <row r="1679">
      <c r="A1679" s="649">
        <v>4266.0</v>
      </c>
      <c r="B1679" s="649">
        <v>0.0</v>
      </c>
      <c r="C1679" s="649">
        <v>10.538</v>
      </c>
      <c r="D1679" s="649">
        <v>5.038</v>
      </c>
      <c r="E1679" s="649">
        <v>19.36</v>
      </c>
      <c r="F1679" s="649">
        <v>17.51</v>
      </c>
      <c r="G1679" s="649">
        <v>2.447</v>
      </c>
      <c r="H1679" s="649">
        <v>2.01</v>
      </c>
      <c r="I1679" s="649">
        <v>14.76</v>
      </c>
      <c r="J1679" s="649">
        <v>35.616</v>
      </c>
      <c r="K1679" s="649">
        <v>1.0</v>
      </c>
      <c r="L1679" s="649">
        <v>-1.0</v>
      </c>
      <c r="M1679" s="649">
        <v>-1.0</v>
      </c>
      <c r="N1679" s="649">
        <v>-1.0</v>
      </c>
      <c r="O1679" s="649">
        <v>-1.0</v>
      </c>
      <c r="P1679" s="649">
        <v>-1.0</v>
      </c>
      <c r="Q1679" s="649">
        <v>1.0</v>
      </c>
      <c r="R1679" s="649">
        <v>1.0</v>
      </c>
      <c r="S1679" s="649">
        <v>-1.0</v>
      </c>
      <c r="T1679" s="649">
        <v>35.403</v>
      </c>
      <c r="U1679" s="649">
        <v>35.72</v>
      </c>
      <c r="V1679" s="649">
        <v>35.651</v>
      </c>
    </row>
    <row r="1680">
      <c r="A1680" s="649">
        <v>4267.0</v>
      </c>
      <c r="B1680" s="649">
        <v>0.0</v>
      </c>
      <c r="C1680" s="649">
        <v>10.538</v>
      </c>
      <c r="D1680" s="649">
        <v>5.038</v>
      </c>
      <c r="E1680" s="649">
        <v>19.36</v>
      </c>
      <c r="F1680" s="649">
        <v>17.51</v>
      </c>
      <c r="G1680" s="649">
        <v>2.449</v>
      </c>
      <c r="H1680" s="649">
        <v>2.01</v>
      </c>
      <c r="I1680" s="649">
        <v>9.929</v>
      </c>
      <c r="J1680" s="649">
        <v>23.623</v>
      </c>
      <c r="K1680" s="649">
        <v>1.0</v>
      </c>
      <c r="L1680" s="649">
        <v>-1.0</v>
      </c>
      <c r="M1680" s="649">
        <v>-1.0</v>
      </c>
      <c r="N1680" s="649">
        <v>-1.0</v>
      </c>
      <c r="O1680" s="649">
        <v>-1.0</v>
      </c>
      <c r="P1680" s="649">
        <v>-1.0</v>
      </c>
      <c r="Q1680" s="649">
        <v>1.0</v>
      </c>
      <c r="R1680" s="649">
        <v>1.0</v>
      </c>
      <c r="S1680" s="649">
        <v>-1.0</v>
      </c>
      <c r="T1680" s="649">
        <v>23.536</v>
      </c>
      <c r="U1680" s="649">
        <v>23.731</v>
      </c>
      <c r="V1680" s="649">
        <v>23.693</v>
      </c>
    </row>
    <row r="1681">
      <c r="A1681" s="649">
        <v>4268.0</v>
      </c>
      <c r="B1681" s="649">
        <v>0.0</v>
      </c>
      <c r="C1681" s="649">
        <v>10.538</v>
      </c>
      <c r="D1681" s="649">
        <v>5.038</v>
      </c>
      <c r="E1681" s="649">
        <v>19.36</v>
      </c>
      <c r="F1681" s="649">
        <v>17.51</v>
      </c>
      <c r="G1681" s="649">
        <v>1.28</v>
      </c>
      <c r="H1681" s="649">
        <v>2.01</v>
      </c>
      <c r="I1681" s="649">
        <v>9.969</v>
      </c>
      <c r="J1681" s="649">
        <v>11.96</v>
      </c>
      <c r="K1681" s="649">
        <v>-1.001</v>
      </c>
      <c r="L1681" s="649">
        <v>-1.0</v>
      </c>
      <c r="M1681" s="649">
        <v>-1.0</v>
      </c>
      <c r="N1681" s="649">
        <v>-1.0</v>
      </c>
      <c r="O1681" s="649">
        <v>1.0</v>
      </c>
      <c r="P1681" s="649">
        <v>-1.0</v>
      </c>
      <c r="Q1681" s="649">
        <v>-1.0</v>
      </c>
      <c r="R1681" s="649">
        <v>1.0</v>
      </c>
      <c r="S1681" s="649">
        <v>-1.0</v>
      </c>
      <c r="T1681" s="649">
        <v>11.892</v>
      </c>
      <c r="U1681" s="649">
        <v>12.027</v>
      </c>
      <c r="V1681" s="649">
        <v>12.039</v>
      </c>
    </row>
    <row r="1682">
      <c r="A1682" s="649">
        <v>4269.0</v>
      </c>
      <c r="B1682" s="649">
        <v>0.0</v>
      </c>
      <c r="C1682" s="649">
        <v>10.539</v>
      </c>
      <c r="D1682" s="649">
        <v>5.038</v>
      </c>
      <c r="E1682" s="649">
        <v>19.36</v>
      </c>
      <c r="F1682" s="649">
        <v>17.51</v>
      </c>
      <c r="G1682" s="649">
        <v>1.034</v>
      </c>
      <c r="H1682" s="649">
        <v>2.01</v>
      </c>
      <c r="I1682" s="649">
        <v>9.651</v>
      </c>
      <c r="J1682" s="649">
        <v>7.368</v>
      </c>
      <c r="K1682" s="649">
        <v>-1.003</v>
      </c>
      <c r="L1682" s="649">
        <v>-1.0</v>
      </c>
      <c r="M1682" s="649">
        <v>-1.0</v>
      </c>
      <c r="N1682" s="649">
        <v>1.0</v>
      </c>
      <c r="O1682" s="649">
        <v>-1.0</v>
      </c>
      <c r="P1682" s="649">
        <v>-1.0</v>
      </c>
      <c r="Q1682" s="649">
        <v>-1.0</v>
      </c>
      <c r="R1682" s="649">
        <v>1.0</v>
      </c>
      <c r="S1682" s="649">
        <v>-1.0</v>
      </c>
      <c r="T1682" s="649">
        <v>7.448</v>
      </c>
      <c r="U1682" s="649">
        <v>7.463</v>
      </c>
      <c r="V1682" s="649">
        <v>7.636</v>
      </c>
    </row>
    <row r="1683">
      <c r="A1683" s="649">
        <v>4270.0</v>
      </c>
      <c r="B1683" s="649">
        <v>0.0</v>
      </c>
      <c r="C1683" s="649">
        <v>10.538</v>
      </c>
      <c r="D1683" s="649">
        <v>5.038</v>
      </c>
      <c r="E1683" s="649">
        <v>19.36</v>
      </c>
      <c r="F1683" s="649">
        <v>17.51</v>
      </c>
      <c r="G1683" s="649">
        <v>1.029</v>
      </c>
      <c r="H1683" s="649">
        <v>2.01</v>
      </c>
      <c r="I1683" s="649">
        <v>19.102</v>
      </c>
      <c r="J1683" s="649">
        <v>18.776</v>
      </c>
      <c r="K1683" s="649">
        <v>1.0</v>
      </c>
      <c r="L1683" s="649">
        <v>-1.0</v>
      </c>
      <c r="M1683" s="649">
        <v>-1.0</v>
      </c>
      <c r="N1683" s="649">
        <v>-1.0</v>
      </c>
      <c r="O1683" s="649">
        <v>-1.0</v>
      </c>
      <c r="P1683" s="649">
        <v>-1.0</v>
      </c>
      <c r="Q1683" s="649">
        <v>5.0</v>
      </c>
      <c r="R1683" s="649">
        <v>1.0</v>
      </c>
      <c r="S1683" s="649">
        <v>-1.0</v>
      </c>
      <c r="T1683" s="649">
        <v>18.666</v>
      </c>
      <c r="U1683" s="649">
        <v>18.828</v>
      </c>
      <c r="V1683" s="649">
        <v>18.826</v>
      </c>
    </row>
    <row r="1684">
      <c r="A1684" s="649">
        <v>4271.0</v>
      </c>
      <c r="B1684" s="649">
        <v>0.0</v>
      </c>
      <c r="C1684" s="649">
        <v>10.538</v>
      </c>
      <c r="D1684" s="649">
        <v>5.038</v>
      </c>
      <c r="E1684" s="649">
        <v>19.35</v>
      </c>
      <c r="F1684" s="649">
        <v>14.07</v>
      </c>
      <c r="G1684" s="649">
        <v>3.846</v>
      </c>
      <c r="H1684" s="649">
        <v>1.01</v>
      </c>
      <c r="I1684" s="650" t="s">
        <v>1251</v>
      </c>
      <c r="J1684" s="649">
        <v>1.0</v>
      </c>
      <c r="K1684" s="649">
        <v>-1.0</v>
      </c>
      <c r="L1684" s="649">
        <v>-1.0</v>
      </c>
      <c r="M1684" s="649">
        <v>-1.0</v>
      </c>
      <c r="N1684" s="649">
        <v>-1.0</v>
      </c>
      <c r="O1684" s="649">
        <v>-1.0</v>
      </c>
      <c r="P1684" s="649">
        <v>1.0</v>
      </c>
      <c r="Q1684" s="649">
        <v>1.0</v>
      </c>
      <c r="R1684" s="650" t="s">
        <v>1252</v>
      </c>
      <c r="U1684" s="651"/>
      <c r="V1684" s="651"/>
    </row>
    <row r="1685">
      <c r="A1685" s="649">
        <v>4272.0</v>
      </c>
      <c r="B1685" s="649">
        <v>0.0</v>
      </c>
      <c r="C1685" s="649">
        <v>10.538</v>
      </c>
      <c r="D1685" s="649">
        <v>5.038</v>
      </c>
      <c r="E1685" s="649">
        <v>19.35</v>
      </c>
      <c r="F1685" s="649">
        <v>14.07</v>
      </c>
      <c r="G1685" s="649">
        <v>3.623</v>
      </c>
      <c r="H1685" s="649">
        <v>1.01</v>
      </c>
      <c r="I1685" s="649">
        <v>31.493</v>
      </c>
      <c r="J1685" s="649">
        <v>96.159</v>
      </c>
      <c r="K1685" s="649">
        <v>0.999</v>
      </c>
      <c r="L1685" s="649">
        <v>-1.0</v>
      </c>
      <c r="M1685" s="649">
        <v>-1.0</v>
      </c>
      <c r="N1685" s="649">
        <v>-1.0</v>
      </c>
      <c r="O1685" s="649">
        <v>-1.0</v>
      </c>
      <c r="P1685" s="649">
        <v>-1.0</v>
      </c>
      <c r="Q1685" s="649">
        <v>1.0</v>
      </c>
      <c r="R1685" s="649">
        <v>1.0</v>
      </c>
      <c r="S1685" s="649">
        <v>-1.0</v>
      </c>
      <c r="T1685" s="649">
        <v>95.205</v>
      </c>
      <c r="U1685" s="649">
        <v>96.384</v>
      </c>
      <c r="V1685" s="649">
        <v>96.72</v>
      </c>
    </row>
    <row r="1686">
      <c r="A1686" s="649">
        <v>4273.0</v>
      </c>
      <c r="B1686" s="649">
        <v>0.0</v>
      </c>
      <c r="C1686" s="649">
        <v>10.538</v>
      </c>
      <c r="D1686" s="649">
        <v>5.038</v>
      </c>
      <c r="E1686" s="649">
        <v>19.35</v>
      </c>
      <c r="F1686" s="649">
        <v>14.07</v>
      </c>
      <c r="G1686" s="649">
        <v>4.665</v>
      </c>
      <c r="H1686" s="649">
        <v>1.01</v>
      </c>
      <c r="I1686" s="650" t="s">
        <v>1253</v>
      </c>
      <c r="J1686" s="649">
        <v>0.992</v>
      </c>
      <c r="K1686" s="649">
        <v>-1.0</v>
      </c>
      <c r="L1686" s="649">
        <v>-1.0</v>
      </c>
      <c r="M1686" s="649">
        <v>-1.0</v>
      </c>
      <c r="N1686" s="649">
        <v>-1.0</v>
      </c>
      <c r="O1686" s="649">
        <v>-1.0</v>
      </c>
      <c r="P1686" s="649">
        <v>1.0</v>
      </c>
      <c r="Q1686" s="649">
        <v>1.0</v>
      </c>
      <c r="R1686" s="650" t="s">
        <v>1254</v>
      </c>
      <c r="U1686" s="651"/>
      <c r="V1686" s="651"/>
    </row>
    <row r="1687">
      <c r="A1687" s="649">
        <v>4274.0</v>
      </c>
      <c r="B1687" s="649">
        <v>0.0</v>
      </c>
      <c r="C1687" s="649">
        <v>10.538</v>
      </c>
      <c r="D1687" s="649">
        <v>5.038</v>
      </c>
      <c r="E1687" s="649">
        <v>19.35</v>
      </c>
      <c r="F1687" s="649">
        <v>14.07</v>
      </c>
      <c r="G1687" s="649">
        <v>3.864</v>
      </c>
      <c r="H1687" s="649">
        <v>1.01</v>
      </c>
      <c r="I1687" s="650" t="s">
        <v>1255</v>
      </c>
      <c r="J1687" s="649">
        <v>0.995</v>
      </c>
      <c r="K1687" s="649">
        <v>-1.0</v>
      </c>
      <c r="L1687" s="649">
        <v>-1.0</v>
      </c>
      <c r="M1687" s="649">
        <v>-1.0</v>
      </c>
      <c r="N1687" s="649">
        <v>-1.0</v>
      </c>
      <c r="O1687" s="649">
        <v>-1.0</v>
      </c>
      <c r="P1687" s="649">
        <v>1.0</v>
      </c>
      <c r="Q1687" s="649">
        <v>1.0</v>
      </c>
      <c r="R1687" s="650" t="s">
        <v>1256</v>
      </c>
      <c r="U1687" s="651"/>
      <c r="V1687" s="651"/>
    </row>
    <row r="1688">
      <c r="A1688" s="649">
        <v>4275.0</v>
      </c>
      <c r="B1688" s="649">
        <v>0.0</v>
      </c>
      <c r="C1688" s="649">
        <v>10.539</v>
      </c>
      <c r="D1688" s="649">
        <v>5.038</v>
      </c>
      <c r="E1688" s="649">
        <v>19.35</v>
      </c>
      <c r="F1688" s="649">
        <v>14.07</v>
      </c>
      <c r="G1688" s="649">
        <v>1.454</v>
      </c>
      <c r="H1688" s="649">
        <v>1.01</v>
      </c>
      <c r="I1688" s="649">
        <v>19.438</v>
      </c>
      <c r="J1688" s="649">
        <v>27.283</v>
      </c>
      <c r="K1688" s="649">
        <v>1.0</v>
      </c>
      <c r="L1688" s="649">
        <v>-1.0</v>
      </c>
      <c r="M1688" s="649">
        <v>-1.0</v>
      </c>
      <c r="N1688" s="649">
        <v>-1.0</v>
      </c>
      <c r="O1688" s="649">
        <v>-1.0</v>
      </c>
      <c r="P1688" s="649">
        <v>-1.0</v>
      </c>
      <c r="Q1688" s="649">
        <v>1.0</v>
      </c>
      <c r="R1688" s="649">
        <v>1.0</v>
      </c>
      <c r="S1688" s="649">
        <v>-1.0</v>
      </c>
      <c r="T1688" s="649">
        <v>27.249</v>
      </c>
      <c r="U1688" s="649">
        <v>27.353</v>
      </c>
      <c r="V1688" s="649">
        <v>27.334</v>
      </c>
    </row>
    <row r="1689">
      <c r="A1689" s="649">
        <v>4276.0</v>
      </c>
      <c r="B1689" s="649">
        <v>0.0</v>
      </c>
      <c r="C1689" s="649">
        <v>10.538</v>
      </c>
      <c r="D1689" s="649">
        <v>5.038</v>
      </c>
      <c r="E1689" s="649">
        <v>19.35</v>
      </c>
      <c r="F1689" s="649">
        <v>14.07</v>
      </c>
      <c r="G1689" s="649">
        <v>2.412</v>
      </c>
      <c r="H1689" s="649">
        <v>1.01</v>
      </c>
      <c r="I1689" s="649">
        <v>9.882</v>
      </c>
      <c r="J1689" s="649">
        <v>22.487</v>
      </c>
      <c r="K1689" s="649">
        <v>1.0</v>
      </c>
      <c r="L1689" s="649">
        <v>-1.0</v>
      </c>
      <c r="M1689" s="649">
        <v>-1.0</v>
      </c>
      <c r="N1689" s="649">
        <v>-1.0</v>
      </c>
      <c r="O1689" s="649">
        <v>-1.0</v>
      </c>
      <c r="P1689" s="649">
        <v>-1.0</v>
      </c>
      <c r="Q1689" s="649">
        <v>1.0</v>
      </c>
      <c r="R1689" s="649">
        <v>1.0</v>
      </c>
      <c r="S1689" s="649">
        <v>-1.0</v>
      </c>
      <c r="T1689" s="649">
        <v>22.546</v>
      </c>
      <c r="U1689" s="649">
        <v>22.605</v>
      </c>
      <c r="V1689" s="649">
        <v>22.623</v>
      </c>
    </row>
    <row r="1690">
      <c r="A1690" s="649">
        <v>4277.0</v>
      </c>
      <c r="B1690" s="649">
        <v>0.0</v>
      </c>
      <c r="C1690" s="649">
        <v>10.539</v>
      </c>
      <c r="D1690" s="649">
        <v>5.038</v>
      </c>
      <c r="E1690" s="649">
        <v>19.35</v>
      </c>
      <c r="F1690" s="649">
        <v>14.07</v>
      </c>
      <c r="G1690" s="649">
        <v>1.233</v>
      </c>
      <c r="H1690" s="649">
        <v>1.01</v>
      </c>
      <c r="I1690" s="649">
        <v>19.123</v>
      </c>
      <c r="J1690" s="649">
        <v>22.269</v>
      </c>
      <c r="K1690" s="649">
        <v>-1.0</v>
      </c>
      <c r="L1690" s="649">
        <v>-1.0</v>
      </c>
      <c r="M1690" s="649">
        <v>-1.0</v>
      </c>
      <c r="N1690" s="649">
        <v>-1.0</v>
      </c>
      <c r="O1690" s="649">
        <v>1.0</v>
      </c>
      <c r="P1690" s="649">
        <v>-1.0</v>
      </c>
      <c r="Q1690" s="649">
        <v>-1.0</v>
      </c>
      <c r="R1690" s="649">
        <v>1.0</v>
      </c>
      <c r="S1690" s="649">
        <v>-1.0</v>
      </c>
      <c r="T1690" s="649">
        <v>22.246</v>
      </c>
      <c r="U1690" s="649">
        <v>22.336</v>
      </c>
      <c r="V1690" s="649">
        <v>22.337</v>
      </c>
    </row>
    <row r="1691">
      <c r="A1691" s="649">
        <v>4278.0</v>
      </c>
      <c r="B1691" s="649">
        <v>0.0</v>
      </c>
      <c r="C1691" s="649">
        <v>10.538</v>
      </c>
      <c r="D1691" s="649">
        <v>5.038</v>
      </c>
      <c r="E1691" s="649">
        <v>19.35</v>
      </c>
      <c r="F1691" s="649">
        <v>14.07</v>
      </c>
      <c r="G1691" s="649">
        <v>0.953</v>
      </c>
      <c r="H1691" s="649">
        <v>1.01</v>
      </c>
      <c r="I1691" s="649">
        <v>36.322</v>
      </c>
      <c r="J1691" s="649">
        <v>31.339</v>
      </c>
      <c r="K1691" s="649">
        <v>-0.5</v>
      </c>
      <c r="L1691" s="649">
        <v>-1.0</v>
      </c>
      <c r="M1691" s="649">
        <v>-1.0</v>
      </c>
      <c r="N1691" s="649">
        <v>-1.0</v>
      </c>
      <c r="O1691" s="649">
        <v>2.0</v>
      </c>
      <c r="P1691" s="649">
        <v>-1.0</v>
      </c>
      <c r="Q1691" s="649">
        <v>-1.0</v>
      </c>
      <c r="R1691" s="649">
        <v>1.0</v>
      </c>
      <c r="S1691" s="649">
        <v>-1.0</v>
      </c>
      <c r="T1691" s="649">
        <v>31.234</v>
      </c>
      <c r="U1691" s="649">
        <v>31.384</v>
      </c>
      <c r="V1691" s="649">
        <v>31.431</v>
      </c>
    </row>
    <row r="1692">
      <c r="A1692" s="649">
        <v>4279.0</v>
      </c>
      <c r="B1692" s="649">
        <v>0.0</v>
      </c>
      <c r="C1692" s="649">
        <v>10.538</v>
      </c>
      <c r="D1692" s="649">
        <v>5.038</v>
      </c>
      <c r="E1692" s="649">
        <v>19.35</v>
      </c>
      <c r="F1692" s="649">
        <v>14.07</v>
      </c>
      <c r="G1692" s="649">
        <v>0.793</v>
      </c>
      <c r="H1692" s="649">
        <v>26.98</v>
      </c>
      <c r="I1692" s="649">
        <v>28.975</v>
      </c>
      <c r="J1692" s="649">
        <v>22.224</v>
      </c>
      <c r="K1692" s="649">
        <v>-1.0</v>
      </c>
      <c r="L1692" s="649">
        <v>-1.0</v>
      </c>
      <c r="M1692" s="649">
        <v>-1.0</v>
      </c>
      <c r="N1692" s="649">
        <v>-1.0</v>
      </c>
      <c r="O1692" s="649">
        <v>1.0</v>
      </c>
      <c r="P1692" s="649">
        <v>-1.0</v>
      </c>
      <c r="Q1692" s="649">
        <v>-1.0</v>
      </c>
      <c r="R1692" s="649">
        <v>1.0</v>
      </c>
      <c r="S1692" s="649">
        <v>-1.0</v>
      </c>
      <c r="T1692" s="649">
        <v>22.208</v>
      </c>
      <c r="U1692" s="649">
        <v>22.264</v>
      </c>
      <c r="V1692" s="649">
        <v>22.25</v>
      </c>
    </row>
    <row r="1693">
      <c r="A1693" s="649">
        <v>4281.0</v>
      </c>
      <c r="B1693" s="649">
        <v>0.0</v>
      </c>
      <c r="C1693" s="649">
        <v>10.538</v>
      </c>
      <c r="D1693" s="649">
        <v>5.038</v>
      </c>
      <c r="E1693" s="649">
        <v>19.35</v>
      </c>
      <c r="F1693" s="649">
        <v>14.07</v>
      </c>
      <c r="G1693" s="649">
        <v>1.215</v>
      </c>
      <c r="H1693" s="649">
        <v>26.98</v>
      </c>
      <c r="I1693" s="649">
        <v>28.104</v>
      </c>
      <c r="J1693" s="649">
        <v>31.322</v>
      </c>
      <c r="K1693" s="649">
        <v>-1.0</v>
      </c>
      <c r="L1693" s="649">
        <v>-1.0</v>
      </c>
      <c r="M1693" s="649">
        <v>-1.0</v>
      </c>
      <c r="N1693" s="649">
        <v>-1.0</v>
      </c>
      <c r="O1693" s="649">
        <v>1.0</v>
      </c>
      <c r="P1693" s="649">
        <v>-1.0</v>
      </c>
      <c r="Q1693" s="649">
        <v>-1.0</v>
      </c>
      <c r="R1693" s="649">
        <v>1.0</v>
      </c>
      <c r="S1693" s="649">
        <v>-1.0</v>
      </c>
      <c r="T1693" s="649">
        <v>31.355</v>
      </c>
      <c r="U1693" s="649">
        <v>31.411</v>
      </c>
      <c r="V1693" s="649">
        <v>31.427</v>
      </c>
    </row>
    <row r="1694">
      <c r="A1694" s="649">
        <v>4282.0</v>
      </c>
      <c r="B1694" s="649">
        <v>0.0</v>
      </c>
      <c r="C1694" s="649">
        <v>10.538</v>
      </c>
      <c r="D1694" s="649">
        <v>5.038</v>
      </c>
      <c r="E1694" s="649">
        <v>19.35</v>
      </c>
      <c r="F1694" s="649">
        <v>14.07</v>
      </c>
      <c r="G1694" s="649">
        <v>1.256</v>
      </c>
      <c r="H1694" s="649">
        <v>26.98</v>
      </c>
      <c r="I1694" s="649">
        <v>19.278</v>
      </c>
      <c r="J1694" s="649">
        <v>23.37</v>
      </c>
      <c r="K1694" s="649">
        <v>-1.0</v>
      </c>
      <c r="L1694" s="649">
        <v>-1.0</v>
      </c>
      <c r="M1694" s="649">
        <v>-1.0</v>
      </c>
      <c r="N1694" s="649">
        <v>-1.0</v>
      </c>
      <c r="O1694" s="649">
        <v>1.0</v>
      </c>
      <c r="P1694" s="649">
        <v>-1.0</v>
      </c>
      <c r="Q1694" s="649">
        <v>-1.0</v>
      </c>
      <c r="R1694" s="649">
        <v>1.0</v>
      </c>
      <c r="S1694" s="649">
        <v>-1.0</v>
      </c>
      <c r="T1694" s="649">
        <v>23.401</v>
      </c>
      <c r="U1694" s="649">
        <v>23.443</v>
      </c>
      <c r="V1694" s="649">
        <v>23.415</v>
      </c>
    </row>
    <row r="1695">
      <c r="A1695" s="649">
        <v>4283.0</v>
      </c>
      <c r="B1695" s="649">
        <v>0.0</v>
      </c>
      <c r="C1695" s="649">
        <v>10.538</v>
      </c>
      <c r="D1695" s="649">
        <v>5.038</v>
      </c>
      <c r="E1695" s="649">
        <v>19.35</v>
      </c>
      <c r="F1695" s="649">
        <v>14.07</v>
      </c>
      <c r="G1695" s="649">
        <v>3.667</v>
      </c>
      <c r="H1695" s="649">
        <v>2.01</v>
      </c>
      <c r="I1695" s="649">
        <v>18.94</v>
      </c>
      <c r="J1695" s="649">
        <v>63.256</v>
      </c>
      <c r="K1695" s="649">
        <v>-0.995</v>
      </c>
      <c r="L1695" s="649">
        <v>-1.0</v>
      </c>
      <c r="M1695" s="649">
        <v>-1.0</v>
      </c>
      <c r="N1695" s="649">
        <v>-1.0</v>
      </c>
      <c r="O1695" s="649">
        <v>1.0</v>
      </c>
      <c r="P1695" s="649">
        <v>-1.0</v>
      </c>
      <c r="Q1695" s="649">
        <v>-1.0</v>
      </c>
      <c r="R1695" s="649">
        <v>1.0</v>
      </c>
      <c r="S1695" s="649">
        <v>-1.0</v>
      </c>
      <c r="T1695" s="649">
        <v>63.389</v>
      </c>
      <c r="U1695" s="649">
        <v>63.501</v>
      </c>
      <c r="V1695" s="649">
        <v>63.584</v>
      </c>
    </row>
    <row r="1696">
      <c r="A1696" s="649">
        <v>4284.0</v>
      </c>
      <c r="B1696" s="649">
        <v>0.0</v>
      </c>
      <c r="C1696" s="649">
        <v>10.538</v>
      </c>
      <c r="D1696" s="649">
        <v>5.038</v>
      </c>
      <c r="E1696" s="649">
        <v>19.35</v>
      </c>
      <c r="F1696" s="649">
        <v>14.07</v>
      </c>
      <c r="G1696" s="649">
        <v>3.746</v>
      </c>
      <c r="H1696" s="649">
        <v>2.01</v>
      </c>
      <c r="I1696" s="649">
        <v>18.548</v>
      </c>
      <c r="J1696" s="649">
        <v>60.818</v>
      </c>
      <c r="K1696" s="649">
        <v>-0.995</v>
      </c>
      <c r="L1696" s="649">
        <v>-1.0</v>
      </c>
      <c r="M1696" s="649">
        <v>-1.0</v>
      </c>
      <c r="N1696" s="649">
        <v>-1.0</v>
      </c>
      <c r="O1696" s="649">
        <v>1.0</v>
      </c>
      <c r="P1696" s="649">
        <v>-1.0</v>
      </c>
      <c r="Q1696" s="649">
        <v>-1.0</v>
      </c>
      <c r="R1696" s="649">
        <v>1.0</v>
      </c>
      <c r="S1696" s="649">
        <v>-1.0</v>
      </c>
      <c r="T1696" s="649">
        <v>60.972</v>
      </c>
      <c r="U1696" s="649">
        <v>61.083</v>
      </c>
      <c r="V1696" s="649">
        <v>61.29</v>
      </c>
    </row>
    <row r="1697">
      <c r="A1697" s="649">
        <v>4285.0</v>
      </c>
      <c r="B1697" s="649">
        <v>0.0</v>
      </c>
      <c r="C1697" s="649">
        <v>10.538</v>
      </c>
      <c r="D1697" s="649">
        <v>5.038</v>
      </c>
      <c r="E1697" s="649">
        <v>19.35</v>
      </c>
      <c r="F1697" s="649">
        <v>14.07</v>
      </c>
      <c r="G1697" s="649">
        <v>3.752</v>
      </c>
      <c r="H1697" s="649">
        <v>2.01</v>
      </c>
      <c r="I1697" s="649">
        <v>18.656</v>
      </c>
      <c r="J1697" s="649">
        <v>64.653</v>
      </c>
      <c r="K1697" s="649">
        <v>-0.996</v>
      </c>
      <c r="L1697" s="649">
        <v>-1.0</v>
      </c>
      <c r="M1697" s="649">
        <v>-1.0</v>
      </c>
      <c r="N1697" s="649">
        <v>-1.0</v>
      </c>
      <c r="O1697" s="649">
        <v>1.0</v>
      </c>
      <c r="P1697" s="649">
        <v>-1.0</v>
      </c>
      <c r="Q1697" s="649">
        <v>-1.0</v>
      </c>
      <c r="R1697" s="649">
        <v>1.0</v>
      </c>
      <c r="S1697" s="649">
        <v>-1.0</v>
      </c>
      <c r="T1697" s="649">
        <v>64.795</v>
      </c>
      <c r="U1697" s="649">
        <v>64.887</v>
      </c>
      <c r="V1697" s="649">
        <v>64.941</v>
      </c>
    </row>
    <row r="1698">
      <c r="A1698" s="649">
        <v>4286.0</v>
      </c>
      <c r="B1698" s="649">
        <v>0.0</v>
      </c>
      <c r="C1698" s="649">
        <v>10.538</v>
      </c>
      <c r="D1698" s="649">
        <v>5.038</v>
      </c>
      <c r="E1698" s="649">
        <v>19.35</v>
      </c>
      <c r="F1698" s="649">
        <v>14.07</v>
      </c>
      <c r="G1698" s="649">
        <v>3.908</v>
      </c>
      <c r="H1698" s="649">
        <v>2.01</v>
      </c>
      <c r="I1698" s="649">
        <v>18.597</v>
      </c>
      <c r="J1698" s="649">
        <v>65.112</v>
      </c>
      <c r="K1698" s="649">
        <v>-0.997</v>
      </c>
      <c r="L1698" s="649">
        <v>-1.0</v>
      </c>
      <c r="M1698" s="649">
        <v>-1.0</v>
      </c>
      <c r="N1698" s="649">
        <v>-1.0</v>
      </c>
      <c r="O1698" s="649">
        <v>1.0</v>
      </c>
      <c r="P1698" s="649">
        <v>-1.0</v>
      </c>
      <c r="Q1698" s="649">
        <v>-1.0</v>
      </c>
      <c r="R1698" s="649">
        <v>1.0</v>
      </c>
      <c r="S1698" s="649">
        <v>-1.0</v>
      </c>
      <c r="T1698" s="649">
        <v>65.275</v>
      </c>
      <c r="U1698" s="649">
        <v>65.375</v>
      </c>
      <c r="V1698" s="649">
        <v>65.511</v>
      </c>
    </row>
    <row r="1699">
      <c r="A1699" s="649">
        <v>4287.0</v>
      </c>
      <c r="B1699" s="649">
        <v>0.0</v>
      </c>
      <c r="C1699" s="649">
        <v>10.538</v>
      </c>
      <c r="D1699" s="649">
        <v>5.038</v>
      </c>
      <c r="E1699" s="649">
        <v>19.35</v>
      </c>
      <c r="F1699" s="649">
        <v>14.07</v>
      </c>
      <c r="G1699" s="649">
        <v>0.694</v>
      </c>
      <c r="H1699" s="649">
        <v>2.01</v>
      </c>
      <c r="I1699" s="649">
        <v>19.414</v>
      </c>
      <c r="J1699" s="649">
        <v>13.278</v>
      </c>
      <c r="K1699" s="649">
        <v>-0.997</v>
      </c>
      <c r="L1699" s="649">
        <v>-1.0</v>
      </c>
      <c r="M1699" s="649">
        <v>-1.0</v>
      </c>
      <c r="N1699" s="649">
        <v>-1.0</v>
      </c>
      <c r="O1699" s="649">
        <v>1.0</v>
      </c>
      <c r="P1699" s="649">
        <v>-1.0</v>
      </c>
      <c r="Q1699" s="649">
        <v>-1.0</v>
      </c>
      <c r="R1699" s="649">
        <v>1.0</v>
      </c>
      <c r="S1699" s="649">
        <v>-1.0</v>
      </c>
      <c r="T1699" s="649">
        <v>13.282</v>
      </c>
      <c r="U1699" s="649">
        <v>13.313</v>
      </c>
      <c r="V1699" s="649">
        <v>13.289</v>
      </c>
    </row>
    <row r="1700">
      <c r="A1700" s="649">
        <v>4288.0</v>
      </c>
      <c r="B1700" s="649">
        <v>0.0</v>
      </c>
      <c r="C1700" s="649">
        <v>10.538</v>
      </c>
      <c r="D1700" s="649">
        <v>5.038</v>
      </c>
      <c r="E1700" s="649">
        <v>19.35</v>
      </c>
      <c r="F1700" s="649">
        <v>14.07</v>
      </c>
      <c r="G1700" s="649">
        <v>4.286</v>
      </c>
      <c r="H1700" s="649">
        <v>2.01</v>
      </c>
      <c r="I1700" s="649">
        <v>19.336</v>
      </c>
      <c r="J1700" s="649">
        <v>80.127</v>
      </c>
      <c r="K1700" s="649">
        <v>-0.996</v>
      </c>
      <c r="L1700" s="649">
        <v>-1.0</v>
      </c>
      <c r="M1700" s="649">
        <v>-1.0</v>
      </c>
      <c r="N1700" s="649">
        <v>-1.0</v>
      </c>
      <c r="O1700" s="649">
        <v>1.0</v>
      </c>
      <c r="P1700" s="649">
        <v>-1.0</v>
      </c>
      <c r="Q1700" s="649">
        <v>-1.0</v>
      </c>
      <c r="R1700" s="649">
        <v>1.0</v>
      </c>
      <c r="S1700" s="649">
        <v>-1.0</v>
      </c>
      <c r="T1700" s="649">
        <v>80.1</v>
      </c>
      <c r="U1700" s="649">
        <v>80.351</v>
      </c>
      <c r="V1700" s="649">
        <v>80.266</v>
      </c>
    </row>
    <row r="1701">
      <c r="A1701" s="649">
        <v>4290.0</v>
      </c>
      <c r="B1701" s="649">
        <v>0.0</v>
      </c>
      <c r="C1701" s="649">
        <v>10.538</v>
      </c>
      <c r="D1701" s="649">
        <v>5.038</v>
      </c>
      <c r="E1701" s="649">
        <v>19.35</v>
      </c>
      <c r="F1701" s="649">
        <v>14.07</v>
      </c>
      <c r="G1701" s="649">
        <v>0.415</v>
      </c>
      <c r="H1701" s="649">
        <v>2.01</v>
      </c>
      <c r="I1701" s="649">
        <v>19.021</v>
      </c>
      <c r="J1701" s="649">
        <v>6.107</v>
      </c>
      <c r="K1701" s="649">
        <v>-0.999</v>
      </c>
      <c r="L1701" s="649">
        <v>-1.0</v>
      </c>
      <c r="M1701" s="649">
        <v>-1.0</v>
      </c>
      <c r="N1701" s="649">
        <v>-1.0</v>
      </c>
      <c r="O1701" s="649">
        <v>1.0</v>
      </c>
      <c r="P1701" s="649">
        <v>-1.0</v>
      </c>
      <c r="Q1701" s="649">
        <v>-1.0</v>
      </c>
      <c r="R1701" s="649">
        <v>1.0</v>
      </c>
      <c r="S1701" s="649">
        <v>-1.0</v>
      </c>
      <c r="T1701" s="649">
        <v>6.133</v>
      </c>
      <c r="U1701" s="649">
        <v>6.144</v>
      </c>
      <c r="V1701" s="649">
        <v>6.197</v>
      </c>
    </row>
    <row r="1702">
      <c r="A1702" s="649">
        <v>4291.0</v>
      </c>
      <c r="B1702" s="649">
        <v>0.0</v>
      </c>
      <c r="C1702" s="649">
        <v>10.538</v>
      </c>
      <c r="D1702" s="649">
        <v>5.038</v>
      </c>
      <c r="E1702" s="649">
        <v>19.35</v>
      </c>
      <c r="F1702" s="649">
        <v>14.07</v>
      </c>
      <c r="G1702" s="649">
        <v>3.026</v>
      </c>
      <c r="H1702" s="649">
        <v>2.01</v>
      </c>
      <c r="I1702" s="649">
        <v>19.132</v>
      </c>
      <c r="J1702" s="649">
        <v>51.817</v>
      </c>
      <c r="K1702" s="649">
        <v>-0.998</v>
      </c>
      <c r="L1702" s="649">
        <v>-1.0</v>
      </c>
      <c r="M1702" s="649">
        <v>-1.0</v>
      </c>
      <c r="N1702" s="649">
        <v>-1.0</v>
      </c>
      <c r="O1702" s="649">
        <v>1.0</v>
      </c>
      <c r="P1702" s="649">
        <v>-1.0</v>
      </c>
      <c r="Q1702" s="649">
        <v>-1.0</v>
      </c>
      <c r="R1702" s="649">
        <v>1.0</v>
      </c>
      <c r="S1702" s="649">
        <v>-1.0</v>
      </c>
      <c r="T1702" s="649">
        <v>51.883</v>
      </c>
      <c r="U1702" s="649">
        <v>52.031</v>
      </c>
      <c r="V1702" s="649">
        <v>52.124</v>
      </c>
    </row>
    <row r="1703">
      <c r="A1703" s="649">
        <v>4293.0</v>
      </c>
      <c r="B1703" s="649">
        <v>0.0</v>
      </c>
      <c r="C1703" s="649">
        <v>10.538</v>
      </c>
      <c r="D1703" s="649">
        <v>5.038</v>
      </c>
      <c r="E1703" s="649">
        <v>19.35</v>
      </c>
      <c r="F1703" s="649">
        <v>14.07</v>
      </c>
      <c r="G1703" s="649">
        <v>3.739</v>
      </c>
      <c r="H1703" s="649">
        <v>2.01</v>
      </c>
      <c r="I1703" s="649">
        <v>19.19</v>
      </c>
      <c r="J1703" s="649">
        <v>67.138</v>
      </c>
      <c r="K1703" s="649">
        <v>-0.998</v>
      </c>
      <c r="L1703" s="649">
        <v>-1.0</v>
      </c>
      <c r="M1703" s="649">
        <v>-1.0</v>
      </c>
      <c r="N1703" s="649">
        <v>-1.0</v>
      </c>
      <c r="O1703" s="649">
        <v>1.0</v>
      </c>
      <c r="P1703" s="649">
        <v>-1.0</v>
      </c>
      <c r="Q1703" s="649">
        <v>-1.0</v>
      </c>
      <c r="R1703" s="649">
        <v>1.0</v>
      </c>
      <c r="S1703" s="649">
        <v>-1.0</v>
      </c>
      <c r="T1703" s="649">
        <v>67.052</v>
      </c>
      <c r="U1703" s="649">
        <v>67.458</v>
      </c>
      <c r="V1703" s="649">
        <v>67.379</v>
      </c>
    </row>
    <row r="1704">
      <c r="A1704" s="649">
        <v>4294.0</v>
      </c>
      <c r="B1704" s="649">
        <v>0.0</v>
      </c>
      <c r="C1704" s="649">
        <v>10.538</v>
      </c>
      <c r="D1704" s="649">
        <v>5.038</v>
      </c>
      <c r="E1704" s="649">
        <v>19.35</v>
      </c>
      <c r="F1704" s="649">
        <v>14.07</v>
      </c>
      <c r="G1704" s="649">
        <v>3.563</v>
      </c>
      <c r="H1704" s="649">
        <v>2.01</v>
      </c>
      <c r="I1704" s="649">
        <v>19.406</v>
      </c>
      <c r="J1704" s="649">
        <v>67.477</v>
      </c>
      <c r="K1704" s="649">
        <v>-0.997</v>
      </c>
      <c r="L1704" s="649">
        <v>-1.0</v>
      </c>
      <c r="M1704" s="649">
        <v>-1.0</v>
      </c>
      <c r="N1704" s="649">
        <v>-1.0</v>
      </c>
      <c r="O1704" s="649">
        <v>1.0</v>
      </c>
      <c r="P1704" s="649">
        <v>-1.0</v>
      </c>
      <c r="Q1704" s="649">
        <v>-1.0</v>
      </c>
      <c r="R1704" s="649">
        <v>1.0</v>
      </c>
      <c r="S1704" s="649">
        <v>-1.0</v>
      </c>
      <c r="T1704" s="649">
        <v>67.672</v>
      </c>
      <c r="U1704" s="649">
        <v>67.794</v>
      </c>
      <c r="V1704" s="649">
        <v>67.567</v>
      </c>
    </row>
    <row r="1705">
      <c r="A1705" s="649">
        <v>4295.0</v>
      </c>
      <c r="B1705" s="649">
        <v>0.0</v>
      </c>
      <c r="C1705" s="649">
        <v>10.538</v>
      </c>
      <c r="D1705" s="649">
        <v>5.038</v>
      </c>
      <c r="E1705" s="649">
        <v>19.35</v>
      </c>
      <c r="F1705" s="649">
        <v>14.07</v>
      </c>
      <c r="G1705" s="649">
        <v>1.339</v>
      </c>
      <c r="H1705" s="649">
        <v>2.01</v>
      </c>
      <c r="I1705" s="649">
        <v>14.603</v>
      </c>
      <c r="J1705" s="649">
        <v>18.144</v>
      </c>
      <c r="K1705" s="649">
        <v>-1.0</v>
      </c>
      <c r="L1705" s="649">
        <v>-1.0</v>
      </c>
      <c r="M1705" s="649">
        <v>-1.0</v>
      </c>
      <c r="N1705" s="649">
        <v>-1.0</v>
      </c>
      <c r="O1705" s="649">
        <v>1.0</v>
      </c>
      <c r="P1705" s="649">
        <v>-1.0</v>
      </c>
      <c r="Q1705" s="649">
        <v>-1.0</v>
      </c>
      <c r="R1705" s="649">
        <v>1.0</v>
      </c>
      <c r="S1705" s="649">
        <v>-1.0</v>
      </c>
      <c r="T1705" s="649">
        <v>18.234</v>
      </c>
      <c r="U1705" s="649">
        <v>18.254</v>
      </c>
      <c r="V1705" s="649">
        <v>18.24</v>
      </c>
    </row>
    <row r="1706">
      <c r="A1706" s="649">
        <v>4296.0</v>
      </c>
      <c r="B1706" s="649">
        <v>0.0</v>
      </c>
      <c r="C1706" s="649">
        <v>10.538</v>
      </c>
      <c r="D1706" s="649">
        <v>5.038</v>
      </c>
      <c r="E1706" s="649">
        <v>19.35</v>
      </c>
      <c r="F1706" s="649">
        <v>14.07</v>
      </c>
      <c r="G1706" s="649">
        <v>2.002</v>
      </c>
      <c r="H1706" s="649">
        <v>2.01</v>
      </c>
      <c r="I1706" s="649">
        <v>11.62</v>
      </c>
      <c r="J1706" s="649">
        <v>22.471</v>
      </c>
      <c r="K1706" s="649">
        <v>-1.0</v>
      </c>
      <c r="L1706" s="649">
        <v>-1.0</v>
      </c>
      <c r="M1706" s="649">
        <v>-1.0</v>
      </c>
      <c r="N1706" s="649">
        <v>-1.0</v>
      </c>
      <c r="O1706" s="649">
        <v>1.0</v>
      </c>
      <c r="P1706" s="649">
        <v>-1.0</v>
      </c>
      <c r="Q1706" s="649">
        <v>-1.0</v>
      </c>
      <c r="R1706" s="649">
        <v>1.0</v>
      </c>
      <c r="S1706" s="649">
        <v>-1.0</v>
      </c>
      <c r="T1706" s="649">
        <v>22.571</v>
      </c>
      <c r="U1706" s="649">
        <v>22.612</v>
      </c>
      <c r="V1706" s="649">
        <v>22.54</v>
      </c>
    </row>
    <row r="1707">
      <c r="A1707" s="649">
        <v>4297.0</v>
      </c>
      <c r="B1707" s="649">
        <v>0.0</v>
      </c>
      <c r="C1707" s="649">
        <v>10.538</v>
      </c>
      <c r="D1707" s="649">
        <v>5.038</v>
      </c>
      <c r="E1707" s="649">
        <v>19.35</v>
      </c>
      <c r="F1707" s="649">
        <v>14.08</v>
      </c>
      <c r="G1707" s="649">
        <v>1.927</v>
      </c>
      <c r="H1707" s="649">
        <v>2.01</v>
      </c>
      <c r="I1707" s="649">
        <v>7.848</v>
      </c>
      <c r="J1707" s="649">
        <v>12.63</v>
      </c>
      <c r="K1707" s="649">
        <v>-1.001</v>
      </c>
      <c r="L1707" s="649">
        <v>-1.0</v>
      </c>
      <c r="M1707" s="649">
        <v>-1.0</v>
      </c>
      <c r="N1707" s="649">
        <v>-1.0</v>
      </c>
      <c r="O1707" s="649">
        <v>1.0</v>
      </c>
      <c r="P1707" s="649">
        <v>-1.0</v>
      </c>
      <c r="Q1707" s="649">
        <v>-1.0</v>
      </c>
      <c r="R1707" s="649">
        <v>1.0</v>
      </c>
      <c r="S1707" s="649">
        <v>-1.0</v>
      </c>
      <c r="T1707" s="649">
        <v>12.788</v>
      </c>
      <c r="U1707" s="649">
        <v>12.804</v>
      </c>
      <c r="V1707" s="649">
        <v>12.947</v>
      </c>
    </row>
    <row r="1708">
      <c r="A1708" s="649">
        <v>4298.0</v>
      </c>
      <c r="B1708" s="649">
        <v>0.0</v>
      </c>
      <c r="C1708" s="649">
        <v>10.538</v>
      </c>
      <c r="D1708" s="649">
        <v>5.038</v>
      </c>
      <c r="E1708" s="649">
        <v>19.35</v>
      </c>
      <c r="F1708" s="649">
        <v>14.08</v>
      </c>
      <c r="G1708" s="649">
        <v>0.492</v>
      </c>
      <c r="H1708" s="649">
        <v>2.01</v>
      </c>
      <c r="I1708" s="649">
        <v>7.824</v>
      </c>
      <c r="J1708" s="649">
        <v>3.663</v>
      </c>
      <c r="K1708" s="649">
        <v>-1.0</v>
      </c>
      <c r="L1708" s="649">
        <v>-1.0</v>
      </c>
      <c r="M1708" s="649">
        <v>-1.0</v>
      </c>
      <c r="N1708" s="649">
        <v>-1.0</v>
      </c>
      <c r="O1708" s="649">
        <v>1.0</v>
      </c>
      <c r="P1708" s="649">
        <v>-1.0</v>
      </c>
      <c r="Q1708" s="649">
        <v>-1.0</v>
      </c>
      <c r="R1708" s="649">
        <v>1.0</v>
      </c>
      <c r="S1708" s="649">
        <v>-1.0</v>
      </c>
      <c r="T1708" s="649">
        <v>3.696</v>
      </c>
      <c r="U1708" s="649">
        <v>3.696</v>
      </c>
      <c r="V1708" s="649">
        <v>3.686</v>
      </c>
    </row>
    <row r="1709">
      <c r="A1709" s="649">
        <v>4299.0</v>
      </c>
      <c r="B1709" s="649">
        <v>0.0</v>
      </c>
      <c r="C1709" s="649">
        <v>10.538</v>
      </c>
      <c r="D1709" s="649">
        <v>5.038</v>
      </c>
      <c r="E1709" s="649">
        <v>19.35</v>
      </c>
      <c r="F1709" s="649">
        <v>14.08</v>
      </c>
      <c r="G1709" s="649">
        <v>1.191</v>
      </c>
      <c r="H1709" s="649">
        <v>2.01</v>
      </c>
      <c r="I1709" s="649">
        <v>18.786</v>
      </c>
      <c r="J1709" s="649">
        <v>19.029</v>
      </c>
      <c r="K1709" s="649">
        <v>-0.334</v>
      </c>
      <c r="L1709" s="649">
        <v>-1.0</v>
      </c>
      <c r="M1709" s="649">
        <v>-1.0</v>
      </c>
      <c r="N1709" s="649">
        <v>-1.0</v>
      </c>
      <c r="O1709" s="649">
        <v>3.0</v>
      </c>
      <c r="P1709" s="649">
        <v>-1.0</v>
      </c>
      <c r="Q1709" s="649">
        <v>-1.0</v>
      </c>
      <c r="R1709" s="649">
        <v>1.0</v>
      </c>
      <c r="S1709" s="649">
        <v>-1.0</v>
      </c>
      <c r="T1709" s="649">
        <v>19.144</v>
      </c>
      <c r="U1709" s="649">
        <v>19.16</v>
      </c>
      <c r="V1709" s="649">
        <v>19.208</v>
      </c>
    </row>
    <row r="1710">
      <c r="A1710" s="649">
        <v>4300.0</v>
      </c>
      <c r="B1710" s="649">
        <v>0.0</v>
      </c>
      <c r="C1710" s="649">
        <v>10.538</v>
      </c>
      <c r="D1710" s="649">
        <v>5.038</v>
      </c>
      <c r="E1710" s="649">
        <v>19.35</v>
      </c>
      <c r="F1710" s="649">
        <v>17.51</v>
      </c>
      <c r="G1710" s="649">
        <v>3.638</v>
      </c>
      <c r="H1710" s="649">
        <v>1.01</v>
      </c>
      <c r="I1710" s="650" t="s">
        <v>1257</v>
      </c>
      <c r="J1710" s="649">
        <v>-1.001</v>
      </c>
      <c r="K1710" s="649">
        <v>-1.0</v>
      </c>
      <c r="L1710" s="649">
        <v>-1.0</v>
      </c>
      <c r="M1710" s="649">
        <v>-1.0</v>
      </c>
      <c r="N1710" s="649">
        <v>1.0</v>
      </c>
      <c r="O1710" s="649">
        <v>-1.0</v>
      </c>
      <c r="P1710" s="649">
        <v>-1.0</v>
      </c>
      <c r="Q1710" s="649">
        <v>1.0</v>
      </c>
      <c r="R1710" s="650" t="s">
        <v>1258</v>
      </c>
      <c r="U1710" s="651"/>
      <c r="V1710" s="651"/>
    </row>
    <row r="1711">
      <c r="A1711" s="649">
        <v>4301.0</v>
      </c>
      <c r="B1711" s="649">
        <v>0.0</v>
      </c>
      <c r="C1711" s="649">
        <v>10.538</v>
      </c>
      <c r="D1711" s="649">
        <v>5.038</v>
      </c>
      <c r="E1711" s="649">
        <v>19.35</v>
      </c>
      <c r="F1711" s="649">
        <v>17.51</v>
      </c>
      <c r="G1711" s="649">
        <v>3.669</v>
      </c>
      <c r="H1711" s="649">
        <v>1.01</v>
      </c>
      <c r="I1711" s="650" t="s">
        <v>1259</v>
      </c>
      <c r="J1711" s="649">
        <v>-0.994</v>
      </c>
      <c r="K1711" s="649">
        <v>-1.0</v>
      </c>
      <c r="L1711" s="649">
        <v>-1.0</v>
      </c>
      <c r="M1711" s="649">
        <v>-1.0</v>
      </c>
      <c r="N1711" s="649">
        <v>1.0</v>
      </c>
      <c r="O1711" s="649">
        <v>-1.0</v>
      </c>
      <c r="P1711" s="649">
        <v>-1.0</v>
      </c>
      <c r="Q1711" s="649">
        <v>1.0</v>
      </c>
      <c r="R1711" s="650" t="s">
        <v>1260</v>
      </c>
      <c r="U1711" s="651"/>
      <c r="V1711" s="651"/>
    </row>
    <row r="1712">
      <c r="A1712" s="649">
        <v>4302.0</v>
      </c>
      <c r="B1712" s="649">
        <v>0.0</v>
      </c>
      <c r="C1712" s="649">
        <v>10.538</v>
      </c>
      <c r="D1712" s="649">
        <v>5.038</v>
      </c>
      <c r="E1712" s="649">
        <v>19.35</v>
      </c>
      <c r="F1712" s="649">
        <v>17.51</v>
      </c>
      <c r="G1712" s="649">
        <v>3.763</v>
      </c>
      <c r="H1712" s="649">
        <v>1.01</v>
      </c>
      <c r="I1712" s="650" t="s">
        <v>1261</v>
      </c>
      <c r="J1712" s="649">
        <v>-0.995</v>
      </c>
      <c r="K1712" s="649">
        <v>-1.0</v>
      </c>
      <c r="L1712" s="649">
        <v>-1.0</v>
      </c>
      <c r="M1712" s="649">
        <v>-1.0</v>
      </c>
      <c r="N1712" s="649">
        <v>1.0</v>
      </c>
      <c r="O1712" s="649">
        <v>-1.0</v>
      </c>
      <c r="P1712" s="649">
        <v>-1.0</v>
      </c>
      <c r="Q1712" s="649">
        <v>1.0</v>
      </c>
      <c r="R1712" s="650" t="s">
        <v>1262</v>
      </c>
      <c r="U1712" s="651"/>
      <c r="V1712" s="651"/>
    </row>
    <row r="1713">
      <c r="A1713" s="649">
        <v>4303.0</v>
      </c>
      <c r="B1713" s="649">
        <v>0.0</v>
      </c>
      <c r="C1713" s="649">
        <v>10.539</v>
      </c>
      <c r="D1713" s="649">
        <v>5.038</v>
      </c>
      <c r="E1713" s="649">
        <v>19.35</v>
      </c>
      <c r="F1713" s="649">
        <v>17.51</v>
      </c>
      <c r="G1713" s="649">
        <v>4.141</v>
      </c>
      <c r="H1713" s="649">
        <v>1.01</v>
      </c>
      <c r="I1713" s="650" t="s">
        <v>1263</v>
      </c>
      <c r="J1713" s="649">
        <v>-1.001</v>
      </c>
      <c r="K1713" s="649">
        <v>-1.0</v>
      </c>
      <c r="L1713" s="649">
        <v>-1.0</v>
      </c>
      <c r="M1713" s="649">
        <v>-1.0</v>
      </c>
      <c r="N1713" s="649">
        <v>1.0</v>
      </c>
      <c r="O1713" s="649">
        <v>-1.0</v>
      </c>
      <c r="P1713" s="649">
        <v>-1.0</v>
      </c>
      <c r="Q1713" s="649">
        <v>1.0</v>
      </c>
      <c r="R1713" s="650" t="s">
        <v>1264</v>
      </c>
      <c r="U1713" s="651"/>
      <c r="V1713" s="651"/>
    </row>
    <row r="1714">
      <c r="A1714" s="649">
        <v>4304.0</v>
      </c>
      <c r="B1714" s="649">
        <v>0.0</v>
      </c>
      <c r="C1714" s="649">
        <v>10.538</v>
      </c>
      <c r="D1714" s="649">
        <v>5.038</v>
      </c>
      <c r="E1714" s="649">
        <v>19.35</v>
      </c>
      <c r="F1714" s="649">
        <v>17.51</v>
      </c>
      <c r="G1714" s="649">
        <v>1.246</v>
      </c>
      <c r="H1714" s="649">
        <v>1.01</v>
      </c>
      <c r="I1714" s="649">
        <v>28.737</v>
      </c>
      <c r="J1714" s="649">
        <v>34.077</v>
      </c>
      <c r="K1714" s="649">
        <v>-1.001</v>
      </c>
      <c r="L1714" s="649">
        <v>-1.0</v>
      </c>
      <c r="M1714" s="649">
        <v>-1.0</v>
      </c>
      <c r="N1714" s="649">
        <v>-1.0</v>
      </c>
      <c r="O1714" s="649">
        <v>1.0</v>
      </c>
      <c r="P1714" s="649">
        <v>-1.0</v>
      </c>
      <c r="Q1714" s="649">
        <v>-1.0</v>
      </c>
      <c r="R1714" s="649">
        <v>1.0</v>
      </c>
      <c r="S1714" s="649">
        <v>-1.0</v>
      </c>
      <c r="T1714" s="649">
        <v>34.225</v>
      </c>
      <c r="U1714" s="649">
        <v>34.238</v>
      </c>
      <c r="V1714" s="649">
        <v>34.137</v>
      </c>
    </row>
    <row r="1715">
      <c r="A1715" s="649">
        <v>4305.0</v>
      </c>
      <c r="B1715" s="649">
        <v>0.0</v>
      </c>
      <c r="C1715" s="649">
        <v>10.538</v>
      </c>
      <c r="D1715" s="649">
        <v>5.038</v>
      </c>
      <c r="E1715" s="649">
        <v>19.35</v>
      </c>
      <c r="F1715" s="649">
        <v>17.51</v>
      </c>
      <c r="G1715" s="649">
        <v>1.28</v>
      </c>
      <c r="H1715" s="649">
        <v>1.01</v>
      </c>
      <c r="I1715" s="649">
        <v>18.844</v>
      </c>
      <c r="J1715" s="649">
        <v>20.355</v>
      </c>
      <c r="K1715" s="649">
        <v>-0.986</v>
      </c>
      <c r="L1715" s="649">
        <v>-1.0</v>
      </c>
      <c r="M1715" s="649">
        <v>-1.0</v>
      </c>
      <c r="N1715" s="649">
        <v>-1.0</v>
      </c>
      <c r="O1715" s="649">
        <v>1.0</v>
      </c>
      <c r="P1715" s="649">
        <v>-1.0</v>
      </c>
      <c r="Q1715" s="649">
        <v>-1.0</v>
      </c>
      <c r="R1715" s="649">
        <v>1.0</v>
      </c>
      <c r="S1715" s="649">
        <v>-1.0</v>
      </c>
      <c r="T1715" s="649">
        <v>20.5</v>
      </c>
      <c r="U1715" s="649">
        <v>20.505</v>
      </c>
      <c r="V1715" s="649">
        <v>20.555</v>
      </c>
    </row>
    <row r="1716">
      <c r="A1716" s="649">
        <v>4306.0</v>
      </c>
      <c r="B1716" s="649">
        <v>0.0</v>
      </c>
      <c r="C1716" s="649">
        <v>10.539</v>
      </c>
      <c r="D1716" s="649">
        <v>5.038</v>
      </c>
      <c r="E1716" s="649">
        <v>19.35</v>
      </c>
      <c r="F1716" s="649">
        <v>17.51</v>
      </c>
      <c r="G1716" s="649">
        <v>2.435</v>
      </c>
      <c r="H1716" s="649">
        <v>1.01</v>
      </c>
      <c r="I1716" s="649">
        <v>9.772</v>
      </c>
      <c r="J1716" s="649">
        <v>23.478</v>
      </c>
      <c r="K1716" s="649">
        <v>-1.001</v>
      </c>
      <c r="L1716" s="649">
        <v>-1.0</v>
      </c>
      <c r="M1716" s="649">
        <v>-1.0</v>
      </c>
      <c r="N1716" s="649">
        <v>-1.0</v>
      </c>
      <c r="O1716" s="649">
        <v>1.0</v>
      </c>
      <c r="P1716" s="649">
        <v>-1.0</v>
      </c>
      <c r="Q1716" s="649">
        <v>-1.0</v>
      </c>
      <c r="R1716" s="649">
        <v>1.0</v>
      </c>
      <c r="S1716" s="649">
        <v>-1.0</v>
      </c>
      <c r="T1716" s="649">
        <v>23.676</v>
      </c>
      <c r="U1716" s="649">
        <v>23.658</v>
      </c>
      <c r="V1716" s="649">
        <v>23.514</v>
      </c>
    </row>
    <row r="1717">
      <c r="A1717" s="649">
        <v>4308.0</v>
      </c>
      <c r="B1717" s="649">
        <v>0.0</v>
      </c>
      <c r="C1717" s="649">
        <v>10.538</v>
      </c>
      <c r="D1717" s="649">
        <v>5.038</v>
      </c>
      <c r="E1717" s="649">
        <v>19.35</v>
      </c>
      <c r="F1717" s="649">
        <v>17.51</v>
      </c>
      <c r="G1717" s="649">
        <v>0.927</v>
      </c>
      <c r="H1717" s="649">
        <v>1.01</v>
      </c>
      <c r="I1717" s="649">
        <v>37.818</v>
      </c>
      <c r="J1717" s="649">
        <v>34.083</v>
      </c>
      <c r="K1717" s="649">
        <v>-0.487</v>
      </c>
      <c r="L1717" s="649">
        <v>-1.0</v>
      </c>
      <c r="M1717" s="649">
        <v>-1.0</v>
      </c>
      <c r="N1717" s="649">
        <v>-1.0</v>
      </c>
      <c r="O1717" s="649">
        <v>2.0</v>
      </c>
      <c r="P1717" s="649">
        <v>-1.0</v>
      </c>
      <c r="Q1717" s="649">
        <v>-1.0</v>
      </c>
      <c r="R1717" s="649">
        <v>1.0</v>
      </c>
      <c r="S1717" s="649">
        <v>-1.0</v>
      </c>
      <c r="T1717" s="649">
        <v>34.192</v>
      </c>
      <c r="U1717" s="649">
        <v>34.216</v>
      </c>
      <c r="V1717" s="649">
        <v>34.11</v>
      </c>
    </row>
    <row r="1718">
      <c r="A1718" s="649">
        <v>4309.0</v>
      </c>
      <c r="B1718" s="649">
        <v>0.0</v>
      </c>
      <c r="C1718" s="649">
        <v>10.536</v>
      </c>
      <c r="D1718" s="649">
        <v>5.038</v>
      </c>
      <c r="E1718" s="649">
        <v>19.35</v>
      </c>
      <c r="F1718" s="649">
        <v>17.51</v>
      </c>
      <c r="G1718" s="649">
        <v>1.254</v>
      </c>
      <c r="H1718" s="649">
        <v>26.98</v>
      </c>
      <c r="I1718" s="649">
        <v>28.261</v>
      </c>
      <c r="J1718" s="649">
        <v>34.083</v>
      </c>
      <c r="K1718" s="649">
        <v>-1.001</v>
      </c>
      <c r="L1718" s="649">
        <v>-1.0</v>
      </c>
      <c r="M1718" s="649">
        <v>-1.0</v>
      </c>
      <c r="N1718" s="649">
        <v>-1.0</v>
      </c>
      <c r="O1718" s="649">
        <v>1.0</v>
      </c>
      <c r="P1718" s="649">
        <v>-1.0</v>
      </c>
      <c r="Q1718" s="649">
        <v>-1.0</v>
      </c>
      <c r="R1718" s="649">
        <v>1.0</v>
      </c>
      <c r="S1718" s="649">
        <v>-1.0</v>
      </c>
      <c r="T1718" s="649">
        <v>34.26</v>
      </c>
      <c r="U1718" s="649">
        <v>34.266</v>
      </c>
      <c r="V1718" s="649">
        <v>34.133</v>
      </c>
    </row>
    <row r="1719">
      <c r="A1719" s="649">
        <v>4311.0</v>
      </c>
      <c r="B1719" s="649">
        <v>0.0</v>
      </c>
      <c r="C1719" s="649">
        <v>10.536</v>
      </c>
      <c r="D1719" s="649">
        <v>5.038</v>
      </c>
      <c r="E1719" s="649">
        <v>19.35</v>
      </c>
      <c r="F1719" s="649">
        <v>17.51</v>
      </c>
      <c r="G1719" s="649">
        <v>1.201</v>
      </c>
      <c r="H1719" s="649">
        <v>26.98</v>
      </c>
      <c r="I1719" s="649">
        <v>19.445</v>
      </c>
      <c r="J1719" s="649">
        <v>23.346</v>
      </c>
      <c r="K1719" s="649">
        <v>-1.0</v>
      </c>
      <c r="L1719" s="649">
        <v>-1.0</v>
      </c>
      <c r="M1719" s="649">
        <v>-1.0</v>
      </c>
      <c r="N1719" s="649">
        <v>-1.0</v>
      </c>
      <c r="O1719" s="649">
        <v>1.0</v>
      </c>
      <c r="P1719" s="649">
        <v>-1.0</v>
      </c>
      <c r="Q1719" s="649">
        <v>-1.0</v>
      </c>
      <c r="R1719" s="649">
        <v>1.0</v>
      </c>
      <c r="S1719" s="649">
        <v>-1.0</v>
      </c>
      <c r="T1719" s="649">
        <v>23.492</v>
      </c>
      <c r="U1719" s="649">
        <v>23.487</v>
      </c>
      <c r="V1719" s="649">
        <v>23.347</v>
      </c>
    </row>
    <row r="1720">
      <c r="A1720" s="649">
        <v>4312.0</v>
      </c>
      <c r="B1720" s="649">
        <v>0.0</v>
      </c>
      <c r="C1720" s="649">
        <v>10.536</v>
      </c>
      <c r="D1720" s="649">
        <v>5.038</v>
      </c>
      <c r="E1720" s="649">
        <v>19.35</v>
      </c>
      <c r="F1720" s="649">
        <v>17.51</v>
      </c>
      <c r="G1720" s="649">
        <v>3.745</v>
      </c>
      <c r="H1720" s="649">
        <v>2.01</v>
      </c>
      <c r="I1720" s="649">
        <v>18.39</v>
      </c>
      <c r="J1720" s="649">
        <v>59.654</v>
      </c>
      <c r="K1720" s="649">
        <v>-1.0</v>
      </c>
      <c r="L1720" s="649">
        <v>-1.0</v>
      </c>
      <c r="M1720" s="649">
        <v>-1.0</v>
      </c>
      <c r="N1720" s="649">
        <v>-1.0</v>
      </c>
      <c r="O1720" s="649">
        <v>1.0</v>
      </c>
      <c r="P1720" s="649">
        <v>-1.0</v>
      </c>
      <c r="Q1720" s="649">
        <v>-1.0</v>
      </c>
      <c r="R1720" s="649">
        <v>1.0</v>
      </c>
      <c r="S1720" s="649">
        <v>-1.0</v>
      </c>
      <c r="T1720" s="649">
        <v>60.182</v>
      </c>
      <c r="U1720" s="649">
        <v>60.13</v>
      </c>
      <c r="V1720" s="649">
        <v>60.167</v>
      </c>
    </row>
    <row r="1721">
      <c r="A1721" s="649">
        <v>4313.0</v>
      </c>
      <c r="B1721" s="649">
        <v>0.0</v>
      </c>
      <c r="C1721" s="649">
        <v>10.538</v>
      </c>
      <c r="D1721" s="649">
        <v>5.038</v>
      </c>
      <c r="E1721" s="649">
        <v>19.35</v>
      </c>
      <c r="F1721" s="649">
        <v>17.51</v>
      </c>
      <c r="G1721" s="649">
        <v>3.738</v>
      </c>
      <c r="H1721" s="649">
        <v>2.01</v>
      </c>
      <c r="I1721" s="649">
        <v>19.152</v>
      </c>
      <c r="J1721" s="649">
        <v>68.329</v>
      </c>
      <c r="K1721" s="649">
        <v>-0.995</v>
      </c>
      <c r="L1721" s="649">
        <v>-1.0</v>
      </c>
      <c r="M1721" s="649">
        <v>-1.0</v>
      </c>
      <c r="N1721" s="649">
        <v>-1.0</v>
      </c>
      <c r="O1721" s="649">
        <v>1.0</v>
      </c>
      <c r="P1721" s="649">
        <v>-1.0</v>
      </c>
      <c r="Q1721" s="649">
        <v>-1.0</v>
      </c>
      <c r="R1721" s="649">
        <v>1.0</v>
      </c>
      <c r="S1721" s="649">
        <v>-1.0</v>
      </c>
      <c r="T1721" s="649">
        <v>68.386</v>
      </c>
      <c r="U1721" s="649">
        <v>68.367</v>
      </c>
      <c r="V1721" s="649">
        <v>68.498</v>
      </c>
    </row>
    <row r="1722">
      <c r="A1722" s="649">
        <v>4314.0</v>
      </c>
      <c r="B1722" s="649">
        <v>0.0</v>
      </c>
      <c r="C1722" s="649">
        <v>10.538</v>
      </c>
      <c r="D1722" s="649">
        <v>5.038</v>
      </c>
      <c r="E1722" s="649">
        <v>19.35</v>
      </c>
      <c r="F1722" s="649">
        <v>17.51</v>
      </c>
      <c r="G1722" s="649">
        <v>4.534</v>
      </c>
      <c r="H1722" s="649">
        <v>2.01</v>
      </c>
      <c r="I1722" s="649">
        <v>18.485</v>
      </c>
      <c r="J1722" s="649">
        <v>66.458</v>
      </c>
      <c r="K1722" s="649">
        <v>-0.999</v>
      </c>
      <c r="L1722" s="649">
        <v>-1.0</v>
      </c>
      <c r="M1722" s="649">
        <v>-1.0</v>
      </c>
      <c r="N1722" s="649">
        <v>-1.0</v>
      </c>
      <c r="O1722" s="649">
        <v>1.0</v>
      </c>
      <c r="P1722" s="649">
        <v>-1.0</v>
      </c>
      <c r="Q1722" s="649">
        <v>-1.0</v>
      </c>
      <c r="R1722" s="649">
        <v>1.0</v>
      </c>
      <c r="S1722" s="649">
        <v>-1.0</v>
      </c>
      <c r="T1722" s="649">
        <v>67.128</v>
      </c>
      <c r="U1722" s="649">
        <v>67.079</v>
      </c>
      <c r="V1722" s="649">
        <v>67.413</v>
      </c>
    </row>
    <row r="1723">
      <c r="A1723" s="649">
        <v>4315.0</v>
      </c>
      <c r="B1723" s="649">
        <v>0.0</v>
      </c>
      <c r="C1723" s="649">
        <v>10.538</v>
      </c>
      <c r="D1723" s="649">
        <v>5.038</v>
      </c>
      <c r="E1723" s="649">
        <v>19.35</v>
      </c>
      <c r="F1723" s="649">
        <v>17.51</v>
      </c>
      <c r="G1723" s="649">
        <v>4.921</v>
      </c>
      <c r="H1723" s="649">
        <v>2.01</v>
      </c>
      <c r="I1723" s="649">
        <v>18.497</v>
      </c>
      <c r="J1723" s="649">
        <v>61.732</v>
      </c>
      <c r="K1723" s="649">
        <v>-0.993</v>
      </c>
      <c r="L1723" s="649">
        <v>-1.0</v>
      </c>
      <c r="M1723" s="649">
        <v>-1.0</v>
      </c>
      <c r="N1723" s="649">
        <v>-1.0</v>
      </c>
      <c r="O1723" s="649">
        <v>1.0</v>
      </c>
      <c r="P1723" s="649">
        <v>-1.0</v>
      </c>
      <c r="Q1723" s="649">
        <v>-1.0</v>
      </c>
      <c r="R1723" s="649">
        <v>1.0</v>
      </c>
      <c r="S1723" s="649">
        <v>-1.0</v>
      </c>
      <c r="T1723" s="649">
        <v>62.524</v>
      </c>
      <c r="U1723" s="649">
        <v>62.465</v>
      </c>
      <c r="V1723" s="649">
        <v>63.337</v>
      </c>
    </row>
    <row r="1724">
      <c r="A1724" s="649">
        <v>4316.0</v>
      </c>
      <c r="B1724" s="649">
        <v>0.0</v>
      </c>
      <c r="C1724" s="649">
        <v>10.538</v>
      </c>
      <c r="D1724" s="649">
        <v>5.038</v>
      </c>
      <c r="E1724" s="649">
        <v>19.35</v>
      </c>
      <c r="F1724" s="649">
        <v>17.51</v>
      </c>
      <c r="G1724" s="649">
        <v>3.703</v>
      </c>
      <c r="H1724" s="649">
        <v>2.01</v>
      </c>
      <c r="I1724" s="649">
        <v>18.975</v>
      </c>
      <c r="J1724" s="649">
        <v>65.926</v>
      </c>
      <c r="K1724" s="649">
        <v>-0.996</v>
      </c>
      <c r="L1724" s="649">
        <v>-1.0</v>
      </c>
      <c r="M1724" s="649">
        <v>-1.0</v>
      </c>
      <c r="N1724" s="649">
        <v>-1.0</v>
      </c>
      <c r="O1724" s="649">
        <v>1.0</v>
      </c>
      <c r="P1724" s="649">
        <v>-1.0</v>
      </c>
      <c r="Q1724" s="649">
        <v>-1.0</v>
      </c>
      <c r="R1724" s="649">
        <v>1.0</v>
      </c>
      <c r="S1724" s="649">
        <v>-1.0</v>
      </c>
      <c r="T1724" s="649">
        <v>66.45</v>
      </c>
      <c r="U1724" s="649">
        <v>66.373</v>
      </c>
      <c r="V1724" s="649">
        <v>66.162</v>
      </c>
    </row>
    <row r="1725">
      <c r="A1725" s="649">
        <v>4317.0</v>
      </c>
      <c r="B1725" s="649">
        <v>0.0</v>
      </c>
      <c r="C1725" s="649">
        <v>10.538</v>
      </c>
      <c r="D1725" s="649">
        <v>5.038</v>
      </c>
      <c r="E1725" s="649">
        <v>19.35</v>
      </c>
      <c r="F1725" s="649">
        <v>17.51</v>
      </c>
      <c r="G1725" s="649">
        <v>3.762</v>
      </c>
      <c r="H1725" s="649">
        <v>2.01</v>
      </c>
      <c r="I1725" s="649">
        <v>19.166</v>
      </c>
      <c r="J1725" s="649">
        <v>66.018</v>
      </c>
      <c r="K1725" s="649">
        <v>-0.994</v>
      </c>
      <c r="L1725" s="649">
        <v>-1.0</v>
      </c>
      <c r="M1725" s="649">
        <v>-1.0</v>
      </c>
      <c r="N1725" s="649">
        <v>-1.0</v>
      </c>
      <c r="O1725" s="649">
        <v>1.0</v>
      </c>
      <c r="P1725" s="649">
        <v>-1.0</v>
      </c>
      <c r="Q1725" s="649">
        <v>-1.0</v>
      </c>
      <c r="R1725" s="649">
        <v>1.0</v>
      </c>
      <c r="S1725" s="649">
        <v>-1.0</v>
      </c>
      <c r="T1725" s="649">
        <v>66.567</v>
      </c>
      <c r="U1725" s="649">
        <v>66.495</v>
      </c>
      <c r="V1725" s="649">
        <v>66.34</v>
      </c>
    </row>
    <row r="1726">
      <c r="A1726" s="649">
        <v>4318.0</v>
      </c>
      <c r="B1726" s="649">
        <v>0.0</v>
      </c>
      <c r="C1726" s="649">
        <v>10.538</v>
      </c>
      <c r="D1726" s="649">
        <v>5.038</v>
      </c>
      <c r="E1726" s="649">
        <v>19.35</v>
      </c>
      <c r="F1726" s="649">
        <v>17.51</v>
      </c>
      <c r="G1726" s="649">
        <v>3.863</v>
      </c>
      <c r="H1726" s="649">
        <v>2.01</v>
      </c>
      <c r="I1726" s="649">
        <v>18.823</v>
      </c>
      <c r="J1726" s="649">
        <v>63.069</v>
      </c>
      <c r="K1726" s="649">
        <v>-1.0</v>
      </c>
      <c r="L1726" s="649">
        <v>-1.0</v>
      </c>
      <c r="M1726" s="649">
        <v>-1.0</v>
      </c>
      <c r="N1726" s="649">
        <v>-1.0</v>
      </c>
      <c r="O1726" s="649">
        <v>1.0</v>
      </c>
      <c r="P1726" s="649">
        <v>-1.0</v>
      </c>
      <c r="Q1726" s="649">
        <v>-1.0</v>
      </c>
      <c r="R1726" s="649">
        <v>1.0</v>
      </c>
      <c r="S1726" s="649">
        <v>-1.0</v>
      </c>
      <c r="T1726" s="649">
        <v>63.623</v>
      </c>
      <c r="U1726" s="649">
        <v>63.557</v>
      </c>
      <c r="V1726" s="649">
        <v>63.587</v>
      </c>
    </row>
    <row r="1727">
      <c r="A1727" s="649">
        <v>4319.0</v>
      </c>
      <c r="B1727" s="649">
        <v>0.0</v>
      </c>
      <c r="C1727" s="649">
        <v>10.538</v>
      </c>
      <c r="D1727" s="649">
        <v>5.038</v>
      </c>
      <c r="E1727" s="649">
        <v>19.35</v>
      </c>
      <c r="F1727" s="649">
        <v>17.51</v>
      </c>
      <c r="G1727" s="649">
        <v>4.119</v>
      </c>
      <c r="H1727" s="649">
        <v>2.01</v>
      </c>
      <c r="I1727" s="649">
        <v>19.178</v>
      </c>
      <c r="J1727" s="649">
        <v>64.11</v>
      </c>
      <c r="K1727" s="649">
        <v>-0.993</v>
      </c>
      <c r="L1727" s="649">
        <v>-1.0</v>
      </c>
      <c r="M1727" s="649">
        <v>-1.0</v>
      </c>
      <c r="N1727" s="649">
        <v>-1.0</v>
      </c>
      <c r="O1727" s="649">
        <v>1.0</v>
      </c>
      <c r="P1727" s="649">
        <v>-1.0</v>
      </c>
      <c r="Q1727" s="649">
        <v>-1.0</v>
      </c>
      <c r="R1727" s="649">
        <v>1.0</v>
      </c>
      <c r="S1727" s="649">
        <v>-1.0</v>
      </c>
      <c r="T1727" s="649">
        <v>64.7</v>
      </c>
      <c r="U1727" s="649">
        <v>64.647</v>
      </c>
      <c r="V1727" s="649">
        <v>64.884</v>
      </c>
    </row>
    <row r="1728">
      <c r="A1728" s="649">
        <v>4320.0</v>
      </c>
      <c r="B1728" s="649">
        <v>0.0</v>
      </c>
      <c r="C1728" s="649">
        <v>10.538</v>
      </c>
      <c r="D1728" s="649">
        <v>5.038</v>
      </c>
      <c r="E1728" s="649">
        <v>19.35</v>
      </c>
      <c r="F1728" s="649">
        <v>17.51</v>
      </c>
      <c r="G1728" s="649">
        <v>1.299</v>
      </c>
      <c r="H1728" s="649">
        <v>2.01</v>
      </c>
      <c r="I1728" s="649">
        <v>14.63</v>
      </c>
      <c r="J1728" s="649">
        <v>19.008</v>
      </c>
      <c r="K1728" s="649">
        <v>-1.001</v>
      </c>
      <c r="L1728" s="649">
        <v>-1.0</v>
      </c>
      <c r="M1728" s="649">
        <v>-1.0</v>
      </c>
      <c r="N1728" s="649">
        <v>-1.0</v>
      </c>
      <c r="O1728" s="649">
        <v>1.0</v>
      </c>
      <c r="P1728" s="649">
        <v>-1.0</v>
      </c>
      <c r="Q1728" s="649">
        <v>-1.0</v>
      </c>
      <c r="R1728" s="649">
        <v>1.0</v>
      </c>
      <c r="S1728" s="649">
        <v>-1.0</v>
      </c>
      <c r="T1728" s="649">
        <v>19.186</v>
      </c>
      <c r="U1728" s="649">
        <v>19.165</v>
      </c>
      <c r="V1728" s="649">
        <v>19.009</v>
      </c>
    </row>
    <row r="1729">
      <c r="A1729" s="649">
        <v>4321.0</v>
      </c>
      <c r="B1729" s="649">
        <v>0.0</v>
      </c>
      <c r="C1729" s="649">
        <v>10.537</v>
      </c>
      <c r="D1729" s="649">
        <v>5.038</v>
      </c>
      <c r="E1729" s="649">
        <v>19.35</v>
      </c>
      <c r="F1729" s="649">
        <v>17.51</v>
      </c>
      <c r="G1729" s="649">
        <v>1.812</v>
      </c>
      <c r="H1729" s="649">
        <v>2.01</v>
      </c>
      <c r="I1729" s="649">
        <v>11.726</v>
      </c>
      <c r="J1729" s="649">
        <v>21.155</v>
      </c>
      <c r="K1729" s="649">
        <v>-1.001</v>
      </c>
      <c r="L1729" s="649">
        <v>-1.0</v>
      </c>
      <c r="M1729" s="649">
        <v>-1.0</v>
      </c>
      <c r="N1729" s="649">
        <v>-1.0</v>
      </c>
      <c r="O1729" s="649">
        <v>1.0</v>
      </c>
      <c r="P1729" s="649">
        <v>-1.0</v>
      </c>
      <c r="Q1729" s="649">
        <v>-1.0</v>
      </c>
      <c r="R1729" s="649">
        <v>1.0</v>
      </c>
      <c r="S1729" s="649">
        <v>-1.0</v>
      </c>
      <c r="T1729" s="649">
        <v>21.302</v>
      </c>
      <c r="U1729" s="649">
        <v>21.276</v>
      </c>
      <c r="V1729" s="649">
        <v>21.165</v>
      </c>
    </row>
    <row r="1730">
      <c r="A1730" s="649">
        <v>4323.0</v>
      </c>
      <c r="B1730" s="649">
        <v>0.0</v>
      </c>
      <c r="C1730" s="649">
        <v>10.539</v>
      </c>
      <c r="D1730" s="649">
        <v>5.038</v>
      </c>
      <c r="E1730" s="649">
        <v>19.35</v>
      </c>
      <c r="F1730" s="649">
        <v>17.51</v>
      </c>
      <c r="G1730" s="649">
        <v>2.545</v>
      </c>
      <c r="H1730" s="649">
        <v>2.01</v>
      </c>
      <c r="I1730" s="649">
        <v>7.855</v>
      </c>
      <c r="J1730" s="649">
        <v>19.725</v>
      </c>
      <c r="K1730" s="649">
        <v>-1.001</v>
      </c>
      <c r="L1730" s="649">
        <v>-1.0</v>
      </c>
      <c r="M1730" s="649">
        <v>-1.0</v>
      </c>
      <c r="N1730" s="649">
        <v>-1.0</v>
      </c>
      <c r="O1730" s="649">
        <v>1.0</v>
      </c>
      <c r="P1730" s="649">
        <v>-1.0</v>
      </c>
      <c r="Q1730" s="649">
        <v>-1.0</v>
      </c>
      <c r="R1730" s="649">
        <v>1.0</v>
      </c>
      <c r="S1730" s="649">
        <v>-1.0</v>
      </c>
      <c r="T1730" s="649">
        <v>19.948</v>
      </c>
      <c r="U1730" s="649">
        <v>19.917</v>
      </c>
      <c r="V1730" s="649">
        <v>19.76</v>
      </c>
    </row>
    <row r="1731">
      <c r="A1731" s="649">
        <v>4324.0</v>
      </c>
      <c r="B1731" s="649">
        <v>0.0</v>
      </c>
      <c r="C1731" s="649">
        <v>10.538</v>
      </c>
      <c r="D1731" s="649">
        <v>5.038</v>
      </c>
      <c r="E1731" s="649">
        <v>19.35</v>
      </c>
      <c r="F1731" s="649">
        <v>17.51</v>
      </c>
      <c r="G1731" s="649">
        <v>1.011</v>
      </c>
      <c r="H1731" s="649">
        <v>2.01</v>
      </c>
      <c r="I1731" s="649">
        <v>18.956</v>
      </c>
      <c r="J1731" s="649">
        <v>18.236</v>
      </c>
      <c r="K1731" s="649">
        <v>-0.333</v>
      </c>
      <c r="L1731" s="649">
        <v>-1.0</v>
      </c>
      <c r="M1731" s="649">
        <v>-1.0</v>
      </c>
      <c r="N1731" s="649">
        <v>-1.0</v>
      </c>
      <c r="O1731" s="649">
        <v>3.0</v>
      </c>
      <c r="P1731" s="649">
        <v>-1.0</v>
      </c>
      <c r="Q1731" s="649">
        <v>-1.0</v>
      </c>
      <c r="R1731" s="649">
        <v>1.0</v>
      </c>
      <c r="S1731" s="649">
        <v>-1.0</v>
      </c>
      <c r="T1731" s="649">
        <v>18.408</v>
      </c>
      <c r="U1731" s="649">
        <v>18.391</v>
      </c>
      <c r="V1731" s="649">
        <v>18.288</v>
      </c>
    </row>
    <row r="1732">
      <c r="A1732" s="649">
        <v>4325.0</v>
      </c>
      <c r="B1732" s="649">
        <v>0.0</v>
      </c>
      <c r="C1732" s="649">
        <v>10.538</v>
      </c>
      <c r="D1732" s="649">
        <v>5.038</v>
      </c>
      <c r="E1732" s="649">
        <v>19.35</v>
      </c>
      <c r="F1732" s="649">
        <v>14.08</v>
      </c>
      <c r="G1732" s="649">
        <v>3.785</v>
      </c>
      <c r="H1732" s="649">
        <v>1.01</v>
      </c>
      <c r="I1732" s="650" t="s">
        <v>1265</v>
      </c>
      <c r="J1732" s="649">
        <v>-1.0</v>
      </c>
      <c r="K1732" s="649">
        <v>-1.0</v>
      </c>
      <c r="L1732" s="649">
        <v>-1.0</v>
      </c>
      <c r="M1732" s="649">
        <v>-1.0</v>
      </c>
      <c r="N1732" s="649">
        <v>1.0</v>
      </c>
      <c r="O1732" s="649">
        <v>-1.0</v>
      </c>
      <c r="P1732" s="649">
        <v>-1.0</v>
      </c>
      <c r="Q1732" s="649">
        <v>1.0</v>
      </c>
      <c r="R1732" s="650" t="s">
        <v>1266</v>
      </c>
      <c r="U1732" s="651"/>
      <c r="V1732" s="651"/>
    </row>
    <row r="1733">
      <c r="A1733" s="649">
        <v>4328.0</v>
      </c>
      <c r="B1733" s="649">
        <v>0.0</v>
      </c>
      <c r="C1733" s="649">
        <v>10.538</v>
      </c>
      <c r="D1733" s="649">
        <v>5.038</v>
      </c>
      <c r="E1733" s="649">
        <v>19.35</v>
      </c>
      <c r="F1733" s="649">
        <v>14.08</v>
      </c>
      <c r="G1733" s="649">
        <v>1.986</v>
      </c>
      <c r="H1733" s="649">
        <v>1.01</v>
      </c>
      <c r="I1733" s="649">
        <v>36.961</v>
      </c>
      <c r="J1733" s="649">
        <v>68.142</v>
      </c>
      <c r="K1733" s="649">
        <v>-1.001</v>
      </c>
      <c r="L1733" s="649">
        <v>-1.0</v>
      </c>
      <c r="M1733" s="649">
        <v>-1.0</v>
      </c>
      <c r="N1733" s="649">
        <v>-1.0</v>
      </c>
      <c r="O1733" s="649">
        <v>1.0</v>
      </c>
      <c r="P1733" s="649">
        <v>-1.0</v>
      </c>
      <c r="Q1733" s="649">
        <v>-1.0</v>
      </c>
      <c r="R1733" s="649">
        <v>1.0</v>
      </c>
      <c r="S1733" s="649">
        <v>-1.0</v>
      </c>
      <c r="T1733" s="649">
        <v>68.616</v>
      </c>
      <c r="U1733" s="649">
        <v>68.624</v>
      </c>
      <c r="V1733" s="649">
        <v>68.29</v>
      </c>
    </row>
    <row r="1734">
      <c r="A1734" s="649">
        <v>4329.0</v>
      </c>
      <c r="B1734" s="649">
        <v>0.0</v>
      </c>
      <c r="C1734" s="649">
        <v>10.538</v>
      </c>
      <c r="D1734" s="649">
        <v>5.038</v>
      </c>
      <c r="E1734" s="649">
        <v>19.35</v>
      </c>
      <c r="F1734" s="649">
        <v>14.08</v>
      </c>
      <c r="G1734" s="649">
        <v>3.94</v>
      </c>
      <c r="H1734" s="649">
        <v>1.01</v>
      </c>
      <c r="I1734" s="650" t="s">
        <v>1267</v>
      </c>
      <c r="J1734" s="649">
        <v>-1.0</v>
      </c>
      <c r="K1734" s="649">
        <v>-1.0</v>
      </c>
      <c r="L1734" s="649">
        <v>-1.0</v>
      </c>
      <c r="M1734" s="649">
        <v>-1.0</v>
      </c>
      <c r="N1734" s="649">
        <v>1.0</v>
      </c>
      <c r="O1734" s="649">
        <v>-1.0</v>
      </c>
      <c r="P1734" s="649">
        <v>-1.0</v>
      </c>
      <c r="Q1734" s="649">
        <v>1.0</v>
      </c>
      <c r="R1734" s="650" t="s">
        <v>1268</v>
      </c>
      <c r="U1734" s="651"/>
      <c r="V1734" s="651"/>
    </row>
    <row r="1735">
      <c r="A1735" s="649">
        <v>4330.0</v>
      </c>
      <c r="B1735" s="649">
        <v>0.0</v>
      </c>
      <c r="C1735" s="649">
        <v>10.538</v>
      </c>
      <c r="D1735" s="649">
        <v>5.038</v>
      </c>
      <c r="E1735" s="649">
        <v>19.35</v>
      </c>
      <c r="F1735" s="649">
        <v>14.08</v>
      </c>
      <c r="G1735" s="649">
        <v>3.792</v>
      </c>
      <c r="H1735" s="649">
        <v>1.01</v>
      </c>
      <c r="I1735" s="650" t="s">
        <v>1269</v>
      </c>
      <c r="J1735" s="649">
        <v>-0.993</v>
      </c>
      <c r="K1735" s="649">
        <v>-1.0</v>
      </c>
      <c r="L1735" s="649">
        <v>-1.0</v>
      </c>
      <c r="M1735" s="649">
        <v>-1.0</v>
      </c>
      <c r="N1735" s="649">
        <v>1.0</v>
      </c>
      <c r="O1735" s="649">
        <v>-1.0</v>
      </c>
      <c r="P1735" s="649">
        <v>-1.0</v>
      </c>
      <c r="Q1735" s="649">
        <v>1.0</v>
      </c>
      <c r="R1735" s="650" t="s">
        <v>1270</v>
      </c>
      <c r="U1735" s="651"/>
      <c r="V1735" s="651"/>
    </row>
    <row r="1736">
      <c r="A1736" s="649">
        <v>4331.0</v>
      </c>
      <c r="B1736" s="649">
        <v>0.0</v>
      </c>
      <c r="C1736" s="649">
        <v>10.538</v>
      </c>
      <c r="D1736" s="649">
        <v>5.038</v>
      </c>
      <c r="E1736" s="649">
        <v>19.35</v>
      </c>
      <c r="F1736" s="649">
        <v>14.08</v>
      </c>
      <c r="G1736" s="649">
        <v>1.413</v>
      </c>
      <c r="H1736" s="649">
        <v>1.01</v>
      </c>
      <c r="I1736" s="649">
        <v>28.323</v>
      </c>
      <c r="J1736" s="649">
        <v>33.141</v>
      </c>
      <c r="K1736" s="649">
        <v>-1.002</v>
      </c>
      <c r="L1736" s="649">
        <v>-1.0</v>
      </c>
      <c r="M1736" s="649">
        <v>-1.0</v>
      </c>
      <c r="N1736" s="649">
        <v>-1.0</v>
      </c>
      <c r="O1736" s="649">
        <v>1.0</v>
      </c>
      <c r="P1736" s="649">
        <v>-1.0</v>
      </c>
      <c r="Q1736" s="649">
        <v>-1.0</v>
      </c>
      <c r="R1736" s="649">
        <v>1.0</v>
      </c>
      <c r="S1736" s="649">
        <v>-1.0</v>
      </c>
      <c r="T1736" s="649">
        <v>33.416</v>
      </c>
      <c r="U1736" s="649">
        <v>33.395</v>
      </c>
      <c r="V1736" s="649">
        <v>33.385</v>
      </c>
    </row>
    <row r="1737">
      <c r="A1737" s="649">
        <v>4332.0</v>
      </c>
      <c r="B1737" s="649">
        <v>0.0</v>
      </c>
      <c r="C1737" s="649">
        <v>10.538</v>
      </c>
      <c r="D1737" s="649">
        <v>5.038</v>
      </c>
      <c r="E1737" s="649">
        <v>19.35</v>
      </c>
      <c r="F1737" s="649">
        <v>14.08</v>
      </c>
      <c r="G1737" s="649">
        <v>2.01</v>
      </c>
      <c r="H1737" s="649">
        <v>1.01</v>
      </c>
      <c r="I1737" s="649">
        <v>18.652</v>
      </c>
      <c r="J1737" s="649">
        <v>34.038</v>
      </c>
      <c r="K1737" s="649">
        <v>-1.001</v>
      </c>
      <c r="L1737" s="649">
        <v>-1.0</v>
      </c>
      <c r="M1737" s="649">
        <v>-1.0</v>
      </c>
      <c r="N1737" s="649">
        <v>-1.0</v>
      </c>
      <c r="O1737" s="649">
        <v>1.0</v>
      </c>
      <c r="P1737" s="649">
        <v>-1.0</v>
      </c>
      <c r="Q1737" s="649">
        <v>-1.0</v>
      </c>
      <c r="R1737" s="649">
        <v>1.0</v>
      </c>
      <c r="S1737" s="649">
        <v>-1.0</v>
      </c>
      <c r="T1737" s="649">
        <v>34.383</v>
      </c>
      <c r="U1737" s="649">
        <v>34.345</v>
      </c>
      <c r="V1737" s="649">
        <v>34.227</v>
      </c>
    </row>
    <row r="1738">
      <c r="A1738" s="649">
        <v>4333.0</v>
      </c>
      <c r="B1738" s="649">
        <v>0.0</v>
      </c>
      <c r="C1738" s="649">
        <v>10.538</v>
      </c>
      <c r="D1738" s="649">
        <v>5.038</v>
      </c>
      <c r="E1738" s="649">
        <v>19.35</v>
      </c>
      <c r="F1738" s="649">
        <v>14.08</v>
      </c>
      <c r="G1738" s="649">
        <v>2.448</v>
      </c>
      <c r="H1738" s="649">
        <v>1.01</v>
      </c>
      <c r="I1738" s="649">
        <v>9.79</v>
      </c>
      <c r="J1738" s="649">
        <v>23.183</v>
      </c>
      <c r="K1738" s="649">
        <v>-1.0</v>
      </c>
      <c r="L1738" s="649">
        <v>-1.0</v>
      </c>
      <c r="M1738" s="649">
        <v>-1.0</v>
      </c>
      <c r="N1738" s="649">
        <v>-1.0</v>
      </c>
      <c r="O1738" s="649">
        <v>1.0</v>
      </c>
      <c r="P1738" s="649">
        <v>-1.0</v>
      </c>
      <c r="Q1738" s="649">
        <v>-1.0</v>
      </c>
      <c r="R1738" s="649">
        <v>1.0</v>
      </c>
      <c r="S1738" s="649">
        <v>-1.0</v>
      </c>
      <c r="T1738" s="649">
        <v>23.455</v>
      </c>
      <c r="U1738" s="649">
        <v>23.416</v>
      </c>
      <c r="V1738" s="649">
        <v>23.265</v>
      </c>
    </row>
    <row r="1739">
      <c r="A1739" s="649">
        <v>4334.0</v>
      </c>
      <c r="B1739" s="649">
        <v>0.0</v>
      </c>
      <c r="C1739" s="649">
        <v>10.539</v>
      </c>
      <c r="D1739" s="649">
        <v>5.038</v>
      </c>
      <c r="E1739" s="649">
        <v>19.35</v>
      </c>
      <c r="F1739" s="649">
        <v>14.08</v>
      </c>
      <c r="G1739" s="649">
        <v>1.043</v>
      </c>
      <c r="H1739" s="649">
        <v>1.01</v>
      </c>
      <c r="I1739" s="649">
        <v>37.096</v>
      </c>
      <c r="J1739" s="649">
        <v>34.669</v>
      </c>
      <c r="K1739" s="649">
        <v>-0.499</v>
      </c>
      <c r="L1739" s="649">
        <v>-1.0</v>
      </c>
      <c r="M1739" s="649">
        <v>-1.0</v>
      </c>
      <c r="N1739" s="649">
        <v>-1.0</v>
      </c>
      <c r="O1739" s="649">
        <v>2.0</v>
      </c>
      <c r="P1739" s="649">
        <v>-1.0</v>
      </c>
      <c r="Q1739" s="649">
        <v>-1.0</v>
      </c>
      <c r="R1739" s="649">
        <v>1.0</v>
      </c>
      <c r="S1739" s="649">
        <v>-1.0</v>
      </c>
      <c r="T1739" s="649">
        <v>34.849</v>
      </c>
      <c r="U1739" s="649">
        <v>34.845</v>
      </c>
      <c r="V1739" s="649">
        <v>34.777</v>
      </c>
    </row>
    <row r="1740">
      <c r="A1740" s="649">
        <v>4335.0</v>
      </c>
      <c r="B1740" s="649">
        <v>0.0</v>
      </c>
      <c r="C1740" s="649">
        <v>10.539</v>
      </c>
      <c r="D1740" s="649">
        <v>5.038</v>
      </c>
      <c r="E1740" s="649">
        <v>19.35</v>
      </c>
      <c r="F1740" s="649">
        <v>14.08</v>
      </c>
      <c r="G1740" s="649">
        <v>1.433</v>
      </c>
      <c r="H1740" s="649">
        <v>26.98</v>
      </c>
      <c r="I1740" s="649">
        <v>25.018</v>
      </c>
      <c r="J1740" s="649">
        <v>26.746</v>
      </c>
      <c r="K1740" s="649">
        <v>-1.001</v>
      </c>
      <c r="L1740" s="649">
        <v>-1.0</v>
      </c>
      <c r="M1740" s="649">
        <v>-1.0</v>
      </c>
      <c r="N1740" s="649">
        <v>-1.0</v>
      </c>
      <c r="O1740" s="649">
        <v>1.0</v>
      </c>
      <c r="P1740" s="649">
        <v>-1.0</v>
      </c>
      <c r="Q1740" s="649">
        <v>-1.0</v>
      </c>
      <c r="R1740" s="649">
        <v>1.0</v>
      </c>
      <c r="S1740" s="649">
        <v>-1.0</v>
      </c>
      <c r="T1740" s="649">
        <v>27.035</v>
      </c>
      <c r="U1740" s="649">
        <v>27.019</v>
      </c>
      <c r="V1740" s="649">
        <v>27.114</v>
      </c>
    </row>
    <row r="1741">
      <c r="A1741" s="649">
        <v>4336.0</v>
      </c>
      <c r="B1741" s="649">
        <v>0.0</v>
      </c>
      <c r="C1741" s="649">
        <v>10.54</v>
      </c>
      <c r="D1741" s="649">
        <v>5.038</v>
      </c>
      <c r="E1741" s="649">
        <v>19.35</v>
      </c>
      <c r="F1741" s="649">
        <v>14.08</v>
      </c>
      <c r="G1741" s="649">
        <v>1.276</v>
      </c>
      <c r="H1741" s="649">
        <v>26.98</v>
      </c>
      <c r="I1741" s="649">
        <v>18.273</v>
      </c>
      <c r="J1741" s="649">
        <v>18.908</v>
      </c>
      <c r="K1741" s="649">
        <v>-1.001</v>
      </c>
      <c r="L1741" s="649">
        <v>-1.0</v>
      </c>
      <c r="M1741" s="649">
        <v>-1.0</v>
      </c>
      <c r="N1741" s="649">
        <v>-1.0</v>
      </c>
      <c r="O1741" s="649">
        <v>1.0</v>
      </c>
      <c r="P1741" s="649">
        <v>-1.0</v>
      </c>
      <c r="Q1741" s="649">
        <v>-1.0</v>
      </c>
      <c r="R1741" s="649">
        <v>1.0</v>
      </c>
      <c r="S1741" s="649">
        <v>-1.0</v>
      </c>
      <c r="T1741" s="649">
        <v>19.154</v>
      </c>
      <c r="U1741" s="649">
        <v>19.137</v>
      </c>
      <c r="V1741" s="649">
        <v>19.149</v>
      </c>
    </row>
    <row r="1742">
      <c r="A1742" s="649">
        <v>4337.0</v>
      </c>
      <c r="B1742" s="649">
        <v>0.0</v>
      </c>
      <c r="C1742" s="649">
        <v>10.538</v>
      </c>
      <c r="D1742" s="649">
        <v>5.038</v>
      </c>
      <c r="E1742" s="649">
        <v>19.35</v>
      </c>
      <c r="F1742" s="649">
        <v>14.08</v>
      </c>
      <c r="G1742" s="649">
        <v>3.836</v>
      </c>
      <c r="H1742" s="649">
        <v>2.01</v>
      </c>
      <c r="I1742" s="649">
        <v>18.771</v>
      </c>
      <c r="J1742" s="649">
        <v>63.139</v>
      </c>
      <c r="K1742" s="649">
        <v>-0.998</v>
      </c>
      <c r="L1742" s="649">
        <v>-1.0</v>
      </c>
      <c r="M1742" s="649">
        <v>-1.0</v>
      </c>
      <c r="N1742" s="649">
        <v>-1.0</v>
      </c>
      <c r="O1742" s="649">
        <v>1.0</v>
      </c>
      <c r="P1742" s="649">
        <v>-1.0</v>
      </c>
      <c r="Q1742" s="649">
        <v>-1.0</v>
      </c>
      <c r="R1742" s="649">
        <v>1.0</v>
      </c>
      <c r="S1742" s="649">
        <v>-1.0</v>
      </c>
      <c r="T1742" s="649">
        <v>63.813</v>
      </c>
      <c r="U1742" s="649">
        <v>63.735</v>
      </c>
      <c r="V1742" s="649">
        <v>63.616</v>
      </c>
    </row>
    <row r="1743">
      <c r="A1743" s="649">
        <v>4339.0</v>
      </c>
      <c r="B1743" s="649">
        <v>0.0</v>
      </c>
      <c r="C1743" s="649">
        <v>10.538</v>
      </c>
      <c r="D1743" s="649">
        <v>5.038</v>
      </c>
      <c r="E1743" s="649">
        <v>19.35</v>
      </c>
      <c r="F1743" s="649">
        <v>14.08</v>
      </c>
      <c r="G1743" s="649">
        <v>3.669</v>
      </c>
      <c r="H1743" s="649">
        <v>2.01</v>
      </c>
      <c r="I1743" s="649">
        <v>19.001</v>
      </c>
      <c r="J1743" s="649">
        <v>66.257</v>
      </c>
      <c r="K1743" s="649">
        <v>-0.993</v>
      </c>
      <c r="L1743" s="649">
        <v>-1.0</v>
      </c>
      <c r="M1743" s="649">
        <v>-1.0</v>
      </c>
      <c r="N1743" s="649">
        <v>-1.0</v>
      </c>
      <c r="O1743" s="649">
        <v>1.0</v>
      </c>
      <c r="P1743" s="649">
        <v>-1.0</v>
      </c>
      <c r="Q1743" s="649">
        <v>-1.0</v>
      </c>
      <c r="R1743" s="649">
        <v>1.0</v>
      </c>
      <c r="S1743" s="649">
        <v>-1.0</v>
      </c>
      <c r="T1743" s="649">
        <v>66.892</v>
      </c>
      <c r="U1743" s="649">
        <v>66.806</v>
      </c>
      <c r="V1743" s="649">
        <v>66.445</v>
      </c>
    </row>
    <row r="1744">
      <c r="A1744" s="649">
        <v>4340.0</v>
      </c>
      <c r="B1744" s="649">
        <v>0.0</v>
      </c>
      <c r="C1744" s="649">
        <v>10.538</v>
      </c>
      <c r="D1744" s="649">
        <v>5.038</v>
      </c>
      <c r="E1744" s="649">
        <v>19.35</v>
      </c>
      <c r="F1744" s="649">
        <v>14.08</v>
      </c>
      <c r="G1744" s="649">
        <v>3.624</v>
      </c>
      <c r="H1744" s="649">
        <v>2.01</v>
      </c>
      <c r="I1744" s="649">
        <v>19.046</v>
      </c>
      <c r="J1744" s="649">
        <v>64.847</v>
      </c>
      <c r="K1744" s="649">
        <v>-0.991</v>
      </c>
      <c r="L1744" s="649">
        <v>-1.0</v>
      </c>
      <c r="M1744" s="649">
        <v>-1.0</v>
      </c>
      <c r="N1744" s="649">
        <v>-1.0</v>
      </c>
      <c r="O1744" s="649">
        <v>1.0</v>
      </c>
      <c r="P1744" s="649">
        <v>-1.0</v>
      </c>
      <c r="Q1744" s="649">
        <v>-1.0</v>
      </c>
      <c r="R1744" s="649">
        <v>1.0</v>
      </c>
      <c r="S1744" s="649">
        <v>-1.0</v>
      </c>
      <c r="T1744" s="649">
        <v>65.469</v>
      </c>
      <c r="U1744" s="649">
        <v>65.382</v>
      </c>
      <c r="V1744" s="649">
        <v>65.068</v>
      </c>
    </row>
    <row r="1745">
      <c r="A1745" s="649">
        <v>4341.0</v>
      </c>
      <c r="B1745" s="649">
        <v>0.0</v>
      </c>
      <c r="C1745" s="649">
        <v>10.538</v>
      </c>
      <c r="D1745" s="649">
        <v>5.038</v>
      </c>
      <c r="E1745" s="649">
        <v>19.35</v>
      </c>
      <c r="F1745" s="649">
        <v>14.08</v>
      </c>
      <c r="G1745" s="649">
        <v>4.381</v>
      </c>
      <c r="H1745" s="649">
        <v>2.01</v>
      </c>
      <c r="I1745" s="649">
        <v>18.303</v>
      </c>
      <c r="J1745" s="649">
        <v>56.316</v>
      </c>
      <c r="K1745" s="649">
        <v>-0.999</v>
      </c>
      <c r="L1745" s="649">
        <v>-1.0</v>
      </c>
      <c r="M1745" s="649">
        <v>-1.0</v>
      </c>
      <c r="N1745" s="649">
        <v>-1.0</v>
      </c>
      <c r="O1745" s="649">
        <v>1.0</v>
      </c>
      <c r="P1745" s="649">
        <v>-1.0</v>
      </c>
      <c r="Q1745" s="649">
        <v>-1.0</v>
      </c>
      <c r="R1745" s="649">
        <v>1.0</v>
      </c>
      <c r="S1745" s="649">
        <v>-1.0</v>
      </c>
      <c r="T1745" s="649">
        <v>57.166</v>
      </c>
      <c r="U1745" s="649">
        <v>57.09</v>
      </c>
      <c r="V1745" s="649">
        <v>57.623</v>
      </c>
    </row>
    <row r="1746">
      <c r="A1746" s="649">
        <v>4342.0</v>
      </c>
      <c r="B1746" s="649">
        <v>0.0</v>
      </c>
      <c r="C1746" s="649">
        <v>10.538</v>
      </c>
      <c r="D1746" s="649">
        <v>5.038</v>
      </c>
      <c r="E1746" s="649">
        <v>19.35</v>
      </c>
      <c r="F1746" s="649">
        <v>14.08</v>
      </c>
      <c r="G1746" s="649">
        <v>3.643</v>
      </c>
      <c r="H1746" s="649">
        <v>2.01</v>
      </c>
      <c r="I1746" s="649">
        <v>19.004</v>
      </c>
      <c r="J1746" s="649">
        <v>66.109</v>
      </c>
      <c r="K1746" s="649">
        <v>-0.992</v>
      </c>
      <c r="L1746" s="649">
        <v>-1.0</v>
      </c>
      <c r="M1746" s="649">
        <v>-1.0</v>
      </c>
      <c r="N1746" s="649">
        <v>-1.0</v>
      </c>
      <c r="O1746" s="649">
        <v>1.0</v>
      </c>
      <c r="P1746" s="649">
        <v>-1.0</v>
      </c>
      <c r="Q1746" s="649">
        <v>-1.0</v>
      </c>
      <c r="R1746" s="649">
        <v>1.0</v>
      </c>
      <c r="S1746" s="649">
        <v>-1.0</v>
      </c>
      <c r="T1746" s="649">
        <v>66.764</v>
      </c>
      <c r="U1746" s="649">
        <v>66.677</v>
      </c>
      <c r="V1746" s="649">
        <v>66.275</v>
      </c>
    </row>
    <row r="1747">
      <c r="A1747" s="649">
        <v>4343.0</v>
      </c>
      <c r="B1747" s="649">
        <v>0.0</v>
      </c>
      <c r="C1747" s="649">
        <v>10.539</v>
      </c>
      <c r="D1747" s="649">
        <v>5.038</v>
      </c>
      <c r="E1747" s="649">
        <v>19.35</v>
      </c>
      <c r="F1747" s="649">
        <v>14.08</v>
      </c>
      <c r="G1747" s="649">
        <v>3.755</v>
      </c>
      <c r="H1747" s="649">
        <v>2.01</v>
      </c>
      <c r="I1747" s="649">
        <v>18.678</v>
      </c>
      <c r="J1747" s="649">
        <v>61.72</v>
      </c>
      <c r="K1747" s="649">
        <v>-0.995</v>
      </c>
      <c r="L1747" s="649">
        <v>-1.0</v>
      </c>
      <c r="M1747" s="649">
        <v>-1.0</v>
      </c>
      <c r="N1747" s="649">
        <v>-1.0</v>
      </c>
      <c r="O1747" s="649">
        <v>1.0</v>
      </c>
      <c r="P1747" s="649">
        <v>-1.0</v>
      </c>
      <c r="Q1747" s="649">
        <v>-1.0</v>
      </c>
      <c r="R1747" s="649">
        <v>1.0</v>
      </c>
      <c r="S1747" s="649">
        <v>-1.0</v>
      </c>
      <c r="T1747" s="649">
        <v>62.388</v>
      </c>
      <c r="U1747" s="649">
        <v>62.307</v>
      </c>
      <c r="V1747" s="649">
        <v>62.174</v>
      </c>
    </row>
    <row r="1748">
      <c r="A1748" s="649">
        <v>4344.0</v>
      </c>
      <c r="B1748" s="649">
        <v>0.0</v>
      </c>
      <c r="C1748" s="649">
        <v>10.538</v>
      </c>
      <c r="D1748" s="649">
        <v>5.038</v>
      </c>
      <c r="E1748" s="649">
        <v>19.35</v>
      </c>
      <c r="F1748" s="649">
        <v>14.08</v>
      </c>
      <c r="G1748" s="649">
        <v>3.611</v>
      </c>
      <c r="H1748" s="649">
        <v>2.01</v>
      </c>
      <c r="I1748" s="649">
        <v>18.866</v>
      </c>
      <c r="J1748" s="649">
        <v>63.319</v>
      </c>
      <c r="K1748" s="649">
        <v>-0.994</v>
      </c>
      <c r="L1748" s="649">
        <v>-1.0</v>
      </c>
      <c r="M1748" s="649">
        <v>-1.0</v>
      </c>
      <c r="N1748" s="649">
        <v>-1.0</v>
      </c>
      <c r="O1748" s="649">
        <v>1.0</v>
      </c>
      <c r="P1748" s="649">
        <v>-1.0</v>
      </c>
      <c r="Q1748" s="649">
        <v>-1.0</v>
      </c>
      <c r="R1748" s="649">
        <v>1.0</v>
      </c>
      <c r="S1748" s="649">
        <v>-1.0</v>
      </c>
      <c r="T1748" s="649">
        <v>63.971</v>
      </c>
      <c r="U1748" s="649">
        <v>63.884</v>
      </c>
      <c r="V1748" s="649">
        <v>63.579</v>
      </c>
    </row>
    <row r="1749">
      <c r="A1749" s="649">
        <v>4345.0</v>
      </c>
      <c r="B1749" s="649">
        <v>0.0</v>
      </c>
      <c r="C1749" s="649">
        <v>10.538</v>
      </c>
      <c r="D1749" s="649">
        <v>5.038</v>
      </c>
      <c r="E1749" s="649">
        <v>19.35</v>
      </c>
      <c r="F1749" s="649">
        <v>14.08</v>
      </c>
      <c r="G1749" s="649">
        <v>1.251</v>
      </c>
      <c r="H1749" s="649">
        <v>2.01</v>
      </c>
      <c r="I1749" s="649">
        <v>14.203</v>
      </c>
      <c r="J1749" s="649">
        <v>16.718</v>
      </c>
      <c r="K1749" s="649">
        <v>-0.981</v>
      </c>
      <c r="L1749" s="649">
        <v>-1.0</v>
      </c>
      <c r="M1749" s="649">
        <v>-1.0</v>
      </c>
      <c r="N1749" s="649">
        <v>-1.0</v>
      </c>
      <c r="O1749" s="649">
        <v>1.0</v>
      </c>
      <c r="P1749" s="649">
        <v>-1.0</v>
      </c>
      <c r="Q1749" s="649">
        <v>-1.0</v>
      </c>
      <c r="R1749" s="649">
        <v>1.0</v>
      </c>
      <c r="S1749" s="649">
        <v>-1.0</v>
      </c>
      <c r="T1749" s="649">
        <v>16.936</v>
      </c>
      <c r="U1749" s="649">
        <v>16.907</v>
      </c>
      <c r="V1749" s="649">
        <v>16.793</v>
      </c>
    </row>
    <row r="1750">
      <c r="A1750" s="649">
        <v>4346.0</v>
      </c>
      <c r="B1750" s="649">
        <v>0.0</v>
      </c>
      <c r="C1750" s="649">
        <v>10.537</v>
      </c>
      <c r="D1750" s="649">
        <v>5.038</v>
      </c>
      <c r="E1750" s="649">
        <v>19.35</v>
      </c>
      <c r="F1750" s="649">
        <v>14.08</v>
      </c>
      <c r="G1750" s="649">
        <v>1.8</v>
      </c>
      <c r="H1750" s="649">
        <v>2.01</v>
      </c>
      <c r="I1750" s="649">
        <v>11.643</v>
      </c>
      <c r="J1750" s="649">
        <v>20.394</v>
      </c>
      <c r="K1750" s="649">
        <v>-1.0</v>
      </c>
      <c r="L1750" s="649">
        <v>-1.0</v>
      </c>
      <c r="M1750" s="649">
        <v>-1.0</v>
      </c>
      <c r="N1750" s="649">
        <v>-1.0</v>
      </c>
      <c r="O1750" s="649">
        <v>1.0</v>
      </c>
      <c r="P1750" s="649">
        <v>-1.0</v>
      </c>
      <c r="Q1750" s="649">
        <v>-1.0</v>
      </c>
      <c r="R1750" s="649">
        <v>1.0</v>
      </c>
      <c r="S1750" s="649">
        <v>-1.0</v>
      </c>
      <c r="T1750" s="649">
        <v>20.595</v>
      </c>
      <c r="U1750" s="649">
        <v>20.556</v>
      </c>
      <c r="V1750" s="649">
        <v>20.444</v>
      </c>
    </row>
    <row r="1751">
      <c r="A1751" s="649">
        <v>4347.0</v>
      </c>
      <c r="B1751" s="649">
        <v>0.0</v>
      </c>
      <c r="C1751" s="649">
        <v>10.538</v>
      </c>
      <c r="D1751" s="649">
        <v>5.038</v>
      </c>
      <c r="E1751" s="649">
        <v>19.35</v>
      </c>
      <c r="F1751" s="649">
        <v>14.08</v>
      </c>
      <c r="G1751" s="649">
        <v>2.419</v>
      </c>
      <c r="H1751" s="649">
        <v>2.01</v>
      </c>
      <c r="I1751" s="649">
        <v>7.818</v>
      </c>
      <c r="J1751" s="649">
        <v>18.349</v>
      </c>
      <c r="K1751" s="649">
        <v>-1.001</v>
      </c>
      <c r="L1751" s="649">
        <v>-1.0</v>
      </c>
      <c r="M1751" s="649">
        <v>-1.0</v>
      </c>
      <c r="N1751" s="649">
        <v>-1.0</v>
      </c>
      <c r="O1751" s="649">
        <v>1.0</v>
      </c>
      <c r="P1751" s="649">
        <v>-1.0</v>
      </c>
      <c r="Q1751" s="649">
        <v>-1.0</v>
      </c>
      <c r="R1751" s="649">
        <v>1.0</v>
      </c>
      <c r="S1751" s="649">
        <v>-1.0</v>
      </c>
      <c r="T1751" s="649">
        <v>18.63</v>
      </c>
      <c r="U1751" s="649">
        <v>18.581</v>
      </c>
      <c r="V1751" s="649">
        <v>18.421</v>
      </c>
    </row>
    <row r="1752">
      <c r="A1752" s="649">
        <v>4348.0</v>
      </c>
      <c r="B1752" s="649">
        <v>0.0</v>
      </c>
      <c r="C1752" s="649">
        <v>10.538</v>
      </c>
      <c r="D1752" s="649">
        <v>5.038</v>
      </c>
      <c r="E1752" s="649">
        <v>19.35</v>
      </c>
      <c r="F1752" s="649">
        <v>14.08</v>
      </c>
      <c r="G1752" s="649">
        <v>0.871</v>
      </c>
      <c r="H1752" s="649">
        <v>2.01</v>
      </c>
      <c r="I1752" s="649">
        <v>18.68</v>
      </c>
      <c r="J1752" s="649">
        <v>13.779</v>
      </c>
      <c r="K1752" s="649">
        <v>-0.333</v>
      </c>
      <c r="L1752" s="649">
        <v>-1.0</v>
      </c>
      <c r="M1752" s="649">
        <v>-1.0</v>
      </c>
      <c r="N1752" s="649">
        <v>-1.0</v>
      </c>
      <c r="O1752" s="649">
        <v>3.0</v>
      </c>
      <c r="P1752" s="649">
        <v>-1.0</v>
      </c>
      <c r="Q1752" s="649">
        <v>-1.0</v>
      </c>
      <c r="R1752" s="649">
        <v>1.0</v>
      </c>
      <c r="S1752" s="649">
        <v>-1.0</v>
      </c>
      <c r="T1752" s="649">
        <v>13.922</v>
      </c>
      <c r="U1752" s="649">
        <v>13.901</v>
      </c>
      <c r="V1752" s="649">
        <v>13.915</v>
      </c>
    </row>
    <row r="1753">
      <c r="A1753" s="649">
        <v>4349.0</v>
      </c>
      <c r="B1753" s="649">
        <v>0.0</v>
      </c>
      <c r="C1753" s="649">
        <v>10.538</v>
      </c>
      <c r="D1753" s="649">
        <v>5.038</v>
      </c>
      <c r="E1753" s="649">
        <v>19.35</v>
      </c>
      <c r="F1753" s="649">
        <v>17.52</v>
      </c>
      <c r="G1753" s="649">
        <v>3.888</v>
      </c>
      <c r="H1753" s="649">
        <v>1.01</v>
      </c>
      <c r="I1753" s="650" t="s">
        <v>1271</v>
      </c>
      <c r="J1753" s="649">
        <v>-1.002</v>
      </c>
      <c r="K1753" s="649">
        <v>-1.0</v>
      </c>
      <c r="L1753" s="649">
        <v>-1.0</v>
      </c>
      <c r="M1753" s="649">
        <v>-1.0</v>
      </c>
      <c r="N1753" s="649">
        <v>1.0</v>
      </c>
      <c r="O1753" s="649">
        <v>-1.0</v>
      </c>
      <c r="P1753" s="649">
        <v>-1.0</v>
      </c>
      <c r="Q1753" s="649">
        <v>1.0</v>
      </c>
      <c r="R1753" s="650" t="s">
        <v>1272</v>
      </c>
      <c r="U1753" s="651"/>
      <c r="V1753" s="651"/>
    </row>
    <row r="1754">
      <c r="A1754" s="649">
        <v>4350.0</v>
      </c>
      <c r="B1754" s="649">
        <v>0.0</v>
      </c>
      <c r="C1754" s="649">
        <v>10.538</v>
      </c>
      <c r="D1754" s="649">
        <v>5.038</v>
      </c>
      <c r="E1754" s="649">
        <v>19.35</v>
      </c>
      <c r="F1754" s="649">
        <v>17.52</v>
      </c>
      <c r="G1754" s="649">
        <v>4.685</v>
      </c>
      <c r="H1754" s="649">
        <v>1.01</v>
      </c>
      <c r="I1754" s="650" t="s">
        <v>1273</v>
      </c>
      <c r="J1754" s="649">
        <v>-0.994</v>
      </c>
      <c r="K1754" s="649">
        <v>-1.0</v>
      </c>
      <c r="L1754" s="649">
        <v>-1.0</v>
      </c>
      <c r="M1754" s="649">
        <v>-1.0</v>
      </c>
      <c r="N1754" s="649">
        <v>1.0</v>
      </c>
      <c r="O1754" s="649">
        <v>-1.0</v>
      </c>
      <c r="P1754" s="649">
        <v>-1.0</v>
      </c>
      <c r="Q1754" s="649">
        <v>1.0</v>
      </c>
      <c r="R1754" s="650" t="s">
        <v>1274</v>
      </c>
      <c r="U1754" s="651"/>
      <c r="V1754" s="651"/>
    </row>
    <row r="1755">
      <c r="A1755" s="649">
        <v>4351.0</v>
      </c>
      <c r="B1755" s="649">
        <v>0.0</v>
      </c>
      <c r="C1755" s="649">
        <v>10.538</v>
      </c>
      <c r="D1755" s="649">
        <v>5.038</v>
      </c>
      <c r="E1755" s="649">
        <v>19.35</v>
      </c>
      <c r="F1755" s="649">
        <v>17.52</v>
      </c>
      <c r="G1755" s="649">
        <v>4.28</v>
      </c>
      <c r="H1755" s="649">
        <v>1.01</v>
      </c>
      <c r="I1755" s="650" t="s">
        <v>1275</v>
      </c>
      <c r="J1755" s="649">
        <v>-1.001</v>
      </c>
      <c r="K1755" s="649">
        <v>-1.0</v>
      </c>
      <c r="L1755" s="649">
        <v>-1.0</v>
      </c>
      <c r="M1755" s="649">
        <v>-1.0</v>
      </c>
      <c r="N1755" s="649">
        <v>1.0</v>
      </c>
      <c r="O1755" s="649">
        <v>-1.0</v>
      </c>
      <c r="P1755" s="649">
        <v>-1.0</v>
      </c>
      <c r="Q1755" s="649">
        <v>1.0</v>
      </c>
      <c r="R1755" s="650" t="s">
        <v>1276</v>
      </c>
      <c r="U1755" s="651"/>
      <c r="V1755" s="651"/>
    </row>
    <row r="1756">
      <c r="A1756" s="649">
        <v>4352.0</v>
      </c>
      <c r="B1756" s="649">
        <v>0.0</v>
      </c>
      <c r="C1756" s="649">
        <v>10.539</v>
      </c>
      <c r="D1756" s="649">
        <v>5.038</v>
      </c>
      <c r="E1756" s="649">
        <v>19.35</v>
      </c>
      <c r="F1756" s="649">
        <v>17.52</v>
      </c>
      <c r="G1756" s="649">
        <v>4.25</v>
      </c>
      <c r="H1756" s="649">
        <v>1.01</v>
      </c>
      <c r="I1756" s="650" t="s">
        <v>1277</v>
      </c>
      <c r="J1756" s="649">
        <v>-1.001</v>
      </c>
      <c r="K1756" s="649">
        <v>-1.0</v>
      </c>
      <c r="L1756" s="649">
        <v>-1.0</v>
      </c>
      <c r="M1756" s="649">
        <v>-1.0</v>
      </c>
      <c r="N1756" s="649">
        <v>1.0</v>
      </c>
      <c r="O1756" s="649">
        <v>-1.0</v>
      </c>
      <c r="P1756" s="649">
        <v>-1.0</v>
      </c>
      <c r="Q1756" s="649">
        <v>1.0</v>
      </c>
      <c r="R1756" s="650" t="s">
        <v>1278</v>
      </c>
      <c r="U1756" s="651"/>
      <c r="V1756" s="651"/>
    </row>
    <row r="1757">
      <c r="A1757" s="649">
        <v>4353.0</v>
      </c>
      <c r="B1757" s="649">
        <v>0.0</v>
      </c>
      <c r="C1757" s="649">
        <v>10.538</v>
      </c>
      <c r="D1757" s="649">
        <v>5.038</v>
      </c>
      <c r="E1757" s="649">
        <v>19.35</v>
      </c>
      <c r="F1757" s="649">
        <v>17.52</v>
      </c>
      <c r="G1757" s="649">
        <v>1.395</v>
      </c>
      <c r="H1757" s="649">
        <v>1.01</v>
      </c>
      <c r="I1757" s="649">
        <v>28.359</v>
      </c>
      <c r="J1757" s="649">
        <v>38.016</v>
      </c>
      <c r="K1757" s="649">
        <v>-1.001</v>
      </c>
      <c r="L1757" s="649">
        <v>-1.0</v>
      </c>
      <c r="M1757" s="649">
        <v>-1.0</v>
      </c>
      <c r="N1757" s="649">
        <v>-1.0</v>
      </c>
      <c r="O1757" s="649">
        <v>1.0</v>
      </c>
      <c r="P1757" s="649">
        <v>-1.0</v>
      </c>
      <c r="Q1757" s="649">
        <v>-1.0</v>
      </c>
      <c r="R1757" s="649">
        <v>1.0</v>
      </c>
      <c r="S1757" s="649">
        <v>-1.0</v>
      </c>
      <c r="T1757" s="649">
        <v>38.318</v>
      </c>
      <c r="U1757" s="649">
        <v>38.277</v>
      </c>
      <c r="V1757" s="649">
        <v>38.073</v>
      </c>
    </row>
    <row r="1758">
      <c r="A1758" s="649">
        <v>4354.0</v>
      </c>
      <c r="B1758" s="649">
        <v>0.0</v>
      </c>
      <c r="C1758" s="649">
        <v>10.538</v>
      </c>
      <c r="D1758" s="649">
        <v>5.038</v>
      </c>
      <c r="E1758" s="649">
        <v>19.35</v>
      </c>
      <c r="F1758" s="649">
        <v>17.52</v>
      </c>
      <c r="G1758" s="649">
        <v>1.815</v>
      </c>
      <c r="H1758" s="649">
        <v>1.01</v>
      </c>
      <c r="I1758" s="649">
        <v>19.106</v>
      </c>
      <c r="J1758" s="649">
        <v>33.794</v>
      </c>
      <c r="K1758" s="649">
        <v>-1.001</v>
      </c>
      <c r="L1758" s="649">
        <v>-1.0</v>
      </c>
      <c r="M1758" s="649">
        <v>-1.0</v>
      </c>
      <c r="N1758" s="649">
        <v>-1.0</v>
      </c>
      <c r="O1758" s="649">
        <v>1.0</v>
      </c>
      <c r="P1758" s="649">
        <v>-1.0</v>
      </c>
      <c r="Q1758" s="649">
        <v>-1.0</v>
      </c>
      <c r="R1758" s="649">
        <v>1.0</v>
      </c>
      <c r="S1758" s="649">
        <v>-1.0</v>
      </c>
      <c r="T1758" s="649">
        <v>34.088</v>
      </c>
      <c r="U1758" s="649">
        <v>34.049</v>
      </c>
      <c r="V1758" s="649">
        <v>33.841</v>
      </c>
    </row>
    <row r="1759">
      <c r="A1759" s="649">
        <v>4355.0</v>
      </c>
      <c r="B1759" s="649">
        <v>0.0</v>
      </c>
      <c r="C1759" s="649">
        <v>10.539</v>
      </c>
      <c r="D1759" s="649">
        <v>5.038</v>
      </c>
      <c r="E1759" s="649">
        <v>19.35</v>
      </c>
      <c r="F1759" s="649">
        <v>17.52</v>
      </c>
      <c r="G1759" s="649">
        <v>2.69</v>
      </c>
      <c r="H1759" s="649">
        <v>1.01</v>
      </c>
      <c r="I1759" s="649">
        <v>9.818</v>
      </c>
      <c r="J1759" s="649">
        <v>24.541</v>
      </c>
      <c r="K1759" s="649">
        <v>-1.0</v>
      </c>
      <c r="L1759" s="649">
        <v>-1.0</v>
      </c>
      <c r="M1759" s="649">
        <v>-1.0</v>
      </c>
      <c r="N1759" s="649">
        <v>-1.0</v>
      </c>
      <c r="O1759" s="649">
        <v>1.0</v>
      </c>
      <c r="P1759" s="649">
        <v>-1.0</v>
      </c>
      <c r="Q1759" s="649">
        <v>-1.0</v>
      </c>
      <c r="R1759" s="649">
        <v>1.0</v>
      </c>
      <c r="S1759" s="649">
        <v>-1.0</v>
      </c>
      <c r="T1759" s="649">
        <v>24.867</v>
      </c>
      <c r="U1759" s="649">
        <v>24.81</v>
      </c>
      <c r="V1759" s="649">
        <v>24.733</v>
      </c>
    </row>
    <row r="1760">
      <c r="A1760" s="649">
        <v>4356.0</v>
      </c>
      <c r="B1760" s="649">
        <v>0.0</v>
      </c>
      <c r="C1760" s="649">
        <v>10.538</v>
      </c>
      <c r="D1760" s="649">
        <v>5.038</v>
      </c>
      <c r="E1760" s="649">
        <v>19.35</v>
      </c>
      <c r="F1760" s="649">
        <v>17.52</v>
      </c>
      <c r="G1760" s="649">
        <v>1.019</v>
      </c>
      <c r="H1760" s="649">
        <v>1.01</v>
      </c>
      <c r="I1760" s="649">
        <v>36.986</v>
      </c>
      <c r="J1760" s="649">
        <v>36.741</v>
      </c>
      <c r="K1760" s="649">
        <v>-0.499</v>
      </c>
      <c r="L1760" s="649">
        <v>-1.0</v>
      </c>
      <c r="M1760" s="649">
        <v>-1.0</v>
      </c>
      <c r="N1760" s="649">
        <v>-1.0</v>
      </c>
      <c r="O1760" s="649">
        <v>2.0</v>
      </c>
      <c r="P1760" s="649">
        <v>-1.0</v>
      </c>
      <c r="Q1760" s="649">
        <v>-1.0</v>
      </c>
      <c r="R1760" s="649">
        <v>1.0</v>
      </c>
      <c r="S1760" s="649">
        <v>-1.0</v>
      </c>
      <c r="T1760" s="649">
        <v>36.959</v>
      </c>
      <c r="U1760" s="649">
        <v>36.936</v>
      </c>
      <c r="V1760" s="649">
        <v>36.767</v>
      </c>
    </row>
    <row r="1761">
      <c r="A1761" s="649">
        <v>4357.0</v>
      </c>
      <c r="B1761" s="649">
        <v>0.0</v>
      </c>
      <c r="C1761" s="649">
        <v>10.538</v>
      </c>
      <c r="D1761" s="649">
        <v>5.038</v>
      </c>
      <c r="E1761" s="649">
        <v>19.35</v>
      </c>
      <c r="F1761" s="649">
        <v>17.52</v>
      </c>
      <c r="G1761" s="649">
        <v>1.28</v>
      </c>
      <c r="H1761" s="649">
        <v>26.98</v>
      </c>
      <c r="I1761" s="649">
        <v>27.623</v>
      </c>
      <c r="J1761" s="649">
        <v>32.865</v>
      </c>
      <c r="K1761" s="649">
        <v>-1.001</v>
      </c>
      <c r="L1761" s="649">
        <v>-1.0</v>
      </c>
      <c r="M1761" s="649">
        <v>-1.0</v>
      </c>
      <c r="N1761" s="649">
        <v>-1.0</v>
      </c>
      <c r="O1761" s="649">
        <v>1.0</v>
      </c>
      <c r="P1761" s="649">
        <v>-1.0</v>
      </c>
      <c r="Q1761" s="649">
        <v>-1.0</v>
      </c>
      <c r="R1761" s="649">
        <v>1.0</v>
      </c>
      <c r="S1761" s="649">
        <v>-1.0</v>
      </c>
      <c r="T1761" s="649">
        <v>33.13</v>
      </c>
      <c r="U1761" s="649">
        <v>33.099</v>
      </c>
      <c r="V1761" s="649">
        <v>32.961</v>
      </c>
    </row>
    <row r="1762">
      <c r="A1762" s="649">
        <v>4358.0</v>
      </c>
      <c r="B1762" s="649">
        <v>0.0</v>
      </c>
      <c r="C1762" s="649">
        <v>10.538</v>
      </c>
      <c r="D1762" s="649">
        <v>5.038</v>
      </c>
      <c r="E1762" s="649">
        <v>19.35</v>
      </c>
      <c r="F1762" s="649">
        <v>17.52</v>
      </c>
      <c r="G1762" s="649">
        <v>1.312</v>
      </c>
      <c r="H1762" s="649">
        <v>26.98</v>
      </c>
      <c r="I1762" s="649">
        <v>19.485</v>
      </c>
      <c r="J1762" s="649">
        <v>25.25</v>
      </c>
      <c r="K1762" s="649">
        <v>-1.001</v>
      </c>
      <c r="L1762" s="649">
        <v>-1.0</v>
      </c>
      <c r="M1762" s="649">
        <v>-1.0</v>
      </c>
      <c r="N1762" s="649">
        <v>-1.0</v>
      </c>
      <c r="O1762" s="649">
        <v>1.0</v>
      </c>
      <c r="P1762" s="649">
        <v>-1.0</v>
      </c>
      <c r="Q1762" s="649">
        <v>-1.0</v>
      </c>
      <c r="R1762" s="649">
        <v>1.0</v>
      </c>
      <c r="S1762" s="649">
        <v>-1.0</v>
      </c>
      <c r="T1762" s="649">
        <v>25.467</v>
      </c>
      <c r="U1762" s="649">
        <v>25.431</v>
      </c>
      <c r="V1762" s="649">
        <v>25.266</v>
      </c>
    </row>
    <row r="1763">
      <c r="A1763" s="649">
        <v>4359.0</v>
      </c>
      <c r="B1763" s="649">
        <v>0.0</v>
      </c>
      <c r="C1763" s="649">
        <v>10.538</v>
      </c>
      <c r="D1763" s="649">
        <v>5.038</v>
      </c>
      <c r="E1763" s="649">
        <v>19.35</v>
      </c>
      <c r="F1763" s="649">
        <v>17.52</v>
      </c>
      <c r="G1763" s="649">
        <v>4.029</v>
      </c>
      <c r="H1763" s="649">
        <v>2.01</v>
      </c>
      <c r="I1763" s="649">
        <v>18.79</v>
      </c>
      <c r="J1763" s="649">
        <v>67.679</v>
      </c>
      <c r="K1763" s="649">
        <v>-1.0</v>
      </c>
      <c r="L1763" s="649">
        <v>-1.0</v>
      </c>
      <c r="M1763" s="649">
        <v>-1.0</v>
      </c>
      <c r="N1763" s="649">
        <v>-1.0</v>
      </c>
      <c r="O1763" s="649">
        <v>1.0</v>
      </c>
      <c r="P1763" s="649">
        <v>-1.0</v>
      </c>
      <c r="Q1763" s="649">
        <v>-1.0</v>
      </c>
      <c r="R1763" s="649">
        <v>1.0</v>
      </c>
      <c r="S1763" s="649">
        <v>-1.0</v>
      </c>
      <c r="T1763" s="649">
        <v>68.358</v>
      </c>
      <c r="U1763" s="649">
        <v>68.264</v>
      </c>
      <c r="V1763" s="649">
        <v>68.106</v>
      </c>
    </row>
    <row r="1764">
      <c r="A1764" s="649">
        <v>4360.0</v>
      </c>
      <c r="B1764" s="649">
        <v>0.0</v>
      </c>
      <c r="C1764" s="649">
        <v>10.538</v>
      </c>
      <c r="D1764" s="649">
        <v>5.038</v>
      </c>
      <c r="E1764" s="649">
        <v>19.35</v>
      </c>
      <c r="F1764" s="649">
        <v>17.52</v>
      </c>
      <c r="G1764" s="649">
        <v>4.19</v>
      </c>
      <c r="H1764" s="649">
        <v>2.01</v>
      </c>
      <c r="I1764" s="649">
        <v>19.077</v>
      </c>
      <c r="J1764" s="649">
        <v>72.49</v>
      </c>
      <c r="K1764" s="649">
        <v>-1.001</v>
      </c>
      <c r="L1764" s="649">
        <v>-1.0</v>
      </c>
      <c r="M1764" s="649">
        <v>-1.0</v>
      </c>
      <c r="N1764" s="649">
        <v>-1.0</v>
      </c>
      <c r="O1764" s="649">
        <v>1.0</v>
      </c>
      <c r="P1764" s="649">
        <v>-1.0</v>
      </c>
      <c r="Q1764" s="649">
        <v>-1.0</v>
      </c>
      <c r="R1764" s="649">
        <v>1.0</v>
      </c>
      <c r="S1764" s="649">
        <v>-1.0</v>
      </c>
      <c r="T1764" s="649">
        <v>73.211</v>
      </c>
      <c r="U1764" s="649">
        <v>73.106</v>
      </c>
      <c r="V1764" s="649">
        <v>72.883</v>
      </c>
    </row>
    <row r="1765">
      <c r="A1765" s="649">
        <v>4361.0</v>
      </c>
      <c r="B1765" s="649">
        <v>0.0</v>
      </c>
      <c r="C1765" s="649">
        <v>10.538</v>
      </c>
      <c r="D1765" s="649">
        <v>5.038</v>
      </c>
      <c r="E1765" s="649">
        <v>19.35</v>
      </c>
      <c r="F1765" s="649">
        <v>17.52</v>
      </c>
      <c r="G1765" s="649">
        <v>3.672</v>
      </c>
      <c r="H1765" s="649">
        <v>2.01</v>
      </c>
      <c r="I1765" s="649">
        <v>18.774</v>
      </c>
      <c r="J1765" s="649">
        <v>63.147</v>
      </c>
      <c r="K1765" s="649">
        <v>-1.001</v>
      </c>
      <c r="L1765" s="649">
        <v>-1.0</v>
      </c>
      <c r="M1765" s="649">
        <v>-1.0</v>
      </c>
      <c r="N1765" s="649">
        <v>-1.0</v>
      </c>
      <c r="O1765" s="649">
        <v>1.0</v>
      </c>
      <c r="P1765" s="649">
        <v>-1.0</v>
      </c>
      <c r="Q1765" s="649">
        <v>-1.0</v>
      </c>
      <c r="R1765" s="649">
        <v>1.0</v>
      </c>
      <c r="S1765" s="649">
        <v>-1.0</v>
      </c>
      <c r="T1765" s="649">
        <v>63.793</v>
      </c>
      <c r="U1765" s="649">
        <v>63.685</v>
      </c>
      <c r="V1765" s="649">
        <v>63.468</v>
      </c>
    </row>
    <row r="1766">
      <c r="A1766" s="649">
        <v>4362.0</v>
      </c>
      <c r="B1766" s="649">
        <v>0.0</v>
      </c>
      <c r="C1766" s="649">
        <v>10.538</v>
      </c>
      <c r="D1766" s="649">
        <v>5.038</v>
      </c>
      <c r="E1766" s="649">
        <v>19.35</v>
      </c>
      <c r="F1766" s="649">
        <v>17.52</v>
      </c>
      <c r="G1766" s="649">
        <v>3.624</v>
      </c>
      <c r="H1766" s="649">
        <v>2.01</v>
      </c>
      <c r="I1766" s="649">
        <v>19.432</v>
      </c>
      <c r="J1766" s="649">
        <v>66.823</v>
      </c>
      <c r="K1766" s="649">
        <v>-0.994</v>
      </c>
      <c r="L1766" s="649">
        <v>-1.0</v>
      </c>
      <c r="M1766" s="649">
        <v>-1.0</v>
      </c>
      <c r="N1766" s="649">
        <v>-1.0</v>
      </c>
      <c r="O1766" s="649">
        <v>1.0</v>
      </c>
      <c r="P1766" s="649">
        <v>-1.0</v>
      </c>
      <c r="Q1766" s="649">
        <v>-1.0</v>
      </c>
      <c r="R1766" s="649">
        <v>1.0</v>
      </c>
      <c r="S1766" s="649">
        <v>-1.0</v>
      </c>
      <c r="T1766" s="649">
        <v>67.438</v>
      </c>
      <c r="U1766" s="649">
        <v>67.337</v>
      </c>
      <c r="V1766" s="649">
        <v>67.008</v>
      </c>
    </row>
    <row r="1767">
      <c r="A1767" s="649">
        <v>4363.0</v>
      </c>
      <c r="B1767" s="649">
        <v>0.0</v>
      </c>
      <c r="C1767" s="649">
        <v>10.538</v>
      </c>
      <c r="D1767" s="649">
        <v>5.038</v>
      </c>
      <c r="E1767" s="649">
        <v>19.35</v>
      </c>
      <c r="F1767" s="649">
        <v>17.52</v>
      </c>
      <c r="G1767" s="649">
        <v>3.866</v>
      </c>
      <c r="H1767" s="649">
        <v>2.01</v>
      </c>
      <c r="I1767" s="649">
        <v>19.237</v>
      </c>
      <c r="J1767" s="649">
        <v>67.061</v>
      </c>
      <c r="K1767" s="649">
        <v>-0.994</v>
      </c>
      <c r="L1767" s="649">
        <v>-1.0</v>
      </c>
      <c r="M1767" s="649">
        <v>-1.0</v>
      </c>
      <c r="N1767" s="649">
        <v>-1.0</v>
      </c>
      <c r="O1767" s="649">
        <v>1.0</v>
      </c>
      <c r="P1767" s="649">
        <v>-1.0</v>
      </c>
      <c r="Q1767" s="649">
        <v>-1.0</v>
      </c>
      <c r="R1767" s="649">
        <v>1.0</v>
      </c>
      <c r="S1767" s="649">
        <v>-1.0</v>
      </c>
      <c r="T1767" s="649">
        <v>67.749</v>
      </c>
      <c r="U1767" s="649">
        <v>67.616</v>
      </c>
      <c r="V1767" s="649">
        <v>67.441</v>
      </c>
    </row>
    <row r="1768">
      <c r="A1768" s="649">
        <v>4364.0</v>
      </c>
      <c r="B1768" s="649">
        <v>0.0</v>
      </c>
      <c r="C1768" s="649">
        <v>10.538</v>
      </c>
      <c r="D1768" s="649">
        <v>5.038</v>
      </c>
      <c r="E1768" s="649">
        <v>19.35</v>
      </c>
      <c r="F1768" s="649">
        <v>17.52</v>
      </c>
      <c r="G1768" s="649">
        <v>3.797</v>
      </c>
      <c r="H1768" s="649">
        <v>2.01</v>
      </c>
      <c r="I1768" s="649">
        <v>19.305</v>
      </c>
      <c r="J1768" s="649">
        <v>67.532</v>
      </c>
      <c r="K1768" s="649">
        <v>-0.994</v>
      </c>
      <c r="L1768" s="649">
        <v>-1.0</v>
      </c>
      <c r="M1768" s="649">
        <v>-1.0</v>
      </c>
      <c r="N1768" s="649">
        <v>-1.0</v>
      </c>
      <c r="O1768" s="649">
        <v>1.0</v>
      </c>
      <c r="P1768" s="649">
        <v>-1.0</v>
      </c>
      <c r="Q1768" s="649">
        <v>-1.0</v>
      </c>
      <c r="R1768" s="649">
        <v>1.0</v>
      </c>
      <c r="S1768" s="649">
        <v>-1.0</v>
      </c>
      <c r="T1768" s="649">
        <v>68.181</v>
      </c>
      <c r="U1768" s="649">
        <v>68.078</v>
      </c>
      <c r="V1768" s="649">
        <v>67.832</v>
      </c>
    </row>
    <row r="1769">
      <c r="A1769" s="649">
        <v>4365.0</v>
      </c>
      <c r="B1769" s="649">
        <v>0.0</v>
      </c>
      <c r="C1769" s="649">
        <v>10.538</v>
      </c>
      <c r="D1769" s="649">
        <v>5.038</v>
      </c>
      <c r="E1769" s="649">
        <v>19.35</v>
      </c>
      <c r="F1769" s="649">
        <v>17.52</v>
      </c>
      <c r="G1769" s="649">
        <v>2.214</v>
      </c>
      <c r="H1769" s="649">
        <v>2.01</v>
      </c>
      <c r="I1769" s="649">
        <v>18.67</v>
      </c>
      <c r="J1769" s="649">
        <v>21.097</v>
      </c>
      <c r="K1769" s="649">
        <v>-0.983</v>
      </c>
      <c r="L1769" s="649">
        <v>-1.0</v>
      </c>
      <c r="M1769" s="649">
        <v>-1.0</v>
      </c>
      <c r="N1769" s="649">
        <v>-1.0</v>
      </c>
      <c r="O1769" s="649">
        <v>1.0</v>
      </c>
      <c r="P1769" s="649">
        <v>-1.0</v>
      </c>
      <c r="Q1769" s="649">
        <v>-1.0</v>
      </c>
      <c r="R1769" s="649">
        <v>1.0</v>
      </c>
      <c r="S1769" s="649">
        <v>-1.0</v>
      </c>
      <c r="T1769" s="649">
        <v>21.536</v>
      </c>
      <c r="U1769" s="649">
        <v>21.5</v>
      </c>
      <c r="V1769" s="649">
        <v>22.176</v>
      </c>
    </row>
    <row r="1770">
      <c r="A1770" s="649">
        <v>4366.0</v>
      </c>
      <c r="B1770" s="649">
        <v>0.0</v>
      </c>
      <c r="C1770" s="649">
        <v>10.538</v>
      </c>
      <c r="D1770" s="649">
        <v>5.038</v>
      </c>
      <c r="E1770" s="649">
        <v>19.35</v>
      </c>
      <c r="F1770" s="649">
        <v>17.52</v>
      </c>
      <c r="G1770" s="649">
        <v>2.624</v>
      </c>
      <c r="H1770" s="649">
        <v>2.01</v>
      </c>
      <c r="I1770" s="649">
        <v>19.726</v>
      </c>
      <c r="J1770" s="649">
        <v>51.769</v>
      </c>
      <c r="K1770" s="649">
        <v>-1.0</v>
      </c>
      <c r="L1770" s="649">
        <v>-1.0</v>
      </c>
      <c r="M1770" s="649">
        <v>-1.0</v>
      </c>
      <c r="N1770" s="649">
        <v>-1.0</v>
      </c>
      <c r="O1770" s="649">
        <v>1.0</v>
      </c>
      <c r="P1770" s="649">
        <v>-1.0</v>
      </c>
      <c r="Q1770" s="649">
        <v>-1.0</v>
      </c>
      <c r="R1770" s="649">
        <v>1.0</v>
      </c>
      <c r="S1770" s="649">
        <v>-1.0</v>
      </c>
      <c r="T1770" s="649">
        <v>52.23</v>
      </c>
      <c r="U1770" s="649">
        <v>52.136</v>
      </c>
      <c r="V1770" s="649">
        <v>51.77</v>
      </c>
    </row>
    <row r="1771">
      <c r="A1771" s="649">
        <v>4367.0</v>
      </c>
      <c r="B1771" s="649">
        <v>0.0</v>
      </c>
      <c r="C1771" s="649">
        <v>10.538</v>
      </c>
      <c r="D1771" s="649">
        <v>5.038</v>
      </c>
      <c r="E1771" s="649">
        <v>19.35</v>
      </c>
      <c r="F1771" s="649">
        <v>17.52</v>
      </c>
      <c r="G1771" s="649">
        <v>3.812</v>
      </c>
      <c r="H1771" s="649">
        <v>2.01</v>
      </c>
      <c r="I1771" s="649">
        <v>19.273</v>
      </c>
      <c r="J1771" s="649">
        <v>65.287</v>
      </c>
      <c r="K1771" s="649">
        <v>-0.995</v>
      </c>
      <c r="L1771" s="649">
        <v>-1.0</v>
      </c>
      <c r="M1771" s="649">
        <v>-1.0</v>
      </c>
      <c r="N1771" s="649">
        <v>-1.0</v>
      </c>
      <c r="O1771" s="649">
        <v>1.0</v>
      </c>
      <c r="P1771" s="649">
        <v>-1.0</v>
      </c>
      <c r="Q1771" s="649">
        <v>-1.0</v>
      </c>
      <c r="R1771" s="649">
        <v>1.0</v>
      </c>
      <c r="S1771" s="649">
        <v>-1.0</v>
      </c>
      <c r="T1771" s="649">
        <v>65.955</v>
      </c>
      <c r="U1771" s="649">
        <v>65.854</v>
      </c>
      <c r="V1771" s="649">
        <v>65.707</v>
      </c>
    </row>
    <row r="1772">
      <c r="A1772" s="649">
        <v>4368.0</v>
      </c>
      <c r="B1772" s="649">
        <v>0.0</v>
      </c>
      <c r="C1772" s="649">
        <v>10.538</v>
      </c>
      <c r="D1772" s="649">
        <v>5.038</v>
      </c>
      <c r="E1772" s="649">
        <v>19.35</v>
      </c>
      <c r="F1772" s="649">
        <v>17.52</v>
      </c>
      <c r="G1772" s="649">
        <v>1.434</v>
      </c>
      <c r="H1772" s="649">
        <v>2.01</v>
      </c>
      <c r="I1772" s="649">
        <v>14.554</v>
      </c>
      <c r="J1772" s="649">
        <v>18.303</v>
      </c>
      <c r="K1772" s="649">
        <v>-1.0</v>
      </c>
      <c r="L1772" s="649">
        <v>-1.0</v>
      </c>
      <c r="M1772" s="649">
        <v>-1.0</v>
      </c>
      <c r="N1772" s="649">
        <v>-1.0</v>
      </c>
      <c r="O1772" s="649">
        <v>1.0</v>
      </c>
      <c r="P1772" s="649">
        <v>-1.0</v>
      </c>
      <c r="Q1772" s="649">
        <v>-1.0</v>
      </c>
      <c r="R1772" s="649">
        <v>1.0</v>
      </c>
      <c r="S1772" s="649">
        <v>-1.0</v>
      </c>
      <c r="T1772" s="649">
        <v>18.523</v>
      </c>
      <c r="U1772" s="649">
        <v>18.488</v>
      </c>
      <c r="V1772" s="649">
        <v>18.481</v>
      </c>
    </row>
    <row r="1773">
      <c r="A1773" s="649">
        <v>4369.0</v>
      </c>
      <c r="B1773" s="649">
        <v>0.0</v>
      </c>
      <c r="C1773" s="649">
        <v>10.538</v>
      </c>
      <c r="D1773" s="649">
        <v>5.038</v>
      </c>
      <c r="E1773" s="649">
        <v>19.35</v>
      </c>
      <c r="F1773" s="649">
        <v>17.52</v>
      </c>
      <c r="G1773" s="649">
        <v>1.876</v>
      </c>
      <c r="H1773" s="649">
        <v>2.01</v>
      </c>
      <c r="I1773" s="649">
        <v>11.71</v>
      </c>
      <c r="J1773" s="649">
        <v>20.098</v>
      </c>
      <c r="K1773" s="649">
        <v>-1.001</v>
      </c>
      <c r="L1773" s="649">
        <v>-1.0</v>
      </c>
      <c r="M1773" s="649">
        <v>-1.0</v>
      </c>
      <c r="N1773" s="649">
        <v>-1.0</v>
      </c>
      <c r="O1773" s="649">
        <v>1.0</v>
      </c>
      <c r="P1773" s="649">
        <v>-1.0</v>
      </c>
      <c r="Q1773" s="649">
        <v>-1.0</v>
      </c>
      <c r="R1773" s="649">
        <v>1.0</v>
      </c>
      <c r="S1773" s="649">
        <v>-1.0</v>
      </c>
      <c r="T1773" s="649">
        <v>20.355</v>
      </c>
      <c r="U1773" s="649">
        <v>20.309</v>
      </c>
      <c r="V1773" s="649">
        <v>20.258</v>
      </c>
    </row>
    <row r="1774">
      <c r="A1774" s="649">
        <v>4370.0</v>
      </c>
      <c r="B1774" s="649">
        <v>0.0</v>
      </c>
      <c r="C1774" s="649">
        <v>10.538</v>
      </c>
      <c r="D1774" s="649">
        <v>5.038</v>
      </c>
      <c r="E1774" s="649">
        <v>19.35</v>
      </c>
      <c r="F1774" s="649">
        <v>17.52</v>
      </c>
      <c r="G1774" s="649">
        <v>1.647</v>
      </c>
      <c r="H1774" s="649">
        <v>2.01</v>
      </c>
      <c r="I1774" s="649">
        <v>7.637</v>
      </c>
      <c r="J1774" s="649">
        <v>7.688</v>
      </c>
      <c r="K1774" s="649">
        <v>-1.001</v>
      </c>
      <c r="L1774" s="649">
        <v>-1.0</v>
      </c>
      <c r="M1774" s="649">
        <v>-1.0</v>
      </c>
      <c r="N1774" s="649">
        <v>-1.0</v>
      </c>
      <c r="O1774" s="649">
        <v>1.0</v>
      </c>
      <c r="P1774" s="649">
        <v>-1.0</v>
      </c>
      <c r="Q1774" s="649">
        <v>-1.0</v>
      </c>
      <c r="R1774" s="649">
        <v>1.0</v>
      </c>
      <c r="S1774" s="649">
        <v>-1.0</v>
      </c>
      <c r="T1774" s="649">
        <v>7.945</v>
      </c>
      <c r="U1774" s="649">
        <v>7.926</v>
      </c>
      <c r="V1774" s="649">
        <v>8.331</v>
      </c>
    </row>
    <row r="1775">
      <c r="A1775" s="649">
        <v>4371.0</v>
      </c>
      <c r="B1775" s="649">
        <v>0.0</v>
      </c>
      <c r="C1775" s="649">
        <v>10.538</v>
      </c>
      <c r="D1775" s="649">
        <v>5.038</v>
      </c>
      <c r="E1775" s="649">
        <v>19.35</v>
      </c>
      <c r="F1775" s="649">
        <v>17.52</v>
      </c>
      <c r="G1775" s="649">
        <v>0.852</v>
      </c>
      <c r="H1775" s="649">
        <v>2.01</v>
      </c>
      <c r="I1775" s="649">
        <v>7.874</v>
      </c>
      <c r="J1775" s="649">
        <v>6.456</v>
      </c>
      <c r="K1775" s="649">
        <v>-1.001</v>
      </c>
      <c r="L1775" s="649">
        <v>-1.0</v>
      </c>
      <c r="M1775" s="649">
        <v>-1.0</v>
      </c>
      <c r="N1775" s="649">
        <v>-1.0</v>
      </c>
      <c r="O1775" s="649">
        <v>1.0</v>
      </c>
      <c r="P1775" s="649">
        <v>-1.0</v>
      </c>
      <c r="Q1775" s="649">
        <v>-1.0</v>
      </c>
      <c r="R1775" s="649">
        <v>1.0</v>
      </c>
      <c r="S1775" s="649">
        <v>-1.0</v>
      </c>
      <c r="T1775" s="649">
        <v>6.541</v>
      </c>
      <c r="U1775" s="649">
        <v>6.527</v>
      </c>
      <c r="V1775" s="649">
        <v>6.489</v>
      </c>
    </row>
    <row r="1776">
      <c r="A1776" s="649">
        <v>4372.0</v>
      </c>
      <c r="B1776" s="649">
        <v>0.0</v>
      </c>
      <c r="C1776" s="649">
        <v>10.537</v>
      </c>
      <c r="D1776" s="649">
        <v>5.038</v>
      </c>
      <c r="E1776" s="649">
        <v>19.35</v>
      </c>
      <c r="F1776" s="649">
        <v>17.52</v>
      </c>
      <c r="G1776" s="649">
        <v>0.922</v>
      </c>
      <c r="H1776" s="649">
        <v>2.01</v>
      </c>
      <c r="I1776" s="649">
        <v>18.854</v>
      </c>
      <c r="J1776" s="649">
        <v>15.933</v>
      </c>
      <c r="K1776" s="649">
        <v>-0.333</v>
      </c>
      <c r="L1776" s="649">
        <v>-1.0</v>
      </c>
      <c r="M1776" s="649">
        <v>-1.0</v>
      </c>
      <c r="N1776" s="649">
        <v>-1.0</v>
      </c>
      <c r="O1776" s="649">
        <v>3.0</v>
      </c>
      <c r="P1776" s="649">
        <v>-1.0</v>
      </c>
      <c r="Q1776" s="649">
        <v>-1.0</v>
      </c>
      <c r="R1776" s="649">
        <v>1.0</v>
      </c>
      <c r="S1776" s="649">
        <v>-1.0</v>
      </c>
      <c r="T1776" s="649">
        <v>16.081</v>
      </c>
      <c r="U1776" s="649">
        <v>16.07</v>
      </c>
      <c r="V1776" s="649">
        <v>16.013</v>
      </c>
    </row>
    <row r="1777">
      <c r="A1777" s="649">
        <v>4373.0</v>
      </c>
      <c r="B1777" s="649">
        <v>0.0</v>
      </c>
      <c r="C1777" s="649">
        <v>10.542</v>
      </c>
      <c r="D1777" s="649">
        <v>5.038</v>
      </c>
      <c r="E1777" s="649">
        <v>19.35</v>
      </c>
      <c r="F1777" s="649">
        <v>14.07</v>
      </c>
      <c r="G1777" s="649">
        <v>3.579</v>
      </c>
      <c r="H1777" s="649">
        <v>1.01</v>
      </c>
      <c r="I1777" s="650" t="s">
        <v>1279</v>
      </c>
      <c r="J1777" s="649">
        <v>-1.0</v>
      </c>
      <c r="K1777" s="649">
        <v>-1.0</v>
      </c>
      <c r="L1777" s="649">
        <v>-1.0</v>
      </c>
      <c r="M1777" s="649">
        <v>-1.0</v>
      </c>
      <c r="N1777" s="649">
        <v>1.0</v>
      </c>
      <c r="O1777" s="649">
        <v>-1.0</v>
      </c>
      <c r="P1777" s="649">
        <v>-1.0</v>
      </c>
      <c r="Q1777" s="649">
        <v>1.0</v>
      </c>
      <c r="R1777" s="650" t="s">
        <v>1280</v>
      </c>
      <c r="U1777" s="651"/>
      <c r="V1777" s="651"/>
    </row>
    <row r="1778">
      <c r="A1778" s="649">
        <v>4374.0</v>
      </c>
      <c r="B1778" s="649">
        <v>0.0</v>
      </c>
      <c r="C1778" s="649">
        <v>10.538</v>
      </c>
      <c r="D1778" s="649">
        <v>5.038</v>
      </c>
      <c r="E1778" s="649">
        <v>19.35</v>
      </c>
      <c r="F1778" s="649">
        <v>14.07</v>
      </c>
      <c r="G1778" s="649">
        <v>3.724</v>
      </c>
      <c r="H1778" s="649">
        <v>1.01</v>
      </c>
      <c r="I1778" s="650" t="s">
        <v>1281</v>
      </c>
      <c r="J1778" s="649">
        <v>0.0</v>
      </c>
      <c r="K1778" s="649">
        <v>-1.0</v>
      </c>
      <c r="L1778" s="649">
        <v>-1.0</v>
      </c>
      <c r="M1778" s="649">
        <v>-1.0</v>
      </c>
      <c r="N1778" s="649">
        <v>1.0</v>
      </c>
      <c r="O1778" s="649">
        <v>-1.0</v>
      </c>
      <c r="P1778" s="649">
        <v>-1.0</v>
      </c>
      <c r="Q1778" s="649">
        <v>1.0</v>
      </c>
      <c r="R1778" s="650" t="s">
        <v>1282</v>
      </c>
      <c r="U1778" s="651"/>
      <c r="V1778" s="651"/>
    </row>
    <row r="1779">
      <c r="A1779" s="649">
        <v>4375.0</v>
      </c>
      <c r="B1779" s="649">
        <v>0.0</v>
      </c>
      <c r="C1779" s="649">
        <v>10.538</v>
      </c>
      <c r="D1779" s="649">
        <v>5.038</v>
      </c>
      <c r="E1779" s="649">
        <v>19.35</v>
      </c>
      <c r="F1779" s="649">
        <v>14.07</v>
      </c>
      <c r="G1779" s="649">
        <v>3.665</v>
      </c>
      <c r="H1779" s="649">
        <v>1.01</v>
      </c>
      <c r="I1779" s="650" t="s">
        <v>1283</v>
      </c>
      <c r="J1779" s="649">
        <v>-0.995</v>
      </c>
      <c r="K1779" s="649">
        <v>-1.0</v>
      </c>
      <c r="L1779" s="649">
        <v>-1.0</v>
      </c>
      <c r="M1779" s="649">
        <v>-1.0</v>
      </c>
      <c r="N1779" s="649">
        <v>1.0</v>
      </c>
      <c r="O1779" s="649">
        <v>-1.0</v>
      </c>
      <c r="P1779" s="649">
        <v>-1.0</v>
      </c>
      <c r="Q1779" s="649">
        <v>1.0</v>
      </c>
      <c r="R1779" s="650" t="s">
        <v>1284</v>
      </c>
      <c r="U1779" s="651"/>
      <c r="V1779" s="651"/>
    </row>
    <row r="1780">
      <c r="A1780" s="649">
        <v>4376.0</v>
      </c>
      <c r="B1780" s="649">
        <v>0.0</v>
      </c>
      <c r="C1780" s="649">
        <v>10.538</v>
      </c>
      <c r="D1780" s="649">
        <v>5.038</v>
      </c>
      <c r="E1780" s="649">
        <v>19.35</v>
      </c>
      <c r="F1780" s="649">
        <v>14.07</v>
      </c>
      <c r="G1780" s="649">
        <v>3.589</v>
      </c>
      <c r="H1780" s="649">
        <v>1.01</v>
      </c>
      <c r="I1780" s="650" t="s">
        <v>1285</v>
      </c>
      <c r="J1780" s="649">
        <v>-0.996</v>
      </c>
      <c r="K1780" s="649">
        <v>-1.0</v>
      </c>
      <c r="L1780" s="649">
        <v>-1.0</v>
      </c>
      <c r="M1780" s="649">
        <v>-1.0</v>
      </c>
      <c r="N1780" s="649">
        <v>1.0</v>
      </c>
      <c r="O1780" s="649">
        <v>-1.0</v>
      </c>
      <c r="P1780" s="649">
        <v>-1.0</v>
      </c>
      <c r="Q1780" s="649">
        <v>1.0</v>
      </c>
      <c r="R1780" s="650" t="s">
        <v>1286</v>
      </c>
      <c r="U1780" s="651"/>
      <c r="V1780" s="651"/>
    </row>
    <row r="1781">
      <c r="A1781" s="649">
        <v>4377.0</v>
      </c>
      <c r="B1781" s="649">
        <v>0.0</v>
      </c>
      <c r="C1781" s="649">
        <v>10.538</v>
      </c>
      <c r="D1781" s="649">
        <v>5.038</v>
      </c>
      <c r="E1781" s="649">
        <v>19.35</v>
      </c>
      <c r="F1781" s="649">
        <v>14.07</v>
      </c>
      <c r="G1781" s="649">
        <v>1.159</v>
      </c>
      <c r="H1781" s="649">
        <v>1.01</v>
      </c>
      <c r="I1781" s="649">
        <v>28.238</v>
      </c>
      <c r="J1781" s="649">
        <v>31.108</v>
      </c>
      <c r="K1781" s="649">
        <v>-1.0</v>
      </c>
      <c r="L1781" s="649">
        <v>-1.0</v>
      </c>
      <c r="M1781" s="649">
        <v>-1.0</v>
      </c>
      <c r="N1781" s="649">
        <v>-1.0</v>
      </c>
      <c r="O1781" s="649">
        <v>1.0</v>
      </c>
      <c r="P1781" s="649">
        <v>-1.0</v>
      </c>
      <c r="Q1781" s="649">
        <v>-1.0</v>
      </c>
      <c r="R1781" s="649">
        <v>1.0</v>
      </c>
      <c r="S1781" s="649">
        <v>-1.0</v>
      </c>
      <c r="T1781" s="649">
        <v>31.298</v>
      </c>
      <c r="U1781" s="649">
        <v>31.337</v>
      </c>
      <c r="V1781" s="649">
        <v>31.168</v>
      </c>
    </row>
    <row r="1782">
      <c r="A1782" s="649">
        <v>4378.0</v>
      </c>
      <c r="B1782" s="649">
        <v>0.0</v>
      </c>
      <c r="C1782" s="649">
        <v>10.538</v>
      </c>
      <c r="D1782" s="649">
        <v>5.038</v>
      </c>
      <c r="E1782" s="649">
        <v>19.35</v>
      </c>
      <c r="F1782" s="649">
        <v>14.07</v>
      </c>
      <c r="G1782" s="649">
        <v>1.856</v>
      </c>
      <c r="H1782" s="649">
        <v>1.01</v>
      </c>
      <c r="I1782" s="649">
        <v>19.606</v>
      </c>
      <c r="J1782" s="649">
        <v>36.108</v>
      </c>
      <c r="K1782" s="649">
        <v>-1.001</v>
      </c>
      <c r="L1782" s="649">
        <v>-1.0</v>
      </c>
      <c r="M1782" s="649">
        <v>-1.0</v>
      </c>
      <c r="N1782" s="649">
        <v>-1.0</v>
      </c>
      <c r="O1782" s="649">
        <v>1.0</v>
      </c>
      <c r="P1782" s="649">
        <v>-1.0</v>
      </c>
      <c r="Q1782" s="649">
        <v>-1.0</v>
      </c>
      <c r="R1782" s="649">
        <v>1.0</v>
      </c>
      <c r="S1782" s="649">
        <v>-1.0</v>
      </c>
      <c r="T1782" s="649">
        <v>36.298</v>
      </c>
      <c r="U1782" s="649">
        <v>36.394</v>
      </c>
      <c r="V1782" s="649">
        <v>36.122</v>
      </c>
    </row>
    <row r="1783">
      <c r="A1783" s="649">
        <v>4379.0</v>
      </c>
      <c r="B1783" s="649">
        <v>0.0</v>
      </c>
      <c r="C1783" s="649">
        <v>10.538</v>
      </c>
      <c r="D1783" s="649">
        <v>5.038</v>
      </c>
      <c r="E1783" s="649">
        <v>19.35</v>
      </c>
      <c r="F1783" s="649">
        <v>14.07</v>
      </c>
      <c r="G1783" s="649">
        <v>2.375</v>
      </c>
      <c r="H1783" s="649">
        <v>1.01</v>
      </c>
      <c r="I1783" s="649">
        <v>9.897</v>
      </c>
      <c r="J1783" s="649">
        <v>23.391</v>
      </c>
      <c r="K1783" s="649">
        <v>-1.0</v>
      </c>
      <c r="L1783" s="649">
        <v>-1.0</v>
      </c>
      <c r="M1783" s="649">
        <v>-1.0</v>
      </c>
      <c r="N1783" s="649">
        <v>-1.0</v>
      </c>
      <c r="O1783" s="649">
        <v>1.0</v>
      </c>
      <c r="P1783" s="649">
        <v>-1.0</v>
      </c>
      <c r="Q1783" s="649">
        <v>-1.0</v>
      </c>
      <c r="R1783" s="649">
        <v>1.0</v>
      </c>
      <c r="S1783" s="649">
        <v>-1.0</v>
      </c>
      <c r="T1783" s="649">
        <v>23.594</v>
      </c>
      <c r="U1783" s="649">
        <v>23.629</v>
      </c>
      <c r="V1783" s="649">
        <v>23.404</v>
      </c>
    </row>
    <row r="1784">
      <c r="A1784" s="649">
        <v>4380.0</v>
      </c>
      <c r="B1784" s="649">
        <v>0.0</v>
      </c>
      <c r="C1784" s="649">
        <v>10.538</v>
      </c>
      <c r="D1784" s="649">
        <v>5.038</v>
      </c>
      <c r="E1784" s="649">
        <v>19.35</v>
      </c>
      <c r="F1784" s="649">
        <v>14.07</v>
      </c>
      <c r="G1784" s="649">
        <v>0.873</v>
      </c>
      <c r="H1784" s="649">
        <v>1.01</v>
      </c>
      <c r="I1784" s="649">
        <v>38.311</v>
      </c>
      <c r="J1784" s="649">
        <v>32.922</v>
      </c>
      <c r="K1784" s="649">
        <v>-0.499</v>
      </c>
      <c r="L1784" s="649">
        <v>-1.0</v>
      </c>
      <c r="M1784" s="649">
        <v>-1.0</v>
      </c>
      <c r="N1784" s="649">
        <v>-1.0</v>
      </c>
      <c r="O1784" s="649">
        <v>2.0</v>
      </c>
      <c r="P1784" s="649">
        <v>-1.0</v>
      </c>
      <c r="Q1784" s="649">
        <v>-1.0</v>
      </c>
      <c r="R1784" s="649">
        <v>1.0</v>
      </c>
      <c r="S1784" s="649">
        <v>-1.0</v>
      </c>
      <c r="T1784" s="649">
        <v>33.112</v>
      </c>
      <c r="U1784" s="649">
        <v>33.133</v>
      </c>
      <c r="V1784" s="649">
        <v>32.937</v>
      </c>
    </row>
    <row r="1785">
      <c r="A1785" s="649">
        <v>4381.0</v>
      </c>
      <c r="B1785" s="649">
        <v>0.0</v>
      </c>
      <c r="C1785" s="649">
        <v>10.539</v>
      </c>
      <c r="D1785" s="649">
        <v>5.038</v>
      </c>
      <c r="E1785" s="649">
        <v>19.35</v>
      </c>
      <c r="F1785" s="649">
        <v>14.07</v>
      </c>
      <c r="G1785" s="649">
        <v>1.157</v>
      </c>
      <c r="H1785" s="649">
        <v>26.98</v>
      </c>
      <c r="I1785" s="649">
        <v>27.089</v>
      </c>
      <c r="J1785" s="649">
        <v>28.513</v>
      </c>
      <c r="K1785" s="649">
        <v>-1.0</v>
      </c>
      <c r="L1785" s="649">
        <v>-1.0</v>
      </c>
      <c r="M1785" s="649">
        <v>-1.0</v>
      </c>
      <c r="N1785" s="649">
        <v>-1.0</v>
      </c>
      <c r="O1785" s="649">
        <v>1.0</v>
      </c>
      <c r="P1785" s="649">
        <v>-1.0</v>
      </c>
      <c r="Q1785" s="649">
        <v>-1.0</v>
      </c>
      <c r="R1785" s="649">
        <v>1.0</v>
      </c>
      <c r="S1785" s="649">
        <v>-1.0</v>
      </c>
      <c r="T1785" s="649">
        <v>28.725</v>
      </c>
      <c r="U1785" s="649">
        <v>28.747</v>
      </c>
      <c r="V1785" s="649">
        <v>28.62</v>
      </c>
    </row>
    <row r="1786">
      <c r="A1786" s="649">
        <v>4382.0</v>
      </c>
      <c r="B1786" s="649">
        <v>0.0</v>
      </c>
      <c r="C1786" s="649">
        <v>10.538</v>
      </c>
      <c r="D1786" s="649">
        <v>5.038</v>
      </c>
      <c r="E1786" s="649">
        <v>19.35</v>
      </c>
      <c r="F1786" s="649">
        <v>14.07</v>
      </c>
      <c r="G1786" s="649">
        <v>1.134</v>
      </c>
      <c r="H1786" s="649">
        <v>26.98</v>
      </c>
      <c r="I1786" s="649">
        <v>18.73</v>
      </c>
      <c r="J1786" s="649">
        <v>19.854</v>
      </c>
      <c r="K1786" s="649">
        <v>-1.001</v>
      </c>
      <c r="L1786" s="649">
        <v>-1.0</v>
      </c>
      <c r="M1786" s="649">
        <v>-1.0</v>
      </c>
      <c r="N1786" s="649">
        <v>-1.0</v>
      </c>
      <c r="O1786" s="649">
        <v>1.0</v>
      </c>
      <c r="P1786" s="649">
        <v>-1.0</v>
      </c>
      <c r="Q1786" s="649">
        <v>-1.0</v>
      </c>
      <c r="R1786" s="649">
        <v>1.0</v>
      </c>
      <c r="S1786" s="649">
        <v>-1.0</v>
      </c>
      <c r="T1786" s="649">
        <v>19.979</v>
      </c>
      <c r="U1786" s="649">
        <v>20.032</v>
      </c>
      <c r="V1786" s="649">
        <v>19.931</v>
      </c>
    </row>
    <row r="1787">
      <c r="A1787" s="649">
        <v>4383.0</v>
      </c>
      <c r="B1787" s="649">
        <v>0.0</v>
      </c>
      <c r="C1787" s="649">
        <v>10.538</v>
      </c>
      <c r="D1787" s="649">
        <v>5.038</v>
      </c>
      <c r="E1787" s="649">
        <v>19.35</v>
      </c>
      <c r="F1787" s="649">
        <v>14.07</v>
      </c>
      <c r="G1787" s="649">
        <v>3.701</v>
      </c>
      <c r="H1787" s="649">
        <v>2.01</v>
      </c>
      <c r="I1787" s="649">
        <v>18.853</v>
      </c>
      <c r="J1787" s="649">
        <v>66.434</v>
      </c>
      <c r="K1787" s="649">
        <v>-0.997</v>
      </c>
      <c r="L1787" s="649">
        <v>-1.0</v>
      </c>
      <c r="M1787" s="649">
        <v>-1.0</v>
      </c>
      <c r="N1787" s="649">
        <v>-1.0</v>
      </c>
      <c r="O1787" s="649">
        <v>1.0</v>
      </c>
      <c r="P1787" s="649">
        <v>-1.0</v>
      </c>
      <c r="Q1787" s="649">
        <v>-1.0</v>
      </c>
      <c r="R1787" s="649">
        <v>1.0</v>
      </c>
      <c r="S1787" s="649">
        <v>-1.0</v>
      </c>
      <c r="T1787" s="649">
        <v>66.946</v>
      </c>
      <c r="U1787" s="649">
        <v>67.028</v>
      </c>
      <c r="V1787" s="649">
        <v>66.615</v>
      </c>
    </row>
    <row r="1788">
      <c r="A1788" s="649">
        <v>4385.0</v>
      </c>
      <c r="B1788" s="649">
        <v>0.0</v>
      </c>
      <c r="C1788" s="649">
        <v>10.538</v>
      </c>
      <c r="D1788" s="649">
        <v>5.038</v>
      </c>
      <c r="E1788" s="649">
        <v>19.35</v>
      </c>
      <c r="F1788" s="649">
        <v>14.07</v>
      </c>
      <c r="G1788" s="649">
        <v>3.99</v>
      </c>
      <c r="H1788" s="649">
        <v>2.01</v>
      </c>
      <c r="I1788" s="649">
        <v>19.199</v>
      </c>
      <c r="J1788" s="649">
        <v>70.652</v>
      </c>
      <c r="K1788" s="649">
        <v>-0.992</v>
      </c>
      <c r="L1788" s="649">
        <v>-1.0</v>
      </c>
      <c r="M1788" s="649">
        <v>-1.0</v>
      </c>
      <c r="N1788" s="649">
        <v>-1.0</v>
      </c>
      <c r="O1788" s="649">
        <v>1.0</v>
      </c>
      <c r="P1788" s="649">
        <v>-1.0</v>
      </c>
      <c r="Q1788" s="649">
        <v>-1.0</v>
      </c>
      <c r="R1788" s="649">
        <v>1.0</v>
      </c>
      <c r="S1788" s="649">
        <v>-1.0</v>
      </c>
      <c r="T1788" s="649">
        <v>71.367</v>
      </c>
      <c r="U1788" s="649">
        <v>71.351</v>
      </c>
      <c r="V1788" s="649">
        <v>70.96</v>
      </c>
    </row>
    <row r="1789">
      <c r="A1789" s="649">
        <v>4386.0</v>
      </c>
      <c r="B1789" s="649">
        <v>0.0</v>
      </c>
      <c r="C1789" s="649">
        <v>10.538</v>
      </c>
      <c r="D1789" s="649">
        <v>5.038</v>
      </c>
      <c r="E1789" s="649">
        <v>19.35</v>
      </c>
      <c r="F1789" s="649">
        <v>14.07</v>
      </c>
      <c r="G1789" s="649">
        <v>3.828</v>
      </c>
      <c r="H1789" s="649">
        <v>2.01</v>
      </c>
      <c r="I1789" s="649">
        <v>19.149</v>
      </c>
      <c r="J1789" s="649">
        <v>69.964</v>
      </c>
      <c r="K1789" s="649">
        <v>-0.998</v>
      </c>
      <c r="L1789" s="649">
        <v>-1.0</v>
      </c>
      <c r="M1789" s="649">
        <v>-1.0</v>
      </c>
      <c r="N1789" s="649">
        <v>-1.0</v>
      </c>
      <c r="O1789" s="649">
        <v>1.0</v>
      </c>
      <c r="P1789" s="649">
        <v>-1.0</v>
      </c>
      <c r="Q1789" s="649">
        <v>-1.0</v>
      </c>
      <c r="R1789" s="649">
        <v>1.0</v>
      </c>
      <c r="S1789" s="649">
        <v>-1.0</v>
      </c>
      <c r="T1789" s="649">
        <v>70.571</v>
      </c>
      <c r="U1789" s="649">
        <v>70.654</v>
      </c>
      <c r="V1789" s="649">
        <v>70.141</v>
      </c>
    </row>
    <row r="1790">
      <c r="A1790" s="649">
        <v>4387.0</v>
      </c>
      <c r="B1790" s="649">
        <v>0.0</v>
      </c>
      <c r="C1790" s="649">
        <v>10.538</v>
      </c>
      <c r="D1790" s="649">
        <v>5.038</v>
      </c>
      <c r="E1790" s="649">
        <v>19.35</v>
      </c>
      <c r="F1790" s="649">
        <v>14.07</v>
      </c>
      <c r="G1790" s="649">
        <v>3.634</v>
      </c>
      <c r="H1790" s="649">
        <v>2.01</v>
      </c>
      <c r="I1790" s="649">
        <v>19.149</v>
      </c>
      <c r="J1790" s="649">
        <v>67.715</v>
      </c>
      <c r="K1790" s="649">
        <v>-0.992</v>
      </c>
      <c r="L1790" s="649">
        <v>-1.0</v>
      </c>
      <c r="M1790" s="649">
        <v>-1.0</v>
      </c>
      <c r="N1790" s="649">
        <v>-1.0</v>
      </c>
      <c r="O1790" s="649">
        <v>1.0</v>
      </c>
      <c r="P1790" s="649">
        <v>-1.0</v>
      </c>
      <c r="Q1790" s="649">
        <v>-1.0</v>
      </c>
      <c r="R1790" s="649">
        <v>1.0</v>
      </c>
      <c r="S1790" s="649">
        <v>-1.0</v>
      </c>
      <c r="T1790" s="649">
        <v>68.373</v>
      </c>
      <c r="U1790" s="649">
        <v>68.372</v>
      </c>
      <c r="V1790" s="649">
        <v>67.814</v>
      </c>
    </row>
    <row r="1791">
      <c r="A1791" s="649">
        <v>4388.0</v>
      </c>
      <c r="B1791" s="649">
        <v>0.0</v>
      </c>
      <c r="C1791" s="649">
        <v>10.538</v>
      </c>
      <c r="D1791" s="649">
        <v>5.038</v>
      </c>
      <c r="E1791" s="649">
        <v>19.35</v>
      </c>
      <c r="F1791" s="649">
        <v>14.07</v>
      </c>
      <c r="G1791" s="649">
        <v>3.483</v>
      </c>
      <c r="H1791" s="649">
        <v>2.01</v>
      </c>
      <c r="I1791" s="649">
        <v>19.075</v>
      </c>
      <c r="J1791" s="649">
        <v>63.037</v>
      </c>
      <c r="K1791" s="649">
        <v>-0.994</v>
      </c>
      <c r="L1791" s="649">
        <v>-1.0</v>
      </c>
      <c r="M1791" s="649">
        <v>-1.0</v>
      </c>
      <c r="N1791" s="649">
        <v>-1.0</v>
      </c>
      <c r="O1791" s="649">
        <v>1.0</v>
      </c>
      <c r="P1791" s="649">
        <v>-1.0</v>
      </c>
      <c r="Q1791" s="649">
        <v>-1.0</v>
      </c>
      <c r="R1791" s="649">
        <v>1.0</v>
      </c>
      <c r="S1791" s="649">
        <v>-1.0</v>
      </c>
      <c r="T1791" s="649">
        <v>63.659</v>
      </c>
      <c r="U1791" s="649">
        <v>63.692</v>
      </c>
      <c r="V1791" s="649">
        <v>63.217</v>
      </c>
    </row>
    <row r="1792">
      <c r="A1792" s="649">
        <v>4389.0</v>
      </c>
      <c r="B1792" s="649">
        <v>0.0</v>
      </c>
      <c r="C1792" s="649">
        <v>10.538</v>
      </c>
      <c r="D1792" s="649">
        <v>5.038</v>
      </c>
      <c r="E1792" s="649">
        <v>19.35</v>
      </c>
      <c r="F1792" s="649">
        <v>14.07</v>
      </c>
      <c r="G1792" s="649">
        <v>3.582</v>
      </c>
      <c r="H1792" s="649">
        <v>2.01</v>
      </c>
      <c r="I1792" s="649">
        <v>19.277</v>
      </c>
      <c r="J1792" s="649">
        <v>66.021</v>
      </c>
      <c r="K1792" s="649">
        <v>-0.998</v>
      </c>
      <c r="L1792" s="649">
        <v>-1.0</v>
      </c>
      <c r="M1792" s="649">
        <v>-1.0</v>
      </c>
      <c r="N1792" s="649">
        <v>-1.0</v>
      </c>
      <c r="O1792" s="649">
        <v>1.0</v>
      </c>
      <c r="P1792" s="649">
        <v>-1.0</v>
      </c>
      <c r="Q1792" s="649">
        <v>-1.0</v>
      </c>
      <c r="R1792" s="649">
        <v>1.0</v>
      </c>
      <c r="S1792" s="649">
        <v>-1.0</v>
      </c>
      <c r="T1792" s="649">
        <v>66.441</v>
      </c>
      <c r="U1792" s="649">
        <v>66.358</v>
      </c>
      <c r="V1792" s="649">
        <v>66.18</v>
      </c>
    </row>
    <row r="1793">
      <c r="A1793" s="649">
        <v>4390.0</v>
      </c>
      <c r="B1793" s="649">
        <v>0.0</v>
      </c>
      <c r="C1793" s="649">
        <v>10.538</v>
      </c>
      <c r="D1793" s="649">
        <v>5.038</v>
      </c>
      <c r="E1793" s="649">
        <v>19.35</v>
      </c>
      <c r="F1793" s="649">
        <v>14.07</v>
      </c>
      <c r="G1793" s="649">
        <v>3.352</v>
      </c>
      <c r="H1793" s="649">
        <v>2.01</v>
      </c>
      <c r="I1793" s="649">
        <v>19.219</v>
      </c>
      <c r="J1793" s="649">
        <v>62.497</v>
      </c>
      <c r="K1793" s="649">
        <v>-0.997</v>
      </c>
      <c r="L1793" s="649">
        <v>-1.0</v>
      </c>
      <c r="M1793" s="649">
        <v>-1.0</v>
      </c>
      <c r="N1793" s="649">
        <v>-1.0</v>
      </c>
      <c r="O1793" s="649">
        <v>1.0</v>
      </c>
      <c r="P1793" s="649">
        <v>-1.0</v>
      </c>
      <c r="Q1793" s="649">
        <v>-1.0</v>
      </c>
      <c r="R1793" s="649">
        <v>1.0</v>
      </c>
      <c r="S1793" s="649">
        <v>-1.0</v>
      </c>
      <c r="T1793" s="649">
        <v>63.232</v>
      </c>
      <c r="U1793" s="649">
        <v>63.169</v>
      </c>
      <c r="V1793" s="649">
        <v>62.597</v>
      </c>
    </row>
    <row r="1794">
      <c r="A1794" s="649">
        <v>4391.0</v>
      </c>
      <c r="B1794" s="649">
        <v>0.0</v>
      </c>
      <c r="C1794" s="649">
        <v>10.538</v>
      </c>
      <c r="D1794" s="649">
        <v>5.038</v>
      </c>
      <c r="E1794" s="649">
        <v>19.35</v>
      </c>
      <c r="F1794" s="649">
        <v>14.07</v>
      </c>
      <c r="G1794" s="649">
        <v>1.463</v>
      </c>
      <c r="H1794" s="649">
        <v>2.01</v>
      </c>
      <c r="I1794" s="649">
        <v>14.415</v>
      </c>
      <c r="J1794" s="649">
        <v>16.257</v>
      </c>
      <c r="K1794" s="649">
        <v>-1.0</v>
      </c>
      <c r="L1794" s="649">
        <v>-1.0</v>
      </c>
      <c r="M1794" s="649">
        <v>-1.0</v>
      </c>
      <c r="N1794" s="649">
        <v>-1.0</v>
      </c>
      <c r="O1794" s="649">
        <v>1.0</v>
      </c>
      <c r="P1794" s="649">
        <v>-1.0</v>
      </c>
      <c r="Q1794" s="649">
        <v>-1.0</v>
      </c>
      <c r="R1794" s="649">
        <v>1.0</v>
      </c>
      <c r="S1794" s="649">
        <v>-1.0</v>
      </c>
      <c r="T1794" s="649">
        <v>16.541</v>
      </c>
      <c r="U1794" s="649">
        <v>16.517</v>
      </c>
      <c r="V1794" s="649">
        <v>16.59</v>
      </c>
    </row>
    <row r="1795">
      <c r="A1795" s="649">
        <v>4392.0</v>
      </c>
      <c r="B1795" s="649">
        <v>0.0</v>
      </c>
      <c r="C1795" s="649">
        <v>10.538</v>
      </c>
      <c r="D1795" s="649">
        <v>5.038</v>
      </c>
      <c r="E1795" s="649">
        <v>19.35</v>
      </c>
      <c r="F1795" s="649">
        <v>14.07</v>
      </c>
      <c r="G1795" s="649">
        <v>1.798</v>
      </c>
      <c r="H1795" s="649">
        <v>2.01</v>
      </c>
      <c r="I1795" s="649">
        <v>11.534</v>
      </c>
      <c r="J1795" s="649">
        <v>17.137</v>
      </c>
      <c r="K1795" s="649">
        <v>-0.985</v>
      </c>
      <c r="L1795" s="649">
        <v>-1.0</v>
      </c>
      <c r="M1795" s="649">
        <v>-1.0</v>
      </c>
      <c r="N1795" s="649">
        <v>-1.0</v>
      </c>
      <c r="O1795" s="649">
        <v>1.0</v>
      </c>
      <c r="P1795" s="649">
        <v>-1.0</v>
      </c>
      <c r="Q1795" s="649">
        <v>-1.0</v>
      </c>
      <c r="R1795" s="649">
        <v>1.0</v>
      </c>
      <c r="S1795" s="649">
        <v>-1.0</v>
      </c>
      <c r="T1795" s="649">
        <v>17.403</v>
      </c>
      <c r="U1795" s="649">
        <v>17.402</v>
      </c>
      <c r="V1795" s="649">
        <v>17.446</v>
      </c>
    </row>
    <row r="1796">
      <c r="A1796" s="649">
        <v>4393.0</v>
      </c>
      <c r="B1796" s="649">
        <v>0.0</v>
      </c>
      <c r="C1796" s="649">
        <v>10.538</v>
      </c>
      <c r="D1796" s="649">
        <v>5.038</v>
      </c>
      <c r="E1796" s="649">
        <v>19.35</v>
      </c>
      <c r="F1796" s="649">
        <v>14.07</v>
      </c>
      <c r="G1796" s="649">
        <v>2.366</v>
      </c>
      <c r="H1796" s="649">
        <v>2.01</v>
      </c>
      <c r="I1796" s="649">
        <v>7.926</v>
      </c>
      <c r="J1796" s="649">
        <v>18.401</v>
      </c>
      <c r="K1796" s="649">
        <v>-0.993</v>
      </c>
      <c r="L1796" s="649">
        <v>-1.0</v>
      </c>
      <c r="M1796" s="649">
        <v>-1.0</v>
      </c>
      <c r="N1796" s="649">
        <v>-1.0</v>
      </c>
      <c r="O1796" s="649">
        <v>1.0</v>
      </c>
      <c r="P1796" s="649">
        <v>-1.0</v>
      </c>
      <c r="Q1796" s="649">
        <v>-1.0</v>
      </c>
      <c r="R1796" s="649">
        <v>1.0</v>
      </c>
      <c r="S1796" s="649">
        <v>-1.0</v>
      </c>
      <c r="T1796" s="649">
        <v>18.682</v>
      </c>
      <c r="U1796" s="649">
        <v>18.645</v>
      </c>
      <c r="V1796" s="649">
        <v>18.446</v>
      </c>
    </row>
    <row r="1797">
      <c r="A1797" s="649">
        <v>4394.0</v>
      </c>
      <c r="B1797" s="649">
        <v>0.0</v>
      </c>
      <c r="C1797" s="649">
        <v>10.538</v>
      </c>
      <c r="D1797" s="649">
        <v>5.038</v>
      </c>
      <c r="E1797" s="649">
        <v>19.35</v>
      </c>
      <c r="F1797" s="649">
        <v>14.07</v>
      </c>
      <c r="G1797" s="649">
        <v>0.817</v>
      </c>
      <c r="H1797" s="649">
        <v>2.01</v>
      </c>
      <c r="I1797" s="649">
        <v>18.583</v>
      </c>
      <c r="J1797" s="649">
        <v>10.294</v>
      </c>
      <c r="K1797" s="649">
        <v>-0.333</v>
      </c>
      <c r="L1797" s="649">
        <v>-1.0</v>
      </c>
      <c r="M1797" s="649">
        <v>-1.0</v>
      </c>
      <c r="N1797" s="649">
        <v>-1.0</v>
      </c>
      <c r="O1797" s="649">
        <v>3.0</v>
      </c>
      <c r="P1797" s="649">
        <v>-1.0</v>
      </c>
      <c r="Q1797" s="649">
        <v>-1.0</v>
      </c>
      <c r="R1797" s="649">
        <v>1.0</v>
      </c>
      <c r="S1797" s="649">
        <v>-1.0</v>
      </c>
      <c r="T1797" s="649">
        <v>10.46</v>
      </c>
      <c r="U1797" s="649">
        <v>10.452</v>
      </c>
      <c r="V1797" s="649">
        <v>10.553</v>
      </c>
    </row>
    <row r="1798">
      <c r="A1798" s="649">
        <v>4397.0</v>
      </c>
      <c r="B1798" s="649">
        <v>0.0</v>
      </c>
      <c r="C1798" s="649">
        <v>10.538</v>
      </c>
      <c r="D1798" s="649">
        <v>5.038</v>
      </c>
      <c r="E1798" s="649">
        <v>19.35</v>
      </c>
      <c r="F1798" s="649">
        <v>17.51</v>
      </c>
      <c r="G1798" s="649">
        <v>3.607</v>
      </c>
      <c r="H1798" s="649">
        <v>1.01</v>
      </c>
      <c r="I1798" s="650" t="s">
        <v>1287</v>
      </c>
      <c r="J1798" s="649">
        <v>-1.002</v>
      </c>
      <c r="K1798" s="649">
        <v>-1.0</v>
      </c>
      <c r="L1798" s="649">
        <v>-1.0</v>
      </c>
      <c r="M1798" s="649">
        <v>-1.0</v>
      </c>
      <c r="N1798" s="649">
        <v>1.0</v>
      </c>
      <c r="O1798" s="649">
        <v>-1.0</v>
      </c>
      <c r="P1798" s="649">
        <v>-1.0</v>
      </c>
      <c r="Q1798" s="649">
        <v>1.0</v>
      </c>
      <c r="R1798" s="650" t="s">
        <v>1288</v>
      </c>
      <c r="U1798" s="651"/>
      <c r="V1798" s="651"/>
    </row>
    <row r="1799">
      <c r="A1799" s="649">
        <v>4398.0</v>
      </c>
      <c r="B1799" s="649">
        <v>0.0</v>
      </c>
      <c r="C1799" s="649">
        <v>10.538</v>
      </c>
      <c r="D1799" s="649">
        <v>5.038</v>
      </c>
      <c r="E1799" s="649">
        <v>19.35</v>
      </c>
      <c r="F1799" s="649">
        <v>17.51</v>
      </c>
      <c r="G1799" s="649">
        <v>4.16</v>
      </c>
      <c r="H1799" s="649">
        <v>1.01</v>
      </c>
      <c r="I1799" s="650" t="s">
        <v>1289</v>
      </c>
      <c r="J1799" s="649">
        <v>-0.994</v>
      </c>
      <c r="K1799" s="649">
        <v>-1.0</v>
      </c>
      <c r="L1799" s="649">
        <v>-1.0</v>
      </c>
      <c r="M1799" s="649">
        <v>-1.0</v>
      </c>
      <c r="N1799" s="649">
        <v>1.0</v>
      </c>
      <c r="O1799" s="649">
        <v>-1.0</v>
      </c>
      <c r="P1799" s="649">
        <v>-1.0</v>
      </c>
      <c r="Q1799" s="649">
        <v>1.0</v>
      </c>
      <c r="R1799" s="650" t="s">
        <v>1290</v>
      </c>
      <c r="U1799" s="651"/>
      <c r="V1799" s="651"/>
    </row>
    <row r="1800">
      <c r="A1800" s="649">
        <v>4399.0</v>
      </c>
      <c r="B1800" s="649">
        <v>0.0</v>
      </c>
      <c r="C1800" s="649">
        <v>10.538</v>
      </c>
      <c r="D1800" s="649">
        <v>5.038</v>
      </c>
      <c r="E1800" s="649">
        <v>19.35</v>
      </c>
      <c r="F1800" s="649">
        <v>17.51</v>
      </c>
      <c r="G1800" s="649">
        <v>3.57</v>
      </c>
      <c r="H1800" s="649">
        <v>1.01</v>
      </c>
      <c r="I1800" s="650" t="s">
        <v>1291</v>
      </c>
      <c r="J1800" s="649">
        <v>-0.995</v>
      </c>
      <c r="K1800" s="649">
        <v>-1.0</v>
      </c>
      <c r="L1800" s="649">
        <v>-1.0</v>
      </c>
      <c r="M1800" s="649">
        <v>-1.0</v>
      </c>
      <c r="N1800" s="649">
        <v>1.0</v>
      </c>
      <c r="O1800" s="649">
        <v>-1.0</v>
      </c>
      <c r="P1800" s="649">
        <v>-1.0</v>
      </c>
      <c r="Q1800" s="649">
        <v>1.0</v>
      </c>
      <c r="R1800" s="650" t="s">
        <v>1292</v>
      </c>
      <c r="U1800" s="651"/>
      <c r="V1800" s="651"/>
    </row>
    <row r="1801">
      <c r="A1801" s="649">
        <v>4400.0</v>
      </c>
      <c r="B1801" s="649">
        <v>0.0</v>
      </c>
      <c r="C1801" s="649">
        <v>10.538</v>
      </c>
      <c r="D1801" s="649">
        <v>5.038</v>
      </c>
      <c r="E1801" s="649">
        <v>19.35</v>
      </c>
      <c r="F1801" s="649">
        <v>17.51</v>
      </c>
      <c r="G1801" s="649">
        <v>3.61</v>
      </c>
      <c r="H1801" s="649">
        <v>1.01</v>
      </c>
      <c r="I1801" s="650" t="s">
        <v>1293</v>
      </c>
      <c r="J1801" s="649">
        <v>-0.996</v>
      </c>
      <c r="K1801" s="649">
        <v>-1.0</v>
      </c>
      <c r="L1801" s="649">
        <v>-1.0</v>
      </c>
      <c r="M1801" s="649">
        <v>-1.0</v>
      </c>
      <c r="N1801" s="649">
        <v>1.0</v>
      </c>
      <c r="O1801" s="649">
        <v>-1.0</v>
      </c>
      <c r="P1801" s="649">
        <v>-1.0</v>
      </c>
      <c r="Q1801" s="649">
        <v>1.0</v>
      </c>
      <c r="R1801" s="650" t="s">
        <v>1294</v>
      </c>
      <c r="U1801" s="651"/>
      <c r="V1801" s="651"/>
    </row>
    <row r="1802">
      <c r="A1802" s="649">
        <v>4401.0</v>
      </c>
      <c r="B1802" s="649">
        <v>0.0</v>
      </c>
      <c r="C1802" s="649">
        <v>10.538</v>
      </c>
      <c r="D1802" s="649">
        <v>5.038</v>
      </c>
      <c r="E1802" s="649">
        <v>19.35</v>
      </c>
      <c r="F1802" s="649">
        <v>17.51</v>
      </c>
      <c r="G1802" s="649">
        <v>1.214</v>
      </c>
      <c r="H1802" s="649">
        <v>1.01</v>
      </c>
      <c r="I1802" s="649">
        <v>26.441</v>
      </c>
      <c r="J1802" s="649">
        <v>28.818</v>
      </c>
      <c r="K1802" s="649">
        <v>-1.001</v>
      </c>
      <c r="L1802" s="649">
        <v>-1.0</v>
      </c>
      <c r="M1802" s="649">
        <v>-1.0</v>
      </c>
      <c r="N1802" s="649">
        <v>-1.0</v>
      </c>
      <c r="O1802" s="649">
        <v>1.0</v>
      </c>
      <c r="P1802" s="649">
        <v>-1.0</v>
      </c>
      <c r="Q1802" s="649">
        <v>-1.0</v>
      </c>
      <c r="R1802" s="649">
        <v>1.0</v>
      </c>
      <c r="S1802" s="649">
        <v>-1.0</v>
      </c>
      <c r="T1802" s="649">
        <v>29.002</v>
      </c>
      <c r="U1802" s="649">
        <v>29.004</v>
      </c>
      <c r="V1802" s="649">
        <v>28.945</v>
      </c>
    </row>
    <row r="1803">
      <c r="A1803" s="649">
        <v>4402.0</v>
      </c>
      <c r="B1803" s="649">
        <v>0.0</v>
      </c>
      <c r="C1803" s="649">
        <v>10.539</v>
      </c>
      <c r="D1803" s="649">
        <v>5.038</v>
      </c>
      <c r="E1803" s="649">
        <v>19.35</v>
      </c>
      <c r="F1803" s="649">
        <v>17.51</v>
      </c>
      <c r="G1803" s="649">
        <v>1.803</v>
      </c>
      <c r="H1803" s="649">
        <v>1.01</v>
      </c>
      <c r="I1803" s="649">
        <v>18.754</v>
      </c>
      <c r="J1803" s="649">
        <v>29.152</v>
      </c>
      <c r="K1803" s="649">
        <v>-1.001</v>
      </c>
      <c r="L1803" s="649">
        <v>-1.0</v>
      </c>
      <c r="M1803" s="649">
        <v>-1.0</v>
      </c>
      <c r="N1803" s="649">
        <v>-1.0</v>
      </c>
      <c r="O1803" s="649">
        <v>1.0</v>
      </c>
      <c r="P1803" s="649">
        <v>-1.0</v>
      </c>
      <c r="Q1803" s="649">
        <v>-1.0</v>
      </c>
      <c r="R1803" s="649">
        <v>1.0</v>
      </c>
      <c r="S1803" s="649">
        <v>-1.0</v>
      </c>
      <c r="T1803" s="649">
        <v>29.387</v>
      </c>
      <c r="U1803" s="649">
        <v>29.388</v>
      </c>
      <c r="V1803" s="649">
        <v>29.397</v>
      </c>
    </row>
    <row r="1804">
      <c r="A1804" s="649">
        <v>4403.0</v>
      </c>
      <c r="B1804" s="649">
        <v>0.0</v>
      </c>
      <c r="C1804" s="649">
        <v>10.538</v>
      </c>
      <c r="D1804" s="649">
        <v>5.038</v>
      </c>
      <c r="E1804" s="649">
        <v>19.35</v>
      </c>
      <c r="F1804" s="649">
        <v>17.51</v>
      </c>
      <c r="G1804" s="649">
        <v>2.407</v>
      </c>
      <c r="H1804" s="649">
        <v>1.01</v>
      </c>
      <c r="I1804" s="649">
        <v>9.841</v>
      </c>
      <c r="J1804" s="649">
        <v>22.234</v>
      </c>
      <c r="K1804" s="649">
        <v>-1.0</v>
      </c>
      <c r="L1804" s="649">
        <v>-1.0</v>
      </c>
      <c r="M1804" s="649">
        <v>-1.0</v>
      </c>
      <c r="N1804" s="649">
        <v>-1.0</v>
      </c>
      <c r="O1804" s="649">
        <v>1.0</v>
      </c>
      <c r="P1804" s="649">
        <v>-1.0</v>
      </c>
      <c r="Q1804" s="649">
        <v>-1.0</v>
      </c>
      <c r="R1804" s="649">
        <v>1.0</v>
      </c>
      <c r="S1804" s="649">
        <v>-1.0</v>
      </c>
      <c r="T1804" s="649">
        <v>22.457</v>
      </c>
      <c r="U1804" s="649">
        <v>22.437</v>
      </c>
      <c r="V1804" s="649">
        <v>22.384</v>
      </c>
    </row>
    <row r="1805">
      <c r="A1805" s="649">
        <v>4404.0</v>
      </c>
      <c r="B1805" s="649">
        <v>0.0</v>
      </c>
      <c r="C1805" s="649">
        <v>10.538</v>
      </c>
      <c r="D1805" s="649">
        <v>5.038</v>
      </c>
      <c r="E1805" s="649">
        <v>19.35</v>
      </c>
      <c r="F1805" s="649">
        <v>17.51</v>
      </c>
      <c r="G1805" s="649">
        <v>0.907</v>
      </c>
      <c r="H1805" s="649">
        <v>1.01</v>
      </c>
      <c r="I1805" s="649">
        <v>39.458</v>
      </c>
      <c r="J1805" s="649">
        <v>35.782</v>
      </c>
      <c r="K1805" s="649">
        <v>-0.5</v>
      </c>
      <c r="L1805" s="649">
        <v>-1.0</v>
      </c>
      <c r="M1805" s="649">
        <v>-1.0</v>
      </c>
      <c r="N1805" s="649">
        <v>-1.0</v>
      </c>
      <c r="O1805" s="649">
        <v>2.0</v>
      </c>
      <c r="P1805" s="649">
        <v>-1.0</v>
      </c>
      <c r="Q1805" s="649">
        <v>-1.0</v>
      </c>
      <c r="R1805" s="649">
        <v>1.0</v>
      </c>
      <c r="S1805" s="649">
        <v>-1.0</v>
      </c>
      <c r="T1805" s="649">
        <v>35.853</v>
      </c>
      <c r="U1805" s="649">
        <v>35.906</v>
      </c>
      <c r="V1805" s="649">
        <v>35.783</v>
      </c>
    </row>
    <row r="1806">
      <c r="A1806" s="649">
        <v>4405.0</v>
      </c>
      <c r="B1806" s="649">
        <v>0.0</v>
      </c>
      <c r="C1806" s="649">
        <v>10.539</v>
      </c>
      <c r="D1806" s="649">
        <v>5.038</v>
      </c>
      <c r="E1806" s="649">
        <v>19.35</v>
      </c>
      <c r="F1806" s="649">
        <v>17.51</v>
      </c>
      <c r="G1806" s="649">
        <v>1.312</v>
      </c>
      <c r="H1806" s="649">
        <v>26.98</v>
      </c>
      <c r="I1806" s="649">
        <v>25.594</v>
      </c>
      <c r="J1806" s="649">
        <v>27.543</v>
      </c>
      <c r="K1806" s="649">
        <v>-1.001</v>
      </c>
      <c r="L1806" s="649">
        <v>-1.0</v>
      </c>
      <c r="M1806" s="649">
        <v>-1.0</v>
      </c>
      <c r="N1806" s="649">
        <v>-1.0</v>
      </c>
      <c r="O1806" s="649">
        <v>1.0</v>
      </c>
      <c r="P1806" s="649">
        <v>-1.0</v>
      </c>
      <c r="Q1806" s="649">
        <v>-1.0</v>
      </c>
      <c r="R1806" s="649">
        <v>1.0</v>
      </c>
      <c r="S1806" s="649">
        <v>-1.0</v>
      </c>
      <c r="T1806" s="649">
        <v>27.722</v>
      </c>
      <c r="U1806" s="649">
        <v>27.732</v>
      </c>
      <c r="V1806" s="649">
        <v>27.777</v>
      </c>
    </row>
    <row r="1807">
      <c r="A1807" s="649">
        <v>4406.0</v>
      </c>
      <c r="B1807" s="649">
        <v>0.0</v>
      </c>
      <c r="C1807" s="649">
        <v>10.538</v>
      </c>
      <c r="D1807" s="649">
        <v>5.038</v>
      </c>
      <c r="E1807" s="649">
        <v>19.35</v>
      </c>
      <c r="F1807" s="649">
        <v>17.51</v>
      </c>
      <c r="G1807" s="649">
        <v>1.509</v>
      </c>
      <c r="H1807" s="649">
        <v>26.98</v>
      </c>
      <c r="I1807" s="649">
        <v>19.1</v>
      </c>
      <c r="J1807" s="649">
        <v>27.519</v>
      </c>
      <c r="K1807" s="649">
        <v>-1.001</v>
      </c>
      <c r="L1807" s="649">
        <v>-1.0</v>
      </c>
      <c r="M1807" s="649">
        <v>-1.0</v>
      </c>
      <c r="N1807" s="649">
        <v>-1.0</v>
      </c>
      <c r="O1807" s="649">
        <v>1.0</v>
      </c>
      <c r="P1807" s="649">
        <v>-1.0</v>
      </c>
      <c r="Q1807" s="649">
        <v>-1.0</v>
      </c>
      <c r="R1807" s="649">
        <v>1.0</v>
      </c>
      <c r="S1807" s="649">
        <v>-1.0</v>
      </c>
      <c r="T1807" s="649">
        <v>27.684</v>
      </c>
      <c r="U1807" s="649">
        <v>27.682</v>
      </c>
      <c r="V1807" s="649">
        <v>27.588</v>
      </c>
    </row>
    <row r="1808">
      <c r="A1808" s="649">
        <v>4407.0</v>
      </c>
      <c r="B1808" s="649">
        <v>0.0</v>
      </c>
      <c r="C1808" s="649">
        <v>10.538</v>
      </c>
      <c r="D1808" s="649">
        <v>5.038</v>
      </c>
      <c r="E1808" s="649">
        <v>19.35</v>
      </c>
      <c r="F1808" s="649">
        <v>17.51</v>
      </c>
      <c r="G1808" s="649">
        <v>3.96</v>
      </c>
      <c r="H1808" s="649">
        <v>2.01</v>
      </c>
      <c r="I1808" s="649">
        <v>18.818</v>
      </c>
      <c r="J1808" s="649">
        <v>68.694</v>
      </c>
      <c r="K1808" s="649">
        <v>-1.001</v>
      </c>
      <c r="L1808" s="649">
        <v>-1.0</v>
      </c>
      <c r="M1808" s="649">
        <v>-1.0</v>
      </c>
      <c r="N1808" s="649">
        <v>-1.0</v>
      </c>
      <c r="O1808" s="649">
        <v>1.0</v>
      </c>
      <c r="P1808" s="649">
        <v>-1.0</v>
      </c>
      <c r="Q1808" s="649">
        <v>-1.0</v>
      </c>
      <c r="R1808" s="649">
        <v>1.0</v>
      </c>
      <c r="S1808" s="649">
        <v>-1.0</v>
      </c>
      <c r="T1808" s="649">
        <v>69.182</v>
      </c>
      <c r="U1808" s="649">
        <v>69.156</v>
      </c>
      <c r="V1808" s="649">
        <v>69.006</v>
      </c>
    </row>
    <row r="1809">
      <c r="A1809" s="649">
        <v>4408.0</v>
      </c>
      <c r="B1809" s="649">
        <v>0.0</v>
      </c>
      <c r="C1809" s="649">
        <v>10.538</v>
      </c>
      <c r="D1809" s="649">
        <v>5.038</v>
      </c>
      <c r="E1809" s="649">
        <v>19.35</v>
      </c>
      <c r="F1809" s="649">
        <v>17.51</v>
      </c>
      <c r="G1809" s="649">
        <v>3.858</v>
      </c>
      <c r="H1809" s="649">
        <v>2.01</v>
      </c>
      <c r="I1809" s="649">
        <v>19.405</v>
      </c>
      <c r="J1809" s="649">
        <v>72.328</v>
      </c>
      <c r="K1809" s="649">
        <v>-1.0</v>
      </c>
      <c r="L1809" s="649">
        <v>-1.0</v>
      </c>
      <c r="M1809" s="649">
        <v>-1.0</v>
      </c>
      <c r="N1809" s="649">
        <v>-1.0</v>
      </c>
      <c r="O1809" s="649">
        <v>1.0</v>
      </c>
      <c r="P1809" s="649">
        <v>-1.0</v>
      </c>
      <c r="Q1809" s="649">
        <v>-1.0</v>
      </c>
      <c r="R1809" s="649">
        <v>1.0</v>
      </c>
      <c r="S1809" s="649">
        <v>-1.0</v>
      </c>
      <c r="T1809" s="649">
        <v>72.747</v>
      </c>
      <c r="U1809" s="649">
        <v>72.732</v>
      </c>
      <c r="V1809" s="649">
        <v>72.455</v>
      </c>
    </row>
    <row r="1810">
      <c r="A1810" s="649">
        <v>4409.0</v>
      </c>
      <c r="B1810" s="649">
        <v>0.0</v>
      </c>
      <c r="C1810" s="649">
        <v>10.538</v>
      </c>
      <c r="D1810" s="649">
        <v>5.038</v>
      </c>
      <c r="E1810" s="649">
        <v>19.35</v>
      </c>
      <c r="F1810" s="649">
        <v>17.51</v>
      </c>
      <c r="G1810" s="649">
        <v>2.516</v>
      </c>
      <c r="H1810" s="649">
        <v>2.01</v>
      </c>
      <c r="I1810" s="649">
        <v>19.517</v>
      </c>
      <c r="J1810" s="649">
        <v>35.371</v>
      </c>
      <c r="K1810" s="649">
        <v>-0.988</v>
      </c>
      <c r="L1810" s="649">
        <v>-1.0</v>
      </c>
      <c r="M1810" s="649">
        <v>-1.0</v>
      </c>
      <c r="N1810" s="649">
        <v>-1.0</v>
      </c>
      <c r="O1810" s="649">
        <v>1.0</v>
      </c>
      <c r="P1810" s="649">
        <v>-1.0</v>
      </c>
      <c r="Q1810" s="649">
        <v>-1.0</v>
      </c>
      <c r="R1810" s="649">
        <v>1.0</v>
      </c>
      <c r="S1810" s="649">
        <v>-1.0</v>
      </c>
      <c r="T1810" s="649">
        <v>35.739</v>
      </c>
      <c r="U1810" s="649">
        <v>35.733</v>
      </c>
      <c r="V1810" s="649">
        <v>36.034</v>
      </c>
    </row>
    <row r="1811">
      <c r="A1811" s="649">
        <v>4410.0</v>
      </c>
      <c r="B1811" s="649">
        <v>0.0</v>
      </c>
      <c r="C1811" s="649">
        <v>10.539</v>
      </c>
      <c r="D1811" s="649">
        <v>5.038</v>
      </c>
      <c r="E1811" s="649">
        <v>19.35</v>
      </c>
      <c r="F1811" s="649">
        <v>17.51</v>
      </c>
      <c r="G1811" s="649">
        <v>3.789</v>
      </c>
      <c r="H1811" s="649">
        <v>2.01</v>
      </c>
      <c r="I1811" s="649">
        <v>19.556</v>
      </c>
      <c r="J1811" s="649">
        <v>71.904</v>
      </c>
      <c r="K1811" s="649">
        <v>-1.0</v>
      </c>
      <c r="L1811" s="649">
        <v>-1.0</v>
      </c>
      <c r="M1811" s="649">
        <v>-1.0</v>
      </c>
      <c r="N1811" s="649">
        <v>-1.0</v>
      </c>
      <c r="O1811" s="649">
        <v>1.0</v>
      </c>
      <c r="P1811" s="649">
        <v>-1.0</v>
      </c>
      <c r="Q1811" s="649">
        <v>-1.0</v>
      </c>
      <c r="R1811" s="649">
        <v>1.0</v>
      </c>
      <c r="S1811" s="649">
        <v>-1.0</v>
      </c>
      <c r="T1811" s="649">
        <v>72.098</v>
      </c>
      <c r="U1811" s="649">
        <v>72.267</v>
      </c>
      <c r="V1811" s="649">
        <v>72.013</v>
      </c>
    </row>
    <row r="1812">
      <c r="A1812" s="649">
        <v>4411.0</v>
      </c>
      <c r="B1812" s="649">
        <v>0.0</v>
      </c>
      <c r="C1812" s="649">
        <v>10.538</v>
      </c>
      <c r="D1812" s="649">
        <v>5.038</v>
      </c>
      <c r="E1812" s="649">
        <v>19.35</v>
      </c>
      <c r="F1812" s="649">
        <v>17.51</v>
      </c>
      <c r="G1812" s="649">
        <v>3.534</v>
      </c>
      <c r="H1812" s="649">
        <v>2.01</v>
      </c>
      <c r="I1812" s="649">
        <v>19.211</v>
      </c>
      <c r="J1812" s="649">
        <v>59.529</v>
      </c>
      <c r="K1812" s="649">
        <v>-0.994</v>
      </c>
      <c r="L1812" s="649">
        <v>-1.0</v>
      </c>
      <c r="M1812" s="649">
        <v>-1.0</v>
      </c>
      <c r="N1812" s="649">
        <v>-1.0</v>
      </c>
      <c r="O1812" s="649">
        <v>1.0</v>
      </c>
      <c r="P1812" s="649">
        <v>-1.0</v>
      </c>
      <c r="Q1812" s="649">
        <v>-1.0</v>
      </c>
      <c r="R1812" s="649">
        <v>1.0</v>
      </c>
      <c r="S1812" s="649">
        <v>-1.0</v>
      </c>
      <c r="T1812" s="649">
        <v>59.818</v>
      </c>
      <c r="U1812" s="649">
        <v>59.902</v>
      </c>
      <c r="V1812" s="649">
        <v>59.947</v>
      </c>
    </row>
    <row r="1813">
      <c r="A1813" s="649">
        <v>4443.0</v>
      </c>
      <c r="B1813" s="649">
        <v>0.0</v>
      </c>
      <c r="C1813" s="649">
        <v>10.537</v>
      </c>
      <c r="D1813" s="649">
        <v>5.038</v>
      </c>
      <c r="E1813" s="649">
        <v>19.35</v>
      </c>
      <c r="F1813" s="649">
        <v>14.09</v>
      </c>
      <c r="G1813" s="649">
        <v>8.65</v>
      </c>
      <c r="H1813" s="650" t="s">
        <v>1295</v>
      </c>
      <c r="I1813" s="649">
        <v>0.0</v>
      </c>
      <c r="J1813" s="649">
        <v>-1.0</v>
      </c>
      <c r="K1813" s="649">
        <v>-1.0</v>
      </c>
      <c r="L1813" s="649">
        <v>-1.0</v>
      </c>
      <c r="M1813" s="649">
        <v>1.0</v>
      </c>
      <c r="N1813" s="649">
        <v>-1.0</v>
      </c>
      <c r="O1813" s="649">
        <v>-1.0</v>
      </c>
      <c r="P1813" s="649">
        <v>1.0</v>
      </c>
      <c r="Q1813" s="650" t="s">
        <v>1296</v>
      </c>
      <c r="T1813" s="651"/>
      <c r="U1813" s="651"/>
      <c r="V1813" s="651"/>
    </row>
    <row r="1814">
      <c r="A1814" s="649">
        <v>4444.0</v>
      </c>
      <c r="B1814" s="649">
        <v>0.0</v>
      </c>
      <c r="C1814" s="649">
        <v>10.537</v>
      </c>
      <c r="D1814" s="649">
        <v>5.038</v>
      </c>
      <c r="E1814" s="649">
        <v>19.35</v>
      </c>
      <c r="F1814" s="649">
        <v>14.09</v>
      </c>
      <c r="G1814" s="649">
        <v>2.413</v>
      </c>
      <c r="H1814" s="649">
        <v>1.01</v>
      </c>
      <c r="I1814" s="649">
        <v>9.782</v>
      </c>
      <c r="J1814" s="649">
        <v>22.072</v>
      </c>
      <c r="K1814" s="649">
        <v>-1.0</v>
      </c>
      <c r="L1814" s="649">
        <v>-1.0</v>
      </c>
      <c r="M1814" s="649">
        <v>-1.0</v>
      </c>
      <c r="N1814" s="649">
        <v>-1.0</v>
      </c>
      <c r="O1814" s="649">
        <v>1.0</v>
      </c>
      <c r="P1814" s="649">
        <v>-1.0</v>
      </c>
      <c r="Q1814" s="649">
        <v>-1.0</v>
      </c>
      <c r="R1814" s="649">
        <v>1.0</v>
      </c>
      <c r="S1814" s="649">
        <v>-1.0</v>
      </c>
      <c r="T1814" s="649">
        <v>22.256</v>
      </c>
      <c r="U1814" s="649">
        <v>22.242</v>
      </c>
      <c r="V1814" s="649">
        <v>22.227</v>
      </c>
    </row>
    <row r="1815">
      <c r="A1815" s="649">
        <v>4445.0</v>
      </c>
      <c r="B1815" s="649">
        <v>0.0</v>
      </c>
      <c r="C1815" s="649">
        <v>10.538</v>
      </c>
      <c r="D1815" s="649">
        <v>5.038</v>
      </c>
      <c r="E1815" s="649">
        <v>19.35</v>
      </c>
      <c r="F1815" s="649">
        <v>14.09</v>
      </c>
      <c r="G1815" s="649">
        <v>1.069</v>
      </c>
      <c r="H1815" s="649">
        <v>1.01</v>
      </c>
      <c r="I1815" s="649">
        <v>36.695</v>
      </c>
      <c r="J1815" s="649">
        <v>34.365</v>
      </c>
      <c r="K1815" s="649">
        <v>-0.499</v>
      </c>
      <c r="L1815" s="649">
        <v>-1.0</v>
      </c>
      <c r="M1815" s="649">
        <v>-1.0</v>
      </c>
      <c r="N1815" s="649">
        <v>-1.0</v>
      </c>
      <c r="O1815" s="649">
        <v>2.0</v>
      </c>
      <c r="P1815" s="649">
        <v>-1.0</v>
      </c>
      <c r="Q1815" s="649">
        <v>-1.0</v>
      </c>
      <c r="R1815" s="649">
        <v>1.0</v>
      </c>
      <c r="S1815" s="649">
        <v>-1.0</v>
      </c>
      <c r="T1815" s="649">
        <v>34.418</v>
      </c>
      <c r="U1815" s="649">
        <v>34.452</v>
      </c>
      <c r="V1815" s="649">
        <v>34.491</v>
      </c>
    </row>
    <row r="1816">
      <c r="A1816" s="649">
        <v>4447.0</v>
      </c>
      <c r="B1816" s="649">
        <v>0.0</v>
      </c>
      <c r="C1816" s="649">
        <v>10.537</v>
      </c>
      <c r="D1816" s="649">
        <v>5.038</v>
      </c>
      <c r="E1816" s="649">
        <v>19.35</v>
      </c>
      <c r="F1816" s="649">
        <v>14.09</v>
      </c>
      <c r="G1816" s="649">
        <v>1.251</v>
      </c>
      <c r="H1816" s="649">
        <v>26.98</v>
      </c>
      <c r="I1816" s="649">
        <v>27.377</v>
      </c>
      <c r="J1816" s="649">
        <v>30.367</v>
      </c>
      <c r="K1816" s="649">
        <v>-1.0</v>
      </c>
      <c r="L1816" s="649">
        <v>-1.0</v>
      </c>
      <c r="M1816" s="649">
        <v>-1.0</v>
      </c>
      <c r="N1816" s="649">
        <v>-1.0</v>
      </c>
      <c r="O1816" s="649">
        <v>1.0</v>
      </c>
      <c r="P1816" s="649">
        <v>-1.0</v>
      </c>
      <c r="Q1816" s="649">
        <v>-1.0</v>
      </c>
      <c r="R1816" s="649">
        <v>1.0</v>
      </c>
      <c r="S1816" s="649">
        <v>-1.0</v>
      </c>
      <c r="T1816" s="649">
        <v>30.491</v>
      </c>
      <c r="U1816" s="649">
        <v>30.508</v>
      </c>
      <c r="V1816" s="649">
        <v>30.511</v>
      </c>
    </row>
    <row r="1817">
      <c r="A1817" s="649">
        <v>4448.0</v>
      </c>
      <c r="B1817" s="649">
        <v>0.0</v>
      </c>
      <c r="C1817" s="649">
        <v>10.537</v>
      </c>
      <c r="D1817" s="649">
        <v>5.038</v>
      </c>
      <c r="E1817" s="649">
        <v>19.35</v>
      </c>
      <c r="F1817" s="649">
        <v>14.09</v>
      </c>
      <c r="G1817" s="649">
        <v>1.4</v>
      </c>
      <c r="H1817" s="649">
        <v>26.98</v>
      </c>
      <c r="I1817" s="649">
        <v>19.621</v>
      </c>
      <c r="J1817" s="649">
        <v>27.125</v>
      </c>
      <c r="K1817" s="649">
        <v>-1.001</v>
      </c>
      <c r="L1817" s="649">
        <v>-1.0</v>
      </c>
      <c r="M1817" s="649">
        <v>-1.0</v>
      </c>
      <c r="N1817" s="649">
        <v>-1.0</v>
      </c>
      <c r="O1817" s="649">
        <v>1.0</v>
      </c>
      <c r="P1817" s="649">
        <v>-1.0</v>
      </c>
      <c r="Q1817" s="649">
        <v>-1.0</v>
      </c>
      <c r="R1817" s="649">
        <v>1.0</v>
      </c>
      <c r="S1817" s="649">
        <v>-1.0</v>
      </c>
      <c r="T1817" s="649">
        <v>27.233</v>
      </c>
      <c r="U1817" s="649">
        <v>27.241</v>
      </c>
      <c r="V1817" s="649">
        <v>27.142</v>
      </c>
    </row>
    <row r="1818">
      <c r="A1818" s="649">
        <v>4449.0</v>
      </c>
      <c r="B1818" s="649">
        <v>0.0</v>
      </c>
      <c r="C1818" s="649">
        <v>10.537</v>
      </c>
      <c r="D1818" s="649">
        <v>5.038</v>
      </c>
      <c r="E1818" s="649">
        <v>19.35</v>
      </c>
      <c r="F1818" s="649">
        <v>14.09</v>
      </c>
      <c r="G1818" s="649">
        <v>4.22</v>
      </c>
      <c r="H1818" s="649">
        <v>2.01</v>
      </c>
      <c r="I1818" s="649">
        <v>18.803</v>
      </c>
      <c r="J1818" s="649">
        <v>73.478</v>
      </c>
      <c r="K1818" s="649">
        <v>-0.999</v>
      </c>
      <c r="L1818" s="649">
        <v>-1.0</v>
      </c>
      <c r="M1818" s="649">
        <v>-1.0</v>
      </c>
      <c r="N1818" s="649">
        <v>-1.0</v>
      </c>
      <c r="O1818" s="649">
        <v>1.0</v>
      </c>
      <c r="P1818" s="649">
        <v>-1.0</v>
      </c>
      <c r="Q1818" s="649">
        <v>-1.0</v>
      </c>
      <c r="R1818" s="649">
        <v>1.0</v>
      </c>
      <c r="S1818" s="649">
        <v>-1.0</v>
      </c>
      <c r="T1818" s="649">
        <v>73.86</v>
      </c>
      <c r="U1818" s="649">
        <v>73.883</v>
      </c>
      <c r="V1818" s="649">
        <v>73.791</v>
      </c>
    </row>
    <row r="1819">
      <c r="A1819" s="649">
        <v>4450.0</v>
      </c>
      <c r="B1819" s="649">
        <v>0.0</v>
      </c>
      <c r="C1819" s="649">
        <v>10.537</v>
      </c>
      <c r="D1819" s="649">
        <v>5.038</v>
      </c>
      <c r="E1819" s="649">
        <v>19.35</v>
      </c>
      <c r="F1819" s="649">
        <v>14.09</v>
      </c>
      <c r="G1819" s="649">
        <v>3.62</v>
      </c>
      <c r="H1819" s="649">
        <v>2.01</v>
      </c>
      <c r="I1819" s="649">
        <v>19.382</v>
      </c>
      <c r="J1819" s="649">
        <v>68.573</v>
      </c>
      <c r="K1819" s="649">
        <v>-0.998</v>
      </c>
      <c r="L1819" s="649">
        <v>-1.0</v>
      </c>
      <c r="M1819" s="649">
        <v>-1.0</v>
      </c>
      <c r="N1819" s="649">
        <v>-1.0</v>
      </c>
      <c r="O1819" s="649">
        <v>1.0</v>
      </c>
      <c r="P1819" s="649">
        <v>-1.0</v>
      </c>
      <c r="Q1819" s="649">
        <v>-1.0</v>
      </c>
      <c r="R1819" s="649">
        <v>1.0</v>
      </c>
      <c r="S1819" s="649">
        <v>-1.0</v>
      </c>
      <c r="T1819" s="649">
        <v>68.886</v>
      </c>
      <c r="U1819" s="649">
        <v>68.904</v>
      </c>
      <c r="V1819" s="649">
        <v>68.657</v>
      </c>
    </row>
    <row r="1820">
      <c r="A1820" s="649">
        <v>4451.0</v>
      </c>
      <c r="B1820" s="649">
        <v>0.0</v>
      </c>
      <c r="C1820" s="649">
        <v>10.537</v>
      </c>
      <c r="D1820" s="649">
        <v>5.038</v>
      </c>
      <c r="E1820" s="649">
        <v>19.35</v>
      </c>
      <c r="F1820" s="649">
        <v>14.09</v>
      </c>
      <c r="G1820" s="649">
        <v>0.764</v>
      </c>
      <c r="H1820" s="649">
        <v>2.01</v>
      </c>
      <c r="I1820" s="649">
        <v>18.793</v>
      </c>
      <c r="J1820" s="649">
        <v>5.017</v>
      </c>
      <c r="K1820" s="649">
        <v>-0.999</v>
      </c>
      <c r="L1820" s="649">
        <v>-1.0</v>
      </c>
      <c r="M1820" s="649">
        <v>-1.0</v>
      </c>
      <c r="N1820" s="649">
        <v>-1.0</v>
      </c>
      <c r="O1820" s="649">
        <v>1.0</v>
      </c>
      <c r="P1820" s="649">
        <v>-1.0</v>
      </c>
      <c r="Q1820" s="649">
        <v>-1.0</v>
      </c>
      <c r="R1820" s="649">
        <v>1.0</v>
      </c>
      <c r="S1820" s="649">
        <v>-1.0</v>
      </c>
      <c r="T1820" s="649">
        <v>5.159</v>
      </c>
      <c r="U1820" s="649">
        <v>5.159</v>
      </c>
      <c r="V1820" s="649">
        <v>5.487</v>
      </c>
    </row>
    <row r="1821">
      <c r="A1821" s="649">
        <v>4453.0</v>
      </c>
      <c r="B1821" s="649">
        <v>0.0</v>
      </c>
      <c r="C1821" s="649">
        <v>10.538</v>
      </c>
      <c r="D1821" s="649">
        <v>5.038</v>
      </c>
      <c r="E1821" s="649">
        <v>19.35</v>
      </c>
      <c r="F1821" s="649">
        <v>14.09</v>
      </c>
      <c r="G1821" s="649">
        <v>4.045</v>
      </c>
      <c r="H1821" s="649">
        <v>2.01</v>
      </c>
      <c r="I1821" s="649">
        <v>19.281</v>
      </c>
      <c r="J1821" s="649">
        <v>66.702</v>
      </c>
      <c r="K1821" s="649">
        <v>-0.999</v>
      </c>
      <c r="L1821" s="649">
        <v>-1.0</v>
      </c>
      <c r="M1821" s="649">
        <v>-1.0</v>
      </c>
      <c r="N1821" s="649">
        <v>-1.0</v>
      </c>
      <c r="O1821" s="649">
        <v>1.0</v>
      </c>
      <c r="P1821" s="649">
        <v>-1.0</v>
      </c>
      <c r="Q1821" s="649">
        <v>-1.0</v>
      </c>
      <c r="R1821" s="649">
        <v>1.0</v>
      </c>
      <c r="S1821" s="649">
        <v>-1.0</v>
      </c>
      <c r="T1821" s="649">
        <v>67.151</v>
      </c>
      <c r="U1821" s="649">
        <v>67.162</v>
      </c>
      <c r="V1821" s="649">
        <v>67.269</v>
      </c>
    </row>
    <row r="1822">
      <c r="A1822" s="649">
        <v>4454.0</v>
      </c>
      <c r="B1822" s="649">
        <v>0.0</v>
      </c>
      <c r="C1822" s="649">
        <v>10.537</v>
      </c>
      <c r="D1822" s="649">
        <v>5.038</v>
      </c>
      <c r="E1822" s="649">
        <v>19.35</v>
      </c>
      <c r="F1822" s="649">
        <v>14.09</v>
      </c>
      <c r="G1822" s="649">
        <v>3.764</v>
      </c>
      <c r="H1822" s="649">
        <v>2.01</v>
      </c>
      <c r="I1822" s="649">
        <v>19.433</v>
      </c>
      <c r="J1822" s="649">
        <v>71.233</v>
      </c>
      <c r="K1822" s="649">
        <v>-0.999</v>
      </c>
      <c r="L1822" s="649">
        <v>-1.0</v>
      </c>
      <c r="M1822" s="649">
        <v>-1.0</v>
      </c>
      <c r="N1822" s="649">
        <v>-1.0</v>
      </c>
      <c r="O1822" s="649">
        <v>1.0</v>
      </c>
      <c r="P1822" s="649">
        <v>-1.0</v>
      </c>
      <c r="Q1822" s="649">
        <v>-1.0</v>
      </c>
      <c r="R1822" s="649">
        <v>1.0</v>
      </c>
      <c r="S1822" s="649">
        <v>-1.0</v>
      </c>
      <c r="T1822" s="649">
        <v>71.62</v>
      </c>
      <c r="U1822" s="649">
        <v>71.602</v>
      </c>
      <c r="V1822" s="649">
        <v>71.335</v>
      </c>
    </row>
    <row r="1823">
      <c r="A1823" s="649">
        <v>4455.0</v>
      </c>
      <c r="B1823" s="649">
        <v>0.0</v>
      </c>
      <c r="C1823" s="649">
        <v>10.537</v>
      </c>
      <c r="D1823" s="649">
        <v>5.038</v>
      </c>
      <c r="E1823" s="649">
        <v>19.35</v>
      </c>
      <c r="F1823" s="649">
        <v>14.09</v>
      </c>
      <c r="G1823" s="649">
        <v>3.76</v>
      </c>
      <c r="H1823" s="649">
        <v>2.01</v>
      </c>
      <c r="I1823" s="649">
        <v>19.135</v>
      </c>
      <c r="J1823" s="649">
        <v>64.72</v>
      </c>
      <c r="K1823" s="649">
        <v>-0.999</v>
      </c>
      <c r="L1823" s="649">
        <v>-1.0</v>
      </c>
      <c r="M1823" s="649">
        <v>-1.0</v>
      </c>
      <c r="N1823" s="649">
        <v>-1.0</v>
      </c>
      <c r="O1823" s="649">
        <v>1.0</v>
      </c>
      <c r="P1823" s="649">
        <v>-1.0</v>
      </c>
      <c r="Q1823" s="649">
        <v>-1.0</v>
      </c>
      <c r="R1823" s="649">
        <v>1.0</v>
      </c>
      <c r="S1823" s="649">
        <v>-1.0</v>
      </c>
      <c r="T1823" s="649">
        <v>65.157</v>
      </c>
      <c r="U1823" s="649">
        <v>65.122</v>
      </c>
      <c r="V1823" s="649">
        <v>65.097</v>
      </c>
    </row>
    <row r="1824">
      <c r="A1824" s="649">
        <v>4456.0</v>
      </c>
      <c r="B1824" s="649">
        <v>0.0</v>
      </c>
      <c r="C1824" s="649">
        <v>10.537</v>
      </c>
      <c r="D1824" s="649">
        <v>5.038</v>
      </c>
      <c r="E1824" s="649">
        <v>19.35</v>
      </c>
      <c r="F1824" s="649">
        <v>14.09</v>
      </c>
      <c r="G1824" s="649">
        <v>3.721</v>
      </c>
      <c r="H1824" s="649">
        <v>2.01</v>
      </c>
      <c r="I1824" s="649">
        <v>19.463</v>
      </c>
      <c r="J1824" s="649">
        <v>69.522</v>
      </c>
      <c r="K1824" s="649">
        <v>-0.999</v>
      </c>
      <c r="L1824" s="649">
        <v>-1.0</v>
      </c>
      <c r="M1824" s="649">
        <v>-1.0</v>
      </c>
      <c r="N1824" s="649">
        <v>-1.0</v>
      </c>
      <c r="O1824" s="649">
        <v>1.0</v>
      </c>
      <c r="P1824" s="649">
        <v>-1.0</v>
      </c>
      <c r="Q1824" s="649">
        <v>-1.0</v>
      </c>
      <c r="R1824" s="649">
        <v>1.0</v>
      </c>
      <c r="S1824" s="649">
        <v>-1.0</v>
      </c>
      <c r="T1824" s="649">
        <v>69.92</v>
      </c>
      <c r="U1824" s="649">
        <v>69.88</v>
      </c>
      <c r="V1824" s="649">
        <v>69.67</v>
      </c>
    </row>
    <row r="1825">
      <c r="A1825" s="649">
        <v>4457.0</v>
      </c>
      <c r="B1825" s="649">
        <v>0.0</v>
      </c>
      <c r="C1825" s="649">
        <v>10.537</v>
      </c>
      <c r="D1825" s="649">
        <v>5.038</v>
      </c>
      <c r="E1825" s="649">
        <v>19.35</v>
      </c>
      <c r="F1825" s="649">
        <v>14.09</v>
      </c>
      <c r="G1825" s="649">
        <v>3.762</v>
      </c>
      <c r="H1825" s="649">
        <v>2.01</v>
      </c>
      <c r="I1825" s="649">
        <v>19.543</v>
      </c>
      <c r="J1825" s="649">
        <v>71.015</v>
      </c>
      <c r="K1825" s="649">
        <v>-1.001</v>
      </c>
      <c r="L1825" s="649">
        <v>-1.0</v>
      </c>
      <c r="M1825" s="649">
        <v>-1.0</v>
      </c>
      <c r="N1825" s="649">
        <v>-1.0</v>
      </c>
      <c r="O1825" s="649">
        <v>1.0</v>
      </c>
      <c r="P1825" s="649">
        <v>-1.0</v>
      </c>
      <c r="Q1825" s="649">
        <v>-1.0</v>
      </c>
      <c r="R1825" s="649">
        <v>1.0</v>
      </c>
      <c r="S1825" s="649">
        <v>-1.0</v>
      </c>
      <c r="T1825" s="649">
        <v>71.385</v>
      </c>
      <c r="U1825" s="649">
        <v>71.357</v>
      </c>
      <c r="V1825" s="649">
        <v>71.145</v>
      </c>
    </row>
    <row r="1826">
      <c r="A1826" s="649">
        <v>4458.0</v>
      </c>
      <c r="B1826" s="649">
        <v>0.0</v>
      </c>
      <c r="C1826" s="649">
        <v>10.537</v>
      </c>
      <c r="D1826" s="649">
        <v>5.038</v>
      </c>
      <c r="E1826" s="649">
        <v>19.35</v>
      </c>
      <c r="F1826" s="649">
        <v>14.09</v>
      </c>
      <c r="G1826" s="649">
        <v>3.681</v>
      </c>
      <c r="H1826" s="649">
        <v>2.01</v>
      </c>
      <c r="I1826" s="649">
        <v>19.317</v>
      </c>
      <c r="J1826" s="649">
        <v>67.083</v>
      </c>
      <c r="K1826" s="649">
        <v>-1.0</v>
      </c>
      <c r="L1826" s="649">
        <v>-1.0</v>
      </c>
      <c r="M1826" s="649">
        <v>-1.0</v>
      </c>
      <c r="N1826" s="649">
        <v>-1.0</v>
      </c>
      <c r="O1826" s="649">
        <v>1.0</v>
      </c>
      <c r="P1826" s="649">
        <v>-1.0</v>
      </c>
      <c r="Q1826" s="649">
        <v>-1.0</v>
      </c>
      <c r="R1826" s="649">
        <v>1.0</v>
      </c>
      <c r="S1826" s="649">
        <v>-1.0</v>
      </c>
      <c r="T1826" s="649">
        <v>67.442</v>
      </c>
      <c r="U1826" s="649">
        <v>67.442</v>
      </c>
      <c r="V1826" s="649">
        <v>67.292</v>
      </c>
    </row>
    <row r="1827">
      <c r="A1827" s="649">
        <v>4459.0</v>
      </c>
      <c r="B1827" s="649">
        <v>0.0</v>
      </c>
      <c r="C1827" s="649">
        <v>10.538</v>
      </c>
      <c r="D1827" s="649">
        <v>5.038</v>
      </c>
      <c r="E1827" s="649">
        <v>19.35</v>
      </c>
      <c r="F1827" s="649">
        <v>14.09</v>
      </c>
      <c r="G1827" s="649">
        <v>0.615</v>
      </c>
      <c r="H1827" s="649">
        <v>2.01</v>
      </c>
      <c r="I1827" s="649">
        <v>14.639</v>
      </c>
      <c r="J1827" s="649">
        <v>8.066</v>
      </c>
      <c r="K1827" s="649">
        <v>-1.0</v>
      </c>
      <c r="L1827" s="649">
        <v>-1.0</v>
      </c>
      <c r="M1827" s="649">
        <v>-1.0</v>
      </c>
      <c r="N1827" s="649">
        <v>-1.0</v>
      </c>
      <c r="O1827" s="649">
        <v>1.0</v>
      </c>
      <c r="P1827" s="649">
        <v>-1.0</v>
      </c>
      <c r="Q1827" s="649">
        <v>-1.0</v>
      </c>
      <c r="R1827" s="649">
        <v>1.0</v>
      </c>
      <c r="S1827" s="649">
        <v>-1.0</v>
      </c>
      <c r="T1827" s="649">
        <v>8.12</v>
      </c>
      <c r="U1827" s="649">
        <v>8.119</v>
      </c>
      <c r="V1827" s="649">
        <v>8.128</v>
      </c>
    </row>
    <row r="1828">
      <c r="A1828" s="649">
        <v>4467.0</v>
      </c>
      <c r="B1828" s="649">
        <v>0.0</v>
      </c>
      <c r="C1828" s="649">
        <v>10.539</v>
      </c>
      <c r="D1828" s="649">
        <v>4.064</v>
      </c>
      <c r="E1828" s="649">
        <v>30.0</v>
      </c>
      <c r="F1828" s="649">
        <v>14.87</v>
      </c>
      <c r="G1828" s="649">
        <v>2.821</v>
      </c>
      <c r="H1828" s="649">
        <v>1.01</v>
      </c>
      <c r="I1828" s="649">
        <v>35.133</v>
      </c>
      <c r="J1828" s="649">
        <v>86.058</v>
      </c>
      <c r="K1828" s="649">
        <v>1.0</v>
      </c>
      <c r="L1828" s="649">
        <v>-1.0</v>
      </c>
      <c r="M1828" s="649">
        <v>-1.0</v>
      </c>
      <c r="N1828" s="649">
        <v>-1.0</v>
      </c>
      <c r="O1828" s="649">
        <v>-1.0</v>
      </c>
      <c r="P1828" s="649">
        <v>-1.0</v>
      </c>
      <c r="Q1828" s="649">
        <v>1.0</v>
      </c>
      <c r="R1828" s="649">
        <v>1.0</v>
      </c>
      <c r="S1828" s="649">
        <v>-1.0</v>
      </c>
      <c r="T1828" s="649">
        <v>85.772</v>
      </c>
      <c r="U1828" s="649">
        <v>85.979</v>
      </c>
      <c r="V1828" s="649">
        <v>86.433</v>
      </c>
    </row>
    <row r="1829">
      <c r="A1829" s="649">
        <v>4468.0</v>
      </c>
      <c r="B1829" s="649">
        <v>0.0</v>
      </c>
      <c r="C1829" s="649">
        <v>10.538</v>
      </c>
      <c r="D1829" s="649">
        <v>4.064</v>
      </c>
      <c r="E1829" s="649">
        <v>30.0</v>
      </c>
      <c r="F1829" s="649">
        <v>14.87</v>
      </c>
      <c r="G1829" s="649">
        <v>0.524</v>
      </c>
      <c r="H1829" s="649">
        <v>1.01</v>
      </c>
      <c r="I1829" s="649">
        <v>35.998</v>
      </c>
      <c r="J1829" s="649">
        <v>12.245</v>
      </c>
      <c r="K1829" s="649">
        <v>-1.0</v>
      </c>
      <c r="L1829" s="649">
        <v>-1.0</v>
      </c>
      <c r="M1829" s="649">
        <v>-1.0</v>
      </c>
      <c r="N1829" s="649">
        <v>-1.0</v>
      </c>
      <c r="O1829" s="649">
        <v>-1.0</v>
      </c>
      <c r="P1829" s="649">
        <v>1.0</v>
      </c>
      <c r="Q1829" s="649">
        <v>-1.0</v>
      </c>
      <c r="R1829" s="649">
        <v>1.0</v>
      </c>
      <c r="S1829" s="649">
        <v>-1.0</v>
      </c>
      <c r="T1829" s="649">
        <v>12.228</v>
      </c>
      <c r="U1829" s="649">
        <v>12.264</v>
      </c>
      <c r="V1829" s="649">
        <v>12.422</v>
      </c>
    </row>
    <row r="1830">
      <c r="A1830" s="649">
        <v>4469.0</v>
      </c>
      <c r="B1830" s="649">
        <v>0.0</v>
      </c>
      <c r="C1830" s="649">
        <v>10.538</v>
      </c>
      <c r="D1830" s="649">
        <v>4.064</v>
      </c>
      <c r="E1830" s="649">
        <v>30.0</v>
      </c>
      <c r="F1830" s="649">
        <v>14.87</v>
      </c>
      <c r="G1830" s="649">
        <v>3.825</v>
      </c>
      <c r="H1830" s="649">
        <v>1.01</v>
      </c>
      <c r="I1830" s="650" t="s">
        <v>1297</v>
      </c>
      <c r="J1830" s="649">
        <v>-1.0</v>
      </c>
      <c r="K1830" s="649">
        <v>-1.0</v>
      </c>
      <c r="L1830" s="649">
        <v>-1.0</v>
      </c>
      <c r="M1830" s="649">
        <v>-1.0</v>
      </c>
      <c r="N1830" s="649">
        <v>-1.0</v>
      </c>
      <c r="O1830" s="649">
        <v>1.0</v>
      </c>
      <c r="P1830" s="649">
        <v>-1.0</v>
      </c>
      <c r="Q1830" s="649">
        <v>1.0</v>
      </c>
      <c r="R1830" s="650" t="s">
        <v>1298</v>
      </c>
      <c r="U1830" s="651"/>
      <c r="V1830" s="651"/>
    </row>
    <row r="1831">
      <c r="A1831" s="649">
        <v>4470.0</v>
      </c>
      <c r="B1831" s="649">
        <v>0.0</v>
      </c>
      <c r="C1831" s="649">
        <v>10.538</v>
      </c>
      <c r="D1831" s="649">
        <v>4.064</v>
      </c>
      <c r="E1831" s="649">
        <v>30.0</v>
      </c>
      <c r="F1831" s="649">
        <v>15.96</v>
      </c>
      <c r="G1831" s="649">
        <v>3.95</v>
      </c>
      <c r="H1831" s="649">
        <v>1.01</v>
      </c>
      <c r="I1831" s="649">
        <v>32.511</v>
      </c>
      <c r="J1831" s="649">
        <v>96.304</v>
      </c>
      <c r="K1831" s="649">
        <v>-1.0</v>
      </c>
      <c r="L1831" s="649">
        <v>-1.0</v>
      </c>
      <c r="M1831" s="649">
        <v>-1.0</v>
      </c>
      <c r="N1831" s="649">
        <v>-1.0</v>
      </c>
      <c r="O1831" s="649">
        <v>-1.0</v>
      </c>
      <c r="P1831" s="649">
        <v>1.0</v>
      </c>
      <c r="Q1831" s="649">
        <v>-1.0</v>
      </c>
      <c r="R1831" s="649">
        <v>1.0</v>
      </c>
      <c r="S1831" s="649">
        <v>-1.0</v>
      </c>
      <c r="T1831" s="649">
        <v>96.203</v>
      </c>
      <c r="U1831" s="649">
        <v>96.396</v>
      </c>
      <c r="V1831" s="649">
        <v>97.294</v>
      </c>
    </row>
    <row r="1832">
      <c r="A1832" s="649">
        <v>4471.0</v>
      </c>
      <c r="B1832" s="649">
        <v>0.0</v>
      </c>
      <c r="C1832" s="649">
        <v>10.538</v>
      </c>
      <c r="D1832" s="649">
        <v>4.064</v>
      </c>
      <c r="E1832" s="649">
        <v>30.0</v>
      </c>
      <c r="F1832" s="649">
        <v>17.17</v>
      </c>
      <c r="G1832" s="649">
        <v>0.909</v>
      </c>
      <c r="H1832" s="649">
        <v>1.01</v>
      </c>
      <c r="I1832" s="649">
        <v>20.977</v>
      </c>
      <c r="J1832" s="649">
        <v>7.94</v>
      </c>
      <c r="K1832" s="649">
        <v>-1.0</v>
      </c>
      <c r="L1832" s="649">
        <v>-1.0</v>
      </c>
      <c r="M1832" s="649">
        <v>-1.0</v>
      </c>
      <c r="N1832" s="649">
        <v>-1.0</v>
      </c>
      <c r="O1832" s="649">
        <v>-1.0</v>
      </c>
      <c r="P1832" s="649">
        <v>1.0</v>
      </c>
      <c r="Q1832" s="649">
        <v>-1.0</v>
      </c>
      <c r="R1832" s="649">
        <v>1.0</v>
      </c>
      <c r="S1832" s="649">
        <v>-1.0</v>
      </c>
      <c r="T1832" s="649">
        <v>8.066</v>
      </c>
      <c r="U1832" s="649">
        <v>8.079</v>
      </c>
      <c r="V1832" s="649">
        <v>8.456</v>
      </c>
    </row>
    <row r="1833">
      <c r="A1833" s="649">
        <v>4478.0</v>
      </c>
      <c r="B1833" s="649">
        <v>0.0</v>
      </c>
      <c r="C1833" s="649">
        <v>10.538</v>
      </c>
      <c r="D1833" s="649">
        <v>5.038</v>
      </c>
      <c r="E1833" s="649">
        <v>19.36</v>
      </c>
      <c r="F1833" s="649">
        <v>14.07</v>
      </c>
      <c r="G1833" s="649">
        <v>1.374</v>
      </c>
      <c r="H1833" s="649">
        <v>2.01</v>
      </c>
      <c r="I1833" s="649">
        <v>14.46</v>
      </c>
      <c r="J1833" s="649">
        <v>17.68</v>
      </c>
      <c r="K1833" s="649">
        <v>-1.0</v>
      </c>
      <c r="L1833" s="649">
        <v>-1.0</v>
      </c>
      <c r="M1833" s="649">
        <v>-1.0</v>
      </c>
      <c r="N1833" s="649">
        <v>-1.0</v>
      </c>
      <c r="O1833" s="649">
        <v>1.0</v>
      </c>
      <c r="P1833" s="649">
        <v>-1.0</v>
      </c>
      <c r="Q1833" s="649">
        <v>-1.0</v>
      </c>
      <c r="R1833" s="649">
        <v>1.0</v>
      </c>
      <c r="S1833" s="649">
        <v>-1.0</v>
      </c>
      <c r="T1833" s="649">
        <v>17.708</v>
      </c>
      <c r="U1833" s="649">
        <v>17.73</v>
      </c>
      <c r="V1833" s="649">
        <v>17.832</v>
      </c>
    </row>
    <row r="1834">
      <c r="A1834" s="649">
        <v>4479.0</v>
      </c>
      <c r="B1834" s="649">
        <v>0.0</v>
      </c>
      <c r="C1834" s="649">
        <v>10.538</v>
      </c>
      <c r="D1834" s="649">
        <v>5.038</v>
      </c>
      <c r="E1834" s="649">
        <v>19.36</v>
      </c>
      <c r="F1834" s="649">
        <v>14.07</v>
      </c>
      <c r="G1834" s="649">
        <v>1.799</v>
      </c>
      <c r="H1834" s="649">
        <v>2.01</v>
      </c>
      <c r="I1834" s="649">
        <v>11.725</v>
      </c>
      <c r="J1834" s="649">
        <v>19.149</v>
      </c>
      <c r="K1834" s="649">
        <v>-1.0</v>
      </c>
      <c r="L1834" s="649">
        <v>-1.0</v>
      </c>
      <c r="M1834" s="649">
        <v>-1.0</v>
      </c>
      <c r="N1834" s="649">
        <v>-1.0</v>
      </c>
      <c r="O1834" s="649">
        <v>1.0</v>
      </c>
      <c r="P1834" s="649">
        <v>-1.0</v>
      </c>
      <c r="Q1834" s="649">
        <v>-1.0</v>
      </c>
      <c r="R1834" s="649">
        <v>1.0</v>
      </c>
      <c r="S1834" s="649">
        <v>-1.0</v>
      </c>
      <c r="T1834" s="649">
        <v>19.197</v>
      </c>
      <c r="U1834" s="649">
        <v>19.217</v>
      </c>
      <c r="V1834" s="649">
        <v>19.314</v>
      </c>
    </row>
    <row r="1835">
      <c r="A1835" s="649">
        <v>4480.0</v>
      </c>
      <c r="B1835" s="649">
        <v>0.0</v>
      </c>
      <c r="C1835" s="649">
        <v>10.538</v>
      </c>
      <c r="D1835" s="649">
        <v>5.038</v>
      </c>
      <c r="E1835" s="649">
        <v>19.36</v>
      </c>
      <c r="F1835" s="649">
        <v>14.07</v>
      </c>
      <c r="G1835" s="649">
        <v>2.471</v>
      </c>
      <c r="H1835" s="649">
        <v>2.01</v>
      </c>
      <c r="I1835" s="649">
        <v>7.966</v>
      </c>
      <c r="J1835" s="649">
        <v>18.166</v>
      </c>
      <c r="K1835" s="649">
        <v>-1.001</v>
      </c>
      <c r="L1835" s="649">
        <v>-1.0</v>
      </c>
      <c r="M1835" s="649">
        <v>-1.0</v>
      </c>
      <c r="N1835" s="649">
        <v>-1.0</v>
      </c>
      <c r="O1835" s="649">
        <v>1.0</v>
      </c>
      <c r="P1835" s="649">
        <v>-1.0</v>
      </c>
      <c r="Q1835" s="649">
        <v>-1.0</v>
      </c>
      <c r="R1835" s="649">
        <v>1.0</v>
      </c>
      <c r="S1835" s="649">
        <v>-1.0</v>
      </c>
      <c r="T1835" s="649">
        <v>18.302</v>
      </c>
      <c r="U1835" s="649">
        <v>18.321</v>
      </c>
      <c r="V1835" s="649">
        <v>18.38</v>
      </c>
    </row>
    <row r="1836">
      <c r="A1836" s="649">
        <v>4484.0</v>
      </c>
      <c r="B1836" s="649">
        <v>0.0</v>
      </c>
      <c r="C1836" s="649">
        <v>10.537</v>
      </c>
      <c r="D1836" s="649">
        <v>5.038</v>
      </c>
      <c r="E1836" s="649">
        <v>19.36</v>
      </c>
      <c r="F1836" s="649">
        <v>17.51</v>
      </c>
      <c r="G1836" s="649">
        <v>3.746</v>
      </c>
      <c r="H1836" s="649">
        <v>1.01</v>
      </c>
      <c r="I1836" s="650" t="s">
        <v>1299</v>
      </c>
      <c r="J1836" s="649">
        <v>-1.001</v>
      </c>
      <c r="K1836" s="649">
        <v>-1.0</v>
      </c>
      <c r="L1836" s="649">
        <v>-1.0</v>
      </c>
      <c r="M1836" s="649">
        <v>-1.0</v>
      </c>
      <c r="N1836" s="649">
        <v>1.0</v>
      </c>
      <c r="O1836" s="649">
        <v>-1.0</v>
      </c>
      <c r="P1836" s="649">
        <v>-1.0</v>
      </c>
      <c r="Q1836" s="649">
        <v>1.0</v>
      </c>
      <c r="R1836" s="650" t="s">
        <v>1300</v>
      </c>
      <c r="U1836" s="651"/>
      <c r="V1836" s="651"/>
    </row>
    <row r="1837">
      <c r="A1837" s="649">
        <v>4485.0</v>
      </c>
      <c r="B1837" s="649">
        <v>0.0</v>
      </c>
      <c r="C1837" s="649">
        <v>10.537</v>
      </c>
      <c r="D1837" s="649">
        <v>5.038</v>
      </c>
      <c r="E1837" s="649">
        <v>19.36</v>
      </c>
      <c r="F1837" s="649">
        <v>17.51</v>
      </c>
      <c r="G1837" s="649">
        <v>3.88</v>
      </c>
      <c r="H1837" s="649">
        <v>1.01</v>
      </c>
      <c r="I1837" s="650" t="s">
        <v>1301</v>
      </c>
      <c r="J1837" s="649">
        <v>-1.001</v>
      </c>
      <c r="K1837" s="649">
        <v>-1.0</v>
      </c>
      <c r="L1837" s="649">
        <v>-1.0</v>
      </c>
      <c r="M1837" s="649">
        <v>-1.0</v>
      </c>
      <c r="N1837" s="649">
        <v>1.0</v>
      </c>
      <c r="O1837" s="649">
        <v>-1.0</v>
      </c>
      <c r="P1837" s="649">
        <v>-1.0</v>
      </c>
      <c r="Q1837" s="649">
        <v>1.0</v>
      </c>
      <c r="R1837" s="650" t="s">
        <v>1302</v>
      </c>
      <c r="U1837" s="651"/>
      <c r="V1837" s="651"/>
    </row>
    <row r="1838">
      <c r="A1838" s="649">
        <v>4487.0</v>
      </c>
      <c r="B1838" s="649">
        <v>0.0</v>
      </c>
      <c r="C1838" s="649">
        <v>10.537</v>
      </c>
      <c r="D1838" s="649">
        <v>5.038</v>
      </c>
      <c r="E1838" s="649">
        <v>19.36</v>
      </c>
      <c r="F1838" s="649">
        <v>17.51</v>
      </c>
      <c r="G1838" s="649">
        <v>2.064</v>
      </c>
      <c r="H1838" s="649">
        <v>1.01</v>
      </c>
      <c r="I1838" s="649">
        <v>36.627</v>
      </c>
      <c r="J1838" s="649">
        <v>54.185</v>
      </c>
      <c r="K1838" s="649">
        <v>-1.001</v>
      </c>
      <c r="L1838" s="649">
        <v>-1.0</v>
      </c>
      <c r="M1838" s="649">
        <v>-1.0</v>
      </c>
      <c r="N1838" s="649">
        <v>-1.0</v>
      </c>
      <c r="O1838" s="649">
        <v>1.0</v>
      </c>
      <c r="P1838" s="649">
        <v>-1.0</v>
      </c>
      <c r="Q1838" s="649">
        <v>-1.0</v>
      </c>
      <c r="R1838" s="649">
        <v>1.0</v>
      </c>
      <c r="S1838" s="649">
        <v>-1.0</v>
      </c>
      <c r="T1838" s="649">
        <v>54.136</v>
      </c>
      <c r="U1838" s="649">
        <v>54.229</v>
      </c>
      <c r="V1838" s="649">
        <v>54.76</v>
      </c>
    </row>
    <row r="1839">
      <c r="A1839" s="649">
        <v>4488.0</v>
      </c>
      <c r="B1839" s="649">
        <v>0.0</v>
      </c>
      <c r="C1839" s="649">
        <v>10.538</v>
      </c>
      <c r="D1839" s="649">
        <v>5.038</v>
      </c>
      <c r="E1839" s="649">
        <v>19.36</v>
      </c>
      <c r="F1839" s="649">
        <v>17.51</v>
      </c>
      <c r="G1839" s="649">
        <v>3.641</v>
      </c>
      <c r="H1839" s="649">
        <v>1.01</v>
      </c>
      <c r="I1839" s="650" t="s">
        <v>1303</v>
      </c>
      <c r="J1839" s="649">
        <v>-1.001</v>
      </c>
      <c r="K1839" s="649">
        <v>-1.0</v>
      </c>
      <c r="L1839" s="649">
        <v>-1.0</v>
      </c>
      <c r="M1839" s="649">
        <v>-1.0</v>
      </c>
      <c r="N1839" s="649">
        <v>1.0</v>
      </c>
      <c r="O1839" s="649">
        <v>-1.0</v>
      </c>
      <c r="P1839" s="649">
        <v>-1.0</v>
      </c>
      <c r="Q1839" s="649">
        <v>1.0</v>
      </c>
      <c r="R1839" s="650" t="s">
        <v>1304</v>
      </c>
      <c r="U1839" s="651"/>
      <c r="V1839" s="651"/>
    </row>
    <row r="1840">
      <c r="A1840" s="649">
        <v>4489.0</v>
      </c>
      <c r="B1840" s="649">
        <v>0.0</v>
      </c>
      <c r="C1840" s="649">
        <v>10.537</v>
      </c>
      <c r="D1840" s="649">
        <v>5.038</v>
      </c>
      <c r="E1840" s="649">
        <v>19.36</v>
      </c>
      <c r="F1840" s="649">
        <v>17.51</v>
      </c>
      <c r="G1840" s="649">
        <v>3.663</v>
      </c>
      <c r="H1840" s="649">
        <v>1.01</v>
      </c>
      <c r="I1840" s="650" t="s">
        <v>1305</v>
      </c>
      <c r="J1840" s="649">
        <v>-1.001</v>
      </c>
      <c r="K1840" s="649">
        <v>-1.0</v>
      </c>
      <c r="L1840" s="649">
        <v>-1.0</v>
      </c>
      <c r="M1840" s="649">
        <v>-1.0</v>
      </c>
      <c r="N1840" s="649">
        <v>1.0</v>
      </c>
      <c r="O1840" s="649">
        <v>-1.0</v>
      </c>
      <c r="P1840" s="649">
        <v>-1.0</v>
      </c>
      <c r="Q1840" s="649">
        <v>1.0</v>
      </c>
      <c r="R1840" s="650" t="s">
        <v>1306</v>
      </c>
      <c r="U1840" s="651"/>
      <c r="V1840" s="651"/>
    </row>
    <row r="1841">
      <c r="A1841" s="649">
        <v>4490.0</v>
      </c>
      <c r="B1841" s="649">
        <v>0.0</v>
      </c>
      <c r="C1841" s="649">
        <v>10.537</v>
      </c>
      <c r="D1841" s="649">
        <v>5.038</v>
      </c>
      <c r="E1841" s="649">
        <v>19.36</v>
      </c>
      <c r="F1841" s="649">
        <v>17.51</v>
      </c>
      <c r="G1841" s="649">
        <v>1.361</v>
      </c>
      <c r="H1841" s="649">
        <v>1.01</v>
      </c>
      <c r="I1841" s="649">
        <v>28.915</v>
      </c>
      <c r="J1841" s="649">
        <v>29.079</v>
      </c>
      <c r="K1841" s="649">
        <v>-1.001</v>
      </c>
      <c r="L1841" s="649">
        <v>-1.0</v>
      </c>
      <c r="M1841" s="649">
        <v>-1.0</v>
      </c>
      <c r="N1841" s="649">
        <v>-1.0</v>
      </c>
      <c r="O1841" s="649">
        <v>1.0</v>
      </c>
      <c r="P1841" s="649">
        <v>-1.0</v>
      </c>
      <c r="Q1841" s="649">
        <v>-1.0</v>
      </c>
      <c r="R1841" s="649">
        <v>1.0</v>
      </c>
      <c r="S1841" s="649">
        <v>-1.0</v>
      </c>
      <c r="T1841" s="649">
        <v>29.024</v>
      </c>
      <c r="U1841" s="649">
        <v>29.069</v>
      </c>
      <c r="V1841" s="649">
        <v>29.413</v>
      </c>
    </row>
    <row r="1842">
      <c r="A1842" s="649">
        <v>4491.0</v>
      </c>
      <c r="B1842" s="649">
        <v>0.0</v>
      </c>
      <c r="C1842" s="649">
        <v>10.538</v>
      </c>
      <c r="D1842" s="649">
        <v>5.038</v>
      </c>
      <c r="E1842" s="649">
        <v>19.36</v>
      </c>
      <c r="F1842" s="649">
        <v>17.51</v>
      </c>
      <c r="G1842" s="649">
        <v>1.879</v>
      </c>
      <c r="H1842" s="649">
        <v>1.01</v>
      </c>
      <c r="I1842" s="649">
        <v>19.413</v>
      </c>
      <c r="J1842" s="649">
        <v>27.395</v>
      </c>
      <c r="K1842" s="649">
        <v>-1.001</v>
      </c>
      <c r="L1842" s="649">
        <v>-1.0</v>
      </c>
      <c r="M1842" s="649">
        <v>-1.0</v>
      </c>
      <c r="N1842" s="649">
        <v>-1.0</v>
      </c>
      <c r="O1842" s="649">
        <v>1.0</v>
      </c>
      <c r="P1842" s="649">
        <v>-1.0</v>
      </c>
      <c r="Q1842" s="649">
        <v>-1.0</v>
      </c>
      <c r="R1842" s="649">
        <v>1.0</v>
      </c>
      <c r="S1842" s="649">
        <v>-1.0</v>
      </c>
      <c r="T1842" s="649">
        <v>27.441</v>
      </c>
      <c r="U1842" s="649">
        <v>27.47</v>
      </c>
      <c r="V1842" s="649">
        <v>27.854</v>
      </c>
    </row>
    <row r="1843">
      <c r="A1843" s="649">
        <v>4492.0</v>
      </c>
      <c r="B1843" s="649">
        <v>0.0</v>
      </c>
      <c r="C1843" s="649">
        <v>10.538</v>
      </c>
      <c r="D1843" s="649">
        <v>5.038</v>
      </c>
      <c r="E1843" s="649">
        <v>19.36</v>
      </c>
      <c r="F1843" s="649">
        <v>17.51</v>
      </c>
      <c r="G1843" s="649">
        <v>2.452</v>
      </c>
      <c r="H1843" s="649">
        <v>1.01</v>
      </c>
      <c r="I1843" s="649">
        <v>9.911</v>
      </c>
      <c r="J1843" s="649">
        <v>21.797</v>
      </c>
      <c r="K1843" s="649">
        <v>-1.0</v>
      </c>
      <c r="L1843" s="649">
        <v>-1.0</v>
      </c>
      <c r="M1843" s="649">
        <v>-1.0</v>
      </c>
      <c r="N1843" s="649">
        <v>-1.0</v>
      </c>
      <c r="O1843" s="649">
        <v>1.0</v>
      </c>
      <c r="P1843" s="649">
        <v>-1.0</v>
      </c>
      <c r="Q1843" s="649">
        <v>-1.0</v>
      </c>
      <c r="R1843" s="649">
        <v>1.0</v>
      </c>
      <c r="S1843" s="649">
        <v>-1.0</v>
      </c>
      <c r="T1843" s="649">
        <v>21.894</v>
      </c>
      <c r="U1843" s="649">
        <v>21.906</v>
      </c>
      <c r="V1843" s="649">
        <v>22.065</v>
      </c>
    </row>
    <row r="1844">
      <c r="A1844" s="649">
        <v>4493.0</v>
      </c>
      <c r="B1844" s="649">
        <v>0.0</v>
      </c>
      <c r="C1844" s="649">
        <v>10.538</v>
      </c>
      <c r="D1844" s="649">
        <v>5.038</v>
      </c>
      <c r="E1844" s="649">
        <v>19.36</v>
      </c>
      <c r="F1844" s="649">
        <v>17.51</v>
      </c>
      <c r="G1844" s="649">
        <v>0.998</v>
      </c>
      <c r="H1844" s="649">
        <v>1.01</v>
      </c>
      <c r="I1844" s="649">
        <v>36.549</v>
      </c>
      <c r="J1844" s="649">
        <v>34.788</v>
      </c>
      <c r="K1844" s="649">
        <v>-0.499</v>
      </c>
      <c r="L1844" s="649">
        <v>-1.0</v>
      </c>
      <c r="M1844" s="649">
        <v>-1.0</v>
      </c>
      <c r="N1844" s="649">
        <v>-1.0</v>
      </c>
      <c r="O1844" s="649">
        <v>2.0</v>
      </c>
      <c r="P1844" s="649">
        <v>-1.0</v>
      </c>
      <c r="Q1844" s="649">
        <v>-1.0</v>
      </c>
      <c r="R1844" s="649">
        <v>1.0</v>
      </c>
      <c r="S1844" s="649">
        <v>-1.0</v>
      </c>
      <c r="T1844" s="649">
        <v>34.617</v>
      </c>
      <c r="U1844" s="649">
        <v>34.677</v>
      </c>
      <c r="V1844" s="649">
        <v>34.84</v>
      </c>
    </row>
    <row r="1845">
      <c r="A1845" s="649">
        <v>4494.0</v>
      </c>
      <c r="B1845" s="649">
        <v>0.0</v>
      </c>
      <c r="C1845" s="649">
        <v>10.537</v>
      </c>
      <c r="D1845" s="649">
        <v>5.038</v>
      </c>
      <c r="E1845" s="649">
        <v>19.36</v>
      </c>
      <c r="F1845" s="649">
        <v>17.51</v>
      </c>
      <c r="G1845" s="649">
        <v>1.228</v>
      </c>
      <c r="H1845" s="649">
        <v>26.98</v>
      </c>
      <c r="I1845" s="649">
        <v>26.475</v>
      </c>
      <c r="J1845" s="649">
        <v>26.121</v>
      </c>
      <c r="K1845" s="649">
        <v>-1.001</v>
      </c>
      <c r="L1845" s="649">
        <v>-1.0</v>
      </c>
      <c r="M1845" s="649">
        <v>-1.0</v>
      </c>
      <c r="N1845" s="649">
        <v>-1.0</v>
      </c>
      <c r="O1845" s="649">
        <v>1.0</v>
      </c>
      <c r="P1845" s="649">
        <v>-1.0</v>
      </c>
      <c r="Q1845" s="649">
        <v>-1.0</v>
      </c>
      <c r="R1845" s="649">
        <v>1.0</v>
      </c>
      <c r="S1845" s="649">
        <v>-1.0</v>
      </c>
      <c r="T1845" s="649">
        <v>26.122</v>
      </c>
      <c r="U1845" s="649">
        <v>26.155</v>
      </c>
      <c r="V1845" s="649">
        <v>26.372</v>
      </c>
    </row>
    <row r="1846">
      <c r="A1846" s="649">
        <v>4495.0</v>
      </c>
      <c r="B1846" s="649">
        <v>0.0</v>
      </c>
      <c r="C1846" s="649">
        <v>10.537</v>
      </c>
      <c r="D1846" s="649">
        <v>5.038</v>
      </c>
      <c r="E1846" s="649">
        <v>19.36</v>
      </c>
      <c r="F1846" s="649">
        <v>17.51</v>
      </c>
      <c r="G1846" s="649">
        <v>1.241</v>
      </c>
      <c r="H1846" s="649">
        <v>26.98</v>
      </c>
      <c r="I1846" s="649">
        <v>19.301</v>
      </c>
      <c r="J1846" s="649">
        <v>20.627</v>
      </c>
      <c r="K1846" s="649">
        <v>-1.001</v>
      </c>
      <c r="L1846" s="649">
        <v>-1.0</v>
      </c>
      <c r="M1846" s="649">
        <v>-1.0</v>
      </c>
      <c r="N1846" s="649">
        <v>-1.0</v>
      </c>
      <c r="O1846" s="649">
        <v>1.0</v>
      </c>
      <c r="P1846" s="649">
        <v>-1.0</v>
      </c>
      <c r="Q1846" s="649">
        <v>-1.0</v>
      </c>
      <c r="R1846" s="649">
        <v>1.0</v>
      </c>
      <c r="S1846" s="649">
        <v>-1.0</v>
      </c>
      <c r="T1846" s="649">
        <v>20.655</v>
      </c>
      <c r="U1846" s="649">
        <v>20.668</v>
      </c>
      <c r="V1846" s="649">
        <v>20.805</v>
      </c>
    </row>
    <row r="1847">
      <c r="A1847" s="649">
        <v>4496.0</v>
      </c>
      <c r="B1847" s="649">
        <v>0.0</v>
      </c>
      <c r="C1847" s="649">
        <v>10.538</v>
      </c>
      <c r="D1847" s="649">
        <v>5.038</v>
      </c>
      <c r="E1847" s="649">
        <v>19.36</v>
      </c>
      <c r="F1847" s="649">
        <v>17.51</v>
      </c>
      <c r="G1847" s="649">
        <v>3.662</v>
      </c>
      <c r="H1847" s="649">
        <v>2.01</v>
      </c>
      <c r="I1847" s="649">
        <v>19.318</v>
      </c>
      <c r="J1847" s="649">
        <v>65.296</v>
      </c>
      <c r="K1847" s="649">
        <v>-1.001</v>
      </c>
      <c r="L1847" s="649">
        <v>-1.0</v>
      </c>
      <c r="M1847" s="649">
        <v>-1.0</v>
      </c>
      <c r="N1847" s="649">
        <v>-1.0</v>
      </c>
      <c r="O1847" s="649">
        <v>1.0</v>
      </c>
      <c r="P1847" s="649">
        <v>-1.0</v>
      </c>
      <c r="Q1847" s="649">
        <v>-1.0</v>
      </c>
      <c r="R1847" s="649">
        <v>1.0</v>
      </c>
      <c r="S1847" s="649">
        <v>-1.0</v>
      </c>
      <c r="T1847" s="649">
        <v>65.316</v>
      </c>
      <c r="U1847" s="649">
        <v>65.354</v>
      </c>
      <c r="V1847" s="649">
        <v>65.595</v>
      </c>
    </row>
    <row r="1848">
      <c r="A1848" s="649">
        <v>4497.0</v>
      </c>
      <c r="B1848" s="649">
        <v>0.0</v>
      </c>
      <c r="C1848" s="649">
        <v>10.537</v>
      </c>
      <c r="D1848" s="649">
        <v>5.038</v>
      </c>
      <c r="E1848" s="649">
        <v>19.36</v>
      </c>
      <c r="F1848" s="649">
        <v>17.51</v>
      </c>
      <c r="G1848" s="649">
        <v>0.404</v>
      </c>
      <c r="H1848" s="649">
        <v>2.01</v>
      </c>
      <c r="I1848" s="649">
        <v>19.871</v>
      </c>
      <c r="J1848" s="649">
        <v>3.301</v>
      </c>
      <c r="K1848" s="649">
        <v>-0.998</v>
      </c>
      <c r="L1848" s="649">
        <v>-1.0</v>
      </c>
      <c r="M1848" s="649">
        <v>-1.0</v>
      </c>
      <c r="N1848" s="649">
        <v>-1.0</v>
      </c>
      <c r="O1848" s="649">
        <v>1.0</v>
      </c>
      <c r="P1848" s="649">
        <v>-1.0</v>
      </c>
      <c r="Q1848" s="649">
        <v>-1.0</v>
      </c>
      <c r="R1848" s="649">
        <v>1.0</v>
      </c>
      <c r="S1848" s="649">
        <v>-1.0</v>
      </c>
      <c r="T1848" s="649">
        <v>3.352</v>
      </c>
      <c r="U1848" s="649">
        <v>3.356</v>
      </c>
      <c r="V1848" s="649">
        <v>3.52</v>
      </c>
    </row>
    <row r="1849">
      <c r="A1849" s="649">
        <v>4498.0</v>
      </c>
      <c r="B1849" s="649">
        <v>0.0</v>
      </c>
      <c r="C1849" s="649">
        <v>10.538</v>
      </c>
      <c r="D1849" s="649">
        <v>5.038</v>
      </c>
      <c r="E1849" s="649">
        <v>19.36</v>
      </c>
      <c r="F1849" s="649">
        <v>17.51</v>
      </c>
      <c r="G1849" s="649">
        <v>1.857</v>
      </c>
      <c r="H1849" s="649">
        <v>2.01</v>
      </c>
      <c r="I1849" s="649">
        <v>19.246</v>
      </c>
      <c r="J1849" s="649">
        <v>31.721</v>
      </c>
      <c r="K1849" s="649">
        <v>-0.998</v>
      </c>
      <c r="L1849" s="649">
        <v>-1.0</v>
      </c>
      <c r="M1849" s="649">
        <v>-1.0</v>
      </c>
      <c r="N1849" s="649">
        <v>-1.0</v>
      </c>
      <c r="O1849" s="649">
        <v>1.0</v>
      </c>
      <c r="P1849" s="649">
        <v>-1.0</v>
      </c>
      <c r="Q1849" s="649">
        <v>-1.0</v>
      </c>
      <c r="R1849" s="649">
        <v>1.0</v>
      </c>
      <c r="S1849" s="649">
        <v>-1.0</v>
      </c>
      <c r="T1849" s="649">
        <v>31.756</v>
      </c>
      <c r="U1849" s="649">
        <v>31.769</v>
      </c>
      <c r="V1849" s="649">
        <v>31.93</v>
      </c>
    </row>
    <row r="1850">
      <c r="A1850" s="649">
        <v>4499.0</v>
      </c>
      <c r="B1850" s="649">
        <v>0.0</v>
      </c>
      <c r="C1850" s="649">
        <v>10.538</v>
      </c>
      <c r="D1850" s="649">
        <v>5.038</v>
      </c>
      <c r="E1850" s="649">
        <v>19.36</v>
      </c>
      <c r="F1850" s="649">
        <v>17.51</v>
      </c>
      <c r="G1850" s="649">
        <v>3.948</v>
      </c>
      <c r="H1850" s="649">
        <v>2.01</v>
      </c>
      <c r="I1850" s="649">
        <v>18.931</v>
      </c>
      <c r="J1850" s="649">
        <v>59.56</v>
      </c>
      <c r="K1850" s="649">
        <v>-0.998</v>
      </c>
      <c r="L1850" s="649">
        <v>-1.0</v>
      </c>
      <c r="M1850" s="649">
        <v>-1.0</v>
      </c>
      <c r="N1850" s="649">
        <v>-1.0</v>
      </c>
      <c r="O1850" s="649">
        <v>1.0</v>
      </c>
      <c r="P1850" s="649">
        <v>-1.0</v>
      </c>
      <c r="Q1850" s="649">
        <v>-1.0</v>
      </c>
      <c r="R1850" s="649">
        <v>1.0</v>
      </c>
      <c r="S1850" s="649">
        <v>-1.0</v>
      </c>
      <c r="T1850" s="649">
        <v>59.721</v>
      </c>
      <c r="U1850" s="649">
        <v>59.741</v>
      </c>
      <c r="V1850" s="649">
        <v>60.35</v>
      </c>
    </row>
    <row r="1851">
      <c r="A1851" s="649">
        <v>4500.0</v>
      </c>
      <c r="B1851" s="649">
        <v>0.0</v>
      </c>
      <c r="C1851" s="649">
        <v>10.537</v>
      </c>
      <c r="D1851" s="649">
        <v>5.038</v>
      </c>
      <c r="E1851" s="649">
        <v>19.36</v>
      </c>
      <c r="F1851" s="649">
        <v>17.51</v>
      </c>
      <c r="G1851" s="649">
        <v>3.564</v>
      </c>
      <c r="H1851" s="649">
        <v>2.01</v>
      </c>
      <c r="I1851" s="649">
        <v>19.161</v>
      </c>
      <c r="J1851" s="649">
        <v>44.681</v>
      </c>
      <c r="K1851" s="649">
        <v>-0.998</v>
      </c>
      <c r="L1851" s="649">
        <v>-1.0</v>
      </c>
      <c r="M1851" s="649">
        <v>-1.0</v>
      </c>
      <c r="N1851" s="649">
        <v>-1.0</v>
      </c>
      <c r="O1851" s="649">
        <v>1.0</v>
      </c>
      <c r="P1851" s="649">
        <v>-1.0</v>
      </c>
      <c r="Q1851" s="649">
        <v>-1.0</v>
      </c>
      <c r="R1851" s="649">
        <v>1.0</v>
      </c>
      <c r="S1851" s="649">
        <v>-1.0</v>
      </c>
      <c r="T1851" s="649">
        <v>44.943</v>
      </c>
      <c r="U1851" s="649">
        <v>44.962</v>
      </c>
      <c r="V1851" s="649">
        <v>45.877</v>
      </c>
    </row>
    <row r="1852">
      <c r="A1852" s="649">
        <v>4501.0</v>
      </c>
      <c r="B1852" s="649">
        <v>0.0</v>
      </c>
      <c r="C1852" s="649">
        <v>10.536</v>
      </c>
      <c r="D1852" s="649">
        <v>5.038</v>
      </c>
      <c r="E1852" s="649">
        <v>19.36</v>
      </c>
      <c r="F1852" s="649">
        <v>17.51</v>
      </c>
      <c r="G1852" s="649">
        <v>3.573</v>
      </c>
      <c r="H1852" s="649">
        <v>2.01</v>
      </c>
      <c r="I1852" s="649">
        <v>19.267</v>
      </c>
      <c r="J1852" s="649">
        <v>62.872</v>
      </c>
      <c r="K1852" s="649">
        <v>-0.998</v>
      </c>
      <c r="L1852" s="649">
        <v>-1.0</v>
      </c>
      <c r="M1852" s="649">
        <v>-1.0</v>
      </c>
      <c r="N1852" s="649">
        <v>-1.0</v>
      </c>
      <c r="O1852" s="649">
        <v>1.0</v>
      </c>
      <c r="P1852" s="649">
        <v>-1.0</v>
      </c>
      <c r="Q1852" s="649">
        <v>-1.0</v>
      </c>
      <c r="R1852" s="649">
        <v>1.0</v>
      </c>
      <c r="S1852" s="649">
        <v>-1.0</v>
      </c>
      <c r="T1852" s="649">
        <v>62.928</v>
      </c>
      <c r="U1852" s="649">
        <v>62.954</v>
      </c>
      <c r="V1852" s="649">
        <v>63.2</v>
      </c>
    </row>
    <row r="1853">
      <c r="A1853" s="649">
        <v>4502.0</v>
      </c>
      <c r="B1853" s="649">
        <v>0.0</v>
      </c>
      <c r="C1853" s="649">
        <v>10.537</v>
      </c>
      <c r="D1853" s="649">
        <v>5.038</v>
      </c>
      <c r="E1853" s="649">
        <v>19.36</v>
      </c>
      <c r="F1853" s="649">
        <v>17.51</v>
      </c>
      <c r="G1853" s="649">
        <v>3.566</v>
      </c>
      <c r="H1853" s="649">
        <v>2.01</v>
      </c>
      <c r="I1853" s="649">
        <v>19.677</v>
      </c>
      <c r="J1853" s="649">
        <v>67.213</v>
      </c>
      <c r="K1853" s="649">
        <v>-0.998</v>
      </c>
      <c r="L1853" s="649">
        <v>-1.0</v>
      </c>
      <c r="M1853" s="649">
        <v>-1.0</v>
      </c>
      <c r="N1853" s="649">
        <v>-1.0</v>
      </c>
      <c r="O1853" s="649">
        <v>1.0</v>
      </c>
      <c r="P1853" s="649">
        <v>-1.0</v>
      </c>
      <c r="Q1853" s="649">
        <v>-1.0</v>
      </c>
      <c r="R1853" s="649">
        <v>1.0</v>
      </c>
      <c r="S1853" s="649">
        <v>-1.0</v>
      </c>
      <c r="T1853" s="649">
        <v>67.203</v>
      </c>
      <c r="U1853" s="649">
        <v>67.225</v>
      </c>
      <c r="V1853" s="649">
        <v>67.378</v>
      </c>
    </row>
    <row r="1854">
      <c r="A1854" s="649">
        <v>4503.0</v>
      </c>
      <c r="B1854" s="649">
        <v>0.0</v>
      </c>
      <c r="C1854" s="649">
        <v>10.537</v>
      </c>
      <c r="D1854" s="649">
        <v>5.038</v>
      </c>
      <c r="E1854" s="649">
        <v>19.36</v>
      </c>
      <c r="F1854" s="649">
        <v>17.51</v>
      </c>
      <c r="G1854" s="649">
        <v>3.589</v>
      </c>
      <c r="H1854" s="649">
        <v>2.01</v>
      </c>
      <c r="I1854" s="649">
        <v>19.379</v>
      </c>
      <c r="J1854" s="649">
        <v>62.664</v>
      </c>
      <c r="K1854" s="649">
        <v>-0.998</v>
      </c>
      <c r="L1854" s="649">
        <v>-1.0</v>
      </c>
      <c r="M1854" s="649">
        <v>-1.0</v>
      </c>
      <c r="N1854" s="649">
        <v>-1.0</v>
      </c>
      <c r="O1854" s="649">
        <v>1.0</v>
      </c>
      <c r="P1854" s="649">
        <v>-1.0</v>
      </c>
      <c r="Q1854" s="649">
        <v>-1.0</v>
      </c>
      <c r="R1854" s="649">
        <v>1.0</v>
      </c>
      <c r="S1854" s="649">
        <v>-1.0</v>
      </c>
      <c r="T1854" s="649">
        <v>62.722</v>
      </c>
      <c r="U1854" s="649">
        <v>62.757</v>
      </c>
      <c r="V1854" s="649">
        <v>63.045</v>
      </c>
    </row>
    <row r="1855">
      <c r="A1855" s="649">
        <v>4504.0</v>
      </c>
      <c r="B1855" s="649">
        <v>0.0</v>
      </c>
      <c r="C1855" s="649">
        <v>10.537</v>
      </c>
      <c r="D1855" s="649">
        <v>5.038</v>
      </c>
      <c r="E1855" s="649">
        <v>19.36</v>
      </c>
      <c r="F1855" s="649">
        <v>17.51</v>
      </c>
      <c r="G1855" s="649">
        <v>3.555</v>
      </c>
      <c r="H1855" s="649">
        <v>2.01</v>
      </c>
      <c r="I1855" s="649">
        <v>19.559</v>
      </c>
      <c r="J1855" s="649">
        <v>65.126</v>
      </c>
      <c r="K1855" s="649">
        <v>-0.998</v>
      </c>
      <c r="L1855" s="649">
        <v>-1.0</v>
      </c>
      <c r="M1855" s="649">
        <v>-1.0</v>
      </c>
      <c r="N1855" s="649">
        <v>-1.0</v>
      </c>
      <c r="O1855" s="649">
        <v>1.0</v>
      </c>
      <c r="P1855" s="649">
        <v>-1.0</v>
      </c>
      <c r="Q1855" s="649">
        <v>-1.0</v>
      </c>
      <c r="R1855" s="649">
        <v>1.0</v>
      </c>
      <c r="S1855" s="649">
        <v>-1.0</v>
      </c>
      <c r="T1855" s="649">
        <v>65.092</v>
      </c>
      <c r="U1855" s="649">
        <v>65.159</v>
      </c>
      <c r="V1855" s="649">
        <v>65.372</v>
      </c>
    </row>
    <row r="1856">
      <c r="A1856" s="649">
        <v>4505.0</v>
      </c>
      <c r="B1856" s="649">
        <v>0.0</v>
      </c>
      <c r="C1856" s="649">
        <v>10.537</v>
      </c>
      <c r="D1856" s="649">
        <v>5.038</v>
      </c>
      <c r="E1856" s="649">
        <v>19.36</v>
      </c>
      <c r="F1856" s="649">
        <v>17.51</v>
      </c>
      <c r="G1856" s="649">
        <v>3.573</v>
      </c>
      <c r="H1856" s="649">
        <v>2.01</v>
      </c>
      <c r="I1856" s="649">
        <v>19.387</v>
      </c>
      <c r="J1856" s="649">
        <v>61.639</v>
      </c>
      <c r="K1856" s="649">
        <v>-0.998</v>
      </c>
      <c r="L1856" s="649">
        <v>-1.0</v>
      </c>
      <c r="M1856" s="649">
        <v>-1.0</v>
      </c>
      <c r="N1856" s="649">
        <v>-1.0</v>
      </c>
      <c r="O1856" s="649">
        <v>1.0</v>
      </c>
      <c r="P1856" s="649">
        <v>-1.0</v>
      </c>
      <c r="Q1856" s="649">
        <v>-1.0</v>
      </c>
      <c r="R1856" s="649">
        <v>1.0</v>
      </c>
      <c r="S1856" s="649">
        <v>-1.0</v>
      </c>
      <c r="T1856" s="649">
        <v>61.663</v>
      </c>
      <c r="U1856" s="649">
        <v>61.743</v>
      </c>
      <c r="V1856" s="649">
        <v>62.057</v>
      </c>
    </row>
    <row r="1857">
      <c r="A1857" s="649">
        <v>4506.0</v>
      </c>
      <c r="B1857" s="649">
        <v>0.0</v>
      </c>
      <c r="C1857" s="649">
        <v>10.538</v>
      </c>
      <c r="D1857" s="649">
        <v>5.038</v>
      </c>
      <c r="E1857" s="649">
        <v>19.36</v>
      </c>
      <c r="F1857" s="649">
        <v>17.51</v>
      </c>
      <c r="G1857" s="649">
        <v>1.239</v>
      </c>
      <c r="H1857" s="649">
        <v>2.01</v>
      </c>
      <c r="I1857" s="649">
        <v>14.644</v>
      </c>
      <c r="J1857" s="649">
        <v>16.286</v>
      </c>
      <c r="K1857" s="649">
        <v>-0.998</v>
      </c>
      <c r="L1857" s="649">
        <v>-1.0</v>
      </c>
      <c r="M1857" s="649">
        <v>-1.0</v>
      </c>
      <c r="N1857" s="649">
        <v>-1.0</v>
      </c>
      <c r="O1857" s="649">
        <v>1.0</v>
      </c>
      <c r="P1857" s="649">
        <v>-1.0</v>
      </c>
      <c r="Q1857" s="649">
        <v>-1.0</v>
      </c>
      <c r="R1857" s="649">
        <v>1.0</v>
      </c>
      <c r="S1857" s="649">
        <v>-1.0</v>
      </c>
      <c r="T1857" s="649">
        <v>16.322</v>
      </c>
      <c r="U1857" s="649">
        <v>16.348</v>
      </c>
      <c r="V1857" s="649">
        <v>16.429</v>
      </c>
    </row>
    <row r="1858">
      <c r="A1858" s="649">
        <v>4507.0</v>
      </c>
      <c r="B1858" s="649">
        <v>0.0</v>
      </c>
      <c r="C1858" s="649">
        <v>10.536</v>
      </c>
      <c r="D1858" s="649">
        <v>5.038</v>
      </c>
      <c r="E1858" s="649">
        <v>19.36</v>
      </c>
      <c r="F1858" s="649">
        <v>17.51</v>
      </c>
      <c r="G1858" s="649">
        <v>1.941</v>
      </c>
      <c r="H1858" s="649">
        <v>2.01</v>
      </c>
      <c r="I1858" s="649">
        <v>11.865</v>
      </c>
      <c r="J1858" s="649">
        <v>21.34</v>
      </c>
      <c r="K1858" s="649">
        <v>-0.998</v>
      </c>
      <c r="L1858" s="649">
        <v>-1.0</v>
      </c>
      <c r="M1858" s="649">
        <v>-1.0</v>
      </c>
      <c r="N1858" s="649">
        <v>-1.0</v>
      </c>
      <c r="O1858" s="649">
        <v>1.0</v>
      </c>
      <c r="P1858" s="649">
        <v>-1.0</v>
      </c>
      <c r="Q1858" s="649">
        <v>-1.0</v>
      </c>
      <c r="R1858" s="649">
        <v>1.0</v>
      </c>
      <c r="S1858" s="649">
        <v>-1.0</v>
      </c>
      <c r="T1858" s="649">
        <v>21.393</v>
      </c>
      <c r="U1858" s="649">
        <v>21.415</v>
      </c>
      <c r="V1858" s="649">
        <v>21.493</v>
      </c>
    </row>
    <row r="1859">
      <c r="A1859" s="649">
        <v>4508.0</v>
      </c>
      <c r="B1859" s="649">
        <v>0.0</v>
      </c>
      <c r="C1859" s="649">
        <v>10.537</v>
      </c>
      <c r="D1859" s="649">
        <v>5.038</v>
      </c>
      <c r="E1859" s="649">
        <v>19.36</v>
      </c>
      <c r="F1859" s="649">
        <v>17.51</v>
      </c>
      <c r="G1859" s="649">
        <v>2.514</v>
      </c>
      <c r="H1859" s="649">
        <v>2.01</v>
      </c>
      <c r="I1859" s="649">
        <v>8.036</v>
      </c>
      <c r="J1859" s="649">
        <v>18.625</v>
      </c>
      <c r="K1859" s="649">
        <v>-0.998</v>
      </c>
      <c r="L1859" s="649">
        <v>-1.0</v>
      </c>
      <c r="M1859" s="649">
        <v>-1.0</v>
      </c>
      <c r="N1859" s="649">
        <v>-1.0</v>
      </c>
      <c r="O1859" s="649">
        <v>1.0</v>
      </c>
      <c r="P1859" s="649">
        <v>-1.0</v>
      </c>
      <c r="Q1859" s="649">
        <v>-1.0</v>
      </c>
      <c r="R1859" s="649">
        <v>1.0</v>
      </c>
      <c r="S1859" s="649">
        <v>-1.0</v>
      </c>
      <c r="T1859" s="649">
        <v>18.741</v>
      </c>
      <c r="U1859" s="649">
        <v>18.755</v>
      </c>
      <c r="V1859" s="649">
        <v>18.826</v>
      </c>
    </row>
    <row r="1860">
      <c r="A1860" s="649">
        <v>4509.0</v>
      </c>
      <c r="B1860" s="649">
        <v>0.0</v>
      </c>
      <c r="C1860" s="649">
        <v>10.537</v>
      </c>
      <c r="D1860" s="649">
        <v>5.038</v>
      </c>
      <c r="E1860" s="649">
        <v>19.36</v>
      </c>
      <c r="F1860" s="649">
        <v>17.51</v>
      </c>
      <c r="G1860" s="649">
        <v>0.929</v>
      </c>
      <c r="H1860" s="649">
        <v>2.01</v>
      </c>
      <c r="I1860" s="649">
        <v>18.775</v>
      </c>
      <c r="J1860" s="649">
        <v>13.508</v>
      </c>
      <c r="K1860" s="649">
        <v>-0.998</v>
      </c>
      <c r="L1860" s="649">
        <v>-1.0</v>
      </c>
      <c r="M1860" s="649">
        <v>-1.0</v>
      </c>
      <c r="N1860" s="649">
        <v>-1.0</v>
      </c>
      <c r="O1860" s="649">
        <v>3.0</v>
      </c>
      <c r="P1860" s="649">
        <v>-1.0</v>
      </c>
      <c r="Q1860" s="649">
        <v>-1.0</v>
      </c>
      <c r="R1860" s="649">
        <v>1.0</v>
      </c>
      <c r="S1860" s="649">
        <v>-1.0</v>
      </c>
      <c r="T1860" s="649">
        <v>13.584</v>
      </c>
      <c r="U1860" s="649">
        <v>13.598</v>
      </c>
      <c r="V1860" s="649">
        <v>13.732</v>
      </c>
    </row>
    <row r="1861">
      <c r="A1861" s="649">
        <v>4510.0</v>
      </c>
      <c r="B1861" s="649">
        <v>0.0</v>
      </c>
      <c r="C1861" s="649">
        <v>10.537</v>
      </c>
      <c r="D1861" s="649">
        <v>5.038</v>
      </c>
      <c r="E1861" s="649">
        <v>19.36</v>
      </c>
      <c r="F1861" s="649">
        <v>14.07</v>
      </c>
      <c r="G1861" s="649">
        <v>3.621</v>
      </c>
      <c r="H1861" s="649">
        <v>1.01</v>
      </c>
      <c r="I1861" s="650" t="s">
        <v>1307</v>
      </c>
      <c r="J1861" s="649">
        <v>-0.998</v>
      </c>
      <c r="K1861" s="649">
        <v>-1.0</v>
      </c>
      <c r="L1861" s="649">
        <v>-1.0</v>
      </c>
      <c r="M1861" s="649">
        <v>-1.0</v>
      </c>
      <c r="N1861" s="649">
        <v>1.0</v>
      </c>
      <c r="O1861" s="649">
        <v>-1.0</v>
      </c>
      <c r="P1861" s="649">
        <v>-1.0</v>
      </c>
      <c r="Q1861" s="649">
        <v>1.0</v>
      </c>
      <c r="R1861" s="650" t="s">
        <v>1308</v>
      </c>
      <c r="U1861" s="651"/>
      <c r="V1861" s="651"/>
    </row>
    <row r="1862">
      <c r="A1862" s="649">
        <v>4511.0</v>
      </c>
      <c r="B1862" s="649">
        <v>0.0</v>
      </c>
      <c r="C1862" s="649">
        <v>10.538</v>
      </c>
      <c r="D1862" s="649">
        <v>5.038</v>
      </c>
      <c r="E1862" s="649">
        <v>19.36</v>
      </c>
      <c r="F1862" s="649">
        <v>14.07</v>
      </c>
      <c r="G1862" s="649">
        <v>4.295</v>
      </c>
      <c r="H1862" s="649">
        <v>1.01</v>
      </c>
      <c r="I1862" s="650" t="s">
        <v>1309</v>
      </c>
      <c r="J1862" s="649">
        <v>-0.998</v>
      </c>
      <c r="K1862" s="649">
        <v>-1.0</v>
      </c>
      <c r="L1862" s="649">
        <v>-1.0</v>
      </c>
      <c r="M1862" s="649">
        <v>-1.0</v>
      </c>
      <c r="N1862" s="649">
        <v>1.0</v>
      </c>
      <c r="O1862" s="649">
        <v>-1.0</v>
      </c>
      <c r="P1862" s="649">
        <v>-1.0</v>
      </c>
      <c r="Q1862" s="649">
        <v>1.0</v>
      </c>
      <c r="R1862" s="650" t="s">
        <v>1310</v>
      </c>
      <c r="U1862" s="651"/>
      <c r="V1862" s="651"/>
    </row>
    <row r="1863">
      <c r="A1863" s="649">
        <v>4512.0</v>
      </c>
      <c r="B1863" s="649">
        <v>0.0</v>
      </c>
      <c r="C1863" s="649">
        <v>10.537</v>
      </c>
      <c r="D1863" s="649">
        <v>5.038</v>
      </c>
      <c r="E1863" s="649">
        <v>19.36</v>
      </c>
      <c r="F1863" s="649">
        <v>14.07</v>
      </c>
      <c r="G1863" s="649">
        <v>3.68</v>
      </c>
      <c r="H1863" s="649">
        <v>1.01</v>
      </c>
      <c r="I1863" s="650" t="s">
        <v>1311</v>
      </c>
      <c r="J1863" s="649">
        <v>-0.998</v>
      </c>
      <c r="K1863" s="649">
        <v>-1.0</v>
      </c>
      <c r="L1863" s="649">
        <v>-1.0</v>
      </c>
      <c r="M1863" s="649">
        <v>-1.0</v>
      </c>
      <c r="N1863" s="649">
        <v>1.0</v>
      </c>
      <c r="O1863" s="649">
        <v>-1.0</v>
      </c>
      <c r="P1863" s="649">
        <v>-1.0</v>
      </c>
      <c r="Q1863" s="649">
        <v>1.0</v>
      </c>
      <c r="R1863" s="650" t="s">
        <v>1312</v>
      </c>
      <c r="U1863" s="651"/>
      <c r="V1863" s="651"/>
    </row>
    <row r="1864">
      <c r="A1864" s="649">
        <v>4513.0</v>
      </c>
      <c r="B1864" s="649">
        <v>0.0</v>
      </c>
      <c r="C1864" s="649">
        <v>10.537</v>
      </c>
      <c r="D1864" s="649">
        <v>5.038</v>
      </c>
      <c r="E1864" s="649">
        <v>19.36</v>
      </c>
      <c r="F1864" s="649">
        <v>14.07</v>
      </c>
      <c r="G1864" s="649">
        <v>3.824</v>
      </c>
      <c r="H1864" s="649">
        <v>1.01</v>
      </c>
      <c r="I1864" s="650" t="s">
        <v>1313</v>
      </c>
      <c r="J1864" s="649">
        <v>-0.998</v>
      </c>
      <c r="K1864" s="649">
        <v>-1.0</v>
      </c>
      <c r="L1864" s="649">
        <v>-1.0</v>
      </c>
      <c r="M1864" s="649">
        <v>-1.0</v>
      </c>
      <c r="N1864" s="649">
        <v>1.0</v>
      </c>
      <c r="O1864" s="649">
        <v>-1.0</v>
      </c>
      <c r="P1864" s="649">
        <v>-1.0</v>
      </c>
      <c r="Q1864" s="649">
        <v>1.0</v>
      </c>
      <c r="R1864" s="650" t="s">
        <v>1314</v>
      </c>
      <c r="U1864" s="651"/>
      <c r="V1864" s="651"/>
    </row>
    <row r="1865">
      <c r="A1865" s="649">
        <v>4514.0</v>
      </c>
      <c r="B1865" s="649">
        <v>0.0</v>
      </c>
      <c r="C1865" s="649">
        <v>10.537</v>
      </c>
      <c r="D1865" s="649">
        <v>5.038</v>
      </c>
      <c r="E1865" s="649">
        <v>19.36</v>
      </c>
      <c r="F1865" s="649">
        <v>14.07</v>
      </c>
      <c r="G1865" s="649">
        <v>1.227</v>
      </c>
      <c r="H1865" s="649">
        <v>1.01</v>
      </c>
      <c r="I1865" s="649">
        <v>28.818</v>
      </c>
      <c r="J1865" s="649">
        <v>33.898</v>
      </c>
      <c r="K1865" s="649">
        <v>-0.998</v>
      </c>
      <c r="L1865" s="649">
        <v>-1.0</v>
      </c>
      <c r="M1865" s="649">
        <v>-1.0</v>
      </c>
      <c r="N1865" s="649">
        <v>-1.0</v>
      </c>
      <c r="O1865" s="649">
        <v>1.0</v>
      </c>
      <c r="P1865" s="649">
        <v>-1.0</v>
      </c>
      <c r="Q1865" s="649">
        <v>-1.0</v>
      </c>
      <c r="R1865" s="649">
        <v>1.0</v>
      </c>
      <c r="S1865" s="649">
        <v>-1.0</v>
      </c>
      <c r="T1865" s="649">
        <v>33.822</v>
      </c>
      <c r="U1865" s="649">
        <v>33.868</v>
      </c>
      <c r="V1865" s="649">
        <v>33.955</v>
      </c>
    </row>
    <row r="1866">
      <c r="A1866" s="649">
        <v>4515.0</v>
      </c>
      <c r="B1866" s="649">
        <v>0.0</v>
      </c>
      <c r="C1866" s="649">
        <v>10.537</v>
      </c>
      <c r="D1866" s="649">
        <v>5.038</v>
      </c>
      <c r="E1866" s="649">
        <v>19.36</v>
      </c>
      <c r="F1866" s="649">
        <v>14.07</v>
      </c>
      <c r="G1866" s="649">
        <v>1.873</v>
      </c>
      <c r="H1866" s="649">
        <v>1.01</v>
      </c>
      <c r="I1866" s="649">
        <v>19.513</v>
      </c>
      <c r="J1866" s="649">
        <v>29.948</v>
      </c>
      <c r="K1866" s="649">
        <v>-0.998</v>
      </c>
      <c r="L1866" s="649">
        <v>-1.0</v>
      </c>
      <c r="M1866" s="649">
        <v>-1.0</v>
      </c>
      <c r="N1866" s="649">
        <v>-1.0</v>
      </c>
      <c r="O1866" s="649">
        <v>1.0</v>
      </c>
      <c r="P1866" s="649">
        <v>-1.0</v>
      </c>
      <c r="Q1866" s="649">
        <v>-1.0</v>
      </c>
      <c r="R1866" s="649">
        <v>1.0</v>
      </c>
      <c r="S1866" s="649">
        <v>-1.0</v>
      </c>
      <c r="T1866" s="649">
        <v>30.003</v>
      </c>
      <c r="U1866" s="649">
        <v>30.032</v>
      </c>
      <c r="V1866" s="649">
        <v>30.275</v>
      </c>
    </row>
    <row r="1867">
      <c r="A1867" s="649">
        <v>4516.0</v>
      </c>
      <c r="B1867" s="649">
        <v>0.0</v>
      </c>
      <c r="C1867" s="649">
        <v>10.538</v>
      </c>
      <c r="D1867" s="649">
        <v>5.038</v>
      </c>
      <c r="E1867" s="649">
        <v>19.36</v>
      </c>
      <c r="F1867" s="649">
        <v>14.07</v>
      </c>
      <c r="G1867" s="649">
        <v>2.384</v>
      </c>
      <c r="H1867" s="649">
        <v>1.01</v>
      </c>
      <c r="I1867" s="649">
        <v>9.98</v>
      </c>
      <c r="J1867" s="649">
        <v>21.72</v>
      </c>
      <c r="K1867" s="649">
        <v>-0.998</v>
      </c>
      <c r="L1867" s="649">
        <v>-1.0</v>
      </c>
      <c r="M1867" s="649">
        <v>-1.0</v>
      </c>
      <c r="N1867" s="649">
        <v>-1.0</v>
      </c>
      <c r="O1867" s="649">
        <v>1.0</v>
      </c>
      <c r="P1867" s="649">
        <v>-1.0</v>
      </c>
      <c r="Q1867" s="649">
        <v>-1.0</v>
      </c>
      <c r="R1867" s="649">
        <v>1.0</v>
      </c>
      <c r="S1867" s="649">
        <v>-1.0</v>
      </c>
      <c r="T1867" s="649">
        <v>21.818</v>
      </c>
      <c r="U1867" s="649">
        <v>21.846</v>
      </c>
      <c r="V1867" s="649">
        <v>21.937</v>
      </c>
    </row>
    <row r="1868">
      <c r="A1868" s="649">
        <v>4517.0</v>
      </c>
      <c r="B1868" s="649">
        <v>0.0</v>
      </c>
      <c r="C1868" s="649">
        <v>10.538</v>
      </c>
      <c r="D1868" s="649">
        <v>5.038</v>
      </c>
      <c r="E1868" s="649">
        <v>19.36</v>
      </c>
      <c r="F1868" s="649">
        <v>14.07</v>
      </c>
      <c r="G1868" s="649">
        <v>0.772</v>
      </c>
      <c r="H1868" s="649">
        <v>1.01</v>
      </c>
      <c r="I1868" s="649">
        <v>37.395</v>
      </c>
      <c r="J1868" s="649">
        <v>23.867</v>
      </c>
      <c r="K1868" s="649">
        <v>-0.998</v>
      </c>
      <c r="L1868" s="649">
        <v>-1.0</v>
      </c>
      <c r="M1868" s="649">
        <v>-1.0</v>
      </c>
      <c r="N1868" s="649">
        <v>-1.0</v>
      </c>
      <c r="O1868" s="649">
        <v>2.0</v>
      </c>
      <c r="P1868" s="649">
        <v>-1.0</v>
      </c>
      <c r="Q1868" s="649">
        <v>-1.0</v>
      </c>
      <c r="R1868" s="649">
        <v>1.0</v>
      </c>
      <c r="S1868" s="649">
        <v>-1.0</v>
      </c>
      <c r="T1868" s="649">
        <v>23.807</v>
      </c>
      <c r="U1868" s="649">
        <v>23.852</v>
      </c>
      <c r="V1868" s="649">
        <v>24.0</v>
      </c>
    </row>
    <row r="1869">
      <c r="A1869" s="649">
        <v>4536.0</v>
      </c>
      <c r="B1869" s="649">
        <v>0.0</v>
      </c>
      <c r="C1869" s="649">
        <v>10.537</v>
      </c>
      <c r="D1869" s="649">
        <v>5.038</v>
      </c>
      <c r="E1869" s="649">
        <v>19.36</v>
      </c>
      <c r="F1869" s="649">
        <v>14.075</v>
      </c>
      <c r="G1869" s="649">
        <v>2.557</v>
      </c>
      <c r="H1869" s="649">
        <v>1.01</v>
      </c>
      <c r="I1869" s="649">
        <v>9.909</v>
      </c>
      <c r="J1869" s="649">
        <v>19.736</v>
      </c>
      <c r="K1869" s="649">
        <v>-0.998</v>
      </c>
      <c r="L1869" s="649">
        <v>-1.0</v>
      </c>
      <c r="M1869" s="649">
        <v>-1.0</v>
      </c>
      <c r="N1869" s="649">
        <v>-1.0</v>
      </c>
      <c r="O1869" s="649">
        <v>1.0</v>
      </c>
      <c r="P1869" s="649">
        <v>-1.0</v>
      </c>
      <c r="Q1869" s="649">
        <v>-1.0</v>
      </c>
      <c r="R1869" s="649">
        <v>1.0</v>
      </c>
      <c r="S1869" s="649">
        <v>-1.0</v>
      </c>
      <c r="T1869" s="649">
        <v>19.698</v>
      </c>
      <c r="U1869" s="649">
        <v>19.922</v>
      </c>
      <c r="V1869" s="649">
        <v>20.257</v>
      </c>
    </row>
    <row r="1870">
      <c r="A1870" s="649">
        <v>4537.0</v>
      </c>
      <c r="B1870" s="649">
        <v>0.0</v>
      </c>
      <c r="C1870" s="649">
        <v>10.538</v>
      </c>
      <c r="D1870" s="649">
        <v>5.038</v>
      </c>
      <c r="E1870" s="649">
        <v>19.36</v>
      </c>
      <c r="F1870" s="649">
        <v>14.075</v>
      </c>
      <c r="G1870" s="649">
        <v>0.984</v>
      </c>
      <c r="H1870" s="649">
        <v>1.01</v>
      </c>
      <c r="I1870" s="649">
        <v>37.394</v>
      </c>
      <c r="J1870" s="649">
        <v>29.332</v>
      </c>
      <c r="K1870" s="649">
        <v>-0.998</v>
      </c>
      <c r="L1870" s="649">
        <v>-1.0</v>
      </c>
      <c r="M1870" s="649">
        <v>-1.0</v>
      </c>
      <c r="N1870" s="649">
        <v>-1.0</v>
      </c>
      <c r="O1870" s="649">
        <v>2.0</v>
      </c>
      <c r="P1870" s="649">
        <v>-1.0</v>
      </c>
      <c r="Q1870" s="649">
        <v>-1.0</v>
      </c>
      <c r="R1870" s="649">
        <v>1.0</v>
      </c>
      <c r="S1870" s="649">
        <v>-1.0</v>
      </c>
      <c r="T1870" s="649">
        <v>29.247</v>
      </c>
      <c r="U1870" s="649">
        <v>29.314</v>
      </c>
      <c r="V1870" s="649">
        <v>29.516</v>
      </c>
    </row>
    <row r="1871">
      <c r="A1871" s="649">
        <v>4538.0</v>
      </c>
      <c r="B1871" s="649">
        <v>0.0</v>
      </c>
      <c r="C1871" s="649">
        <v>10.537</v>
      </c>
      <c r="D1871" s="649">
        <v>5.038</v>
      </c>
      <c r="E1871" s="649">
        <v>19.36</v>
      </c>
      <c r="F1871" s="649">
        <v>14.075</v>
      </c>
      <c r="G1871" s="649">
        <v>1.657</v>
      </c>
      <c r="H1871" s="649">
        <v>1.01</v>
      </c>
      <c r="I1871" s="649">
        <v>36.853</v>
      </c>
      <c r="J1871" s="649">
        <v>25.346</v>
      </c>
      <c r="K1871" s="649">
        <v>-0.998</v>
      </c>
      <c r="L1871" s="649">
        <v>-1.0</v>
      </c>
      <c r="M1871" s="649">
        <v>-1.0</v>
      </c>
      <c r="N1871" s="649">
        <v>-1.0</v>
      </c>
      <c r="O1871" s="649">
        <v>2.0</v>
      </c>
      <c r="P1871" s="649">
        <v>-1.0</v>
      </c>
      <c r="Q1871" s="649">
        <v>-1.0</v>
      </c>
      <c r="R1871" s="649">
        <v>1.0</v>
      </c>
      <c r="S1871" s="649">
        <v>-1.0</v>
      </c>
      <c r="T1871" s="649">
        <v>25.36</v>
      </c>
      <c r="U1871" s="649">
        <v>25.529</v>
      </c>
      <c r="V1871" s="649">
        <v>26.237</v>
      </c>
    </row>
    <row r="1872">
      <c r="A1872" s="649">
        <v>4539.0</v>
      </c>
      <c r="B1872" s="649">
        <v>0.0</v>
      </c>
      <c r="C1872" s="649">
        <v>10.537</v>
      </c>
      <c r="D1872" s="649">
        <v>5.038</v>
      </c>
      <c r="E1872" s="649">
        <v>19.36</v>
      </c>
      <c r="F1872" s="649">
        <v>23.34</v>
      </c>
      <c r="G1872" s="649">
        <v>2.452</v>
      </c>
      <c r="H1872" s="649">
        <v>1.01</v>
      </c>
      <c r="I1872" s="649">
        <v>9.915</v>
      </c>
      <c r="J1872" s="649">
        <v>23.313</v>
      </c>
      <c r="K1872" s="649">
        <v>-0.998</v>
      </c>
      <c r="L1872" s="649">
        <v>-1.0</v>
      </c>
      <c r="M1872" s="649">
        <v>-1.0</v>
      </c>
      <c r="N1872" s="649">
        <v>-1.0</v>
      </c>
      <c r="O1872" s="649">
        <v>1.0</v>
      </c>
      <c r="P1872" s="649">
        <v>-1.0</v>
      </c>
      <c r="Q1872" s="649">
        <v>-1.0</v>
      </c>
      <c r="R1872" s="649">
        <v>1.0</v>
      </c>
      <c r="S1872" s="649">
        <v>-1.0</v>
      </c>
      <c r="T1872" s="649">
        <v>23.258</v>
      </c>
      <c r="U1872" s="649">
        <v>23.389</v>
      </c>
      <c r="V1872" s="649">
        <v>23.409</v>
      </c>
    </row>
    <row r="1873">
      <c r="A1873" s="649">
        <v>4540.0</v>
      </c>
      <c r="B1873" s="649">
        <v>0.0</v>
      </c>
      <c r="C1873" s="649">
        <v>10.537</v>
      </c>
      <c r="D1873" s="649">
        <v>5.038</v>
      </c>
      <c r="E1873" s="649">
        <v>19.36</v>
      </c>
      <c r="F1873" s="649">
        <v>14.075</v>
      </c>
      <c r="G1873" s="649">
        <v>1.391</v>
      </c>
      <c r="H1873" s="649">
        <v>26.98</v>
      </c>
      <c r="I1873" s="649">
        <v>28.14</v>
      </c>
      <c r="J1873" s="649">
        <v>36.578</v>
      </c>
      <c r="K1873" s="649">
        <v>-0.998</v>
      </c>
      <c r="L1873" s="649">
        <v>-1.0</v>
      </c>
      <c r="M1873" s="649">
        <v>-1.0</v>
      </c>
      <c r="N1873" s="649">
        <v>-1.0</v>
      </c>
      <c r="O1873" s="649">
        <v>1.0</v>
      </c>
      <c r="P1873" s="649">
        <v>-1.0</v>
      </c>
      <c r="Q1873" s="649">
        <v>-1.0</v>
      </c>
      <c r="R1873" s="649">
        <v>1.0</v>
      </c>
      <c r="S1873" s="649">
        <v>-1.0</v>
      </c>
      <c r="T1873" s="649">
        <v>36.294</v>
      </c>
      <c r="U1873" s="649">
        <v>36.536</v>
      </c>
      <c r="V1873" s="649">
        <v>36.664</v>
      </c>
    </row>
    <row r="1874">
      <c r="A1874" s="649">
        <v>4541.0</v>
      </c>
      <c r="B1874" s="649">
        <v>0.0</v>
      </c>
      <c r="C1874" s="649">
        <v>10.537</v>
      </c>
      <c r="D1874" s="649">
        <v>5.038</v>
      </c>
      <c r="E1874" s="649">
        <v>19.36</v>
      </c>
      <c r="F1874" s="649">
        <v>14.075</v>
      </c>
      <c r="G1874" s="649">
        <v>0.86</v>
      </c>
      <c r="H1874" s="649">
        <v>26.98</v>
      </c>
      <c r="I1874" s="649">
        <v>19.262</v>
      </c>
      <c r="J1874" s="649">
        <v>15.748</v>
      </c>
      <c r="K1874" s="649">
        <v>-0.998</v>
      </c>
      <c r="L1874" s="649">
        <v>-1.0</v>
      </c>
      <c r="M1874" s="649">
        <v>-1.0</v>
      </c>
      <c r="N1874" s="649">
        <v>-1.0</v>
      </c>
      <c r="O1874" s="649">
        <v>1.0</v>
      </c>
      <c r="P1874" s="649">
        <v>-1.0</v>
      </c>
      <c r="Q1874" s="649">
        <v>-1.0</v>
      </c>
      <c r="R1874" s="649">
        <v>1.0</v>
      </c>
      <c r="S1874" s="649">
        <v>-1.0</v>
      </c>
      <c r="T1874" s="649">
        <v>15.66</v>
      </c>
      <c r="U1874" s="649">
        <v>15.747</v>
      </c>
      <c r="V1874" s="649">
        <v>15.79</v>
      </c>
    </row>
    <row r="1875">
      <c r="A1875" s="649">
        <v>4542.0</v>
      </c>
      <c r="B1875" s="649">
        <v>0.0</v>
      </c>
      <c r="C1875" s="649">
        <v>10.537</v>
      </c>
      <c r="D1875" s="649">
        <v>5.038</v>
      </c>
      <c r="E1875" s="649">
        <v>19.36</v>
      </c>
      <c r="F1875" s="649">
        <v>14.075</v>
      </c>
      <c r="G1875" s="649">
        <v>0.525</v>
      </c>
      <c r="H1875" s="649">
        <v>26.98</v>
      </c>
      <c r="I1875" s="649">
        <v>19.743</v>
      </c>
      <c r="J1875" s="649">
        <v>10.321</v>
      </c>
      <c r="K1875" s="649">
        <v>-0.998</v>
      </c>
      <c r="L1875" s="649">
        <v>-1.0</v>
      </c>
      <c r="M1875" s="649">
        <v>-1.0</v>
      </c>
      <c r="N1875" s="649">
        <v>-1.0</v>
      </c>
      <c r="O1875" s="649">
        <v>1.0</v>
      </c>
      <c r="P1875" s="649">
        <v>-1.0</v>
      </c>
      <c r="Q1875" s="649">
        <v>-1.0</v>
      </c>
      <c r="R1875" s="649">
        <v>1.0</v>
      </c>
      <c r="S1875" s="649">
        <v>-1.0</v>
      </c>
      <c r="T1875" s="649">
        <v>10.261</v>
      </c>
      <c r="U1875" s="649">
        <v>10.31</v>
      </c>
      <c r="V1875" s="649">
        <v>10.324</v>
      </c>
    </row>
    <row r="1876">
      <c r="A1876" s="649">
        <v>4543.0</v>
      </c>
      <c r="B1876" s="649">
        <v>0.0</v>
      </c>
      <c r="C1876" s="649">
        <v>10.538</v>
      </c>
      <c r="D1876" s="649">
        <v>5.038</v>
      </c>
      <c r="E1876" s="649">
        <v>19.36</v>
      </c>
      <c r="F1876" s="649">
        <v>14.075</v>
      </c>
      <c r="G1876" s="649">
        <v>0.869</v>
      </c>
      <c r="H1876" s="649">
        <v>26.98</v>
      </c>
      <c r="I1876" s="649">
        <v>27.963</v>
      </c>
      <c r="J1876" s="649">
        <v>17.31</v>
      </c>
      <c r="K1876" s="649">
        <v>-0.998</v>
      </c>
      <c r="L1876" s="649">
        <v>-1.0</v>
      </c>
      <c r="M1876" s="649">
        <v>-1.0</v>
      </c>
      <c r="N1876" s="649">
        <v>-1.0</v>
      </c>
      <c r="O1876" s="649">
        <v>1.0</v>
      </c>
      <c r="P1876" s="649">
        <v>-1.0</v>
      </c>
      <c r="Q1876" s="649">
        <v>-1.0</v>
      </c>
      <c r="R1876" s="649">
        <v>1.0</v>
      </c>
      <c r="S1876" s="649">
        <v>-1.0</v>
      </c>
      <c r="T1876" s="649">
        <v>17.251</v>
      </c>
      <c r="U1876" s="649">
        <v>17.356</v>
      </c>
      <c r="V1876" s="649">
        <v>17.542</v>
      </c>
    </row>
    <row r="1877">
      <c r="A1877" s="649">
        <v>4544.0</v>
      </c>
      <c r="B1877" s="649">
        <v>0.0</v>
      </c>
      <c r="C1877" s="649">
        <v>10.538</v>
      </c>
      <c r="D1877" s="649">
        <v>5.038</v>
      </c>
      <c r="E1877" s="649">
        <v>19.36</v>
      </c>
      <c r="F1877" s="649">
        <v>14.075</v>
      </c>
      <c r="G1877" s="649">
        <v>4.029</v>
      </c>
      <c r="H1877" s="649">
        <v>2.01</v>
      </c>
      <c r="I1877" s="649">
        <v>18.925</v>
      </c>
      <c r="J1877" s="649">
        <v>65.162</v>
      </c>
      <c r="K1877" s="649">
        <v>-0.998</v>
      </c>
      <c r="L1877" s="649">
        <v>-1.0</v>
      </c>
      <c r="M1877" s="649">
        <v>-1.0</v>
      </c>
      <c r="N1877" s="649">
        <v>-1.0</v>
      </c>
      <c r="O1877" s="649">
        <v>1.0</v>
      </c>
      <c r="P1877" s="649">
        <v>-1.0</v>
      </c>
      <c r="Q1877" s="649">
        <v>-1.0</v>
      </c>
      <c r="R1877" s="649">
        <v>1.0</v>
      </c>
      <c r="S1877" s="649">
        <v>-1.0</v>
      </c>
      <c r="T1877" s="649">
        <v>65.007</v>
      </c>
      <c r="U1877" s="649">
        <v>65.339</v>
      </c>
      <c r="V1877" s="649">
        <v>65.71</v>
      </c>
    </row>
    <row r="1878">
      <c r="A1878" s="649">
        <v>4545.0</v>
      </c>
      <c r="B1878" s="649">
        <v>0.0</v>
      </c>
      <c r="C1878" s="649">
        <v>10.537</v>
      </c>
      <c r="D1878" s="649">
        <v>5.038</v>
      </c>
      <c r="E1878" s="649">
        <v>19.36</v>
      </c>
      <c r="F1878" s="649">
        <v>14.075</v>
      </c>
      <c r="G1878" s="649">
        <v>2.483</v>
      </c>
      <c r="H1878" s="649">
        <v>2.01</v>
      </c>
      <c r="I1878" s="649">
        <v>19.508</v>
      </c>
      <c r="J1878" s="649">
        <v>46.919</v>
      </c>
      <c r="K1878" s="649">
        <v>-0.998</v>
      </c>
      <c r="L1878" s="649">
        <v>-1.0</v>
      </c>
      <c r="M1878" s="649">
        <v>-1.0</v>
      </c>
      <c r="N1878" s="649">
        <v>-1.0</v>
      </c>
      <c r="O1878" s="649">
        <v>1.0</v>
      </c>
      <c r="P1878" s="649">
        <v>-1.0</v>
      </c>
      <c r="Q1878" s="649">
        <v>-1.0</v>
      </c>
      <c r="R1878" s="649">
        <v>1.0</v>
      </c>
      <c r="S1878" s="649">
        <v>-1.0</v>
      </c>
      <c r="T1878" s="649">
        <v>46.781</v>
      </c>
      <c r="U1878" s="649">
        <v>46.981</v>
      </c>
      <c r="V1878" s="649">
        <v>46.992</v>
      </c>
    </row>
    <row r="1879">
      <c r="A1879" s="649">
        <v>4546.0</v>
      </c>
      <c r="B1879" s="649">
        <v>0.0</v>
      </c>
      <c r="C1879" s="649">
        <v>10.537</v>
      </c>
      <c r="D1879" s="649">
        <v>5.038</v>
      </c>
      <c r="E1879" s="649">
        <v>19.36</v>
      </c>
      <c r="F1879" s="649">
        <v>14.07</v>
      </c>
      <c r="G1879" s="649">
        <v>3.714</v>
      </c>
      <c r="H1879" s="649">
        <v>2.01</v>
      </c>
      <c r="I1879" s="649">
        <v>19.101</v>
      </c>
      <c r="J1879" s="649">
        <v>62.245</v>
      </c>
      <c r="K1879" s="649">
        <v>-0.998</v>
      </c>
      <c r="L1879" s="649">
        <v>-1.0</v>
      </c>
      <c r="M1879" s="649">
        <v>-1.0</v>
      </c>
      <c r="N1879" s="649">
        <v>-1.0</v>
      </c>
      <c r="O1879" s="649">
        <v>1.0</v>
      </c>
      <c r="P1879" s="649">
        <v>-1.0</v>
      </c>
      <c r="Q1879" s="649">
        <v>-1.0</v>
      </c>
      <c r="R1879" s="649">
        <v>1.0</v>
      </c>
      <c r="S1879" s="649">
        <v>-1.0</v>
      </c>
      <c r="T1879" s="649">
        <v>62.114</v>
      </c>
      <c r="U1879" s="649">
        <v>62.425</v>
      </c>
      <c r="V1879" s="649">
        <v>62.678</v>
      </c>
    </row>
    <row r="1880">
      <c r="A1880" s="649">
        <v>4547.0</v>
      </c>
      <c r="B1880" s="649">
        <v>0.0</v>
      </c>
      <c r="C1880" s="649">
        <v>10.537</v>
      </c>
      <c r="D1880" s="649">
        <v>5.038</v>
      </c>
      <c r="E1880" s="649">
        <v>19.36</v>
      </c>
      <c r="F1880" s="649">
        <v>14.07</v>
      </c>
      <c r="G1880" s="649">
        <v>4.007</v>
      </c>
      <c r="H1880" s="649">
        <v>2.01</v>
      </c>
      <c r="I1880" s="649">
        <v>19.073</v>
      </c>
      <c r="J1880" s="649">
        <v>62.645</v>
      </c>
      <c r="K1880" s="649">
        <v>-0.998</v>
      </c>
      <c r="L1880" s="649">
        <v>-1.0</v>
      </c>
      <c r="M1880" s="649">
        <v>-1.0</v>
      </c>
      <c r="N1880" s="649">
        <v>-1.0</v>
      </c>
      <c r="O1880" s="649">
        <v>1.0</v>
      </c>
      <c r="P1880" s="649">
        <v>-1.0</v>
      </c>
      <c r="Q1880" s="649">
        <v>-1.0</v>
      </c>
      <c r="R1880" s="649">
        <v>1.0</v>
      </c>
      <c r="S1880" s="649">
        <v>-1.0</v>
      </c>
      <c r="T1880" s="649">
        <v>62.531</v>
      </c>
      <c r="U1880" s="649">
        <v>62.888</v>
      </c>
      <c r="V1880" s="649">
        <v>63.332</v>
      </c>
    </row>
    <row r="1881">
      <c r="A1881" s="649">
        <v>4548.0</v>
      </c>
      <c r="B1881" s="649">
        <v>0.0</v>
      </c>
      <c r="C1881" s="649">
        <v>10.537</v>
      </c>
      <c r="D1881" s="649">
        <v>5.038</v>
      </c>
      <c r="E1881" s="649">
        <v>19.36</v>
      </c>
      <c r="F1881" s="649">
        <v>14.07</v>
      </c>
      <c r="G1881" s="649">
        <v>1.508</v>
      </c>
      <c r="H1881" s="649">
        <v>2.01</v>
      </c>
      <c r="I1881" s="649">
        <v>14.453</v>
      </c>
      <c r="J1881" s="649">
        <v>19.971</v>
      </c>
      <c r="K1881" s="649">
        <v>-0.998</v>
      </c>
      <c r="L1881" s="649">
        <v>-1.0</v>
      </c>
      <c r="M1881" s="649">
        <v>-1.0</v>
      </c>
      <c r="N1881" s="649">
        <v>-1.0</v>
      </c>
      <c r="O1881" s="649">
        <v>1.0</v>
      </c>
      <c r="P1881" s="649">
        <v>-1.0</v>
      </c>
      <c r="Q1881" s="649">
        <v>-1.0</v>
      </c>
      <c r="R1881" s="649">
        <v>1.0</v>
      </c>
      <c r="S1881" s="649">
        <v>-1.0</v>
      </c>
      <c r="T1881" s="649">
        <v>19.922</v>
      </c>
      <c r="U1881" s="649">
        <v>20.037</v>
      </c>
      <c r="V1881" s="649">
        <v>20.091</v>
      </c>
    </row>
    <row r="1882">
      <c r="A1882" s="649">
        <v>4549.0</v>
      </c>
      <c r="B1882" s="649">
        <v>0.0</v>
      </c>
      <c r="C1882" s="649">
        <v>10.538</v>
      </c>
      <c r="D1882" s="649">
        <v>5.038</v>
      </c>
      <c r="E1882" s="649">
        <v>19.36</v>
      </c>
      <c r="F1882" s="649">
        <v>14.07</v>
      </c>
      <c r="G1882" s="649">
        <v>2.537</v>
      </c>
      <c r="H1882" s="649">
        <v>2.01</v>
      </c>
      <c r="I1882" s="649">
        <v>7.918</v>
      </c>
      <c r="J1882" s="649">
        <v>19.428</v>
      </c>
      <c r="K1882" s="649">
        <v>-0.998</v>
      </c>
      <c r="L1882" s="649">
        <v>-1.0</v>
      </c>
      <c r="M1882" s="649">
        <v>-1.0</v>
      </c>
      <c r="N1882" s="649">
        <v>-1.0</v>
      </c>
      <c r="O1882" s="649">
        <v>1.0</v>
      </c>
      <c r="P1882" s="649">
        <v>-1.0</v>
      </c>
      <c r="Q1882" s="649">
        <v>-1.0</v>
      </c>
      <c r="R1882" s="649">
        <v>1.0</v>
      </c>
      <c r="S1882" s="649">
        <v>-1.0</v>
      </c>
      <c r="T1882" s="649">
        <v>19.441</v>
      </c>
      <c r="U1882" s="649">
        <v>19.546</v>
      </c>
      <c r="V1882" s="649">
        <v>19.509</v>
      </c>
    </row>
    <row r="1883">
      <c r="A1883" s="649">
        <v>4550.0</v>
      </c>
      <c r="B1883" s="649">
        <v>0.0</v>
      </c>
      <c r="C1883" s="649">
        <v>10.539</v>
      </c>
      <c r="D1883" s="649">
        <v>5.038</v>
      </c>
      <c r="E1883" s="649">
        <v>19.36</v>
      </c>
      <c r="F1883" s="649">
        <v>14.07</v>
      </c>
      <c r="G1883" s="649">
        <v>1.0</v>
      </c>
      <c r="H1883" s="649">
        <v>2.01</v>
      </c>
      <c r="I1883" s="649">
        <v>19.678</v>
      </c>
      <c r="J1883" s="649">
        <v>19.671</v>
      </c>
      <c r="K1883" s="649">
        <v>-0.998</v>
      </c>
      <c r="L1883" s="649">
        <v>-1.0</v>
      </c>
      <c r="M1883" s="649">
        <v>-1.0</v>
      </c>
      <c r="N1883" s="649">
        <v>-1.0</v>
      </c>
      <c r="O1883" s="649">
        <v>3.0</v>
      </c>
      <c r="P1883" s="649">
        <v>-1.0</v>
      </c>
      <c r="Q1883" s="649">
        <v>-1.0</v>
      </c>
      <c r="R1883" s="649">
        <v>1.0</v>
      </c>
      <c r="S1883" s="649">
        <v>-1.0</v>
      </c>
      <c r="T1883" s="649">
        <v>19.585</v>
      </c>
      <c r="U1883" s="649">
        <v>19.694</v>
      </c>
      <c r="V1883" s="649">
        <v>19.672</v>
      </c>
    </row>
    <row r="1884">
      <c r="A1884" s="649">
        <v>4551.0</v>
      </c>
      <c r="B1884" s="649">
        <v>0.0</v>
      </c>
      <c r="C1884" s="649">
        <v>10.538</v>
      </c>
      <c r="D1884" s="649">
        <v>5.038</v>
      </c>
      <c r="E1884" s="649">
        <v>19.36</v>
      </c>
      <c r="F1884" s="649">
        <v>17.52</v>
      </c>
      <c r="G1884" s="649">
        <v>4.007</v>
      </c>
      <c r="H1884" s="649">
        <v>1.01</v>
      </c>
      <c r="I1884" s="650" t="s">
        <v>1315</v>
      </c>
      <c r="J1884" s="649">
        <v>-0.998</v>
      </c>
      <c r="K1884" s="649">
        <v>-1.0</v>
      </c>
      <c r="L1884" s="649">
        <v>-1.0</v>
      </c>
      <c r="M1884" s="649">
        <v>-1.0</v>
      </c>
      <c r="N1884" s="649">
        <v>1.0</v>
      </c>
      <c r="O1884" s="649">
        <v>-1.0</v>
      </c>
      <c r="P1884" s="649">
        <v>-1.0</v>
      </c>
      <c r="Q1884" s="649">
        <v>1.0</v>
      </c>
      <c r="R1884" s="650" t="s">
        <v>1316</v>
      </c>
      <c r="U1884" s="651"/>
      <c r="V1884" s="651"/>
    </row>
    <row r="1885">
      <c r="A1885" s="649">
        <v>4552.0</v>
      </c>
      <c r="B1885" s="649">
        <v>0.0</v>
      </c>
      <c r="C1885" s="649">
        <v>10.537</v>
      </c>
      <c r="D1885" s="649">
        <v>5.038</v>
      </c>
      <c r="E1885" s="649">
        <v>19.36</v>
      </c>
      <c r="F1885" s="649">
        <v>17.52</v>
      </c>
      <c r="G1885" s="649">
        <v>0.543</v>
      </c>
      <c r="H1885" s="649">
        <v>1.01</v>
      </c>
      <c r="I1885" s="649">
        <v>39.121</v>
      </c>
      <c r="J1885" s="649">
        <v>18.062</v>
      </c>
      <c r="K1885" s="649">
        <v>-0.998</v>
      </c>
      <c r="L1885" s="649">
        <v>-1.0</v>
      </c>
      <c r="M1885" s="649">
        <v>-1.0</v>
      </c>
      <c r="N1885" s="649">
        <v>-1.0</v>
      </c>
      <c r="O1885" s="649">
        <v>1.0</v>
      </c>
      <c r="P1885" s="649">
        <v>-1.0</v>
      </c>
      <c r="Q1885" s="649">
        <v>-1.0</v>
      </c>
      <c r="R1885" s="649">
        <v>1.0</v>
      </c>
      <c r="S1885" s="649">
        <v>-1.0</v>
      </c>
      <c r="T1885" s="649">
        <v>17.99</v>
      </c>
      <c r="U1885" s="649">
        <v>18.068</v>
      </c>
      <c r="V1885" s="649">
        <v>18.137</v>
      </c>
    </row>
    <row r="1886">
      <c r="A1886" s="649">
        <v>4555.0</v>
      </c>
      <c r="B1886" s="649">
        <v>0.0</v>
      </c>
      <c r="C1886" s="649">
        <v>10.537</v>
      </c>
      <c r="D1886" s="649">
        <v>5.038</v>
      </c>
      <c r="E1886" s="649">
        <v>19.36</v>
      </c>
      <c r="F1886" s="649">
        <v>17.52</v>
      </c>
      <c r="G1886" s="649">
        <v>4.201</v>
      </c>
      <c r="H1886" s="649">
        <v>1.01</v>
      </c>
      <c r="I1886" s="650" t="s">
        <v>1317</v>
      </c>
      <c r="J1886" s="649">
        <v>-0.998</v>
      </c>
      <c r="K1886" s="649">
        <v>-1.0</v>
      </c>
      <c r="L1886" s="649">
        <v>-1.0</v>
      </c>
      <c r="M1886" s="649">
        <v>-1.0</v>
      </c>
      <c r="N1886" s="649">
        <v>1.0</v>
      </c>
      <c r="O1886" s="649">
        <v>-1.0</v>
      </c>
      <c r="P1886" s="649">
        <v>-1.0</v>
      </c>
      <c r="Q1886" s="649">
        <v>1.0</v>
      </c>
      <c r="R1886" s="650" t="s">
        <v>1318</v>
      </c>
      <c r="U1886" s="651"/>
      <c r="V1886" s="651"/>
    </row>
    <row r="1887">
      <c r="A1887" s="649">
        <v>4556.0</v>
      </c>
      <c r="B1887" s="649">
        <v>0.0</v>
      </c>
      <c r="C1887" s="649">
        <v>10.537</v>
      </c>
      <c r="D1887" s="649">
        <v>5.038</v>
      </c>
      <c r="E1887" s="649">
        <v>19.36</v>
      </c>
      <c r="F1887" s="649">
        <v>17.52</v>
      </c>
      <c r="G1887" s="649">
        <v>1.248</v>
      </c>
      <c r="H1887" s="649">
        <v>1.01</v>
      </c>
      <c r="I1887" s="649">
        <v>28.976</v>
      </c>
      <c r="J1887" s="649">
        <v>34.201</v>
      </c>
      <c r="K1887" s="649">
        <v>-0.998</v>
      </c>
      <c r="L1887" s="649">
        <v>-1.0</v>
      </c>
      <c r="M1887" s="649">
        <v>-1.0</v>
      </c>
      <c r="N1887" s="649">
        <v>-1.0</v>
      </c>
      <c r="O1887" s="649">
        <v>1.0</v>
      </c>
      <c r="P1887" s="649">
        <v>-1.0</v>
      </c>
      <c r="Q1887" s="649">
        <v>-1.0</v>
      </c>
      <c r="R1887" s="649">
        <v>1.0</v>
      </c>
      <c r="S1887" s="649">
        <v>-1.0</v>
      </c>
      <c r="T1887" s="649">
        <v>34.147</v>
      </c>
      <c r="U1887" s="649">
        <v>34.217</v>
      </c>
      <c r="V1887" s="649">
        <v>34.263</v>
      </c>
    </row>
    <row r="1888">
      <c r="A1888" s="649">
        <v>4557.0</v>
      </c>
      <c r="B1888" s="649">
        <v>0.0</v>
      </c>
      <c r="C1888" s="649">
        <v>10.538</v>
      </c>
      <c r="D1888" s="649">
        <v>5.038</v>
      </c>
      <c r="E1888" s="649">
        <v>19.36</v>
      </c>
      <c r="F1888" s="649">
        <v>17.52</v>
      </c>
      <c r="G1888" s="649">
        <v>2.593</v>
      </c>
      <c r="H1888" s="649">
        <v>1.01</v>
      </c>
      <c r="I1888" s="649">
        <v>9.811</v>
      </c>
      <c r="J1888" s="649">
        <v>23.106</v>
      </c>
      <c r="K1888" s="649">
        <v>-0.998</v>
      </c>
      <c r="L1888" s="649">
        <v>-1.0</v>
      </c>
      <c r="M1888" s="649">
        <v>-1.0</v>
      </c>
      <c r="N1888" s="649">
        <v>-1.0</v>
      </c>
      <c r="O1888" s="649">
        <v>1.0</v>
      </c>
      <c r="P1888" s="649">
        <v>-1.0</v>
      </c>
      <c r="Q1888" s="649">
        <v>-1.0</v>
      </c>
      <c r="R1888" s="649">
        <v>1.0</v>
      </c>
      <c r="S1888" s="649">
        <v>-1.0</v>
      </c>
      <c r="T1888" s="649">
        <v>23.245</v>
      </c>
      <c r="U1888" s="649">
        <v>23.24</v>
      </c>
      <c r="V1888" s="649">
        <v>23.328</v>
      </c>
    </row>
    <row r="1889">
      <c r="A1889" s="649">
        <v>4558.0</v>
      </c>
      <c r="B1889" s="649">
        <v>0.0</v>
      </c>
      <c r="C1889" s="649">
        <v>10.538</v>
      </c>
      <c r="D1889" s="649">
        <v>5.038</v>
      </c>
      <c r="E1889" s="649">
        <v>19.36</v>
      </c>
      <c r="F1889" s="649">
        <v>17.52</v>
      </c>
      <c r="G1889" s="649">
        <v>0.95</v>
      </c>
      <c r="H1889" s="649">
        <v>1.01</v>
      </c>
      <c r="I1889" s="649">
        <v>37.186</v>
      </c>
      <c r="J1889" s="649">
        <v>33.77</v>
      </c>
      <c r="K1889" s="649">
        <v>-0.998</v>
      </c>
      <c r="L1889" s="649">
        <v>-1.0</v>
      </c>
      <c r="M1889" s="649">
        <v>-1.0</v>
      </c>
      <c r="N1889" s="649">
        <v>-1.0</v>
      </c>
      <c r="O1889" s="649">
        <v>2.0</v>
      </c>
      <c r="P1889" s="649">
        <v>-1.0</v>
      </c>
      <c r="Q1889" s="649">
        <v>-1.0</v>
      </c>
      <c r="R1889" s="649">
        <v>1.0</v>
      </c>
      <c r="S1889" s="649">
        <v>-1.0</v>
      </c>
      <c r="T1889" s="649">
        <v>33.644</v>
      </c>
      <c r="U1889" s="649">
        <v>33.749</v>
      </c>
      <c r="V1889" s="649">
        <v>33.809</v>
      </c>
    </row>
    <row r="1890">
      <c r="A1890" s="649">
        <v>4559.0</v>
      </c>
      <c r="B1890" s="649">
        <v>0.0</v>
      </c>
      <c r="C1890" s="649">
        <v>10.538</v>
      </c>
      <c r="D1890" s="649">
        <v>5.038</v>
      </c>
      <c r="E1890" s="649">
        <v>19.36</v>
      </c>
      <c r="F1890" s="649">
        <v>17.52</v>
      </c>
      <c r="G1890" s="649">
        <v>1.146</v>
      </c>
      <c r="H1890" s="649">
        <v>26.98</v>
      </c>
      <c r="I1890" s="649">
        <v>28.127</v>
      </c>
      <c r="J1890" s="649">
        <v>30.926</v>
      </c>
      <c r="K1890" s="649">
        <v>-0.998</v>
      </c>
      <c r="L1890" s="649">
        <v>-1.0</v>
      </c>
      <c r="M1890" s="649">
        <v>-1.0</v>
      </c>
      <c r="N1890" s="649">
        <v>-1.0</v>
      </c>
      <c r="O1890" s="649">
        <v>1.0</v>
      </c>
      <c r="P1890" s="649">
        <v>-1.0</v>
      </c>
      <c r="Q1890" s="649">
        <v>-1.0</v>
      </c>
      <c r="R1890" s="649">
        <v>1.0</v>
      </c>
      <c r="S1890" s="649">
        <v>-1.0</v>
      </c>
      <c r="T1890" s="649">
        <v>30.819</v>
      </c>
      <c r="U1890" s="649">
        <v>30.955</v>
      </c>
      <c r="V1890" s="649">
        <v>30.972</v>
      </c>
    </row>
    <row r="1891">
      <c r="A1891" s="649">
        <v>4560.0</v>
      </c>
      <c r="B1891" s="649">
        <v>0.0</v>
      </c>
      <c r="C1891" s="649">
        <v>10.537</v>
      </c>
      <c r="D1891" s="649">
        <v>5.038</v>
      </c>
      <c r="E1891" s="649">
        <v>19.36</v>
      </c>
      <c r="F1891" s="649">
        <v>17.52</v>
      </c>
      <c r="G1891" s="649">
        <v>1.205</v>
      </c>
      <c r="H1891" s="649">
        <v>26.98</v>
      </c>
      <c r="I1891" s="649">
        <v>19.362</v>
      </c>
      <c r="J1891" s="649">
        <v>22.789</v>
      </c>
      <c r="K1891" s="649">
        <v>-0.998</v>
      </c>
      <c r="L1891" s="649">
        <v>-1.0</v>
      </c>
      <c r="M1891" s="649">
        <v>-1.0</v>
      </c>
      <c r="N1891" s="649">
        <v>-1.0</v>
      </c>
      <c r="O1891" s="649">
        <v>1.0</v>
      </c>
      <c r="P1891" s="649">
        <v>-1.0</v>
      </c>
      <c r="Q1891" s="649">
        <v>-1.0</v>
      </c>
      <c r="R1891" s="649">
        <v>1.0</v>
      </c>
      <c r="S1891" s="649">
        <v>-1.0</v>
      </c>
      <c r="T1891" s="649">
        <v>22.766</v>
      </c>
      <c r="U1891" s="649">
        <v>22.832</v>
      </c>
      <c r="V1891" s="649">
        <v>22.819</v>
      </c>
    </row>
    <row r="1892">
      <c r="A1892" s="649">
        <v>4561.0</v>
      </c>
      <c r="B1892" s="649">
        <v>0.0</v>
      </c>
      <c r="C1892" s="649">
        <v>10.537</v>
      </c>
      <c r="D1892" s="649">
        <v>5.038</v>
      </c>
      <c r="E1892" s="649">
        <v>19.36</v>
      </c>
      <c r="F1892" s="649">
        <v>17.52</v>
      </c>
      <c r="G1892" s="649">
        <v>3.843</v>
      </c>
      <c r="H1892" s="649">
        <v>2.01</v>
      </c>
      <c r="I1892" s="649">
        <v>19.524</v>
      </c>
      <c r="J1892" s="649">
        <v>71.404</v>
      </c>
      <c r="K1892" s="649">
        <v>-0.998</v>
      </c>
      <c r="L1892" s="649">
        <v>-1.0</v>
      </c>
      <c r="M1892" s="649">
        <v>-1.0</v>
      </c>
      <c r="N1892" s="649">
        <v>-1.0</v>
      </c>
      <c r="O1892" s="649">
        <v>1.0</v>
      </c>
      <c r="P1892" s="649">
        <v>-1.0</v>
      </c>
      <c r="Q1892" s="649">
        <v>-1.0</v>
      </c>
      <c r="R1892" s="649">
        <v>1.0</v>
      </c>
      <c r="S1892" s="649">
        <v>-1.0</v>
      </c>
      <c r="T1892" s="649">
        <v>71.216</v>
      </c>
      <c r="U1892" s="649">
        <v>71.545</v>
      </c>
      <c r="V1892" s="649">
        <v>71.575</v>
      </c>
    </row>
    <row r="1893">
      <c r="A1893" s="649">
        <v>4562.0</v>
      </c>
      <c r="B1893" s="649">
        <v>0.0</v>
      </c>
      <c r="C1893" s="649">
        <v>10.537</v>
      </c>
      <c r="D1893" s="649">
        <v>5.038</v>
      </c>
      <c r="E1893" s="649">
        <v>19.36</v>
      </c>
      <c r="F1893" s="649">
        <v>17.52</v>
      </c>
      <c r="G1893" s="649">
        <v>3.626</v>
      </c>
      <c r="H1893" s="649">
        <v>2.01</v>
      </c>
      <c r="I1893" s="649">
        <v>19.214</v>
      </c>
      <c r="J1893" s="649">
        <v>66.934</v>
      </c>
      <c r="K1893" s="649">
        <v>-0.998</v>
      </c>
      <c r="L1893" s="649">
        <v>-1.0</v>
      </c>
      <c r="M1893" s="649">
        <v>-1.0</v>
      </c>
      <c r="N1893" s="649">
        <v>-1.0</v>
      </c>
      <c r="O1893" s="649">
        <v>1.0</v>
      </c>
      <c r="P1893" s="649">
        <v>-1.0</v>
      </c>
      <c r="Q1893" s="649">
        <v>-1.0</v>
      </c>
      <c r="R1893" s="649">
        <v>1.0</v>
      </c>
      <c r="S1893" s="649">
        <v>-1.0</v>
      </c>
      <c r="T1893" s="649">
        <v>66.908</v>
      </c>
      <c r="U1893" s="649">
        <v>67.071</v>
      </c>
      <c r="V1893" s="649">
        <v>67.07</v>
      </c>
    </row>
    <row r="1894">
      <c r="A1894" s="649">
        <v>4563.0</v>
      </c>
      <c r="B1894" s="649">
        <v>0.0</v>
      </c>
      <c r="C1894" s="649">
        <v>10.537</v>
      </c>
      <c r="D1894" s="649">
        <v>5.038</v>
      </c>
      <c r="E1894" s="649">
        <v>19.36</v>
      </c>
      <c r="F1894" s="649">
        <v>17.52</v>
      </c>
      <c r="G1894" s="649">
        <v>3.617</v>
      </c>
      <c r="H1894" s="649">
        <v>2.01</v>
      </c>
      <c r="I1894" s="649">
        <v>19.478</v>
      </c>
      <c r="J1894" s="649">
        <v>67.87</v>
      </c>
      <c r="K1894" s="649">
        <v>-0.998</v>
      </c>
      <c r="L1894" s="649">
        <v>-1.0</v>
      </c>
      <c r="M1894" s="649">
        <v>-1.0</v>
      </c>
      <c r="N1894" s="649">
        <v>-1.0</v>
      </c>
      <c r="O1894" s="649">
        <v>1.0</v>
      </c>
      <c r="P1894" s="649">
        <v>-1.0</v>
      </c>
      <c r="Q1894" s="649">
        <v>-1.0</v>
      </c>
      <c r="R1894" s="649">
        <v>1.0</v>
      </c>
      <c r="S1894" s="649">
        <v>-1.0</v>
      </c>
      <c r="T1894" s="649">
        <v>67.835</v>
      </c>
      <c r="U1894" s="649">
        <v>68.007</v>
      </c>
      <c r="V1894" s="649">
        <v>67.996</v>
      </c>
    </row>
    <row r="1895">
      <c r="A1895" s="649">
        <v>4564.0</v>
      </c>
      <c r="B1895" s="649">
        <v>0.0</v>
      </c>
      <c r="C1895" s="649">
        <v>10.537</v>
      </c>
      <c r="D1895" s="649">
        <v>5.038</v>
      </c>
      <c r="E1895" s="649">
        <v>19.36</v>
      </c>
      <c r="F1895" s="649">
        <v>17.52</v>
      </c>
      <c r="G1895" s="649">
        <v>3.268</v>
      </c>
      <c r="H1895" s="649">
        <v>2.01</v>
      </c>
      <c r="I1895" s="649">
        <v>19.551</v>
      </c>
      <c r="J1895" s="649">
        <v>59.346</v>
      </c>
      <c r="K1895" s="649">
        <v>-0.998</v>
      </c>
      <c r="L1895" s="649">
        <v>-1.0</v>
      </c>
      <c r="M1895" s="649">
        <v>-1.0</v>
      </c>
      <c r="N1895" s="649">
        <v>-1.0</v>
      </c>
      <c r="O1895" s="649">
        <v>1.0</v>
      </c>
      <c r="P1895" s="649">
        <v>-1.0</v>
      </c>
      <c r="Q1895" s="649">
        <v>-1.0</v>
      </c>
      <c r="R1895" s="649">
        <v>1.0</v>
      </c>
      <c r="S1895" s="649">
        <v>-1.0</v>
      </c>
      <c r="T1895" s="649">
        <v>59.189</v>
      </c>
      <c r="U1895" s="649">
        <v>59.49</v>
      </c>
      <c r="V1895" s="649">
        <v>59.56</v>
      </c>
    </row>
    <row r="1896">
      <c r="A1896" s="649">
        <v>4565.0</v>
      </c>
      <c r="B1896" s="649">
        <v>0.0</v>
      </c>
      <c r="C1896" s="649">
        <v>10.537</v>
      </c>
      <c r="D1896" s="649">
        <v>5.038</v>
      </c>
      <c r="E1896" s="649">
        <v>19.36</v>
      </c>
      <c r="F1896" s="649">
        <v>17.52</v>
      </c>
      <c r="G1896" s="649">
        <v>1.345</v>
      </c>
      <c r="H1896" s="649">
        <v>2.01</v>
      </c>
      <c r="I1896" s="649">
        <v>14.632</v>
      </c>
      <c r="J1896" s="649">
        <v>19.277</v>
      </c>
      <c r="K1896" s="649">
        <v>-0.998</v>
      </c>
      <c r="L1896" s="649">
        <v>-1.0</v>
      </c>
      <c r="M1896" s="649">
        <v>-1.0</v>
      </c>
      <c r="N1896" s="649">
        <v>-1.0</v>
      </c>
      <c r="O1896" s="649">
        <v>1.0</v>
      </c>
      <c r="P1896" s="649">
        <v>-1.0</v>
      </c>
      <c r="Q1896" s="649">
        <v>-1.0</v>
      </c>
      <c r="R1896" s="649">
        <v>1.0</v>
      </c>
      <c r="S1896" s="649">
        <v>-1.0</v>
      </c>
      <c r="T1896" s="649">
        <v>19.257</v>
      </c>
      <c r="U1896" s="649">
        <v>19.329</v>
      </c>
      <c r="V1896" s="649">
        <v>19.305</v>
      </c>
    </row>
    <row r="1897">
      <c r="A1897" s="649">
        <v>4566.0</v>
      </c>
      <c r="B1897" s="649">
        <v>0.0</v>
      </c>
      <c r="C1897" s="649">
        <v>10.537</v>
      </c>
      <c r="D1897" s="649">
        <v>5.038</v>
      </c>
      <c r="E1897" s="649">
        <v>19.36</v>
      </c>
      <c r="F1897" s="649">
        <v>17.52</v>
      </c>
      <c r="G1897" s="649">
        <v>2.566</v>
      </c>
      <c r="H1897" s="649">
        <v>2.01</v>
      </c>
      <c r="I1897" s="649">
        <v>7.796</v>
      </c>
      <c r="J1897" s="649">
        <v>16.855</v>
      </c>
      <c r="K1897" s="649">
        <v>-0.998</v>
      </c>
      <c r="L1897" s="649">
        <v>-1.0</v>
      </c>
      <c r="M1897" s="649">
        <v>-1.0</v>
      </c>
      <c r="N1897" s="649">
        <v>-1.0</v>
      </c>
      <c r="O1897" s="649">
        <v>1.0</v>
      </c>
      <c r="P1897" s="649">
        <v>-1.0</v>
      </c>
      <c r="Q1897" s="649">
        <v>-1.0</v>
      </c>
      <c r="R1897" s="649">
        <v>1.0</v>
      </c>
      <c r="S1897" s="649">
        <v>-1.0</v>
      </c>
      <c r="T1897" s="649">
        <v>17.047</v>
      </c>
      <c r="U1897" s="649">
        <v>17.05</v>
      </c>
      <c r="V1897" s="649">
        <v>17.233</v>
      </c>
    </row>
    <row r="1898">
      <c r="A1898" s="649">
        <v>4568.0</v>
      </c>
      <c r="B1898" s="649">
        <v>0.0</v>
      </c>
      <c r="C1898" s="649">
        <v>10.537</v>
      </c>
      <c r="D1898" s="649">
        <v>5.038</v>
      </c>
      <c r="E1898" s="649">
        <v>19.36</v>
      </c>
      <c r="F1898" s="649">
        <v>17.52</v>
      </c>
      <c r="G1898" s="649">
        <v>0.948</v>
      </c>
      <c r="H1898" s="649">
        <v>2.01</v>
      </c>
      <c r="I1898" s="649">
        <v>19.716</v>
      </c>
      <c r="J1898" s="649">
        <v>18.693</v>
      </c>
      <c r="K1898" s="649">
        <v>-0.998</v>
      </c>
      <c r="L1898" s="649">
        <v>-1.0</v>
      </c>
      <c r="M1898" s="649">
        <v>-1.0</v>
      </c>
      <c r="N1898" s="649">
        <v>-1.0</v>
      </c>
      <c r="O1898" s="649">
        <v>3.0</v>
      </c>
      <c r="P1898" s="649">
        <v>-1.0</v>
      </c>
      <c r="Q1898" s="649">
        <v>-1.0</v>
      </c>
      <c r="R1898" s="649">
        <v>1.0</v>
      </c>
      <c r="S1898" s="649">
        <v>-1.0</v>
      </c>
      <c r="T1898" s="649">
        <v>18.696</v>
      </c>
      <c r="U1898" s="649">
        <v>18.717</v>
      </c>
      <c r="V1898" s="649">
        <v>18.694</v>
      </c>
    </row>
    <row r="1899">
      <c r="A1899" s="649">
        <v>4589.0</v>
      </c>
      <c r="B1899" s="649">
        <v>0.0</v>
      </c>
      <c r="C1899" s="649">
        <v>10.538</v>
      </c>
      <c r="D1899" s="649">
        <v>2.416</v>
      </c>
      <c r="E1899" s="649">
        <v>26.86</v>
      </c>
      <c r="F1899" s="649">
        <v>7.5</v>
      </c>
      <c r="G1899" s="649">
        <v>0.797</v>
      </c>
      <c r="H1899" s="649">
        <v>1.01</v>
      </c>
      <c r="I1899" s="649">
        <v>4.808</v>
      </c>
      <c r="J1899" s="649">
        <v>3.463</v>
      </c>
      <c r="K1899" s="649">
        <v>-0.998</v>
      </c>
      <c r="L1899" s="649">
        <v>-1.0</v>
      </c>
      <c r="M1899" s="649">
        <v>-1.0</v>
      </c>
      <c r="N1899" s="649">
        <v>-1.0</v>
      </c>
      <c r="O1899" s="649">
        <v>1.0</v>
      </c>
      <c r="P1899" s="649">
        <v>-1.0</v>
      </c>
      <c r="Q1899" s="649">
        <v>-1.0</v>
      </c>
      <c r="R1899" s="649">
        <v>1.0</v>
      </c>
      <c r="S1899" s="649">
        <v>-1.0</v>
      </c>
      <c r="T1899" s="649">
        <v>3.502</v>
      </c>
      <c r="U1899" s="649">
        <v>3.52</v>
      </c>
      <c r="V1899" s="649">
        <v>3.539</v>
      </c>
    </row>
    <row r="1900">
      <c r="A1900" s="649">
        <v>4590.0</v>
      </c>
      <c r="B1900" s="649">
        <v>0.0</v>
      </c>
      <c r="C1900" s="649">
        <v>10.538</v>
      </c>
      <c r="D1900" s="649">
        <v>2.416</v>
      </c>
      <c r="E1900" s="649">
        <v>26.86</v>
      </c>
      <c r="F1900" s="649">
        <v>7.5</v>
      </c>
      <c r="G1900" s="649">
        <v>2.64</v>
      </c>
      <c r="H1900" s="649">
        <v>1.01</v>
      </c>
      <c r="I1900" s="649">
        <v>4.966</v>
      </c>
      <c r="J1900" s="649">
        <v>12.657</v>
      </c>
      <c r="K1900" s="649">
        <v>-0.998</v>
      </c>
      <c r="L1900" s="649">
        <v>-1.0</v>
      </c>
      <c r="M1900" s="649">
        <v>-1.0</v>
      </c>
      <c r="N1900" s="649">
        <v>-1.0</v>
      </c>
      <c r="O1900" s="649">
        <v>1.0</v>
      </c>
      <c r="P1900" s="649">
        <v>-1.0</v>
      </c>
      <c r="Q1900" s="649">
        <v>-1.0</v>
      </c>
      <c r="R1900" s="649">
        <v>1.0</v>
      </c>
      <c r="S1900" s="649">
        <v>-1.0</v>
      </c>
      <c r="T1900" s="649">
        <v>12.762</v>
      </c>
      <c r="U1900" s="649">
        <v>12.828</v>
      </c>
      <c r="V1900" s="649">
        <v>12.75</v>
      </c>
    </row>
    <row r="1901">
      <c r="A1901" s="649">
        <v>4591.0</v>
      </c>
      <c r="B1901" s="649">
        <v>0.0</v>
      </c>
      <c r="C1901" s="649">
        <v>10.538</v>
      </c>
      <c r="D1901" s="649">
        <v>2.416</v>
      </c>
      <c r="E1901" s="649">
        <v>26.86</v>
      </c>
      <c r="F1901" s="649">
        <v>7.5</v>
      </c>
      <c r="G1901" s="649">
        <v>1.906</v>
      </c>
      <c r="H1901" s="649">
        <v>1.01</v>
      </c>
      <c r="I1901" s="649">
        <v>4.877</v>
      </c>
      <c r="J1901" s="649">
        <v>8.413</v>
      </c>
      <c r="K1901" s="649">
        <v>-0.998</v>
      </c>
      <c r="L1901" s="649">
        <v>-1.0</v>
      </c>
      <c r="M1901" s="649">
        <v>-1.0</v>
      </c>
      <c r="N1901" s="649">
        <v>-1.0</v>
      </c>
      <c r="O1901" s="649">
        <v>1.0</v>
      </c>
      <c r="P1901" s="649">
        <v>-1.0</v>
      </c>
      <c r="Q1901" s="649">
        <v>-1.0</v>
      </c>
      <c r="R1901" s="649">
        <v>1.0</v>
      </c>
      <c r="S1901" s="649">
        <v>-1.0</v>
      </c>
      <c r="T1901" s="649">
        <v>8.519</v>
      </c>
      <c r="U1901" s="649">
        <v>8.562</v>
      </c>
      <c r="V1901" s="649">
        <v>8.592</v>
      </c>
    </row>
    <row r="1902">
      <c r="A1902" s="649">
        <v>4592.0</v>
      </c>
      <c r="B1902" s="649">
        <v>0.0</v>
      </c>
      <c r="C1902" s="649">
        <v>10.538</v>
      </c>
      <c r="D1902" s="649">
        <v>2.416</v>
      </c>
      <c r="E1902" s="649">
        <v>26.86</v>
      </c>
      <c r="F1902" s="649">
        <v>7.5</v>
      </c>
      <c r="G1902" s="649">
        <v>1.981</v>
      </c>
      <c r="H1902" s="649">
        <v>1.01</v>
      </c>
      <c r="I1902" s="649">
        <v>4.878</v>
      </c>
      <c r="J1902" s="649">
        <v>9.183</v>
      </c>
      <c r="K1902" s="649">
        <v>-0.998</v>
      </c>
      <c r="L1902" s="649">
        <v>-1.0</v>
      </c>
      <c r="M1902" s="649">
        <v>-1.0</v>
      </c>
      <c r="N1902" s="649">
        <v>-1.0</v>
      </c>
      <c r="O1902" s="649">
        <v>1.0</v>
      </c>
      <c r="P1902" s="649">
        <v>-1.0</v>
      </c>
      <c r="Q1902" s="649">
        <v>-1.0</v>
      </c>
      <c r="R1902" s="649">
        <v>1.0</v>
      </c>
      <c r="S1902" s="649">
        <v>-1.0</v>
      </c>
      <c r="T1902" s="649">
        <v>9.271</v>
      </c>
      <c r="U1902" s="649">
        <v>9.318</v>
      </c>
      <c r="V1902" s="649">
        <v>9.282</v>
      </c>
    </row>
    <row r="1903">
      <c r="A1903" s="649">
        <v>4593.0</v>
      </c>
      <c r="B1903" s="649">
        <v>0.0</v>
      </c>
      <c r="C1903" s="649">
        <v>10.538</v>
      </c>
      <c r="D1903" s="649">
        <v>2.416</v>
      </c>
      <c r="E1903" s="649">
        <v>26.86</v>
      </c>
      <c r="F1903" s="649">
        <v>7.5</v>
      </c>
      <c r="G1903" s="649">
        <v>2.228</v>
      </c>
      <c r="H1903" s="649">
        <v>1.01</v>
      </c>
      <c r="I1903" s="649">
        <v>5.059</v>
      </c>
      <c r="J1903" s="649">
        <v>10.947</v>
      </c>
      <c r="K1903" s="649">
        <v>-0.998</v>
      </c>
      <c r="L1903" s="649">
        <v>-1.0</v>
      </c>
      <c r="M1903" s="649">
        <v>-1.0</v>
      </c>
      <c r="N1903" s="649">
        <v>-1.0</v>
      </c>
      <c r="O1903" s="649">
        <v>1.0</v>
      </c>
      <c r="P1903" s="649">
        <v>-1.0</v>
      </c>
      <c r="Q1903" s="649">
        <v>-1.0</v>
      </c>
      <c r="R1903" s="649">
        <v>1.0</v>
      </c>
      <c r="S1903" s="649">
        <v>-1.0</v>
      </c>
      <c r="T1903" s="649">
        <v>11.047</v>
      </c>
      <c r="U1903" s="649">
        <v>11.098</v>
      </c>
      <c r="V1903" s="649">
        <v>11.01</v>
      </c>
    </row>
    <row r="1904">
      <c r="A1904" s="649">
        <v>4594.0</v>
      </c>
      <c r="B1904" s="649">
        <v>0.0</v>
      </c>
      <c r="C1904" s="649">
        <v>10.538</v>
      </c>
      <c r="D1904" s="649">
        <v>2.416</v>
      </c>
      <c r="E1904" s="649">
        <v>26.86</v>
      </c>
      <c r="F1904" s="649">
        <v>7.5</v>
      </c>
      <c r="G1904" s="649">
        <v>1.836</v>
      </c>
      <c r="H1904" s="649">
        <v>1.01</v>
      </c>
      <c r="I1904" s="649">
        <v>4.972</v>
      </c>
      <c r="J1904" s="649">
        <v>8.124</v>
      </c>
      <c r="K1904" s="649">
        <v>-0.998</v>
      </c>
      <c r="L1904" s="649">
        <v>-1.0</v>
      </c>
      <c r="M1904" s="649">
        <v>-1.0</v>
      </c>
      <c r="N1904" s="649">
        <v>-1.0</v>
      </c>
      <c r="O1904" s="649">
        <v>1.0</v>
      </c>
      <c r="P1904" s="649">
        <v>-1.0</v>
      </c>
      <c r="Q1904" s="649">
        <v>-1.0</v>
      </c>
      <c r="R1904" s="649">
        <v>1.0</v>
      </c>
      <c r="S1904" s="649">
        <v>-1.0</v>
      </c>
      <c r="T1904" s="649">
        <v>8.24</v>
      </c>
      <c r="U1904" s="649">
        <v>8.272</v>
      </c>
      <c r="V1904" s="649">
        <v>8.319</v>
      </c>
    </row>
    <row r="1905">
      <c r="A1905" s="649">
        <v>4595.0</v>
      </c>
      <c r="B1905" s="649">
        <v>0.0</v>
      </c>
      <c r="C1905" s="649">
        <v>10.538</v>
      </c>
      <c r="D1905" s="649">
        <v>2.416</v>
      </c>
      <c r="E1905" s="649">
        <v>26.86</v>
      </c>
      <c r="F1905" s="649">
        <v>7.5</v>
      </c>
      <c r="G1905" s="649">
        <v>1.682</v>
      </c>
      <c r="H1905" s="649">
        <v>1.01</v>
      </c>
      <c r="I1905" s="649">
        <v>4.968</v>
      </c>
      <c r="J1905" s="649">
        <v>8.21</v>
      </c>
      <c r="K1905" s="649">
        <v>-0.998</v>
      </c>
      <c r="L1905" s="649">
        <v>-1.0</v>
      </c>
      <c r="M1905" s="649">
        <v>-1.0</v>
      </c>
      <c r="N1905" s="649">
        <v>-1.0</v>
      </c>
      <c r="O1905" s="649">
        <v>1.0</v>
      </c>
      <c r="P1905" s="649">
        <v>-1.0</v>
      </c>
      <c r="Q1905" s="649">
        <v>-1.0</v>
      </c>
      <c r="R1905" s="649">
        <v>1.0</v>
      </c>
      <c r="S1905" s="649">
        <v>-1.0</v>
      </c>
      <c r="T1905" s="649">
        <v>8.285</v>
      </c>
      <c r="U1905" s="649">
        <v>8.313</v>
      </c>
      <c r="V1905" s="649">
        <v>8.239</v>
      </c>
    </row>
    <row r="1906">
      <c r="A1906" s="649">
        <v>4596.0</v>
      </c>
      <c r="B1906" s="649">
        <v>0.0</v>
      </c>
      <c r="C1906" s="649">
        <v>10.538</v>
      </c>
      <c r="D1906" s="649">
        <v>2.416</v>
      </c>
      <c r="E1906" s="649">
        <v>26.86</v>
      </c>
      <c r="F1906" s="649">
        <v>7.5</v>
      </c>
      <c r="G1906" s="649">
        <v>1.752</v>
      </c>
      <c r="H1906" s="649">
        <v>1.01</v>
      </c>
      <c r="I1906" s="649">
        <v>5.01</v>
      </c>
      <c r="J1906" s="649">
        <v>8.666</v>
      </c>
      <c r="K1906" s="649">
        <v>-0.998</v>
      </c>
      <c r="L1906" s="649">
        <v>-1.0</v>
      </c>
      <c r="M1906" s="649">
        <v>-1.0</v>
      </c>
      <c r="N1906" s="649">
        <v>-1.0</v>
      </c>
      <c r="O1906" s="649">
        <v>1.0</v>
      </c>
      <c r="P1906" s="649">
        <v>-1.0</v>
      </c>
      <c r="Q1906" s="649">
        <v>-1.0</v>
      </c>
      <c r="R1906" s="649">
        <v>1.0</v>
      </c>
      <c r="S1906" s="649">
        <v>-1.0</v>
      </c>
      <c r="T1906" s="649">
        <v>8.743</v>
      </c>
      <c r="U1906" s="649">
        <v>8.779</v>
      </c>
      <c r="V1906" s="649">
        <v>8.689</v>
      </c>
    </row>
    <row r="1907">
      <c r="A1907" s="649">
        <v>4597.0</v>
      </c>
      <c r="B1907" s="649">
        <v>0.0</v>
      </c>
      <c r="C1907" s="649">
        <v>10.538</v>
      </c>
      <c r="D1907" s="649">
        <v>2.416</v>
      </c>
      <c r="E1907" s="649">
        <v>26.86</v>
      </c>
      <c r="F1907" s="649">
        <v>7.5</v>
      </c>
      <c r="G1907" s="649">
        <v>1.349</v>
      </c>
      <c r="H1907" s="649">
        <v>1.01</v>
      </c>
      <c r="I1907" s="649">
        <v>3.163</v>
      </c>
      <c r="J1907" s="649">
        <v>4.114</v>
      </c>
      <c r="K1907" s="649">
        <v>-0.998</v>
      </c>
      <c r="L1907" s="649">
        <v>-1.0</v>
      </c>
      <c r="M1907" s="649">
        <v>-1.0</v>
      </c>
      <c r="N1907" s="649">
        <v>-1.0</v>
      </c>
      <c r="O1907" s="649">
        <v>1.0</v>
      </c>
      <c r="P1907" s="649">
        <v>-1.0</v>
      </c>
      <c r="Q1907" s="649">
        <v>-1.0</v>
      </c>
      <c r="R1907" s="649">
        <v>1.0</v>
      </c>
      <c r="S1907" s="649">
        <v>-1.0</v>
      </c>
      <c r="T1907" s="649">
        <v>4.137</v>
      </c>
      <c r="U1907" s="649">
        <v>4.155</v>
      </c>
      <c r="V1907" s="649">
        <v>4.162</v>
      </c>
    </row>
    <row r="1908">
      <c r="A1908" s="649">
        <v>4598.0</v>
      </c>
      <c r="B1908" s="649">
        <v>0.0</v>
      </c>
      <c r="C1908" s="649">
        <v>10.537</v>
      </c>
      <c r="D1908" s="649">
        <v>2.416</v>
      </c>
      <c r="E1908" s="649">
        <v>26.86</v>
      </c>
      <c r="F1908" s="649">
        <v>7.5</v>
      </c>
      <c r="G1908" s="649">
        <v>1.97</v>
      </c>
      <c r="H1908" s="649">
        <v>1.01</v>
      </c>
      <c r="I1908" s="649">
        <v>2.301</v>
      </c>
      <c r="J1908" s="649">
        <v>4.177</v>
      </c>
      <c r="K1908" s="649">
        <v>-0.998</v>
      </c>
      <c r="L1908" s="649">
        <v>-1.0</v>
      </c>
      <c r="M1908" s="649">
        <v>-1.0</v>
      </c>
      <c r="N1908" s="649">
        <v>-1.0</v>
      </c>
      <c r="O1908" s="649">
        <v>1.0</v>
      </c>
      <c r="P1908" s="649">
        <v>-1.0</v>
      </c>
      <c r="Q1908" s="649">
        <v>-1.0</v>
      </c>
      <c r="R1908" s="649">
        <v>1.0</v>
      </c>
      <c r="S1908" s="649">
        <v>-1.0</v>
      </c>
      <c r="T1908" s="649">
        <v>4.284</v>
      </c>
      <c r="U1908" s="649">
        <v>4.305</v>
      </c>
      <c r="V1908" s="649">
        <v>4.381</v>
      </c>
    </row>
    <row r="1909">
      <c r="A1909" s="649">
        <v>4599.0</v>
      </c>
      <c r="B1909" s="649">
        <v>0.0</v>
      </c>
      <c r="C1909" s="649">
        <v>10.538</v>
      </c>
      <c r="D1909" s="649">
        <v>2.416</v>
      </c>
      <c r="E1909" s="649">
        <v>26.86</v>
      </c>
      <c r="F1909" s="649">
        <v>7.5</v>
      </c>
      <c r="G1909" s="649">
        <v>0.897</v>
      </c>
      <c r="H1909" s="649">
        <v>1.01</v>
      </c>
      <c r="I1909" s="649">
        <v>4.95</v>
      </c>
      <c r="J1909" s="649">
        <v>4.076</v>
      </c>
      <c r="K1909" s="649">
        <v>-0.998</v>
      </c>
      <c r="L1909" s="649">
        <v>-1.0</v>
      </c>
      <c r="M1909" s="649">
        <v>-1.0</v>
      </c>
      <c r="N1909" s="649">
        <v>-1.0</v>
      </c>
      <c r="O1909" s="649">
        <v>1.0</v>
      </c>
      <c r="P1909" s="649">
        <v>-1.0</v>
      </c>
      <c r="Q1909" s="649">
        <v>-1.0</v>
      </c>
      <c r="R1909" s="649">
        <v>1.0</v>
      </c>
      <c r="S1909" s="649">
        <v>-1.0</v>
      </c>
      <c r="T1909" s="649">
        <v>4.124</v>
      </c>
      <c r="U1909" s="649">
        <v>4.142</v>
      </c>
      <c r="V1909" s="649">
        <v>4.148</v>
      </c>
    </row>
    <row r="1910">
      <c r="A1910" s="649">
        <v>4600.0</v>
      </c>
      <c r="B1910" s="649">
        <v>0.0</v>
      </c>
      <c r="C1910" s="649">
        <v>10.538</v>
      </c>
      <c r="D1910" s="649">
        <v>2.416</v>
      </c>
      <c r="E1910" s="649">
        <v>26.86</v>
      </c>
      <c r="F1910" s="649">
        <v>7.5</v>
      </c>
      <c r="G1910" s="649">
        <v>1.249</v>
      </c>
      <c r="H1910" s="649">
        <v>1.01</v>
      </c>
      <c r="I1910" s="649">
        <v>4.96</v>
      </c>
      <c r="J1910" s="649">
        <v>5.837</v>
      </c>
      <c r="K1910" s="649">
        <v>-0.998</v>
      </c>
      <c r="L1910" s="649">
        <v>-1.0</v>
      </c>
      <c r="M1910" s="649">
        <v>-1.0</v>
      </c>
      <c r="N1910" s="649">
        <v>1.0</v>
      </c>
      <c r="O1910" s="649">
        <v>-1.0</v>
      </c>
      <c r="P1910" s="649">
        <v>-1.0</v>
      </c>
      <c r="Q1910" s="649">
        <v>-1.0</v>
      </c>
      <c r="R1910" s="649">
        <v>1.0</v>
      </c>
      <c r="S1910" s="649">
        <v>-1.0</v>
      </c>
      <c r="T1910" s="649">
        <v>5.9</v>
      </c>
      <c r="U1910" s="649">
        <v>5.925</v>
      </c>
      <c r="V1910" s="649">
        <v>5.908</v>
      </c>
    </row>
    <row r="1911">
      <c r="A1911" s="649">
        <v>4601.0</v>
      </c>
      <c r="B1911" s="649">
        <v>0.0</v>
      </c>
      <c r="C1911" s="649">
        <v>10.538</v>
      </c>
      <c r="D1911" s="649">
        <v>2.416</v>
      </c>
      <c r="E1911" s="649">
        <v>26.86</v>
      </c>
      <c r="F1911" s="649">
        <v>7.5</v>
      </c>
      <c r="G1911" s="649">
        <v>1.817</v>
      </c>
      <c r="H1911" s="649">
        <v>26.98</v>
      </c>
      <c r="I1911" s="649">
        <v>4.818</v>
      </c>
      <c r="J1911" s="649">
        <v>7.7</v>
      </c>
      <c r="K1911" s="649">
        <v>-0.998</v>
      </c>
      <c r="L1911" s="649">
        <v>-1.0</v>
      </c>
      <c r="M1911" s="649">
        <v>-1.0</v>
      </c>
      <c r="N1911" s="649">
        <v>-1.0</v>
      </c>
      <c r="O1911" s="649">
        <v>1.0</v>
      </c>
      <c r="P1911" s="649">
        <v>-1.0</v>
      </c>
      <c r="Q1911" s="649">
        <v>-1.0</v>
      </c>
      <c r="R1911" s="649">
        <v>1.0</v>
      </c>
      <c r="S1911" s="649">
        <v>-1.0</v>
      </c>
      <c r="T1911" s="649">
        <v>7.82</v>
      </c>
      <c r="U1911" s="649">
        <v>7.854</v>
      </c>
      <c r="V1911" s="649">
        <v>7.917</v>
      </c>
    </row>
    <row r="1912">
      <c r="A1912" s="649">
        <v>4602.0</v>
      </c>
      <c r="B1912" s="649">
        <v>0.0</v>
      </c>
      <c r="C1912" s="649">
        <v>10.539</v>
      </c>
      <c r="D1912" s="649">
        <v>2.416</v>
      </c>
      <c r="E1912" s="649">
        <v>26.86</v>
      </c>
      <c r="F1912" s="649">
        <v>7.5</v>
      </c>
      <c r="G1912" s="649">
        <v>1.282</v>
      </c>
      <c r="H1912" s="649">
        <v>26.98</v>
      </c>
      <c r="I1912" s="649">
        <v>3.065</v>
      </c>
      <c r="J1912" s="649">
        <v>3.928</v>
      </c>
      <c r="K1912" s="649">
        <v>-0.998</v>
      </c>
      <c r="L1912" s="649">
        <v>-1.0</v>
      </c>
      <c r="M1912" s="649">
        <v>-1.0</v>
      </c>
      <c r="N1912" s="649">
        <v>-1.0</v>
      </c>
      <c r="O1912" s="649">
        <v>1.0</v>
      </c>
      <c r="P1912" s="649">
        <v>-1.0</v>
      </c>
      <c r="Q1912" s="649">
        <v>-1.0</v>
      </c>
      <c r="R1912" s="649">
        <v>1.0</v>
      </c>
      <c r="S1912" s="649">
        <v>-1.0</v>
      </c>
      <c r="T1912" s="649">
        <v>3.934</v>
      </c>
      <c r="U1912" s="649">
        <v>3.953</v>
      </c>
      <c r="V1912" s="649">
        <v>3.928</v>
      </c>
    </row>
    <row r="1913">
      <c r="A1913" s="649">
        <v>4603.0</v>
      </c>
      <c r="B1913" s="649">
        <v>0.0</v>
      </c>
      <c r="C1913" s="649">
        <v>10.539</v>
      </c>
      <c r="D1913" s="649">
        <v>2.416</v>
      </c>
      <c r="E1913" s="649">
        <v>26.86</v>
      </c>
      <c r="F1913" s="649">
        <v>7.5</v>
      </c>
      <c r="G1913" s="649">
        <v>1.207</v>
      </c>
      <c r="H1913" s="649">
        <v>26.98</v>
      </c>
      <c r="I1913" s="649">
        <v>2.147</v>
      </c>
      <c r="J1913" s="649">
        <v>2.364</v>
      </c>
      <c r="K1913" s="649">
        <v>-0.998</v>
      </c>
      <c r="L1913" s="649">
        <v>-1.0</v>
      </c>
      <c r="M1913" s="649">
        <v>-1.0</v>
      </c>
      <c r="N1913" s="649">
        <v>-1.0</v>
      </c>
      <c r="O1913" s="649">
        <v>1.0</v>
      </c>
      <c r="P1913" s="649">
        <v>-1.0</v>
      </c>
      <c r="Q1913" s="649">
        <v>-1.0</v>
      </c>
      <c r="R1913" s="649">
        <v>1.0</v>
      </c>
      <c r="S1913" s="649">
        <v>-1.0</v>
      </c>
      <c r="T1913" s="649">
        <v>2.355</v>
      </c>
      <c r="U1913" s="649">
        <v>2.367</v>
      </c>
      <c r="V1913" s="649">
        <v>2.468</v>
      </c>
    </row>
    <row r="1914">
      <c r="A1914" s="649">
        <v>4604.0</v>
      </c>
      <c r="B1914" s="649">
        <v>0.0</v>
      </c>
      <c r="C1914" s="649">
        <v>10.538</v>
      </c>
      <c r="D1914" s="649">
        <v>2.416</v>
      </c>
      <c r="E1914" s="649">
        <v>26.86</v>
      </c>
      <c r="F1914" s="649">
        <v>7.5</v>
      </c>
      <c r="G1914" s="649">
        <v>1.918</v>
      </c>
      <c r="H1914" s="649">
        <v>2.01</v>
      </c>
      <c r="I1914" s="649">
        <v>3.07</v>
      </c>
      <c r="J1914" s="649">
        <v>5.729</v>
      </c>
      <c r="K1914" s="649">
        <v>-0.998</v>
      </c>
      <c r="L1914" s="649">
        <v>-1.0</v>
      </c>
      <c r="M1914" s="649">
        <v>-1.0</v>
      </c>
      <c r="N1914" s="649">
        <v>-1.0</v>
      </c>
      <c r="O1914" s="649">
        <v>1.0</v>
      </c>
      <c r="P1914" s="649">
        <v>-1.0</v>
      </c>
      <c r="Q1914" s="649">
        <v>-1.0</v>
      </c>
      <c r="R1914" s="649">
        <v>1.0</v>
      </c>
      <c r="S1914" s="649">
        <v>-1.0</v>
      </c>
      <c r="T1914" s="649">
        <v>5.753</v>
      </c>
      <c r="U1914" s="649">
        <v>5.779</v>
      </c>
      <c r="V1914" s="649">
        <v>5.782</v>
      </c>
    </row>
    <row r="1915">
      <c r="A1915" s="649">
        <v>4605.0</v>
      </c>
      <c r="B1915" s="649">
        <v>0.0</v>
      </c>
      <c r="C1915" s="649">
        <v>10.538</v>
      </c>
      <c r="D1915" s="649">
        <v>2.416</v>
      </c>
      <c r="E1915" s="649">
        <v>26.86</v>
      </c>
      <c r="F1915" s="649">
        <v>7.5</v>
      </c>
      <c r="G1915" s="649">
        <v>1.859</v>
      </c>
      <c r="H1915" s="649">
        <v>2.01</v>
      </c>
      <c r="I1915" s="649">
        <v>3.078</v>
      </c>
      <c r="J1915" s="649">
        <v>5.647</v>
      </c>
      <c r="K1915" s="649">
        <v>-0.998</v>
      </c>
      <c r="L1915" s="649">
        <v>-1.0</v>
      </c>
      <c r="M1915" s="649">
        <v>-1.0</v>
      </c>
      <c r="N1915" s="649">
        <v>-1.0</v>
      </c>
      <c r="O1915" s="649">
        <v>1.0</v>
      </c>
      <c r="P1915" s="649">
        <v>-1.0</v>
      </c>
      <c r="Q1915" s="649">
        <v>-1.0</v>
      </c>
      <c r="R1915" s="649">
        <v>1.0</v>
      </c>
      <c r="S1915" s="649">
        <v>-1.0</v>
      </c>
      <c r="T1915" s="649">
        <v>5.662</v>
      </c>
      <c r="U1915" s="649">
        <v>5.688</v>
      </c>
      <c r="V1915" s="649">
        <v>5.672</v>
      </c>
    </row>
    <row r="1916">
      <c r="A1916" s="649">
        <v>4606.0</v>
      </c>
      <c r="B1916" s="649">
        <v>0.0</v>
      </c>
      <c r="C1916" s="649">
        <v>10.537</v>
      </c>
      <c r="D1916" s="649">
        <v>2.416</v>
      </c>
      <c r="E1916" s="649">
        <v>26.86</v>
      </c>
      <c r="F1916" s="649">
        <v>7.5</v>
      </c>
      <c r="G1916" s="649">
        <v>1.889</v>
      </c>
      <c r="H1916" s="649">
        <v>2.01</v>
      </c>
      <c r="I1916" s="649">
        <v>3.069</v>
      </c>
      <c r="J1916" s="649">
        <v>5.551</v>
      </c>
      <c r="K1916" s="649">
        <v>-0.998</v>
      </c>
      <c r="L1916" s="649">
        <v>-1.0</v>
      </c>
      <c r="M1916" s="649">
        <v>-1.0</v>
      </c>
      <c r="N1916" s="649">
        <v>-1.0</v>
      </c>
      <c r="O1916" s="649">
        <v>1.0</v>
      </c>
      <c r="P1916" s="649">
        <v>-1.0</v>
      </c>
      <c r="Q1916" s="649">
        <v>-1.0</v>
      </c>
      <c r="R1916" s="649">
        <v>1.0</v>
      </c>
      <c r="S1916" s="649">
        <v>-1.0</v>
      </c>
      <c r="T1916" s="649">
        <v>5.592</v>
      </c>
      <c r="U1916" s="649">
        <v>5.617</v>
      </c>
      <c r="V1916" s="649">
        <v>5.635</v>
      </c>
    </row>
    <row r="1917">
      <c r="A1917" s="649">
        <v>4607.0</v>
      </c>
      <c r="B1917" s="649">
        <v>0.0</v>
      </c>
      <c r="C1917" s="649">
        <v>10.538</v>
      </c>
      <c r="D1917" s="649">
        <v>2.416</v>
      </c>
      <c r="E1917" s="649">
        <v>26.86</v>
      </c>
      <c r="F1917" s="649">
        <v>7.5</v>
      </c>
      <c r="G1917" s="649">
        <v>1.873</v>
      </c>
      <c r="H1917" s="649">
        <v>2.01</v>
      </c>
      <c r="I1917" s="649">
        <v>3.07</v>
      </c>
      <c r="J1917" s="649">
        <v>5.62</v>
      </c>
      <c r="K1917" s="649">
        <v>-0.998</v>
      </c>
      <c r="L1917" s="649">
        <v>-1.0</v>
      </c>
      <c r="M1917" s="649">
        <v>-1.0</v>
      </c>
      <c r="N1917" s="649">
        <v>-1.0</v>
      </c>
      <c r="O1917" s="649">
        <v>1.0</v>
      </c>
      <c r="P1917" s="649">
        <v>-1.0</v>
      </c>
      <c r="Q1917" s="649">
        <v>-1.0</v>
      </c>
      <c r="R1917" s="649">
        <v>1.0</v>
      </c>
      <c r="S1917" s="649">
        <v>-1.0</v>
      </c>
      <c r="T1917" s="649">
        <v>5.641</v>
      </c>
      <c r="U1917" s="649">
        <v>5.666</v>
      </c>
      <c r="V1917" s="649">
        <v>5.663</v>
      </c>
    </row>
    <row r="1918">
      <c r="A1918" s="649">
        <v>4608.0</v>
      </c>
      <c r="B1918" s="649">
        <v>0.0</v>
      </c>
      <c r="C1918" s="649">
        <v>10.537</v>
      </c>
      <c r="D1918" s="649">
        <v>2.416</v>
      </c>
      <c r="E1918" s="649">
        <v>26.86</v>
      </c>
      <c r="F1918" s="649">
        <v>7.5</v>
      </c>
      <c r="G1918" s="649">
        <v>1.737</v>
      </c>
      <c r="H1918" s="649">
        <v>2.01</v>
      </c>
      <c r="I1918" s="649">
        <v>3.049</v>
      </c>
      <c r="J1918" s="649">
        <v>5.04</v>
      </c>
      <c r="K1918" s="649">
        <v>-0.998</v>
      </c>
      <c r="L1918" s="649">
        <v>-1.0</v>
      </c>
      <c r="M1918" s="649">
        <v>-1.0</v>
      </c>
      <c r="N1918" s="649">
        <v>-1.0</v>
      </c>
      <c r="O1918" s="649">
        <v>1.0</v>
      </c>
      <c r="P1918" s="649">
        <v>-1.0</v>
      </c>
      <c r="Q1918" s="649">
        <v>-1.0</v>
      </c>
      <c r="R1918" s="649">
        <v>1.0</v>
      </c>
      <c r="S1918" s="649">
        <v>-1.0</v>
      </c>
      <c r="T1918" s="649">
        <v>5.081</v>
      </c>
      <c r="U1918" s="649">
        <v>5.103</v>
      </c>
      <c r="V1918" s="649">
        <v>5.13</v>
      </c>
    </row>
    <row r="1919">
      <c r="A1919" s="649">
        <v>4609.0</v>
      </c>
      <c r="B1919" s="649">
        <v>0.0</v>
      </c>
      <c r="C1919" s="649">
        <v>10.538</v>
      </c>
      <c r="D1919" s="649">
        <v>2.416</v>
      </c>
      <c r="E1919" s="649">
        <v>26.86</v>
      </c>
      <c r="F1919" s="649">
        <v>7.5</v>
      </c>
      <c r="G1919" s="649">
        <v>1.863</v>
      </c>
      <c r="H1919" s="649">
        <v>2.01</v>
      </c>
      <c r="I1919" s="649">
        <v>3.082</v>
      </c>
      <c r="J1919" s="649">
        <v>5.438</v>
      </c>
      <c r="K1919" s="649">
        <v>-0.998</v>
      </c>
      <c r="L1919" s="649">
        <v>-1.0</v>
      </c>
      <c r="M1919" s="649">
        <v>-1.0</v>
      </c>
      <c r="N1919" s="649">
        <v>-1.0</v>
      </c>
      <c r="O1919" s="649">
        <v>1.0</v>
      </c>
      <c r="P1919" s="649">
        <v>-1.0</v>
      </c>
      <c r="Q1919" s="649">
        <v>-1.0</v>
      </c>
      <c r="R1919" s="649">
        <v>1.0</v>
      </c>
      <c r="S1919" s="649">
        <v>-1.0</v>
      </c>
      <c r="T1919" s="649">
        <v>5.476</v>
      </c>
      <c r="U1919" s="649">
        <v>5.499</v>
      </c>
      <c r="V1919" s="649">
        <v>5.538</v>
      </c>
    </row>
    <row r="1920">
      <c r="A1920" s="649">
        <v>4610.0</v>
      </c>
      <c r="B1920" s="649">
        <v>0.0</v>
      </c>
      <c r="C1920" s="649">
        <v>10.538</v>
      </c>
      <c r="D1920" s="649">
        <v>2.416</v>
      </c>
      <c r="E1920" s="649">
        <v>26.86</v>
      </c>
      <c r="F1920" s="649">
        <v>7.5</v>
      </c>
      <c r="G1920" s="649">
        <v>1.86</v>
      </c>
      <c r="H1920" s="649">
        <v>2.01</v>
      </c>
      <c r="I1920" s="649">
        <v>3.139</v>
      </c>
      <c r="J1920" s="649">
        <v>5.633</v>
      </c>
      <c r="K1920" s="649">
        <v>-0.998</v>
      </c>
      <c r="L1920" s="649">
        <v>-1.0</v>
      </c>
      <c r="M1920" s="649">
        <v>-1.0</v>
      </c>
      <c r="N1920" s="649">
        <v>-1.0</v>
      </c>
      <c r="O1920" s="649">
        <v>1.0</v>
      </c>
      <c r="P1920" s="649">
        <v>-1.0</v>
      </c>
      <c r="Q1920" s="649">
        <v>-1.0</v>
      </c>
      <c r="R1920" s="649">
        <v>1.0</v>
      </c>
      <c r="S1920" s="649">
        <v>-1.0</v>
      </c>
      <c r="T1920" s="649">
        <v>5.662</v>
      </c>
      <c r="U1920" s="649">
        <v>5.687</v>
      </c>
      <c r="V1920" s="649">
        <v>5.698</v>
      </c>
    </row>
    <row r="1921">
      <c r="A1921" s="649">
        <v>4611.0</v>
      </c>
      <c r="B1921" s="649">
        <v>0.0</v>
      </c>
      <c r="C1921" s="649">
        <v>10.538</v>
      </c>
      <c r="D1921" s="649">
        <v>2.416</v>
      </c>
      <c r="E1921" s="649">
        <v>26.86</v>
      </c>
      <c r="F1921" s="649">
        <v>7.5</v>
      </c>
      <c r="G1921" s="649">
        <v>1.865</v>
      </c>
      <c r="H1921" s="649">
        <v>2.01</v>
      </c>
      <c r="I1921" s="649">
        <v>3.098</v>
      </c>
      <c r="J1921" s="649">
        <v>5.617</v>
      </c>
      <c r="K1921" s="649">
        <v>-0.998</v>
      </c>
      <c r="L1921" s="649">
        <v>-1.0</v>
      </c>
      <c r="M1921" s="649">
        <v>-1.0</v>
      </c>
      <c r="N1921" s="649">
        <v>-1.0</v>
      </c>
      <c r="O1921" s="649">
        <v>1.0</v>
      </c>
      <c r="P1921" s="649">
        <v>-1.0</v>
      </c>
      <c r="Q1921" s="649">
        <v>-1.0</v>
      </c>
      <c r="R1921" s="649">
        <v>1.0</v>
      </c>
      <c r="S1921" s="649">
        <v>-1.0</v>
      </c>
      <c r="T1921" s="649">
        <v>5.638</v>
      </c>
      <c r="U1921" s="649">
        <v>5.663</v>
      </c>
      <c r="V1921" s="649">
        <v>5.67</v>
      </c>
    </row>
    <row r="1922">
      <c r="A1922" s="649">
        <v>4612.0</v>
      </c>
      <c r="B1922" s="649">
        <v>0.0</v>
      </c>
      <c r="C1922" s="649">
        <v>10.538</v>
      </c>
      <c r="D1922" s="649">
        <v>2.416</v>
      </c>
      <c r="E1922" s="649">
        <v>26.86</v>
      </c>
      <c r="F1922" s="649">
        <v>7.5</v>
      </c>
      <c r="G1922" s="649">
        <v>1.915</v>
      </c>
      <c r="H1922" s="649">
        <v>2.01</v>
      </c>
      <c r="I1922" s="649">
        <v>3.129</v>
      </c>
      <c r="J1922" s="649">
        <v>5.96</v>
      </c>
      <c r="K1922" s="649">
        <v>-0.998</v>
      </c>
      <c r="L1922" s="649">
        <v>-1.0</v>
      </c>
      <c r="M1922" s="649">
        <v>-1.0</v>
      </c>
      <c r="N1922" s="649">
        <v>-1.0</v>
      </c>
      <c r="O1922" s="649">
        <v>1.0</v>
      </c>
      <c r="P1922" s="649">
        <v>-1.0</v>
      </c>
      <c r="Q1922" s="649">
        <v>-1.0</v>
      </c>
      <c r="R1922" s="649">
        <v>1.0</v>
      </c>
      <c r="S1922" s="649">
        <v>-1.0</v>
      </c>
      <c r="T1922" s="649">
        <v>5.969</v>
      </c>
      <c r="U1922" s="649">
        <v>5.996</v>
      </c>
      <c r="V1922" s="649">
        <v>5.971</v>
      </c>
    </row>
    <row r="1923">
      <c r="A1923" s="649">
        <v>4613.0</v>
      </c>
      <c r="B1923" s="649">
        <v>0.0</v>
      </c>
      <c r="C1923" s="649">
        <v>10.538</v>
      </c>
      <c r="D1923" s="649">
        <v>2.416</v>
      </c>
      <c r="E1923" s="649">
        <v>26.86</v>
      </c>
      <c r="F1923" s="649">
        <v>7.5</v>
      </c>
      <c r="G1923" s="649">
        <v>1.855</v>
      </c>
      <c r="H1923" s="649">
        <v>2.01</v>
      </c>
      <c r="I1923" s="649">
        <v>3.069</v>
      </c>
      <c r="J1923" s="649">
        <v>5.272</v>
      </c>
      <c r="K1923" s="649">
        <v>-0.998</v>
      </c>
      <c r="L1923" s="649">
        <v>-1.0</v>
      </c>
      <c r="M1923" s="649">
        <v>-1.0</v>
      </c>
      <c r="N1923" s="649">
        <v>-1.0</v>
      </c>
      <c r="O1923" s="649">
        <v>1.0</v>
      </c>
      <c r="P1923" s="649">
        <v>-1.0</v>
      </c>
      <c r="Q1923" s="649">
        <v>-1.0</v>
      </c>
      <c r="R1923" s="649">
        <v>1.0</v>
      </c>
      <c r="S1923" s="649">
        <v>-1.0</v>
      </c>
      <c r="T1923" s="649">
        <v>5.313</v>
      </c>
      <c r="U1923" s="649">
        <v>5.336</v>
      </c>
      <c r="V1923" s="649">
        <v>5.405</v>
      </c>
    </row>
    <row r="1924">
      <c r="A1924" s="649">
        <v>4614.0</v>
      </c>
      <c r="B1924" s="649">
        <v>0.0</v>
      </c>
      <c r="C1924" s="649">
        <v>10.538</v>
      </c>
      <c r="D1924" s="649">
        <v>2.416</v>
      </c>
      <c r="E1924" s="649">
        <v>26.86</v>
      </c>
      <c r="F1924" s="649">
        <v>7.5</v>
      </c>
      <c r="G1924" s="649">
        <v>1.847</v>
      </c>
      <c r="H1924" s="649">
        <v>2.01</v>
      </c>
      <c r="I1924" s="649">
        <v>3.031</v>
      </c>
      <c r="J1924" s="649">
        <v>5.246</v>
      </c>
      <c r="K1924" s="649">
        <v>-0.998</v>
      </c>
      <c r="L1924" s="649">
        <v>-1.0</v>
      </c>
      <c r="M1924" s="649">
        <v>-1.0</v>
      </c>
      <c r="N1924" s="649">
        <v>-1.0</v>
      </c>
      <c r="O1924" s="649">
        <v>1.0</v>
      </c>
      <c r="P1924" s="649">
        <v>-1.0</v>
      </c>
      <c r="Q1924" s="649">
        <v>-1.0</v>
      </c>
      <c r="R1924" s="649">
        <v>1.0</v>
      </c>
      <c r="S1924" s="649">
        <v>-1.0</v>
      </c>
      <c r="T1924" s="649">
        <v>5.31</v>
      </c>
      <c r="U1924" s="649">
        <v>5.312</v>
      </c>
      <c r="V1924" s="649">
        <v>5.365</v>
      </c>
    </row>
    <row r="1925">
      <c r="A1925" s="649">
        <v>4615.0</v>
      </c>
      <c r="B1925" s="649">
        <v>0.0</v>
      </c>
      <c r="C1925" s="649">
        <v>10.537</v>
      </c>
      <c r="D1925" s="649">
        <v>2.416</v>
      </c>
      <c r="E1925" s="649">
        <v>26.86</v>
      </c>
      <c r="F1925" s="649">
        <v>7.5</v>
      </c>
      <c r="G1925" s="649">
        <v>1.829</v>
      </c>
      <c r="H1925" s="649">
        <v>2.01</v>
      </c>
      <c r="I1925" s="649">
        <v>3.073</v>
      </c>
      <c r="J1925" s="649">
        <v>5.467</v>
      </c>
      <c r="K1925" s="649">
        <v>-0.998</v>
      </c>
      <c r="L1925" s="649">
        <v>-1.0</v>
      </c>
      <c r="M1925" s="649">
        <v>-1.0</v>
      </c>
      <c r="N1925" s="649">
        <v>-1.0</v>
      </c>
      <c r="O1925" s="649">
        <v>1.0</v>
      </c>
      <c r="P1925" s="649">
        <v>-1.0</v>
      </c>
      <c r="Q1925" s="649">
        <v>-1.0</v>
      </c>
      <c r="R1925" s="649">
        <v>1.0</v>
      </c>
      <c r="S1925" s="649">
        <v>-1.0</v>
      </c>
      <c r="T1925" s="649">
        <v>5.481</v>
      </c>
      <c r="U1925" s="649">
        <v>5.514</v>
      </c>
      <c r="V1925" s="649">
        <v>5.519</v>
      </c>
    </row>
    <row r="1926">
      <c r="A1926" s="649">
        <v>4616.0</v>
      </c>
      <c r="B1926" s="649">
        <v>0.0</v>
      </c>
      <c r="C1926" s="649">
        <v>10.537</v>
      </c>
      <c r="D1926" s="649">
        <v>2.416</v>
      </c>
      <c r="E1926" s="649">
        <v>26.86</v>
      </c>
      <c r="F1926" s="649">
        <v>7.5</v>
      </c>
      <c r="G1926" s="649">
        <v>1.916</v>
      </c>
      <c r="H1926" s="649">
        <v>2.01</v>
      </c>
      <c r="I1926" s="649">
        <v>3.125</v>
      </c>
      <c r="J1926" s="649">
        <v>5.85</v>
      </c>
      <c r="K1926" s="649">
        <v>-0.998</v>
      </c>
      <c r="L1926" s="649">
        <v>-1.0</v>
      </c>
      <c r="M1926" s="649">
        <v>-1.0</v>
      </c>
      <c r="N1926" s="649">
        <v>-1.0</v>
      </c>
      <c r="O1926" s="649">
        <v>1.0</v>
      </c>
      <c r="P1926" s="649">
        <v>-1.0</v>
      </c>
      <c r="Q1926" s="649">
        <v>-1.0</v>
      </c>
      <c r="R1926" s="649">
        <v>1.0</v>
      </c>
      <c r="S1926" s="649">
        <v>-1.0</v>
      </c>
      <c r="T1926" s="649">
        <v>5.838</v>
      </c>
      <c r="U1926" s="649">
        <v>5.896</v>
      </c>
      <c r="V1926" s="649">
        <v>5.895</v>
      </c>
    </row>
    <row r="1927">
      <c r="A1927" s="649">
        <v>4617.0</v>
      </c>
      <c r="B1927" s="649">
        <v>0.0</v>
      </c>
      <c r="C1927" s="649">
        <v>10.537</v>
      </c>
      <c r="D1927" s="649">
        <v>2.416</v>
      </c>
      <c r="E1927" s="649">
        <v>26.86</v>
      </c>
      <c r="F1927" s="649">
        <v>7.5</v>
      </c>
      <c r="G1927" s="649">
        <v>1.95</v>
      </c>
      <c r="H1927" s="649">
        <v>2.01</v>
      </c>
      <c r="I1927" s="649">
        <v>3.101</v>
      </c>
      <c r="J1927" s="649">
        <v>5.397</v>
      </c>
      <c r="K1927" s="649">
        <v>-0.998</v>
      </c>
      <c r="L1927" s="649">
        <v>-1.0</v>
      </c>
      <c r="M1927" s="649">
        <v>-1.0</v>
      </c>
      <c r="N1927" s="649">
        <v>-1.0</v>
      </c>
      <c r="O1927" s="649">
        <v>1.0</v>
      </c>
      <c r="P1927" s="649">
        <v>-1.0</v>
      </c>
      <c r="Q1927" s="649">
        <v>-1.0</v>
      </c>
      <c r="R1927" s="649">
        <v>1.0</v>
      </c>
      <c r="S1927" s="649">
        <v>-1.0</v>
      </c>
      <c r="T1927" s="649">
        <v>5.423</v>
      </c>
      <c r="U1927" s="649">
        <v>5.478</v>
      </c>
      <c r="V1927" s="649">
        <v>5.599</v>
      </c>
    </row>
    <row r="1928">
      <c r="A1928" s="649">
        <v>4618.0</v>
      </c>
      <c r="B1928" s="649">
        <v>0.0</v>
      </c>
      <c r="C1928" s="649">
        <v>10.538</v>
      </c>
      <c r="D1928" s="649">
        <v>2.416</v>
      </c>
      <c r="E1928" s="649">
        <v>26.86</v>
      </c>
      <c r="F1928" s="649">
        <v>7.5</v>
      </c>
      <c r="G1928" s="649">
        <v>1.884</v>
      </c>
      <c r="H1928" s="649">
        <v>2.01</v>
      </c>
      <c r="I1928" s="649">
        <v>3.054</v>
      </c>
      <c r="J1928" s="649">
        <v>5.458</v>
      </c>
      <c r="K1928" s="649">
        <v>-0.998</v>
      </c>
      <c r="L1928" s="649">
        <v>-1.0</v>
      </c>
      <c r="M1928" s="649">
        <v>-1.0</v>
      </c>
      <c r="N1928" s="649">
        <v>-1.0</v>
      </c>
      <c r="O1928" s="649">
        <v>1.0</v>
      </c>
      <c r="P1928" s="649">
        <v>-1.0</v>
      </c>
      <c r="Q1928" s="649">
        <v>-1.0</v>
      </c>
      <c r="R1928" s="649">
        <v>1.0</v>
      </c>
      <c r="S1928" s="649">
        <v>-1.0</v>
      </c>
      <c r="T1928" s="649">
        <v>5.458</v>
      </c>
      <c r="U1928" s="649">
        <v>5.516</v>
      </c>
      <c r="V1928" s="649">
        <v>5.557</v>
      </c>
    </row>
    <row r="1929">
      <c r="A1929" s="649">
        <v>4619.0</v>
      </c>
      <c r="B1929" s="649">
        <v>0.0</v>
      </c>
      <c r="C1929" s="649">
        <v>10.538</v>
      </c>
      <c r="D1929" s="649">
        <v>2.416</v>
      </c>
      <c r="E1929" s="649">
        <v>26.86</v>
      </c>
      <c r="F1929" s="649">
        <v>7.5</v>
      </c>
      <c r="G1929" s="649">
        <v>1.734</v>
      </c>
      <c r="H1929" s="649">
        <v>2.01</v>
      </c>
      <c r="I1929" s="649">
        <v>3.023</v>
      </c>
      <c r="J1929" s="649">
        <v>2.812</v>
      </c>
      <c r="K1929" s="649">
        <v>-0.998</v>
      </c>
      <c r="L1929" s="649">
        <v>-1.0</v>
      </c>
      <c r="M1929" s="649">
        <v>-1.0</v>
      </c>
      <c r="N1929" s="649">
        <v>-1.0</v>
      </c>
      <c r="O1929" s="649">
        <v>1.0</v>
      </c>
      <c r="P1929" s="649">
        <v>-1.0</v>
      </c>
      <c r="Q1929" s="649">
        <v>-1.0</v>
      </c>
      <c r="R1929" s="649">
        <v>1.0</v>
      </c>
      <c r="S1929" s="649">
        <v>-1.0</v>
      </c>
      <c r="T1929" s="649">
        <v>2.993</v>
      </c>
      <c r="U1929" s="649">
        <v>3.026</v>
      </c>
      <c r="V1929" s="649">
        <v>3.576</v>
      </c>
    </row>
    <row r="1930">
      <c r="A1930" s="649">
        <v>4620.0</v>
      </c>
      <c r="B1930" s="649">
        <v>0.0</v>
      </c>
      <c r="C1930" s="649">
        <v>10.538</v>
      </c>
      <c r="D1930" s="649">
        <v>2.416</v>
      </c>
      <c r="E1930" s="649">
        <v>26.86</v>
      </c>
      <c r="F1930" s="649">
        <v>7.5</v>
      </c>
      <c r="G1930" s="649">
        <v>1.012</v>
      </c>
      <c r="H1930" s="649">
        <v>2.01</v>
      </c>
      <c r="I1930" s="649">
        <v>3.047</v>
      </c>
      <c r="J1930" s="649">
        <v>2.77</v>
      </c>
      <c r="K1930" s="649">
        <v>-0.998</v>
      </c>
      <c r="L1930" s="649">
        <v>-1.0</v>
      </c>
      <c r="M1930" s="649">
        <v>-1.0</v>
      </c>
      <c r="N1930" s="649">
        <v>-1.0</v>
      </c>
      <c r="O1930" s="649">
        <v>1.0</v>
      </c>
      <c r="P1930" s="649">
        <v>-1.0</v>
      </c>
      <c r="Q1930" s="649">
        <v>-1.0</v>
      </c>
      <c r="R1930" s="649">
        <v>1.0</v>
      </c>
      <c r="S1930" s="649">
        <v>-1.0</v>
      </c>
      <c r="T1930" s="649">
        <v>2.773</v>
      </c>
      <c r="U1930" s="649">
        <v>2.806</v>
      </c>
      <c r="V1930" s="649">
        <v>2.868</v>
      </c>
    </row>
    <row r="1931">
      <c r="A1931" s="649">
        <v>4622.0</v>
      </c>
      <c r="B1931" s="649">
        <v>0.0</v>
      </c>
      <c r="C1931" s="649">
        <v>10.538</v>
      </c>
      <c r="D1931" s="649">
        <v>2.416</v>
      </c>
      <c r="E1931" s="649">
        <v>26.86</v>
      </c>
      <c r="F1931" s="649">
        <v>7.5</v>
      </c>
      <c r="G1931" s="649">
        <v>1.393</v>
      </c>
      <c r="H1931" s="649">
        <v>2.01</v>
      </c>
      <c r="I1931" s="649">
        <v>2.259</v>
      </c>
      <c r="J1931" s="649">
        <v>3.006</v>
      </c>
      <c r="K1931" s="649">
        <v>-0.998</v>
      </c>
      <c r="L1931" s="649">
        <v>-1.0</v>
      </c>
      <c r="M1931" s="649">
        <v>-1.0</v>
      </c>
      <c r="N1931" s="649">
        <v>-1.0</v>
      </c>
      <c r="O1931" s="649">
        <v>1.0</v>
      </c>
      <c r="P1931" s="649">
        <v>-1.0</v>
      </c>
      <c r="Q1931" s="649">
        <v>-1.0</v>
      </c>
      <c r="R1931" s="649">
        <v>1.0</v>
      </c>
      <c r="S1931" s="649">
        <v>-1.0</v>
      </c>
      <c r="T1931" s="649">
        <v>2.961</v>
      </c>
      <c r="U1931" s="649">
        <v>2.996</v>
      </c>
      <c r="V1931" s="649">
        <v>3.069</v>
      </c>
    </row>
    <row r="1932">
      <c r="A1932" s="649">
        <v>4623.0</v>
      </c>
      <c r="B1932" s="649">
        <v>0.0</v>
      </c>
      <c r="C1932" s="649">
        <v>10.538</v>
      </c>
      <c r="D1932" s="649">
        <v>2.416</v>
      </c>
      <c r="E1932" s="649">
        <v>26.86</v>
      </c>
      <c r="F1932" s="649">
        <v>7.5</v>
      </c>
      <c r="G1932" s="649">
        <v>0.872</v>
      </c>
      <c r="H1932" s="649">
        <v>2.01</v>
      </c>
      <c r="I1932" s="649">
        <v>3.071</v>
      </c>
      <c r="J1932" s="649">
        <v>2.629</v>
      </c>
      <c r="K1932" s="649">
        <v>-0.998</v>
      </c>
      <c r="L1932" s="649">
        <v>-1.0</v>
      </c>
      <c r="M1932" s="649">
        <v>-1.0</v>
      </c>
      <c r="N1932" s="649">
        <v>-1.0</v>
      </c>
      <c r="O1932" s="649">
        <v>1.0</v>
      </c>
      <c r="P1932" s="649">
        <v>-1.0</v>
      </c>
      <c r="Q1932" s="649">
        <v>-1.0</v>
      </c>
      <c r="R1932" s="649">
        <v>1.0</v>
      </c>
      <c r="S1932" s="649">
        <v>-1.0</v>
      </c>
      <c r="T1932" s="649">
        <v>2.615</v>
      </c>
      <c r="U1932" s="649">
        <v>2.645</v>
      </c>
      <c r="V1932" s="649">
        <v>2.646</v>
      </c>
    </row>
    <row r="1933">
      <c r="A1933" s="649">
        <v>4624.0</v>
      </c>
      <c r="B1933" s="649">
        <v>0.0</v>
      </c>
      <c r="C1933" s="649">
        <v>10.538</v>
      </c>
      <c r="D1933" s="649">
        <v>2.416</v>
      </c>
      <c r="E1933" s="649">
        <v>26.86</v>
      </c>
      <c r="F1933" s="649">
        <v>7.5</v>
      </c>
      <c r="G1933" s="649">
        <v>0.909</v>
      </c>
      <c r="H1933" s="649">
        <v>2.01</v>
      </c>
      <c r="I1933" s="649">
        <v>3.022</v>
      </c>
      <c r="J1933" s="649">
        <v>2.511</v>
      </c>
      <c r="K1933" s="649">
        <v>-0.998</v>
      </c>
      <c r="L1933" s="649">
        <v>-1.0</v>
      </c>
      <c r="M1933" s="649">
        <v>-1.0</v>
      </c>
      <c r="N1933" s="649">
        <v>1.0</v>
      </c>
      <c r="O1933" s="649">
        <v>1.0</v>
      </c>
      <c r="P1933" s="649">
        <v>-1.0</v>
      </c>
      <c r="Q1933" s="649">
        <v>-1.0</v>
      </c>
      <c r="R1933" s="649">
        <v>1.0</v>
      </c>
      <c r="S1933" s="649">
        <v>-1.0</v>
      </c>
      <c r="T1933" s="649">
        <v>2.517</v>
      </c>
      <c r="U1933" s="649">
        <v>2.546</v>
      </c>
      <c r="V1933" s="649">
        <v>2.59</v>
      </c>
    </row>
    <row r="1934">
      <c r="A1934" s="649">
        <v>4625.0</v>
      </c>
      <c r="B1934" s="649">
        <v>0.0</v>
      </c>
      <c r="C1934" s="649">
        <v>10.538</v>
      </c>
      <c r="D1934" s="649">
        <v>2.416</v>
      </c>
      <c r="E1934" s="649">
        <v>26.86</v>
      </c>
      <c r="F1934" s="649">
        <v>7.5</v>
      </c>
      <c r="G1934" s="649">
        <v>1.853</v>
      </c>
      <c r="H1934" s="649">
        <v>1.01</v>
      </c>
      <c r="I1934" s="649">
        <v>4.82</v>
      </c>
      <c r="J1934" s="649">
        <v>6.835</v>
      </c>
      <c r="K1934" s="649">
        <v>-0.998</v>
      </c>
      <c r="L1934" s="649">
        <v>-1.0</v>
      </c>
      <c r="M1934" s="649">
        <v>-1.0</v>
      </c>
      <c r="N1934" s="649">
        <v>-1.0</v>
      </c>
      <c r="O1934" s="649">
        <v>1.0</v>
      </c>
      <c r="P1934" s="649">
        <v>-1.0</v>
      </c>
      <c r="Q1934" s="649">
        <v>-1.0</v>
      </c>
      <c r="R1934" s="649">
        <v>1.0</v>
      </c>
      <c r="S1934" s="649">
        <v>-1.0</v>
      </c>
      <c r="T1934" s="649">
        <v>6.934</v>
      </c>
      <c r="U1934" s="649">
        <v>7.013</v>
      </c>
      <c r="V1934" s="649">
        <v>7.254</v>
      </c>
    </row>
    <row r="1935">
      <c r="A1935" s="649">
        <v>4627.0</v>
      </c>
      <c r="B1935" s="649">
        <v>0.0</v>
      </c>
      <c r="C1935" s="649">
        <v>10.538</v>
      </c>
      <c r="D1935" s="649">
        <v>2.416</v>
      </c>
      <c r="E1935" s="649">
        <v>26.86</v>
      </c>
      <c r="F1935" s="649">
        <v>7.5</v>
      </c>
      <c r="G1935" s="649">
        <v>1.775</v>
      </c>
      <c r="H1935" s="649">
        <v>1.01</v>
      </c>
      <c r="I1935" s="649">
        <v>4.957</v>
      </c>
      <c r="J1935" s="649">
        <v>8.157</v>
      </c>
      <c r="K1935" s="649">
        <v>-0.998</v>
      </c>
      <c r="L1935" s="649">
        <v>-1.0</v>
      </c>
      <c r="M1935" s="649">
        <v>-1.0</v>
      </c>
      <c r="N1935" s="649">
        <v>-1.0</v>
      </c>
      <c r="O1935" s="649">
        <v>1.0</v>
      </c>
      <c r="P1935" s="649">
        <v>-1.0</v>
      </c>
      <c r="Q1935" s="649">
        <v>-1.0</v>
      </c>
      <c r="R1935" s="649">
        <v>1.0</v>
      </c>
      <c r="S1935" s="649">
        <v>-1.0</v>
      </c>
      <c r="T1935" s="649">
        <v>8.189</v>
      </c>
      <c r="U1935" s="649">
        <v>8.275</v>
      </c>
      <c r="V1935" s="649">
        <v>8.283</v>
      </c>
    </row>
    <row r="1936">
      <c r="A1936" s="649">
        <v>4628.0</v>
      </c>
      <c r="B1936" s="649">
        <v>0.0</v>
      </c>
      <c r="C1936" s="649">
        <v>10.538</v>
      </c>
      <c r="D1936" s="649">
        <v>2.416</v>
      </c>
      <c r="E1936" s="649">
        <v>26.86</v>
      </c>
      <c r="F1936" s="649">
        <v>7.5</v>
      </c>
      <c r="G1936" s="649">
        <v>1.844</v>
      </c>
      <c r="H1936" s="649">
        <v>1.01</v>
      </c>
      <c r="I1936" s="649">
        <v>4.939</v>
      </c>
      <c r="J1936" s="649">
        <v>8.053</v>
      </c>
      <c r="K1936" s="649">
        <v>-0.998</v>
      </c>
      <c r="L1936" s="649">
        <v>-1.0</v>
      </c>
      <c r="M1936" s="649">
        <v>-1.0</v>
      </c>
      <c r="N1936" s="649">
        <v>-1.0</v>
      </c>
      <c r="O1936" s="649">
        <v>1.0</v>
      </c>
      <c r="P1936" s="649">
        <v>-1.0</v>
      </c>
      <c r="Q1936" s="649">
        <v>-1.0</v>
      </c>
      <c r="R1936" s="649">
        <v>1.0</v>
      </c>
      <c r="S1936" s="649">
        <v>-1.0</v>
      </c>
      <c r="T1936" s="649">
        <v>8.109</v>
      </c>
      <c r="U1936" s="649">
        <v>8.199</v>
      </c>
      <c r="V1936" s="649">
        <v>8.264</v>
      </c>
    </row>
    <row r="1937">
      <c r="A1937" s="649">
        <v>4629.0</v>
      </c>
      <c r="B1937" s="649">
        <v>0.0</v>
      </c>
      <c r="C1937" s="649">
        <v>10.538</v>
      </c>
      <c r="D1937" s="649">
        <v>2.416</v>
      </c>
      <c r="E1937" s="649">
        <v>26.86</v>
      </c>
      <c r="F1937" s="649">
        <v>7.5</v>
      </c>
      <c r="G1937" s="649">
        <v>1.79</v>
      </c>
      <c r="H1937" s="649">
        <v>1.01</v>
      </c>
      <c r="I1937" s="649">
        <v>4.942</v>
      </c>
      <c r="J1937" s="649">
        <v>8.282</v>
      </c>
      <c r="K1937" s="649">
        <v>-0.998</v>
      </c>
      <c r="L1937" s="649">
        <v>-1.0</v>
      </c>
      <c r="M1937" s="649">
        <v>-1.0</v>
      </c>
      <c r="N1937" s="649">
        <v>-1.0</v>
      </c>
      <c r="O1937" s="649">
        <v>1.0</v>
      </c>
      <c r="P1937" s="649">
        <v>-1.0</v>
      </c>
      <c r="Q1937" s="649">
        <v>-1.0</v>
      </c>
      <c r="R1937" s="649">
        <v>1.0</v>
      </c>
      <c r="S1937" s="649">
        <v>-1.0</v>
      </c>
      <c r="T1937" s="649">
        <v>8.307</v>
      </c>
      <c r="U1937" s="649">
        <v>8.401</v>
      </c>
      <c r="V1937" s="649">
        <v>8.395</v>
      </c>
    </row>
    <row r="1938">
      <c r="A1938" s="649">
        <v>4630.0</v>
      </c>
      <c r="B1938" s="649">
        <v>0.0</v>
      </c>
      <c r="C1938" s="649">
        <v>10.538</v>
      </c>
      <c r="D1938" s="649">
        <v>2.416</v>
      </c>
      <c r="E1938" s="649">
        <v>26.86</v>
      </c>
      <c r="F1938" s="649">
        <v>7.5</v>
      </c>
      <c r="G1938" s="649">
        <v>1.798</v>
      </c>
      <c r="H1938" s="649">
        <v>1.01</v>
      </c>
      <c r="I1938" s="649">
        <v>4.992</v>
      </c>
      <c r="J1938" s="649">
        <v>8.733</v>
      </c>
      <c r="K1938" s="649">
        <v>-0.998</v>
      </c>
      <c r="L1938" s="649">
        <v>-1.0</v>
      </c>
      <c r="M1938" s="649">
        <v>-1.0</v>
      </c>
      <c r="N1938" s="649">
        <v>-1.0</v>
      </c>
      <c r="O1938" s="649">
        <v>1.0</v>
      </c>
      <c r="P1938" s="649">
        <v>-1.0</v>
      </c>
      <c r="Q1938" s="649">
        <v>-1.0</v>
      </c>
      <c r="R1938" s="649">
        <v>1.0</v>
      </c>
      <c r="S1938" s="649">
        <v>-1.0</v>
      </c>
      <c r="T1938" s="649">
        <v>8.752</v>
      </c>
      <c r="U1938" s="649">
        <v>8.838</v>
      </c>
      <c r="V1938" s="649">
        <v>8.781</v>
      </c>
    </row>
    <row r="1939">
      <c r="A1939" s="649">
        <v>4631.0</v>
      </c>
      <c r="B1939" s="649">
        <v>0.0</v>
      </c>
      <c r="C1939" s="649">
        <v>10.538</v>
      </c>
      <c r="D1939" s="649">
        <v>2.416</v>
      </c>
      <c r="E1939" s="649">
        <v>26.86</v>
      </c>
      <c r="F1939" s="649">
        <v>7.5</v>
      </c>
      <c r="G1939" s="649">
        <v>0.345</v>
      </c>
      <c r="H1939" s="649">
        <v>1.01</v>
      </c>
      <c r="I1939" s="649">
        <v>5.124</v>
      </c>
      <c r="J1939" s="649">
        <v>1.396</v>
      </c>
      <c r="K1939" s="649">
        <v>-0.998</v>
      </c>
      <c r="L1939" s="649">
        <v>-1.0</v>
      </c>
      <c r="M1939" s="649">
        <v>-1.0</v>
      </c>
      <c r="N1939" s="649">
        <v>-1.0</v>
      </c>
      <c r="O1939" s="649">
        <v>1.0</v>
      </c>
      <c r="P1939" s="649">
        <v>-1.0</v>
      </c>
      <c r="Q1939" s="649">
        <v>-1.0</v>
      </c>
      <c r="R1939" s="649">
        <v>1.0</v>
      </c>
      <c r="S1939" s="649">
        <v>-1.0</v>
      </c>
      <c r="T1939" s="649">
        <v>1.418</v>
      </c>
      <c r="U1939" s="649">
        <v>1.429</v>
      </c>
      <c r="V1939" s="649">
        <v>1.466</v>
      </c>
    </row>
    <row r="1940">
      <c r="A1940" s="649">
        <v>4636.0</v>
      </c>
      <c r="B1940" s="649">
        <v>0.0</v>
      </c>
      <c r="C1940" s="649">
        <v>10.538</v>
      </c>
      <c r="D1940" s="649">
        <v>2.416</v>
      </c>
      <c r="E1940" s="649">
        <v>26.86</v>
      </c>
      <c r="F1940" s="649">
        <v>7.5</v>
      </c>
      <c r="G1940" s="649">
        <v>0.97</v>
      </c>
      <c r="H1940" s="649">
        <v>1.01</v>
      </c>
      <c r="I1940" s="649">
        <v>10.703</v>
      </c>
      <c r="J1940" s="649">
        <v>8.553</v>
      </c>
      <c r="K1940" s="649">
        <v>-0.998</v>
      </c>
      <c r="L1940" s="649">
        <v>-1.0</v>
      </c>
      <c r="M1940" s="649">
        <v>-1.0</v>
      </c>
      <c r="N1940" s="649">
        <v>-1.0</v>
      </c>
      <c r="O1940" s="649">
        <v>1.0</v>
      </c>
      <c r="P1940" s="649">
        <v>-1.0</v>
      </c>
      <c r="Q1940" s="649">
        <v>-1.0</v>
      </c>
      <c r="R1940" s="649">
        <v>1.0</v>
      </c>
      <c r="S1940" s="649">
        <v>-1.0</v>
      </c>
      <c r="T1940" s="649">
        <v>8.573</v>
      </c>
      <c r="U1940" s="649">
        <v>8.654</v>
      </c>
      <c r="V1940" s="649">
        <v>8.718</v>
      </c>
    </row>
    <row r="1941">
      <c r="A1941" s="649">
        <v>4637.0</v>
      </c>
      <c r="B1941" s="649">
        <v>0.0</v>
      </c>
      <c r="C1941" s="649">
        <v>10.538</v>
      </c>
      <c r="D1941" s="649">
        <v>2.416</v>
      </c>
      <c r="E1941" s="649">
        <v>26.86</v>
      </c>
      <c r="F1941" s="649">
        <v>7.5</v>
      </c>
      <c r="G1941" s="649">
        <v>0.755</v>
      </c>
      <c r="H1941" s="649">
        <v>2.01</v>
      </c>
      <c r="I1941" s="649">
        <v>4.967</v>
      </c>
      <c r="J1941" s="649">
        <v>3.092</v>
      </c>
      <c r="K1941" s="649">
        <v>-0.998</v>
      </c>
      <c r="L1941" s="649">
        <v>-1.0</v>
      </c>
      <c r="M1941" s="649">
        <v>-1.0</v>
      </c>
      <c r="N1941" s="649">
        <v>-1.0</v>
      </c>
      <c r="O1941" s="649">
        <v>1.0</v>
      </c>
      <c r="P1941" s="649">
        <v>-1.0</v>
      </c>
      <c r="Q1941" s="649">
        <v>-1.0</v>
      </c>
      <c r="R1941" s="649">
        <v>1.0</v>
      </c>
      <c r="S1941" s="649">
        <v>-1.0</v>
      </c>
      <c r="T1941" s="649">
        <v>3.134</v>
      </c>
      <c r="U1941" s="649">
        <v>3.162</v>
      </c>
      <c r="V1941" s="649">
        <v>3.223</v>
      </c>
    </row>
    <row r="1942">
      <c r="A1942" s="649">
        <v>4638.0</v>
      </c>
      <c r="B1942" s="649">
        <v>0.0</v>
      </c>
      <c r="C1942" s="649">
        <v>10.538</v>
      </c>
      <c r="D1942" s="649">
        <v>2.416</v>
      </c>
      <c r="E1942" s="649">
        <v>26.86</v>
      </c>
      <c r="F1942" s="649">
        <v>7.5</v>
      </c>
      <c r="G1942" s="649">
        <v>1.87</v>
      </c>
      <c r="H1942" s="649">
        <v>1.01</v>
      </c>
      <c r="I1942" s="649">
        <v>10.415</v>
      </c>
      <c r="J1942" s="649">
        <v>17.867</v>
      </c>
      <c r="K1942" s="649">
        <v>-0.998</v>
      </c>
      <c r="L1942" s="649">
        <v>-1.0</v>
      </c>
      <c r="M1942" s="649">
        <v>-1.0</v>
      </c>
      <c r="N1942" s="649">
        <v>-1.0</v>
      </c>
      <c r="O1942" s="649">
        <v>1.0</v>
      </c>
      <c r="P1942" s="649">
        <v>-1.0</v>
      </c>
      <c r="Q1942" s="649">
        <v>-1.0</v>
      </c>
      <c r="R1942" s="649">
        <v>1.0</v>
      </c>
      <c r="S1942" s="649">
        <v>-1.0</v>
      </c>
      <c r="T1942" s="649">
        <v>17.866</v>
      </c>
      <c r="U1942" s="649">
        <v>18.027</v>
      </c>
      <c r="V1942" s="649">
        <v>18.018</v>
      </c>
    </row>
    <row r="1943">
      <c r="A1943" s="649">
        <v>4639.0</v>
      </c>
      <c r="B1943" s="649">
        <v>0.0</v>
      </c>
      <c r="C1943" s="649">
        <v>10.538</v>
      </c>
      <c r="D1943" s="649">
        <v>2.416</v>
      </c>
      <c r="E1943" s="649">
        <v>26.86</v>
      </c>
      <c r="F1943" s="649">
        <v>7.5</v>
      </c>
      <c r="G1943" s="649">
        <v>1.851</v>
      </c>
      <c r="H1943" s="649">
        <v>1.01</v>
      </c>
      <c r="I1943" s="649">
        <v>10.711</v>
      </c>
      <c r="J1943" s="649">
        <v>19.038</v>
      </c>
      <c r="K1943" s="649">
        <v>-0.998</v>
      </c>
      <c r="L1943" s="649">
        <v>-1.0</v>
      </c>
      <c r="M1943" s="649">
        <v>-1.0</v>
      </c>
      <c r="N1943" s="649">
        <v>-1.0</v>
      </c>
      <c r="O1943" s="649">
        <v>1.0</v>
      </c>
      <c r="P1943" s="649">
        <v>-1.0</v>
      </c>
      <c r="Q1943" s="649">
        <v>-1.0</v>
      </c>
      <c r="R1943" s="649">
        <v>1.0</v>
      </c>
      <c r="S1943" s="649">
        <v>-1.0</v>
      </c>
      <c r="T1943" s="649">
        <v>19.016</v>
      </c>
      <c r="U1943" s="649">
        <v>19.191</v>
      </c>
      <c r="V1943" s="649">
        <v>19.112</v>
      </c>
    </row>
    <row r="1944">
      <c r="A1944" s="649">
        <v>4640.0</v>
      </c>
      <c r="B1944" s="649">
        <v>0.0</v>
      </c>
      <c r="C1944" s="649">
        <v>10.538</v>
      </c>
      <c r="D1944" s="649">
        <v>2.416</v>
      </c>
      <c r="E1944" s="649">
        <v>26.86</v>
      </c>
      <c r="F1944" s="649">
        <v>7.5</v>
      </c>
      <c r="G1944" s="649">
        <v>1.866</v>
      </c>
      <c r="H1944" s="649">
        <v>1.01</v>
      </c>
      <c r="I1944" s="649">
        <v>10.657</v>
      </c>
      <c r="J1944" s="649">
        <v>18.374</v>
      </c>
      <c r="K1944" s="649">
        <v>-0.998</v>
      </c>
      <c r="L1944" s="649">
        <v>-1.0</v>
      </c>
      <c r="M1944" s="649">
        <v>-1.0</v>
      </c>
      <c r="N1944" s="649">
        <v>-1.0</v>
      </c>
      <c r="O1944" s="649">
        <v>1.0</v>
      </c>
      <c r="P1944" s="649">
        <v>-1.0</v>
      </c>
      <c r="Q1944" s="649">
        <v>-1.0</v>
      </c>
      <c r="R1944" s="649">
        <v>1.0</v>
      </c>
      <c r="S1944" s="649">
        <v>-1.0</v>
      </c>
      <c r="T1944" s="649">
        <v>18.355</v>
      </c>
      <c r="U1944" s="649">
        <v>18.529</v>
      </c>
      <c r="V1944" s="649">
        <v>18.509</v>
      </c>
    </row>
    <row r="1945">
      <c r="A1945" s="649">
        <v>4641.0</v>
      </c>
      <c r="B1945" s="649">
        <v>0.0</v>
      </c>
      <c r="C1945" s="649">
        <v>10.538</v>
      </c>
      <c r="D1945" s="649">
        <v>2.416</v>
      </c>
      <c r="E1945" s="649">
        <v>26.86</v>
      </c>
      <c r="F1945" s="649">
        <v>7.5</v>
      </c>
      <c r="G1945" s="649">
        <v>1.792</v>
      </c>
      <c r="H1945" s="649">
        <v>1.01</v>
      </c>
      <c r="I1945" s="649">
        <v>10.619</v>
      </c>
      <c r="J1945" s="649">
        <v>17.899</v>
      </c>
      <c r="K1945" s="649">
        <v>-0.998</v>
      </c>
      <c r="L1945" s="649">
        <v>-1.0</v>
      </c>
      <c r="M1945" s="649">
        <v>-1.0</v>
      </c>
      <c r="N1945" s="649">
        <v>-1.0</v>
      </c>
      <c r="O1945" s="649">
        <v>1.0</v>
      </c>
      <c r="P1945" s="649">
        <v>-1.0</v>
      </c>
      <c r="Q1945" s="649">
        <v>-1.0</v>
      </c>
      <c r="R1945" s="649">
        <v>1.0</v>
      </c>
      <c r="S1945" s="649">
        <v>-1.0</v>
      </c>
      <c r="T1945" s="649">
        <v>17.886</v>
      </c>
      <c r="U1945" s="649">
        <v>18.047</v>
      </c>
      <c r="V1945" s="649">
        <v>18.005</v>
      </c>
    </row>
    <row r="1946">
      <c r="A1946" s="649">
        <v>4642.0</v>
      </c>
      <c r="B1946" s="649">
        <v>0.0</v>
      </c>
      <c r="C1946" s="649">
        <v>10.538</v>
      </c>
      <c r="D1946" s="649">
        <v>2.416</v>
      </c>
      <c r="E1946" s="649">
        <v>26.86</v>
      </c>
      <c r="F1946" s="649">
        <v>7.5</v>
      </c>
      <c r="G1946" s="649">
        <v>1.899</v>
      </c>
      <c r="H1946" s="649">
        <v>1.01</v>
      </c>
      <c r="I1946" s="649">
        <v>10.791</v>
      </c>
      <c r="J1946" s="649">
        <v>19.848</v>
      </c>
      <c r="K1946" s="649">
        <v>-0.998</v>
      </c>
      <c r="L1946" s="649">
        <v>-1.0</v>
      </c>
      <c r="M1946" s="649">
        <v>-1.0</v>
      </c>
      <c r="N1946" s="649">
        <v>-1.0</v>
      </c>
      <c r="O1946" s="649">
        <v>1.0</v>
      </c>
      <c r="P1946" s="649">
        <v>-1.0</v>
      </c>
      <c r="Q1946" s="649">
        <v>-1.0</v>
      </c>
      <c r="R1946" s="649">
        <v>1.0</v>
      </c>
      <c r="S1946" s="649">
        <v>-1.0</v>
      </c>
      <c r="T1946" s="649">
        <v>19.814</v>
      </c>
      <c r="U1946" s="649">
        <v>19.989</v>
      </c>
      <c r="V1946" s="649">
        <v>19.907</v>
      </c>
    </row>
    <row r="1947">
      <c r="A1947" s="649">
        <v>4643.0</v>
      </c>
      <c r="B1947" s="649">
        <v>0.0</v>
      </c>
      <c r="C1947" s="649">
        <v>10.538</v>
      </c>
      <c r="D1947" s="649">
        <v>2.416</v>
      </c>
      <c r="E1947" s="649">
        <v>26.86</v>
      </c>
      <c r="F1947" s="649">
        <v>7.5</v>
      </c>
      <c r="G1947" s="649">
        <v>1.816</v>
      </c>
      <c r="H1947" s="649">
        <v>1.01</v>
      </c>
      <c r="I1947" s="649">
        <v>10.656</v>
      </c>
      <c r="J1947" s="649">
        <v>18.411</v>
      </c>
      <c r="K1947" s="649">
        <v>-0.998</v>
      </c>
      <c r="L1947" s="649">
        <v>-1.0</v>
      </c>
      <c r="M1947" s="649">
        <v>-1.0</v>
      </c>
      <c r="N1947" s="649">
        <v>-1.0</v>
      </c>
      <c r="O1947" s="649">
        <v>1.0</v>
      </c>
      <c r="P1947" s="649">
        <v>-1.0</v>
      </c>
      <c r="Q1947" s="649">
        <v>-1.0</v>
      </c>
      <c r="R1947" s="649">
        <v>1.0</v>
      </c>
      <c r="S1947" s="649">
        <v>-1.0</v>
      </c>
      <c r="T1947" s="649">
        <v>18.366</v>
      </c>
      <c r="U1947" s="649">
        <v>18.55</v>
      </c>
      <c r="V1947" s="649">
        <v>18.497</v>
      </c>
    </row>
    <row r="1948">
      <c r="A1948" s="649">
        <v>4644.0</v>
      </c>
      <c r="B1948" s="649">
        <v>0.0</v>
      </c>
      <c r="C1948" s="649">
        <v>10.538</v>
      </c>
      <c r="D1948" s="649">
        <v>2.416</v>
      </c>
      <c r="E1948" s="649">
        <v>26.86</v>
      </c>
      <c r="F1948" s="649">
        <v>7.5</v>
      </c>
      <c r="G1948" s="649">
        <v>1.807</v>
      </c>
      <c r="H1948" s="649">
        <v>1.01</v>
      </c>
      <c r="I1948" s="649">
        <v>10.767</v>
      </c>
      <c r="J1948" s="649">
        <v>18.768</v>
      </c>
      <c r="K1948" s="649">
        <v>-0.998</v>
      </c>
      <c r="L1948" s="649">
        <v>-1.0</v>
      </c>
      <c r="M1948" s="649">
        <v>-1.0</v>
      </c>
      <c r="N1948" s="649">
        <v>-1.0</v>
      </c>
      <c r="O1948" s="649">
        <v>1.0</v>
      </c>
      <c r="P1948" s="649">
        <v>-1.0</v>
      </c>
      <c r="Q1948" s="649">
        <v>-1.0</v>
      </c>
      <c r="R1948" s="649">
        <v>1.0</v>
      </c>
      <c r="S1948" s="649">
        <v>-1.0</v>
      </c>
      <c r="T1948" s="649">
        <v>18.73</v>
      </c>
      <c r="U1948" s="649">
        <v>18.906</v>
      </c>
      <c r="V1948" s="649">
        <v>18.833</v>
      </c>
    </row>
    <row r="1949">
      <c r="A1949" s="649">
        <v>4646.0</v>
      </c>
      <c r="B1949" s="649">
        <v>0.0</v>
      </c>
      <c r="C1949" s="649">
        <v>10.538</v>
      </c>
      <c r="D1949" s="649">
        <v>2.416</v>
      </c>
      <c r="E1949" s="649">
        <v>26.86</v>
      </c>
      <c r="F1949" s="649">
        <v>7.5</v>
      </c>
      <c r="G1949" s="649">
        <v>0.351</v>
      </c>
      <c r="H1949" s="649">
        <v>1.01</v>
      </c>
      <c r="I1949" s="649">
        <v>10.894</v>
      </c>
      <c r="J1949" s="649">
        <v>3.829</v>
      </c>
      <c r="K1949" s="649">
        <v>-0.998</v>
      </c>
      <c r="L1949" s="649">
        <v>-1.0</v>
      </c>
      <c r="M1949" s="649">
        <v>-1.0</v>
      </c>
      <c r="N1949" s="649">
        <v>-1.0</v>
      </c>
      <c r="O1949" s="649">
        <v>1.0</v>
      </c>
      <c r="P1949" s="649">
        <v>-1.0</v>
      </c>
      <c r="Q1949" s="649">
        <v>-1.0</v>
      </c>
      <c r="R1949" s="649">
        <v>1.0</v>
      </c>
      <c r="S1949" s="649">
        <v>-1.0</v>
      </c>
      <c r="T1949" s="649">
        <v>3.815</v>
      </c>
      <c r="U1949" s="649">
        <v>3.85</v>
      </c>
      <c r="V1949" s="649">
        <v>3.829</v>
      </c>
    </row>
    <row r="1950">
      <c r="A1950" s="649">
        <v>4648.0</v>
      </c>
      <c r="B1950" s="649">
        <v>0.0</v>
      </c>
      <c r="C1950" s="649">
        <v>10.538</v>
      </c>
      <c r="D1950" s="649">
        <v>2.416</v>
      </c>
      <c r="E1950" s="649">
        <v>26.86</v>
      </c>
      <c r="F1950" s="649">
        <v>7.5</v>
      </c>
      <c r="G1950" s="649">
        <v>1.801</v>
      </c>
      <c r="H1950" s="649">
        <v>1.01</v>
      </c>
      <c r="I1950" s="649">
        <v>10.85</v>
      </c>
      <c r="J1950" s="649">
        <v>19.413</v>
      </c>
      <c r="K1950" s="649">
        <v>-0.998</v>
      </c>
      <c r="L1950" s="649">
        <v>-1.0</v>
      </c>
      <c r="M1950" s="649">
        <v>-1.0</v>
      </c>
      <c r="N1950" s="649">
        <v>-1.0</v>
      </c>
      <c r="O1950" s="649">
        <v>1.0</v>
      </c>
      <c r="P1950" s="649">
        <v>-1.0</v>
      </c>
      <c r="Q1950" s="649">
        <v>-1.0</v>
      </c>
      <c r="R1950" s="649">
        <v>1.0</v>
      </c>
      <c r="S1950" s="649">
        <v>-1.0</v>
      </c>
      <c r="T1950" s="649">
        <v>19.321</v>
      </c>
      <c r="U1950" s="649">
        <v>19.527</v>
      </c>
      <c r="V1950" s="649">
        <v>19.424</v>
      </c>
    </row>
    <row r="1951">
      <c r="A1951" s="649">
        <v>4649.0</v>
      </c>
      <c r="B1951" s="649">
        <v>0.0</v>
      </c>
      <c r="C1951" s="649">
        <v>10.538</v>
      </c>
      <c r="D1951" s="649">
        <v>2.416</v>
      </c>
      <c r="E1951" s="649">
        <v>26.86</v>
      </c>
      <c r="F1951" s="649">
        <v>7.5</v>
      </c>
      <c r="G1951" s="649">
        <v>0.979</v>
      </c>
      <c r="H1951" s="649">
        <v>1.01</v>
      </c>
      <c r="I1951" s="649">
        <v>7.902</v>
      </c>
      <c r="J1951" s="649">
        <v>7.451</v>
      </c>
      <c r="K1951" s="649">
        <v>-0.998</v>
      </c>
      <c r="L1951" s="649">
        <v>-1.0</v>
      </c>
      <c r="M1951" s="649">
        <v>-1.0</v>
      </c>
      <c r="N1951" s="649">
        <v>-1.0</v>
      </c>
      <c r="O1951" s="649">
        <v>1.0</v>
      </c>
      <c r="P1951" s="649">
        <v>-1.0</v>
      </c>
      <c r="Q1951" s="649">
        <v>-1.0</v>
      </c>
      <c r="R1951" s="649">
        <v>1.0</v>
      </c>
      <c r="S1951" s="649">
        <v>-1.0</v>
      </c>
      <c r="T1951" s="649">
        <v>7.435</v>
      </c>
      <c r="U1951" s="649">
        <v>7.516</v>
      </c>
      <c r="V1951" s="649">
        <v>7.486</v>
      </c>
    </row>
    <row r="1952">
      <c r="A1952" s="649">
        <v>4650.0</v>
      </c>
      <c r="B1952" s="649">
        <v>0.0</v>
      </c>
      <c r="C1952" s="649">
        <v>10.538</v>
      </c>
      <c r="D1952" s="649">
        <v>2.416</v>
      </c>
      <c r="E1952" s="649">
        <v>26.86</v>
      </c>
      <c r="F1952" s="649">
        <v>7.5</v>
      </c>
      <c r="G1952" s="649">
        <v>1.213</v>
      </c>
      <c r="H1952" s="649">
        <v>1.01</v>
      </c>
      <c r="I1952" s="649">
        <v>7.765</v>
      </c>
      <c r="J1952" s="649">
        <v>7.229</v>
      </c>
      <c r="K1952" s="649">
        <v>-0.998</v>
      </c>
      <c r="L1952" s="649">
        <v>-1.0</v>
      </c>
      <c r="M1952" s="649">
        <v>-1.0</v>
      </c>
      <c r="N1952" s="649">
        <v>-1.0</v>
      </c>
      <c r="O1952" s="649">
        <v>1.0</v>
      </c>
      <c r="P1952" s="649">
        <v>-1.0</v>
      </c>
      <c r="Q1952" s="649">
        <v>-1.0</v>
      </c>
      <c r="R1952" s="649">
        <v>1.0</v>
      </c>
      <c r="S1952" s="649">
        <v>-1.0</v>
      </c>
      <c r="T1952" s="649">
        <v>7.278</v>
      </c>
      <c r="U1952" s="649">
        <v>7.353</v>
      </c>
      <c r="V1952" s="649">
        <v>7.493</v>
      </c>
    </row>
    <row r="1953">
      <c r="A1953" s="649">
        <v>4651.0</v>
      </c>
      <c r="B1953" s="649">
        <v>0.0</v>
      </c>
      <c r="C1953" s="649">
        <v>10.538</v>
      </c>
      <c r="D1953" s="649">
        <v>2.416</v>
      </c>
      <c r="E1953" s="649">
        <v>26.86</v>
      </c>
      <c r="F1953" s="649">
        <v>7.5</v>
      </c>
      <c r="G1953" s="649">
        <v>1.802</v>
      </c>
      <c r="H1953" s="649">
        <v>1.01</v>
      </c>
      <c r="I1953" s="649">
        <v>5.976</v>
      </c>
      <c r="J1953" s="649">
        <v>10.445</v>
      </c>
      <c r="K1953" s="649">
        <v>-0.998</v>
      </c>
      <c r="L1953" s="649">
        <v>-1.0</v>
      </c>
      <c r="M1953" s="649">
        <v>-1.0</v>
      </c>
      <c r="N1953" s="649">
        <v>-1.0</v>
      </c>
      <c r="O1953" s="649">
        <v>1.0</v>
      </c>
      <c r="P1953" s="649">
        <v>-1.0</v>
      </c>
      <c r="Q1953" s="649">
        <v>-1.0</v>
      </c>
      <c r="R1953" s="649">
        <v>1.0</v>
      </c>
      <c r="S1953" s="649">
        <v>-1.0</v>
      </c>
      <c r="T1953" s="649">
        <v>10.444</v>
      </c>
      <c r="U1953" s="649">
        <v>10.55</v>
      </c>
      <c r="V1953" s="649">
        <v>10.5</v>
      </c>
    </row>
    <row r="1954">
      <c r="A1954" s="649">
        <v>4652.0</v>
      </c>
      <c r="B1954" s="649">
        <v>0.0</v>
      </c>
      <c r="C1954" s="649">
        <v>10.538</v>
      </c>
      <c r="D1954" s="649">
        <v>2.416</v>
      </c>
      <c r="E1954" s="649">
        <v>26.86</v>
      </c>
      <c r="F1954" s="649">
        <v>7.5</v>
      </c>
      <c r="G1954" s="649">
        <v>0.931</v>
      </c>
      <c r="H1954" s="649">
        <v>1.01</v>
      </c>
      <c r="I1954" s="649">
        <v>10.801</v>
      </c>
      <c r="J1954" s="649">
        <v>9.887</v>
      </c>
      <c r="K1954" s="649">
        <v>-0.998</v>
      </c>
      <c r="L1954" s="649">
        <v>-1.0</v>
      </c>
      <c r="M1954" s="649">
        <v>-1.0</v>
      </c>
      <c r="N1954" s="649">
        <v>-1.0</v>
      </c>
      <c r="O1954" s="649">
        <v>1.0</v>
      </c>
      <c r="P1954" s="649">
        <v>-1.0</v>
      </c>
      <c r="Q1954" s="649">
        <v>-1.0</v>
      </c>
      <c r="R1954" s="649">
        <v>1.0</v>
      </c>
      <c r="S1954" s="649">
        <v>-1.0</v>
      </c>
      <c r="T1954" s="649">
        <v>9.849</v>
      </c>
      <c r="U1954" s="649">
        <v>9.942</v>
      </c>
      <c r="V1954" s="649">
        <v>9.902</v>
      </c>
    </row>
    <row r="1955">
      <c r="A1955" s="649">
        <v>4654.0</v>
      </c>
      <c r="B1955" s="649">
        <v>0.0</v>
      </c>
      <c r="C1955" s="649">
        <v>10.538</v>
      </c>
      <c r="D1955" s="649">
        <v>2.416</v>
      </c>
      <c r="E1955" s="649">
        <v>26.86</v>
      </c>
      <c r="F1955" s="649">
        <v>7.5</v>
      </c>
      <c r="G1955" s="649">
        <v>1.18</v>
      </c>
      <c r="H1955" s="649">
        <v>1.01</v>
      </c>
      <c r="I1955" s="649">
        <v>10.852</v>
      </c>
      <c r="J1955" s="649">
        <v>12.674</v>
      </c>
      <c r="K1955" s="649">
        <v>-0.998</v>
      </c>
      <c r="L1955" s="649">
        <v>-1.0</v>
      </c>
      <c r="M1955" s="649">
        <v>-1.0</v>
      </c>
      <c r="N1955" s="649">
        <v>1.0</v>
      </c>
      <c r="O1955" s="649">
        <v>-1.0</v>
      </c>
      <c r="P1955" s="649">
        <v>-1.0</v>
      </c>
      <c r="Q1955" s="649">
        <v>-1.0</v>
      </c>
      <c r="R1955" s="649">
        <v>1.0</v>
      </c>
      <c r="S1955" s="649">
        <v>-1.0</v>
      </c>
      <c r="T1955" s="649">
        <v>12.615</v>
      </c>
      <c r="U1955" s="649">
        <v>12.74</v>
      </c>
      <c r="V1955" s="649">
        <v>12.686</v>
      </c>
    </row>
    <row r="1956">
      <c r="A1956" s="649">
        <v>4655.0</v>
      </c>
      <c r="B1956" s="649">
        <v>0.0</v>
      </c>
      <c r="C1956" s="649">
        <v>10.538</v>
      </c>
      <c r="D1956" s="649">
        <v>2.416</v>
      </c>
      <c r="E1956" s="649">
        <v>26.86</v>
      </c>
      <c r="F1956" s="649">
        <v>7.5</v>
      </c>
      <c r="G1956" s="649">
        <v>1.859</v>
      </c>
      <c r="H1956" s="649">
        <v>26.98</v>
      </c>
      <c r="I1956" s="649">
        <v>10.637</v>
      </c>
      <c r="J1956" s="649">
        <v>18.478</v>
      </c>
      <c r="K1956" s="649">
        <v>-0.998</v>
      </c>
      <c r="L1956" s="649">
        <v>-1.0</v>
      </c>
      <c r="M1956" s="649">
        <v>-1.0</v>
      </c>
      <c r="N1956" s="649">
        <v>-1.0</v>
      </c>
      <c r="O1956" s="649">
        <v>1.0</v>
      </c>
      <c r="P1956" s="649">
        <v>-1.0</v>
      </c>
      <c r="Q1956" s="649">
        <v>-1.0</v>
      </c>
      <c r="R1956" s="649">
        <v>1.0</v>
      </c>
      <c r="S1956" s="649">
        <v>-1.0</v>
      </c>
      <c r="T1956" s="649">
        <v>18.399</v>
      </c>
      <c r="U1956" s="649">
        <v>18.601</v>
      </c>
      <c r="V1956" s="649">
        <v>18.597</v>
      </c>
    </row>
    <row r="1957">
      <c r="A1957" s="649">
        <v>4657.0</v>
      </c>
      <c r="B1957" s="649">
        <v>0.0</v>
      </c>
      <c r="C1957" s="649">
        <v>10.538</v>
      </c>
      <c r="D1957" s="649">
        <v>2.416</v>
      </c>
      <c r="E1957" s="649">
        <v>26.86</v>
      </c>
      <c r="F1957" s="649">
        <v>7.5</v>
      </c>
      <c r="G1957" s="649">
        <v>1.942</v>
      </c>
      <c r="H1957" s="649">
        <v>26.98</v>
      </c>
      <c r="I1957" s="649">
        <v>10.657</v>
      </c>
      <c r="J1957" s="649">
        <v>19.138</v>
      </c>
      <c r="K1957" s="649">
        <v>-0.998</v>
      </c>
      <c r="L1957" s="649">
        <v>-1.0</v>
      </c>
      <c r="M1957" s="649">
        <v>-1.0</v>
      </c>
      <c r="N1957" s="649">
        <v>-1.0</v>
      </c>
      <c r="O1957" s="649">
        <v>1.0</v>
      </c>
      <c r="P1957" s="649">
        <v>-1.0</v>
      </c>
      <c r="Q1957" s="649">
        <v>-1.0</v>
      </c>
      <c r="R1957" s="649">
        <v>1.0</v>
      </c>
      <c r="S1957" s="649">
        <v>-1.0</v>
      </c>
      <c r="T1957" s="649">
        <v>19.025</v>
      </c>
      <c r="U1957" s="649">
        <v>19.252</v>
      </c>
      <c r="V1957" s="649">
        <v>19.28</v>
      </c>
    </row>
    <row r="1958">
      <c r="A1958" s="649">
        <v>4660.0</v>
      </c>
      <c r="B1958" s="649">
        <v>0.0</v>
      </c>
      <c r="C1958" s="649">
        <v>10.538</v>
      </c>
      <c r="D1958" s="649">
        <v>2.416</v>
      </c>
      <c r="E1958" s="649">
        <v>26.86</v>
      </c>
      <c r="F1958" s="649">
        <v>7.5</v>
      </c>
      <c r="G1958" s="649">
        <v>1.817</v>
      </c>
      <c r="H1958" s="649">
        <v>1.01</v>
      </c>
      <c r="I1958" s="649">
        <v>10.655</v>
      </c>
      <c r="J1958" s="649">
        <v>16.01</v>
      </c>
      <c r="K1958" s="649">
        <v>-0.998</v>
      </c>
      <c r="L1958" s="649">
        <v>-1.0</v>
      </c>
      <c r="M1958" s="649">
        <v>-1.0</v>
      </c>
      <c r="N1958" s="649">
        <v>-1.0</v>
      </c>
      <c r="O1958" s="649">
        <v>1.0</v>
      </c>
      <c r="P1958" s="649">
        <v>-1.0</v>
      </c>
      <c r="Q1958" s="649">
        <v>-1.0</v>
      </c>
      <c r="R1958" s="649">
        <v>1.0</v>
      </c>
      <c r="S1958" s="649">
        <v>-1.0</v>
      </c>
      <c r="T1958" s="649">
        <v>15.942</v>
      </c>
      <c r="U1958" s="649">
        <v>16.154</v>
      </c>
      <c r="V1958" s="649">
        <v>16.308</v>
      </c>
    </row>
    <row r="1959">
      <c r="A1959" s="649">
        <v>4662.0</v>
      </c>
      <c r="B1959" s="649">
        <v>0.0</v>
      </c>
      <c r="C1959" s="649">
        <v>10.538</v>
      </c>
      <c r="D1959" s="649">
        <v>2.416</v>
      </c>
      <c r="E1959" s="649">
        <v>26.86</v>
      </c>
      <c r="F1959" s="649">
        <v>7.5</v>
      </c>
      <c r="G1959" s="649">
        <v>1.958</v>
      </c>
      <c r="H1959" s="649">
        <v>1.01</v>
      </c>
      <c r="I1959" s="649">
        <v>10.589</v>
      </c>
      <c r="J1959" s="649">
        <v>19.041</v>
      </c>
      <c r="K1959" s="649">
        <v>-0.998</v>
      </c>
      <c r="L1959" s="649">
        <v>-1.0</v>
      </c>
      <c r="M1959" s="649">
        <v>-1.0</v>
      </c>
      <c r="N1959" s="649">
        <v>-1.0</v>
      </c>
      <c r="O1959" s="649">
        <v>1.0</v>
      </c>
      <c r="P1959" s="649">
        <v>-1.0</v>
      </c>
      <c r="Q1959" s="649">
        <v>-1.0</v>
      </c>
      <c r="R1959" s="649">
        <v>1.0</v>
      </c>
      <c r="S1959" s="649">
        <v>-1.0</v>
      </c>
      <c r="T1959" s="649">
        <v>18.892</v>
      </c>
      <c r="U1959" s="649">
        <v>19.159</v>
      </c>
      <c r="V1959" s="649">
        <v>19.195</v>
      </c>
    </row>
    <row r="1960">
      <c r="A1960" s="649">
        <v>4663.0</v>
      </c>
      <c r="B1960" s="649">
        <v>0.0</v>
      </c>
      <c r="C1960" s="649">
        <v>10.538</v>
      </c>
      <c r="D1960" s="649">
        <v>2.416</v>
      </c>
      <c r="E1960" s="649">
        <v>26.86</v>
      </c>
      <c r="F1960" s="649">
        <v>7.5</v>
      </c>
      <c r="G1960" s="649">
        <v>1.939</v>
      </c>
      <c r="H1960" s="649">
        <v>1.01</v>
      </c>
      <c r="I1960" s="649">
        <v>10.427</v>
      </c>
      <c r="J1960" s="649">
        <v>19.694</v>
      </c>
      <c r="K1960" s="649">
        <v>-0.998</v>
      </c>
      <c r="L1960" s="649">
        <v>-1.0</v>
      </c>
      <c r="M1960" s="649">
        <v>-1.0</v>
      </c>
      <c r="N1960" s="649">
        <v>-1.0</v>
      </c>
      <c r="O1960" s="649">
        <v>1.0</v>
      </c>
      <c r="P1960" s="649">
        <v>-1.0</v>
      </c>
      <c r="Q1960" s="649">
        <v>-1.0</v>
      </c>
      <c r="R1960" s="649">
        <v>1.0</v>
      </c>
      <c r="S1960" s="649">
        <v>-1.0</v>
      </c>
      <c r="T1960" s="649">
        <v>19.513</v>
      </c>
      <c r="U1960" s="649">
        <v>19.79</v>
      </c>
      <c r="V1960" s="649">
        <v>19.745</v>
      </c>
    </row>
    <row r="1961">
      <c r="A1961" s="649">
        <v>4664.0</v>
      </c>
      <c r="B1961" s="649">
        <v>0.0</v>
      </c>
      <c r="C1961" s="649">
        <v>10.538</v>
      </c>
      <c r="D1961" s="649">
        <v>2.416</v>
      </c>
      <c r="E1961" s="649">
        <v>26.86</v>
      </c>
      <c r="F1961" s="649">
        <v>7.5</v>
      </c>
      <c r="G1961" s="649">
        <v>1.631</v>
      </c>
      <c r="H1961" s="649">
        <v>26.98</v>
      </c>
      <c r="I1961" s="649">
        <v>6.683</v>
      </c>
      <c r="J1961" s="649">
        <v>9.113</v>
      </c>
      <c r="K1961" s="649">
        <v>-0.998</v>
      </c>
      <c r="L1961" s="649">
        <v>-1.0</v>
      </c>
      <c r="M1961" s="649">
        <v>-1.0</v>
      </c>
      <c r="N1961" s="649">
        <v>-1.0</v>
      </c>
      <c r="O1961" s="649">
        <v>1.0</v>
      </c>
      <c r="P1961" s="649">
        <v>-1.0</v>
      </c>
      <c r="Q1961" s="649">
        <v>-1.0</v>
      </c>
      <c r="R1961" s="649">
        <v>1.0</v>
      </c>
      <c r="S1961" s="649">
        <v>-1.0</v>
      </c>
      <c r="T1961" s="649">
        <v>9.109</v>
      </c>
      <c r="U1961" s="649">
        <v>9.236</v>
      </c>
      <c r="V1961" s="649">
        <v>9.367</v>
      </c>
    </row>
    <row r="1962">
      <c r="A1962" s="649">
        <v>4665.0</v>
      </c>
      <c r="B1962" s="649">
        <v>0.0</v>
      </c>
      <c r="C1962" s="649">
        <v>10.538</v>
      </c>
      <c r="D1962" s="649">
        <v>2.416</v>
      </c>
      <c r="E1962" s="649">
        <v>26.86</v>
      </c>
      <c r="F1962" s="649">
        <v>7.5</v>
      </c>
      <c r="G1962" s="649">
        <v>1.328</v>
      </c>
      <c r="H1962" s="649">
        <v>26.98</v>
      </c>
      <c r="I1962" s="649">
        <v>5.381</v>
      </c>
      <c r="J1962" s="649">
        <v>6.531</v>
      </c>
      <c r="K1962" s="649">
        <v>-0.998</v>
      </c>
      <c r="L1962" s="649">
        <v>-1.0</v>
      </c>
      <c r="M1962" s="649">
        <v>-1.0</v>
      </c>
      <c r="N1962" s="649">
        <v>-1.0</v>
      </c>
      <c r="O1962" s="649">
        <v>1.0</v>
      </c>
      <c r="P1962" s="649">
        <v>-1.0</v>
      </c>
      <c r="Q1962" s="649">
        <v>-1.0</v>
      </c>
      <c r="R1962" s="649">
        <v>1.0</v>
      </c>
      <c r="S1962" s="649">
        <v>-1.0</v>
      </c>
      <c r="T1962" s="649">
        <v>6.52</v>
      </c>
      <c r="U1962" s="649">
        <v>6.611</v>
      </c>
      <c r="V1962" s="649">
        <v>6.641</v>
      </c>
    </row>
    <row r="1963">
      <c r="A1963" s="649">
        <v>4666.0</v>
      </c>
      <c r="B1963" s="649">
        <v>0.0</v>
      </c>
      <c r="C1963" s="649">
        <v>10.538</v>
      </c>
      <c r="D1963" s="649">
        <v>2.416</v>
      </c>
      <c r="E1963" s="649">
        <v>26.86</v>
      </c>
      <c r="F1963" s="649">
        <v>7.5</v>
      </c>
      <c r="G1963" s="649">
        <v>1.867</v>
      </c>
      <c r="H1963" s="649">
        <v>2.01</v>
      </c>
      <c r="I1963" s="649">
        <v>5.846</v>
      </c>
      <c r="J1963" s="649">
        <v>9.968</v>
      </c>
      <c r="K1963" s="649">
        <v>-0.998</v>
      </c>
      <c r="L1963" s="649">
        <v>-1.0</v>
      </c>
      <c r="M1963" s="649">
        <v>-1.0</v>
      </c>
      <c r="N1963" s="649">
        <v>-1.0</v>
      </c>
      <c r="O1963" s="649">
        <v>1.0</v>
      </c>
      <c r="P1963" s="649">
        <v>-1.0</v>
      </c>
      <c r="Q1963" s="649">
        <v>-1.0</v>
      </c>
      <c r="R1963" s="649">
        <v>1.0</v>
      </c>
      <c r="S1963" s="649">
        <v>-1.0</v>
      </c>
      <c r="T1963" s="649">
        <v>9.951</v>
      </c>
      <c r="U1963" s="649">
        <v>10.091</v>
      </c>
      <c r="V1963" s="649">
        <v>10.13</v>
      </c>
    </row>
    <row r="1964">
      <c r="A1964" s="649">
        <v>4667.0</v>
      </c>
      <c r="B1964" s="649">
        <v>0.0</v>
      </c>
      <c r="C1964" s="649">
        <v>10.538</v>
      </c>
      <c r="D1964" s="649">
        <v>2.416</v>
      </c>
      <c r="E1964" s="649">
        <v>26.86</v>
      </c>
      <c r="F1964" s="649">
        <v>7.5</v>
      </c>
      <c r="G1964" s="649">
        <v>2.052</v>
      </c>
      <c r="H1964" s="649">
        <v>2.01</v>
      </c>
      <c r="I1964" s="649">
        <v>7.802</v>
      </c>
      <c r="J1964" s="649">
        <v>12.969</v>
      </c>
      <c r="K1964" s="649">
        <v>-0.998</v>
      </c>
      <c r="L1964" s="649">
        <v>-1.0</v>
      </c>
      <c r="M1964" s="649">
        <v>-1.0</v>
      </c>
      <c r="N1964" s="649">
        <v>-1.0</v>
      </c>
      <c r="O1964" s="649">
        <v>1.0</v>
      </c>
      <c r="P1964" s="649">
        <v>-1.0</v>
      </c>
      <c r="Q1964" s="649">
        <v>-1.0</v>
      </c>
      <c r="R1964" s="649">
        <v>1.0</v>
      </c>
      <c r="S1964" s="649">
        <v>-1.0</v>
      </c>
      <c r="T1964" s="649">
        <v>12.952</v>
      </c>
      <c r="U1964" s="649">
        <v>13.142</v>
      </c>
      <c r="V1964" s="649">
        <v>13.333</v>
      </c>
    </row>
    <row r="1965">
      <c r="A1965" s="649">
        <v>4668.0</v>
      </c>
      <c r="B1965" s="649">
        <v>0.0</v>
      </c>
      <c r="C1965" s="649">
        <v>10.538</v>
      </c>
      <c r="D1965" s="649">
        <v>2.416</v>
      </c>
      <c r="E1965" s="649">
        <v>26.86</v>
      </c>
      <c r="F1965" s="649">
        <v>7.5</v>
      </c>
      <c r="G1965" s="649">
        <v>1.993</v>
      </c>
      <c r="H1965" s="649">
        <v>2.01</v>
      </c>
      <c r="I1965" s="649">
        <v>7.797</v>
      </c>
      <c r="J1965" s="649">
        <v>14.277</v>
      </c>
      <c r="K1965" s="649">
        <v>-0.998</v>
      </c>
      <c r="L1965" s="649">
        <v>-1.0</v>
      </c>
      <c r="M1965" s="649">
        <v>-1.0</v>
      </c>
      <c r="N1965" s="649">
        <v>-1.0</v>
      </c>
      <c r="O1965" s="649">
        <v>1.0</v>
      </c>
      <c r="P1965" s="649">
        <v>-1.0</v>
      </c>
      <c r="Q1965" s="649">
        <v>-1.0</v>
      </c>
      <c r="R1965" s="649">
        <v>1.0</v>
      </c>
      <c r="S1965" s="649">
        <v>-1.0</v>
      </c>
      <c r="T1965" s="649">
        <v>14.199</v>
      </c>
      <c r="U1965" s="649">
        <v>14.399</v>
      </c>
      <c r="V1965" s="649">
        <v>14.434</v>
      </c>
    </row>
    <row r="1966">
      <c r="A1966" s="649">
        <v>4669.0</v>
      </c>
      <c r="B1966" s="649">
        <v>0.0</v>
      </c>
      <c r="C1966" s="649">
        <v>10.538</v>
      </c>
      <c r="D1966" s="649">
        <v>2.416</v>
      </c>
      <c r="E1966" s="649">
        <v>26.86</v>
      </c>
      <c r="F1966" s="649">
        <v>7.5</v>
      </c>
      <c r="G1966" s="649">
        <v>2.356</v>
      </c>
      <c r="H1966" s="649">
        <v>2.01</v>
      </c>
      <c r="I1966" s="649">
        <v>7.931</v>
      </c>
      <c r="J1966" s="649">
        <v>12.777</v>
      </c>
      <c r="K1966" s="649">
        <v>-0.998</v>
      </c>
      <c r="L1966" s="649">
        <v>-1.0</v>
      </c>
      <c r="M1966" s="649">
        <v>-1.0</v>
      </c>
      <c r="N1966" s="649">
        <v>-1.0</v>
      </c>
      <c r="O1966" s="649">
        <v>1.0</v>
      </c>
      <c r="P1966" s="649">
        <v>-1.0</v>
      </c>
      <c r="Q1966" s="649">
        <v>-1.0</v>
      </c>
      <c r="R1966" s="649">
        <v>1.0</v>
      </c>
      <c r="S1966" s="649">
        <v>-1.0</v>
      </c>
      <c r="T1966" s="649">
        <v>12.855</v>
      </c>
      <c r="U1966" s="649">
        <v>13.025</v>
      </c>
      <c r="V1966" s="649">
        <v>13.463</v>
      </c>
    </row>
    <row r="1967">
      <c r="A1967" s="649">
        <v>4670.0</v>
      </c>
      <c r="B1967" s="649">
        <v>0.0</v>
      </c>
      <c r="C1967" s="649">
        <v>10.538</v>
      </c>
      <c r="D1967" s="649">
        <v>2.416</v>
      </c>
      <c r="E1967" s="649">
        <v>26.86</v>
      </c>
      <c r="F1967" s="649">
        <v>7.5</v>
      </c>
      <c r="G1967" s="649">
        <v>1.917</v>
      </c>
      <c r="H1967" s="649">
        <v>2.01</v>
      </c>
      <c r="I1967" s="649">
        <v>7.8</v>
      </c>
      <c r="J1967" s="649">
        <v>13.965</v>
      </c>
      <c r="K1967" s="649">
        <v>-0.998</v>
      </c>
      <c r="L1967" s="649">
        <v>-1.0</v>
      </c>
      <c r="M1967" s="649">
        <v>-1.0</v>
      </c>
      <c r="N1967" s="649">
        <v>-1.0</v>
      </c>
      <c r="O1967" s="649">
        <v>1.0</v>
      </c>
      <c r="P1967" s="649">
        <v>-1.0</v>
      </c>
      <c r="Q1967" s="649">
        <v>-1.0</v>
      </c>
      <c r="R1967" s="649">
        <v>1.0</v>
      </c>
      <c r="S1967" s="649">
        <v>-1.0</v>
      </c>
      <c r="T1967" s="649">
        <v>13.871</v>
      </c>
      <c r="U1967" s="649">
        <v>14.067</v>
      </c>
      <c r="V1967" s="649">
        <v>14.088</v>
      </c>
    </row>
    <row r="1968">
      <c r="A1968" s="649">
        <v>4671.0</v>
      </c>
      <c r="B1968" s="649">
        <v>0.0</v>
      </c>
      <c r="C1968" s="649">
        <v>10.538</v>
      </c>
      <c r="D1968" s="649">
        <v>2.416</v>
      </c>
      <c r="E1968" s="649">
        <v>26.86</v>
      </c>
      <c r="F1968" s="649">
        <v>7.5</v>
      </c>
      <c r="G1968" s="649">
        <v>1.98</v>
      </c>
      <c r="H1968" s="649">
        <v>2.01</v>
      </c>
      <c r="I1968" s="649">
        <v>7.888</v>
      </c>
      <c r="J1968" s="649">
        <v>14.394</v>
      </c>
      <c r="K1968" s="649">
        <v>-0.998</v>
      </c>
      <c r="L1968" s="649">
        <v>-1.0</v>
      </c>
      <c r="M1968" s="649">
        <v>-1.0</v>
      </c>
      <c r="N1968" s="649">
        <v>-1.0</v>
      </c>
      <c r="O1968" s="649">
        <v>1.0</v>
      </c>
      <c r="P1968" s="649">
        <v>-1.0</v>
      </c>
      <c r="Q1968" s="649">
        <v>-1.0</v>
      </c>
      <c r="R1968" s="649">
        <v>1.0</v>
      </c>
      <c r="S1968" s="649">
        <v>-1.0</v>
      </c>
      <c r="T1968" s="649">
        <v>14.304</v>
      </c>
      <c r="U1968" s="649">
        <v>14.507</v>
      </c>
      <c r="V1968" s="649">
        <v>14.543</v>
      </c>
    </row>
    <row r="1969">
      <c r="A1969" s="649">
        <v>4672.0</v>
      </c>
      <c r="B1969" s="649">
        <v>0.0</v>
      </c>
      <c r="C1969" s="649">
        <v>10.538</v>
      </c>
      <c r="D1969" s="649">
        <v>2.416</v>
      </c>
      <c r="E1969" s="649">
        <v>26.86</v>
      </c>
      <c r="F1969" s="649">
        <v>7.5</v>
      </c>
      <c r="G1969" s="649">
        <v>1.851</v>
      </c>
      <c r="H1969" s="649">
        <v>2.01</v>
      </c>
      <c r="I1969" s="649">
        <v>7.896</v>
      </c>
      <c r="J1969" s="649">
        <v>13.116</v>
      </c>
      <c r="K1969" s="649">
        <v>-0.998</v>
      </c>
      <c r="L1969" s="649">
        <v>-1.0</v>
      </c>
      <c r="M1969" s="649">
        <v>-1.0</v>
      </c>
      <c r="N1969" s="649">
        <v>-1.0</v>
      </c>
      <c r="O1969" s="649">
        <v>1.0</v>
      </c>
      <c r="P1969" s="649">
        <v>-1.0</v>
      </c>
      <c r="Q1969" s="649">
        <v>-1.0</v>
      </c>
      <c r="R1969" s="649">
        <v>1.0</v>
      </c>
      <c r="S1969" s="649">
        <v>-1.0</v>
      </c>
      <c r="T1969" s="649">
        <v>13.058</v>
      </c>
      <c r="U1969" s="649">
        <v>13.232</v>
      </c>
      <c r="V1969" s="649">
        <v>13.295</v>
      </c>
    </row>
    <row r="1970">
      <c r="A1970" s="649">
        <v>4673.0</v>
      </c>
      <c r="B1970" s="649">
        <v>0.0</v>
      </c>
      <c r="C1970" s="649">
        <v>10.538</v>
      </c>
      <c r="D1970" s="649">
        <v>2.416</v>
      </c>
      <c r="E1970" s="649">
        <v>26.86</v>
      </c>
      <c r="F1970" s="649">
        <v>7.5</v>
      </c>
      <c r="G1970" s="649">
        <v>1.346</v>
      </c>
      <c r="H1970" s="649">
        <v>2.01</v>
      </c>
      <c r="I1970" s="649">
        <v>7.685</v>
      </c>
      <c r="J1970" s="649">
        <v>5.602</v>
      </c>
      <c r="K1970" s="649">
        <v>-0.998</v>
      </c>
      <c r="L1970" s="649">
        <v>-1.0</v>
      </c>
      <c r="M1970" s="649">
        <v>-1.0</v>
      </c>
      <c r="N1970" s="649">
        <v>-1.0</v>
      </c>
      <c r="O1970" s="649">
        <v>1.0</v>
      </c>
      <c r="P1970" s="649">
        <v>-1.0</v>
      </c>
      <c r="Q1970" s="649">
        <v>-1.0</v>
      </c>
      <c r="R1970" s="649">
        <v>1.0</v>
      </c>
      <c r="S1970" s="649">
        <v>-1.0</v>
      </c>
      <c r="T1970" s="649">
        <v>5.702</v>
      </c>
      <c r="U1970" s="649">
        <v>5.78</v>
      </c>
      <c r="V1970" s="649">
        <v>6.171</v>
      </c>
    </row>
    <row r="1971">
      <c r="A1971" s="649">
        <v>4674.0</v>
      </c>
      <c r="B1971" s="649">
        <v>0.0</v>
      </c>
      <c r="C1971" s="649">
        <v>10.538</v>
      </c>
      <c r="D1971" s="649">
        <v>2.416</v>
      </c>
      <c r="E1971" s="649">
        <v>26.86</v>
      </c>
      <c r="F1971" s="649">
        <v>7.5</v>
      </c>
      <c r="G1971" s="649">
        <v>1.285</v>
      </c>
      <c r="H1971" s="649">
        <v>2.01</v>
      </c>
      <c r="I1971" s="649">
        <v>8.046</v>
      </c>
      <c r="J1971" s="649">
        <v>10.335</v>
      </c>
      <c r="K1971" s="649">
        <v>-0.998</v>
      </c>
      <c r="L1971" s="649">
        <v>-1.0</v>
      </c>
      <c r="M1971" s="649">
        <v>-1.0</v>
      </c>
      <c r="N1971" s="649">
        <v>-1.0</v>
      </c>
      <c r="O1971" s="649">
        <v>1.0</v>
      </c>
      <c r="P1971" s="649">
        <v>-1.0</v>
      </c>
      <c r="Q1971" s="649">
        <v>-1.0</v>
      </c>
      <c r="R1971" s="649">
        <v>1.0</v>
      </c>
      <c r="S1971" s="649">
        <v>-1.0</v>
      </c>
      <c r="T1971" s="649">
        <v>10.243</v>
      </c>
      <c r="U1971" s="649">
        <v>10.385</v>
      </c>
      <c r="V1971" s="649">
        <v>10.335</v>
      </c>
    </row>
    <row r="1972">
      <c r="A1972" s="649">
        <v>4675.0</v>
      </c>
      <c r="B1972" s="649">
        <v>0.0</v>
      </c>
      <c r="C1972" s="649">
        <v>10.538</v>
      </c>
      <c r="D1972" s="649">
        <v>2.416</v>
      </c>
      <c r="E1972" s="649">
        <v>26.86</v>
      </c>
      <c r="F1972" s="649">
        <v>7.5</v>
      </c>
      <c r="G1972" s="649">
        <v>2.086</v>
      </c>
      <c r="H1972" s="649">
        <v>2.01</v>
      </c>
      <c r="I1972" s="649">
        <v>7.9</v>
      </c>
      <c r="J1972" s="649">
        <v>15.374</v>
      </c>
      <c r="K1972" s="649">
        <v>-0.998</v>
      </c>
      <c r="L1972" s="649">
        <v>-1.0</v>
      </c>
      <c r="M1972" s="649">
        <v>-1.0</v>
      </c>
      <c r="N1972" s="649">
        <v>-1.0</v>
      </c>
      <c r="O1972" s="649">
        <v>1.0</v>
      </c>
      <c r="P1972" s="649">
        <v>-1.0</v>
      </c>
      <c r="Q1972" s="649">
        <v>-1.0</v>
      </c>
      <c r="R1972" s="649">
        <v>1.0</v>
      </c>
      <c r="S1972" s="649">
        <v>-1.0</v>
      </c>
      <c r="T1972" s="649">
        <v>15.276</v>
      </c>
      <c r="U1972" s="649">
        <v>15.484</v>
      </c>
      <c r="V1972" s="649">
        <v>15.506</v>
      </c>
    </row>
    <row r="1973">
      <c r="A1973" s="649">
        <v>4676.0</v>
      </c>
      <c r="B1973" s="649">
        <v>0.0</v>
      </c>
      <c r="C1973" s="649">
        <v>10.538</v>
      </c>
      <c r="D1973" s="649">
        <v>2.416</v>
      </c>
      <c r="E1973" s="649">
        <v>26.86</v>
      </c>
      <c r="F1973" s="649">
        <v>7.5</v>
      </c>
      <c r="G1973" s="649">
        <v>2.11</v>
      </c>
      <c r="H1973" s="649">
        <v>2.01</v>
      </c>
      <c r="I1973" s="649">
        <v>7.927</v>
      </c>
      <c r="J1973" s="649">
        <v>16.073</v>
      </c>
      <c r="K1973" s="649">
        <v>-0.998</v>
      </c>
      <c r="L1973" s="649">
        <v>-1.0</v>
      </c>
      <c r="M1973" s="649">
        <v>-1.0</v>
      </c>
      <c r="N1973" s="649">
        <v>-1.0</v>
      </c>
      <c r="O1973" s="649">
        <v>1.0</v>
      </c>
      <c r="P1973" s="649">
        <v>-1.0</v>
      </c>
      <c r="Q1973" s="649">
        <v>-1.0</v>
      </c>
      <c r="R1973" s="649">
        <v>1.0</v>
      </c>
      <c r="S1973" s="649">
        <v>-1.0</v>
      </c>
      <c r="T1973" s="649">
        <v>16.078</v>
      </c>
      <c r="U1973" s="649">
        <v>16.175</v>
      </c>
      <c r="V1973" s="649">
        <v>16.156</v>
      </c>
    </row>
    <row r="1974">
      <c r="A1974" s="649">
        <v>4677.0</v>
      </c>
      <c r="B1974" s="649">
        <v>0.0</v>
      </c>
      <c r="C1974" s="649">
        <v>10.538</v>
      </c>
      <c r="D1974" s="649">
        <v>2.416</v>
      </c>
      <c r="E1974" s="649">
        <v>26.86</v>
      </c>
      <c r="F1974" s="649">
        <v>7.5</v>
      </c>
      <c r="G1974" s="649">
        <v>2.118</v>
      </c>
      <c r="H1974" s="649">
        <v>2.01</v>
      </c>
      <c r="I1974" s="649">
        <v>7.941</v>
      </c>
      <c r="J1974" s="649">
        <v>16.503</v>
      </c>
      <c r="K1974" s="649">
        <v>-0.998</v>
      </c>
      <c r="L1974" s="649">
        <v>-1.0</v>
      </c>
      <c r="M1974" s="649">
        <v>-1.0</v>
      </c>
      <c r="N1974" s="649">
        <v>-1.0</v>
      </c>
      <c r="O1974" s="649">
        <v>1.0</v>
      </c>
      <c r="P1974" s="649">
        <v>-1.0</v>
      </c>
      <c r="Q1974" s="649">
        <v>-1.0</v>
      </c>
      <c r="R1974" s="649">
        <v>1.0</v>
      </c>
      <c r="S1974" s="649">
        <v>-1.0</v>
      </c>
      <c r="T1974" s="649">
        <v>16.473</v>
      </c>
      <c r="U1974" s="649">
        <v>16.594</v>
      </c>
      <c r="V1974" s="649">
        <v>16.544</v>
      </c>
    </row>
    <row r="1975">
      <c r="A1975" s="649">
        <v>4678.0</v>
      </c>
      <c r="B1975" s="649">
        <v>0.0</v>
      </c>
      <c r="C1975" s="649">
        <v>10.538</v>
      </c>
      <c r="D1975" s="649">
        <v>2.416</v>
      </c>
      <c r="E1975" s="649">
        <v>26.86</v>
      </c>
      <c r="F1975" s="649">
        <v>7.5</v>
      </c>
      <c r="G1975" s="649">
        <v>2.138</v>
      </c>
      <c r="H1975" s="649">
        <v>2.01</v>
      </c>
      <c r="I1975" s="649">
        <v>7.835</v>
      </c>
      <c r="J1975" s="649">
        <v>15.15</v>
      </c>
      <c r="K1975" s="649">
        <v>-0.998</v>
      </c>
      <c r="L1975" s="649">
        <v>-1.0</v>
      </c>
      <c r="M1975" s="649">
        <v>-1.0</v>
      </c>
      <c r="N1975" s="649">
        <v>-1.0</v>
      </c>
      <c r="O1975" s="649">
        <v>1.0</v>
      </c>
      <c r="P1975" s="649">
        <v>-1.0</v>
      </c>
      <c r="Q1975" s="649">
        <v>-1.0</v>
      </c>
      <c r="R1975" s="649">
        <v>1.0</v>
      </c>
      <c r="S1975" s="649">
        <v>-1.0</v>
      </c>
      <c r="T1975" s="649">
        <v>15.095</v>
      </c>
      <c r="U1975" s="649">
        <v>15.288</v>
      </c>
      <c r="V1975" s="649">
        <v>15.35</v>
      </c>
    </row>
    <row r="1976">
      <c r="A1976" s="649">
        <v>4679.0</v>
      </c>
      <c r="B1976" s="649">
        <v>0.0</v>
      </c>
      <c r="C1976" s="649">
        <v>10.538</v>
      </c>
      <c r="D1976" s="649">
        <v>2.416</v>
      </c>
      <c r="E1976" s="649">
        <v>26.86</v>
      </c>
      <c r="F1976" s="649">
        <v>7.5</v>
      </c>
      <c r="G1976" s="649">
        <v>1.239</v>
      </c>
      <c r="H1976" s="649">
        <v>2.01</v>
      </c>
      <c r="I1976" s="649">
        <v>6.026</v>
      </c>
      <c r="J1976" s="649">
        <v>7.323</v>
      </c>
      <c r="K1976" s="649">
        <v>-0.998</v>
      </c>
      <c r="L1976" s="649">
        <v>-1.0</v>
      </c>
      <c r="M1976" s="649">
        <v>-1.0</v>
      </c>
      <c r="N1976" s="649">
        <v>-1.0</v>
      </c>
      <c r="O1976" s="649">
        <v>1.0</v>
      </c>
      <c r="P1976" s="649">
        <v>-1.0</v>
      </c>
      <c r="Q1976" s="649">
        <v>-1.0</v>
      </c>
      <c r="R1976" s="649">
        <v>1.0</v>
      </c>
      <c r="S1976" s="649">
        <v>-1.0</v>
      </c>
      <c r="T1976" s="649">
        <v>7.283</v>
      </c>
      <c r="U1976" s="649">
        <v>7.378</v>
      </c>
      <c r="V1976" s="649">
        <v>7.347</v>
      </c>
    </row>
    <row r="1977">
      <c r="A1977" s="649">
        <v>4680.0</v>
      </c>
      <c r="B1977" s="649">
        <v>0.0</v>
      </c>
      <c r="C1977" s="649">
        <v>10.538</v>
      </c>
      <c r="D1977" s="649">
        <v>2.416</v>
      </c>
      <c r="E1977" s="649">
        <v>26.86</v>
      </c>
      <c r="F1977" s="649">
        <v>7.5</v>
      </c>
      <c r="G1977" s="649">
        <v>1.262</v>
      </c>
      <c r="H1977" s="649">
        <v>2.01</v>
      </c>
      <c r="I1977" s="649">
        <v>4.055</v>
      </c>
      <c r="J1977" s="649">
        <v>4.848</v>
      </c>
      <c r="K1977" s="649">
        <v>-0.998</v>
      </c>
      <c r="L1977" s="649">
        <v>-1.0</v>
      </c>
      <c r="M1977" s="649">
        <v>-1.0</v>
      </c>
      <c r="N1977" s="649">
        <v>-1.0</v>
      </c>
      <c r="O1977" s="649">
        <v>1.0</v>
      </c>
      <c r="P1977" s="649">
        <v>-1.0</v>
      </c>
      <c r="Q1977" s="649">
        <v>-1.0</v>
      </c>
      <c r="R1977" s="649">
        <v>1.0</v>
      </c>
      <c r="S1977" s="649">
        <v>-1.0</v>
      </c>
      <c r="T1977" s="649">
        <v>4.83</v>
      </c>
      <c r="U1977" s="649">
        <v>4.893</v>
      </c>
      <c r="V1977" s="649">
        <v>4.911</v>
      </c>
    </row>
    <row r="1978">
      <c r="A1978" s="649">
        <v>4682.0</v>
      </c>
      <c r="B1978" s="649">
        <v>0.0</v>
      </c>
      <c r="C1978" s="649">
        <v>10.538</v>
      </c>
      <c r="D1978" s="649">
        <v>2.416</v>
      </c>
      <c r="E1978" s="649">
        <v>26.86</v>
      </c>
      <c r="F1978" s="649">
        <v>7.5</v>
      </c>
      <c r="G1978" s="649">
        <v>0.979</v>
      </c>
      <c r="H1978" s="649">
        <v>2.01</v>
      </c>
      <c r="I1978" s="649">
        <v>7.869</v>
      </c>
      <c r="J1978" s="649">
        <v>7.463</v>
      </c>
      <c r="K1978" s="649">
        <v>-0.998</v>
      </c>
      <c r="L1978" s="649">
        <v>-1.0</v>
      </c>
      <c r="M1978" s="649">
        <v>-1.0</v>
      </c>
      <c r="N1978" s="649">
        <v>-1.0</v>
      </c>
      <c r="O1978" s="649">
        <v>2.0</v>
      </c>
      <c r="P1978" s="649">
        <v>-1.0</v>
      </c>
      <c r="Q1978" s="649">
        <v>-1.0</v>
      </c>
      <c r="R1978" s="649">
        <v>1.0</v>
      </c>
      <c r="S1978" s="649">
        <v>-1.0</v>
      </c>
      <c r="T1978" s="649">
        <v>7.41</v>
      </c>
      <c r="U1978" s="649">
        <v>7.51</v>
      </c>
      <c r="V1978" s="649">
        <v>7.494</v>
      </c>
    </row>
    <row r="1979">
      <c r="A1979" s="649">
        <v>4684.0</v>
      </c>
      <c r="B1979" s="649">
        <v>0.0</v>
      </c>
      <c r="C1979" s="649">
        <v>10.538</v>
      </c>
      <c r="D1979" s="649">
        <v>2.416</v>
      </c>
      <c r="E1979" s="649">
        <v>26.86</v>
      </c>
      <c r="F1979" s="649">
        <v>7.5</v>
      </c>
      <c r="G1979" s="649">
        <v>1.255</v>
      </c>
      <c r="H1979" s="649">
        <v>2.01</v>
      </c>
      <c r="I1979" s="649">
        <v>7.902</v>
      </c>
      <c r="J1979" s="649">
        <v>9.558</v>
      </c>
      <c r="K1979" s="649">
        <v>-0.998</v>
      </c>
      <c r="L1979" s="649">
        <v>-1.0</v>
      </c>
      <c r="M1979" s="649">
        <v>-1.0</v>
      </c>
      <c r="N1979" s="649">
        <v>2.0</v>
      </c>
      <c r="O1979" s="649">
        <v>-1.0</v>
      </c>
      <c r="P1979" s="649">
        <v>-1.0</v>
      </c>
      <c r="Q1979" s="649">
        <v>-1.0</v>
      </c>
      <c r="R1979" s="649">
        <v>1.0</v>
      </c>
      <c r="S1979" s="649">
        <v>-1.0</v>
      </c>
      <c r="T1979" s="649">
        <v>9.492</v>
      </c>
      <c r="U1979" s="649">
        <v>9.619</v>
      </c>
      <c r="V1979" s="649">
        <v>9.602</v>
      </c>
    </row>
    <row r="1980">
      <c r="A1980" s="649">
        <v>4686.0</v>
      </c>
      <c r="B1980" s="649">
        <v>0.0</v>
      </c>
      <c r="C1980" s="649">
        <v>10.538</v>
      </c>
      <c r="D1980" s="649">
        <v>2.416</v>
      </c>
      <c r="E1980" s="649">
        <v>26.86</v>
      </c>
      <c r="F1980" s="649">
        <v>7.5</v>
      </c>
      <c r="G1980" s="649">
        <v>1.824</v>
      </c>
      <c r="H1980" s="649">
        <v>1.01</v>
      </c>
      <c r="I1980" s="649">
        <v>11.713</v>
      </c>
      <c r="J1980" s="649">
        <v>20.546</v>
      </c>
      <c r="K1980" s="649">
        <v>-0.998</v>
      </c>
      <c r="L1980" s="649">
        <v>-1.0</v>
      </c>
      <c r="M1980" s="649">
        <v>-1.0</v>
      </c>
      <c r="N1980" s="649">
        <v>-1.0</v>
      </c>
      <c r="O1980" s="649">
        <v>1.0</v>
      </c>
      <c r="P1980" s="649">
        <v>-1.0</v>
      </c>
      <c r="Q1980" s="649">
        <v>-1.0</v>
      </c>
      <c r="R1980" s="649">
        <v>1.0</v>
      </c>
      <c r="S1980" s="649">
        <v>-1.0</v>
      </c>
      <c r="T1980" s="649">
        <v>20.344</v>
      </c>
      <c r="U1980" s="649">
        <v>20.624</v>
      </c>
      <c r="V1980" s="649">
        <v>20.613</v>
      </c>
    </row>
    <row r="1981">
      <c r="A1981" s="649">
        <v>4687.0</v>
      </c>
      <c r="B1981" s="649">
        <v>0.0</v>
      </c>
      <c r="C1981" s="649">
        <v>10.538</v>
      </c>
      <c r="D1981" s="649">
        <v>2.416</v>
      </c>
      <c r="E1981" s="649">
        <v>26.86</v>
      </c>
      <c r="F1981" s="649">
        <v>7.5</v>
      </c>
      <c r="G1981" s="649">
        <v>1.858</v>
      </c>
      <c r="H1981" s="649">
        <v>1.01</v>
      </c>
      <c r="I1981" s="649">
        <v>11.615</v>
      </c>
      <c r="J1981" s="649">
        <v>20.669</v>
      </c>
      <c r="K1981" s="649">
        <v>-0.998</v>
      </c>
      <c r="L1981" s="649">
        <v>-1.0</v>
      </c>
      <c r="M1981" s="649">
        <v>-1.0</v>
      </c>
      <c r="N1981" s="649">
        <v>-1.0</v>
      </c>
      <c r="O1981" s="649">
        <v>1.0</v>
      </c>
      <c r="P1981" s="649">
        <v>-1.0</v>
      </c>
      <c r="Q1981" s="649">
        <v>-1.0</v>
      </c>
      <c r="R1981" s="649">
        <v>1.0</v>
      </c>
      <c r="S1981" s="649">
        <v>-1.0</v>
      </c>
      <c r="T1981" s="649">
        <v>20.47</v>
      </c>
      <c r="U1981" s="649">
        <v>20.756</v>
      </c>
      <c r="V1981" s="649">
        <v>20.747</v>
      </c>
    </row>
    <row r="1982">
      <c r="A1982" s="649">
        <v>4688.0</v>
      </c>
      <c r="B1982" s="649">
        <v>0.0</v>
      </c>
      <c r="C1982" s="649">
        <v>10.538</v>
      </c>
      <c r="D1982" s="649">
        <v>2.416</v>
      </c>
      <c r="E1982" s="649">
        <v>26.86</v>
      </c>
      <c r="F1982" s="649">
        <v>7.5</v>
      </c>
      <c r="G1982" s="649">
        <v>1.822</v>
      </c>
      <c r="H1982" s="649">
        <v>1.01</v>
      </c>
      <c r="I1982" s="649">
        <v>11.662</v>
      </c>
      <c r="J1982" s="649">
        <v>17.122</v>
      </c>
      <c r="K1982" s="649">
        <v>-0.998</v>
      </c>
      <c r="L1982" s="649">
        <v>-1.0</v>
      </c>
      <c r="M1982" s="649">
        <v>-1.0</v>
      </c>
      <c r="N1982" s="649">
        <v>-1.0</v>
      </c>
      <c r="O1982" s="649">
        <v>1.0</v>
      </c>
      <c r="P1982" s="649">
        <v>-1.0</v>
      </c>
      <c r="Q1982" s="649">
        <v>-1.0</v>
      </c>
      <c r="R1982" s="649">
        <v>1.0</v>
      </c>
      <c r="S1982" s="649">
        <v>-1.0</v>
      </c>
      <c r="T1982" s="649">
        <v>17.031</v>
      </c>
      <c r="U1982" s="649">
        <v>17.268</v>
      </c>
      <c r="V1982" s="649">
        <v>17.449</v>
      </c>
    </row>
    <row r="1983">
      <c r="A1983" s="649">
        <v>4689.0</v>
      </c>
      <c r="B1983" s="649">
        <v>0.0</v>
      </c>
      <c r="C1983" s="649">
        <v>10.538</v>
      </c>
      <c r="D1983" s="649">
        <v>2.416</v>
      </c>
      <c r="E1983" s="649">
        <v>26.86</v>
      </c>
      <c r="F1983" s="649">
        <v>7.5</v>
      </c>
      <c r="G1983" s="649">
        <v>1.83</v>
      </c>
      <c r="H1983" s="649">
        <v>1.01</v>
      </c>
      <c r="I1983" s="649">
        <v>11.596</v>
      </c>
      <c r="J1983" s="649">
        <v>20.366</v>
      </c>
      <c r="K1983" s="649">
        <v>-0.998</v>
      </c>
      <c r="L1983" s="649">
        <v>-1.0</v>
      </c>
      <c r="M1983" s="649">
        <v>-1.0</v>
      </c>
      <c r="N1983" s="649">
        <v>-1.0</v>
      </c>
      <c r="O1983" s="649">
        <v>1.0</v>
      </c>
      <c r="P1983" s="649">
        <v>-1.0</v>
      </c>
      <c r="Q1983" s="649">
        <v>-1.0</v>
      </c>
      <c r="R1983" s="649">
        <v>1.0</v>
      </c>
      <c r="S1983" s="649">
        <v>-1.0</v>
      </c>
      <c r="T1983" s="649">
        <v>20.177</v>
      </c>
      <c r="U1983" s="649">
        <v>20.457</v>
      </c>
      <c r="V1983" s="649">
        <v>20.438</v>
      </c>
    </row>
    <row r="1984">
      <c r="A1984" s="649">
        <v>4690.0</v>
      </c>
      <c r="B1984" s="649">
        <v>0.0</v>
      </c>
      <c r="C1984" s="649">
        <v>10.538</v>
      </c>
      <c r="D1984" s="649">
        <v>2.416</v>
      </c>
      <c r="E1984" s="649">
        <v>26.86</v>
      </c>
      <c r="F1984" s="649">
        <v>7.5</v>
      </c>
      <c r="G1984" s="649">
        <v>1.864</v>
      </c>
      <c r="H1984" s="649">
        <v>1.01</v>
      </c>
      <c r="I1984" s="649">
        <v>11.534</v>
      </c>
      <c r="J1984" s="649">
        <v>20.113</v>
      </c>
      <c r="K1984" s="649">
        <v>-0.998</v>
      </c>
      <c r="L1984" s="649">
        <v>-1.0</v>
      </c>
      <c r="M1984" s="649">
        <v>-1.0</v>
      </c>
      <c r="N1984" s="649">
        <v>-1.0</v>
      </c>
      <c r="O1984" s="649">
        <v>1.0</v>
      </c>
      <c r="P1984" s="649">
        <v>-1.0</v>
      </c>
      <c r="Q1984" s="649">
        <v>-1.0</v>
      </c>
      <c r="R1984" s="649">
        <v>1.0</v>
      </c>
      <c r="S1984" s="649">
        <v>-1.0</v>
      </c>
      <c r="T1984" s="649">
        <v>19.945</v>
      </c>
      <c r="U1984" s="649">
        <v>20.221</v>
      </c>
      <c r="V1984" s="649">
        <v>20.231</v>
      </c>
    </row>
    <row r="1985">
      <c r="A1985" s="649">
        <v>4691.0</v>
      </c>
      <c r="B1985" s="649">
        <v>0.0</v>
      </c>
      <c r="C1985" s="649">
        <v>10.538</v>
      </c>
      <c r="D1985" s="649">
        <v>2.416</v>
      </c>
      <c r="E1985" s="649">
        <v>26.86</v>
      </c>
      <c r="F1985" s="649">
        <v>7.5</v>
      </c>
      <c r="G1985" s="649">
        <v>2.603</v>
      </c>
      <c r="H1985" s="649">
        <v>1.01</v>
      </c>
      <c r="I1985" s="649">
        <v>11.563</v>
      </c>
      <c r="J1985" s="649">
        <v>20.133</v>
      </c>
      <c r="K1985" s="649">
        <v>-0.998</v>
      </c>
      <c r="L1985" s="649">
        <v>-1.0</v>
      </c>
      <c r="M1985" s="649">
        <v>-1.0</v>
      </c>
      <c r="N1985" s="649">
        <v>-1.0</v>
      </c>
      <c r="O1985" s="649">
        <v>1.0</v>
      </c>
      <c r="P1985" s="649">
        <v>-1.0</v>
      </c>
      <c r="Q1985" s="649">
        <v>-1.0</v>
      </c>
      <c r="R1985" s="649">
        <v>1.0</v>
      </c>
      <c r="S1985" s="649">
        <v>-1.0</v>
      </c>
      <c r="T1985" s="649">
        <v>20.154</v>
      </c>
      <c r="U1985" s="649">
        <v>20.423</v>
      </c>
      <c r="V1985" s="649">
        <v>20.93</v>
      </c>
    </row>
    <row r="1986">
      <c r="A1986" s="649">
        <v>4692.0</v>
      </c>
      <c r="B1986" s="649">
        <v>0.0</v>
      </c>
      <c r="C1986" s="649">
        <v>10.538</v>
      </c>
      <c r="D1986" s="649">
        <v>2.416</v>
      </c>
      <c r="E1986" s="649">
        <v>26.86</v>
      </c>
      <c r="F1986" s="649">
        <v>7.5</v>
      </c>
      <c r="G1986" s="649">
        <v>1.841</v>
      </c>
      <c r="H1986" s="649">
        <v>1.01</v>
      </c>
      <c r="I1986" s="649">
        <v>11.662</v>
      </c>
      <c r="J1986" s="649">
        <v>20.666</v>
      </c>
      <c r="K1986" s="649">
        <v>-0.998</v>
      </c>
      <c r="L1986" s="649">
        <v>-1.0</v>
      </c>
      <c r="M1986" s="649">
        <v>-1.0</v>
      </c>
      <c r="N1986" s="649">
        <v>-1.0</v>
      </c>
      <c r="O1986" s="649">
        <v>1.0</v>
      </c>
      <c r="P1986" s="649">
        <v>-1.0</v>
      </c>
      <c r="Q1986" s="649">
        <v>-1.0</v>
      </c>
      <c r="R1986" s="649">
        <v>1.0</v>
      </c>
      <c r="S1986" s="649">
        <v>-1.0</v>
      </c>
      <c r="T1986" s="649">
        <v>20.48</v>
      </c>
      <c r="U1986" s="649">
        <v>20.768</v>
      </c>
      <c r="V1986" s="649">
        <v>20.735</v>
      </c>
    </row>
    <row r="1987">
      <c r="A1987" s="649">
        <v>4693.0</v>
      </c>
      <c r="B1987" s="649">
        <v>0.0</v>
      </c>
      <c r="C1987" s="649">
        <v>10.537</v>
      </c>
      <c r="D1987" s="649">
        <v>2.416</v>
      </c>
      <c r="E1987" s="649">
        <v>26.86</v>
      </c>
      <c r="F1987" s="649">
        <v>7.5</v>
      </c>
      <c r="G1987" s="649">
        <v>1.76</v>
      </c>
      <c r="H1987" s="649">
        <v>1.01</v>
      </c>
      <c r="I1987" s="649">
        <v>11.819</v>
      </c>
      <c r="J1987" s="649">
        <v>19.619</v>
      </c>
      <c r="K1987" s="649">
        <v>-0.998</v>
      </c>
      <c r="L1987" s="649">
        <v>-1.0</v>
      </c>
      <c r="M1987" s="649">
        <v>-1.0</v>
      </c>
      <c r="N1987" s="649">
        <v>-1.0</v>
      </c>
      <c r="O1987" s="649">
        <v>1.0</v>
      </c>
      <c r="P1987" s="649">
        <v>-1.0</v>
      </c>
      <c r="Q1987" s="649">
        <v>-1.0</v>
      </c>
      <c r="R1987" s="649">
        <v>1.0</v>
      </c>
      <c r="S1987" s="649">
        <v>-1.0</v>
      </c>
      <c r="T1987" s="649">
        <v>19.439</v>
      </c>
      <c r="U1987" s="649">
        <v>19.713</v>
      </c>
      <c r="V1987" s="649">
        <v>19.713</v>
      </c>
    </row>
    <row r="1988">
      <c r="A1988" s="649">
        <v>4694.0</v>
      </c>
      <c r="B1988" s="649">
        <v>0.0</v>
      </c>
      <c r="C1988" s="649">
        <v>10.537</v>
      </c>
      <c r="D1988" s="649">
        <v>2.416</v>
      </c>
      <c r="E1988" s="649">
        <v>26.86</v>
      </c>
      <c r="F1988" s="649">
        <v>7.5</v>
      </c>
      <c r="G1988" s="649">
        <v>1.208</v>
      </c>
      <c r="H1988" s="649">
        <v>1.01</v>
      </c>
      <c r="I1988" s="649">
        <v>7.857</v>
      </c>
      <c r="J1988" s="649">
        <v>9.066</v>
      </c>
      <c r="K1988" s="649">
        <v>-0.998</v>
      </c>
      <c r="L1988" s="649">
        <v>-1.0</v>
      </c>
      <c r="M1988" s="649">
        <v>-1.0</v>
      </c>
      <c r="N1988" s="649">
        <v>-1.0</v>
      </c>
      <c r="O1988" s="649">
        <v>1.0</v>
      </c>
      <c r="P1988" s="649">
        <v>-1.0</v>
      </c>
      <c r="Q1988" s="649">
        <v>-1.0</v>
      </c>
      <c r="R1988" s="649">
        <v>1.0</v>
      </c>
      <c r="S1988" s="649">
        <v>-1.0</v>
      </c>
      <c r="T1988" s="649">
        <v>9.007</v>
      </c>
      <c r="U1988" s="649">
        <v>9.131</v>
      </c>
      <c r="V1988" s="649">
        <v>9.121</v>
      </c>
    </row>
    <row r="1989">
      <c r="A1989" s="649">
        <v>4696.0</v>
      </c>
      <c r="B1989" s="649">
        <v>0.0</v>
      </c>
      <c r="C1989" s="649">
        <v>10.538</v>
      </c>
      <c r="D1989" s="649">
        <v>2.416</v>
      </c>
      <c r="E1989" s="649">
        <v>26.86</v>
      </c>
      <c r="F1989" s="649">
        <v>7.5</v>
      </c>
      <c r="G1989" s="649">
        <v>0.943</v>
      </c>
      <c r="H1989" s="649">
        <v>1.01</v>
      </c>
      <c r="I1989" s="649">
        <v>11.457</v>
      </c>
      <c r="J1989" s="649">
        <v>9.587</v>
      </c>
      <c r="K1989" s="649">
        <v>-0.998</v>
      </c>
      <c r="L1989" s="649">
        <v>-1.0</v>
      </c>
      <c r="M1989" s="649">
        <v>-1.0</v>
      </c>
      <c r="N1989" s="649">
        <v>-1.0</v>
      </c>
      <c r="O1989" s="649">
        <v>1.0</v>
      </c>
      <c r="P1989" s="649">
        <v>-1.0</v>
      </c>
      <c r="Q1989" s="649">
        <v>-1.0</v>
      </c>
      <c r="R1989" s="649">
        <v>1.0</v>
      </c>
      <c r="S1989" s="649">
        <v>-1.0</v>
      </c>
      <c r="T1989" s="649">
        <v>9.512</v>
      </c>
      <c r="U1989" s="649">
        <v>9.643</v>
      </c>
      <c r="V1989" s="649">
        <v>9.69</v>
      </c>
    </row>
    <row r="1990">
      <c r="A1990" s="649">
        <v>4712.0</v>
      </c>
      <c r="B1990" s="649">
        <v>0.0</v>
      </c>
      <c r="C1990" s="649">
        <v>10.537</v>
      </c>
      <c r="D1990" s="649">
        <v>2.416</v>
      </c>
      <c r="E1990" s="649">
        <v>26.86</v>
      </c>
      <c r="F1990" s="649">
        <v>7.5</v>
      </c>
      <c r="G1990" s="649">
        <v>2.041</v>
      </c>
      <c r="H1990" s="649">
        <v>1.01</v>
      </c>
      <c r="I1990" s="649">
        <v>14.897</v>
      </c>
      <c r="J1990" s="649">
        <v>28.205</v>
      </c>
      <c r="K1990" s="649">
        <v>-0.998</v>
      </c>
      <c r="L1990" s="649">
        <v>-1.0</v>
      </c>
      <c r="M1990" s="649">
        <v>-1.0</v>
      </c>
      <c r="N1990" s="649">
        <v>-1.0</v>
      </c>
      <c r="O1990" s="649">
        <v>1.0</v>
      </c>
      <c r="P1990" s="649">
        <v>-1.0</v>
      </c>
      <c r="Q1990" s="649">
        <v>-1.0</v>
      </c>
      <c r="R1990" s="649">
        <v>1.0</v>
      </c>
      <c r="S1990" s="649">
        <v>-1.0</v>
      </c>
      <c r="T1990" s="649">
        <v>28.006</v>
      </c>
      <c r="U1990" s="649">
        <v>28.349</v>
      </c>
      <c r="V1990" s="649">
        <v>28.354</v>
      </c>
    </row>
    <row r="1991">
      <c r="A1991" s="649">
        <v>4713.0</v>
      </c>
      <c r="B1991" s="649">
        <v>0.0</v>
      </c>
      <c r="C1991" s="649">
        <v>10.538</v>
      </c>
      <c r="D1991" s="649">
        <v>2.416</v>
      </c>
      <c r="E1991" s="649">
        <v>26.86</v>
      </c>
      <c r="F1991" s="649">
        <v>7.5</v>
      </c>
      <c r="G1991" s="649">
        <v>2.805</v>
      </c>
      <c r="H1991" s="649">
        <v>1.01</v>
      </c>
      <c r="I1991" s="649">
        <v>14.856</v>
      </c>
      <c r="J1991" s="649">
        <v>38.335</v>
      </c>
      <c r="K1991" s="649">
        <v>-0.998</v>
      </c>
      <c r="L1991" s="649">
        <v>-1.0</v>
      </c>
      <c r="M1991" s="649">
        <v>-1.0</v>
      </c>
      <c r="N1991" s="649">
        <v>-1.0</v>
      </c>
      <c r="O1991" s="649">
        <v>1.0</v>
      </c>
      <c r="P1991" s="649">
        <v>-1.0</v>
      </c>
      <c r="Q1991" s="649">
        <v>-1.0</v>
      </c>
      <c r="R1991" s="649">
        <v>1.0</v>
      </c>
      <c r="S1991" s="649">
        <v>-1.0</v>
      </c>
      <c r="T1991" s="649">
        <v>38.076</v>
      </c>
      <c r="U1991" s="649">
        <v>38.539</v>
      </c>
      <c r="V1991" s="649">
        <v>38.557</v>
      </c>
    </row>
    <row r="1992">
      <c r="A1992" s="649">
        <v>4714.0</v>
      </c>
      <c r="B1992" s="649">
        <v>0.0</v>
      </c>
      <c r="C1992" s="649">
        <v>10.538</v>
      </c>
      <c r="D1992" s="649">
        <v>2.416</v>
      </c>
      <c r="E1992" s="649">
        <v>26.86</v>
      </c>
      <c r="F1992" s="649">
        <v>7.5</v>
      </c>
      <c r="G1992" s="649">
        <v>1.83</v>
      </c>
      <c r="H1992" s="649">
        <v>26.98</v>
      </c>
      <c r="I1992" s="649">
        <v>11.367</v>
      </c>
      <c r="J1992" s="649">
        <v>18.759</v>
      </c>
      <c r="K1992" s="649">
        <v>-0.998</v>
      </c>
      <c r="L1992" s="649">
        <v>-1.0</v>
      </c>
      <c r="M1992" s="649">
        <v>-1.0</v>
      </c>
      <c r="N1992" s="649">
        <v>-1.0</v>
      </c>
      <c r="O1992" s="649">
        <v>1.0</v>
      </c>
      <c r="P1992" s="649">
        <v>-1.0</v>
      </c>
      <c r="Q1992" s="649">
        <v>-1.0</v>
      </c>
      <c r="R1992" s="649">
        <v>1.0</v>
      </c>
      <c r="S1992" s="649">
        <v>-1.0</v>
      </c>
      <c r="T1992" s="649">
        <v>18.684</v>
      </c>
      <c r="U1992" s="649">
        <v>18.903</v>
      </c>
      <c r="V1992" s="649">
        <v>18.933</v>
      </c>
    </row>
    <row r="1993">
      <c r="A1993" s="649">
        <v>4715.0</v>
      </c>
      <c r="B1993" s="649">
        <v>0.0</v>
      </c>
      <c r="C1993" s="649">
        <v>10.538</v>
      </c>
      <c r="D1993" s="649">
        <v>2.416</v>
      </c>
      <c r="E1993" s="649">
        <v>26.86</v>
      </c>
      <c r="F1993" s="649">
        <v>7.5</v>
      </c>
      <c r="G1993" s="649">
        <v>1.224</v>
      </c>
      <c r="H1993" s="649">
        <v>26.98</v>
      </c>
      <c r="I1993" s="649">
        <v>7.741</v>
      </c>
      <c r="J1993" s="649">
        <v>8.703</v>
      </c>
      <c r="K1993" s="649">
        <v>-0.998</v>
      </c>
      <c r="L1993" s="649">
        <v>-1.0</v>
      </c>
      <c r="M1993" s="649">
        <v>-1.0</v>
      </c>
      <c r="N1993" s="649">
        <v>-1.0</v>
      </c>
      <c r="O1993" s="649">
        <v>1.0</v>
      </c>
      <c r="P1993" s="649">
        <v>-1.0</v>
      </c>
      <c r="Q1993" s="649">
        <v>-1.0</v>
      </c>
      <c r="R1993" s="649">
        <v>1.0</v>
      </c>
      <c r="S1993" s="649">
        <v>-1.0</v>
      </c>
      <c r="T1993" s="649">
        <v>8.694</v>
      </c>
      <c r="U1993" s="649">
        <v>8.799</v>
      </c>
      <c r="V1993" s="649">
        <v>8.801</v>
      </c>
    </row>
    <row r="1994">
      <c r="A1994" s="649">
        <v>4716.0</v>
      </c>
      <c r="B1994" s="649">
        <v>0.0</v>
      </c>
      <c r="C1994" s="649">
        <v>10.538</v>
      </c>
      <c r="D1994" s="649">
        <v>2.416</v>
      </c>
      <c r="E1994" s="649">
        <v>26.86</v>
      </c>
      <c r="F1994" s="649">
        <v>7.5</v>
      </c>
      <c r="G1994" s="649">
        <v>1.779</v>
      </c>
      <c r="H1994" s="649">
        <v>2.01</v>
      </c>
      <c r="I1994" s="649">
        <v>7.642</v>
      </c>
      <c r="J1994" s="649">
        <v>12.72</v>
      </c>
      <c r="K1994" s="649">
        <v>-0.998</v>
      </c>
      <c r="L1994" s="649">
        <v>-1.0</v>
      </c>
      <c r="M1994" s="649">
        <v>-1.0</v>
      </c>
      <c r="N1994" s="649">
        <v>-1.0</v>
      </c>
      <c r="O1994" s="649">
        <v>1.0</v>
      </c>
      <c r="P1994" s="649">
        <v>-1.0</v>
      </c>
      <c r="Q1994" s="649">
        <v>-1.0</v>
      </c>
      <c r="R1994" s="649">
        <v>1.0</v>
      </c>
      <c r="S1994" s="649">
        <v>-1.0</v>
      </c>
      <c r="T1994" s="649">
        <v>12.692</v>
      </c>
      <c r="U1994" s="649">
        <v>12.844</v>
      </c>
      <c r="V1994" s="649">
        <v>12.834</v>
      </c>
    </row>
    <row r="1995">
      <c r="A1995" s="649">
        <v>4717.0</v>
      </c>
      <c r="B1995" s="649">
        <v>0.0</v>
      </c>
      <c r="C1995" s="649">
        <v>10.538</v>
      </c>
      <c r="D1995" s="649">
        <v>2.416</v>
      </c>
      <c r="E1995" s="649">
        <v>26.86</v>
      </c>
      <c r="F1995" s="649">
        <v>7.5</v>
      </c>
      <c r="G1995" s="649">
        <v>1.931</v>
      </c>
      <c r="H1995" s="649">
        <v>2.01</v>
      </c>
      <c r="I1995" s="649">
        <v>7.756</v>
      </c>
      <c r="J1995" s="649">
        <v>6.912</v>
      </c>
      <c r="K1995" s="649">
        <v>-0.998</v>
      </c>
      <c r="L1995" s="649">
        <v>-1.0</v>
      </c>
      <c r="M1995" s="649">
        <v>-1.0</v>
      </c>
      <c r="N1995" s="649">
        <v>-1.0</v>
      </c>
      <c r="O1995" s="649">
        <v>1.0</v>
      </c>
      <c r="P1995" s="649">
        <v>-1.0</v>
      </c>
      <c r="Q1995" s="649">
        <v>-1.0</v>
      </c>
      <c r="R1995" s="649">
        <v>1.0</v>
      </c>
      <c r="S1995" s="649">
        <v>-1.0</v>
      </c>
      <c r="T1995" s="649">
        <v>7.133</v>
      </c>
      <c r="U1995" s="649">
        <v>7.218</v>
      </c>
      <c r="V1995" s="649">
        <v>7.881</v>
      </c>
    </row>
    <row r="1996">
      <c r="A1996" s="649">
        <v>4718.0</v>
      </c>
      <c r="B1996" s="649">
        <v>0.0</v>
      </c>
      <c r="C1996" s="649">
        <v>10.538</v>
      </c>
      <c r="D1996" s="649">
        <v>2.416</v>
      </c>
      <c r="E1996" s="649">
        <v>26.86</v>
      </c>
      <c r="F1996" s="649">
        <v>7.5</v>
      </c>
      <c r="G1996" s="649">
        <v>2.721</v>
      </c>
      <c r="H1996" s="649">
        <v>2.01</v>
      </c>
      <c r="I1996" s="649">
        <v>7.775</v>
      </c>
      <c r="J1996" s="649">
        <v>20.577</v>
      </c>
      <c r="K1996" s="649">
        <v>-0.998</v>
      </c>
      <c r="L1996" s="649">
        <v>-1.0</v>
      </c>
      <c r="M1996" s="649">
        <v>-1.0</v>
      </c>
      <c r="N1996" s="649">
        <v>-1.0</v>
      </c>
      <c r="O1996" s="649">
        <v>1.0</v>
      </c>
      <c r="P1996" s="649">
        <v>-1.0</v>
      </c>
      <c r="Q1996" s="649">
        <v>-1.0</v>
      </c>
      <c r="R1996" s="649">
        <v>1.0</v>
      </c>
      <c r="S1996" s="649">
        <v>-1.0</v>
      </c>
      <c r="T1996" s="649">
        <v>20.53</v>
      </c>
      <c r="U1996" s="649">
        <v>20.757</v>
      </c>
      <c r="V1996" s="649">
        <v>20.652</v>
      </c>
    </row>
    <row r="1997">
      <c r="A1997" s="649">
        <v>4719.0</v>
      </c>
      <c r="B1997" s="649">
        <v>0.0</v>
      </c>
      <c r="C1997" s="649">
        <v>10.538</v>
      </c>
      <c r="D1997" s="649">
        <v>2.416</v>
      </c>
      <c r="E1997" s="649">
        <v>26.86</v>
      </c>
      <c r="F1997" s="649">
        <v>7.5</v>
      </c>
      <c r="G1997" s="649">
        <v>1.782</v>
      </c>
      <c r="H1997" s="649">
        <v>2.01</v>
      </c>
      <c r="I1997" s="649">
        <v>7.748</v>
      </c>
      <c r="J1997" s="649">
        <v>13.26</v>
      </c>
      <c r="K1997" s="649">
        <v>-0.998</v>
      </c>
      <c r="L1997" s="649">
        <v>-1.0</v>
      </c>
      <c r="M1997" s="649">
        <v>-1.0</v>
      </c>
      <c r="N1997" s="649">
        <v>-1.0</v>
      </c>
      <c r="O1997" s="649">
        <v>1.0</v>
      </c>
      <c r="P1997" s="649">
        <v>-1.0</v>
      </c>
      <c r="Q1997" s="649">
        <v>-1.0</v>
      </c>
      <c r="R1997" s="649">
        <v>1.0</v>
      </c>
      <c r="S1997" s="649">
        <v>-1.0</v>
      </c>
      <c r="T1997" s="649">
        <v>13.23</v>
      </c>
      <c r="U1997" s="649">
        <v>13.384</v>
      </c>
      <c r="V1997" s="649">
        <v>13.33</v>
      </c>
    </row>
    <row r="1998">
      <c r="A1998" s="649">
        <v>4720.0</v>
      </c>
      <c r="B1998" s="649">
        <v>0.0</v>
      </c>
      <c r="C1998" s="649">
        <v>10.538</v>
      </c>
      <c r="D1998" s="649">
        <v>2.416</v>
      </c>
      <c r="E1998" s="649">
        <v>26.86</v>
      </c>
      <c r="F1998" s="649">
        <v>7.5</v>
      </c>
      <c r="G1998" s="649">
        <v>1.962</v>
      </c>
      <c r="H1998" s="649">
        <v>2.01</v>
      </c>
      <c r="I1998" s="649">
        <v>7.697</v>
      </c>
      <c r="J1998" s="649">
        <v>14.244</v>
      </c>
      <c r="K1998" s="649">
        <v>-0.998</v>
      </c>
      <c r="L1998" s="649">
        <v>-1.0</v>
      </c>
      <c r="M1998" s="649">
        <v>-1.0</v>
      </c>
      <c r="N1998" s="649">
        <v>-1.0</v>
      </c>
      <c r="O1998" s="649">
        <v>1.0</v>
      </c>
      <c r="P1998" s="649">
        <v>-1.0</v>
      </c>
      <c r="Q1998" s="649">
        <v>-1.0</v>
      </c>
      <c r="R1998" s="649">
        <v>1.0</v>
      </c>
      <c r="S1998" s="649">
        <v>-1.0</v>
      </c>
      <c r="T1998" s="649">
        <v>14.22</v>
      </c>
      <c r="U1998" s="649">
        <v>14.388</v>
      </c>
      <c r="V1998" s="649">
        <v>14.357</v>
      </c>
    </row>
    <row r="1999">
      <c r="A1999" s="649">
        <v>4721.0</v>
      </c>
      <c r="B1999" s="649">
        <v>0.0</v>
      </c>
      <c r="C1999" s="649">
        <v>10.538</v>
      </c>
      <c r="D1999" s="649">
        <v>2.416</v>
      </c>
      <c r="E1999" s="649">
        <v>26.86</v>
      </c>
      <c r="F1999" s="649">
        <v>7.5</v>
      </c>
      <c r="G1999" s="649">
        <v>1.815</v>
      </c>
      <c r="H1999" s="649">
        <v>2.01</v>
      </c>
      <c r="I1999" s="649">
        <v>7.824</v>
      </c>
      <c r="J1999" s="649">
        <v>13.882</v>
      </c>
      <c r="K1999" s="649">
        <v>-0.998</v>
      </c>
      <c r="L1999" s="649">
        <v>-1.0</v>
      </c>
      <c r="M1999" s="649">
        <v>-1.0</v>
      </c>
      <c r="N1999" s="649">
        <v>-1.0</v>
      </c>
      <c r="O1999" s="649">
        <v>1.0</v>
      </c>
      <c r="P1999" s="649">
        <v>-1.0</v>
      </c>
      <c r="Q1999" s="649">
        <v>-1.0</v>
      </c>
      <c r="R1999" s="649">
        <v>1.0</v>
      </c>
      <c r="S1999" s="649">
        <v>-1.0</v>
      </c>
      <c r="T1999" s="649">
        <v>13.841</v>
      </c>
      <c r="U1999" s="649">
        <v>14.005</v>
      </c>
      <c r="V1999" s="649">
        <v>13.923</v>
      </c>
    </row>
    <row r="2000">
      <c r="A2000" s="649">
        <v>4722.0</v>
      </c>
      <c r="B2000" s="649">
        <v>0.0</v>
      </c>
      <c r="C2000" s="649">
        <v>10.538</v>
      </c>
      <c r="D2000" s="649">
        <v>2.416</v>
      </c>
      <c r="E2000" s="649">
        <v>26.86</v>
      </c>
      <c r="F2000" s="649">
        <v>7.5</v>
      </c>
      <c r="G2000" s="649">
        <v>2.24</v>
      </c>
      <c r="H2000" s="649">
        <v>2.01</v>
      </c>
      <c r="I2000" s="649">
        <v>7.765</v>
      </c>
      <c r="J2000" s="649">
        <v>14.931</v>
      </c>
      <c r="K2000" s="649">
        <v>-0.998</v>
      </c>
      <c r="L2000" s="649">
        <v>-1.0</v>
      </c>
      <c r="M2000" s="649">
        <v>-1.0</v>
      </c>
      <c r="N2000" s="649">
        <v>-1.0</v>
      </c>
      <c r="O2000" s="649">
        <v>1.0</v>
      </c>
      <c r="P2000" s="649">
        <v>-1.0</v>
      </c>
      <c r="Q2000" s="649">
        <v>-1.0</v>
      </c>
      <c r="R2000" s="649">
        <v>1.0</v>
      </c>
      <c r="S2000" s="649">
        <v>-1.0</v>
      </c>
      <c r="T2000" s="649">
        <v>14.953</v>
      </c>
      <c r="U2000" s="649">
        <v>15.128</v>
      </c>
      <c r="V2000" s="649">
        <v>15.23</v>
      </c>
    </row>
    <row r="2001">
      <c r="A2001" s="649">
        <v>4723.0</v>
      </c>
      <c r="B2001" s="649">
        <v>0.0</v>
      </c>
      <c r="C2001" s="649">
        <v>10.538</v>
      </c>
      <c r="D2001" s="649">
        <v>2.416</v>
      </c>
      <c r="E2001" s="649">
        <v>26.86</v>
      </c>
      <c r="F2001" s="649">
        <v>7.5</v>
      </c>
      <c r="G2001" s="649">
        <v>1.918</v>
      </c>
      <c r="H2001" s="649">
        <v>2.01</v>
      </c>
      <c r="I2001" s="649">
        <v>7.715</v>
      </c>
      <c r="J2001" s="649">
        <v>14.29</v>
      </c>
      <c r="K2001" s="649">
        <v>-0.998</v>
      </c>
      <c r="L2001" s="649">
        <v>-1.0</v>
      </c>
      <c r="M2001" s="649">
        <v>-1.0</v>
      </c>
      <c r="N2001" s="649">
        <v>-1.0</v>
      </c>
      <c r="O2001" s="649">
        <v>1.0</v>
      </c>
      <c r="P2001" s="649">
        <v>-1.0</v>
      </c>
      <c r="Q2001" s="649">
        <v>-1.0</v>
      </c>
      <c r="R2001" s="649">
        <v>1.0</v>
      </c>
      <c r="S2001" s="649">
        <v>-1.0</v>
      </c>
      <c r="T2001" s="649">
        <v>14.256</v>
      </c>
      <c r="U2001" s="649">
        <v>14.423</v>
      </c>
      <c r="V2001" s="649">
        <v>14.356</v>
      </c>
    </row>
    <row r="2002">
      <c r="A2002" s="649">
        <v>4724.0</v>
      </c>
      <c r="B2002" s="649">
        <v>0.0</v>
      </c>
      <c r="C2002" s="649">
        <v>10.537</v>
      </c>
      <c r="D2002" s="649">
        <v>2.416</v>
      </c>
      <c r="E2002" s="649">
        <v>26.86</v>
      </c>
      <c r="F2002" s="649">
        <v>7.5</v>
      </c>
      <c r="G2002" s="649">
        <v>2.118</v>
      </c>
      <c r="H2002" s="649">
        <v>2.01</v>
      </c>
      <c r="I2002" s="649">
        <v>7.795</v>
      </c>
      <c r="J2002" s="649">
        <v>14.609</v>
      </c>
      <c r="K2002" s="649">
        <v>-0.998</v>
      </c>
      <c r="L2002" s="649">
        <v>-1.0</v>
      </c>
      <c r="M2002" s="649">
        <v>-1.0</v>
      </c>
      <c r="N2002" s="649">
        <v>-1.0</v>
      </c>
      <c r="O2002" s="649">
        <v>1.0</v>
      </c>
      <c r="P2002" s="649">
        <v>-1.0</v>
      </c>
      <c r="Q2002" s="649">
        <v>-1.0</v>
      </c>
      <c r="R2002" s="649">
        <v>1.0</v>
      </c>
      <c r="S2002" s="649">
        <v>-1.0</v>
      </c>
      <c r="T2002" s="649">
        <v>14.61</v>
      </c>
      <c r="U2002" s="649">
        <v>14.783</v>
      </c>
      <c r="V2002" s="649">
        <v>14.839</v>
      </c>
    </row>
    <row r="2003">
      <c r="A2003" s="649">
        <v>4725.0</v>
      </c>
      <c r="B2003" s="649">
        <v>0.0</v>
      </c>
      <c r="C2003" s="649">
        <v>10.538</v>
      </c>
      <c r="D2003" s="649">
        <v>2.416</v>
      </c>
      <c r="E2003" s="649">
        <v>26.86</v>
      </c>
      <c r="F2003" s="649">
        <v>7.5</v>
      </c>
      <c r="G2003" s="649">
        <v>2.227</v>
      </c>
      <c r="H2003" s="649">
        <v>2.01</v>
      </c>
      <c r="I2003" s="649">
        <v>7.857</v>
      </c>
      <c r="J2003" s="649">
        <v>17.402</v>
      </c>
      <c r="K2003" s="649">
        <v>-0.998</v>
      </c>
      <c r="L2003" s="649">
        <v>-1.0</v>
      </c>
      <c r="M2003" s="649">
        <v>-1.0</v>
      </c>
      <c r="N2003" s="649">
        <v>-1.0</v>
      </c>
      <c r="O2003" s="649">
        <v>1.0</v>
      </c>
      <c r="P2003" s="649">
        <v>-1.0</v>
      </c>
      <c r="Q2003" s="649">
        <v>-1.0</v>
      </c>
      <c r="R2003" s="649">
        <v>1.0</v>
      </c>
      <c r="S2003" s="649">
        <v>-1.0</v>
      </c>
      <c r="T2003" s="649">
        <v>17.336</v>
      </c>
      <c r="U2003" s="649">
        <v>17.543</v>
      </c>
      <c r="V2003" s="649">
        <v>17.415</v>
      </c>
    </row>
    <row r="2004">
      <c r="A2004" s="649">
        <v>4726.0</v>
      </c>
      <c r="B2004" s="649">
        <v>0.0</v>
      </c>
      <c r="C2004" s="649">
        <v>10.537</v>
      </c>
      <c r="D2004" s="649">
        <v>2.416</v>
      </c>
      <c r="E2004" s="649">
        <v>26.86</v>
      </c>
      <c r="F2004" s="649">
        <v>7.5</v>
      </c>
      <c r="G2004" s="649">
        <v>1.846</v>
      </c>
      <c r="H2004" s="649">
        <v>2.01</v>
      </c>
      <c r="I2004" s="649">
        <v>7.806</v>
      </c>
      <c r="J2004" s="649">
        <v>13.719</v>
      </c>
      <c r="K2004" s="649">
        <v>-0.998</v>
      </c>
      <c r="L2004" s="649">
        <v>-1.0</v>
      </c>
      <c r="M2004" s="649">
        <v>-1.0</v>
      </c>
      <c r="N2004" s="649">
        <v>-1.0</v>
      </c>
      <c r="O2004" s="649">
        <v>1.0</v>
      </c>
      <c r="P2004" s="649">
        <v>-1.0</v>
      </c>
      <c r="Q2004" s="649">
        <v>-1.0</v>
      </c>
      <c r="R2004" s="649">
        <v>1.0</v>
      </c>
      <c r="S2004" s="649">
        <v>-1.0</v>
      </c>
      <c r="T2004" s="649">
        <v>13.691</v>
      </c>
      <c r="U2004" s="649">
        <v>13.857</v>
      </c>
      <c r="V2004" s="649">
        <v>13.806</v>
      </c>
    </row>
    <row r="2005">
      <c r="A2005" s="649">
        <v>4727.0</v>
      </c>
      <c r="B2005" s="649">
        <v>0.0</v>
      </c>
      <c r="C2005" s="649">
        <v>10.537</v>
      </c>
      <c r="D2005" s="649">
        <v>2.416</v>
      </c>
      <c r="E2005" s="649">
        <v>26.86</v>
      </c>
      <c r="F2005" s="649">
        <v>7.5</v>
      </c>
      <c r="G2005" s="649">
        <v>1.839</v>
      </c>
      <c r="H2005" s="649">
        <v>2.01</v>
      </c>
      <c r="I2005" s="649">
        <v>7.819</v>
      </c>
      <c r="J2005" s="649">
        <v>14.099</v>
      </c>
      <c r="K2005" s="649">
        <v>-0.998</v>
      </c>
      <c r="L2005" s="649">
        <v>-1.0</v>
      </c>
      <c r="M2005" s="649">
        <v>-1.0</v>
      </c>
      <c r="N2005" s="649">
        <v>-1.0</v>
      </c>
      <c r="O2005" s="649">
        <v>1.0</v>
      </c>
      <c r="P2005" s="649">
        <v>-1.0</v>
      </c>
      <c r="Q2005" s="649">
        <v>-1.0</v>
      </c>
      <c r="R2005" s="649">
        <v>1.0</v>
      </c>
      <c r="S2005" s="649">
        <v>-1.0</v>
      </c>
      <c r="T2005" s="649">
        <v>14.048</v>
      </c>
      <c r="U2005" s="649">
        <v>14.218</v>
      </c>
      <c r="V2005" s="649">
        <v>14.134</v>
      </c>
    </row>
    <row r="2006">
      <c r="A2006" s="649">
        <v>4728.0</v>
      </c>
      <c r="B2006" s="649">
        <v>0.0</v>
      </c>
      <c r="C2006" s="649">
        <v>10.538</v>
      </c>
      <c r="D2006" s="649">
        <v>2.416</v>
      </c>
      <c r="E2006" s="649">
        <v>26.86</v>
      </c>
      <c r="F2006" s="649">
        <v>7.5</v>
      </c>
      <c r="G2006" s="649">
        <v>1.25</v>
      </c>
      <c r="H2006" s="649">
        <v>2.01</v>
      </c>
      <c r="I2006" s="649">
        <v>5.952</v>
      </c>
      <c r="J2006" s="649">
        <v>7.286</v>
      </c>
      <c r="K2006" s="649">
        <v>-0.998</v>
      </c>
      <c r="L2006" s="649">
        <v>-1.0</v>
      </c>
      <c r="M2006" s="649">
        <v>-1.0</v>
      </c>
      <c r="N2006" s="649">
        <v>-1.0</v>
      </c>
      <c r="O2006" s="649">
        <v>1.0</v>
      </c>
      <c r="P2006" s="649">
        <v>-1.0</v>
      </c>
      <c r="Q2006" s="649">
        <v>-1.0</v>
      </c>
      <c r="R2006" s="649">
        <v>1.0</v>
      </c>
      <c r="S2006" s="649">
        <v>-1.0</v>
      </c>
      <c r="T2006" s="649">
        <v>7.278</v>
      </c>
      <c r="U2006" s="649">
        <v>7.363</v>
      </c>
      <c r="V2006" s="649">
        <v>7.313</v>
      </c>
    </row>
    <row r="2007">
      <c r="A2007" s="649">
        <v>4729.0</v>
      </c>
      <c r="B2007" s="649">
        <v>0.0</v>
      </c>
      <c r="C2007" s="649">
        <v>10.537</v>
      </c>
      <c r="D2007" s="649">
        <v>2.416</v>
      </c>
      <c r="E2007" s="649">
        <v>26.86</v>
      </c>
      <c r="F2007" s="649">
        <v>7.5</v>
      </c>
      <c r="G2007" s="649">
        <v>1.237</v>
      </c>
      <c r="H2007" s="649">
        <v>2.01</v>
      </c>
      <c r="I2007" s="649">
        <v>4.049</v>
      </c>
      <c r="J2007" s="649">
        <v>4.936</v>
      </c>
      <c r="K2007" s="649">
        <v>-0.998</v>
      </c>
      <c r="L2007" s="649">
        <v>-1.0</v>
      </c>
      <c r="M2007" s="649">
        <v>-1.0</v>
      </c>
      <c r="N2007" s="649">
        <v>-1.0</v>
      </c>
      <c r="O2007" s="649">
        <v>1.0</v>
      </c>
      <c r="P2007" s="649">
        <v>-1.0</v>
      </c>
      <c r="Q2007" s="649">
        <v>-1.0</v>
      </c>
      <c r="R2007" s="649">
        <v>1.0</v>
      </c>
      <c r="S2007" s="649">
        <v>-1.0</v>
      </c>
      <c r="T2007" s="649">
        <v>4.925</v>
      </c>
      <c r="U2007" s="649">
        <v>4.98</v>
      </c>
      <c r="V2007" s="649">
        <v>4.953</v>
      </c>
    </row>
    <row r="2008">
      <c r="A2008" s="649">
        <v>4731.0</v>
      </c>
      <c r="B2008" s="649">
        <v>0.0</v>
      </c>
      <c r="C2008" s="649">
        <v>10.537</v>
      </c>
      <c r="D2008" s="649">
        <v>2.416</v>
      </c>
      <c r="E2008" s="649">
        <v>26.86</v>
      </c>
      <c r="F2008" s="649">
        <v>7.5</v>
      </c>
      <c r="G2008" s="649">
        <v>0.954</v>
      </c>
      <c r="H2008" s="649">
        <v>2.01</v>
      </c>
      <c r="I2008" s="649">
        <v>7.707</v>
      </c>
      <c r="J2008" s="649">
        <v>6.706</v>
      </c>
      <c r="K2008" s="649">
        <v>-0.998</v>
      </c>
      <c r="L2008" s="649">
        <v>-1.0</v>
      </c>
      <c r="M2008" s="649">
        <v>-1.0</v>
      </c>
      <c r="N2008" s="649">
        <v>-1.0</v>
      </c>
      <c r="O2008" s="649">
        <v>2.0</v>
      </c>
      <c r="P2008" s="649">
        <v>-1.0</v>
      </c>
      <c r="Q2008" s="649">
        <v>-1.0</v>
      </c>
      <c r="R2008" s="649">
        <v>1.0</v>
      </c>
      <c r="S2008" s="649">
        <v>-1.0</v>
      </c>
      <c r="T2008" s="649">
        <v>6.704</v>
      </c>
      <c r="U2008" s="649">
        <v>6.785</v>
      </c>
      <c r="V2008" s="649">
        <v>6.789</v>
      </c>
    </row>
    <row r="2009">
      <c r="A2009" s="649">
        <v>4733.0</v>
      </c>
      <c r="B2009" s="649">
        <v>0.0</v>
      </c>
      <c r="C2009" s="649">
        <v>10.538</v>
      </c>
      <c r="D2009" s="649">
        <v>2.416</v>
      </c>
      <c r="E2009" s="649">
        <v>26.86</v>
      </c>
      <c r="F2009" s="649">
        <v>7.5</v>
      </c>
      <c r="G2009" s="649">
        <v>1.978</v>
      </c>
      <c r="H2009" s="649">
        <v>1.01</v>
      </c>
      <c r="I2009" s="649">
        <v>11.297</v>
      </c>
      <c r="J2009" s="649">
        <v>18.92</v>
      </c>
      <c r="K2009" s="649">
        <v>-0.998</v>
      </c>
      <c r="L2009" s="649">
        <v>-1.0</v>
      </c>
      <c r="M2009" s="649">
        <v>-1.0</v>
      </c>
      <c r="N2009" s="649">
        <v>-1.0</v>
      </c>
      <c r="O2009" s="649">
        <v>1.0</v>
      </c>
      <c r="P2009" s="649">
        <v>-1.0</v>
      </c>
      <c r="Q2009" s="649">
        <v>-1.0</v>
      </c>
      <c r="R2009" s="649">
        <v>1.0</v>
      </c>
      <c r="S2009" s="649">
        <v>-1.0</v>
      </c>
      <c r="T2009" s="649">
        <v>18.892</v>
      </c>
      <c r="U2009" s="649">
        <v>19.105</v>
      </c>
      <c r="V2009" s="649">
        <v>19.206</v>
      </c>
    </row>
    <row r="2010">
      <c r="A2010" s="649">
        <v>4734.0</v>
      </c>
      <c r="B2010" s="649">
        <v>0.0</v>
      </c>
      <c r="C2010" s="649">
        <v>10.538</v>
      </c>
      <c r="D2010" s="649">
        <v>2.416</v>
      </c>
      <c r="E2010" s="649">
        <v>26.86</v>
      </c>
      <c r="F2010" s="649">
        <v>7.5</v>
      </c>
      <c r="G2010" s="649">
        <v>2.307</v>
      </c>
      <c r="H2010" s="649">
        <v>1.01</v>
      </c>
      <c r="I2010" s="649">
        <v>11.665</v>
      </c>
      <c r="J2010" s="649">
        <v>20.016</v>
      </c>
      <c r="K2010" s="649">
        <v>-0.998</v>
      </c>
      <c r="L2010" s="649">
        <v>-1.0</v>
      </c>
      <c r="M2010" s="649">
        <v>-1.0</v>
      </c>
      <c r="N2010" s="649">
        <v>-1.0</v>
      </c>
      <c r="O2010" s="649">
        <v>1.0</v>
      </c>
      <c r="P2010" s="649">
        <v>-1.0</v>
      </c>
      <c r="Q2010" s="649">
        <v>-1.0</v>
      </c>
      <c r="R2010" s="649">
        <v>1.0</v>
      </c>
      <c r="S2010" s="649">
        <v>-1.0</v>
      </c>
      <c r="T2010" s="649">
        <v>20.079</v>
      </c>
      <c r="U2010" s="649">
        <v>20.273</v>
      </c>
      <c r="V2010" s="649">
        <v>20.562</v>
      </c>
    </row>
    <row r="2011">
      <c r="A2011" s="649">
        <v>4735.0</v>
      </c>
      <c r="B2011" s="649">
        <v>0.0</v>
      </c>
      <c r="C2011" s="649">
        <v>10.538</v>
      </c>
      <c r="D2011" s="649">
        <v>2.416</v>
      </c>
      <c r="E2011" s="649">
        <v>26.86</v>
      </c>
      <c r="F2011" s="649">
        <v>7.5</v>
      </c>
      <c r="G2011" s="649">
        <v>1.941</v>
      </c>
      <c r="H2011" s="649">
        <v>1.01</v>
      </c>
      <c r="I2011" s="649">
        <v>11.372</v>
      </c>
      <c r="J2011" s="649">
        <v>19.155</v>
      </c>
      <c r="K2011" s="649">
        <v>-0.998</v>
      </c>
      <c r="L2011" s="649">
        <v>-1.0</v>
      </c>
      <c r="M2011" s="649">
        <v>-1.0</v>
      </c>
      <c r="N2011" s="649">
        <v>-1.0</v>
      </c>
      <c r="O2011" s="649">
        <v>1.0</v>
      </c>
      <c r="P2011" s="649">
        <v>-1.0</v>
      </c>
      <c r="Q2011" s="649">
        <v>-1.0</v>
      </c>
      <c r="R2011" s="649">
        <v>1.0</v>
      </c>
      <c r="S2011" s="649">
        <v>-1.0</v>
      </c>
      <c r="T2011" s="649">
        <v>19.143</v>
      </c>
      <c r="U2011" s="649">
        <v>19.326</v>
      </c>
      <c r="V2011" s="649">
        <v>19.398</v>
      </c>
    </row>
    <row r="2012">
      <c r="A2012" s="649">
        <v>4736.0</v>
      </c>
      <c r="B2012" s="649">
        <v>0.0</v>
      </c>
      <c r="C2012" s="649">
        <v>10.538</v>
      </c>
      <c r="D2012" s="649">
        <v>2.416</v>
      </c>
      <c r="E2012" s="649">
        <v>26.86</v>
      </c>
      <c r="F2012" s="649">
        <v>7.5</v>
      </c>
      <c r="G2012" s="649">
        <v>1.511</v>
      </c>
      <c r="H2012" s="649">
        <v>1.01</v>
      </c>
      <c r="I2012" s="649">
        <v>11.291</v>
      </c>
      <c r="J2012" s="649">
        <v>9.282</v>
      </c>
      <c r="K2012" s="649">
        <v>-0.998</v>
      </c>
      <c r="L2012" s="649">
        <v>-1.0</v>
      </c>
      <c r="M2012" s="649">
        <v>-1.0</v>
      </c>
      <c r="N2012" s="649">
        <v>-1.0</v>
      </c>
      <c r="O2012" s="649">
        <v>1.0</v>
      </c>
      <c r="P2012" s="649">
        <v>-1.0</v>
      </c>
      <c r="Q2012" s="649">
        <v>-1.0</v>
      </c>
      <c r="R2012" s="649">
        <v>1.0</v>
      </c>
      <c r="S2012" s="649">
        <v>-1.0</v>
      </c>
      <c r="T2012" s="649">
        <v>9.404</v>
      </c>
      <c r="U2012" s="649">
        <v>9.496</v>
      </c>
      <c r="V2012" s="649">
        <v>9.917</v>
      </c>
    </row>
    <row r="2013">
      <c r="A2013" s="649">
        <v>4740.0</v>
      </c>
      <c r="B2013" s="649">
        <v>0.0</v>
      </c>
      <c r="C2013" s="649">
        <v>10.537</v>
      </c>
      <c r="D2013" s="649">
        <v>2.416</v>
      </c>
      <c r="E2013" s="649">
        <v>26.86</v>
      </c>
      <c r="F2013" s="649">
        <v>7.5</v>
      </c>
      <c r="G2013" s="649">
        <v>1.823</v>
      </c>
      <c r="H2013" s="649">
        <v>1.01</v>
      </c>
      <c r="I2013" s="649">
        <v>11.56</v>
      </c>
      <c r="J2013" s="649">
        <v>20.023</v>
      </c>
      <c r="K2013" s="649">
        <v>-0.998</v>
      </c>
      <c r="L2013" s="649">
        <v>-1.0</v>
      </c>
      <c r="M2013" s="649">
        <v>-1.0</v>
      </c>
      <c r="N2013" s="649">
        <v>-1.0</v>
      </c>
      <c r="O2013" s="649">
        <v>1.0</v>
      </c>
      <c r="P2013" s="649">
        <v>-1.0</v>
      </c>
      <c r="Q2013" s="649">
        <v>-1.0</v>
      </c>
      <c r="R2013" s="649">
        <v>1.0</v>
      </c>
      <c r="S2013" s="649">
        <v>-1.0</v>
      </c>
      <c r="T2013" s="649">
        <v>19.917</v>
      </c>
      <c r="U2013" s="649">
        <v>20.128</v>
      </c>
      <c r="V2013" s="649">
        <v>20.111</v>
      </c>
    </row>
    <row r="2014">
      <c r="A2014" s="649">
        <v>4741.0</v>
      </c>
      <c r="B2014" s="649">
        <v>0.0</v>
      </c>
      <c r="C2014" s="649">
        <v>10.537</v>
      </c>
      <c r="D2014" s="649">
        <v>2.416</v>
      </c>
      <c r="E2014" s="649">
        <v>26.86</v>
      </c>
      <c r="F2014" s="649">
        <v>7.5</v>
      </c>
      <c r="G2014" s="649">
        <v>0.682</v>
      </c>
      <c r="H2014" s="649">
        <v>1.01</v>
      </c>
      <c r="I2014" s="649">
        <v>11.705</v>
      </c>
      <c r="J2014" s="649">
        <v>3.809</v>
      </c>
      <c r="K2014" s="649">
        <v>-0.998</v>
      </c>
      <c r="L2014" s="649">
        <v>-1.0</v>
      </c>
      <c r="M2014" s="649">
        <v>-1.0</v>
      </c>
      <c r="N2014" s="649">
        <v>-1.0</v>
      </c>
      <c r="O2014" s="649">
        <v>1.0</v>
      </c>
      <c r="P2014" s="649">
        <v>-1.0</v>
      </c>
      <c r="Q2014" s="649">
        <v>-1.0</v>
      </c>
      <c r="R2014" s="649">
        <v>1.0</v>
      </c>
      <c r="S2014" s="649">
        <v>-1.0</v>
      </c>
      <c r="T2014" s="649">
        <v>3.864</v>
      </c>
      <c r="U2014" s="649">
        <v>3.911</v>
      </c>
      <c r="V2014" s="649">
        <v>4.144</v>
      </c>
    </row>
    <row r="2015">
      <c r="A2015" s="649">
        <v>4742.0</v>
      </c>
      <c r="B2015" s="649">
        <v>0.0</v>
      </c>
      <c r="C2015" s="649">
        <v>10.538</v>
      </c>
      <c r="D2015" s="649">
        <v>2.416</v>
      </c>
      <c r="E2015" s="649">
        <v>26.86</v>
      </c>
      <c r="F2015" s="649">
        <v>7.5</v>
      </c>
      <c r="G2015" s="649">
        <v>1.989</v>
      </c>
      <c r="H2015" s="649">
        <v>1.01</v>
      </c>
      <c r="I2015" s="649">
        <v>11.338</v>
      </c>
      <c r="J2015" s="649">
        <v>19.14</v>
      </c>
      <c r="K2015" s="649">
        <v>-0.998</v>
      </c>
      <c r="L2015" s="649">
        <v>-1.0</v>
      </c>
      <c r="M2015" s="649">
        <v>-1.0</v>
      </c>
      <c r="N2015" s="649">
        <v>-1.0</v>
      </c>
      <c r="O2015" s="649">
        <v>1.0</v>
      </c>
      <c r="P2015" s="649">
        <v>-1.0</v>
      </c>
      <c r="Q2015" s="649">
        <v>-1.0</v>
      </c>
      <c r="R2015" s="649">
        <v>1.0</v>
      </c>
      <c r="S2015" s="649">
        <v>-1.0</v>
      </c>
      <c r="T2015" s="649">
        <v>19.107</v>
      </c>
      <c r="U2015" s="649">
        <v>19.314</v>
      </c>
      <c r="V2015" s="649">
        <v>19.431</v>
      </c>
    </row>
    <row r="2016">
      <c r="A2016" s="649">
        <v>4743.0</v>
      </c>
      <c r="B2016" s="649">
        <v>0.0</v>
      </c>
      <c r="C2016" s="649">
        <v>10.537</v>
      </c>
      <c r="D2016" s="649">
        <v>2.416</v>
      </c>
      <c r="E2016" s="649">
        <v>26.86</v>
      </c>
      <c r="F2016" s="649">
        <v>7.5</v>
      </c>
      <c r="G2016" s="649">
        <v>1.812</v>
      </c>
      <c r="H2016" s="649">
        <v>1.01</v>
      </c>
      <c r="I2016" s="649">
        <v>11.526</v>
      </c>
      <c r="J2016" s="649">
        <v>19.736</v>
      </c>
      <c r="K2016" s="649">
        <v>-0.998</v>
      </c>
      <c r="L2016" s="649">
        <v>-1.0</v>
      </c>
      <c r="M2016" s="649">
        <v>-1.0</v>
      </c>
      <c r="N2016" s="649">
        <v>-1.0</v>
      </c>
      <c r="O2016" s="649">
        <v>1.0</v>
      </c>
      <c r="P2016" s="649">
        <v>-1.0</v>
      </c>
      <c r="Q2016" s="649">
        <v>-1.0</v>
      </c>
      <c r="R2016" s="649">
        <v>1.0</v>
      </c>
      <c r="S2016" s="649">
        <v>-1.0</v>
      </c>
      <c r="T2016" s="649">
        <v>19.673</v>
      </c>
      <c r="U2016" s="649">
        <v>19.869</v>
      </c>
      <c r="V2016" s="649">
        <v>19.831</v>
      </c>
    </row>
    <row r="2017">
      <c r="A2017" s="649">
        <v>4744.0</v>
      </c>
      <c r="B2017" s="649">
        <v>0.0</v>
      </c>
      <c r="C2017" s="649">
        <v>10.537</v>
      </c>
      <c r="D2017" s="649">
        <v>2.416</v>
      </c>
      <c r="E2017" s="649">
        <v>26.86</v>
      </c>
      <c r="F2017" s="649">
        <v>7.5</v>
      </c>
      <c r="G2017" s="649">
        <v>1.81</v>
      </c>
      <c r="H2017" s="649">
        <v>1.01</v>
      </c>
      <c r="I2017" s="649">
        <v>11.58</v>
      </c>
      <c r="J2017" s="649">
        <v>20.543</v>
      </c>
      <c r="K2017" s="649">
        <v>-0.998</v>
      </c>
      <c r="L2017" s="649">
        <v>-1.0</v>
      </c>
      <c r="M2017" s="649">
        <v>-1.0</v>
      </c>
      <c r="N2017" s="649">
        <v>-1.0</v>
      </c>
      <c r="O2017" s="649">
        <v>1.0</v>
      </c>
      <c r="P2017" s="649">
        <v>-1.0</v>
      </c>
      <c r="Q2017" s="649">
        <v>-1.0</v>
      </c>
      <c r="R2017" s="649">
        <v>1.0</v>
      </c>
      <c r="S2017" s="649">
        <v>-1.0</v>
      </c>
      <c r="T2017" s="649">
        <v>20.463</v>
      </c>
      <c r="U2017" s="649">
        <v>20.667</v>
      </c>
      <c r="V2017" s="649">
        <v>20.58</v>
      </c>
    </row>
    <row r="2018">
      <c r="A2018" s="649">
        <v>4745.0</v>
      </c>
      <c r="B2018" s="649">
        <v>0.0</v>
      </c>
      <c r="C2018" s="649">
        <v>10.537</v>
      </c>
      <c r="D2018" s="649">
        <v>2.416</v>
      </c>
      <c r="E2018" s="649">
        <v>26.86</v>
      </c>
      <c r="F2018" s="649">
        <v>7.5</v>
      </c>
      <c r="G2018" s="649">
        <v>1.185</v>
      </c>
      <c r="H2018" s="649">
        <v>1.01</v>
      </c>
      <c r="I2018" s="649">
        <v>7.684</v>
      </c>
      <c r="J2018" s="649">
        <v>8.528</v>
      </c>
      <c r="K2018" s="649">
        <v>-0.998</v>
      </c>
      <c r="L2018" s="649">
        <v>-1.0</v>
      </c>
      <c r="M2018" s="649">
        <v>-1.0</v>
      </c>
      <c r="N2018" s="649">
        <v>-1.0</v>
      </c>
      <c r="O2018" s="649">
        <v>1.0</v>
      </c>
      <c r="P2018" s="649">
        <v>-1.0</v>
      </c>
      <c r="Q2018" s="649">
        <v>-1.0</v>
      </c>
      <c r="R2018" s="649">
        <v>1.0</v>
      </c>
      <c r="S2018" s="649">
        <v>-1.0</v>
      </c>
      <c r="T2018" s="649">
        <v>8.543</v>
      </c>
      <c r="U2018" s="649">
        <v>8.609</v>
      </c>
      <c r="V2018" s="649">
        <v>8.601</v>
      </c>
    </row>
    <row r="2019">
      <c r="A2019" s="649">
        <v>4746.0</v>
      </c>
      <c r="B2019" s="649">
        <v>0.0</v>
      </c>
      <c r="C2019" s="649">
        <v>10.537</v>
      </c>
      <c r="D2019" s="649">
        <v>2.416</v>
      </c>
      <c r="E2019" s="649">
        <v>26.86</v>
      </c>
      <c r="F2019" s="649">
        <v>7.5</v>
      </c>
      <c r="G2019" s="649">
        <v>1.806</v>
      </c>
      <c r="H2019" s="649">
        <v>1.01</v>
      </c>
      <c r="I2019" s="649">
        <v>5.932</v>
      </c>
      <c r="J2019" s="649">
        <v>10.713</v>
      </c>
      <c r="K2019" s="649">
        <v>-0.998</v>
      </c>
      <c r="L2019" s="649">
        <v>-1.0</v>
      </c>
      <c r="M2019" s="649">
        <v>-1.0</v>
      </c>
      <c r="N2019" s="649">
        <v>-1.0</v>
      </c>
      <c r="O2019" s="649">
        <v>1.0</v>
      </c>
      <c r="P2019" s="649">
        <v>-1.0</v>
      </c>
      <c r="Q2019" s="649">
        <v>-1.0</v>
      </c>
      <c r="R2019" s="649">
        <v>1.0</v>
      </c>
      <c r="S2019" s="649">
        <v>-1.0</v>
      </c>
      <c r="T2019" s="649">
        <v>10.7</v>
      </c>
      <c r="U2019" s="649">
        <v>10.807</v>
      </c>
      <c r="V2019" s="649">
        <v>10.714</v>
      </c>
    </row>
    <row r="2020">
      <c r="A2020" s="649">
        <v>4747.0</v>
      </c>
      <c r="B2020" s="649">
        <v>0.0</v>
      </c>
      <c r="C2020" s="649">
        <v>10.538</v>
      </c>
      <c r="D2020" s="649">
        <v>2.416</v>
      </c>
      <c r="E2020" s="649">
        <v>26.86</v>
      </c>
      <c r="F2020" s="649">
        <v>7.5</v>
      </c>
      <c r="G2020" s="649">
        <v>0.879</v>
      </c>
      <c r="H2020" s="649">
        <v>1.01</v>
      </c>
      <c r="I2020" s="649">
        <v>11.439</v>
      </c>
      <c r="J2020" s="649">
        <v>9.161</v>
      </c>
      <c r="K2020" s="649">
        <v>-0.998</v>
      </c>
      <c r="L2020" s="649">
        <v>-1.0</v>
      </c>
      <c r="M2020" s="649">
        <v>-1.0</v>
      </c>
      <c r="N2020" s="649">
        <v>-1.0</v>
      </c>
      <c r="O2020" s="649">
        <v>1.0</v>
      </c>
      <c r="P2020" s="649">
        <v>-1.0</v>
      </c>
      <c r="Q2020" s="649">
        <v>-1.0</v>
      </c>
      <c r="R2020" s="649">
        <v>1.0</v>
      </c>
      <c r="S2020" s="649">
        <v>-1.0</v>
      </c>
      <c r="T2020" s="649">
        <v>9.136</v>
      </c>
      <c r="U2020" s="649">
        <v>9.231</v>
      </c>
      <c r="V2020" s="649">
        <v>9.236</v>
      </c>
    </row>
    <row r="2021">
      <c r="A2021" s="649">
        <v>4748.0</v>
      </c>
      <c r="B2021" s="649">
        <v>0.0</v>
      </c>
      <c r="C2021" s="649">
        <v>10.538</v>
      </c>
      <c r="D2021" s="649">
        <v>2.416</v>
      </c>
      <c r="E2021" s="649">
        <v>26.86</v>
      </c>
      <c r="F2021" s="649">
        <v>7.5</v>
      </c>
      <c r="G2021" s="649">
        <v>0.657</v>
      </c>
      <c r="H2021" s="649">
        <v>12.01</v>
      </c>
      <c r="I2021" s="649">
        <v>17.357</v>
      </c>
      <c r="J2021" s="649">
        <v>8.348</v>
      </c>
      <c r="K2021" s="649">
        <v>-0.998</v>
      </c>
      <c r="L2021" s="649">
        <v>-1.0</v>
      </c>
      <c r="M2021" s="649">
        <v>-1.0</v>
      </c>
      <c r="N2021" s="649">
        <v>-1.0</v>
      </c>
      <c r="O2021" s="649">
        <v>1.0</v>
      </c>
      <c r="P2021" s="649">
        <v>-1.0</v>
      </c>
      <c r="Q2021" s="649">
        <v>-1.0</v>
      </c>
      <c r="R2021" s="649">
        <v>1.0</v>
      </c>
      <c r="S2021" s="649">
        <v>-1.0</v>
      </c>
      <c r="T2021" s="649">
        <v>8.339</v>
      </c>
      <c r="U2021" s="649">
        <v>8.433</v>
      </c>
      <c r="V2021" s="649">
        <v>8.518</v>
      </c>
    </row>
    <row r="2022">
      <c r="A2022" s="649">
        <v>4749.0</v>
      </c>
      <c r="B2022" s="649">
        <v>0.0</v>
      </c>
      <c r="C2022" s="649">
        <v>10.538</v>
      </c>
      <c r="D2022" s="649">
        <v>2.416</v>
      </c>
      <c r="E2022" s="649">
        <v>26.86</v>
      </c>
      <c r="F2022" s="649">
        <v>7.5</v>
      </c>
      <c r="G2022" s="649">
        <v>0.652</v>
      </c>
      <c r="H2022" s="649">
        <v>12.01</v>
      </c>
      <c r="I2022" s="649">
        <v>11.68</v>
      </c>
      <c r="J2022" s="649">
        <v>7.611</v>
      </c>
      <c r="K2022" s="649">
        <v>-0.998</v>
      </c>
      <c r="L2022" s="649">
        <v>-1.0</v>
      </c>
      <c r="M2022" s="649">
        <v>-1.0</v>
      </c>
      <c r="N2022" s="649">
        <v>-1.0</v>
      </c>
      <c r="O2022" s="649">
        <v>1.0</v>
      </c>
      <c r="P2022" s="649">
        <v>-1.0</v>
      </c>
      <c r="Q2022" s="649">
        <v>-1.0</v>
      </c>
      <c r="R2022" s="649">
        <v>1.0</v>
      </c>
      <c r="S2022" s="649">
        <v>-1.0</v>
      </c>
      <c r="T2022" s="649">
        <v>7.581</v>
      </c>
      <c r="U2022" s="649">
        <v>7.659</v>
      </c>
      <c r="V2022" s="649">
        <v>7.611</v>
      </c>
    </row>
    <row r="2023">
      <c r="A2023" s="649">
        <v>4750.0</v>
      </c>
      <c r="B2023" s="649">
        <v>0.0</v>
      </c>
      <c r="C2023" s="649">
        <v>10.538</v>
      </c>
      <c r="D2023" s="649">
        <v>2.416</v>
      </c>
      <c r="E2023" s="649">
        <v>26.86</v>
      </c>
      <c r="F2023" s="649">
        <v>7.5</v>
      </c>
      <c r="G2023" s="649">
        <v>0.672</v>
      </c>
      <c r="H2023" s="649">
        <v>12.01</v>
      </c>
      <c r="I2023" s="649">
        <v>7.608</v>
      </c>
      <c r="J2023" s="649">
        <v>4.378</v>
      </c>
      <c r="K2023" s="649">
        <v>-0.998</v>
      </c>
      <c r="L2023" s="649">
        <v>-1.0</v>
      </c>
      <c r="M2023" s="649">
        <v>-1.0</v>
      </c>
      <c r="N2023" s="649">
        <v>-1.0</v>
      </c>
      <c r="O2023" s="649">
        <v>1.0</v>
      </c>
      <c r="P2023" s="649">
        <v>-1.0</v>
      </c>
      <c r="Q2023" s="649">
        <v>-1.0</v>
      </c>
      <c r="R2023" s="649">
        <v>1.0</v>
      </c>
      <c r="S2023" s="649">
        <v>-1.0</v>
      </c>
      <c r="T2023" s="649">
        <v>4.395</v>
      </c>
      <c r="U2023" s="649">
        <v>4.44</v>
      </c>
      <c r="V2023" s="649">
        <v>4.47</v>
      </c>
    </row>
    <row r="2024">
      <c r="A2024" s="649">
        <v>4751.0</v>
      </c>
      <c r="B2024" s="649">
        <v>0.0</v>
      </c>
      <c r="C2024" s="649">
        <v>10.538</v>
      </c>
      <c r="D2024" s="649">
        <v>2.416</v>
      </c>
      <c r="E2024" s="649">
        <v>26.86</v>
      </c>
      <c r="F2024" s="649">
        <v>7.5</v>
      </c>
      <c r="G2024" s="649">
        <v>0.814</v>
      </c>
      <c r="H2024" s="649">
        <v>12.01</v>
      </c>
      <c r="I2024" s="649">
        <v>2.978</v>
      </c>
      <c r="J2024" s="649">
        <v>2.186</v>
      </c>
      <c r="K2024" s="649">
        <v>-0.998</v>
      </c>
      <c r="L2024" s="649">
        <v>-1.0</v>
      </c>
      <c r="M2024" s="649">
        <v>-1.0</v>
      </c>
      <c r="N2024" s="649">
        <v>-1.0</v>
      </c>
      <c r="O2024" s="649">
        <v>1.0</v>
      </c>
      <c r="P2024" s="649">
        <v>-1.0</v>
      </c>
      <c r="Q2024" s="649">
        <v>-1.0</v>
      </c>
      <c r="R2024" s="649">
        <v>1.0</v>
      </c>
      <c r="S2024" s="649">
        <v>-1.0</v>
      </c>
      <c r="T2024" s="649">
        <v>2.191</v>
      </c>
      <c r="U2024" s="649">
        <v>2.213</v>
      </c>
      <c r="V2024" s="649">
        <v>2.263</v>
      </c>
    </row>
    <row r="2025">
      <c r="A2025" s="649">
        <v>4752.0</v>
      </c>
      <c r="B2025" s="649">
        <v>0.0</v>
      </c>
      <c r="C2025" s="649">
        <v>10.538</v>
      </c>
      <c r="D2025" s="649">
        <v>2.416</v>
      </c>
      <c r="E2025" s="649">
        <v>26.86</v>
      </c>
      <c r="F2025" s="649">
        <v>7.5</v>
      </c>
      <c r="G2025" s="649">
        <v>1.901</v>
      </c>
      <c r="H2025" s="649">
        <v>1.01</v>
      </c>
      <c r="I2025" s="649">
        <v>11.06</v>
      </c>
      <c r="J2025" s="649">
        <v>16.077</v>
      </c>
      <c r="K2025" s="649">
        <v>-0.998</v>
      </c>
      <c r="L2025" s="649">
        <v>-1.0</v>
      </c>
      <c r="M2025" s="649">
        <v>-1.0</v>
      </c>
      <c r="N2025" s="649">
        <v>-1.0</v>
      </c>
      <c r="O2025" s="649">
        <v>1.0</v>
      </c>
      <c r="P2025" s="649">
        <v>-1.0</v>
      </c>
      <c r="Q2025" s="649">
        <v>-1.0</v>
      </c>
      <c r="R2025" s="649">
        <v>1.0</v>
      </c>
      <c r="S2025" s="649">
        <v>1.0</v>
      </c>
      <c r="T2025" s="649">
        <v>16.136</v>
      </c>
      <c r="U2025" s="649">
        <v>16.297</v>
      </c>
      <c r="V2025" s="649">
        <v>16.506</v>
      </c>
    </row>
    <row r="2026">
      <c r="A2026" s="649">
        <v>4754.0</v>
      </c>
      <c r="B2026" s="649">
        <v>0.0</v>
      </c>
      <c r="C2026" s="649">
        <v>10.538</v>
      </c>
      <c r="D2026" s="649">
        <v>2.416</v>
      </c>
      <c r="E2026" s="649">
        <v>26.86</v>
      </c>
      <c r="F2026" s="649">
        <v>7.5</v>
      </c>
      <c r="G2026" s="649">
        <v>1.746</v>
      </c>
      <c r="H2026" s="649">
        <v>1.01</v>
      </c>
      <c r="I2026" s="649">
        <v>11.277</v>
      </c>
      <c r="J2026" s="649">
        <v>16.014</v>
      </c>
      <c r="K2026" s="649">
        <v>-0.998</v>
      </c>
      <c r="L2026" s="649">
        <v>-1.0</v>
      </c>
      <c r="M2026" s="649">
        <v>-1.0</v>
      </c>
      <c r="N2026" s="649">
        <v>-1.0</v>
      </c>
      <c r="O2026" s="649">
        <v>1.0</v>
      </c>
      <c r="P2026" s="649">
        <v>-1.0</v>
      </c>
      <c r="Q2026" s="649">
        <v>-1.0</v>
      </c>
      <c r="R2026" s="649">
        <v>1.0</v>
      </c>
      <c r="S2026" s="649">
        <v>1.0</v>
      </c>
      <c r="T2026" s="649">
        <v>16.041</v>
      </c>
      <c r="U2026" s="649">
        <v>16.208</v>
      </c>
      <c r="V2026" s="649">
        <v>16.325</v>
      </c>
    </row>
    <row r="2027">
      <c r="A2027" s="649">
        <v>4755.0</v>
      </c>
      <c r="B2027" s="649">
        <v>0.0</v>
      </c>
      <c r="C2027" s="649">
        <v>10.538</v>
      </c>
      <c r="D2027" s="649">
        <v>2.416</v>
      </c>
      <c r="E2027" s="649">
        <v>26.86</v>
      </c>
      <c r="F2027" s="649">
        <v>7.5</v>
      </c>
      <c r="G2027" s="649">
        <v>1.749</v>
      </c>
      <c r="H2027" s="649">
        <v>1.01</v>
      </c>
      <c r="I2027" s="649">
        <v>11.562</v>
      </c>
      <c r="J2027" s="649">
        <v>19.968</v>
      </c>
      <c r="K2027" s="649">
        <v>-0.998</v>
      </c>
      <c r="L2027" s="649">
        <v>-1.0</v>
      </c>
      <c r="M2027" s="649">
        <v>-1.0</v>
      </c>
      <c r="N2027" s="649">
        <v>-1.0</v>
      </c>
      <c r="O2027" s="649">
        <v>1.0</v>
      </c>
      <c r="P2027" s="649">
        <v>-1.0</v>
      </c>
      <c r="Q2027" s="649">
        <v>-1.0</v>
      </c>
      <c r="R2027" s="649">
        <v>1.0</v>
      </c>
      <c r="S2027" s="649">
        <v>1.0</v>
      </c>
      <c r="T2027" s="649">
        <v>19.919</v>
      </c>
      <c r="U2027" s="649">
        <v>20.119</v>
      </c>
      <c r="V2027" s="649">
        <v>19.989</v>
      </c>
    </row>
    <row r="2028">
      <c r="A2028" s="649">
        <v>4756.0</v>
      </c>
      <c r="B2028" s="649">
        <v>0.0</v>
      </c>
      <c r="C2028" s="649">
        <v>10.538</v>
      </c>
      <c r="D2028" s="649">
        <v>2.416</v>
      </c>
      <c r="E2028" s="649">
        <v>26.86</v>
      </c>
      <c r="F2028" s="649">
        <v>7.5</v>
      </c>
      <c r="G2028" s="649">
        <v>1.965</v>
      </c>
      <c r="H2028" s="649">
        <v>1.01</v>
      </c>
      <c r="I2028" s="649">
        <v>11.403</v>
      </c>
      <c r="J2028" s="649">
        <v>20.556</v>
      </c>
      <c r="K2028" s="649">
        <v>-0.998</v>
      </c>
      <c r="L2028" s="649">
        <v>-1.0</v>
      </c>
      <c r="M2028" s="649">
        <v>-1.0</v>
      </c>
      <c r="N2028" s="649">
        <v>-1.0</v>
      </c>
      <c r="O2028" s="649">
        <v>1.0</v>
      </c>
      <c r="P2028" s="649">
        <v>-1.0</v>
      </c>
      <c r="Q2028" s="649">
        <v>-1.0</v>
      </c>
      <c r="R2028" s="649">
        <v>1.0</v>
      </c>
      <c r="S2028" s="649">
        <v>1.0</v>
      </c>
      <c r="T2028" s="649">
        <v>20.555</v>
      </c>
      <c r="U2028" s="649">
        <v>20.755</v>
      </c>
      <c r="V2028" s="649">
        <v>20.716</v>
      </c>
    </row>
    <row r="2029">
      <c r="A2029" s="649">
        <v>4757.0</v>
      </c>
      <c r="B2029" s="649">
        <v>0.0</v>
      </c>
      <c r="C2029" s="649">
        <v>10.538</v>
      </c>
      <c r="D2029" s="649">
        <v>2.416</v>
      </c>
      <c r="E2029" s="649">
        <v>26.86</v>
      </c>
      <c r="F2029" s="649">
        <v>7.5</v>
      </c>
      <c r="G2029" s="649">
        <v>1.886</v>
      </c>
      <c r="H2029" s="649">
        <v>26.98</v>
      </c>
      <c r="I2029" s="649">
        <v>11.225</v>
      </c>
      <c r="J2029" s="649">
        <v>18.947</v>
      </c>
      <c r="K2029" s="649">
        <v>-0.998</v>
      </c>
      <c r="L2029" s="649">
        <v>-1.0</v>
      </c>
      <c r="M2029" s="649">
        <v>-1.0</v>
      </c>
      <c r="N2029" s="649">
        <v>-1.0</v>
      </c>
      <c r="O2029" s="649">
        <v>1.0</v>
      </c>
      <c r="P2029" s="649">
        <v>-1.0</v>
      </c>
      <c r="Q2029" s="649">
        <v>-1.0</v>
      </c>
      <c r="R2029" s="649">
        <v>1.0</v>
      </c>
      <c r="S2029" s="649">
        <v>1.0</v>
      </c>
      <c r="T2029" s="649">
        <v>18.957</v>
      </c>
      <c r="U2029" s="649">
        <v>19.146</v>
      </c>
      <c r="V2029" s="649">
        <v>19.14</v>
      </c>
    </row>
    <row r="2030">
      <c r="A2030" s="649">
        <v>4758.0</v>
      </c>
      <c r="B2030" s="649">
        <v>0.0</v>
      </c>
      <c r="C2030" s="649">
        <v>10.538</v>
      </c>
      <c r="D2030" s="649">
        <v>2.416</v>
      </c>
      <c r="E2030" s="649">
        <v>26.86</v>
      </c>
      <c r="F2030" s="649">
        <v>7.5</v>
      </c>
      <c r="G2030" s="649">
        <v>1.695</v>
      </c>
      <c r="H2030" s="649">
        <v>2.01</v>
      </c>
      <c r="I2030" s="649">
        <v>7.407</v>
      </c>
      <c r="J2030" s="649">
        <v>10.195</v>
      </c>
      <c r="K2030" s="649">
        <v>-0.998</v>
      </c>
      <c r="L2030" s="649">
        <v>-1.0</v>
      </c>
      <c r="M2030" s="649">
        <v>-1.0</v>
      </c>
      <c r="N2030" s="649">
        <v>-1.0</v>
      </c>
      <c r="O2030" s="649">
        <v>1.0</v>
      </c>
      <c r="P2030" s="649">
        <v>-1.0</v>
      </c>
      <c r="Q2030" s="649">
        <v>-1.0</v>
      </c>
      <c r="R2030" s="649">
        <v>1.0</v>
      </c>
      <c r="S2030" s="649">
        <v>1.0</v>
      </c>
      <c r="T2030" s="649">
        <v>10.276</v>
      </c>
      <c r="U2030" s="649">
        <v>10.374</v>
      </c>
      <c r="V2030" s="649">
        <v>10.503</v>
      </c>
    </row>
    <row r="2031">
      <c r="A2031" s="649">
        <v>4759.0</v>
      </c>
      <c r="B2031" s="649">
        <v>0.0</v>
      </c>
      <c r="C2031" s="649">
        <v>10.537</v>
      </c>
      <c r="D2031" s="649">
        <v>2.416</v>
      </c>
      <c r="E2031" s="649">
        <v>26.86</v>
      </c>
      <c r="F2031" s="649">
        <v>7.5</v>
      </c>
      <c r="G2031" s="649">
        <v>1.875</v>
      </c>
      <c r="H2031" s="649">
        <v>2.01</v>
      </c>
      <c r="I2031" s="649">
        <v>7.641</v>
      </c>
      <c r="J2031" s="649">
        <v>13.382</v>
      </c>
      <c r="K2031" s="649">
        <v>-0.998</v>
      </c>
      <c r="L2031" s="649">
        <v>-1.0</v>
      </c>
      <c r="M2031" s="649">
        <v>-1.0</v>
      </c>
      <c r="N2031" s="649">
        <v>-1.0</v>
      </c>
      <c r="O2031" s="649">
        <v>1.0</v>
      </c>
      <c r="P2031" s="649">
        <v>-1.0</v>
      </c>
      <c r="Q2031" s="649">
        <v>-1.0</v>
      </c>
      <c r="R2031" s="649">
        <v>1.0</v>
      </c>
      <c r="S2031" s="649">
        <v>1.0</v>
      </c>
      <c r="T2031" s="649">
        <v>13.357</v>
      </c>
      <c r="U2031" s="649">
        <v>13.484</v>
      </c>
      <c r="V2031" s="649">
        <v>13.505</v>
      </c>
    </row>
    <row r="2032">
      <c r="A2032" s="649">
        <v>4760.0</v>
      </c>
      <c r="B2032" s="649">
        <v>0.0</v>
      </c>
      <c r="C2032" s="649">
        <v>10.537</v>
      </c>
      <c r="D2032" s="649">
        <v>2.416</v>
      </c>
      <c r="E2032" s="649">
        <v>26.86</v>
      </c>
      <c r="F2032" s="649">
        <v>7.5</v>
      </c>
      <c r="G2032" s="649">
        <v>0.925</v>
      </c>
      <c r="H2032" s="649">
        <v>2.01</v>
      </c>
      <c r="I2032" s="649">
        <v>7.498</v>
      </c>
      <c r="J2032" s="649">
        <v>6.212</v>
      </c>
      <c r="K2032" s="649">
        <v>-0.998</v>
      </c>
      <c r="L2032" s="649">
        <v>-1.0</v>
      </c>
      <c r="M2032" s="649">
        <v>-1.0</v>
      </c>
      <c r="N2032" s="649">
        <v>-1.0</v>
      </c>
      <c r="O2032" s="649">
        <v>1.0</v>
      </c>
      <c r="P2032" s="649">
        <v>-1.0</v>
      </c>
      <c r="Q2032" s="649">
        <v>-1.0</v>
      </c>
      <c r="R2032" s="649">
        <v>1.0</v>
      </c>
      <c r="S2032" s="649">
        <v>1.0</v>
      </c>
      <c r="T2032" s="649">
        <v>6.21</v>
      </c>
      <c r="U2032" s="649">
        <v>6.263</v>
      </c>
      <c r="V2032" s="649">
        <v>6.31</v>
      </c>
    </row>
    <row r="2033">
      <c r="A2033" s="649">
        <v>4761.0</v>
      </c>
      <c r="B2033" s="649">
        <v>0.0</v>
      </c>
      <c r="C2033" s="649">
        <v>10.537</v>
      </c>
      <c r="D2033" s="649">
        <v>2.416</v>
      </c>
      <c r="E2033" s="649">
        <v>26.86</v>
      </c>
      <c r="F2033" s="649">
        <v>7.5</v>
      </c>
      <c r="G2033" s="649">
        <v>2.027</v>
      </c>
      <c r="H2033" s="649">
        <v>2.01</v>
      </c>
      <c r="I2033" s="649">
        <v>7.722</v>
      </c>
      <c r="J2033" s="649">
        <v>15.34</v>
      </c>
      <c r="K2033" s="649">
        <v>-0.998</v>
      </c>
      <c r="L2033" s="649">
        <v>-1.0</v>
      </c>
      <c r="M2033" s="649">
        <v>-1.0</v>
      </c>
      <c r="N2033" s="649">
        <v>-1.0</v>
      </c>
      <c r="O2033" s="649">
        <v>1.0</v>
      </c>
      <c r="P2033" s="649">
        <v>-1.0</v>
      </c>
      <c r="Q2033" s="649">
        <v>-1.0</v>
      </c>
      <c r="R2033" s="649">
        <v>1.0</v>
      </c>
      <c r="S2033" s="649">
        <v>1.0</v>
      </c>
      <c r="T2033" s="649">
        <v>15.33</v>
      </c>
      <c r="U2033" s="649">
        <v>15.485</v>
      </c>
      <c r="V2033" s="649">
        <v>15.379</v>
      </c>
    </row>
    <row r="2034">
      <c r="A2034" s="649">
        <v>4762.0</v>
      </c>
      <c r="B2034" s="649">
        <v>0.0</v>
      </c>
      <c r="C2034" s="649">
        <v>10.537</v>
      </c>
      <c r="D2034" s="649">
        <v>2.416</v>
      </c>
      <c r="E2034" s="649">
        <v>26.86</v>
      </c>
      <c r="F2034" s="649">
        <v>7.5</v>
      </c>
      <c r="G2034" s="649">
        <v>1.63</v>
      </c>
      <c r="H2034" s="649">
        <v>2.01</v>
      </c>
      <c r="I2034" s="649">
        <v>7.744</v>
      </c>
      <c r="J2034" s="649">
        <v>12.33</v>
      </c>
      <c r="K2034" s="649">
        <v>-0.998</v>
      </c>
      <c r="L2034" s="649">
        <v>-1.0</v>
      </c>
      <c r="M2034" s="649">
        <v>-1.0</v>
      </c>
      <c r="N2034" s="649">
        <v>-1.0</v>
      </c>
      <c r="O2034" s="649">
        <v>1.0</v>
      </c>
      <c r="P2034" s="649">
        <v>-1.0</v>
      </c>
      <c r="Q2034" s="649">
        <v>-1.0</v>
      </c>
      <c r="R2034" s="649">
        <v>1.0</v>
      </c>
      <c r="S2034" s="649">
        <v>1.0</v>
      </c>
      <c r="T2034" s="649">
        <v>12.369</v>
      </c>
      <c r="U2034" s="649">
        <v>12.493</v>
      </c>
      <c r="V2034" s="649">
        <v>12.37</v>
      </c>
    </row>
    <row r="2035">
      <c r="A2035" s="649">
        <v>4763.0</v>
      </c>
      <c r="B2035" s="649">
        <v>0.0</v>
      </c>
      <c r="C2035" s="649">
        <v>10.537</v>
      </c>
      <c r="D2035" s="649">
        <v>2.416</v>
      </c>
      <c r="E2035" s="649">
        <v>26.86</v>
      </c>
      <c r="F2035" s="649">
        <v>7.5</v>
      </c>
      <c r="G2035" s="649">
        <v>1.279</v>
      </c>
      <c r="H2035" s="649">
        <v>2.01</v>
      </c>
      <c r="I2035" s="649">
        <v>7.621</v>
      </c>
      <c r="J2035" s="649">
        <v>2.419</v>
      </c>
      <c r="K2035" s="649">
        <v>-0.998</v>
      </c>
      <c r="L2035" s="649">
        <v>-1.0</v>
      </c>
      <c r="M2035" s="649">
        <v>-1.0</v>
      </c>
      <c r="N2035" s="649">
        <v>-1.0</v>
      </c>
      <c r="O2035" s="649">
        <v>1.0</v>
      </c>
      <c r="P2035" s="649">
        <v>-1.0</v>
      </c>
      <c r="Q2035" s="649">
        <v>-1.0</v>
      </c>
      <c r="R2035" s="649">
        <v>1.0</v>
      </c>
      <c r="S2035" s="649">
        <v>1.0</v>
      </c>
      <c r="T2035" s="649">
        <v>2.644</v>
      </c>
      <c r="U2035" s="649">
        <v>2.669</v>
      </c>
      <c r="V2035" s="649">
        <v>3.335</v>
      </c>
    </row>
    <row r="2036">
      <c r="A2036" s="649">
        <v>4764.0</v>
      </c>
      <c r="B2036" s="649">
        <v>0.0</v>
      </c>
      <c r="C2036" s="649">
        <v>10.537</v>
      </c>
      <c r="D2036" s="649">
        <v>2.416</v>
      </c>
      <c r="E2036" s="649">
        <v>26.86</v>
      </c>
      <c r="F2036" s="649">
        <v>7.5</v>
      </c>
      <c r="G2036" s="649">
        <v>1.825</v>
      </c>
      <c r="H2036" s="649">
        <v>2.01</v>
      </c>
      <c r="I2036" s="649">
        <v>7.62</v>
      </c>
      <c r="J2036" s="649">
        <v>12.839</v>
      </c>
      <c r="K2036" s="649">
        <v>-0.998</v>
      </c>
      <c r="L2036" s="649">
        <v>-1.0</v>
      </c>
      <c r="M2036" s="649">
        <v>-1.0</v>
      </c>
      <c r="N2036" s="649">
        <v>-1.0</v>
      </c>
      <c r="O2036" s="649">
        <v>1.0</v>
      </c>
      <c r="P2036" s="649">
        <v>-1.0</v>
      </c>
      <c r="Q2036" s="649">
        <v>-1.0</v>
      </c>
      <c r="R2036" s="649">
        <v>1.0</v>
      </c>
      <c r="S2036" s="649">
        <v>1.0</v>
      </c>
      <c r="T2036" s="649">
        <v>12.891</v>
      </c>
      <c r="U2036" s="649">
        <v>13.017</v>
      </c>
      <c r="V2036" s="649">
        <v>12.981</v>
      </c>
    </row>
    <row r="2037">
      <c r="A2037" s="649">
        <v>4765.0</v>
      </c>
      <c r="B2037" s="649">
        <v>0.0</v>
      </c>
      <c r="C2037" s="649">
        <v>10.537</v>
      </c>
      <c r="D2037" s="649">
        <v>2.416</v>
      </c>
      <c r="E2037" s="649">
        <v>26.86</v>
      </c>
      <c r="F2037" s="649">
        <v>7.5</v>
      </c>
      <c r="G2037" s="649">
        <v>1.758</v>
      </c>
      <c r="H2037" s="649">
        <v>2.01</v>
      </c>
      <c r="I2037" s="649">
        <v>7.644</v>
      </c>
      <c r="J2037" s="649">
        <v>12.779</v>
      </c>
      <c r="K2037" s="649">
        <v>-0.998</v>
      </c>
      <c r="L2037" s="649">
        <v>-1.0</v>
      </c>
      <c r="M2037" s="649">
        <v>-1.0</v>
      </c>
      <c r="N2037" s="649">
        <v>-1.0</v>
      </c>
      <c r="O2037" s="649">
        <v>1.0</v>
      </c>
      <c r="P2037" s="649">
        <v>-1.0</v>
      </c>
      <c r="Q2037" s="649">
        <v>-1.0</v>
      </c>
      <c r="R2037" s="649">
        <v>1.0</v>
      </c>
      <c r="S2037" s="649">
        <v>1.0</v>
      </c>
      <c r="T2037" s="649">
        <v>12.825</v>
      </c>
      <c r="U2037" s="649">
        <v>12.951</v>
      </c>
      <c r="V2037" s="649">
        <v>12.864</v>
      </c>
    </row>
    <row r="2038">
      <c r="A2038" s="649">
        <v>4766.0</v>
      </c>
      <c r="B2038" s="649">
        <v>0.0</v>
      </c>
      <c r="C2038" s="649">
        <v>10.537</v>
      </c>
      <c r="D2038" s="649">
        <v>2.416</v>
      </c>
      <c r="E2038" s="649">
        <v>26.86</v>
      </c>
      <c r="F2038" s="649">
        <v>7.5</v>
      </c>
      <c r="G2038" s="649">
        <v>2.195</v>
      </c>
      <c r="H2038" s="649">
        <v>1.01</v>
      </c>
      <c r="I2038" s="649">
        <v>11.108</v>
      </c>
      <c r="J2038" s="649">
        <v>19.52</v>
      </c>
      <c r="K2038" s="649">
        <v>-0.998</v>
      </c>
      <c r="L2038" s="649">
        <v>-1.0</v>
      </c>
      <c r="M2038" s="649">
        <v>-1.0</v>
      </c>
      <c r="N2038" s="649">
        <v>-1.0</v>
      </c>
      <c r="O2038" s="649">
        <v>1.0</v>
      </c>
      <c r="P2038" s="649">
        <v>-1.0</v>
      </c>
      <c r="Q2038" s="649">
        <v>-1.0</v>
      </c>
      <c r="R2038" s="649">
        <v>1.0</v>
      </c>
      <c r="S2038" s="649">
        <v>1.0</v>
      </c>
      <c r="T2038" s="649">
        <v>19.627</v>
      </c>
      <c r="U2038" s="649">
        <v>19.824</v>
      </c>
      <c r="V2038" s="649">
        <v>19.943</v>
      </c>
    </row>
    <row r="2039">
      <c r="A2039" s="649">
        <v>4767.0</v>
      </c>
      <c r="B2039" s="649">
        <v>0.0</v>
      </c>
      <c r="C2039" s="649">
        <v>10.537</v>
      </c>
      <c r="D2039" s="649">
        <v>2.416</v>
      </c>
      <c r="E2039" s="649">
        <v>26.86</v>
      </c>
      <c r="F2039" s="649">
        <v>7.5</v>
      </c>
      <c r="G2039" s="649">
        <v>1.924</v>
      </c>
      <c r="H2039" s="649">
        <v>1.01</v>
      </c>
      <c r="I2039" s="649">
        <v>11.242</v>
      </c>
      <c r="J2039" s="649">
        <v>19.351</v>
      </c>
      <c r="K2039" s="649">
        <v>-0.998</v>
      </c>
      <c r="L2039" s="649">
        <v>-1.0</v>
      </c>
      <c r="M2039" s="649">
        <v>-1.0</v>
      </c>
      <c r="N2039" s="649">
        <v>-1.0</v>
      </c>
      <c r="O2039" s="649">
        <v>1.0</v>
      </c>
      <c r="P2039" s="649">
        <v>-1.0</v>
      </c>
      <c r="Q2039" s="649">
        <v>-1.0</v>
      </c>
      <c r="R2039" s="649">
        <v>1.0</v>
      </c>
      <c r="S2039" s="649">
        <v>1.0</v>
      </c>
      <c r="T2039" s="649">
        <v>19.361</v>
      </c>
      <c r="U2039" s="649">
        <v>19.555</v>
      </c>
      <c r="V2039" s="649">
        <v>19.549</v>
      </c>
    </row>
    <row r="2040">
      <c r="A2040" s="649">
        <v>4768.0</v>
      </c>
      <c r="B2040" s="649">
        <v>0.0</v>
      </c>
      <c r="C2040" s="649">
        <v>10.538</v>
      </c>
      <c r="D2040" s="649">
        <v>2.416</v>
      </c>
      <c r="E2040" s="649">
        <v>26.86</v>
      </c>
      <c r="F2040" s="649">
        <v>7.5</v>
      </c>
      <c r="G2040" s="649">
        <v>1.868</v>
      </c>
      <c r="H2040" s="649">
        <v>1.01</v>
      </c>
      <c r="I2040" s="649">
        <v>11.299</v>
      </c>
      <c r="J2040" s="649">
        <v>20.135</v>
      </c>
      <c r="K2040" s="649">
        <v>-0.998</v>
      </c>
      <c r="L2040" s="649">
        <v>-1.0</v>
      </c>
      <c r="M2040" s="649">
        <v>-1.0</v>
      </c>
      <c r="N2040" s="649">
        <v>-1.0</v>
      </c>
      <c r="O2040" s="649">
        <v>1.0</v>
      </c>
      <c r="P2040" s="649">
        <v>-1.0</v>
      </c>
      <c r="Q2040" s="649">
        <v>-1.0</v>
      </c>
      <c r="R2040" s="649">
        <v>1.0</v>
      </c>
      <c r="S2040" s="649">
        <v>1.0</v>
      </c>
      <c r="T2040" s="649">
        <v>20.165</v>
      </c>
      <c r="U2040" s="649">
        <v>20.368</v>
      </c>
      <c r="V2040" s="649">
        <v>20.218</v>
      </c>
    </row>
    <row r="2041">
      <c r="A2041" s="649">
        <v>4769.0</v>
      </c>
      <c r="B2041" s="649">
        <v>0.0</v>
      </c>
      <c r="C2041" s="649">
        <v>10.537</v>
      </c>
      <c r="D2041" s="649">
        <v>2.416</v>
      </c>
      <c r="E2041" s="649">
        <v>26.86</v>
      </c>
      <c r="F2041" s="649">
        <v>7.5</v>
      </c>
      <c r="G2041" s="649">
        <v>3.152</v>
      </c>
      <c r="H2041" s="649">
        <v>1.01</v>
      </c>
      <c r="I2041" s="649">
        <v>10.654</v>
      </c>
      <c r="J2041" s="649">
        <v>21.661</v>
      </c>
      <c r="K2041" s="649">
        <v>-0.998</v>
      </c>
      <c r="L2041" s="649">
        <v>-1.0</v>
      </c>
      <c r="M2041" s="649">
        <v>-1.0</v>
      </c>
      <c r="N2041" s="649">
        <v>-1.0</v>
      </c>
      <c r="O2041" s="649">
        <v>1.0</v>
      </c>
      <c r="P2041" s="649">
        <v>-1.0</v>
      </c>
      <c r="Q2041" s="649">
        <v>-1.0</v>
      </c>
      <c r="R2041" s="649">
        <v>1.0</v>
      </c>
      <c r="S2041" s="649">
        <v>1.0</v>
      </c>
      <c r="T2041" s="649">
        <v>21.932</v>
      </c>
      <c r="U2041" s="649">
        <v>22.149</v>
      </c>
      <c r="V2041" s="649">
        <v>22.739</v>
      </c>
    </row>
    <row r="2042">
      <c r="A2042" s="649">
        <v>4770.0</v>
      </c>
      <c r="B2042" s="649">
        <v>0.0</v>
      </c>
      <c r="C2042" s="649">
        <v>10.537</v>
      </c>
      <c r="D2042" s="649">
        <v>2.416</v>
      </c>
      <c r="E2042" s="649">
        <v>26.86</v>
      </c>
      <c r="F2042" s="649">
        <v>7.5</v>
      </c>
      <c r="G2042" s="649">
        <v>1.893</v>
      </c>
      <c r="H2042" s="649">
        <v>26.98</v>
      </c>
      <c r="I2042" s="649">
        <v>11.161</v>
      </c>
      <c r="J2042" s="649">
        <v>19.715</v>
      </c>
      <c r="K2042" s="649">
        <v>-0.998</v>
      </c>
      <c r="L2042" s="649">
        <v>-1.0</v>
      </c>
      <c r="M2042" s="649">
        <v>-1.0</v>
      </c>
      <c r="N2042" s="649">
        <v>-1.0</v>
      </c>
      <c r="O2042" s="649">
        <v>1.0</v>
      </c>
      <c r="P2042" s="649">
        <v>-1.0</v>
      </c>
      <c r="Q2042" s="649">
        <v>-1.0</v>
      </c>
      <c r="R2042" s="649">
        <v>1.0</v>
      </c>
      <c r="S2042" s="649">
        <v>1.0</v>
      </c>
      <c r="T2042" s="649">
        <v>19.726</v>
      </c>
      <c r="U2042" s="649">
        <v>19.916</v>
      </c>
      <c r="V2042" s="649">
        <v>19.846</v>
      </c>
    </row>
    <row r="2043">
      <c r="A2043" s="649">
        <v>4771.0</v>
      </c>
      <c r="B2043" s="649">
        <v>0.0</v>
      </c>
      <c r="C2043" s="649">
        <v>10.538</v>
      </c>
      <c r="D2043" s="649">
        <v>2.416</v>
      </c>
      <c r="E2043" s="649">
        <v>26.86</v>
      </c>
      <c r="F2043" s="649">
        <v>7.5</v>
      </c>
      <c r="G2043" s="649">
        <v>2.322</v>
      </c>
      <c r="H2043" s="649">
        <v>2.01</v>
      </c>
      <c r="I2043" s="649">
        <v>7.547</v>
      </c>
      <c r="J2043" s="649">
        <v>13.112</v>
      </c>
      <c r="K2043" s="649">
        <v>-0.998</v>
      </c>
      <c r="L2043" s="649">
        <v>-1.0</v>
      </c>
      <c r="M2043" s="649">
        <v>-1.0</v>
      </c>
      <c r="N2043" s="649">
        <v>-1.0</v>
      </c>
      <c r="O2043" s="649">
        <v>1.0</v>
      </c>
      <c r="P2043" s="649">
        <v>-1.0</v>
      </c>
      <c r="Q2043" s="649">
        <v>-1.0</v>
      </c>
      <c r="R2043" s="649">
        <v>1.0</v>
      </c>
      <c r="S2043" s="649">
        <v>1.0</v>
      </c>
      <c r="T2043" s="649">
        <v>13.28</v>
      </c>
      <c r="U2043" s="649">
        <v>13.409</v>
      </c>
      <c r="V2043" s="649">
        <v>13.676</v>
      </c>
    </row>
    <row r="2044">
      <c r="A2044" s="649">
        <v>4772.0</v>
      </c>
      <c r="B2044" s="649">
        <v>0.0</v>
      </c>
      <c r="C2044" s="649">
        <v>10.537</v>
      </c>
      <c r="D2044" s="649">
        <v>2.416</v>
      </c>
      <c r="E2044" s="649">
        <v>26.86</v>
      </c>
      <c r="F2044" s="649">
        <v>7.5</v>
      </c>
      <c r="G2044" s="649">
        <v>1.819</v>
      </c>
      <c r="H2044" s="649">
        <v>2.01</v>
      </c>
      <c r="I2044" s="649">
        <v>7.611</v>
      </c>
      <c r="J2044" s="649">
        <v>13.276</v>
      </c>
      <c r="K2044" s="649">
        <v>-0.998</v>
      </c>
      <c r="L2044" s="649">
        <v>-1.0</v>
      </c>
      <c r="M2044" s="649">
        <v>-1.0</v>
      </c>
      <c r="N2044" s="649">
        <v>-1.0</v>
      </c>
      <c r="O2044" s="649">
        <v>1.0</v>
      </c>
      <c r="P2044" s="649">
        <v>-1.0</v>
      </c>
      <c r="Q2044" s="649">
        <v>-1.0</v>
      </c>
      <c r="R2044" s="649">
        <v>1.0</v>
      </c>
      <c r="S2044" s="649">
        <v>1.0</v>
      </c>
      <c r="T2044" s="649">
        <v>13.34</v>
      </c>
      <c r="U2044" s="649">
        <v>13.458</v>
      </c>
      <c r="V2044" s="649">
        <v>13.351</v>
      </c>
    </row>
    <row r="2045">
      <c r="A2045" s="649">
        <v>4773.0</v>
      </c>
      <c r="B2045" s="649">
        <v>0.0</v>
      </c>
      <c r="C2045" s="649">
        <v>10.537</v>
      </c>
      <c r="D2045" s="649">
        <v>2.416</v>
      </c>
      <c r="E2045" s="649">
        <v>26.86</v>
      </c>
      <c r="F2045" s="649">
        <v>7.5</v>
      </c>
      <c r="G2045" s="649">
        <v>1.932</v>
      </c>
      <c r="H2045" s="649">
        <v>2.01</v>
      </c>
      <c r="I2045" s="649">
        <v>7.647</v>
      </c>
      <c r="J2045" s="649">
        <v>14.116</v>
      </c>
      <c r="K2045" s="649">
        <v>-0.998</v>
      </c>
      <c r="L2045" s="649">
        <v>-1.0</v>
      </c>
      <c r="M2045" s="649">
        <v>-1.0</v>
      </c>
      <c r="N2045" s="649">
        <v>-1.0</v>
      </c>
      <c r="O2045" s="649">
        <v>1.0</v>
      </c>
      <c r="P2045" s="649">
        <v>-1.0</v>
      </c>
      <c r="Q2045" s="649">
        <v>-1.0</v>
      </c>
      <c r="R2045" s="649">
        <v>1.0</v>
      </c>
      <c r="S2045" s="649">
        <v>1.0</v>
      </c>
      <c r="T2045" s="649">
        <v>14.156</v>
      </c>
      <c r="U2045" s="649">
        <v>14.276</v>
      </c>
      <c r="V2045" s="649">
        <v>14.2</v>
      </c>
    </row>
    <row r="2046">
      <c r="A2046" s="649">
        <v>4774.0</v>
      </c>
      <c r="B2046" s="649">
        <v>0.0</v>
      </c>
      <c r="C2046" s="649">
        <v>10.538</v>
      </c>
      <c r="D2046" s="649">
        <v>2.416</v>
      </c>
      <c r="E2046" s="649">
        <v>26.86</v>
      </c>
      <c r="F2046" s="649">
        <v>7.5</v>
      </c>
      <c r="G2046" s="649">
        <v>1.837</v>
      </c>
      <c r="H2046" s="649">
        <v>2.01</v>
      </c>
      <c r="I2046" s="649">
        <v>7.656</v>
      </c>
      <c r="J2046" s="649">
        <v>13.606</v>
      </c>
      <c r="K2046" s="649">
        <v>-0.998</v>
      </c>
      <c r="L2046" s="649">
        <v>-1.0</v>
      </c>
      <c r="M2046" s="649">
        <v>-1.0</v>
      </c>
      <c r="N2046" s="649">
        <v>-1.0</v>
      </c>
      <c r="O2046" s="649">
        <v>1.0</v>
      </c>
      <c r="P2046" s="649">
        <v>-1.0</v>
      </c>
      <c r="Q2046" s="649">
        <v>-1.0</v>
      </c>
      <c r="R2046" s="649">
        <v>1.0</v>
      </c>
      <c r="S2046" s="649">
        <v>1.0</v>
      </c>
      <c r="T2046" s="649">
        <v>13.675</v>
      </c>
      <c r="U2046" s="649">
        <v>13.802</v>
      </c>
      <c r="V2046" s="649">
        <v>13.667</v>
      </c>
    </row>
    <row r="2047">
      <c r="A2047" s="649">
        <v>4776.0</v>
      </c>
      <c r="B2047" s="649">
        <v>0.0</v>
      </c>
      <c r="C2047" s="649">
        <v>10.537</v>
      </c>
      <c r="D2047" s="649">
        <v>2.416</v>
      </c>
      <c r="E2047" s="649">
        <v>26.86</v>
      </c>
      <c r="F2047" s="649">
        <v>7.5</v>
      </c>
      <c r="G2047" s="649">
        <v>1.803</v>
      </c>
      <c r="H2047" s="649">
        <v>2.01</v>
      </c>
      <c r="I2047" s="649">
        <v>7.339</v>
      </c>
      <c r="J2047" s="649">
        <v>11.524</v>
      </c>
      <c r="K2047" s="649">
        <v>-0.998</v>
      </c>
      <c r="L2047" s="649">
        <v>-1.0</v>
      </c>
      <c r="M2047" s="649">
        <v>-1.0</v>
      </c>
      <c r="N2047" s="649">
        <v>-1.0</v>
      </c>
      <c r="O2047" s="649">
        <v>1.0</v>
      </c>
      <c r="P2047" s="649">
        <v>-1.0</v>
      </c>
      <c r="Q2047" s="649">
        <v>-1.0</v>
      </c>
      <c r="R2047" s="649">
        <v>1.0</v>
      </c>
      <c r="S2047" s="649">
        <v>1.0</v>
      </c>
      <c r="T2047" s="649">
        <v>11.611</v>
      </c>
      <c r="U2047" s="649">
        <v>11.708</v>
      </c>
      <c r="V2047" s="649">
        <v>11.754</v>
      </c>
    </row>
    <row r="2048">
      <c r="A2048" s="649">
        <v>4777.0</v>
      </c>
      <c r="B2048" s="649">
        <v>0.0</v>
      </c>
      <c r="C2048" s="649">
        <v>10.537</v>
      </c>
      <c r="D2048" s="649">
        <v>2.416</v>
      </c>
      <c r="E2048" s="649">
        <v>26.86</v>
      </c>
      <c r="F2048" s="649">
        <v>7.5</v>
      </c>
      <c r="G2048" s="649">
        <v>1.606</v>
      </c>
      <c r="H2048" s="649">
        <v>2.01</v>
      </c>
      <c r="I2048" s="649">
        <v>7.583</v>
      </c>
      <c r="J2048" s="649">
        <v>10.131</v>
      </c>
      <c r="K2048" s="649">
        <v>-0.998</v>
      </c>
      <c r="L2048" s="649">
        <v>-1.0</v>
      </c>
      <c r="M2048" s="649">
        <v>-1.0</v>
      </c>
      <c r="N2048" s="649">
        <v>-1.0</v>
      </c>
      <c r="O2048" s="649">
        <v>1.0</v>
      </c>
      <c r="P2048" s="649">
        <v>-1.0</v>
      </c>
      <c r="Q2048" s="649">
        <v>-1.0</v>
      </c>
      <c r="R2048" s="649">
        <v>1.0</v>
      </c>
      <c r="S2048" s="649">
        <v>1.0</v>
      </c>
      <c r="T2048" s="649">
        <v>10.247</v>
      </c>
      <c r="U2048" s="649">
        <v>10.336</v>
      </c>
      <c r="V2048" s="649">
        <v>10.39</v>
      </c>
    </row>
    <row r="2049">
      <c r="A2049" s="649">
        <v>4788.0</v>
      </c>
      <c r="B2049" s="649">
        <v>0.0</v>
      </c>
      <c r="C2049" s="649">
        <v>10.538</v>
      </c>
      <c r="D2049" s="649">
        <v>2.416</v>
      </c>
      <c r="E2049" s="649">
        <v>26.86</v>
      </c>
      <c r="F2049" s="649">
        <v>7.5</v>
      </c>
      <c r="G2049" s="649">
        <v>2.174</v>
      </c>
      <c r="H2049" s="649">
        <v>26.98</v>
      </c>
      <c r="I2049" s="649">
        <v>11.545</v>
      </c>
      <c r="J2049" s="649">
        <v>23.558</v>
      </c>
      <c r="K2049" s="649">
        <v>-0.998</v>
      </c>
      <c r="L2049" s="649">
        <v>-1.0</v>
      </c>
      <c r="M2049" s="649">
        <v>-1.0</v>
      </c>
      <c r="N2049" s="649">
        <v>-1.0</v>
      </c>
      <c r="O2049" s="649">
        <v>1.0</v>
      </c>
      <c r="P2049" s="649">
        <v>-1.0</v>
      </c>
      <c r="Q2049" s="649">
        <v>-1.0</v>
      </c>
      <c r="R2049" s="649">
        <v>1.0</v>
      </c>
      <c r="S2049" s="649">
        <v>-1.0</v>
      </c>
      <c r="T2049" s="649">
        <v>23.574</v>
      </c>
      <c r="U2049" s="649">
        <v>23.784</v>
      </c>
      <c r="V2049" s="649">
        <v>23.693</v>
      </c>
    </row>
    <row r="2050">
      <c r="A2050" s="649">
        <v>4789.0</v>
      </c>
      <c r="B2050" s="649">
        <v>0.0</v>
      </c>
      <c r="C2050" s="649">
        <v>10.538</v>
      </c>
      <c r="D2050" s="649">
        <v>2.416</v>
      </c>
      <c r="E2050" s="649">
        <v>26.86</v>
      </c>
      <c r="F2050" s="649">
        <v>7.5</v>
      </c>
      <c r="G2050" s="649">
        <v>1.044</v>
      </c>
      <c r="H2050" s="649">
        <v>26.98</v>
      </c>
      <c r="I2050" s="649">
        <v>7.585</v>
      </c>
      <c r="J2050" s="649">
        <v>5.573</v>
      </c>
      <c r="K2050" s="649">
        <v>-0.998</v>
      </c>
      <c r="L2050" s="649">
        <v>-1.0</v>
      </c>
      <c r="M2050" s="649">
        <v>-1.0</v>
      </c>
      <c r="N2050" s="649">
        <v>-1.0</v>
      </c>
      <c r="O2050" s="649">
        <v>1.0</v>
      </c>
      <c r="P2050" s="649">
        <v>-1.0</v>
      </c>
      <c r="Q2050" s="649">
        <v>-1.0</v>
      </c>
      <c r="R2050" s="649">
        <v>1.0</v>
      </c>
      <c r="S2050" s="649">
        <v>-1.0</v>
      </c>
      <c r="T2050" s="649">
        <v>5.656</v>
      </c>
      <c r="U2050" s="649">
        <v>5.707</v>
      </c>
      <c r="V2050" s="649">
        <v>5.886</v>
      </c>
    </row>
    <row r="2051">
      <c r="A2051" s="649">
        <v>4790.0</v>
      </c>
      <c r="B2051" s="649">
        <v>0.0</v>
      </c>
      <c r="C2051" s="649">
        <v>10.537</v>
      </c>
      <c r="D2051" s="649">
        <v>2.416</v>
      </c>
      <c r="E2051" s="649">
        <v>26.86</v>
      </c>
      <c r="F2051" s="649">
        <v>7.5</v>
      </c>
      <c r="G2051" s="649">
        <v>1.206</v>
      </c>
      <c r="H2051" s="649">
        <v>26.98</v>
      </c>
      <c r="I2051" s="649">
        <v>7.866</v>
      </c>
      <c r="J2051" s="649">
        <v>8.936</v>
      </c>
      <c r="K2051" s="649">
        <v>-0.998</v>
      </c>
      <c r="L2051" s="649">
        <v>-1.0</v>
      </c>
      <c r="M2051" s="649">
        <v>-1.0</v>
      </c>
      <c r="N2051" s="649">
        <v>-1.0</v>
      </c>
      <c r="O2051" s="649">
        <v>1.0</v>
      </c>
      <c r="P2051" s="649">
        <v>-1.0</v>
      </c>
      <c r="Q2051" s="649">
        <v>-1.0</v>
      </c>
      <c r="R2051" s="649">
        <v>1.0</v>
      </c>
      <c r="S2051" s="649">
        <v>-1.0</v>
      </c>
      <c r="T2051" s="649">
        <v>8.96</v>
      </c>
      <c r="U2051" s="649">
        <v>9.046</v>
      </c>
      <c r="V2051" s="649">
        <v>9.007</v>
      </c>
    </row>
    <row r="2052">
      <c r="A2052" s="649">
        <v>4791.0</v>
      </c>
      <c r="B2052" s="649">
        <v>0.0</v>
      </c>
      <c r="C2052" s="649">
        <v>10.537</v>
      </c>
      <c r="D2052" s="649">
        <v>2.416</v>
      </c>
      <c r="E2052" s="649">
        <v>26.86</v>
      </c>
      <c r="F2052" s="649">
        <v>7.5</v>
      </c>
      <c r="G2052" s="649">
        <v>1.22</v>
      </c>
      <c r="H2052" s="649">
        <v>26.98</v>
      </c>
      <c r="I2052" s="649">
        <v>7.868</v>
      </c>
      <c r="J2052" s="649">
        <v>9.519</v>
      </c>
      <c r="K2052" s="649">
        <v>-0.998</v>
      </c>
      <c r="L2052" s="649">
        <v>-1.0</v>
      </c>
      <c r="M2052" s="649">
        <v>-1.0</v>
      </c>
      <c r="N2052" s="649">
        <v>-1.0</v>
      </c>
      <c r="O2052" s="649">
        <v>1.0</v>
      </c>
      <c r="P2052" s="649">
        <v>-1.0</v>
      </c>
      <c r="Q2052" s="649">
        <v>-1.0</v>
      </c>
      <c r="R2052" s="649">
        <v>1.0</v>
      </c>
      <c r="S2052" s="649">
        <v>-1.0</v>
      </c>
      <c r="T2052" s="649">
        <v>9.526</v>
      </c>
      <c r="U2052" s="649">
        <v>9.619</v>
      </c>
      <c r="V2052" s="649">
        <v>9.529</v>
      </c>
    </row>
    <row r="2053">
      <c r="A2053" s="649">
        <v>4792.0</v>
      </c>
      <c r="B2053" s="649">
        <v>0.0</v>
      </c>
      <c r="C2053" s="649">
        <v>10.538</v>
      </c>
      <c r="D2053" s="649">
        <v>2.416</v>
      </c>
      <c r="E2053" s="649">
        <v>26.86</v>
      </c>
      <c r="F2053" s="649">
        <v>7.5</v>
      </c>
      <c r="G2053" s="649">
        <v>1.827</v>
      </c>
      <c r="H2053" s="649">
        <v>2.01</v>
      </c>
      <c r="I2053" s="649">
        <v>7.73</v>
      </c>
      <c r="J2053" s="649">
        <v>12.425</v>
      </c>
      <c r="K2053" s="649">
        <v>-0.998</v>
      </c>
      <c r="L2053" s="649">
        <v>-1.0</v>
      </c>
      <c r="M2053" s="649">
        <v>-1.0</v>
      </c>
      <c r="N2053" s="649">
        <v>-1.0</v>
      </c>
      <c r="O2053" s="649">
        <v>1.0</v>
      </c>
      <c r="P2053" s="649">
        <v>-1.0</v>
      </c>
      <c r="Q2053" s="649">
        <v>-1.0</v>
      </c>
      <c r="R2053" s="649">
        <v>1.0</v>
      </c>
      <c r="S2053" s="649">
        <v>-1.0</v>
      </c>
      <c r="T2053" s="649">
        <v>12.478</v>
      </c>
      <c r="U2053" s="649">
        <v>12.603</v>
      </c>
      <c r="V2053" s="649">
        <v>12.646</v>
      </c>
    </row>
    <row r="2054">
      <c r="A2054" s="649">
        <v>4793.0</v>
      </c>
      <c r="B2054" s="649">
        <v>0.0</v>
      </c>
      <c r="C2054" s="649">
        <v>10.538</v>
      </c>
      <c r="D2054" s="649">
        <v>2.416</v>
      </c>
      <c r="E2054" s="649">
        <v>26.86</v>
      </c>
      <c r="F2054" s="649">
        <v>7.5</v>
      </c>
      <c r="G2054" s="649">
        <v>1.793</v>
      </c>
      <c r="H2054" s="649">
        <v>2.01</v>
      </c>
      <c r="I2054" s="649">
        <v>7.814</v>
      </c>
      <c r="J2054" s="649">
        <v>9.525</v>
      </c>
      <c r="K2054" s="649">
        <v>-0.998</v>
      </c>
      <c r="L2054" s="649">
        <v>-1.0</v>
      </c>
      <c r="M2054" s="649">
        <v>-1.0</v>
      </c>
      <c r="N2054" s="649">
        <v>-1.0</v>
      </c>
      <c r="O2054" s="649">
        <v>1.0</v>
      </c>
      <c r="P2054" s="649">
        <v>-1.0</v>
      </c>
      <c r="Q2054" s="649">
        <v>-1.0</v>
      </c>
      <c r="R2054" s="649">
        <v>1.0</v>
      </c>
      <c r="S2054" s="649">
        <v>-1.0</v>
      </c>
      <c r="T2054" s="649">
        <v>9.663</v>
      </c>
      <c r="U2054" s="649">
        <v>9.761</v>
      </c>
      <c r="V2054" s="649">
        <v>10.096</v>
      </c>
    </row>
    <row r="2055">
      <c r="A2055" s="649">
        <v>4794.0</v>
      </c>
      <c r="B2055" s="649">
        <v>0.0</v>
      </c>
      <c r="C2055" s="649">
        <v>10.538</v>
      </c>
      <c r="D2055" s="649">
        <v>2.416</v>
      </c>
      <c r="E2055" s="649">
        <v>26.86</v>
      </c>
      <c r="F2055" s="649">
        <v>7.5</v>
      </c>
      <c r="G2055" s="649">
        <v>2.564</v>
      </c>
      <c r="H2055" s="649">
        <v>2.01</v>
      </c>
      <c r="I2055" s="649">
        <v>7.902</v>
      </c>
      <c r="J2055" s="649">
        <v>19.566</v>
      </c>
      <c r="K2055" s="649">
        <v>-0.998</v>
      </c>
      <c r="L2055" s="649">
        <v>-1.0</v>
      </c>
      <c r="M2055" s="649">
        <v>-1.0</v>
      </c>
      <c r="N2055" s="649">
        <v>-1.0</v>
      </c>
      <c r="O2055" s="649">
        <v>1.0</v>
      </c>
      <c r="P2055" s="649">
        <v>-1.0</v>
      </c>
      <c r="Q2055" s="649">
        <v>-1.0</v>
      </c>
      <c r="R2055" s="649">
        <v>1.0</v>
      </c>
      <c r="S2055" s="649">
        <v>-1.0</v>
      </c>
      <c r="T2055" s="649">
        <v>19.566</v>
      </c>
      <c r="U2055" s="649">
        <v>19.77</v>
      </c>
      <c r="V2055" s="649">
        <v>19.658</v>
      </c>
    </row>
    <row r="2056">
      <c r="A2056" s="649">
        <v>4795.0</v>
      </c>
      <c r="B2056" s="649">
        <v>0.0</v>
      </c>
      <c r="C2056" s="649">
        <v>10.538</v>
      </c>
      <c r="D2056" s="649">
        <v>2.416</v>
      </c>
      <c r="E2056" s="649">
        <v>26.86</v>
      </c>
      <c r="F2056" s="649">
        <v>7.5</v>
      </c>
      <c r="G2056" s="649">
        <v>1.822</v>
      </c>
      <c r="H2056" s="649">
        <v>2.01</v>
      </c>
      <c r="I2056" s="649">
        <v>7.823</v>
      </c>
      <c r="J2056" s="649">
        <v>13.283</v>
      </c>
      <c r="K2056" s="649">
        <v>-0.998</v>
      </c>
      <c r="L2056" s="649">
        <v>-1.0</v>
      </c>
      <c r="M2056" s="649">
        <v>-1.0</v>
      </c>
      <c r="N2056" s="649">
        <v>-1.0</v>
      </c>
      <c r="O2056" s="649">
        <v>1.0</v>
      </c>
      <c r="P2056" s="649">
        <v>-1.0</v>
      </c>
      <c r="Q2056" s="649">
        <v>-1.0</v>
      </c>
      <c r="R2056" s="649">
        <v>1.0</v>
      </c>
      <c r="S2056" s="649">
        <v>-1.0</v>
      </c>
      <c r="T2056" s="649">
        <v>13.292</v>
      </c>
      <c r="U2056" s="649">
        <v>13.433</v>
      </c>
      <c r="V2056" s="649">
        <v>13.409</v>
      </c>
    </row>
    <row r="2057">
      <c r="A2057" s="649">
        <v>4796.0</v>
      </c>
      <c r="B2057" s="649">
        <v>0.0</v>
      </c>
      <c r="C2057" s="649">
        <v>10.538</v>
      </c>
      <c r="D2057" s="649">
        <v>2.416</v>
      </c>
      <c r="E2057" s="649">
        <v>26.86</v>
      </c>
      <c r="F2057" s="649">
        <v>7.5</v>
      </c>
      <c r="G2057" s="649">
        <v>1.795</v>
      </c>
      <c r="H2057" s="649">
        <v>2.01</v>
      </c>
      <c r="I2057" s="649">
        <v>7.899</v>
      </c>
      <c r="J2057" s="649">
        <v>13.816</v>
      </c>
      <c r="K2057" s="649">
        <v>-0.998</v>
      </c>
      <c r="L2057" s="649">
        <v>-1.0</v>
      </c>
      <c r="M2057" s="649">
        <v>-1.0</v>
      </c>
      <c r="N2057" s="649">
        <v>-1.0</v>
      </c>
      <c r="O2057" s="649">
        <v>1.0</v>
      </c>
      <c r="P2057" s="649">
        <v>-1.0</v>
      </c>
      <c r="Q2057" s="649">
        <v>-1.0</v>
      </c>
      <c r="R2057" s="649">
        <v>1.0</v>
      </c>
      <c r="S2057" s="649">
        <v>-1.0</v>
      </c>
      <c r="T2057" s="649">
        <v>13.796</v>
      </c>
      <c r="U2057" s="649">
        <v>13.945</v>
      </c>
      <c r="V2057" s="649">
        <v>13.865</v>
      </c>
    </row>
    <row r="2058">
      <c r="A2058" s="649">
        <v>4797.0</v>
      </c>
      <c r="B2058" s="649">
        <v>0.0</v>
      </c>
      <c r="C2058" s="649">
        <v>10.537</v>
      </c>
      <c r="D2058" s="649">
        <v>2.416</v>
      </c>
      <c r="E2058" s="649">
        <v>26.86</v>
      </c>
      <c r="F2058" s="649">
        <v>7.5</v>
      </c>
      <c r="G2058" s="649">
        <v>1.147</v>
      </c>
      <c r="H2058" s="649">
        <v>2.01</v>
      </c>
      <c r="I2058" s="649">
        <v>7.837</v>
      </c>
      <c r="J2058" s="649">
        <v>5.187</v>
      </c>
      <c r="K2058" s="649">
        <v>-0.998</v>
      </c>
      <c r="L2058" s="649">
        <v>-1.0</v>
      </c>
      <c r="M2058" s="649">
        <v>-1.0</v>
      </c>
      <c r="N2058" s="649">
        <v>-1.0</v>
      </c>
      <c r="O2058" s="649">
        <v>1.0</v>
      </c>
      <c r="P2058" s="649">
        <v>-1.0</v>
      </c>
      <c r="Q2058" s="649">
        <v>-1.0</v>
      </c>
      <c r="R2058" s="649">
        <v>1.0</v>
      </c>
      <c r="S2058" s="649">
        <v>-1.0</v>
      </c>
      <c r="T2058" s="649">
        <v>5.287</v>
      </c>
      <c r="U2058" s="649">
        <v>5.344</v>
      </c>
      <c r="V2058" s="649">
        <v>5.661</v>
      </c>
    </row>
    <row r="2059">
      <c r="A2059" s="649">
        <v>4798.0</v>
      </c>
      <c r="B2059" s="649">
        <v>0.0</v>
      </c>
      <c r="C2059" s="649">
        <v>10.538</v>
      </c>
      <c r="D2059" s="649">
        <v>2.416</v>
      </c>
      <c r="E2059" s="649">
        <v>26.86</v>
      </c>
      <c r="F2059" s="649">
        <v>7.5</v>
      </c>
      <c r="G2059" s="649">
        <v>2.267</v>
      </c>
      <c r="H2059" s="649">
        <v>2.01</v>
      </c>
      <c r="I2059" s="649">
        <v>7.917</v>
      </c>
      <c r="J2059" s="649">
        <v>17.501</v>
      </c>
      <c r="K2059" s="649">
        <v>-0.998</v>
      </c>
      <c r="L2059" s="649">
        <v>-1.0</v>
      </c>
      <c r="M2059" s="649">
        <v>-1.0</v>
      </c>
      <c r="N2059" s="649">
        <v>-1.0</v>
      </c>
      <c r="O2059" s="649">
        <v>1.0</v>
      </c>
      <c r="P2059" s="649">
        <v>-1.0</v>
      </c>
      <c r="Q2059" s="649">
        <v>-1.0</v>
      </c>
      <c r="R2059" s="649">
        <v>1.0</v>
      </c>
      <c r="S2059" s="649">
        <v>-1.0</v>
      </c>
      <c r="T2059" s="649">
        <v>17.467</v>
      </c>
      <c r="U2059" s="649">
        <v>17.652</v>
      </c>
      <c r="V2059" s="649">
        <v>17.558</v>
      </c>
    </row>
    <row r="2060">
      <c r="A2060" s="649">
        <v>4799.0</v>
      </c>
      <c r="B2060" s="649">
        <v>0.0</v>
      </c>
      <c r="C2060" s="649">
        <v>10.538</v>
      </c>
      <c r="D2060" s="649">
        <v>2.416</v>
      </c>
      <c r="E2060" s="649">
        <v>26.86</v>
      </c>
      <c r="F2060" s="649">
        <v>7.5</v>
      </c>
      <c r="G2060" s="649">
        <v>1.774</v>
      </c>
      <c r="H2060" s="649">
        <v>2.01</v>
      </c>
      <c r="I2060" s="649">
        <v>7.761</v>
      </c>
      <c r="J2060" s="649">
        <v>12.738</v>
      </c>
      <c r="K2060" s="649">
        <v>-0.998</v>
      </c>
      <c r="L2060" s="649">
        <v>-1.0</v>
      </c>
      <c r="M2060" s="649">
        <v>-1.0</v>
      </c>
      <c r="N2060" s="649">
        <v>-1.0</v>
      </c>
      <c r="O2060" s="649">
        <v>1.0</v>
      </c>
      <c r="P2060" s="649">
        <v>-1.0</v>
      </c>
      <c r="Q2060" s="649">
        <v>-1.0</v>
      </c>
      <c r="R2060" s="649">
        <v>1.0</v>
      </c>
      <c r="S2060" s="649">
        <v>-1.0</v>
      </c>
      <c r="T2060" s="649">
        <v>12.727</v>
      </c>
      <c r="U2060" s="649">
        <v>12.866</v>
      </c>
      <c r="V2060" s="649">
        <v>12.875</v>
      </c>
    </row>
    <row r="2061">
      <c r="A2061" s="649">
        <v>4800.0</v>
      </c>
      <c r="B2061" s="649">
        <v>0.0</v>
      </c>
      <c r="C2061" s="649">
        <v>10.537</v>
      </c>
      <c r="D2061" s="649">
        <v>2.416</v>
      </c>
      <c r="E2061" s="649">
        <v>26.86</v>
      </c>
      <c r="F2061" s="649">
        <v>7.5</v>
      </c>
      <c r="G2061" s="649">
        <v>1.878</v>
      </c>
      <c r="H2061" s="649">
        <v>2.01</v>
      </c>
      <c r="I2061" s="649">
        <v>7.809</v>
      </c>
      <c r="J2061" s="649">
        <v>11.593</v>
      </c>
      <c r="K2061" s="649">
        <v>-0.998</v>
      </c>
      <c r="L2061" s="649">
        <v>-1.0</v>
      </c>
      <c r="M2061" s="649">
        <v>-1.0</v>
      </c>
      <c r="N2061" s="649">
        <v>-1.0</v>
      </c>
      <c r="O2061" s="649">
        <v>1.0</v>
      </c>
      <c r="P2061" s="649">
        <v>-1.0</v>
      </c>
      <c r="Q2061" s="649">
        <v>-1.0</v>
      </c>
      <c r="R2061" s="649">
        <v>1.0</v>
      </c>
      <c r="S2061" s="649">
        <v>-1.0</v>
      </c>
      <c r="T2061" s="649">
        <v>11.638</v>
      </c>
      <c r="U2061" s="649">
        <v>11.767</v>
      </c>
      <c r="V2061" s="649">
        <v>11.983</v>
      </c>
    </row>
    <row r="2062">
      <c r="A2062" s="649">
        <v>4801.0</v>
      </c>
      <c r="B2062" s="649">
        <v>0.0</v>
      </c>
      <c r="C2062" s="649">
        <v>10.537</v>
      </c>
      <c r="D2062" s="649">
        <v>2.416</v>
      </c>
      <c r="E2062" s="649">
        <v>26.86</v>
      </c>
      <c r="F2062" s="649">
        <v>7.5</v>
      </c>
      <c r="G2062" s="649">
        <v>1.818</v>
      </c>
      <c r="H2062" s="649">
        <v>2.01</v>
      </c>
      <c r="I2062" s="649">
        <v>7.911</v>
      </c>
      <c r="J2062" s="649">
        <v>12.314</v>
      </c>
      <c r="K2062" s="649">
        <v>-0.998</v>
      </c>
      <c r="L2062" s="649">
        <v>-1.0</v>
      </c>
      <c r="M2062" s="649">
        <v>-1.0</v>
      </c>
      <c r="N2062" s="649">
        <v>-1.0</v>
      </c>
      <c r="O2062" s="649">
        <v>1.0</v>
      </c>
      <c r="P2062" s="649">
        <v>-1.0</v>
      </c>
      <c r="Q2062" s="649">
        <v>-1.0</v>
      </c>
      <c r="R2062" s="649">
        <v>1.0</v>
      </c>
      <c r="S2062" s="649">
        <v>-1.0</v>
      </c>
      <c r="T2062" s="649">
        <v>12.32</v>
      </c>
      <c r="U2062" s="649">
        <v>12.46</v>
      </c>
      <c r="V2062" s="649">
        <v>12.576</v>
      </c>
    </row>
    <row r="2063">
      <c r="A2063" s="649">
        <v>4802.0</v>
      </c>
      <c r="B2063" s="649">
        <v>0.0</v>
      </c>
      <c r="C2063" s="649">
        <v>10.537</v>
      </c>
      <c r="D2063" s="649">
        <v>2.416</v>
      </c>
      <c r="E2063" s="649">
        <v>26.86</v>
      </c>
      <c r="F2063" s="649">
        <v>7.5</v>
      </c>
      <c r="G2063" s="649">
        <v>1.784</v>
      </c>
      <c r="H2063" s="649">
        <v>2.01</v>
      </c>
      <c r="I2063" s="649">
        <v>7.952</v>
      </c>
      <c r="J2063" s="649">
        <v>13.87</v>
      </c>
      <c r="K2063" s="649">
        <v>-0.998</v>
      </c>
      <c r="L2063" s="649">
        <v>-1.0</v>
      </c>
      <c r="M2063" s="649">
        <v>-1.0</v>
      </c>
      <c r="N2063" s="649">
        <v>-1.0</v>
      </c>
      <c r="O2063" s="649">
        <v>1.0</v>
      </c>
      <c r="P2063" s="649">
        <v>-1.0</v>
      </c>
      <c r="Q2063" s="649">
        <v>-1.0</v>
      </c>
      <c r="R2063" s="649">
        <v>1.0</v>
      </c>
      <c r="S2063" s="649">
        <v>-1.0</v>
      </c>
      <c r="T2063" s="649">
        <v>13.807</v>
      </c>
      <c r="U2063" s="649">
        <v>13.963</v>
      </c>
      <c r="V2063" s="649">
        <v>13.915</v>
      </c>
    </row>
    <row r="2064">
      <c r="A2064" s="649">
        <v>4803.0</v>
      </c>
      <c r="B2064" s="649">
        <v>0.0</v>
      </c>
      <c r="C2064" s="649">
        <v>10.537</v>
      </c>
      <c r="D2064" s="649">
        <v>2.416</v>
      </c>
      <c r="E2064" s="649">
        <v>26.86</v>
      </c>
      <c r="F2064" s="649">
        <v>7.5</v>
      </c>
      <c r="G2064" s="649">
        <v>1.837</v>
      </c>
      <c r="H2064" s="649">
        <v>2.01</v>
      </c>
      <c r="I2064" s="649">
        <v>7.836</v>
      </c>
      <c r="J2064" s="649">
        <v>12.558</v>
      </c>
      <c r="K2064" s="649">
        <v>-0.998</v>
      </c>
      <c r="L2064" s="649">
        <v>-1.0</v>
      </c>
      <c r="M2064" s="649">
        <v>-1.0</v>
      </c>
      <c r="N2064" s="649">
        <v>-1.0</v>
      </c>
      <c r="O2064" s="649">
        <v>1.0</v>
      </c>
      <c r="P2064" s="649">
        <v>-1.0</v>
      </c>
      <c r="Q2064" s="649">
        <v>-1.0</v>
      </c>
      <c r="R2064" s="649">
        <v>1.0</v>
      </c>
      <c r="S2064" s="649">
        <v>-1.0</v>
      </c>
      <c r="T2064" s="649">
        <v>12.542</v>
      </c>
      <c r="U2064" s="649">
        <v>12.684</v>
      </c>
      <c r="V2064" s="649">
        <v>12.795</v>
      </c>
    </row>
    <row r="2065">
      <c r="A2065" s="649">
        <v>4804.0</v>
      </c>
      <c r="B2065" s="649">
        <v>0.0</v>
      </c>
      <c r="C2065" s="649">
        <v>10.537</v>
      </c>
      <c r="D2065" s="649">
        <v>2.416</v>
      </c>
      <c r="E2065" s="649">
        <v>26.86</v>
      </c>
      <c r="F2065" s="649">
        <v>7.5</v>
      </c>
      <c r="G2065" s="649">
        <v>1.211</v>
      </c>
      <c r="H2065" s="649">
        <v>2.01</v>
      </c>
      <c r="I2065" s="649">
        <v>6.019</v>
      </c>
      <c r="J2065" s="649">
        <v>7.145</v>
      </c>
      <c r="K2065" s="649">
        <v>-0.998</v>
      </c>
      <c r="L2065" s="649">
        <v>-1.0</v>
      </c>
      <c r="M2065" s="649">
        <v>-1.0</v>
      </c>
      <c r="N2065" s="649">
        <v>-1.0</v>
      </c>
      <c r="O2065" s="649">
        <v>1.0</v>
      </c>
      <c r="P2065" s="649">
        <v>-1.0</v>
      </c>
      <c r="Q2065" s="649">
        <v>-1.0</v>
      </c>
      <c r="R2065" s="649">
        <v>1.0</v>
      </c>
      <c r="S2065" s="649">
        <v>-1.0</v>
      </c>
      <c r="T2065" s="649">
        <v>7.114</v>
      </c>
      <c r="U2065" s="649">
        <v>7.194</v>
      </c>
      <c r="V2065" s="649">
        <v>7.17</v>
      </c>
    </row>
    <row r="2066">
      <c r="A2066" s="649">
        <v>4805.0</v>
      </c>
      <c r="B2066" s="649">
        <v>0.0</v>
      </c>
      <c r="C2066" s="649">
        <v>10.538</v>
      </c>
      <c r="D2066" s="649">
        <v>2.416</v>
      </c>
      <c r="E2066" s="649">
        <v>26.86</v>
      </c>
      <c r="F2066" s="649">
        <v>7.5</v>
      </c>
      <c r="G2066" s="649">
        <v>1.338</v>
      </c>
      <c r="H2066" s="649">
        <v>2.01</v>
      </c>
      <c r="I2066" s="649">
        <v>4.128</v>
      </c>
      <c r="J2066" s="649">
        <v>5.191</v>
      </c>
      <c r="K2066" s="649">
        <v>-0.998</v>
      </c>
      <c r="L2066" s="649">
        <v>-1.0</v>
      </c>
      <c r="M2066" s="649">
        <v>-1.0</v>
      </c>
      <c r="N2066" s="649">
        <v>-1.0</v>
      </c>
      <c r="O2066" s="649">
        <v>1.0</v>
      </c>
      <c r="P2066" s="649">
        <v>-1.0</v>
      </c>
      <c r="Q2066" s="649">
        <v>-1.0</v>
      </c>
      <c r="R2066" s="649">
        <v>1.0</v>
      </c>
      <c r="S2066" s="649">
        <v>-1.0</v>
      </c>
      <c r="T2066" s="649">
        <v>5.174</v>
      </c>
      <c r="U2066" s="649">
        <v>5.23</v>
      </c>
      <c r="V2066" s="649">
        <v>5.27</v>
      </c>
    </row>
    <row r="2067">
      <c r="A2067" s="649">
        <v>4806.0</v>
      </c>
      <c r="B2067" s="649">
        <v>0.0</v>
      </c>
      <c r="C2067" s="649">
        <v>10.537</v>
      </c>
      <c r="D2067" s="649">
        <v>2.416</v>
      </c>
      <c r="E2067" s="649">
        <v>26.86</v>
      </c>
      <c r="F2067" s="649">
        <v>7.5</v>
      </c>
      <c r="G2067" s="649">
        <v>0.921</v>
      </c>
      <c r="H2067" s="649">
        <v>2.01</v>
      </c>
      <c r="I2067" s="649">
        <v>7.958</v>
      </c>
      <c r="J2067" s="649">
        <v>7.186</v>
      </c>
      <c r="K2067" s="649">
        <v>-0.998</v>
      </c>
      <c r="L2067" s="649">
        <v>-1.0</v>
      </c>
      <c r="M2067" s="649">
        <v>-1.0</v>
      </c>
      <c r="N2067" s="649">
        <v>-1.0</v>
      </c>
      <c r="O2067" s="649">
        <v>2.0</v>
      </c>
      <c r="P2067" s="649">
        <v>-1.0</v>
      </c>
      <c r="Q2067" s="649">
        <v>-1.0</v>
      </c>
      <c r="R2067" s="649">
        <v>1.0</v>
      </c>
      <c r="S2067" s="649">
        <v>-1.0</v>
      </c>
      <c r="T2067" s="649">
        <v>7.142</v>
      </c>
      <c r="U2067" s="649">
        <v>7.224</v>
      </c>
      <c r="V2067" s="649">
        <v>7.204</v>
      </c>
    </row>
    <row r="2068">
      <c r="A2068" s="649">
        <v>4808.0</v>
      </c>
      <c r="B2068" s="649">
        <v>0.0</v>
      </c>
      <c r="C2068" s="649">
        <v>10.537</v>
      </c>
      <c r="D2068" s="649">
        <v>2.416</v>
      </c>
      <c r="E2068" s="649">
        <v>26.86</v>
      </c>
      <c r="F2068" s="649">
        <v>7.5</v>
      </c>
      <c r="G2068" s="649">
        <v>1.805</v>
      </c>
      <c r="H2068" s="649">
        <v>1.01</v>
      </c>
      <c r="I2068" s="649">
        <v>11.624</v>
      </c>
      <c r="J2068" s="649">
        <v>19.117</v>
      </c>
      <c r="K2068" s="649">
        <v>-0.998</v>
      </c>
      <c r="L2068" s="649">
        <v>-1.0</v>
      </c>
      <c r="M2068" s="649">
        <v>-1.0</v>
      </c>
      <c r="N2068" s="649">
        <v>-1.0</v>
      </c>
      <c r="O2068" s="649">
        <v>1.0</v>
      </c>
      <c r="P2068" s="649">
        <v>-1.0</v>
      </c>
      <c r="Q2068" s="649">
        <v>-1.0</v>
      </c>
      <c r="R2068" s="649">
        <v>1.0</v>
      </c>
      <c r="S2068" s="649">
        <v>-1.0</v>
      </c>
      <c r="T2068" s="649">
        <v>19.002</v>
      </c>
      <c r="U2068" s="649">
        <v>19.225</v>
      </c>
      <c r="V2068" s="649">
        <v>19.28</v>
      </c>
    </row>
    <row r="2069">
      <c r="A2069" s="649">
        <v>4809.0</v>
      </c>
      <c r="B2069" s="649">
        <v>0.0</v>
      </c>
      <c r="C2069" s="649">
        <v>10.538</v>
      </c>
      <c r="D2069" s="649">
        <v>2.416</v>
      </c>
      <c r="E2069" s="649">
        <v>26.86</v>
      </c>
      <c r="F2069" s="649">
        <v>7.5</v>
      </c>
      <c r="G2069" s="649">
        <v>1.54</v>
      </c>
      <c r="H2069" s="649">
        <v>1.01</v>
      </c>
      <c r="I2069" s="649">
        <v>11.727</v>
      </c>
      <c r="J2069" s="649">
        <v>17.279</v>
      </c>
      <c r="K2069" s="649">
        <v>-0.998</v>
      </c>
      <c r="L2069" s="649">
        <v>-1.0</v>
      </c>
      <c r="M2069" s="649">
        <v>-1.0</v>
      </c>
      <c r="N2069" s="649">
        <v>-1.0</v>
      </c>
      <c r="O2069" s="649">
        <v>1.0</v>
      </c>
      <c r="P2069" s="649">
        <v>-1.0</v>
      </c>
      <c r="Q2069" s="649">
        <v>-1.0</v>
      </c>
      <c r="R2069" s="649">
        <v>1.0</v>
      </c>
      <c r="S2069" s="649">
        <v>-1.0</v>
      </c>
      <c r="T2069" s="649">
        <v>17.153</v>
      </c>
      <c r="U2069" s="649">
        <v>17.355</v>
      </c>
      <c r="V2069" s="649">
        <v>17.345</v>
      </c>
    </row>
    <row r="2070">
      <c r="A2070" s="649">
        <v>4810.0</v>
      </c>
      <c r="B2070" s="649">
        <v>0.0</v>
      </c>
      <c r="C2070" s="649">
        <v>10.538</v>
      </c>
      <c r="D2070" s="649">
        <v>2.416</v>
      </c>
      <c r="E2070" s="649">
        <v>26.86</v>
      </c>
      <c r="F2070" s="649">
        <v>7.5</v>
      </c>
      <c r="G2070" s="649">
        <v>0.554</v>
      </c>
      <c r="H2070" s="649">
        <v>1.01</v>
      </c>
      <c r="I2070" s="649">
        <v>11.757</v>
      </c>
      <c r="J2070" s="649">
        <v>6.199</v>
      </c>
      <c r="K2070" s="649">
        <v>-0.998</v>
      </c>
      <c r="L2070" s="649">
        <v>1.0</v>
      </c>
      <c r="M2070" s="649">
        <v>-1.0</v>
      </c>
      <c r="N2070" s="649">
        <v>-1.0</v>
      </c>
      <c r="O2070" s="649">
        <v>-1.0</v>
      </c>
      <c r="P2070" s="649">
        <v>-1.0</v>
      </c>
      <c r="Q2070" s="649">
        <v>-1.0</v>
      </c>
      <c r="R2070" s="649">
        <v>1.0</v>
      </c>
      <c r="S2070" s="649">
        <v>-1.0</v>
      </c>
      <c r="T2070" s="649">
        <v>6.158</v>
      </c>
      <c r="U2070" s="649">
        <v>6.23</v>
      </c>
      <c r="V2070" s="649">
        <v>6.227</v>
      </c>
    </row>
    <row r="2071">
      <c r="A2071" s="649">
        <v>4811.0</v>
      </c>
      <c r="B2071" s="649">
        <v>0.0</v>
      </c>
      <c r="C2071" s="649">
        <v>10.538</v>
      </c>
      <c r="D2071" s="649">
        <v>2.416</v>
      </c>
      <c r="E2071" s="649">
        <v>26.86</v>
      </c>
      <c r="F2071" s="649">
        <v>7.5</v>
      </c>
      <c r="G2071" s="649">
        <v>0.559</v>
      </c>
      <c r="H2071" s="649">
        <v>2.01</v>
      </c>
      <c r="I2071" s="649">
        <v>7.559</v>
      </c>
      <c r="J2071" s="649">
        <v>3.512</v>
      </c>
      <c r="K2071" s="649">
        <v>-0.998</v>
      </c>
      <c r="L2071" s="649">
        <v>1.0</v>
      </c>
      <c r="M2071" s="649">
        <v>-1.0</v>
      </c>
      <c r="N2071" s="649">
        <v>-1.0</v>
      </c>
      <c r="O2071" s="649">
        <v>-1.0</v>
      </c>
      <c r="P2071" s="649">
        <v>-1.0</v>
      </c>
      <c r="Q2071" s="649">
        <v>-1.0</v>
      </c>
      <c r="R2071" s="649">
        <v>1.0</v>
      </c>
      <c r="S2071" s="649">
        <v>-1.0</v>
      </c>
      <c r="T2071" s="649">
        <v>3.521</v>
      </c>
      <c r="U2071" s="649">
        <v>3.561</v>
      </c>
      <c r="V2071" s="649">
        <v>3.609</v>
      </c>
    </row>
    <row r="2072">
      <c r="A2072" s="649">
        <v>4815.0</v>
      </c>
      <c r="B2072" s="649">
        <v>0.0</v>
      </c>
      <c r="C2072" s="649">
        <v>10.537</v>
      </c>
      <c r="D2072" s="649">
        <v>2.416</v>
      </c>
      <c r="E2072" s="649">
        <v>26.86</v>
      </c>
      <c r="F2072" s="649">
        <v>7.49</v>
      </c>
      <c r="G2072" s="649">
        <v>1.848</v>
      </c>
      <c r="H2072" s="649">
        <v>1.01</v>
      </c>
      <c r="I2072" s="649">
        <v>11.615</v>
      </c>
      <c r="J2072" s="649">
        <v>18.423</v>
      </c>
      <c r="K2072" s="649">
        <v>-0.998</v>
      </c>
      <c r="L2072" s="649">
        <v>-1.0</v>
      </c>
      <c r="M2072" s="649">
        <v>-1.0</v>
      </c>
      <c r="N2072" s="649">
        <v>-1.0</v>
      </c>
      <c r="O2072" s="649">
        <v>1.0</v>
      </c>
      <c r="P2072" s="649">
        <v>-1.0</v>
      </c>
      <c r="Q2072" s="649">
        <v>-1.0</v>
      </c>
      <c r="R2072" s="649">
        <v>1.0</v>
      </c>
      <c r="S2072" s="649">
        <v>-1.0</v>
      </c>
      <c r="T2072" s="649">
        <v>18.331</v>
      </c>
      <c r="U2072" s="649">
        <v>18.546</v>
      </c>
      <c r="V2072" s="649">
        <v>18.685</v>
      </c>
    </row>
    <row r="2073">
      <c r="A2073" s="649">
        <v>4816.0</v>
      </c>
      <c r="B2073" s="649">
        <v>0.0</v>
      </c>
      <c r="C2073" s="649">
        <v>10.538</v>
      </c>
      <c r="D2073" s="649">
        <v>2.416</v>
      </c>
      <c r="E2073" s="649">
        <v>26.86</v>
      </c>
      <c r="F2073" s="649">
        <v>7.49</v>
      </c>
      <c r="G2073" s="649">
        <v>2.073</v>
      </c>
      <c r="H2073" s="649">
        <v>1.01</v>
      </c>
      <c r="I2073" s="649">
        <v>11.617</v>
      </c>
      <c r="J2073" s="649">
        <v>18.982</v>
      </c>
      <c r="K2073" s="649">
        <v>-0.998</v>
      </c>
      <c r="L2073" s="649">
        <v>-1.0</v>
      </c>
      <c r="M2073" s="649">
        <v>-1.0</v>
      </c>
      <c r="N2073" s="649">
        <v>-1.0</v>
      </c>
      <c r="O2073" s="649">
        <v>1.0</v>
      </c>
      <c r="P2073" s="649">
        <v>-1.0</v>
      </c>
      <c r="Q2073" s="649">
        <v>-1.0</v>
      </c>
      <c r="R2073" s="649">
        <v>1.0</v>
      </c>
      <c r="S2073" s="649">
        <v>-1.0</v>
      </c>
      <c r="T2073" s="649">
        <v>18.92</v>
      </c>
      <c r="U2073" s="649">
        <v>19.144</v>
      </c>
      <c r="V2073" s="649">
        <v>19.413</v>
      </c>
    </row>
    <row r="2074">
      <c r="A2074" s="649">
        <v>4817.0</v>
      </c>
      <c r="B2074" s="649">
        <v>0.0</v>
      </c>
      <c r="C2074" s="649">
        <v>10.538</v>
      </c>
      <c r="D2074" s="649">
        <v>2.416</v>
      </c>
      <c r="E2074" s="649">
        <v>26.86</v>
      </c>
      <c r="F2074" s="649">
        <v>7.49</v>
      </c>
      <c r="G2074" s="649">
        <v>1.505</v>
      </c>
      <c r="H2074" s="649">
        <v>1.01</v>
      </c>
      <c r="I2074" s="649">
        <v>11.878</v>
      </c>
      <c r="J2074" s="649">
        <v>4.375</v>
      </c>
      <c r="K2074" s="649">
        <v>-0.998</v>
      </c>
      <c r="L2074" s="649">
        <v>-1.0</v>
      </c>
      <c r="M2074" s="649">
        <v>-1.0</v>
      </c>
      <c r="N2074" s="649">
        <v>-1.0</v>
      </c>
      <c r="O2074" s="649">
        <v>1.0</v>
      </c>
      <c r="P2074" s="649">
        <v>-1.0</v>
      </c>
      <c r="Q2074" s="649">
        <v>-1.0</v>
      </c>
      <c r="R2074" s="649">
        <v>1.0</v>
      </c>
      <c r="S2074" s="649">
        <v>-1.0</v>
      </c>
      <c r="T2074" s="649">
        <v>4.605</v>
      </c>
      <c r="U2074" s="649">
        <v>4.66</v>
      </c>
      <c r="V2074" s="649">
        <v>5.478</v>
      </c>
    </row>
    <row r="2075">
      <c r="A2075" s="649">
        <v>4820.0</v>
      </c>
      <c r="B2075" s="649">
        <v>0.0</v>
      </c>
      <c r="C2075" s="649">
        <v>10.538</v>
      </c>
      <c r="D2075" s="649">
        <v>2.416</v>
      </c>
      <c r="E2075" s="649">
        <v>26.86</v>
      </c>
      <c r="F2075" s="649">
        <v>7.49</v>
      </c>
      <c r="G2075" s="649">
        <v>1.916</v>
      </c>
      <c r="H2075" s="649">
        <v>1.01</v>
      </c>
      <c r="I2075" s="649">
        <v>11.82</v>
      </c>
      <c r="J2075" s="649">
        <v>21.343</v>
      </c>
      <c r="K2075" s="649">
        <v>-0.998</v>
      </c>
      <c r="L2075" s="649">
        <v>-1.0</v>
      </c>
      <c r="M2075" s="649">
        <v>-1.0</v>
      </c>
      <c r="N2075" s="649">
        <v>-1.0</v>
      </c>
      <c r="O2075" s="649">
        <v>1.0</v>
      </c>
      <c r="P2075" s="649">
        <v>-1.0</v>
      </c>
      <c r="Q2075" s="649">
        <v>-1.0</v>
      </c>
      <c r="R2075" s="649">
        <v>1.0</v>
      </c>
      <c r="S2075" s="649">
        <v>-1.0</v>
      </c>
      <c r="T2075" s="649">
        <v>21.184</v>
      </c>
      <c r="U2075" s="649">
        <v>21.443</v>
      </c>
      <c r="V2075" s="649">
        <v>21.454</v>
      </c>
    </row>
    <row r="2076">
      <c r="A2076" s="649">
        <v>4821.0</v>
      </c>
      <c r="B2076" s="649">
        <v>0.0</v>
      </c>
      <c r="C2076" s="649">
        <v>10.538</v>
      </c>
      <c r="D2076" s="649">
        <v>2.416</v>
      </c>
      <c r="E2076" s="649">
        <v>26.86</v>
      </c>
      <c r="F2076" s="649">
        <v>7.49</v>
      </c>
      <c r="G2076" s="649">
        <v>1.896</v>
      </c>
      <c r="H2076" s="649">
        <v>1.01</v>
      </c>
      <c r="I2076" s="649">
        <v>11.785</v>
      </c>
      <c r="J2076" s="649">
        <v>20.702</v>
      </c>
      <c r="K2076" s="649">
        <v>-0.998</v>
      </c>
      <c r="L2076" s="649">
        <v>-1.0</v>
      </c>
      <c r="M2076" s="649">
        <v>-1.0</v>
      </c>
      <c r="N2076" s="649">
        <v>-1.0</v>
      </c>
      <c r="O2076" s="649">
        <v>1.0</v>
      </c>
      <c r="P2076" s="649">
        <v>-1.0</v>
      </c>
      <c r="Q2076" s="649">
        <v>-1.0</v>
      </c>
      <c r="R2076" s="649">
        <v>1.0</v>
      </c>
      <c r="S2076" s="649">
        <v>-1.0</v>
      </c>
      <c r="T2076" s="649">
        <v>20.555</v>
      </c>
      <c r="U2076" s="649">
        <v>20.806</v>
      </c>
      <c r="V2076" s="649">
        <v>20.842</v>
      </c>
    </row>
    <row r="2077">
      <c r="A2077" s="649">
        <v>4822.0</v>
      </c>
      <c r="B2077" s="649">
        <v>0.0</v>
      </c>
      <c r="C2077" s="649">
        <v>10.538</v>
      </c>
      <c r="D2077" s="649">
        <v>2.416</v>
      </c>
      <c r="E2077" s="649">
        <v>26.86</v>
      </c>
      <c r="F2077" s="649">
        <v>7.49</v>
      </c>
      <c r="G2077" s="649">
        <v>1.776</v>
      </c>
      <c r="H2077" s="649">
        <v>1.01</v>
      </c>
      <c r="I2077" s="649">
        <v>11.632</v>
      </c>
      <c r="J2077" s="649">
        <v>18.584</v>
      </c>
      <c r="K2077" s="649">
        <v>-0.998</v>
      </c>
      <c r="L2077" s="649">
        <v>-1.0</v>
      </c>
      <c r="M2077" s="649">
        <v>-1.0</v>
      </c>
      <c r="N2077" s="649">
        <v>-1.0</v>
      </c>
      <c r="O2077" s="649">
        <v>1.0</v>
      </c>
      <c r="P2077" s="649">
        <v>-1.0</v>
      </c>
      <c r="Q2077" s="649">
        <v>-1.0</v>
      </c>
      <c r="R2077" s="649">
        <v>1.0</v>
      </c>
      <c r="S2077" s="649">
        <v>-1.0</v>
      </c>
      <c r="T2077" s="649">
        <v>18.467</v>
      </c>
      <c r="U2077" s="649">
        <v>18.695</v>
      </c>
      <c r="V2077" s="649">
        <v>18.767</v>
      </c>
    </row>
    <row r="2078">
      <c r="A2078" s="649">
        <v>4823.0</v>
      </c>
      <c r="B2078" s="649">
        <v>0.0</v>
      </c>
      <c r="C2078" s="649">
        <v>10.538</v>
      </c>
      <c r="D2078" s="649">
        <v>2.416</v>
      </c>
      <c r="E2078" s="649">
        <v>26.86</v>
      </c>
      <c r="F2078" s="649">
        <v>7.49</v>
      </c>
      <c r="G2078" s="649">
        <v>1.682</v>
      </c>
      <c r="H2078" s="649">
        <v>1.01</v>
      </c>
      <c r="I2078" s="649">
        <v>11.945</v>
      </c>
      <c r="J2078" s="649">
        <v>20.065</v>
      </c>
      <c r="K2078" s="649">
        <v>-0.998</v>
      </c>
      <c r="L2078" s="649">
        <v>-1.0</v>
      </c>
      <c r="M2078" s="649">
        <v>-1.0</v>
      </c>
      <c r="N2078" s="649">
        <v>-1.0</v>
      </c>
      <c r="O2078" s="649">
        <v>1.0</v>
      </c>
      <c r="P2078" s="649">
        <v>-1.0</v>
      </c>
      <c r="Q2078" s="649">
        <v>-1.0</v>
      </c>
      <c r="R2078" s="649">
        <v>1.0</v>
      </c>
      <c r="S2078" s="649">
        <v>-1.0</v>
      </c>
      <c r="T2078" s="649">
        <v>19.885</v>
      </c>
      <c r="U2078" s="649">
        <v>20.129</v>
      </c>
      <c r="V2078" s="649">
        <v>20.069</v>
      </c>
    </row>
    <row r="2079">
      <c r="A2079" s="649">
        <v>4824.0</v>
      </c>
      <c r="B2079" s="649">
        <v>0.0</v>
      </c>
      <c r="C2079" s="649">
        <v>10.538</v>
      </c>
      <c r="D2079" s="649">
        <v>2.416</v>
      </c>
      <c r="E2079" s="649">
        <v>26.86</v>
      </c>
      <c r="F2079" s="649">
        <v>7.49</v>
      </c>
      <c r="G2079" s="649">
        <v>1.543</v>
      </c>
      <c r="H2079" s="649">
        <v>1.01</v>
      </c>
      <c r="I2079" s="649">
        <v>11.773</v>
      </c>
      <c r="J2079" s="649">
        <v>4.556</v>
      </c>
      <c r="K2079" s="649">
        <v>-0.998</v>
      </c>
      <c r="L2079" s="649">
        <v>-1.0</v>
      </c>
      <c r="M2079" s="649">
        <v>-1.0</v>
      </c>
      <c r="N2079" s="649">
        <v>-1.0</v>
      </c>
      <c r="O2079" s="649">
        <v>1.0</v>
      </c>
      <c r="P2079" s="649">
        <v>-1.0</v>
      </c>
      <c r="Q2079" s="649">
        <v>-1.0</v>
      </c>
      <c r="R2079" s="649">
        <v>1.0</v>
      </c>
      <c r="S2079" s="649">
        <v>-1.0</v>
      </c>
      <c r="T2079" s="649">
        <v>4.79</v>
      </c>
      <c r="U2079" s="649">
        <v>4.848</v>
      </c>
      <c r="V2079" s="649">
        <v>5.691</v>
      </c>
    </row>
    <row r="2080">
      <c r="A2080" s="649">
        <v>4825.0</v>
      </c>
      <c r="B2080" s="649">
        <v>0.0</v>
      </c>
      <c r="C2080" s="649">
        <v>10.538</v>
      </c>
      <c r="D2080" s="649">
        <v>2.416</v>
      </c>
      <c r="E2080" s="649">
        <v>26.86</v>
      </c>
      <c r="F2080" s="649">
        <v>7.49</v>
      </c>
      <c r="G2080" s="649">
        <v>1.788</v>
      </c>
      <c r="H2080" s="649">
        <v>1.01</v>
      </c>
      <c r="I2080" s="649">
        <v>11.869</v>
      </c>
      <c r="J2080" s="649">
        <v>20.243</v>
      </c>
      <c r="K2080" s="649">
        <v>-0.998</v>
      </c>
      <c r="L2080" s="649">
        <v>-1.0</v>
      </c>
      <c r="M2080" s="649">
        <v>-1.0</v>
      </c>
      <c r="N2080" s="649">
        <v>-1.0</v>
      </c>
      <c r="O2080" s="649">
        <v>1.0</v>
      </c>
      <c r="P2080" s="649">
        <v>-1.0</v>
      </c>
      <c r="Q2080" s="649">
        <v>-1.0</v>
      </c>
      <c r="R2080" s="649">
        <v>1.0</v>
      </c>
      <c r="S2080" s="649">
        <v>-1.0</v>
      </c>
      <c r="T2080" s="649">
        <v>20.093</v>
      </c>
      <c r="U2080" s="649">
        <v>20.327</v>
      </c>
      <c r="V2080" s="649">
        <v>20.325</v>
      </c>
    </row>
    <row r="2081">
      <c r="A2081" s="649">
        <v>4826.0</v>
      </c>
      <c r="B2081" s="649">
        <v>0.0</v>
      </c>
      <c r="C2081" s="649">
        <v>10.538</v>
      </c>
      <c r="D2081" s="649">
        <v>2.416</v>
      </c>
      <c r="E2081" s="649">
        <v>26.86</v>
      </c>
      <c r="F2081" s="649">
        <v>7.49</v>
      </c>
      <c r="G2081" s="649">
        <v>1.144</v>
      </c>
      <c r="H2081" s="649">
        <v>1.01</v>
      </c>
      <c r="I2081" s="649">
        <v>11.954</v>
      </c>
      <c r="J2081" s="649">
        <v>7.283</v>
      </c>
      <c r="K2081" s="649">
        <v>-0.998</v>
      </c>
      <c r="L2081" s="649">
        <v>-1.0</v>
      </c>
      <c r="M2081" s="649">
        <v>-1.0</v>
      </c>
      <c r="N2081" s="649">
        <v>-1.0</v>
      </c>
      <c r="O2081" s="649">
        <v>1.0</v>
      </c>
      <c r="P2081" s="649">
        <v>-1.0</v>
      </c>
      <c r="Q2081" s="649">
        <v>-1.0</v>
      </c>
      <c r="R2081" s="649">
        <v>1.0</v>
      </c>
      <c r="S2081" s="649">
        <v>-1.0</v>
      </c>
      <c r="T2081" s="649">
        <v>7.35</v>
      </c>
      <c r="U2081" s="649">
        <v>7.434</v>
      </c>
      <c r="V2081" s="649">
        <v>7.804</v>
      </c>
    </row>
    <row r="2082">
      <c r="A2082" s="649">
        <v>4829.0</v>
      </c>
      <c r="B2082" s="649">
        <v>0.0</v>
      </c>
      <c r="C2082" s="649">
        <v>10.538</v>
      </c>
      <c r="D2082" s="649">
        <v>2.416</v>
      </c>
      <c r="E2082" s="649">
        <v>26.86</v>
      </c>
      <c r="F2082" s="649">
        <v>7.49</v>
      </c>
      <c r="G2082" s="649">
        <v>1.607</v>
      </c>
      <c r="H2082" s="649">
        <v>1.01</v>
      </c>
      <c r="I2082" s="649">
        <v>11.612</v>
      </c>
      <c r="J2082" s="649">
        <v>17.434</v>
      </c>
      <c r="K2082" s="649">
        <v>-0.998</v>
      </c>
      <c r="L2082" s="649">
        <v>-1.0</v>
      </c>
      <c r="M2082" s="649">
        <v>-1.0</v>
      </c>
      <c r="N2082" s="649">
        <v>-1.0</v>
      </c>
      <c r="O2082" s="649">
        <v>1.0</v>
      </c>
      <c r="P2082" s="649">
        <v>-1.0</v>
      </c>
      <c r="Q2082" s="649">
        <v>-1.0</v>
      </c>
      <c r="R2082" s="649">
        <v>1.0</v>
      </c>
      <c r="S2082" s="649">
        <v>-1.0</v>
      </c>
      <c r="T2082" s="649">
        <v>17.281</v>
      </c>
      <c r="U2082" s="649">
        <v>17.489</v>
      </c>
      <c r="V2082" s="649">
        <v>17.541</v>
      </c>
    </row>
    <row r="2083">
      <c r="A2083" s="649">
        <v>4830.0</v>
      </c>
      <c r="B2083" s="649">
        <v>0.0</v>
      </c>
      <c r="C2083" s="649">
        <v>10.538</v>
      </c>
      <c r="D2083" s="649">
        <v>2.416</v>
      </c>
      <c r="E2083" s="649">
        <v>26.86</v>
      </c>
      <c r="F2083" s="649">
        <v>7.49</v>
      </c>
      <c r="G2083" s="649">
        <v>1.212</v>
      </c>
      <c r="H2083" s="649">
        <v>1.01</v>
      </c>
      <c r="I2083" s="649">
        <v>7.801</v>
      </c>
      <c r="J2083" s="649">
        <v>8.636</v>
      </c>
      <c r="K2083" s="649">
        <v>-0.998</v>
      </c>
      <c r="L2083" s="649">
        <v>-1.0</v>
      </c>
      <c r="M2083" s="649">
        <v>-1.0</v>
      </c>
      <c r="N2083" s="649">
        <v>-1.0</v>
      </c>
      <c r="O2083" s="649">
        <v>1.0</v>
      </c>
      <c r="P2083" s="649">
        <v>-1.0</v>
      </c>
      <c r="Q2083" s="649">
        <v>-1.0</v>
      </c>
      <c r="R2083" s="649">
        <v>1.0</v>
      </c>
      <c r="S2083" s="649">
        <v>-1.0</v>
      </c>
      <c r="T2083" s="649">
        <v>8.592</v>
      </c>
      <c r="U2083" s="649">
        <v>8.693</v>
      </c>
      <c r="V2083" s="649">
        <v>8.743</v>
      </c>
    </row>
    <row r="2084">
      <c r="A2084" s="649">
        <v>4831.0</v>
      </c>
      <c r="B2084" s="649">
        <v>0.0</v>
      </c>
      <c r="C2084" s="649">
        <v>10.538</v>
      </c>
      <c r="D2084" s="649">
        <v>2.416</v>
      </c>
      <c r="E2084" s="649">
        <v>26.86</v>
      </c>
      <c r="F2084" s="649">
        <v>7.49</v>
      </c>
      <c r="G2084" s="649">
        <v>1.793</v>
      </c>
      <c r="H2084" s="649">
        <v>1.01</v>
      </c>
      <c r="I2084" s="649">
        <v>5.936</v>
      </c>
      <c r="J2084" s="649">
        <v>9.289</v>
      </c>
      <c r="K2084" s="649">
        <v>-0.998</v>
      </c>
      <c r="L2084" s="649">
        <v>-1.0</v>
      </c>
      <c r="M2084" s="649">
        <v>-1.0</v>
      </c>
      <c r="N2084" s="649">
        <v>-1.0</v>
      </c>
      <c r="O2084" s="649">
        <v>1.0</v>
      </c>
      <c r="P2084" s="649">
        <v>-1.0</v>
      </c>
      <c r="Q2084" s="649">
        <v>-1.0</v>
      </c>
      <c r="R2084" s="649">
        <v>1.0</v>
      </c>
      <c r="S2084" s="649">
        <v>-1.0</v>
      </c>
      <c r="T2084" s="649">
        <v>9.287</v>
      </c>
      <c r="U2084" s="649">
        <v>9.394</v>
      </c>
      <c r="V2084" s="649">
        <v>9.521</v>
      </c>
    </row>
    <row r="2085">
      <c r="A2085" s="649">
        <v>4832.0</v>
      </c>
      <c r="B2085" s="649">
        <v>0.0</v>
      </c>
      <c r="C2085" s="649">
        <v>10.538</v>
      </c>
      <c r="D2085" s="649">
        <v>2.416</v>
      </c>
      <c r="E2085" s="649">
        <v>26.86</v>
      </c>
      <c r="F2085" s="649">
        <v>7.49</v>
      </c>
      <c r="G2085" s="649">
        <v>0.92</v>
      </c>
      <c r="H2085" s="649">
        <v>1.01</v>
      </c>
      <c r="I2085" s="649">
        <v>11.818</v>
      </c>
      <c r="J2085" s="649">
        <v>10.535</v>
      </c>
      <c r="K2085" s="649">
        <v>-0.998</v>
      </c>
      <c r="L2085" s="649">
        <v>-1.0</v>
      </c>
      <c r="M2085" s="649">
        <v>-1.0</v>
      </c>
      <c r="N2085" s="649">
        <v>-1.0</v>
      </c>
      <c r="O2085" s="649">
        <v>1.0</v>
      </c>
      <c r="P2085" s="649">
        <v>-1.0</v>
      </c>
      <c r="Q2085" s="649">
        <v>-1.0</v>
      </c>
      <c r="R2085" s="649">
        <v>1.0</v>
      </c>
      <c r="S2085" s="649">
        <v>-1.0</v>
      </c>
      <c r="T2085" s="649">
        <v>10.443</v>
      </c>
      <c r="U2085" s="649">
        <v>10.568</v>
      </c>
      <c r="V2085" s="649">
        <v>10.563</v>
      </c>
    </row>
    <row r="2086">
      <c r="A2086" s="649">
        <v>4833.0</v>
      </c>
      <c r="B2086" s="649">
        <v>0.0</v>
      </c>
      <c r="C2086" s="649">
        <v>10.538</v>
      </c>
      <c r="D2086" s="649">
        <v>2.416</v>
      </c>
      <c r="E2086" s="649">
        <v>26.86</v>
      </c>
      <c r="F2086" s="649">
        <v>7.49</v>
      </c>
      <c r="G2086" s="649">
        <v>1.821</v>
      </c>
      <c r="H2086" s="649">
        <v>26.98</v>
      </c>
      <c r="I2086" s="649">
        <v>11.275</v>
      </c>
      <c r="J2086" s="649">
        <v>18.21</v>
      </c>
      <c r="K2086" s="649">
        <v>-0.998</v>
      </c>
      <c r="L2086" s="649">
        <v>-1.0</v>
      </c>
      <c r="M2086" s="649">
        <v>-1.0</v>
      </c>
      <c r="N2086" s="649">
        <v>-1.0</v>
      </c>
      <c r="O2086" s="649">
        <v>1.0</v>
      </c>
      <c r="P2086" s="649">
        <v>-1.0</v>
      </c>
      <c r="Q2086" s="649">
        <v>-1.0</v>
      </c>
      <c r="R2086" s="649">
        <v>1.0</v>
      </c>
      <c r="S2086" s="649">
        <v>-1.0</v>
      </c>
      <c r="T2086" s="649">
        <v>18.106</v>
      </c>
      <c r="U2086" s="649">
        <v>18.323</v>
      </c>
      <c r="V2086" s="649">
        <v>18.429</v>
      </c>
    </row>
    <row r="2087">
      <c r="A2087" s="649">
        <v>4834.0</v>
      </c>
      <c r="B2087" s="649">
        <v>0.0</v>
      </c>
      <c r="C2087" s="649">
        <v>10.538</v>
      </c>
      <c r="D2087" s="649">
        <v>2.416</v>
      </c>
      <c r="E2087" s="649">
        <v>26.86</v>
      </c>
      <c r="F2087" s="649">
        <v>7.49</v>
      </c>
      <c r="G2087" s="649">
        <v>1.161</v>
      </c>
      <c r="H2087" s="649">
        <v>26.98</v>
      </c>
      <c r="I2087" s="649">
        <v>7.853</v>
      </c>
      <c r="J2087" s="649">
        <v>8.648</v>
      </c>
      <c r="K2087" s="649">
        <v>-0.998</v>
      </c>
      <c r="L2087" s="649">
        <v>-1.0</v>
      </c>
      <c r="M2087" s="649">
        <v>-1.0</v>
      </c>
      <c r="N2087" s="649">
        <v>-1.0</v>
      </c>
      <c r="O2087" s="649">
        <v>1.0</v>
      </c>
      <c r="P2087" s="649">
        <v>-1.0</v>
      </c>
      <c r="Q2087" s="649">
        <v>-1.0</v>
      </c>
      <c r="R2087" s="649">
        <v>1.0</v>
      </c>
      <c r="S2087" s="649">
        <v>-1.0</v>
      </c>
      <c r="T2087" s="649">
        <v>8.608</v>
      </c>
      <c r="U2087" s="649">
        <v>8.709</v>
      </c>
      <c r="V2087" s="649">
        <v>8.713</v>
      </c>
    </row>
    <row r="2088">
      <c r="A2088" s="649">
        <v>4835.0</v>
      </c>
      <c r="B2088" s="649">
        <v>0.0</v>
      </c>
      <c r="C2088" s="649">
        <v>10.538</v>
      </c>
      <c r="D2088" s="649">
        <v>2.416</v>
      </c>
      <c r="E2088" s="649">
        <v>26.86</v>
      </c>
      <c r="F2088" s="649">
        <v>7.49</v>
      </c>
      <c r="G2088" s="649">
        <v>1.807</v>
      </c>
      <c r="H2088" s="649">
        <v>2.01</v>
      </c>
      <c r="I2088" s="649">
        <v>7.78</v>
      </c>
      <c r="J2088" s="649">
        <v>13.167</v>
      </c>
      <c r="K2088" s="649">
        <v>-0.998</v>
      </c>
      <c r="L2088" s="649">
        <v>-1.0</v>
      </c>
      <c r="M2088" s="649">
        <v>-1.0</v>
      </c>
      <c r="N2088" s="649">
        <v>-1.0</v>
      </c>
      <c r="O2088" s="649">
        <v>1.0</v>
      </c>
      <c r="P2088" s="649">
        <v>-1.0</v>
      </c>
      <c r="Q2088" s="649">
        <v>-1.0</v>
      </c>
      <c r="R2088" s="649">
        <v>1.0</v>
      </c>
      <c r="S2088" s="649">
        <v>-1.0</v>
      </c>
      <c r="T2088" s="649">
        <v>13.114</v>
      </c>
      <c r="U2088" s="649">
        <v>13.258</v>
      </c>
      <c r="V2088" s="649">
        <v>13.284</v>
      </c>
    </row>
    <row r="2089">
      <c r="A2089" s="649">
        <v>4836.0</v>
      </c>
      <c r="B2089" s="649">
        <v>0.0</v>
      </c>
      <c r="C2089" s="649">
        <v>10.538</v>
      </c>
      <c r="D2089" s="649">
        <v>2.416</v>
      </c>
      <c r="E2089" s="649">
        <v>26.86</v>
      </c>
      <c r="F2089" s="649">
        <v>7.49</v>
      </c>
      <c r="G2089" s="649">
        <v>1.917</v>
      </c>
      <c r="H2089" s="649">
        <v>2.01</v>
      </c>
      <c r="I2089" s="649">
        <v>7.871</v>
      </c>
      <c r="J2089" s="649">
        <v>14.001</v>
      </c>
      <c r="K2089" s="649">
        <v>-0.998</v>
      </c>
      <c r="L2089" s="649">
        <v>-1.0</v>
      </c>
      <c r="M2089" s="649">
        <v>-1.0</v>
      </c>
      <c r="N2089" s="649">
        <v>-1.0</v>
      </c>
      <c r="O2089" s="649">
        <v>1.0</v>
      </c>
      <c r="P2089" s="649">
        <v>-1.0</v>
      </c>
      <c r="Q2089" s="649">
        <v>-1.0</v>
      </c>
      <c r="R2089" s="649">
        <v>1.0</v>
      </c>
      <c r="S2089" s="649">
        <v>-1.0</v>
      </c>
      <c r="T2089" s="649">
        <v>13.956</v>
      </c>
      <c r="U2089" s="649">
        <v>14.11</v>
      </c>
      <c r="V2089" s="649">
        <v>14.144</v>
      </c>
    </row>
    <row r="2090">
      <c r="A2090" s="649">
        <v>4837.0</v>
      </c>
      <c r="B2090" s="649">
        <v>0.0</v>
      </c>
      <c r="C2090" s="649">
        <v>10.538</v>
      </c>
      <c r="D2090" s="649">
        <v>2.416</v>
      </c>
      <c r="E2090" s="649">
        <v>26.86</v>
      </c>
      <c r="F2090" s="649">
        <v>7.49</v>
      </c>
      <c r="G2090" s="649">
        <v>1.792</v>
      </c>
      <c r="H2090" s="649">
        <v>2.01</v>
      </c>
      <c r="I2090" s="649">
        <v>7.751</v>
      </c>
      <c r="J2090" s="649">
        <v>11.991</v>
      </c>
      <c r="K2090" s="649">
        <v>-0.998</v>
      </c>
      <c r="L2090" s="649">
        <v>-1.0</v>
      </c>
      <c r="M2090" s="649">
        <v>-1.0</v>
      </c>
      <c r="N2090" s="649">
        <v>-1.0</v>
      </c>
      <c r="O2090" s="649">
        <v>1.0</v>
      </c>
      <c r="P2090" s="649">
        <v>-1.0</v>
      </c>
      <c r="Q2090" s="649">
        <v>-1.0</v>
      </c>
      <c r="R2090" s="649">
        <v>1.0</v>
      </c>
      <c r="S2090" s="649">
        <v>-1.0</v>
      </c>
      <c r="T2090" s="649">
        <v>11.985</v>
      </c>
      <c r="U2090" s="649">
        <v>12.12</v>
      </c>
      <c r="V2090" s="649">
        <v>12.245</v>
      </c>
    </row>
    <row r="2091">
      <c r="A2091" s="649">
        <v>4838.0</v>
      </c>
      <c r="B2091" s="649">
        <v>0.0</v>
      </c>
      <c r="C2091" s="649">
        <v>10.538</v>
      </c>
      <c r="D2091" s="649">
        <v>2.416</v>
      </c>
      <c r="E2091" s="649">
        <v>26.86</v>
      </c>
      <c r="F2091" s="649">
        <v>7.49</v>
      </c>
      <c r="G2091" s="649">
        <v>1.999</v>
      </c>
      <c r="H2091" s="649">
        <v>2.01</v>
      </c>
      <c r="I2091" s="649">
        <v>7.886</v>
      </c>
      <c r="J2091" s="649">
        <v>11.291</v>
      </c>
      <c r="K2091" s="649">
        <v>-0.998</v>
      </c>
      <c r="L2091" s="649">
        <v>-1.0</v>
      </c>
      <c r="M2091" s="649">
        <v>-1.0</v>
      </c>
      <c r="N2091" s="649">
        <v>-1.0</v>
      </c>
      <c r="O2091" s="649">
        <v>1.0</v>
      </c>
      <c r="P2091" s="649">
        <v>-1.0</v>
      </c>
      <c r="Q2091" s="649">
        <v>-1.0</v>
      </c>
      <c r="R2091" s="649">
        <v>1.0</v>
      </c>
      <c r="S2091" s="649">
        <v>-1.0</v>
      </c>
      <c r="T2091" s="649">
        <v>11.367</v>
      </c>
      <c r="U2091" s="649">
        <v>11.491</v>
      </c>
      <c r="V2091" s="649">
        <v>11.851</v>
      </c>
    </row>
    <row r="2092">
      <c r="A2092" s="649">
        <v>4839.0</v>
      </c>
      <c r="B2092" s="649">
        <v>0.0</v>
      </c>
      <c r="C2092" s="649">
        <v>10.538</v>
      </c>
      <c r="D2092" s="649">
        <v>2.416</v>
      </c>
      <c r="E2092" s="649">
        <v>26.86</v>
      </c>
      <c r="F2092" s="649">
        <v>7.49</v>
      </c>
      <c r="G2092" s="649">
        <v>1.792</v>
      </c>
      <c r="H2092" s="649">
        <v>2.01</v>
      </c>
      <c r="I2092" s="649">
        <v>7.853</v>
      </c>
      <c r="J2092" s="649">
        <v>13.476</v>
      </c>
      <c r="K2092" s="649">
        <v>-0.998</v>
      </c>
      <c r="L2092" s="649">
        <v>-1.0</v>
      </c>
      <c r="M2092" s="649">
        <v>-1.0</v>
      </c>
      <c r="N2092" s="649">
        <v>-1.0</v>
      </c>
      <c r="O2092" s="649">
        <v>1.0</v>
      </c>
      <c r="P2092" s="649">
        <v>-1.0</v>
      </c>
      <c r="Q2092" s="649">
        <v>-1.0</v>
      </c>
      <c r="R2092" s="649">
        <v>1.0</v>
      </c>
      <c r="S2092" s="649">
        <v>-1.0</v>
      </c>
      <c r="T2092" s="649">
        <v>13.418</v>
      </c>
      <c r="U2092" s="649">
        <v>13.569</v>
      </c>
      <c r="V2092" s="649">
        <v>13.554</v>
      </c>
    </row>
    <row r="2093">
      <c r="A2093" s="649">
        <v>4840.0</v>
      </c>
      <c r="B2093" s="649">
        <v>0.0</v>
      </c>
      <c r="C2093" s="649">
        <v>10.537</v>
      </c>
      <c r="D2093" s="649">
        <v>2.416</v>
      </c>
      <c r="E2093" s="649">
        <v>26.86</v>
      </c>
      <c r="F2093" s="649">
        <v>7.49</v>
      </c>
      <c r="G2093" s="649">
        <v>1.877</v>
      </c>
      <c r="H2093" s="649">
        <v>2.01</v>
      </c>
      <c r="I2093" s="649">
        <v>7.973</v>
      </c>
      <c r="J2093" s="649">
        <v>14.648</v>
      </c>
      <c r="K2093" s="649">
        <v>-0.998</v>
      </c>
      <c r="L2093" s="649">
        <v>-1.0</v>
      </c>
      <c r="M2093" s="649">
        <v>-1.0</v>
      </c>
      <c r="N2093" s="649">
        <v>-1.0</v>
      </c>
      <c r="O2093" s="649">
        <v>1.0</v>
      </c>
      <c r="P2093" s="649">
        <v>-1.0</v>
      </c>
      <c r="Q2093" s="649">
        <v>-1.0</v>
      </c>
      <c r="R2093" s="649">
        <v>1.0</v>
      </c>
      <c r="S2093" s="649">
        <v>-1.0</v>
      </c>
      <c r="T2093" s="649">
        <v>14.572</v>
      </c>
      <c r="U2093" s="649">
        <v>14.736</v>
      </c>
      <c r="V2093" s="649">
        <v>14.688</v>
      </c>
    </row>
    <row r="2094">
      <c r="A2094" s="649">
        <v>4841.0</v>
      </c>
      <c r="B2094" s="649">
        <v>0.0</v>
      </c>
      <c r="C2094" s="649">
        <v>10.538</v>
      </c>
      <c r="D2094" s="649">
        <v>2.416</v>
      </c>
      <c r="E2094" s="649">
        <v>26.86</v>
      </c>
      <c r="F2094" s="649">
        <v>7.49</v>
      </c>
      <c r="G2094" s="649">
        <v>1.728</v>
      </c>
      <c r="H2094" s="649">
        <v>2.01</v>
      </c>
      <c r="I2094" s="649">
        <v>7.965</v>
      </c>
      <c r="J2094" s="649">
        <v>13.652</v>
      </c>
      <c r="K2094" s="649">
        <v>-0.998</v>
      </c>
      <c r="L2094" s="649">
        <v>-1.0</v>
      </c>
      <c r="M2094" s="649">
        <v>-1.0</v>
      </c>
      <c r="N2094" s="649">
        <v>-1.0</v>
      </c>
      <c r="O2094" s="649">
        <v>1.0</v>
      </c>
      <c r="P2094" s="649">
        <v>-1.0</v>
      </c>
      <c r="Q2094" s="649">
        <v>-1.0</v>
      </c>
      <c r="R2094" s="649">
        <v>1.0</v>
      </c>
      <c r="S2094" s="649">
        <v>-1.0</v>
      </c>
      <c r="T2094" s="649">
        <v>13.575</v>
      </c>
      <c r="U2094" s="649">
        <v>13.728</v>
      </c>
      <c r="V2094" s="649">
        <v>13.666</v>
      </c>
    </row>
    <row r="2095">
      <c r="A2095" s="649">
        <v>4842.0</v>
      </c>
      <c r="B2095" s="649">
        <v>0.0</v>
      </c>
      <c r="C2095" s="649">
        <v>10.537</v>
      </c>
      <c r="D2095" s="649">
        <v>2.416</v>
      </c>
      <c r="E2095" s="649">
        <v>26.86</v>
      </c>
      <c r="F2095" s="649">
        <v>7.49</v>
      </c>
      <c r="G2095" s="649">
        <v>1.813</v>
      </c>
      <c r="H2095" s="649">
        <v>2.01</v>
      </c>
      <c r="I2095" s="649">
        <v>7.973</v>
      </c>
      <c r="J2095" s="649">
        <v>14.347</v>
      </c>
      <c r="K2095" s="649">
        <v>-0.998</v>
      </c>
      <c r="L2095" s="649">
        <v>-1.0</v>
      </c>
      <c r="M2095" s="649">
        <v>-1.0</v>
      </c>
      <c r="N2095" s="649">
        <v>-1.0</v>
      </c>
      <c r="O2095" s="649">
        <v>1.0</v>
      </c>
      <c r="P2095" s="649">
        <v>-1.0</v>
      </c>
      <c r="Q2095" s="649">
        <v>-1.0</v>
      </c>
      <c r="R2095" s="649">
        <v>1.0</v>
      </c>
      <c r="S2095" s="649">
        <v>-1.0</v>
      </c>
      <c r="T2095" s="649">
        <v>14.264</v>
      </c>
      <c r="U2095" s="649">
        <v>14.425</v>
      </c>
      <c r="V2095" s="649">
        <v>14.362</v>
      </c>
    </row>
    <row r="2096">
      <c r="A2096" s="649">
        <v>4843.0</v>
      </c>
      <c r="B2096" s="649">
        <v>0.0</v>
      </c>
      <c r="C2096" s="649">
        <v>10.537</v>
      </c>
      <c r="D2096" s="649">
        <v>2.416</v>
      </c>
      <c r="E2096" s="649">
        <v>26.86</v>
      </c>
      <c r="F2096" s="649">
        <v>7.49</v>
      </c>
      <c r="G2096" s="649">
        <v>1.852</v>
      </c>
      <c r="H2096" s="649">
        <v>2.01</v>
      </c>
      <c r="I2096" s="649">
        <v>7.833</v>
      </c>
      <c r="J2096" s="649">
        <v>11.877</v>
      </c>
      <c r="K2096" s="649">
        <v>-0.998</v>
      </c>
      <c r="L2096" s="649">
        <v>-1.0</v>
      </c>
      <c r="M2096" s="649">
        <v>-1.0</v>
      </c>
      <c r="N2096" s="649">
        <v>-1.0</v>
      </c>
      <c r="O2096" s="649">
        <v>1.0</v>
      </c>
      <c r="P2096" s="649">
        <v>-1.0</v>
      </c>
      <c r="Q2096" s="649">
        <v>-1.0</v>
      </c>
      <c r="R2096" s="649">
        <v>1.0</v>
      </c>
      <c r="S2096" s="649">
        <v>-1.0</v>
      </c>
      <c r="T2096" s="649">
        <v>11.886</v>
      </c>
      <c r="U2096" s="649">
        <v>12.022</v>
      </c>
      <c r="V2096" s="649">
        <v>12.211</v>
      </c>
    </row>
    <row r="2097">
      <c r="A2097" s="649">
        <v>4844.0</v>
      </c>
      <c r="B2097" s="649">
        <v>0.0</v>
      </c>
      <c r="C2097" s="649">
        <v>10.538</v>
      </c>
      <c r="D2097" s="649">
        <v>2.416</v>
      </c>
      <c r="E2097" s="649">
        <v>26.86</v>
      </c>
      <c r="F2097" s="649">
        <v>7.49</v>
      </c>
      <c r="G2097" s="649">
        <v>1.712</v>
      </c>
      <c r="H2097" s="649">
        <v>2.01</v>
      </c>
      <c r="I2097" s="649">
        <v>7.972</v>
      </c>
      <c r="J2097" s="649">
        <v>13.093</v>
      </c>
      <c r="K2097" s="649">
        <v>-0.998</v>
      </c>
      <c r="L2097" s="649">
        <v>-1.0</v>
      </c>
      <c r="M2097" s="649">
        <v>-1.0</v>
      </c>
      <c r="N2097" s="649">
        <v>-1.0</v>
      </c>
      <c r="O2097" s="649">
        <v>1.0</v>
      </c>
      <c r="P2097" s="649">
        <v>-1.0</v>
      </c>
      <c r="Q2097" s="649">
        <v>-1.0</v>
      </c>
      <c r="R2097" s="649">
        <v>1.0</v>
      </c>
      <c r="S2097" s="649">
        <v>-1.0</v>
      </c>
      <c r="T2097" s="649">
        <v>13.037</v>
      </c>
      <c r="U2097" s="649">
        <v>13.184</v>
      </c>
      <c r="V2097" s="649">
        <v>13.164</v>
      </c>
    </row>
    <row r="2098">
      <c r="A2098" s="649">
        <v>4845.0</v>
      </c>
      <c r="B2098" s="649">
        <v>0.0</v>
      </c>
      <c r="C2098" s="649">
        <v>10.538</v>
      </c>
      <c r="D2098" s="649">
        <v>2.416</v>
      </c>
      <c r="E2098" s="649">
        <v>26.86</v>
      </c>
      <c r="F2098" s="649">
        <v>7.49</v>
      </c>
      <c r="G2098" s="649">
        <v>2.095</v>
      </c>
      <c r="H2098" s="649">
        <v>2.01</v>
      </c>
      <c r="I2098" s="649">
        <v>7.933</v>
      </c>
      <c r="J2098" s="649">
        <v>15.604</v>
      </c>
      <c r="K2098" s="649">
        <v>-0.998</v>
      </c>
      <c r="L2098" s="649">
        <v>-1.0</v>
      </c>
      <c r="M2098" s="649">
        <v>-1.0</v>
      </c>
      <c r="N2098" s="649">
        <v>-1.0</v>
      </c>
      <c r="O2098" s="649">
        <v>1.0</v>
      </c>
      <c r="P2098" s="649">
        <v>-1.0</v>
      </c>
      <c r="Q2098" s="649">
        <v>-1.0</v>
      </c>
      <c r="R2098" s="649">
        <v>1.0</v>
      </c>
      <c r="S2098" s="649">
        <v>-1.0</v>
      </c>
      <c r="T2098" s="649">
        <v>15.544</v>
      </c>
      <c r="U2098" s="649">
        <v>15.721</v>
      </c>
      <c r="V2098" s="649">
        <v>15.737</v>
      </c>
    </row>
    <row r="2099">
      <c r="A2099" s="649">
        <v>4846.0</v>
      </c>
      <c r="B2099" s="649">
        <v>0.0</v>
      </c>
      <c r="C2099" s="649">
        <v>10.537</v>
      </c>
      <c r="D2099" s="649">
        <v>2.416</v>
      </c>
      <c r="E2099" s="649">
        <v>26.86</v>
      </c>
      <c r="F2099" s="649">
        <v>7.49</v>
      </c>
      <c r="G2099" s="649">
        <v>1.841</v>
      </c>
      <c r="H2099" s="649">
        <v>2.01</v>
      </c>
      <c r="I2099" s="649">
        <v>7.978</v>
      </c>
      <c r="J2099" s="649">
        <v>14.508</v>
      </c>
      <c r="K2099" s="649">
        <v>-0.998</v>
      </c>
      <c r="L2099" s="649">
        <v>-1.0</v>
      </c>
      <c r="M2099" s="649">
        <v>-1.0</v>
      </c>
      <c r="N2099" s="649">
        <v>-1.0</v>
      </c>
      <c r="O2099" s="649">
        <v>1.0</v>
      </c>
      <c r="P2099" s="649">
        <v>-1.0</v>
      </c>
      <c r="Q2099" s="649">
        <v>-1.0</v>
      </c>
      <c r="R2099" s="649">
        <v>1.0</v>
      </c>
      <c r="S2099" s="649">
        <v>-1.0</v>
      </c>
      <c r="T2099" s="649">
        <v>14.432</v>
      </c>
      <c r="U2099" s="649">
        <v>14.595</v>
      </c>
      <c r="V2099" s="649">
        <v>14.532</v>
      </c>
    </row>
    <row r="2100">
      <c r="A2100" s="649">
        <v>4847.0</v>
      </c>
      <c r="B2100" s="649">
        <v>0.0</v>
      </c>
      <c r="C2100" s="649">
        <v>10.537</v>
      </c>
      <c r="D2100" s="649">
        <v>2.416</v>
      </c>
      <c r="E2100" s="649">
        <v>26.86</v>
      </c>
      <c r="F2100" s="649">
        <v>7.49</v>
      </c>
      <c r="G2100" s="649">
        <v>1.487</v>
      </c>
      <c r="H2100" s="649">
        <v>2.01</v>
      </c>
      <c r="I2100" s="649">
        <v>5.918</v>
      </c>
      <c r="J2100" s="649">
        <v>7.636</v>
      </c>
      <c r="K2100" s="649">
        <v>-0.998</v>
      </c>
      <c r="L2100" s="649">
        <v>-1.0</v>
      </c>
      <c r="M2100" s="649">
        <v>-1.0</v>
      </c>
      <c r="N2100" s="649">
        <v>-1.0</v>
      </c>
      <c r="O2100" s="649">
        <v>1.0</v>
      </c>
      <c r="P2100" s="649">
        <v>-1.0</v>
      </c>
      <c r="Q2100" s="649">
        <v>-1.0</v>
      </c>
      <c r="R2100" s="649">
        <v>1.0</v>
      </c>
      <c r="S2100" s="649">
        <v>-1.0</v>
      </c>
      <c r="T2100" s="649">
        <v>7.658</v>
      </c>
      <c r="U2100" s="649">
        <v>7.743</v>
      </c>
      <c r="V2100" s="649">
        <v>7.836</v>
      </c>
    </row>
    <row r="2101">
      <c r="A2101" s="649">
        <v>4848.0</v>
      </c>
      <c r="B2101" s="649">
        <v>0.0</v>
      </c>
      <c r="C2101" s="649">
        <v>10.537</v>
      </c>
      <c r="D2101" s="649">
        <v>2.416</v>
      </c>
      <c r="E2101" s="649">
        <v>26.86</v>
      </c>
      <c r="F2101" s="649">
        <v>7.49</v>
      </c>
      <c r="G2101" s="649">
        <v>1.612</v>
      </c>
      <c r="H2101" s="649">
        <v>2.01</v>
      </c>
      <c r="I2101" s="649">
        <v>4.128</v>
      </c>
      <c r="J2101" s="649">
        <v>6.654</v>
      </c>
      <c r="K2101" s="649">
        <v>-0.998</v>
      </c>
      <c r="L2101" s="649">
        <v>-1.0</v>
      </c>
      <c r="M2101" s="649">
        <v>-1.0</v>
      </c>
      <c r="N2101" s="649">
        <v>-1.0</v>
      </c>
      <c r="O2101" s="649">
        <v>1.0</v>
      </c>
      <c r="P2101" s="649">
        <v>-1.0</v>
      </c>
      <c r="Q2101" s="649">
        <v>-1.0</v>
      </c>
      <c r="R2101" s="649">
        <v>1.0</v>
      </c>
      <c r="S2101" s="649">
        <v>-1.0</v>
      </c>
      <c r="T2101" s="649">
        <v>6.614</v>
      </c>
      <c r="U2101" s="649">
        <v>6.686</v>
      </c>
      <c r="V2101" s="649">
        <v>6.654</v>
      </c>
    </row>
    <row r="2102">
      <c r="A2102" s="649">
        <v>4850.0</v>
      </c>
      <c r="B2102" s="649">
        <v>0.0</v>
      </c>
      <c r="C2102" s="649">
        <v>10.538</v>
      </c>
      <c r="D2102" s="649">
        <v>2.416</v>
      </c>
      <c r="E2102" s="649">
        <v>26.86</v>
      </c>
      <c r="F2102" s="649">
        <v>7.49</v>
      </c>
      <c r="G2102" s="649">
        <v>1.194</v>
      </c>
      <c r="H2102" s="649">
        <v>2.01</v>
      </c>
      <c r="I2102" s="649">
        <v>7.998</v>
      </c>
      <c r="J2102" s="649">
        <v>9.552</v>
      </c>
      <c r="K2102" s="649">
        <v>-0.998</v>
      </c>
      <c r="L2102" s="649">
        <v>-1.0</v>
      </c>
      <c r="M2102" s="649">
        <v>-1.0</v>
      </c>
      <c r="N2102" s="649">
        <v>-1.0</v>
      </c>
      <c r="O2102" s="649">
        <v>2.0</v>
      </c>
      <c r="P2102" s="649">
        <v>-1.0</v>
      </c>
      <c r="Q2102" s="649">
        <v>-1.0</v>
      </c>
      <c r="R2102" s="649">
        <v>1.0</v>
      </c>
      <c r="S2102" s="649">
        <v>-1.0</v>
      </c>
      <c r="T2102" s="649">
        <v>9.502</v>
      </c>
      <c r="U2102" s="649">
        <v>9.607</v>
      </c>
      <c r="V2102" s="649">
        <v>9.552</v>
      </c>
    </row>
    <row r="2103">
      <c r="A2103" s="649">
        <v>4851.0</v>
      </c>
      <c r="B2103" s="649">
        <v>0.0</v>
      </c>
      <c r="C2103" s="649">
        <v>10.538</v>
      </c>
      <c r="D2103" s="649">
        <v>2.416</v>
      </c>
      <c r="E2103" s="649">
        <v>26.86</v>
      </c>
      <c r="F2103" s="649">
        <v>7.49</v>
      </c>
      <c r="G2103" s="649">
        <v>1.66</v>
      </c>
      <c r="H2103" s="649">
        <v>1.01</v>
      </c>
      <c r="I2103" s="649">
        <v>11.709</v>
      </c>
      <c r="J2103" s="649">
        <v>18.466</v>
      </c>
      <c r="K2103" s="649">
        <v>-0.998</v>
      </c>
      <c r="L2103" s="649">
        <v>-1.0</v>
      </c>
      <c r="M2103" s="649">
        <v>-1.0</v>
      </c>
      <c r="N2103" s="649">
        <v>-1.0</v>
      </c>
      <c r="O2103" s="649">
        <v>1.0</v>
      </c>
      <c r="P2103" s="649">
        <v>-1.0</v>
      </c>
      <c r="Q2103" s="649">
        <v>-1.0</v>
      </c>
      <c r="R2103" s="649">
        <v>1.0</v>
      </c>
      <c r="S2103" s="649">
        <v>-1.0</v>
      </c>
      <c r="T2103" s="649">
        <v>18.362</v>
      </c>
      <c r="U2103" s="649">
        <v>18.57</v>
      </c>
      <c r="V2103" s="649">
        <v>18.559</v>
      </c>
    </row>
    <row r="2104">
      <c r="A2104" s="649">
        <v>4852.0</v>
      </c>
      <c r="B2104" s="649">
        <v>0.0</v>
      </c>
      <c r="C2104" s="649">
        <v>10.538</v>
      </c>
      <c r="D2104" s="649">
        <v>2.416</v>
      </c>
      <c r="E2104" s="649">
        <v>26.86</v>
      </c>
      <c r="F2104" s="649">
        <v>7.49</v>
      </c>
      <c r="G2104" s="649">
        <v>1.856</v>
      </c>
      <c r="H2104" s="649">
        <v>1.01</v>
      </c>
      <c r="I2104" s="649">
        <v>11.823</v>
      </c>
      <c r="J2104" s="649">
        <v>21.561</v>
      </c>
      <c r="K2104" s="649">
        <v>-0.998</v>
      </c>
      <c r="L2104" s="649">
        <v>-1.0</v>
      </c>
      <c r="M2104" s="649">
        <v>-1.0</v>
      </c>
      <c r="N2104" s="649">
        <v>-1.0</v>
      </c>
      <c r="O2104" s="649">
        <v>1.0</v>
      </c>
      <c r="P2104" s="649">
        <v>-1.0</v>
      </c>
      <c r="Q2104" s="649">
        <v>-1.0</v>
      </c>
      <c r="R2104" s="649">
        <v>1.0</v>
      </c>
      <c r="S2104" s="649">
        <v>-1.0</v>
      </c>
      <c r="T2104" s="649">
        <v>21.42</v>
      </c>
      <c r="U2104" s="649">
        <v>21.661</v>
      </c>
      <c r="V2104" s="649">
        <v>21.596</v>
      </c>
    </row>
    <row r="2105">
      <c r="A2105" s="649">
        <v>4853.0</v>
      </c>
      <c r="B2105" s="649">
        <v>0.0</v>
      </c>
      <c r="C2105" s="649">
        <v>10.537</v>
      </c>
      <c r="D2105" s="649">
        <v>2.416</v>
      </c>
      <c r="E2105" s="649">
        <v>26.86</v>
      </c>
      <c r="F2105" s="649">
        <v>7.49</v>
      </c>
      <c r="G2105" s="649">
        <v>1.894</v>
      </c>
      <c r="H2105" s="649">
        <v>1.01</v>
      </c>
      <c r="I2105" s="649">
        <v>11.736</v>
      </c>
      <c r="J2105" s="649">
        <v>21.518</v>
      </c>
      <c r="K2105" s="649">
        <v>-0.998</v>
      </c>
      <c r="L2105" s="649">
        <v>-1.0</v>
      </c>
      <c r="M2105" s="649">
        <v>-1.0</v>
      </c>
      <c r="N2105" s="649">
        <v>-1.0</v>
      </c>
      <c r="O2105" s="649">
        <v>1.0</v>
      </c>
      <c r="P2105" s="649">
        <v>-1.0</v>
      </c>
      <c r="Q2105" s="649">
        <v>-1.0</v>
      </c>
      <c r="R2105" s="649">
        <v>1.0</v>
      </c>
      <c r="S2105" s="649">
        <v>-1.0</v>
      </c>
      <c r="T2105" s="649">
        <v>21.387</v>
      </c>
      <c r="U2105" s="649">
        <v>21.622</v>
      </c>
      <c r="V2105" s="649">
        <v>21.584</v>
      </c>
    </row>
    <row r="2106">
      <c r="A2106" s="649">
        <v>4854.0</v>
      </c>
      <c r="B2106" s="649">
        <v>0.0</v>
      </c>
      <c r="C2106" s="649">
        <v>10.537</v>
      </c>
      <c r="D2106" s="649">
        <v>2.416</v>
      </c>
      <c r="E2106" s="649">
        <v>26.86</v>
      </c>
      <c r="F2106" s="649">
        <v>7.49</v>
      </c>
      <c r="G2106" s="649">
        <v>1.945</v>
      </c>
      <c r="H2106" s="649">
        <v>1.01</v>
      </c>
      <c r="I2106" s="649">
        <v>11.747</v>
      </c>
      <c r="J2106" s="649">
        <v>22.238</v>
      </c>
      <c r="K2106" s="649">
        <v>-0.998</v>
      </c>
      <c r="L2106" s="649">
        <v>-1.0</v>
      </c>
      <c r="M2106" s="649">
        <v>-1.0</v>
      </c>
      <c r="N2106" s="649">
        <v>-1.0</v>
      </c>
      <c r="O2106" s="649">
        <v>1.0</v>
      </c>
      <c r="P2106" s="649">
        <v>-1.0</v>
      </c>
      <c r="Q2106" s="649">
        <v>-1.0</v>
      </c>
      <c r="R2106" s="649">
        <v>1.0</v>
      </c>
      <c r="S2106" s="649">
        <v>-1.0</v>
      </c>
      <c r="T2106" s="649">
        <v>22.095</v>
      </c>
      <c r="U2106" s="649">
        <v>22.347</v>
      </c>
      <c r="V2106" s="649">
        <v>22.295</v>
      </c>
    </row>
    <row r="2107">
      <c r="A2107" s="649">
        <v>4855.0</v>
      </c>
      <c r="B2107" s="649">
        <v>0.0</v>
      </c>
      <c r="C2107" s="649">
        <v>10.537</v>
      </c>
      <c r="D2107" s="649">
        <v>2.416</v>
      </c>
      <c r="E2107" s="649">
        <v>26.86</v>
      </c>
      <c r="F2107" s="649">
        <v>7.49</v>
      </c>
      <c r="G2107" s="649">
        <v>1.948</v>
      </c>
      <c r="H2107" s="649">
        <v>1.01</v>
      </c>
      <c r="I2107" s="649">
        <v>11.633</v>
      </c>
      <c r="J2107" s="649">
        <v>21.383</v>
      </c>
      <c r="K2107" s="649">
        <v>-0.998</v>
      </c>
      <c r="L2107" s="649">
        <v>-1.0</v>
      </c>
      <c r="M2107" s="649">
        <v>-1.0</v>
      </c>
      <c r="N2107" s="649">
        <v>-1.0</v>
      </c>
      <c r="O2107" s="649">
        <v>1.0</v>
      </c>
      <c r="P2107" s="649">
        <v>-1.0</v>
      </c>
      <c r="Q2107" s="649">
        <v>-1.0</v>
      </c>
      <c r="R2107" s="649">
        <v>1.0</v>
      </c>
      <c r="S2107" s="649">
        <v>-1.0</v>
      </c>
      <c r="T2107" s="649">
        <v>21.265</v>
      </c>
      <c r="U2107" s="649">
        <v>21.504</v>
      </c>
      <c r="V2107" s="649">
        <v>21.499</v>
      </c>
    </row>
    <row r="2108">
      <c r="A2108" s="649">
        <v>4856.0</v>
      </c>
      <c r="B2108" s="649">
        <v>0.0</v>
      </c>
      <c r="C2108" s="649">
        <v>10.537</v>
      </c>
      <c r="D2108" s="649">
        <v>2.416</v>
      </c>
      <c r="E2108" s="649">
        <v>26.86</v>
      </c>
      <c r="F2108" s="649">
        <v>7.49</v>
      </c>
      <c r="G2108" s="649">
        <v>1.839</v>
      </c>
      <c r="H2108" s="649">
        <v>1.01</v>
      </c>
      <c r="I2108" s="649">
        <v>11.788</v>
      </c>
      <c r="J2108" s="649">
        <v>21.116</v>
      </c>
      <c r="K2108" s="649">
        <v>-0.998</v>
      </c>
      <c r="L2108" s="649">
        <v>-1.0</v>
      </c>
      <c r="M2108" s="649">
        <v>-1.0</v>
      </c>
      <c r="N2108" s="649">
        <v>-1.0</v>
      </c>
      <c r="O2108" s="649">
        <v>1.0</v>
      </c>
      <c r="P2108" s="649">
        <v>-1.0</v>
      </c>
      <c r="Q2108" s="649">
        <v>-1.0</v>
      </c>
      <c r="R2108" s="649">
        <v>1.0</v>
      </c>
      <c r="S2108" s="649">
        <v>-1.0</v>
      </c>
      <c r="T2108" s="649">
        <v>20.987</v>
      </c>
      <c r="U2108" s="649">
        <v>21.224</v>
      </c>
      <c r="V2108" s="649">
        <v>21.167</v>
      </c>
    </row>
    <row r="2109">
      <c r="A2109" s="649">
        <v>4857.0</v>
      </c>
      <c r="B2109" s="649">
        <v>0.0</v>
      </c>
      <c r="C2109" s="649">
        <v>10.538</v>
      </c>
      <c r="D2109" s="649">
        <v>2.416</v>
      </c>
      <c r="E2109" s="649">
        <v>26.86</v>
      </c>
      <c r="F2109" s="649">
        <v>7.49</v>
      </c>
      <c r="G2109" s="649">
        <v>1.814</v>
      </c>
      <c r="H2109" s="649">
        <v>1.01</v>
      </c>
      <c r="I2109" s="649">
        <v>11.716</v>
      </c>
      <c r="J2109" s="649">
        <v>20.969</v>
      </c>
      <c r="K2109" s="649">
        <v>-0.998</v>
      </c>
      <c r="L2109" s="649">
        <v>-1.0</v>
      </c>
      <c r="M2109" s="649">
        <v>-1.0</v>
      </c>
      <c r="N2109" s="649">
        <v>-1.0</v>
      </c>
      <c r="O2109" s="649">
        <v>1.0</v>
      </c>
      <c r="P2109" s="649">
        <v>-1.0</v>
      </c>
      <c r="Q2109" s="649">
        <v>-1.0</v>
      </c>
      <c r="R2109" s="649">
        <v>1.0</v>
      </c>
      <c r="S2109" s="649">
        <v>-1.0</v>
      </c>
      <c r="T2109" s="649">
        <v>20.838</v>
      </c>
      <c r="U2109" s="649">
        <v>21.07</v>
      </c>
      <c r="V2109" s="649">
        <v>20.995</v>
      </c>
    </row>
    <row r="2110">
      <c r="A2110" s="649">
        <v>4858.0</v>
      </c>
      <c r="B2110" s="649">
        <v>0.0</v>
      </c>
      <c r="C2110" s="649">
        <v>10.537</v>
      </c>
      <c r="D2110" s="649">
        <v>2.416</v>
      </c>
      <c r="E2110" s="649">
        <v>26.86</v>
      </c>
      <c r="F2110" s="649">
        <v>7.49</v>
      </c>
      <c r="G2110" s="649">
        <v>1.773</v>
      </c>
      <c r="H2110" s="649">
        <v>1.01</v>
      </c>
      <c r="I2110" s="649">
        <v>11.851</v>
      </c>
      <c r="J2110" s="649">
        <v>20.84</v>
      </c>
      <c r="K2110" s="649">
        <v>-0.998</v>
      </c>
      <c r="L2110" s="649">
        <v>-1.0</v>
      </c>
      <c r="M2110" s="649">
        <v>-1.0</v>
      </c>
      <c r="N2110" s="649">
        <v>-1.0</v>
      </c>
      <c r="O2110" s="649">
        <v>1.0</v>
      </c>
      <c r="P2110" s="649">
        <v>-1.0</v>
      </c>
      <c r="Q2110" s="649">
        <v>-1.0</v>
      </c>
      <c r="R2110" s="649">
        <v>1.0</v>
      </c>
      <c r="S2110" s="649">
        <v>-1.0</v>
      </c>
      <c r="T2110" s="649">
        <v>20.717</v>
      </c>
      <c r="U2110" s="649">
        <v>20.947</v>
      </c>
      <c r="V2110" s="649">
        <v>20.857</v>
      </c>
    </row>
    <row r="2111">
      <c r="A2111" s="649">
        <v>4859.0</v>
      </c>
      <c r="B2111" s="649">
        <v>0.0</v>
      </c>
      <c r="C2111" s="649">
        <v>10.537</v>
      </c>
      <c r="D2111" s="649">
        <v>2.416</v>
      </c>
      <c r="E2111" s="649">
        <v>26.86</v>
      </c>
      <c r="F2111" s="649">
        <v>7.49</v>
      </c>
      <c r="G2111" s="649">
        <v>1.203</v>
      </c>
      <c r="H2111" s="649">
        <v>1.01</v>
      </c>
      <c r="I2111" s="649">
        <v>7.95</v>
      </c>
      <c r="J2111" s="649">
        <v>9.404</v>
      </c>
      <c r="K2111" s="649">
        <v>-0.998</v>
      </c>
      <c r="L2111" s="649">
        <v>-1.0</v>
      </c>
      <c r="M2111" s="649">
        <v>-1.0</v>
      </c>
      <c r="N2111" s="649">
        <v>-1.0</v>
      </c>
      <c r="O2111" s="649">
        <v>1.0</v>
      </c>
      <c r="P2111" s="649">
        <v>-1.0</v>
      </c>
      <c r="Q2111" s="649">
        <v>-1.0</v>
      </c>
      <c r="R2111" s="649">
        <v>1.0</v>
      </c>
      <c r="S2111" s="649">
        <v>-1.0</v>
      </c>
      <c r="T2111" s="649">
        <v>9.372</v>
      </c>
      <c r="U2111" s="649">
        <v>9.473</v>
      </c>
      <c r="V2111" s="649">
        <v>9.425</v>
      </c>
    </row>
    <row r="2112">
      <c r="A2112" s="649">
        <v>4860.0</v>
      </c>
      <c r="B2112" s="649">
        <v>0.0</v>
      </c>
      <c r="C2112" s="649">
        <v>10.537</v>
      </c>
      <c r="D2112" s="649">
        <v>2.416</v>
      </c>
      <c r="E2112" s="649">
        <v>26.86</v>
      </c>
      <c r="F2112" s="649">
        <v>7.49</v>
      </c>
      <c r="G2112" s="649">
        <v>1.828</v>
      </c>
      <c r="H2112" s="649">
        <v>1.01</v>
      </c>
      <c r="I2112" s="649">
        <v>5.998</v>
      </c>
      <c r="J2112" s="649">
        <v>10.965</v>
      </c>
      <c r="K2112" s="649">
        <v>-0.998</v>
      </c>
      <c r="L2112" s="649">
        <v>-1.0</v>
      </c>
      <c r="M2112" s="649">
        <v>-1.0</v>
      </c>
      <c r="N2112" s="649">
        <v>-1.0</v>
      </c>
      <c r="O2112" s="649">
        <v>1.0</v>
      </c>
      <c r="P2112" s="649">
        <v>-1.0</v>
      </c>
      <c r="Q2112" s="649">
        <v>-1.0</v>
      </c>
      <c r="R2112" s="649">
        <v>1.0</v>
      </c>
      <c r="S2112" s="649">
        <v>-1.0</v>
      </c>
      <c r="T2112" s="649">
        <v>10.935</v>
      </c>
      <c r="U2112" s="649">
        <v>11.053</v>
      </c>
      <c r="V2112" s="649">
        <v>10.966</v>
      </c>
    </row>
    <row r="2113">
      <c r="A2113" s="649">
        <v>4861.0</v>
      </c>
      <c r="B2113" s="649">
        <v>0.0</v>
      </c>
      <c r="C2113" s="649">
        <v>10.537</v>
      </c>
      <c r="D2113" s="649">
        <v>2.416</v>
      </c>
      <c r="E2113" s="649">
        <v>26.86</v>
      </c>
      <c r="F2113" s="649">
        <v>7.49</v>
      </c>
      <c r="G2113" s="649">
        <v>1.022</v>
      </c>
      <c r="H2113" s="649">
        <v>1.01</v>
      </c>
      <c r="I2113" s="649">
        <v>11.342</v>
      </c>
      <c r="J2113" s="649">
        <v>10.357</v>
      </c>
      <c r="K2113" s="649">
        <v>-0.998</v>
      </c>
      <c r="L2113" s="649">
        <v>-1.0</v>
      </c>
      <c r="M2113" s="649">
        <v>-1.0</v>
      </c>
      <c r="N2113" s="649">
        <v>-1.0</v>
      </c>
      <c r="O2113" s="649">
        <v>1.0</v>
      </c>
      <c r="P2113" s="649">
        <v>-1.0</v>
      </c>
      <c r="Q2113" s="649">
        <v>-1.0</v>
      </c>
      <c r="R2113" s="649">
        <v>1.0</v>
      </c>
      <c r="S2113" s="649">
        <v>-1.0</v>
      </c>
      <c r="T2113" s="649">
        <v>10.324</v>
      </c>
      <c r="U2113" s="649">
        <v>10.44</v>
      </c>
      <c r="V2113" s="649">
        <v>10.474</v>
      </c>
    </row>
    <row r="2114">
      <c r="A2114" s="649">
        <v>4862.0</v>
      </c>
      <c r="B2114" s="649">
        <v>0.0</v>
      </c>
      <c r="C2114" s="649">
        <v>10.537</v>
      </c>
      <c r="D2114" s="649">
        <v>2.416</v>
      </c>
      <c r="E2114" s="649">
        <v>26.86</v>
      </c>
      <c r="F2114" s="649">
        <v>7.49</v>
      </c>
      <c r="G2114" s="649">
        <v>2.094</v>
      </c>
      <c r="H2114" s="649">
        <v>26.98</v>
      </c>
      <c r="I2114" s="649">
        <v>11.485</v>
      </c>
      <c r="J2114" s="649">
        <v>16.902</v>
      </c>
      <c r="K2114" s="649">
        <v>-0.998</v>
      </c>
      <c r="L2114" s="649">
        <v>-1.0</v>
      </c>
      <c r="M2114" s="649">
        <v>-1.0</v>
      </c>
      <c r="N2114" s="649">
        <v>-1.0</v>
      </c>
      <c r="O2114" s="649">
        <v>1.0</v>
      </c>
      <c r="P2114" s="649">
        <v>-1.0</v>
      </c>
      <c r="Q2114" s="649">
        <v>-1.0</v>
      </c>
      <c r="R2114" s="649">
        <v>1.0</v>
      </c>
      <c r="S2114" s="649">
        <v>-1.0</v>
      </c>
      <c r="T2114" s="649">
        <v>16.97</v>
      </c>
      <c r="U2114" s="649">
        <v>17.158</v>
      </c>
      <c r="V2114" s="649">
        <v>17.557</v>
      </c>
    </row>
    <row r="2115">
      <c r="A2115" s="649">
        <v>4863.0</v>
      </c>
      <c r="B2115" s="649">
        <v>0.0</v>
      </c>
      <c r="C2115" s="649">
        <v>10.537</v>
      </c>
      <c r="D2115" s="649">
        <v>2.416</v>
      </c>
      <c r="E2115" s="649">
        <v>26.86</v>
      </c>
      <c r="F2115" s="649">
        <v>7.49</v>
      </c>
      <c r="G2115" s="649">
        <v>1.205</v>
      </c>
      <c r="H2115" s="649">
        <v>26.98</v>
      </c>
      <c r="I2115" s="649">
        <v>7.823</v>
      </c>
      <c r="J2115" s="649">
        <v>9.051</v>
      </c>
      <c r="K2115" s="649">
        <v>-0.998</v>
      </c>
      <c r="L2115" s="649">
        <v>-1.0</v>
      </c>
      <c r="M2115" s="649">
        <v>-1.0</v>
      </c>
      <c r="N2115" s="649">
        <v>-1.0</v>
      </c>
      <c r="O2115" s="649">
        <v>1.0</v>
      </c>
      <c r="P2115" s="649">
        <v>-1.0</v>
      </c>
      <c r="Q2115" s="649">
        <v>-1.0</v>
      </c>
      <c r="R2115" s="649">
        <v>1.0</v>
      </c>
      <c r="S2115" s="649">
        <v>-1.0</v>
      </c>
      <c r="T2115" s="649">
        <v>9.037</v>
      </c>
      <c r="U2115" s="649">
        <v>9.135</v>
      </c>
      <c r="V2115" s="649">
        <v>9.104</v>
      </c>
    </row>
    <row r="2116">
      <c r="A2116" s="649">
        <v>4864.0</v>
      </c>
      <c r="B2116" s="649">
        <v>0.0</v>
      </c>
      <c r="C2116" s="649">
        <v>10.537</v>
      </c>
      <c r="D2116" s="649">
        <v>2.416</v>
      </c>
      <c r="E2116" s="649">
        <v>26.86</v>
      </c>
      <c r="F2116" s="649">
        <v>7.49</v>
      </c>
      <c r="G2116" s="649">
        <v>1.813</v>
      </c>
      <c r="H2116" s="649">
        <v>2.01</v>
      </c>
      <c r="I2116" s="649">
        <v>7.879</v>
      </c>
      <c r="J2116" s="649">
        <v>14.019</v>
      </c>
      <c r="K2116" s="649">
        <v>-0.998</v>
      </c>
      <c r="L2116" s="649">
        <v>-1.0</v>
      </c>
      <c r="M2116" s="649">
        <v>-1.0</v>
      </c>
      <c r="N2116" s="649">
        <v>-1.0</v>
      </c>
      <c r="O2116" s="649">
        <v>1.0</v>
      </c>
      <c r="P2116" s="649">
        <v>-1.0</v>
      </c>
      <c r="Q2116" s="649">
        <v>-1.0</v>
      </c>
      <c r="R2116" s="649">
        <v>1.0</v>
      </c>
      <c r="S2116" s="649">
        <v>-1.0</v>
      </c>
      <c r="T2116" s="649">
        <v>13.992</v>
      </c>
      <c r="U2116" s="649">
        <v>14.139</v>
      </c>
      <c r="V2116" s="649">
        <v>14.055</v>
      </c>
    </row>
    <row r="2117">
      <c r="A2117" s="649">
        <v>4865.0</v>
      </c>
      <c r="B2117" s="649">
        <v>0.0</v>
      </c>
      <c r="C2117" s="649">
        <v>10.537</v>
      </c>
      <c r="D2117" s="649">
        <v>2.416</v>
      </c>
      <c r="E2117" s="649">
        <v>26.86</v>
      </c>
      <c r="F2117" s="649">
        <v>7.49</v>
      </c>
      <c r="G2117" s="649">
        <v>1.804</v>
      </c>
      <c r="H2117" s="649">
        <v>2.01</v>
      </c>
      <c r="I2117" s="649">
        <v>7.869</v>
      </c>
      <c r="J2117" s="649">
        <v>9.081</v>
      </c>
      <c r="K2117" s="649">
        <v>-0.998</v>
      </c>
      <c r="L2117" s="649">
        <v>-1.0</v>
      </c>
      <c r="M2117" s="649">
        <v>-1.0</v>
      </c>
      <c r="N2117" s="649">
        <v>-1.0</v>
      </c>
      <c r="O2117" s="649">
        <v>1.0</v>
      </c>
      <c r="P2117" s="649">
        <v>-1.0</v>
      </c>
      <c r="Q2117" s="649">
        <v>-1.0</v>
      </c>
      <c r="R2117" s="649">
        <v>1.0</v>
      </c>
      <c r="S2117" s="649">
        <v>-1.0</v>
      </c>
      <c r="T2117" s="649">
        <v>9.22</v>
      </c>
      <c r="U2117" s="649">
        <v>9.314</v>
      </c>
      <c r="V2117" s="649">
        <v>9.757</v>
      </c>
    </row>
    <row r="2118">
      <c r="A2118" s="649">
        <v>4866.0</v>
      </c>
      <c r="B2118" s="649">
        <v>0.0</v>
      </c>
      <c r="C2118" s="649">
        <v>10.537</v>
      </c>
      <c r="D2118" s="649">
        <v>2.416</v>
      </c>
      <c r="E2118" s="649">
        <v>26.86</v>
      </c>
      <c r="F2118" s="649">
        <v>7.49</v>
      </c>
      <c r="G2118" s="649">
        <v>1.848</v>
      </c>
      <c r="H2118" s="649">
        <v>2.01</v>
      </c>
      <c r="I2118" s="649">
        <v>7.764</v>
      </c>
      <c r="J2118" s="649">
        <v>12.811</v>
      </c>
      <c r="K2118" s="649">
        <v>-0.998</v>
      </c>
      <c r="L2118" s="649">
        <v>-1.0</v>
      </c>
      <c r="M2118" s="649">
        <v>-1.0</v>
      </c>
      <c r="N2118" s="649">
        <v>-1.0</v>
      </c>
      <c r="O2118" s="649">
        <v>1.0</v>
      </c>
      <c r="P2118" s="649">
        <v>-1.0</v>
      </c>
      <c r="Q2118" s="649">
        <v>-1.0</v>
      </c>
      <c r="R2118" s="649">
        <v>1.0</v>
      </c>
      <c r="S2118" s="649">
        <v>-1.0</v>
      </c>
      <c r="T2118" s="649">
        <v>12.758</v>
      </c>
      <c r="U2118" s="649">
        <v>12.897</v>
      </c>
      <c r="V2118" s="649">
        <v>13.018</v>
      </c>
    </row>
    <row r="2119">
      <c r="A2119" s="649">
        <v>4867.0</v>
      </c>
      <c r="B2119" s="649">
        <v>0.0</v>
      </c>
      <c r="C2119" s="649">
        <v>10.537</v>
      </c>
      <c r="D2119" s="649">
        <v>2.416</v>
      </c>
      <c r="E2119" s="649">
        <v>26.86</v>
      </c>
      <c r="F2119" s="649">
        <v>7.49</v>
      </c>
      <c r="G2119" s="649">
        <v>1.634</v>
      </c>
      <c r="H2119" s="649">
        <v>2.01</v>
      </c>
      <c r="I2119" s="649">
        <v>7.941</v>
      </c>
      <c r="J2119" s="649">
        <v>12.672</v>
      </c>
      <c r="K2119" s="649">
        <v>-0.998</v>
      </c>
      <c r="L2119" s="649">
        <v>-1.0</v>
      </c>
      <c r="M2119" s="649">
        <v>-1.0</v>
      </c>
      <c r="N2119" s="649">
        <v>-1.0</v>
      </c>
      <c r="O2119" s="649">
        <v>1.0</v>
      </c>
      <c r="P2119" s="649">
        <v>-1.0</v>
      </c>
      <c r="Q2119" s="649">
        <v>-1.0</v>
      </c>
      <c r="R2119" s="649">
        <v>1.0</v>
      </c>
      <c r="S2119" s="649">
        <v>-1.0</v>
      </c>
      <c r="T2119" s="649">
        <v>12.59</v>
      </c>
      <c r="U2119" s="649">
        <v>12.729</v>
      </c>
      <c r="V2119" s="649">
        <v>12.714</v>
      </c>
    </row>
    <row r="2120">
      <c r="A2120" s="649">
        <v>4868.0</v>
      </c>
      <c r="B2120" s="649">
        <v>0.0</v>
      </c>
      <c r="C2120" s="649">
        <v>10.537</v>
      </c>
      <c r="D2120" s="649">
        <v>2.416</v>
      </c>
      <c r="E2120" s="649">
        <v>26.86</v>
      </c>
      <c r="F2120" s="649">
        <v>7.49</v>
      </c>
      <c r="G2120" s="649">
        <v>1.601</v>
      </c>
      <c r="H2120" s="649">
        <v>2.01</v>
      </c>
      <c r="I2120" s="649">
        <v>7.693</v>
      </c>
      <c r="J2120" s="649">
        <v>11.728</v>
      </c>
      <c r="K2120" s="649">
        <v>-0.998</v>
      </c>
      <c r="L2120" s="649">
        <v>-1.0</v>
      </c>
      <c r="M2120" s="649">
        <v>-1.0</v>
      </c>
      <c r="N2120" s="649">
        <v>-1.0</v>
      </c>
      <c r="O2120" s="649">
        <v>1.0</v>
      </c>
      <c r="P2120" s="649">
        <v>-1.0</v>
      </c>
      <c r="Q2120" s="649">
        <v>-1.0</v>
      </c>
      <c r="R2120" s="649">
        <v>1.0</v>
      </c>
      <c r="S2120" s="649">
        <v>-1.0</v>
      </c>
      <c r="T2120" s="649">
        <v>11.705</v>
      </c>
      <c r="U2120" s="649">
        <v>11.832</v>
      </c>
      <c r="V2120" s="649">
        <v>11.812</v>
      </c>
    </row>
    <row r="2121">
      <c r="A2121" s="649">
        <v>4869.0</v>
      </c>
      <c r="B2121" s="649">
        <v>0.0</v>
      </c>
      <c r="C2121" s="649">
        <v>10.537</v>
      </c>
      <c r="D2121" s="649">
        <v>2.416</v>
      </c>
      <c r="E2121" s="649">
        <v>26.86</v>
      </c>
      <c r="F2121" s="649">
        <v>7.49</v>
      </c>
      <c r="G2121" s="649">
        <v>1.927</v>
      </c>
      <c r="H2121" s="649">
        <v>2.01</v>
      </c>
      <c r="I2121" s="649">
        <v>7.755</v>
      </c>
      <c r="J2121" s="649">
        <v>13.59</v>
      </c>
      <c r="K2121" s="649">
        <v>-0.998</v>
      </c>
      <c r="L2121" s="649">
        <v>-1.0</v>
      </c>
      <c r="M2121" s="649">
        <v>-1.0</v>
      </c>
      <c r="N2121" s="649">
        <v>-1.0</v>
      </c>
      <c r="O2121" s="649">
        <v>1.0</v>
      </c>
      <c r="P2121" s="649">
        <v>-1.0</v>
      </c>
      <c r="Q2121" s="649">
        <v>-1.0</v>
      </c>
      <c r="R2121" s="649">
        <v>1.0</v>
      </c>
      <c r="S2121" s="649">
        <v>-1.0</v>
      </c>
      <c r="T2121" s="649">
        <v>13.626</v>
      </c>
      <c r="U2121" s="649">
        <v>13.772</v>
      </c>
      <c r="V2121" s="649">
        <v>13.777</v>
      </c>
    </row>
    <row r="2122">
      <c r="A2122" s="649">
        <v>4870.0</v>
      </c>
      <c r="B2122" s="649">
        <v>0.0</v>
      </c>
      <c r="C2122" s="649">
        <v>10.537</v>
      </c>
      <c r="D2122" s="649">
        <v>2.416</v>
      </c>
      <c r="E2122" s="649">
        <v>26.86</v>
      </c>
      <c r="F2122" s="649">
        <v>7.49</v>
      </c>
      <c r="G2122" s="649">
        <v>1.841</v>
      </c>
      <c r="H2122" s="649">
        <v>2.01</v>
      </c>
      <c r="I2122" s="649">
        <v>7.761</v>
      </c>
      <c r="J2122" s="649">
        <v>12.808</v>
      </c>
      <c r="K2122" s="649">
        <v>-0.998</v>
      </c>
      <c r="L2122" s="649">
        <v>-1.0</v>
      </c>
      <c r="M2122" s="649">
        <v>-1.0</v>
      </c>
      <c r="N2122" s="649">
        <v>-1.0</v>
      </c>
      <c r="O2122" s="649">
        <v>1.0</v>
      </c>
      <c r="P2122" s="649">
        <v>-1.0</v>
      </c>
      <c r="Q2122" s="649">
        <v>-1.0</v>
      </c>
      <c r="R2122" s="649">
        <v>1.0</v>
      </c>
      <c r="S2122" s="649">
        <v>-1.0</v>
      </c>
      <c r="T2122" s="649">
        <v>12.858</v>
      </c>
      <c r="U2122" s="649">
        <v>12.991</v>
      </c>
      <c r="V2122" s="649">
        <v>13.009</v>
      </c>
    </row>
    <row r="2123">
      <c r="A2123" s="649">
        <v>4871.0</v>
      </c>
      <c r="B2123" s="649">
        <v>0.0</v>
      </c>
      <c r="C2123" s="649">
        <v>10.537</v>
      </c>
      <c r="D2123" s="649">
        <v>2.416</v>
      </c>
      <c r="E2123" s="649">
        <v>26.86</v>
      </c>
      <c r="F2123" s="649">
        <v>7.49</v>
      </c>
      <c r="G2123" s="649">
        <v>1.817</v>
      </c>
      <c r="H2123" s="649">
        <v>2.01</v>
      </c>
      <c r="I2123" s="649">
        <v>7.814</v>
      </c>
      <c r="J2123" s="649">
        <v>13.167</v>
      </c>
      <c r="K2123" s="649">
        <v>-0.998</v>
      </c>
      <c r="L2123" s="649">
        <v>-1.0</v>
      </c>
      <c r="M2123" s="649">
        <v>-1.0</v>
      </c>
      <c r="N2123" s="649">
        <v>-1.0</v>
      </c>
      <c r="O2123" s="649">
        <v>1.0</v>
      </c>
      <c r="P2123" s="649">
        <v>-1.0</v>
      </c>
      <c r="Q2123" s="649">
        <v>-1.0</v>
      </c>
      <c r="R2123" s="649">
        <v>1.0</v>
      </c>
      <c r="S2123" s="649">
        <v>-1.0</v>
      </c>
      <c r="T2123" s="649">
        <v>13.173</v>
      </c>
      <c r="U2123" s="649">
        <v>13.31</v>
      </c>
      <c r="V2123" s="649">
        <v>13.304</v>
      </c>
    </row>
    <row r="2124">
      <c r="A2124" s="649">
        <v>4872.0</v>
      </c>
      <c r="B2124" s="649">
        <v>0.0</v>
      </c>
      <c r="C2124" s="649">
        <v>10.537</v>
      </c>
      <c r="D2124" s="649">
        <v>2.416</v>
      </c>
      <c r="E2124" s="649">
        <v>26.86</v>
      </c>
      <c r="F2124" s="649">
        <v>7.49</v>
      </c>
      <c r="G2124" s="649">
        <v>1.877</v>
      </c>
      <c r="H2124" s="649">
        <v>2.01</v>
      </c>
      <c r="I2124" s="649">
        <v>7.841</v>
      </c>
      <c r="J2124" s="649">
        <v>14.418</v>
      </c>
      <c r="K2124" s="649">
        <v>-0.998</v>
      </c>
      <c r="L2124" s="649">
        <v>-1.0</v>
      </c>
      <c r="M2124" s="649">
        <v>-1.0</v>
      </c>
      <c r="N2124" s="649">
        <v>-1.0</v>
      </c>
      <c r="O2124" s="649">
        <v>1.0</v>
      </c>
      <c r="P2124" s="649">
        <v>-1.0</v>
      </c>
      <c r="Q2124" s="649">
        <v>-1.0</v>
      </c>
      <c r="R2124" s="649">
        <v>1.0</v>
      </c>
      <c r="S2124" s="649">
        <v>-1.0</v>
      </c>
      <c r="T2124" s="649">
        <v>14.441</v>
      </c>
      <c r="U2124" s="649">
        <v>14.589</v>
      </c>
      <c r="V2124" s="649">
        <v>14.458</v>
      </c>
    </row>
    <row r="2125">
      <c r="A2125" s="649">
        <v>4873.0</v>
      </c>
      <c r="B2125" s="649">
        <v>0.0</v>
      </c>
      <c r="C2125" s="649">
        <v>10.537</v>
      </c>
      <c r="D2125" s="649">
        <v>2.416</v>
      </c>
      <c r="E2125" s="649">
        <v>26.86</v>
      </c>
      <c r="F2125" s="649">
        <v>7.49</v>
      </c>
      <c r="G2125" s="649">
        <v>1.77</v>
      </c>
      <c r="H2125" s="649">
        <v>2.01</v>
      </c>
      <c r="I2125" s="649">
        <v>7.89</v>
      </c>
      <c r="J2125" s="649">
        <v>13.963</v>
      </c>
      <c r="K2125" s="649">
        <v>-0.998</v>
      </c>
      <c r="L2125" s="649">
        <v>-1.0</v>
      </c>
      <c r="M2125" s="649">
        <v>-1.0</v>
      </c>
      <c r="N2125" s="649">
        <v>-1.0</v>
      </c>
      <c r="O2125" s="649">
        <v>1.0</v>
      </c>
      <c r="P2125" s="649">
        <v>-1.0</v>
      </c>
      <c r="Q2125" s="649">
        <v>-1.0</v>
      </c>
      <c r="R2125" s="649">
        <v>1.0</v>
      </c>
      <c r="S2125" s="649">
        <v>-1.0</v>
      </c>
      <c r="T2125" s="649">
        <v>13.935</v>
      </c>
      <c r="U2125" s="649">
        <v>14.076</v>
      </c>
      <c r="V2125" s="649">
        <v>13.963</v>
      </c>
    </row>
    <row r="2126">
      <c r="A2126" s="649">
        <v>4874.0</v>
      </c>
      <c r="B2126" s="649">
        <v>0.0</v>
      </c>
      <c r="C2126" s="649">
        <v>10.537</v>
      </c>
      <c r="D2126" s="649">
        <v>2.416</v>
      </c>
      <c r="E2126" s="649">
        <v>26.86</v>
      </c>
      <c r="F2126" s="649">
        <v>7.49</v>
      </c>
      <c r="G2126" s="649">
        <v>1.781</v>
      </c>
      <c r="H2126" s="649">
        <v>2.01</v>
      </c>
      <c r="I2126" s="649">
        <v>7.736</v>
      </c>
      <c r="J2126" s="649">
        <v>13.311</v>
      </c>
      <c r="K2126" s="649">
        <v>-0.998</v>
      </c>
      <c r="L2126" s="649">
        <v>-1.0</v>
      </c>
      <c r="M2126" s="649">
        <v>-1.0</v>
      </c>
      <c r="N2126" s="649">
        <v>-1.0</v>
      </c>
      <c r="O2126" s="649">
        <v>1.0</v>
      </c>
      <c r="P2126" s="649">
        <v>-1.0</v>
      </c>
      <c r="Q2126" s="649">
        <v>-1.0</v>
      </c>
      <c r="R2126" s="649">
        <v>1.0</v>
      </c>
      <c r="S2126" s="649">
        <v>-1.0</v>
      </c>
      <c r="T2126" s="649">
        <v>13.337</v>
      </c>
      <c r="U2126" s="649">
        <v>13.472</v>
      </c>
      <c r="V2126" s="649">
        <v>13.375</v>
      </c>
    </row>
    <row r="2127">
      <c r="A2127" s="649">
        <v>4875.0</v>
      </c>
      <c r="B2127" s="649">
        <v>0.0</v>
      </c>
      <c r="C2127" s="649">
        <v>10.537</v>
      </c>
      <c r="D2127" s="649">
        <v>2.416</v>
      </c>
      <c r="E2127" s="649">
        <v>26.86</v>
      </c>
      <c r="F2127" s="649">
        <v>7.49</v>
      </c>
      <c r="G2127" s="649">
        <v>0.826</v>
      </c>
      <c r="H2127" s="649">
        <v>2.01</v>
      </c>
      <c r="I2127" s="649">
        <v>7.826</v>
      </c>
      <c r="J2127" s="649">
        <v>6.255</v>
      </c>
      <c r="K2127" s="649">
        <v>-0.998</v>
      </c>
      <c r="L2127" s="649">
        <v>-1.0</v>
      </c>
      <c r="M2127" s="649">
        <v>-1.0</v>
      </c>
      <c r="N2127" s="649">
        <v>-1.0</v>
      </c>
      <c r="O2127" s="649">
        <v>1.0</v>
      </c>
      <c r="P2127" s="649">
        <v>-1.0</v>
      </c>
      <c r="Q2127" s="649">
        <v>-1.0</v>
      </c>
      <c r="R2127" s="649">
        <v>1.0</v>
      </c>
      <c r="S2127" s="649">
        <v>-1.0</v>
      </c>
      <c r="T2127" s="649">
        <v>6.251</v>
      </c>
      <c r="U2127" s="649">
        <v>6.311</v>
      </c>
      <c r="V2127" s="649">
        <v>6.283</v>
      </c>
    </row>
    <row r="2128">
      <c r="A2128" s="649">
        <v>4876.0</v>
      </c>
      <c r="B2128" s="649">
        <v>0.0</v>
      </c>
      <c r="C2128" s="649">
        <v>10.538</v>
      </c>
      <c r="D2128" s="649">
        <v>2.416</v>
      </c>
      <c r="E2128" s="649">
        <v>26.86</v>
      </c>
      <c r="F2128" s="649">
        <v>7.49</v>
      </c>
      <c r="G2128" s="649">
        <v>1.346</v>
      </c>
      <c r="H2128" s="649">
        <v>2.01</v>
      </c>
      <c r="I2128" s="649">
        <v>5.755</v>
      </c>
      <c r="J2128" s="649">
        <v>6.675</v>
      </c>
      <c r="K2128" s="649">
        <v>-0.998</v>
      </c>
      <c r="L2128" s="649">
        <v>-1.0</v>
      </c>
      <c r="M2128" s="649">
        <v>-1.0</v>
      </c>
      <c r="N2128" s="649">
        <v>-1.0</v>
      </c>
      <c r="O2128" s="649">
        <v>1.0</v>
      </c>
      <c r="P2128" s="649">
        <v>-1.0</v>
      </c>
      <c r="Q2128" s="649">
        <v>-1.0</v>
      </c>
      <c r="R2128" s="649">
        <v>1.0</v>
      </c>
      <c r="S2128" s="649">
        <v>-1.0</v>
      </c>
      <c r="T2128" s="649">
        <v>6.745</v>
      </c>
      <c r="U2128" s="649">
        <v>6.788</v>
      </c>
      <c r="V2128" s="649">
        <v>6.872</v>
      </c>
    </row>
    <row r="2129">
      <c r="A2129" s="649">
        <v>4877.0</v>
      </c>
      <c r="B2129" s="649">
        <v>0.0</v>
      </c>
      <c r="C2129" s="649">
        <v>10.538</v>
      </c>
      <c r="D2129" s="649">
        <v>2.416</v>
      </c>
      <c r="E2129" s="649">
        <v>26.86</v>
      </c>
      <c r="F2129" s="649">
        <v>7.49</v>
      </c>
      <c r="G2129" s="649">
        <v>1.221</v>
      </c>
      <c r="H2129" s="649">
        <v>2.01</v>
      </c>
      <c r="I2129" s="649">
        <v>4.025</v>
      </c>
      <c r="J2129" s="649">
        <v>4.914</v>
      </c>
      <c r="K2129" s="649">
        <v>-0.998</v>
      </c>
      <c r="L2129" s="649">
        <v>-1.0</v>
      </c>
      <c r="M2129" s="649">
        <v>-1.0</v>
      </c>
      <c r="N2129" s="649">
        <v>-1.0</v>
      </c>
      <c r="O2129" s="649">
        <v>1.0</v>
      </c>
      <c r="P2129" s="649">
        <v>-1.0</v>
      </c>
      <c r="Q2129" s="649">
        <v>-1.0</v>
      </c>
      <c r="R2129" s="649">
        <v>1.0</v>
      </c>
      <c r="S2129" s="649">
        <v>-1.0</v>
      </c>
      <c r="T2129" s="649">
        <v>4.919</v>
      </c>
      <c r="U2129" s="649">
        <v>4.944</v>
      </c>
      <c r="V2129" s="649">
        <v>4.914</v>
      </c>
    </row>
    <row r="2130">
      <c r="A2130" s="649">
        <v>4879.0</v>
      </c>
      <c r="B2130" s="649">
        <v>0.0</v>
      </c>
      <c r="C2130" s="649">
        <v>10.537</v>
      </c>
      <c r="D2130" s="649">
        <v>2.416</v>
      </c>
      <c r="E2130" s="649">
        <v>26.86</v>
      </c>
      <c r="F2130" s="649">
        <v>7.49</v>
      </c>
      <c r="G2130" s="649">
        <v>0.925</v>
      </c>
      <c r="H2130" s="649">
        <v>2.01</v>
      </c>
      <c r="I2130" s="649">
        <v>7.782</v>
      </c>
      <c r="J2130" s="649">
        <v>6.952</v>
      </c>
      <c r="K2130" s="649">
        <v>-0.998</v>
      </c>
      <c r="L2130" s="649">
        <v>-1.0</v>
      </c>
      <c r="M2130" s="649">
        <v>-1.0</v>
      </c>
      <c r="N2130" s="649">
        <v>-1.0</v>
      </c>
      <c r="O2130" s="649">
        <v>2.0</v>
      </c>
      <c r="P2130" s="649">
        <v>-1.0</v>
      </c>
      <c r="Q2130" s="649">
        <v>-1.0</v>
      </c>
      <c r="R2130" s="649">
        <v>1.0</v>
      </c>
      <c r="S2130" s="649">
        <v>-1.0</v>
      </c>
      <c r="T2130" s="649">
        <v>6.967</v>
      </c>
      <c r="U2130" s="649">
        <v>7.021</v>
      </c>
      <c r="V2130" s="649">
        <v>6.987</v>
      </c>
    </row>
    <row r="2131">
      <c r="A2131" s="649">
        <v>4881.0</v>
      </c>
      <c r="B2131" s="649">
        <v>0.0</v>
      </c>
      <c r="C2131" s="649">
        <v>10.537</v>
      </c>
      <c r="D2131" s="649">
        <v>2.416</v>
      </c>
      <c r="E2131" s="649">
        <v>26.86</v>
      </c>
      <c r="F2131" s="649">
        <v>7.49</v>
      </c>
      <c r="G2131" s="649">
        <v>2.04</v>
      </c>
      <c r="H2131" s="649">
        <v>1.01</v>
      </c>
      <c r="I2131" s="649">
        <v>11.349</v>
      </c>
      <c r="J2131" s="649">
        <v>20.153</v>
      </c>
      <c r="K2131" s="649">
        <v>-0.998</v>
      </c>
      <c r="L2131" s="649">
        <v>-1.0</v>
      </c>
      <c r="M2131" s="649">
        <v>-1.0</v>
      </c>
      <c r="N2131" s="649">
        <v>-1.0</v>
      </c>
      <c r="O2131" s="649">
        <v>1.0</v>
      </c>
      <c r="P2131" s="649">
        <v>-1.0</v>
      </c>
      <c r="Q2131" s="649">
        <v>-1.0</v>
      </c>
      <c r="R2131" s="649">
        <v>1.0</v>
      </c>
      <c r="S2131" s="649">
        <v>-1.0</v>
      </c>
      <c r="T2131" s="649">
        <v>20.203</v>
      </c>
      <c r="U2131" s="649">
        <v>20.364</v>
      </c>
      <c r="V2131" s="649">
        <v>20.431</v>
      </c>
    </row>
    <row r="2132">
      <c r="A2132" s="649">
        <v>4882.0</v>
      </c>
      <c r="B2132" s="649">
        <v>0.0</v>
      </c>
      <c r="C2132" s="649">
        <v>10.537</v>
      </c>
      <c r="D2132" s="649">
        <v>2.416</v>
      </c>
      <c r="E2132" s="649">
        <v>26.86</v>
      </c>
      <c r="F2132" s="649">
        <v>7.49</v>
      </c>
      <c r="G2132" s="649">
        <v>1.347</v>
      </c>
      <c r="H2132" s="649">
        <v>1.01</v>
      </c>
      <c r="I2132" s="649">
        <v>11.459</v>
      </c>
      <c r="J2132" s="649">
        <v>14.902</v>
      </c>
      <c r="K2132" s="649">
        <v>-0.998</v>
      </c>
      <c r="L2132" s="649">
        <v>-1.0</v>
      </c>
      <c r="M2132" s="649">
        <v>-1.0</v>
      </c>
      <c r="N2132" s="649">
        <v>-1.0</v>
      </c>
      <c r="O2132" s="649">
        <v>1.0</v>
      </c>
      <c r="P2132" s="649">
        <v>-1.0</v>
      </c>
      <c r="Q2132" s="649">
        <v>-1.0</v>
      </c>
      <c r="R2132" s="649">
        <v>1.0</v>
      </c>
      <c r="S2132" s="649">
        <v>-1.0</v>
      </c>
      <c r="T2132" s="649">
        <v>14.894</v>
      </c>
      <c r="U2132" s="649">
        <v>15.03</v>
      </c>
      <c r="V2132" s="649">
        <v>14.954</v>
      </c>
    </row>
    <row r="2133">
      <c r="A2133" s="649">
        <v>4883.0</v>
      </c>
      <c r="B2133" s="649">
        <v>0.0</v>
      </c>
      <c r="C2133" s="649">
        <v>10.537</v>
      </c>
      <c r="D2133" s="649">
        <v>2.416</v>
      </c>
      <c r="E2133" s="649">
        <v>26.86</v>
      </c>
      <c r="F2133" s="649">
        <v>7.49</v>
      </c>
      <c r="G2133" s="649">
        <v>2.718</v>
      </c>
      <c r="H2133" s="649">
        <v>1.01</v>
      </c>
      <c r="I2133" s="649">
        <v>11.498</v>
      </c>
      <c r="J2133" s="649">
        <v>26.923</v>
      </c>
      <c r="K2133" s="649">
        <v>-0.998</v>
      </c>
      <c r="L2133" s="649">
        <v>-1.0</v>
      </c>
      <c r="M2133" s="649">
        <v>-1.0</v>
      </c>
      <c r="N2133" s="649">
        <v>-1.0</v>
      </c>
      <c r="O2133" s="649">
        <v>1.0</v>
      </c>
      <c r="P2133" s="649">
        <v>-1.0</v>
      </c>
      <c r="Q2133" s="649">
        <v>-1.0</v>
      </c>
      <c r="R2133" s="649">
        <v>1.0</v>
      </c>
      <c r="S2133" s="649">
        <v>-1.0</v>
      </c>
      <c r="T2133" s="649">
        <v>26.973</v>
      </c>
      <c r="U2133" s="649">
        <v>27.203</v>
      </c>
      <c r="V2133" s="649">
        <v>27.312</v>
      </c>
    </row>
    <row r="2134">
      <c r="A2134" s="649">
        <v>4884.0</v>
      </c>
      <c r="B2134" s="649">
        <v>0.0</v>
      </c>
      <c r="C2134" s="649">
        <v>10.538</v>
      </c>
      <c r="D2134" s="649">
        <v>2.416</v>
      </c>
      <c r="E2134" s="649">
        <v>26.86</v>
      </c>
      <c r="F2134" s="649">
        <v>7.49</v>
      </c>
      <c r="G2134" s="649">
        <v>2.12</v>
      </c>
      <c r="H2134" s="649">
        <v>1.01</v>
      </c>
      <c r="I2134" s="649">
        <v>11.181</v>
      </c>
      <c r="J2134" s="649">
        <v>21.161</v>
      </c>
      <c r="K2134" s="649">
        <v>-0.998</v>
      </c>
      <c r="L2134" s="649">
        <v>-1.0</v>
      </c>
      <c r="M2134" s="649">
        <v>-1.0</v>
      </c>
      <c r="N2134" s="649">
        <v>-1.0</v>
      </c>
      <c r="O2134" s="649">
        <v>1.0</v>
      </c>
      <c r="P2134" s="649">
        <v>-1.0</v>
      </c>
      <c r="Q2134" s="649">
        <v>-1.0</v>
      </c>
      <c r="R2134" s="649">
        <v>1.0</v>
      </c>
      <c r="S2134" s="649">
        <v>-1.0</v>
      </c>
      <c r="T2134" s="649">
        <v>21.209</v>
      </c>
      <c r="U2134" s="649">
        <v>21.392</v>
      </c>
      <c r="V2134" s="649">
        <v>21.404</v>
      </c>
    </row>
    <row r="2135">
      <c r="A2135" s="649">
        <v>4885.0</v>
      </c>
      <c r="B2135" s="649">
        <v>0.0</v>
      </c>
      <c r="C2135" s="649">
        <v>10.537</v>
      </c>
      <c r="D2135" s="649">
        <v>2.416</v>
      </c>
      <c r="E2135" s="649">
        <v>26.86</v>
      </c>
      <c r="F2135" s="649">
        <v>7.49</v>
      </c>
      <c r="G2135" s="649">
        <v>2.125</v>
      </c>
      <c r="H2135" s="649">
        <v>1.01</v>
      </c>
      <c r="I2135" s="649">
        <v>11.32</v>
      </c>
      <c r="J2135" s="649">
        <v>21.926</v>
      </c>
      <c r="K2135" s="649">
        <v>-0.998</v>
      </c>
      <c r="L2135" s="649">
        <v>-1.0</v>
      </c>
      <c r="M2135" s="649">
        <v>-1.0</v>
      </c>
      <c r="N2135" s="649">
        <v>-1.0</v>
      </c>
      <c r="O2135" s="649">
        <v>1.0</v>
      </c>
      <c r="P2135" s="649">
        <v>-1.0</v>
      </c>
      <c r="Q2135" s="649">
        <v>-1.0</v>
      </c>
      <c r="R2135" s="649">
        <v>1.0</v>
      </c>
      <c r="S2135" s="649">
        <v>-1.0</v>
      </c>
      <c r="T2135" s="649">
        <v>21.973</v>
      </c>
      <c r="U2135" s="649">
        <v>22.166</v>
      </c>
      <c r="V2135" s="649">
        <v>22.124</v>
      </c>
    </row>
    <row r="2136">
      <c r="A2136" s="649">
        <v>4886.0</v>
      </c>
      <c r="B2136" s="649">
        <v>0.0</v>
      </c>
      <c r="C2136" s="649">
        <v>10.537</v>
      </c>
      <c r="D2136" s="649">
        <v>2.416</v>
      </c>
      <c r="E2136" s="649">
        <v>26.86</v>
      </c>
      <c r="F2136" s="649">
        <v>7.49</v>
      </c>
      <c r="G2136" s="649">
        <v>2.071</v>
      </c>
      <c r="H2136" s="649">
        <v>1.01</v>
      </c>
      <c r="I2136" s="649">
        <v>11.577</v>
      </c>
      <c r="J2136" s="649">
        <v>22.586</v>
      </c>
      <c r="K2136" s="649">
        <v>-0.998</v>
      </c>
      <c r="L2136" s="649">
        <v>-1.0</v>
      </c>
      <c r="M2136" s="649">
        <v>-1.0</v>
      </c>
      <c r="N2136" s="649">
        <v>-1.0</v>
      </c>
      <c r="O2136" s="649">
        <v>1.0</v>
      </c>
      <c r="P2136" s="649">
        <v>-1.0</v>
      </c>
      <c r="Q2136" s="649">
        <v>-1.0</v>
      </c>
      <c r="R2136" s="649">
        <v>1.0</v>
      </c>
      <c r="S2136" s="649">
        <v>-1.0</v>
      </c>
      <c r="T2136" s="649">
        <v>22.56</v>
      </c>
      <c r="U2136" s="649">
        <v>22.768</v>
      </c>
      <c r="V2136" s="649">
        <v>22.712</v>
      </c>
    </row>
    <row r="2137">
      <c r="A2137" s="649">
        <v>4887.0</v>
      </c>
      <c r="B2137" s="649">
        <v>0.0</v>
      </c>
      <c r="C2137" s="649">
        <v>10.537</v>
      </c>
      <c r="D2137" s="649">
        <v>2.416</v>
      </c>
      <c r="E2137" s="649">
        <v>26.86</v>
      </c>
      <c r="F2137" s="649">
        <v>7.49</v>
      </c>
      <c r="G2137" s="649">
        <v>2.298</v>
      </c>
      <c r="H2137" s="649">
        <v>1.01</v>
      </c>
      <c r="I2137" s="649">
        <v>11.447</v>
      </c>
      <c r="J2137" s="649">
        <v>21.95</v>
      </c>
      <c r="K2137" s="649">
        <v>-0.998</v>
      </c>
      <c r="L2137" s="649">
        <v>-1.0</v>
      </c>
      <c r="M2137" s="649">
        <v>-1.0</v>
      </c>
      <c r="N2137" s="649">
        <v>-1.0</v>
      </c>
      <c r="O2137" s="649">
        <v>1.0</v>
      </c>
      <c r="P2137" s="649">
        <v>-1.0</v>
      </c>
      <c r="Q2137" s="649">
        <v>-1.0</v>
      </c>
      <c r="R2137" s="649">
        <v>1.0</v>
      </c>
      <c r="S2137" s="649">
        <v>-1.0</v>
      </c>
      <c r="T2137" s="649">
        <v>22.031</v>
      </c>
      <c r="U2137" s="649">
        <v>22.235</v>
      </c>
      <c r="V2137" s="649">
        <v>22.34</v>
      </c>
    </row>
    <row r="2138">
      <c r="A2138" s="649">
        <v>4888.0</v>
      </c>
      <c r="B2138" s="649">
        <v>0.0</v>
      </c>
      <c r="C2138" s="649">
        <v>10.537</v>
      </c>
      <c r="D2138" s="649">
        <v>2.416</v>
      </c>
      <c r="E2138" s="649">
        <v>26.86</v>
      </c>
      <c r="F2138" s="649">
        <v>7.49</v>
      </c>
      <c r="G2138" s="649">
        <v>2.013</v>
      </c>
      <c r="H2138" s="649">
        <v>1.01</v>
      </c>
      <c r="I2138" s="649">
        <v>11.651</v>
      </c>
      <c r="J2138" s="649">
        <v>23.308</v>
      </c>
      <c r="K2138" s="649">
        <v>-0.998</v>
      </c>
      <c r="L2138" s="649">
        <v>-1.0</v>
      </c>
      <c r="M2138" s="649">
        <v>-1.0</v>
      </c>
      <c r="N2138" s="649">
        <v>-1.0</v>
      </c>
      <c r="O2138" s="649">
        <v>1.0</v>
      </c>
      <c r="P2138" s="649">
        <v>-1.0</v>
      </c>
      <c r="Q2138" s="649">
        <v>-1.0</v>
      </c>
      <c r="R2138" s="649">
        <v>1.0</v>
      </c>
      <c r="S2138" s="649">
        <v>-1.0</v>
      </c>
      <c r="T2138" s="649">
        <v>23.295</v>
      </c>
      <c r="U2138" s="649">
        <v>23.513</v>
      </c>
      <c r="V2138" s="649">
        <v>23.321</v>
      </c>
    </row>
    <row r="2139">
      <c r="A2139" s="649">
        <v>4890.0</v>
      </c>
      <c r="B2139" s="649">
        <v>0.0</v>
      </c>
      <c r="C2139" s="649">
        <v>10.54</v>
      </c>
      <c r="D2139" s="649">
        <v>6.667</v>
      </c>
      <c r="E2139" s="649">
        <v>12.47</v>
      </c>
      <c r="F2139" s="649">
        <v>20.6</v>
      </c>
      <c r="G2139" s="649">
        <v>0.903</v>
      </c>
      <c r="H2139" s="649">
        <v>-1.0</v>
      </c>
      <c r="I2139" s="649">
        <v>6.73</v>
      </c>
      <c r="J2139" s="649">
        <v>1.321</v>
      </c>
      <c r="K2139" s="649">
        <v>-0.998</v>
      </c>
      <c r="L2139" s="649">
        <v>-1.0</v>
      </c>
      <c r="M2139" s="649">
        <v>-1.0</v>
      </c>
      <c r="N2139" s="649">
        <v>-1.0</v>
      </c>
      <c r="O2139" s="649">
        <v>1.0</v>
      </c>
      <c r="P2139" s="649">
        <v>-1.0</v>
      </c>
      <c r="Q2139" s="649">
        <v>-1.0</v>
      </c>
      <c r="R2139" s="649">
        <v>1.0</v>
      </c>
      <c r="S2139" s="649">
        <v>-1.0</v>
      </c>
      <c r="T2139" s="649">
        <v>1.493</v>
      </c>
      <c r="U2139" s="649">
        <v>1.507</v>
      </c>
      <c r="V2139" s="649">
        <v>2.042</v>
      </c>
    </row>
    <row r="2140">
      <c r="A2140" s="649">
        <v>4891.0</v>
      </c>
      <c r="B2140" s="649">
        <v>0.0</v>
      </c>
      <c r="C2140" s="649">
        <v>10.54</v>
      </c>
      <c r="D2140" s="649">
        <v>6.667</v>
      </c>
      <c r="E2140" s="649">
        <v>12.47</v>
      </c>
      <c r="F2140" s="649">
        <v>20.6</v>
      </c>
      <c r="G2140" s="649">
        <v>1.296</v>
      </c>
      <c r="H2140" s="649">
        <v>-1.0</v>
      </c>
      <c r="I2140" s="649">
        <v>7.846</v>
      </c>
      <c r="J2140" s="649">
        <v>9.883</v>
      </c>
      <c r="K2140" s="649">
        <v>-0.998</v>
      </c>
      <c r="L2140" s="649">
        <v>-1.0</v>
      </c>
      <c r="M2140" s="649">
        <v>-1.0</v>
      </c>
      <c r="N2140" s="649">
        <v>-1.0</v>
      </c>
      <c r="O2140" s="649">
        <v>1.0</v>
      </c>
      <c r="P2140" s="649">
        <v>-1.0</v>
      </c>
      <c r="Q2140" s="649">
        <v>-1.0</v>
      </c>
      <c r="R2140" s="649">
        <v>1.0</v>
      </c>
      <c r="S2140" s="649">
        <v>-1.0</v>
      </c>
      <c r="T2140" s="649">
        <v>9.892</v>
      </c>
      <c r="U2140" s="649">
        <v>9.99</v>
      </c>
      <c r="V2140" s="649">
        <v>9.92</v>
      </c>
    </row>
    <row r="2141">
      <c r="A2141" s="649">
        <v>4892.0</v>
      </c>
      <c r="B2141" s="649">
        <v>0.0</v>
      </c>
      <c r="C2141" s="649">
        <v>10.54</v>
      </c>
      <c r="D2141" s="649">
        <v>6.667</v>
      </c>
      <c r="E2141" s="649">
        <v>12.47</v>
      </c>
      <c r="F2141" s="649">
        <v>20.6</v>
      </c>
      <c r="G2141" s="649">
        <v>1.873</v>
      </c>
      <c r="H2141" s="649">
        <v>-1.0</v>
      </c>
      <c r="I2141" s="649">
        <v>5.938</v>
      </c>
      <c r="J2141" s="649">
        <v>10.93</v>
      </c>
      <c r="K2141" s="649">
        <v>-0.998</v>
      </c>
      <c r="L2141" s="649">
        <v>-1.0</v>
      </c>
      <c r="M2141" s="649">
        <v>-1.0</v>
      </c>
      <c r="N2141" s="649">
        <v>-1.0</v>
      </c>
      <c r="O2141" s="649">
        <v>1.0</v>
      </c>
      <c r="P2141" s="649">
        <v>-1.0</v>
      </c>
      <c r="Q2141" s="649">
        <v>-1.0</v>
      </c>
      <c r="R2141" s="649">
        <v>1.0</v>
      </c>
      <c r="S2141" s="649">
        <v>-1.0</v>
      </c>
      <c r="T2141" s="649">
        <v>10.963</v>
      </c>
      <c r="U2141" s="649">
        <v>11.069</v>
      </c>
      <c r="V2141" s="649">
        <v>10.964</v>
      </c>
    </row>
    <row r="2142">
      <c r="A2142" s="649">
        <v>4893.0</v>
      </c>
      <c r="B2142" s="649">
        <v>0.0</v>
      </c>
      <c r="C2142" s="649">
        <v>10.54</v>
      </c>
      <c r="D2142" s="649">
        <v>6.667</v>
      </c>
      <c r="E2142" s="649">
        <v>12.47</v>
      </c>
      <c r="F2142" s="649">
        <v>20.6</v>
      </c>
      <c r="G2142" s="649">
        <v>0.919</v>
      </c>
      <c r="H2142" s="649">
        <v>-1.0</v>
      </c>
      <c r="I2142" s="649">
        <v>11.728</v>
      </c>
      <c r="J2142" s="649">
        <v>10.78</v>
      </c>
      <c r="K2142" s="649">
        <v>-0.998</v>
      </c>
      <c r="L2142" s="649">
        <v>-1.0</v>
      </c>
      <c r="M2142" s="649">
        <v>-1.0</v>
      </c>
      <c r="N2142" s="649">
        <v>-1.0</v>
      </c>
      <c r="O2142" s="649">
        <v>1.0</v>
      </c>
      <c r="P2142" s="649">
        <v>-1.0</v>
      </c>
      <c r="Q2142" s="649">
        <v>-1.0</v>
      </c>
      <c r="R2142" s="649">
        <v>1.0</v>
      </c>
      <c r="S2142" s="649">
        <v>-1.0</v>
      </c>
      <c r="T2142" s="649">
        <v>10.748</v>
      </c>
      <c r="U2142" s="649">
        <v>10.86</v>
      </c>
      <c r="V2142" s="649">
        <v>10.78</v>
      </c>
    </row>
    <row r="2143">
      <c r="A2143" s="649">
        <v>4894.0</v>
      </c>
      <c r="B2143" s="649">
        <v>0.0</v>
      </c>
      <c r="C2143" s="649">
        <v>10.538</v>
      </c>
      <c r="D2143" s="649">
        <v>2.416</v>
      </c>
      <c r="E2143" s="649">
        <v>26.86</v>
      </c>
      <c r="F2143" s="649">
        <v>7.49</v>
      </c>
      <c r="G2143" s="649">
        <v>2.418</v>
      </c>
      <c r="H2143" s="649">
        <v>26.98</v>
      </c>
      <c r="I2143" s="649">
        <v>11.469</v>
      </c>
      <c r="J2143" s="649">
        <v>24.536</v>
      </c>
      <c r="K2143" s="649">
        <v>-0.998</v>
      </c>
      <c r="L2143" s="649">
        <v>-1.0</v>
      </c>
      <c r="M2143" s="649">
        <v>-1.0</v>
      </c>
      <c r="N2143" s="649">
        <v>-1.0</v>
      </c>
      <c r="O2143" s="649">
        <v>1.0</v>
      </c>
      <c r="P2143" s="649">
        <v>-1.0</v>
      </c>
      <c r="Q2143" s="649">
        <v>-1.0</v>
      </c>
      <c r="R2143" s="649">
        <v>1.0</v>
      </c>
      <c r="S2143" s="649">
        <v>-1.0</v>
      </c>
      <c r="T2143" s="649">
        <v>24.547</v>
      </c>
      <c r="U2143" s="649">
        <v>24.799</v>
      </c>
      <c r="V2143" s="649">
        <v>24.825</v>
      </c>
    </row>
    <row r="2144">
      <c r="A2144" s="649">
        <v>4895.0</v>
      </c>
      <c r="B2144" s="649">
        <v>0.0</v>
      </c>
      <c r="C2144" s="649">
        <v>10.537</v>
      </c>
      <c r="D2144" s="649">
        <v>2.416</v>
      </c>
      <c r="E2144" s="649">
        <v>26.86</v>
      </c>
      <c r="F2144" s="649">
        <v>7.49</v>
      </c>
      <c r="G2144" s="649">
        <v>1.395</v>
      </c>
      <c r="H2144" s="649">
        <v>26.98</v>
      </c>
      <c r="I2144" s="649">
        <v>7.828</v>
      </c>
      <c r="J2144" s="649">
        <v>10.185</v>
      </c>
      <c r="K2144" s="649">
        <v>-0.998</v>
      </c>
      <c r="L2144" s="649">
        <v>-1.0</v>
      </c>
      <c r="M2144" s="649">
        <v>-1.0</v>
      </c>
      <c r="N2144" s="649">
        <v>-1.0</v>
      </c>
      <c r="O2144" s="649">
        <v>1.0</v>
      </c>
      <c r="P2144" s="649">
        <v>-1.0</v>
      </c>
      <c r="Q2144" s="649">
        <v>-1.0</v>
      </c>
      <c r="R2144" s="649">
        <v>1.0</v>
      </c>
      <c r="S2144" s="649">
        <v>-1.0</v>
      </c>
      <c r="T2144" s="649">
        <v>10.142</v>
      </c>
      <c r="U2144" s="649">
        <v>10.245</v>
      </c>
      <c r="V2144" s="649">
        <v>10.283</v>
      </c>
    </row>
    <row r="2145">
      <c r="A2145" s="649">
        <v>4896.0</v>
      </c>
      <c r="B2145" s="649">
        <v>0.0</v>
      </c>
      <c r="C2145" s="649">
        <v>10.537</v>
      </c>
      <c r="D2145" s="649">
        <v>2.416</v>
      </c>
      <c r="E2145" s="649">
        <v>26.86</v>
      </c>
      <c r="F2145" s="649">
        <v>7.49</v>
      </c>
      <c r="G2145" s="649">
        <v>1.807</v>
      </c>
      <c r="H2145" s="649">
        <v>2.01</v>
      </c>
      <c r="I2145" s="649">
        <v>7.808</v>
      </c>
      <c r="J2145" s="649">
        <v>13.614</v>
      </c>
      <c r="K2145" s="649">
        <v>-0.998</v>
      </c>
      <c r="L2145" s="649">
        <v>-1.0</v>
      </c>
      <c r="M2145" s="649">
        <v>-1.0</v>
      </c>
      <c r="N2145" s="649">
        <v>-1.0</v>
      </c>
      <c r="O2145" s="649">
        <v>1.0</v>
      </c>
      <c r="P2145" s="649">
        <v>-1.0</v>
      </c>
      <c r="Q2145" s="649">
        <v>-1.0</v>
      </c>
      <c r="R2145" s="649">
        <v>1.0</v>
      </c>
      <c r="S2145" s="649">
        <v>-1.0</v>
      </c>
      <c r="T2145" s="649">
        <v>13.616</v>
      </c>
      <c r="U2145" s="649">
        <v>13.755</v>
      </c>
      <c r="V2145" s="649">
        <v>13.682</v>
      </c>
    </row>
    <row r="2146">
      <c r="A2146" s="649">
        <v>4897.0</v>
      </c>
      <c r="B2146" s="649">
        <v>0.0</v>
      </c>
      <c r="C2146" s="649">
        <v>10.537</v>
      </c>
      <c r="D2146" s="649">
        <v>2.416</v>
      </c>
      <c r="E2146" s="649">
        <v>26.86</v>
      </c>
      <c r="F2146" s="649">
        <v>7.49</v>
      </c>
      <c r="G2146" s="649">
        <v>1.817</v>
      </c>
      <c r="H2146" s="649">
        <v>2.01</v>
      </c>
      <c r="I2146" s="649">
        <v>7.837</v>
      </c>
      <c r="J2146" s="649">
        <v>13.563</v>
      </c>
      <c r="K2146" s="649">
        <v>-0.998</v>
      </c>
      <c r="L2146" s="649">
        <v>-1.0</v>
      </c>
      <c r="M2146" s="649">
        <v>-1.0</v>
      </c>
      <c r="N2146" s="649">
        <v>-1.0</v>
      </c>
      <c r="O2146" s="649">
        <v>1.0</v>
      </c>
      <c r="P2146" s="649">
        <v>-1.0</v>
      </c>
      <c r="Q2146" s="649">
        <v>-1.0</v>
      </c>
      <c r="R2146" s="649">
        <v>1.0</v>
      </c>
      <c r="S2146" s="649">
        <v>-1.0</v>
      </c>
      <c r="T2146" s="649">
        <v>13.616</v>
      </c>
      <c r="U2146" s="649">
        <v>13.754</v>
      </c>
      <c r="V2146" s="649">
        <v>13.653</v>
      </c>
    </row>
    <row r="2147">
      <c r="A2147" s="649">
        <v>4898.0</v>
      </c>
      <c r="B2147" s="649">
        <v>0.0</v>
      </c>
      <c r="C2147" s="649">
        <v>10.537</v>
      </c>
      <c r="D2147" s="649">
        <v>2.416</v>
      </c>
      <c r="E2147" s="649">
        <v>26.86</v>
      </c>
      <c r="F2147" s="649">
        <v>7.49</v>
      </c>
      <c r="G2147" s="649">
        <v>1.851</v>
      </c>
      <c r="H2147" s="649">
        <v>2.01</v>
      </c>
      <c r="I2147" s="649">
        <v>7.825</v>
      </c>
      <c r="J2147" s="649">
        <v>14.077</v>
      </c>
      <c r="K2147" s="649">
        <v>-0.998</v>
      </c>
      <c r="L2147" s="649">
        <v>-1.0</v>
      </c>
      <c r="M2147" s="649">
        <v>-1.0</v>
      </c>
      <c r="N2147" s="649">
        <v>-1.0</v>
      </c>
      <c r="O2147" s="649">
        <v>1.0</v>
      </c>
      <c r="P2147" s="649">
        <v>-1.0</v>
      </c>
      <c r="Q2147" s="649">
        <v>-1.0</v>
      </c>
      <c r="R2147" s="649">
        <v>1.0</v>
      </c>
      <c r="S2147" s="649">
        <v>-1.0</v>
      </c>
      <c r="T2147" s="649">
        <v>14.045</v>
      </c>
      <c r="U2147" s="649">
        <v>14.187</v>
      </c>
      <c r="V2147" s="649">
        <v>14.133</v>
      </c>
    </row>
    <row r="2148">
      <c r="A2148" s="649">
        <v>4899.0</v>
      </c>
      <c r="B2148" s="649">
        <v>0.0</v>
      </c>
      <c r="C2148" s="649">
        <v>10.537</v>
      </c>
      <c r="D2148" s="649">
        <v>2.416</v>
      </c>
      <c r="E2148" s="649">
        <v>26.86</v>
      </c>
      <c r="F2148" s="649">
        <v>7.49</v>
      </c>
      <c r="G2148" s="649">
        <v>1.472</v>
      </c>
      <c r="H2148" s="649">
        <v>2.01</v>
      </c>
      <c r="I2148" s="649">
        <v>7.748</v>
      </c>
      <c r="J2148" s="649">
        <v>10.228</v>
      </c>
      <c r="K2148" s="649">
        <v>-0.998</v>
      </c>
      <c r="L2148" s="649">
        <v>-1.0</v>
      </c>
      <c r="M2148" s="649">
        <v>-1.0</v>
      </c>
      <c r="N2148" s="649">
        <v>-1.0</v>
      </c>
      <c r="O2148" s="649">
        <v>1.0</v>
      </c>
      <c r="P2148" s="649">
        <v>-1.0</v>
      </c>
      <c r="Q2148" s="649">
        <v>-1.0</v>
      </c>
      <c r="R2148" s="649">
        <v>1.0</v>
      </c>
      <c r="S2148" s="649">
        <v>-1.0</v>
      </c>
      <c r="T2148" s="649">
        <v>10.21</v>
      </c>
      <c r="U2148" s="649">
        <v>10.318</v>
      </c>
      <c r="V2148" s="649">
        <v>10.389</v>
      </c>
    </row>
    <row r="2149">
      <c r="A2149" s="649">
        <v>4900.0</v>
      </c>
      <c r="B2149" s="649">
        <v>0.0</v>
      </c>
      <c r="C2149" s="649">
        <v>10.537</v>
      </c>
      <c r="D2149" s="649">
        <v>2.416</v>
      </c>
      <c r="E2149" s="649">
        <v>26.86</v>
      </c>
      <c r="F2149" s="649">
        <v>7.49</v>
      </c>
      <c r="G2149" s="649">
        <v>1.804</v>
      </c>
      <c r="H2149" s="649">
        <v>2.01</v>
      </c>
      <c r="I2149" s="649">
        <v>7.847</v>
      </c>
      <c r="J2149" s="649">
        <v>13.816</v>
      </c>
      <c r="K2149" s="649">
        <v>-0.998</v>
      </c>
      <c r="L2149" s="649">
        <v>-1.0</v>
      </c>
      <c r="M2149" s="649">
        <v>-1.0</v>
      </c>
      <c r="N2149" s="649">
        <v>-1.0</v>
      </c>
      <c r="O2149" s="649">
        <v>1.0</v>
      </c>
      <c r="P2149" s="649">
        <v>-1.0</v>
      </c>
      <c r="Q2149" s="649">
        <v>-1.0</v>
      </c>
      <c r="R2149" s="649">
        <v>1.0</v>
      </c>
      <c r="S2149" s="649">
        <v>-1.0</v>
      </c>
      <c r="T2149" s="649">
        <v>13.814</v>
      </c>
      <c r="U2149" s="649">
        <v>13.956</v>
      </c>
      <c r="V2149" s="649">
        <v>13.862</v>
      </c>
    </row>
    <row r="2150">
      <c r="A2150" s="649">
        <v>4901.0</v>
      </c>
      <c r="B2150" s="649">
        <v>0.0</v>
      </c>
      <c r="C2150" s="649">
        <v>10.537</v>
      </c>
      <c r="D2150" s="649">
        <v>2.416</v>
      </c>
      <c r="E2150" s="649">
        <v>26.86</v>
      </c>
      <c r="F2150" s="649">
        <v>7.49</v>
      </c>
      <c r="G2150" s="649">
        <v>1.919</v>
      </c>
      <c r="H2150" s="649">
        <v>2.01</v>
      </c>
      <c r="I2150" s="649">
        <v>7.718</v>
      </c>
      <c r="J2150" s="649">
        <v>12.478</v>
      </c>
      <c r="K2150" s="649">
        <v>-0.998</v>
      </c>
      <c r="L2150" s="649">
        <v>-1.0</v>
      </c>
      <c r="M2150" s="649">
        <v>-1.0</v>
      </c>
      <c r="N2150" s="649">
        <v>-1.0</v>
      </c>
      <c r="O2150" s="649">
        <v>1.0</v>
      </c>
      <c r="P2150" s="649">
        <v>-1.0</v>
      </c>
      <c r="Q2150" s="649">
        <v>-1.0</v>
      </c>
      <c r="R2150" s="649">
        <v>1.0</v>
      </c>
      <c r="S2150" s="649">
        <v>-1.0</v>
      </c>
      <c r="T2150" s="649">
        <v>12.569</v>
      </c>
      <c r="U2150" s="649">
        <v>12.695</v>
      </c>
      <c r="V2150" s="649">
        <v>12.795</v>
      </c>
    </row>
    <row r="2151">
      <c r="A2151" s="649">
        <v>4902.0</v>
      </c>
      <c r="B2151" s="649">
        <v>0.0</v>
      </c>
      <c r="C2151" s="649">
        <v>10.537</v>
      </c>
      <c r="D2151" s="649">
        <v>2.416</v>
      </c>
      <c r="E2151" s="649">
        <v>26.86</v>
      </c>
      <c r="F2151" s="649">
        <v>7.49</v>
      </c>
      <c r="G2151" s="649">
        <v>1.842</v>
      </c>
      <c r="H2151" s="649">
        <v>2.01</v>
      </c>
      <c r="I2151" s="649">
        <v>7.797</v>
      </c>
      <c r="J2151" s="649">
        <v>13.253</v>
      </c>
      <c r="K2151" s="649">
        <v>-0.998</v>
      </c>
      <c r="L2151" s="649">
        <v>-1.0</v>
      </c>
      <c r="M2151" s="649">
        <v>-1.0</v>
      </c>
      <c r="N2151" s="649">
        <v>-1.0</v>
      </c>
      <c r="O2151" s="649">
        <v>1.0</v>
      </c>
      <c r="P2151" s="649">
        <v>-1.0</v>
      </c>
      <c r="Q2151" s="649">
        <v>-1.0</v>
      </c>
      <c r="R2151" s="649">
        <v>1.0</v>
      </c>
      <c r="S2151" s="649">
        <v>-1.0</v>
      </c>
      <c r="T2151" s="649">
        <v>13.291</v>
      </c>
      <c r="U2151" s="649">
        <v>13.424</v>
      </c>
      <c r="V2151" s="649">
        <v>13.404</v>
      </c>
    </row>
    <row r="2152">
      <c r="A2152" s="649">
        <v>4903.0</v>
      </c>
      <c r="B2152" s="649">
        <v>0.0</v>
      </c>
      <c r="C2152" s="649">
        <v>10.537</v>
      </c>
      <c r="D2152" s="649">
        <v>2.416</v>
      </c>
      <c r="E2152" s="649">
        <v>26.86</v>
      </c>
      <c r="F2152" s="649">
        <v>7.49</v>
      </c>
      <c r="G2152" s="649">
        <v>1.829</v>
      </c>
      <c r="H2152" s="649">
        <v>2.01</v>
      </c>
      <c r="I2152" s="649">
        <v>7.852</v>
      </c>
      <c r="J2152" s="649">
        <v>13.532</v>
      </c>
      <c r="K2152" s="649">
        <v>-0.998</v>
      </c>
      <c r="L2152" s="649">
        <v>-1.0</v>
      </c>
      <c r="M2152" s="649">
        <v>-1.0</v>
      </c>
      <c r="N2152" s="649">
        <v>-1.0</v>
      </c>
      <c r="O2152" s="649">
        <v>1.0</v>
      </c>
      <c r="P2152" s="649">
        <v>-1.0</v>
      </c>
      <c r="Q2152" s="649">
        <v>-1.0</v>
      </c>
      <c r="R2152" s="649">
        <v>1.0</v>
      </c>
      <c r="S2152" s="649">
        <v>-1.0</v>
      </c>
      <c r="T2152" s="649">
        <v>13.563</v>
      </c>
      <c r="U2152" s="649">
        <v>13.699</v>
      </c>
      <c r="V2152" s="649">
        <v>13.644</v>
      </c>
    </row>
    <row r="2153">
      <c r="A2153" s="649">
        <v>4904.0</v>
      </c>
      <c r="B2153" s="649">
        <v>0.0</v>
      </c>
      <c r="C2153" s="649">
        <v>10.537</v>
      </c>
      <c r="D2153" s="649">
        <v>2.416</v>
      </c>
      <c r="E2153" s="649">
        <v>26.86</v>
      </c>
      <c r="F2153" s="649">
        <v>7.49</v>
      </c>
      <c r="G2153" s="649">
        <v>2.041</v>
      </c>
      <c r="H2153" s="649">
        <v>2.01</v>
      </c>
      <c r="I2153" s="649">
        <v>7.768</v>
      </c>
      <c r="J2153" s="649">
        <v>12.547</v>
      </c>
      <c r="K2153" s="649">
        <v>-0.998</v>
      </c>
      <c r="L2153" s="649">
        <v>-1.0</v>
      </c>
      <c r="M2153" s="649">
        <v>-1.0</v>
      </c>
      <c r="N2153" s="649">
        <v>-1.0</v>
      </c>
      <c r="O2153" s="649">
        <v>1.0</v>
      </c>
      <c r="P2153" s="649">
        <v>-1.0</v>
      </c>
      <c r="Q2153" s="649">
        <v>-1.0</v>
      </c>
      <c r="R2153" s="649">
        <v>1.0</v>
      </c>
      <c r="S2153" s="649">
        <v>-1.0</v>
      </c>
      <c r="T2153" s="649">
        <v>12.652</v>
      </c>
      <c r="U2153" s="649">
        <v>12.78</v>
      </c>
      <c r="V2153" s="649">
        <v>12.992</v>
      </c>
    </row>
    <row r="2154">
      <c r="A2154" s="649">
        <v>4905.0</v>
      </c>
      <c r="B2154" s="649">
        <v>0.0</v>
      </c>
      <c r="C2154" s="649">
        <v>10.537</v>
      </c>
      <c r="D2154" s="649">
        <v>2.416</v>
      </c>
      <c r="E2154" s="649">
        <v>26.86</v>
      </c>
      <c r="F2154" s="649">
        <v>7.49</v>
      </c>
      <c r="G2154" s="649">
        <v>1.773</v>
      </c>
      <c r="H2154" s="649">
        <v>2.01</v>
      </c>
      <c r="I2154" s="649">
        <v>7.906</v>
      </c>
      <c r="J2154" s="649">
        <v>14.014</v>
      </c>
      <c r="K2154" s="649">
        <v>-0.998</v>
      </c>
      <c r="L2154" s="649">
        <v>-1.0</v>
      </c>
      <c r="M2154" s="649">
        <v>-1.0</v>
      </c>
      <c r="N2154" s="649">
        <v>-1.0</v>
      </c>
      <c r="O2154" s="649">
        <v>1.0</v>
      </c>
      <c r="P2154" s="649">
        <v>-1.0</v>
      </c>
      <c r="Q2154" s="649">
        <v>-1.0</v>
      </c>
      <c r="R2154" s="649">
        <v>1.0</v>
      </c>
      <c r="S2154" s="649">
        <v>-1.0</v>
      </c>
      <c r="T2154" s="649">
        <v>14.014</v>
      </c>
      <c r="U2154" s="649">
        <v>14.157</v>
      </c>
      <c r="V2154" s="649">
        <v>14.014</v>
      </c>
    </row>
    <row r="2155">
      <c r="A2155" s="649">
        <v>4906.0</v>
      </c>
      <c r="B2155" s="649">
        <v>0.0</v>
      </c>
      <c r="C2155" s="649">
        <v>10.537</v>
      </c>
      <c r="D2155" s="649">
        <v>2.416</v>
      </c>
      <c r="E2155" s="649">
        <v>26.86</v>
      </c>
      <c r="F2155" s="649">
        <v>7.49</v>
      </c>
      <c r="G2155" s="649">
        <v>1.818</v>
      </c>
      <c r="H2155" s="649">
        <v>2.01</v>
      </c>
      <c r="I2155" s="649">
        <v>7.793</v>
      </c>
      <c r="J2155" s="649">
        <v>13.546</v>
      </c>
      <c r="K2155" s="649">
        <v>-0.998</v>
      </c>
      <c r="L2155" s="649">
        <v>-1.0</v>
      </c>
      <c r="M2155" s="649">
        <v>-1.0</v>
      </c>
      <c r="N2155" s="649">
        <v>-1.0</v>
      </c>
      <c r="O2155" s="649">
        <v>1.0</v>
      </c>
      <c r="P2155" s="649">
        <v>-1.0</v>
      </c>
      <c r="Q2155" s="649">
        <v>-1.0</v>
      </c>
      <c r="R2155" s="649">
        <v>1.0</v>
      </c>
      <c r="S2155" s="649">
        <v>-1.0</v>
      </c>
      <c r="T2155" s="649">
        <v>13.561</v>
      </c>
      <c r="U2155" s="649">
        <v>13.702</v>
      </c>
      <c r="V2155" s="649">
        <v>13.633</v>
      </c>
    </row>
    <row r="2156">
      <c r="A2156" s="649">
        <v>4907.0</v>
      </c>
      <c r="B2156" s="649">
        <v>0.0</v>
      </c>
      <c r="C2156" s="649">
        <v>10.537</v>
      </c>
      <c r="D2156" s="649">
        <v>2.416</v>
      </c>
      <c r="E2156" s="649">
        <v>26.86</v>
      </c>
      <c r="F2156" s="649">
        <v>7.49</v>
      </c>
      <c r="G2156" s="649">
        <v>1.846</v>
      </c>
      <c r="H2156" s="649">
        <v>2.01</v>
      </c>
      <c r="I2156" s="649">
        <v>7.844</v>
      </c>
      <c r="J2156" s="649">
        <v>14.069</v>
      </c>
      <c r="K2156" s="649">
        <v>-0.998</v>
      </c>
      <c r="L2156" s="649">
        <v>-1.0</v>
      </c>
      <c r="M2156" s="649">
        <v>-1.0</v>
      </c>
      <c r="N2156" s="649">
        <v>-1.0</v>
      </c>
      <c r="O2156" s="649">
        <v>1.0</v>
      </c>
      <c r="P2156" s="649">
        <v>-1.0</v>
      </c>
      <c r="Q2156" s="649">
        <v>-1.0</v>
      </c>
      <c r="R2156" s="649">
        <v>1.0</v>
      </c>
      <c r="S2156" s="649">
        <v>-1.0</v>
      </c>
      <c r="T2156" s="649">
        <v>14.07</v>
      </c>
      <c r="U2156" s="649">
        <v>14.221</v>
      </c>
      <c r="V2156" s="649">
        <v>14.125</v>
      </c>
    </row>
    <row r="2157">
      <c r="A2157" s="649">
        <v>4909.0</v>
      </c>
      <c r="B2157" s="649">
        <v>0.0</v>
      </c>
      <c r="C2157" s="649">
        <v>10.537</v>
      </c>
      <c r="D2157" s="649">
        <v>2.416</v>
      </c>
      <c r="E2157" s="649">
        <v>26.86</v>
      </c>
      <c r="F2157" s="649">
        <v>7.49</v>
      </c>
      <c r="G2157" s="649">
        <v>1.888</v>
      </c>
      <c r="H2157" s="649">
        <v>2.01</v>
      </c>
      <c r="I2157" s="649">
        <v>7.748</v>
      </c>
      <c r="J2157" s="649">
        <v>13.524</v>
      </c>
      <c r="K2157" s="649">
        <v>-0.998</v>
      </c>
      <c r="L2157" s="649">
        <v>-1.0</v>
      </c>
      <c r="M2157" s="649">
        <v>-1.0</v>
      </c>
      <c r="N2157" s="649">
        <v>-1.0</v>
      </c>
      <c r="O2157" s="649">
        <v>1.0</v>
      </c>
      <c r="P2157" s="649">
        <v>-1.0</v>
      </c>
      <c r="Q2157" s="649">
        <v>-1.0</v>
      </c>
      <c r="R2157" s="649">
        <v>1.0</v>
      </c>
      <c r="S2157" s="649">
        <v>-1.0</v>
      </c>
      <c r="T2157" s="649">
        <v>13.556</v>
      </c>
      <c r="U2157" s="649">
        <v>13.703</v>
      </c>
      <c r="V2157" s="649">
        <v>13.681</v>
      </c>
    </row>
    <row r="2158">
      <c r="A2158" s="649">
        <v>4910.0</v>
      </c>
      <c r="B2158" s="649">
        <v>0.0</v>
      </c>
      <c r="C2158" s="649">
        <v>10.537</v>
      </c>
      <c r="D2158" s="649">
        <v>2.416</v>
      </c>
      <c r="E2158" s="649">
        <v>26.86</v>
      </c>
      <c r="F2158" s="649">
        <v>7.49</v>
      </c>
      <c r="G2158" s="649">
        <v>1.292</v>
      </c>
      <c r="H2158" s="649">
        <v>2.01</v>
      </c>
      <c r="I2158" s="649">
        <v>5.956</v>
      </c>
      <c r="J2158" s="649">
        <v>7.396</v>
      </c>
      <c r="K2158" s="649">
        <v>-0.998</v>
      </c>
      <c r="L2158" s="649">
        <v>-1.0</v>
      </c>
      <c r="M2158" s="649">
        <v>-1.0</v>
      </c>
      <c r="N2158" s="649">
        <v>-1.0</v>
      </c>
      <c r="O2158" s="649">
        <v>1.0</v>
      </c>
      <c r="P2158" s="649">
        <v>-1.0</v>
      </c>
      <c r="Q2158" s="649">
        <v>-1.0</v>
      </c>
      <c r="R2158" s="649">
        <v>1.0</v>
      </c>
      <c r="S2158" s="649">
        <v>-1.0</v>
      </c>
      <c r="T2158" s="649">
        <v>7.412</v>
      </c>
      <c r="U2158" s="649">
        <v>7.489</v>
      </c>
      <c r="V2158" s="649">
        <v>7.451</v>
      </c>
    </row>
    <row r="2159">
      <c r="A2159" s="649">
        <v>4911.0</v>
      </c>
      <c r="B2159" s="649">
        <v>0.0</v>
      </c>
      <c r="C2159" s="649">
        <v>10.537</v>
      </c>
      <c r="D2159" s="649">
        <v>2.416</v>
      </c>
      <c r="E2159" s="649">
        <v>26.86</v>
      </c>
      <c r="F2159" s="649">
        <v>7.49</v>
      </c>
      <c r="G2159" s="649">
        <v>1.208</v>
      </c>
      <c r="H2159" s="649">
        <v>2.01</v>
      </c>
      <c r="I2159" s="649">
        <v>4.141</v>
      </c>
      <c r="J2159" s="649">
        <v>5.003</v>
      </c>
      <c r="K2159" s="649">
        <v>-0.998</v>
      </c>
      <c r="L2159" s="649">
        <v>-1.0</v>
      </c>
      <c r="M2159" s="649">
        <v>-1.0</v>
      </c>
      <c r="N2159" s="649">
        <v>-1.0</v>
      </c>
      <c r="O2159" s="649">
        <v>1.0</v>
      </c>
      <c r="P2159" s="649">
        <v>-1.0</v>
      </c>
      <c r="Q2159" s="649">
        <v>-1.0</v>
      </c>
      <c r="R2159" s="649">
        <v>1.0</v>
      </c>
      <c r="S2159" s="649">
        <v>-1.0</v>
      </c>
      <c r="T2159" s="649">
        <v>4.991</v>
      </c>
      <c r="U2159" s="649">
        <v>5.043</v>
      </c>
      <c r="V2159" s="649">
        <v>5.003</v>
      </c>
    </row>
    <row r="2160">
      <c r="A2160" s="649">
        <v>4912.0</v>
      </c>
      <c r="B2160" s="649">
        <v>0.0</v>
      </c>
      <c r="C2160" s="649">
        <v>10.537</v>
      </c>
      <c r="D2160" s="649">
        <v>2.416</v>
      </c>
      <c r="E2160" s="649">
        <v>26.86</v>
      </c>
      <c r="F2160" s="649">
        <v>7.49</v>
      </c>
      <c r="G2160" s="649">
        <v>1.034</v>
      </c>
      <c r="H2160" s="649">
        <v>2.01</v>
      </c>
      <c r="I2160" s="649">
        <v>7.874</v>
      </c>
      <c r="J2160" s="649">
        <v>7.414</v>
      </c>
      <c r="K2160" s="649">
        <v>-0.998</v>
      </c>
      <c r="L2160" s="649">
        <v>-1.0</v>
      </c>
      <c r="M2160" s="649">
        <v>-1.0</v>
      </c>
      <c r="N2160" s="649">
        <v>-1.0</v>
      </c>
      <c r="O2160" s="649">
        <v>2.0</v>
      </c>
      <c r="P2160" s="649">
        <v>-1.0</v>
      </c>
      <c r="Q2160" s="649">
        <v>-1.0</v>
      </c>
      <c r="R2160" s="649">
        <v>1.0</v>
      </c>
      <c r="S2160" s="649">
        <v>-1.0</v>
      </c>
      <c r="T2160" s="649">
        <v>7.429</v>
      </c>
      <c r="U2160" s="649">
        <v>7.504</v>
      </c>
      <c r="V2160" s="649">
        <v>7.509</v>
      </c>
    </row>
    <row r="2161">
      <c r="A2161" s="649">
        <v>4913.0</v>
      </c>
      <c r="B2161" s="649">
        <v>0.0</v>
      </c>
      <c r="C2161" s="649">
        <v>10.538</v>
      </c>
      <c r="D2161" s="649">
        <v>2.416</v>
      </c>
      <c r="E2161" s="649">
        <v>26.86</v>
      </c>
      <c r="F2161" s="649">
        <v>7.49</v>
      </c>
      <c r="G2161" s="649">
        <v>1.884</v>
      </c>
      <c r="H2161" s="649">
        <v>1.01</v>
      </c>
      <c r="I2161" s="649">
        <v>11.502</v>
      </c>
      <c r="J2161" s="649">
        <v>19.863</v>
      </c>
      <c r="K2161" s="649">
        <v>-0.998</v>
      </c>
      <c r="L2161" s="649">
        <v>-1.0</v>
      </c>
      <c r="M2161" s="649">
        <v>-1.0</v>
      </c>
      <c r="N2161" s="649">
        <v>-1.0</v>
      </c>
      <c r="O2161" s="649">
        <v>1.0</v>
      </c>
      <c r="P2161" s="649">
        <v>-1.0</v>
      </c>
      <c r="Q2161" s="649">
        <v>-1.0</v>
      </c>
      <c r="R2161" s="649">
        <v>1.0</v>
      </c>
      <c r="S2161" s="649">
        <v>-1.0</v>
      </c>
      <c r="T2161" s="649">
        <v>19.816</v>
      </c>
      <c r="U2161" s="649">
        <v>20.029</v>
      </c>
      <c r="V2161" s="649">
        <v>20.031</v>
      </c>
    </row>
    <row r="2162">
      <c r="A2162" s="649">
        <v>4914.0</v>
      </c>
      <c r="B2162" s="649">
        <v>0.0</v>
      </c>
      <c r="C2162" s="649">
        <v>10.537</v>
      </c>
      <c r="D2162" s="649">
        <v>2.416</v>
      </c>
      <c r="E2162" s="649">
        <v>26.86</v>
      </c>
      <c r="F2162" s="649">
        <v>7.49</v>
      </c>
      <c r="G2162" s="649">
        <v>1.822</v>
      </c>
      <c r="H2162" s="649">
        <v>1.01</v>
      </c>
      <c r="I2162" s="649">
        <v>11.699</v>
      </c>
      <c r="J2162" s="649">
        <v>21.147</v>
      </c>
      <c r="K2162" s="649">
        <v>-0.998</v>
      </c>
      <c r="L2162" s="649">
        <v>-1.0</v>
      </c>
      <c r="M2162" s="649">
        <v>-1.0</v>
      </c>
      <c r="N2162" s="649">
        <v>-1.0</v>
      </c>
      <c r="O2162" s="649">
        <v>1.0</v>
      </c>
      <c r="P2162" s="649">
        <v>-1.0</v>
      </c>
      <c r="Q2162" s="649">
        <v>-1.0</v>
      </c>
      <c r="R2162" s="649">
        <v>1.0</v>
      </c>
      <c r="S2162" s="649">
        <v>-1.0</v>
      </c>
      <c r="T2162" s="649">
        <v>21.056</v>
      </c>
      <c r="U2162" s="649">
        <v>21.285</v>
      </c>
      <c r="V2162" s="649">
        <v>21.163</v>
      </c>
    </row>
    <row r="2163">
      <c r="A2163" s="649">
        <v>4915.0</v>
      </c>
      <c r="B2163" s="649">
        <v>0.0</v>
      </c>
      <c r="C2163" s="649">
        <v>10.537</v>
      </c>
      <c r="D2163" s="649">
        <v>2.416</v>
      </c>
      <c r="E2163" s="649">
        <v>26.86</v>
      </c>
      <c r="F2163" s="649">
        <v>7.49</v>
      </c>
      <c r="G2163" s="649">
        <v>1.855</v>
      </c>
      <c r="H2163" s="649">
        <v>1.01</v>
      </c>
      <c r="I2163" s="649">
        <v>11.622</v>
      </c>
      <c r="J2163" s="649">
        <v>20.977</v>
      </c>
      <c r="K2163" s="649">
        <v>-0.998</v>
      </c>
      <c r="L2163" s="649">
        <v>-1.0</v>
      </c>
      <c r="M2163" s="649">
        <v>-1.0</v>
      </c>
      <c r="N2163" s="649">
        <v>-1.0</v>
      </c>
      <c r="O2163" s="649">
        <v>1.0</v>
      </c>
      <c r="P2163" s="649">
        <v>-1.0</v>
      </c>
      <c r="Q2163" s="649">
        <v>-1.0</v>
      </c>
      <c r="R2163" s="649">
        <v>1.0</v>
      </c>
      <c r="S2163" s="649">
        <v>-1.0</v>
      </c>
      <c r="T2163" s="649">
        <v>20.929</v>
      </c>
      <c r="U2163" s="649">
        <v>21.129</v>
      </c>
      <c r="V2163" s="649">
        <v>21.03</v>
      </c>
    </row>
    <row r="2164">
      <c r="A2164" s="649">
        <v>4916.0</v>
      </c>
      <c r="B2164" s="649">
        <v>0.0</v>
      </c>
      <c r="C2164" s="649">
        <v>10.537</v>
      </c>
      <c r="D2164" s="649">
        <v>2.416</v>
      </c>
      <c r="E2164" s="649">
        <v>26.86</v>
      </c>
      <c r="F2164" s="649">
        <v>7.49</v>
      </c>
      <c r="G2164" s="649">
        <v>1.86</v>
      </c>
      <c r="H2164" s="649">
        <v>1.01</v>
      </c>
      <c r="I2164" s="649">
        <v>11.589</v>
      </c>
      <c r="J2164" s="649">
        <v>20.603</v>
      </c>
      <c r="K2164" s="649">
        <v>-0.998</v>
      </c>
      <c r="L2164" s="649">
        <v>-1.0</v>
      </c>
      <c r="M2164" s="649">
        <v>-1.0</v>
      </c>
      <c r="N2164" s="649">
        <v>-1.0</v>
      </c>
      <c r="O2164" s="649">
        <v>1.0</v>
      </c>
      <c r="P2164" s="649">
        <v>-1.0</v>
      </c>
      <c r="Q2164" s="649">
        <v>-1.0</v>
      </c>
      <c r="R2164" s="649">
        <v>1.0</v>
      </c>
      <c r="S2164" s="649">
        <v>-1.0</v>
      </c>
      <c r="T2164" s="649">
        <v>20.634</v>
      </c>
      <c r="U2164" s="649">
        <v>20.761</v>
      </c>
      <c r="V2164" s="649">
        <v>20.689</v>
      </c>
    </row>
    <row r="2165">
      <c r="A2165" s="649">
        <v>4917.0</v>
      </c>
      <c r="B2165" s="649">
        <v>0.0</v>
      </c>
      <c r="C2165" s="649">
        <v>10.538</v>
      </c>
      <c r="D2165" s="649">
        <v>2.416</v>
      </c>
      <c r="E2165" s="649">
        <v>26.86</v>
      </c>
      <c r="F2165" s="649">
        <v>7.49</v>
      </c>
      <c r="G2165" s="649">
        <v>1.868</v>
      </c>
      <c r="H2165" s="649">
        <v>1.01</v>
      </c>
      <c r="I2165" s="649">
        <v>11.329</v>
      </c>
      <c r="J2165" s="649">
        <v>18.812</v>
      </c>
      <c r="K2165" s="649">
        <v>-0.998</v>
      </c>
      <c r="L2165" s="649">
        <v>-1.0</v>
      </c>
      <c r="M2165" s="649">
        <v>-1.0</v>
      </c>
      <c r="N2165" s="649">
        <v>-1.0</v>
      </c>
      <c r="O2165" s="649">
        <v>1.0</v>
      </c>
      <c r="P2165" s="649">
        <v>-1.0</v>
      </c>
      <c r="Q2165" s="649">
        <v>-1.0</v>
      </c>
      <c r="R2165" s="649">
        <v>1.0</v>
      </c>
      <c r="S2165" s="649">
        <v>-1.0</v>
      </c>
      <c r="T2165" s="649">
        <v>18.839</v>
      </c>
      <c r="U2165" s="649">
        <v>18.997</v>
      </c>
      <c r="V2165" s="649">
        <v>19.031</v>
      </c>
    </row>
    <row r="2166">
      <c r="A2166" s="649">
        <v>4918.0</v>
      </c>
      <c r="B2166" s="649">
        <v>0.0</v>
      </c>
      <c r="C2166" s="649">
        <v>10.537</v>
      </c>
      <c r="D2166" s="649">
        <v>2.416</v>
      </c>
      <c r="E2166" s="649">
        <v>26.86</v>
      </c>
      <c r="F2166" s="649">
        <v>7.49</v>
      </c>
      <c r="G2166" s="649">
        <v>2.719</v>
      </c>
      <c r="H2166" s="649">
        <v>1.01</v>
      </c>
      <c r="I2166" s="649">
        <v>10.808</v>
      </c>
      <c r="J2166" s="649">
        <v>17.482</v>
      </c>
      <c r="K2166" s="649">
        <v>-0.998</v>
      </c>
      <c r="L2166" s="649">
        <v>-1.0</v>
      </c>
      <c r="M2166" s="649">
        <v>-1.0</v>
      </c>
      <c r="N2166" s="649">
        <v>-1.0</v>
      </c>
      <c r="O2166" s="649">
        <v>1.0</v>
      </c>
      <c r="P2166" s="649">
        <v>-1.0</v>
      </c>
      <c r="Q2166" s="649">
        <v>-1.0</v>
      </c>
      <c r="R2166" s="649">
        <v>1.0</v>
      </c>
      <c r="S2166" s="649">
        <v>-1.0</v>
      </c>
      <c r="T2166" s="649">
        <v>17.808</v>
      </c>
      <c r="U2166" s="649">
        <v>17.883</v>
      </c>
      <c r="V2166" s="649">
        <v>18.629</v>
      </c>
    </row>
    <row r="2167">
      <c r="A2167" s="649">
        <v>4919.0</v>
      </c>
      <c r="B2167" s="649">
        <v>0.0</v>
      </c>
      <c r="C2167" s="649">
        <v>10.537</v>
      </c>
      <c r="D2167" s="649">
        <v>2.416</v>
      </c>
      <c r="E2167" s="649">
        <v>26.86</v>
      </c>
      <c r="F2167" s="649">
        <v>7.49</v>
      </c>
      <c r="G2167" s="649">
        <v>1.822</v>
      </c>
      <c r="H2167" s="649">
        <v>1.01</v>
      </c>
      <c r="I2167" s="649">
        <v>11.334</v>
      </c>
      <c r="J2167" s="649">
        <v>19.043</v>
      </c>
      <c r="K2167" s="649">
        <v>-0.998</v>
      </c>
      <c r="L2167" s="649">
        <v>-1.0</v>
      </c>
      <c r="M2167" s="649">
        <v>-1.0</v>
      </c>
      <c r="N2167" s="649">
        <v>-1.0</v>
      </c>
      <c r="O2167" s="649">
        <v>1.0</v>
      </c>
      <c r="P2167" s="649">
        <v>-1.0</v>
      </c>
      <c r="Q2167" s="649">
        <v>-1.0</v>
      </c>
      <c r="R2167" s="649">
        <v>1.0</v>
      </c>
      <c r="S2167" s="649">
        <v>-1.0</v>
      </c>
      <c r="T2167" s="649">
        <v>19.217</v>
      </c>
      <c r="U2167" s="649">
        <v>19.217</v>
      </c>
      <c r="V2167" s="649">
        <v>19.195</v>
      </c>
    </row>
    <row r="2168">
      <c r="A2168" s="649">
        <v>4920.0</v>
      </c>
      <c r="B2168" s="649">
        <v>0.0</v>
      </c>
      <c r="C2168" s="649">
        <v>10.537</v>
      </c>
      <c r="D2168" s="649">
        <v>2.416</v>
      </c>
      <c r="E2168" s="649">
        <v>26.86</v>
      </c>
      <c r="F2168" s="649">
        <v>7.49</v>
      </c>
      <c r="G2168" s="649">
        <v>1.895</v>
      </c>
      <c r="H2168" s="649">
        <v>1.01</v>
      </c>
      <c r="I2168" s="649">
        <v>11.358</v>
      </c>
      <c r="J2168" s="649">
        <v>20.11</v>
      </c>
      <c r="K2168" s="649">
        <v>-0.998</v>
      </c>
      <c r="L2168" s="649">
        <v>-1.0</v>
      </c>
      <c r="M2168" s="649">
        <v>-1.0</v>
      </c>
      <c r="N2168" s="649">
        <v>-1.0</v>
      </c>
      <c r="O2168" s="649">
        <v>1.0</v>
      </c>
      <c r="P2168" s="649">
        <v>-1.0</v>
      </c>
      <c r="Q2168" s="649">
        <v>-1.0</v>
      </c>
      <c r="R2168" s="649">
        <v>1.0</v>
      </c>
      <c r="S2168" s="649">
        <v>-1.0</v>
      </c>
      <c r="T2168" s="649">
        <v>20.312</v>
      </c>
      <c r="U2168" s="649">
        <v>20.293</v>
      </c>
      <c r="V2168" s="649">
        <v>20.243</v>
      </c>
    </row>
    <row r="2169">
      <c r="A2169" s="649">
        <v>4921.0</v>
      </c>
      <c r="B2169" s="649">
        <v>0.0</v>
      </c>
      <c r="C2169" s="649">
        <v>10.537</v>
      </c>
      <c r="D2169" s="649">
        <v>2.416</v>
      </c>
      <c r="E2169" s="649">
        <v>26.86</v>
      </c>
      <c r="F2169" s="649">
        <v>7.49</v>
      </c>
      <c r="G2169" s="649">
        <v>1.249</v>
      </c>
      <c r="H2169" s="649">
        <v>1.01</v>
      </c>
      <c r="I2169" s="649">
        <v>7.614</v>
      </c>
      <c r="J2169" s="649">
        <v>8.988</v>
      </c>
      <c r="K2169" s="649">
        <v>-0.998</v>
      </c>
      <c r="L2169" s="649">
        <v>-1.0</v>
      </c>
      <c r="M2169" s="649">
        <v>-1.0</v>
      </c>
      <c r="N2169" s="649">
        <v>-1.0</v>
      </c>
      <c r="O2169" s="649">
        <v>1.0</v>
      </c>
      <c r="P2169" s="649">
        <v>-1.0</v>
      </c>
      <c r="Q2169" s="649">
        <v>-1.0</v>
      </c>
      <c r="R2169" s="649">
        <v>1.0</v>
      </c>
      <c r="S2169" s="649">
        <v>-1.0</v>
      </c>
      <c r="T2169" s="649">
        <v>9.098</v>
      </c>
      <c r="U2169" s="649">
        <v>9.085</v>
      </c>
      <c r="V2169" s="649">
        <v>9.061</v>
      </c>
    </row>
    <row r="2170">
      <c r="A2170" s="649">
        <v>4922.0</v>
      </c>
      <c r="B2170" s="649">
        <v>0.0</v>
      </c>
      <c r="C2170" s="649">
        <v>10.537</v>
      </c>
      <c r="D2170" s="649">
        <v>2.416</v>
      </c>
      <c r="E2170" s="649">
        <v>26.86</v>
      </c>
      <c r="F2170" s="649">
        <v>7.49</v>
      </c>
      <c r="G2170" s="649">
        <v>1.239</v>
      </c>
      <c r="H2170" s="649">
        <v>1.01</v>
      </c>
      <c r="I2170" s="649">
        <v>5.826</v>
      </c>
      <c r="J2170" s="649">
        <v>7.018</v>
      </c>
      <c r="K2170" s="649">
        <v>-0.998</v>
      </c>
      <c r="L2170" s="649">
        <v>-1.0</v>
      </c>
      <c r="M2170" s="649">
        <v>-1.0</v>
      </c>
      <c r="N2170" s="649">
        <v>-1.0</v>
      </c>
      <c r="O2170" s="649">
        <v>1.0</v>
      </c>
      <c r="P2170" s="649">
        <v>-1.0</v>
      </c>
      <c r="Q2170" s="649">
        <v>-1.0</v>
      </c>
      <c r="R2170" s="649">
        <v>1.0</v>
      </c>
      <c r="S2170" s="649">
        <v>-1.0</v>
      </c>
      <c r="T2170" s="649">
        <v>7.108</v>
      </c>
      <c r="U2170" s="649">
        <v>7.094</v>
      </c>
      <c r="V2170" s="649">
        <v>7.055</v>
      </c>
    </row>
    <row r="2171">
      <c r="A2171" s="649">
        <v>4923.0</v>
      </c>
      <c r="B2171" s="649">
        <v>0.0</v>
      </c>
      <c r="C2171" s="649">
        <v>10.537</v>
      </c>
      <c r="D2171" s="649">
        <v>2.416</v>
      </c>
      <c r="E2171" s="649">
        <v>26.86</v>
      </c>
      <c r="F2171" s="649">
        <v>7.49</v>
      </c>
      <c r="G2171" s="649">
        <v>0.599</v>
      </c>
      <c r="H2171" s="649">
        <v>1.01</v>
      </c>
      <c r="I2171" s="649">
        <v>5.747</v>
      </c>
      <c r="J2171" s="649">
        <v>3.106</v>
      </c>
      <c r="K2171" s="649">
        <v>-0.998</v>
      </c>
      <c r="L2171" s="649">
        <v>-1.0</v>
      </c>
      <c r="M2171" s="649">
        <v>-1.0</v>
      </c>
      <c r="N2171" s="649">
        <v>-1.0</v>
      </c>
      <c r="O2171" s="649">
        <v>1.0</v>
      </c>
      <c r="P2171" s="649">
        <v>-1.0</v>
      </c>
      <c r="Q2171" s="649">
        <v>-1.0</v>
      </c>
      <c r="R2171" s="649">
        <v>1.0</v>
      </c>
      <c r="S2171" s="649">
        <v>-1.0</v>
      </c>
      <c r="T2171" s="649">
        <v>3.153</v>
      </c>
      <c r="U2171" s="649">
        <v>3.148</v>
      </c>
      <c r="V2171" s="649">
        <v>3.168</v>
      </c>
    </row>
    <row r="2172">
      <c r="A2172" s="649">
        <v>4924.0</v>
      </c>
      <c r="B2172" s="649">
        <v>0.0</v>
      </c>
      <c r="C2172" s="649">
        <v>10.537</v>
      </c>
      <c r="D2172" s="649">
        <v>2.416</v>
      </c>
      <c r="E2172" s="649">
        <v>26.86</v>
      </c>
      <c r="F2172" s="649">
        <v>7.49</v>
      </c>
      <c r="G2172" s="649">
        <v>0.874</v>
      </c>
      <c r="H2172" s="649">
        <v>1.01</v>
      </c>
      <c r="I2172" s="649">
        <v>11.589</v>
      </c>
      <c r="J2172" s="649">
        <v>9.972</v>
      </c>
      <c r="K2172" s="649">
        <v>-0.998</v>
      </c>
      <c r="L2172" s="649">
        <v>-1.0</v>
      </c>
      <c r="M2172" s="649">
        <v>-1.0</v>
      </c>
      <c r="N2172" s="649">
        <v>-1.0</v>
      </c>
      <c r="O2172" s="649">
        <v>1.0</v>
      </c>
      <c r="P2172" s="649">
        <v>-1.0</v>
      </c>
      <c r="Q2172" s="649">
        <v>-1.0</v>
      </c>
      <c r="R2172" s="649">
        <v>1.0</v>
      </c>
      <c r="S2172" s="649">
        <v>-1.0</v>
      </c>
      <c r="T2172" s="649">
        <v>10.065</v>
      </c>
      <c r="U2172" s="649">
        <v>10.049</v>
      </c>
      <c r="V2172" s="649">
        <v>9.988</v>
      </c>
    </row>
    <row r="2173">
      <c r="A2173" s="649">
        <v>4926.0</v>
      </c>
      <c r="B2173" s="649">
        <v>0.0</v>
      </c>
      <c r="C2173" s="649">
        <v>10.537</v>
      </c>
      <c r="D2173" s="649">
        <v>2.416</v>
      </c>
      <c r="E2173" s="649">
        <v>26.86</v>
      </c>
      <c r="F2173" s="649">
        <v>7.49</v>
      </c>
      <c r="G2173" s="649">
        <v>1.809</v>
      </c>
      <c r="H2173" s="649">
        <v>26.98</v>
      </c>
      <c r="I2173" s="649">
        <v>11.585</v>
      </c>
      <c r="J2173" s="649">
        <v>20.679</v>
      </c>
      <c r="K2173" s="649">
        <v>-0.998</v>
      </c>
      <c r="L2173" s="649">
        <v>-1.0</v>
      </c>
      <c r="M2173" s="649">
        <v>-1.0</v>
      </c>
      <c r="N2173" s="649">
        <v>-1.0</v>
      </c>
      <c r="O2173" s="649">
        <v>1.0</v>
      </c>
      <c r="P2173" s="649">
        <v>-1.0</v>
      </c>
      <c r="Q2173" s="649">
        <v>-1.0</v>
      </c>
      <c r="R2173" s="649">
        <v>1.0</v>
      </c>
      <c r="S2173" s="649">
        <v>-1.0</v>
      </c>
      <c r="T2173" s="649">
        <v>20.852</v>
      </c>
      <c r="U2173" s="649">
        <v>20.835</v>
      </c>
      <c r="V2173" s="649">
        <v>20.708</v>
      </c>
    </row>
    <row r="2174">
      <c r="A2174" s="649">
        <v>4927.0</v>
      </c>
      <c r="B2174" s="649">
        <v>0.0</v>
      </c>
      <c r="C2174" s="649">
        <v>10.537</v>
      </c>
      <c r="D2174" s="649">
        <v>2.416</v>
      </c>
      <c r="E2174" s="649">
        <v>26.86</v>
      </c>
      <c r="F2174" s="649">
        <v>7.49</v>
      </c>
      <c r="G2174" s="649">
        <v>1.222</v>
      </c>
      <c r="H2174" s="649">
        <v>26.98</v>
      </c>
      <c r="I2174" s="649">
        <v>7.85</v>
      </c>
      <c r="J2174" s="649">
        <v>9.59</v>
      </c>
      <c r="K2174" s="649">
        <v>-0.998</v>
      </c>
      <c r="L2174" s="649">
        <v>-1.0</v>
      </c>
      <c r="M2174" s="649">
        <v>-1.0</v>
      </c>
      <c r="N2174" s="649">
        <v>-1.0</v>
      </c>
      <c r="O2174" s="649">
        <v>1.0</v>
      </c>
      <c r="P2174" s="649">
        <v>-1.0</v>
      </c>
      <c r="Q2174" s="649">
        <v>-1.0</v>
      </c>
      <c r="R2174" s="649">
        <v>1.0</v>
      </c>
      <c r="S2174" s="649">
        <v>-1.0</v>
      </c>
      <c r="T2174" s="649">
        <v>9.678</v>
      </c>
      <c r="U2174" s="649">
        <v>9.671</v>
      </c>
      <c r="V2174" s="649">
        <v>9.59</v>
      </c>
    </row>
    <row r="2175">
      <c r="A2175" s="649">
        <v>4928.0</v>
      </c>
      <c r="B2175" s="649">
        <v>0.0</v>
      </c>
      <c r="C2175" s="649">
        <v>10.537</v>
      </c>
      <c r="D2175" s="649">
        <v>2.416</v>
      </c>
      <c r="E2175" s="649">
        <v>26.86</v>
      </c>
      <c r="F2175" s="649">
        <v>7.49</v>
      </c>
      <c r="G2175" s="649">
        <v>1.885</v>
      </c>
      <c r="H2175" s="649">
        <v>2.01</v>
      </c>
      <c r="I2175" s="649">
        <v>7.736</v>
      </c>
      <c r="J2175" s="649">
        <v>13.803</v>
      </c>
      <c r="K2175" s="649">
        <v>-0.998</v>
      </c>
      <c r="L2175" s="649">
        <v>-1.0</v>
      </c>
      <c r="M2175" s="649">
        <v>-1.0</v>
      </c>
      <c r="N2175" s="649">
        <v>-1.0</v>
      </c>
      <c r="O2175" s="649">
        <v>1.0</v>
      </c>
      <c r="P2175" s="649">
        <v>-1.0</v>
      </c>
      <c r="Q2175" s="649">
        <v>-1.0</v>
      </c>
      <c r="R2175" s="649">
        <v>1.0</v>
      </c>
      <c r="S2175" s="649">
        <v>-1.0</v>
      </c>
      <c r="T2175" s="649">
        <v>13.916</v>
      </c>
      <c r="U2175" s="649">
        <v>13.95</v>
      </c>
      <c r="V2175" s="649">
        <v>13.912</v>
      </c>
    </row>
    <row r="2176">
      <c r="A2176" s="649">
        <v>4929.0</v>
      </c>
      <c r="B2176" s="649">
        <v>0.0</v>
      </c>
      <c r="C2176" s="649">
        <v>10.537</v>
      </c>
      <c r="D2176" s="649">
        <v>2.416</v>
      </c>
      <c r="E2176" s="649">
        <v>26.86</v>
      </c>
      <c r="F2176" s="649">
        <v>7.49</v>
      </c>
      <c r="G2176" s="649">
        <v>1.991</v>
      </c>
      <c r="H2176" s="649">
        <v>2.01</v>
      </c>
      <c r="I2176" s="649">
        <v>7.749</v>
      </c>
      <c r="J2176" s="649">
        <v>14.781</v>
      </c>
      <c r="K2176" s="649">
        <v>-0.998</v>
      </c>
      <c r="L2176" s="649">
        <v>-1.0</v>
      </c>
      <c r="M2176" s="649">
        <v>-1.0</v>
      </c>
      <c r="N2176" s="649">
        <v>-1.0</v>
      </c>
      <c r="O2176" s="649">
        <v>1.0</v>
      </c>
      <c r="P2176" s="649">
        <v>-1.0</v>
      </c>
      <c r="Q2176" s="649">
        <v>-1.0</v>
      </c>
      <c r="R2176" s="649">
        <v>1.0</v>
      </c>
      <c r="S2176" s="649">
        <v>-1.0</v>
      </c>
      <c r="T2176" s="649">
        <v>14.917</v>
      </c>
      <c r="U2176" s="649">
        <v>14.931</v>
      </c>
      <c r="V2176" s="649">
        <v>14.868</v>
      </c>
    </row>
    <row r="2177">
      <c r="A2177" s="649">
        <v>4930.0</v>
      </c>
      <c r="B2177" s="649">
        <v>0.0</v>
      </c>
      <c r="C2177" s="649">
        <v>10.537</v>
      </c>
      <c r="D2177" s="649">
        <v>2.416</v>
      </c>
      <c r="E2177" s="649">
        <v>26.86</v>
      </c>
      <c r="F2177" s="649">
        <v>7.49</v>
      </c>
      <c r="G2177" s="649">
        <v>1.948</v>
      </c>
      <c r="H2177" s="649">
        <v>2.01</v>
      </c>
      <c r="I2177" s="649">
        <v>7.668</v>
      </c>
      <c r="J2177" s="649">
        <v>13.601</v>
      </c>
      <c r="K2177" s="649">
        <v>-0.998</v>
      </c>
      <c r="L2177" s="649">
        <v>-1.0</v>
      </c>
      <c r="M2177" s="649">
        <v>-1.0</v>
      </c>
      <c r="N2177" s="649">
        <v>-1.0</v>
      </c>
      <c r="O2177" s="649">
        <v>1.0</v>
      </c>
      <c r="P2177" s="649">
        <v>-1.0</v>
      </c>
      <c r="Q2177" s="649">
        <v>-1.0</v>
      </c>
      <c r="R2177" s="649">
        <v>1.0</v>
      </c>
      <c r="S2177" s="649">
        <v>-1.0</v>
      </c>
      <c r="T2177" s="649">
        <v>13.765</v>
      </c>
      <c r="U2177" s="649">
        <v>13.776</v>
      </c>
      <c r="V2177" s="649">
        <v>13.79</v>
      </c>
    </row>
    <row r="2178">
      <c r="A2178" s="649">
        <v>4931.0</v>
      </c>
      <c r="B2178" s="649">
        <v>0.0</v>
      </c>
      <c r="C2178" s="649">
        <v>10.537</v>
      </c>
      <c r="D2178" s="649">
        <v>2.416</v>
      </c>
      <c r="E2178" s="649">
        <v>26.86</v>
      </c>
      <c r="F2178" s="649">
        <v>7.49</v>
      </c>
      <c r="G2178" s="649">
        <v>3.201</v>
      </c>
      <c r="H2178" s="649">
        <v>2.01</v>
      </c>
      <c r="I2178" s="649">
        <v>7.709</v>
      </c>
      <c r="J2178" s="649">
        <v>14.884</v>
      </c>
      <c r="K2178" s="649">
        <v>-0.998</v>
      </c>
      <c r="L2178" s="649">
        <v>-1.0</v>
      </c>
      <c r="M2178" s="649">
        <v>-1.0</v>
      </c>
      <c r="N2178" s="649">
        <v>-1.0</v>
      </c>
      <c r="O2178" s="649">
        <v>1.0</v>
      </c>
      <c r="P2178" s="649">
        <v>-1.0</v>
      </c>
      <c r="Q2178" s="649">
        <v>-1.0</v>
      </c>
      <c r="R2178" s="649">
        <v>1.0</v>
      </c>
      <c r="S2178" s="649">
        <v>-1.0</v>
      </c>
      <c r="T2178" s="649">
        <v>15.242</v>
      </c>
      <c r="U2178" s="649">
        <v>15.327</v>
      </c>
      <c r="V2178" s="649">
        <v>16.191</v>
      </c>
    </row>
    <row r="2179">
      <c r="A2179" s="649">
        <v>4932.0</v>
      </c>
      <c r="B2179" s="649">
        <v>0.0</v>
      </c>
      <c r="C2179" s="649">
        <v>10.537</v>
      </c>
      <c r="D2179" s="649">
        <v>2.416</v>
      </c>
      <c r="E2179" s="649">
        <v>26.86</v>
      </c>
      <c r="F2179" s="649">
        <v>7.49</v>
      </c>
      <c r="G2179" s="649">
        <v>0.326</v>
      </c>
      <c r="H2179" s="649">
        <v>2.01</v>
      </c>
      <c r="I2179" s="649">
        <v>7.648</v>
      </c>
      <c r="J2179" s="649">
        <v>0.351</v>
      </c>
      <c r="K2179" s="649">
        <v>-0.998</v>
      </c>
      <c r="L2179" s="649">
        <v>-1.0</v>
      </c>
      <c r="M2179" s="649">
        <v>-1.0</v>
      </c>
      <c r="N2179" s="649">
        <v>-1.0</v>
      </c>
      <c r="O2179" s="649">
        <v>1.0</v>
      </c>
      <c r="P2179" s="649">
        <v>-1.0</v>
      </c>
      <c r="Q2179" s="649">
        <v>-1.0</v>
      </c>
      <c r="R2179" s="649">
        <v>1.0</v>
      </c>
      <c r="S2179" s="649">
        <v>-1.0</v>
      </c>
      <c r="T2179" s="649">
        <v>0.419</v>
      </c>
      <c r="U2179" s="649">
        <v>0.42</v>
      </c>
      <c r="V2179" s="649">
        <v>0.64</v>
      </c>
    </row>
    <row r="2180">
      <c r="A2180" s="649">
        <v>4933.0</v>
      </c>
      <c r="B2180" s="649">
        <v>0.0</v>
      </c>
      <c r="C2180" s="649">
        <v>10.537</v>
      </c>
      <c r="D2180" s="649">
        <v>2.416</v>
      </c>
      <c r="E2180" s="649">
        <v>26.86</v>
      </c>
      <c r="F2180" s="649">
        <v>7.49</v>
      </c>
      <c r="G2180" s="649">
        <v>1.799</v>
      </c>
      <c r="H2180" s="649">
        <v>2.01</v>
      </c>
      <c r="I2180" s="649">
        <v>7.793</v>
      </c>
      <c r="J2180" s="649">
        <v>13.705</v>
      </c>
      <c r="K2180" s="649">
        <v>-0.998</v>
      </c>
      <c r="L2180" s="649">
        <v>-1.0</v>
      </c>
      <c r="M2180" s="649">
        <v>-1.0</v>
      </c>
      <c r="N2180" s="649">
        <v>-1.0</v>
      </c>
      <c r="O2180" s="649">
        <v>1.0</v>
      </c>
      <c r="P2180" s="649">
        <v>-1.0</v>
      </c>
      <c r="Q2180" s="649">
        <v>-1.0</v>
      </c>
      <c r="R2180" s="649">
        <v>1.0</v>
      </c>
      <c r="S2180" s="649">
        <v>-1.0</v>
      </c>
      <c r="T2180" s="649">
        <v>13.742</v>
      </c>
      <c r="U2180" s="649">
        <v>13.857</v>
      </c>
      <c r="V2180" s="649">
        <v>13.75</v>
      </c>
    </row>
    <row r="2181">
      <c r="A2181" s="649">
        <v>4934.0</v>
      </c>
      <c r="B2181" s="649">
        <v>0.0</v>
      </c>
      <c r="C2181" s="649">
        <v>10.537</v>
      </c>
      <c r="D2181" s="649">
        <v>2.416</v>
      </c>
      <c r="E2181" s="649">
        <v>26.86</v>
      </c>
      <c r="F2181" s="649">
        <v>7.49</v>
      </c>
      <c r="G2181" s="649">
        <v>2.048</v>
      </c>
      <c r="H2181" s="649">
        <v>2.01</v>
      </c>
      <c r="I2181" s="649">
        <v>7.826</v>
      </c>
      <c r="J2181" s="649">
        <v>15.873</v>
      </c>
      <c r="K2181" s="649">
        <v>-0.998</v>
      </c>
      <c r="L2181" s="649">
        <v>-1.0</v>
      </c>
      <c r="M2181" s="649">
        <v>-1.0</v>
      </c>
      <c r="N2181" s="649">
        <v>-1.0</v>
      </c>
      <c r="O2181" s="649">
        <v>1.0</v>
      </c>
      <c r="P2181" s="649">
        <v>-1.0</v>
      </c>
      <c r="Q2181" s="649">
        <v>-1.0</v>
      </c>
      <c r="R2181" s="649">
        <v>1.0</v>
      </c>
      <c r="S2181" s="649">
        <v>-1.0</v>
      </c>
      <c r="T2181" s="649">
        <v>15.896</v>
      </c>
      <c r="U2181" s="649">
        <v>16.038</v>
      </c>
      <c r="V2181" s="649">
        <v>15.895</v>
      </c>
    </row>
    <row r="2182">
      <c r="A2182" s="649">
        <v>4935.0</v>
      </c>
      <c r="B2182" s="649">
        <v>0.0</v>
      </c>
      <c r="C2182" s="649">
        <v>10.537</v>
      </c>
      <c r="D2182" s="649">
        <v>2.416</v>
      </c>
      <c r="E2182" s="649">
        <v>26.86</v>
      </c>
      <c r="F2182" s="649">
        <v>7.49</v>
      </c>
      <c r="G2182" s="649">
        <v>1.875</v>
      </c>
      <c r="H2182" s="649">
        <v>2.01</v>
      </c>
      <c r="I2182" s="649">
        <v>7.85</v>
      </c>
      <c r="J2182" s="649">
        <v>14.358</v>
      </c>
      <c r="K2182" s="649">
        <v>-0.998</v>
      </c>
      <c r="L2182" s="649">
        <v>-1.0</v>
      </c>
      <c r="M2182" s="649">
        <v>-1.0</v>
      </c>
      <c r="N2182" s="649">
        <v>-1.0</v>
      </c>
      <c r="O2182" s="649">
        <v>1.0</v>
      </c>
      <c r="P2182" s="649">
        <v>-1.0</v>
      </c>
      <c r="Q2182" s="649">
        <v>-1.0</v>
      </c>
      <c r="R2182" s="649">
        <v>1.0</v>
      </c>
      <c r="S2182" s="649">
        <v>-1.0</v>
      </c>
      <c r="T2182" s="649">
        <v>14.384</v>
      </c>
      <c r="U2182" s="649">
        <v>14.51</v>
      </c>
      <c r="V2182" s="649">
        <v>14.406</v>
      </c>
    </row>
    <row r="2183">
      <c r="A2183" s="649">
        <v>4936.0</v>
      </c>
      <c r="B2183" s="649">
        <v>0.0</v>
      </c>
      <c r="C2183" s="649">
        <v>10.537</v>
      </c>
      <c r="D2183" s="649">
        <v>2.416</v>
      </c>
      <c r="E2183" s="649">
        <v>26.86</v>
      </c>
      <c r="F2183" s="649">
        <v>7.49</v>
      </c>
      <c r="G2183" s="649">
        <v>1.905</v>
      </c>
      <c r="H2183" s="649">
        <v>2.01</v>
      </c>
      <c r="I2183" s="649">
        <v>7.857</v>
      </c>
      <c r="J2183" s="649">
        <v>14.73</v>
      </c>
      <c r="K2183" s="649">
        <v>-0.998</v>
      </c>
      <c r="L2183" s="649">
        <v>-1.0</v>
      </c>
      <c r="M2183" s="649">
        <v>-1.0</v>
      </c>
      <c r="N2183" s="649">
        <v>-1.0</v>
      </c>
      <c r="O2183" s="649">
        <v>1.0</v>
      </c>
      <c r="P2183" s="649">
        <v>-1.0</v>
      </c>
      <c r="Q2183" s="649">
        <v>-1.0</v>
      </c>
      <c r="R2183" s="649">
        <v>1.0</v>
      </c>
      <c r="S2183" s="649">
        <v>-1.0</v>
      </c>
      <c r="T2183" s="649">
        <v>14.775</v>
      </c>
      <c r="U2183" s="649">
        <v>14.888</v>
      </c>
      <c r="V2183" s="649">
        <v>14.762</v>
      </c>
    </row>
    <row r="2184">
      <c r="A2184" s="649">
        <v>4937.0</v>
      </c>
      <c r="B2184" s="649">
        <v>0.0</v>
      </c>
      <c r="C2184" s="649">
        <v>10.537</v>
      </c>
      <c r="D2184" s="649">
        <v>2.416</v>
      </c>
      <c r="E2184" s="649">
        <v>26.86</v>
      </c>
      <c r="F2184" s="649">
        <v>7.49</v>
      </c>
      <c r="G2184" s="649">
        <v>1.94</v>
      </c>
      <c r="H2184" s="649">
        <v>2.01</v>
      </c>
      <c r="I2184" s="649">
        <v>7.773</v>
      </c>
      <c r="J2184" s="649">
        <v>14.567</v>
      </c>
      <c r="K2184" s="649">
        <v>-0.998</v>
      </c>
      <c r="L2184" s="649">
        <v>-1.0</v>
      </c>
      <c r="M2184" s="649">
        <v>-1.0</v>
      </c>
      <c r="N2184" s="649">
        <v>-1.0</v>
      </c>
      <c r="O2184" s="649">
        <v>1.0</v>
      </c>
      <c r="P2184" s="649">
        <v>-1.0</v>
      </c>
      <c r="Q2184" s="649">
        <v>-1.0</v>
      </c>
      <c r="R2184" s="649">
        <v>1.0</v>
      </c>
      <c r="S2184" s="649">
        <v>-1.0</v>
      </c>
      <c r="T2184" s="649">
        <v>14.614</v>
      </c>
      <c r="U2184" s="649">
        <v>14.734</v>
      </c>
      <c r="V2184" s="649">
        <v>14.635</v>
      </c>
    </row>
    <row r="2185">
      <c r="A2185" s="649">
        <v>4938.0</v>
      </c>
      <c r="B2185" s="649">
        <v>0.0</v>
      </c>
      <c r="C2185" s="649">
        <v>10.537</v>
      </c>
      <c r="D2185" s="649">
        <v>2.416</v>
      </c>
      <c r="E2185" s="649">
        <v>26.86</v>
      </c>
      <c r="F2185" s="649">
        <v>7.49</v>
      </c>
      <c r="G2185" s="649">
        <v>1.849</v>
      </c>
      <c r="H2185" s="649">
        <v>2.01</v>
      </c>
      <c r="I2185" s="649">
        <v>7.742</v>
      </c>
      <c r="J2185" s="649">
        <v>13.585</v>
      </c>
      <c r="K2185" s="649">
        <v>-0.998</v>
      </c>
      <c r="L2185" s="649">
        <v>-1.0</v>
      </c>
      <c r="M2185" s="649">
        <v>-1.0</v>
      </c>
      <c r="N2185" s="649">
        <v>-1.0</v>
      </c>
      <c r="O2185" s="649">
        <v>1.0</v>
      </c>
      <c r="P2185" s="649">
        <v>-1.0</v>
      </c>
      <c r="Q2185" s="649">
        <v>-1.0</v>
      </c>
      <c r="R2185" s="649">
        <v>1.0</v>
      </c>
      <c r="S2185" s="649">
        <v>-1.0</v>
      </c>
      <c r="T2185" s="649">
        <v>13.628</v>
      </c>
      <c r="U2185" s="649">
        <v>13.752</v>
      </c>
      <c r="V2185" s="649">
        <v>13.685</v>
      </c>
    </row>
    <row r="2186">
      <c r="A2186" s="649">
        <v>4939.0</v>
      </c>
      <c r="B2186" s="649">
        <v>0.0</v>
      </c>
      <c r="C2186" s="649">
        <v>10.537</v>
      </c>
      <c r="D2186" s="649">
        <v>2.416</v>
      </c>
      <c r="E2186" s="649">
        <v>26.86</v>
      </c>
      <c r="F2186" s="649">
        <v>7.49</v>
      </c>
      <c r="G2186" s="649">
        <v>1.742</v>
      </c>
      <c r="H2186" s="649">
        <v>2.01</v>
      </c>
      <c r="I2186" s="649">
        <v>7.81</v>
      </c>
      <c r="J2186" s="649">
        <v>13.305</v>
      </c>
      <c r="K2186" s="649">
        <v>-0.998</v>
      </c>
      <c r="L2186" s="649">
        <v>-1.0</v>
      </c>
      <c r="M2186" s="649">
        <v>-1.0</v>
      </c>
      <c r="N2186" s="649">
        <v>-1.0</v>
      </c>
      <c r="O2186" s="649">
        <v>1.0</v>
      </c>
      <c r="P2186" s="649">
        <v>-1.0</v>
      </c>
      <c r="Q2186" s="649">
        <v>-1.0</v>
      </c>
      <c r="R2186" s="649">
        <v>1.0</v>
      </c>
      <c r="S2186" s="649">
        <v>-1.0</v>
      </c>
      <c r="T2186" s="649">
        <v>13.336</v>
      </c>
      <c r="U2186" s="649">
        <v>13.454</v>
      </c>
      <c r="V2186" s="649">
        <v>13.346</v>
      </c>
    </row>
    <row r="2187">
      <c r="A2187" s="649">
        <v>4940.0</v>
      </c>
      <c r="B2187" s="649">
        <v>0.0</v>
      </c>
      <c r="C2187" s="649">
        <v>10.537</v>
      </c>
      <c r="D2187" s="649">
        <v>2.416</v>
      </c>
      <c r="E2187" s="649">
        <v>26.86</v>
      </c>
      <c r="F2187" s="649">
        <v>7.49</v>
      </c>
      <c r="G2187" s="649">
        <v>1.81</v>
      </c>
      <c r="H2187" s="649">
        <v>2.01</v>
      </c>
      <c r="I2187" s="649">
        <v>7.848</v>
      </c>
      <c r="J2187" s="649">
        <v>13.673</v>
      </c>
      <c r="K2187" s="649">
        <v>-0.998</v>
      </c>
      <c r="L2187" s="649">
        <v>-1.0</v>
      </c>
      <c r="M2187" s="649">
        <v>-1.0</v>
      </c>
      <c r="N2187" s="649">
        <v>-1.0</v>
      </c>
      <c r="O2187" s="649">
        <v>1.0</v>
      </c>
      <c r="P2187" s="649">
        <v>-1.0</v>
      </c>
      <c r="Q2187" s="649">
        <v>-1.0</v>
      </c>
      <c r="R2187" s="649">
        <v>1.0</v>
      </c>
      <c r="S2187" s="649">
        <v>-1.0</v>
      </c>
      <c r="T2187" s="649">
        <v>13.705</v>
      </c>
      <c r="U2187" s="649">
        <v>13.833</v>
      </c>
      <c r="V2187" s="649">
        <v>13.747</v>
      </c>
    </row>
    <row r="2188">
      <c r="A2188" s="649">
        <v>4942.0</v>
      </c>
      <c r="B2188" s="649">
        <v>0.0</v>
      </c>
      <c r="C2188" s="649">
        <v>10.538</v>
      </c>
      <c r="D2188" s="649">
        <v>2.416</v>
      </c>
      <c r="E2188" s="649">
        <v>26.86</v>
      </c>
      <c r="F2188" s="649">
        <v>7.49</v>
      </c>
      <c r="G2188" s="649">
        <v>1.211</v>
      </c>
      <c r="H2188" s="649">
        <v>2.01</v>
      </c>
      <c r="I2188" s="649">
        <v>5.924</v>
      </c>
      <c r="J2188" s="649">
        <v>7.175</v>
      </c>
      <c r="K2188" s="649">
        <v>-0.998</v>
      </c>
      <c r="L2188" s="649">
        <v>-1.0</v>
      </c>
      <c r="M2188" s="649">
        <v>-1.0</v>
      </c>
      <c r="N2188" s="649">
        <v>-1.0</v>
      </c>
      <c r="O2188" s="649">
        <v>1.0</v>
      </c>
      <c r="P2188" s="649">
        <v>-1.0</v>
      </c>
      <c r="Q2188" s="649">
        <v>-1.0</v>
      </c>
      <c r="R2188" s="649">
        <v>1.0</v>
      </c>
      <c r="S2188" s="649">
        <v>-1.0</v>
      </c>
      <c r="T2188" s="649">
        <v>7.183</v>
      </c>
      <c r="U2188" s="649">
        <v>7.254</v>
      </c>
      <c r="V2188" s="649">
        <v>7.175</v>
      </c>
    </row>
    <row r="2189">
      <c r="A2189" s="649">
        <v>4943.0</v>
      </c>
      <c r="B2189" s="649">
        <v>0.0</v>
      </c>
      <c r="C2189" s="649">
        <v>10.537</v>
      </c>
      <c r="D2189" s="649">
        <v>2.416</v>
      </c>
      <c r="E2189" s="649">
        <v>26.86</v>
      </c>
      <c r="F2189" s="649">
        <v>7.49</v>
      </c>
      <c r="G2189" s="649">
        <v>1.211</v>
      </c>
      <c r="H2189" s="649">
        <v>2.01</v>
      </c>
      <c r="I2189" s="649">
        <v>4.071</v>
      </c>
      <c r="J2189" s="649">
        <v>4.799</v>
      </c>
      <c r="K2189" s="649">
        <v>-0.998</v>
      </c>
      <c r="L2189" s="649">
        <v>-1.0</v>
      </c>
      <c r="M2189" s="649">
        <v>-1.0</v>
      </c>
      <c r="N2189" s="649">
        <v>-1.0</v>
      </c>
      <c r="O2189" s="649">
        <v>1.0</v>
      </c>
      <c r="P2189" s="649">
        <v>-1.0</v>
      </c>
      <c r="Q2189" s="649">
        <v>-1.0</v>
      </c>
      <c r="R2189" s="649">
        <v>1.0</v>
      </c>
      <c r="S2189" s="649">
        <v>-1.0</v>
      </c>
      <c r="T2189" s="649">
        <v>4.803</v>
      </c>
      <c r="U2189" s="649">
        <v>4.849</v>
      </c>
      <c r="V2189" s="649">
        <v>4.833</v>
      </c>
    </row>
    <row r="2190">
      <c r="A2190" s="649">
        <v>4944.0</v>
      </c>
      <c r="B2190" s="649">
        <v>0.0</v>
      </c>
      <c r="C2190" s="649">
        <v>10.537</v>
      </c>
      <c r="D2190" s="649">
        <v>2.416</v>
      </c>
      <c r="E2190" s="649">
        <v>26.86</v>
      </c>
      <c r="F2190" s="649">
        <v>7.49</v>
      </c>
      <c r="G2190" s="649">
        <v>0.952</v>
      </c>
      <c r="H2190" s="649">
        <v>2.01</v>
      </c>
      <c r="I2190" s="649">
        <v>7.845</v>
      </c>
      <c r="J2190" s="649">
        <v>7.314</v>
      </c>
      <c r="K2190" s="649">
        <v>-0.998</v>
      </c>
      <c r="L2190" s="649">
        <v>-1.0</v>
      </c>
      <c r="M2190" s="649">
        <v>-1.0</v>
      </c>
      <c r="N2190" s="649">
        <v>-1.0</v>
      </c>
      <c r="O2190" s="649">
        <v>2.0</v>
      </c>
      <c r="P2190" s="649">
        <v>-1.0</v>
      </c>
      <c r="Q2190" s="649">
        <v>-1.0</v>
      </c>
      <c r="R2190" s="649">
        <v>1.0</v>
      </c>
      <c r="S2190" s="649">
        <v>-1.0</v>
      </c>
      <c r="T2190" s="649">
        <v>7.322</v>
      </c>
      <c r="U2190" s="649">
        <v>7.396</v>
      </c>
      <c r="V2190" s="649">
        <v>7.336</v>
      </c>
    </row>
    <row r="2191">
      <c r="A2191" s="649">
        <v>4945.0</v>
      </c>
      <c r="B2191" s="649">
        <v>0.0</v>
      </c>
      <c r="C2191" s="649">
        <v>10.537</v>
      </c>
      <c r="D2191" s="649">
        <v>2.416</v>
      </c>
      <c r="E2191" s="649">
        <v>26.86</v>
      </c>
      <c r="F2191" s="649">
        <v>7.49</v>
      </c>
      <c r="G2191" s="649">
        <v>1.457</v>
      </c>
      <c r="H2191" s="649">
        <v>1.01</v>
      </c>
      <c r="I2191" s="649">
        <v>11.775</v>
      </c>
      <c r="J2191" s="649">
        <v>10.754</v>
      </c>
      <c r="K2191" s="649">
        <v>-0.998</v>
      </c>
      <c r="L2191" s="649">
        <v>-1.0</v>
      </c>
      <c r="M2191" s="649">
        <v>-1.0</v>
      </c>
      <c r="N2191" s="649">
        <v>-1.0</v>
      </c>
      <c r="O2191" s="649">
        <v>1.0</v>
      </c>
      <c r="P2191" s="649">
        <v>-1.0</v>
      </c>
      <c r="Q2191" s="649">
        <v>-1.0</v>
      </c>
      <c r="R2191" s="649">
        <v>1.0</v>
      </c>
      <c r="S2191" s="649">
        <v>-1.0</v>
      </c>
      <c r="T2191" s="649">
        <v>10.864</v>
      </c>
      <c r="U2191" s="649">
        <v>10.976</v>
      </c>
      <c r="V2191" s="649">
        <v>11.312</v>
      </c>
    </row>
    <row r="2192">
      <c r="A2192" s="649">
        <v>4946.0</v>
      </c>
      <c r="B2192" s="649">
        <v>0.0</v>
      </c>
      <c r="C2192" s="649">
        <v>10.537</v>
      </c>
      <c r="D2192" s="649">
        <v>2.416</v>
      </c>
      <c r="E2192" s="649">
        <v>26.86</v>
      </c>
      <c r="F2192" s="649">
        <v>7.49</v>
      </c>
      <c r="G2192" s="649">
        <v>1.833</v>
      </c>
      <c r="H2192" s="649">
        <v>1.01</v>
      </c>
      <c r="I2192" s="649">
        <v>11.743</v>
      </c>
      <c r="J2192" s="649">
        <v>21.355</v>
      </c>
      <c r="K2192" s="649">
        <v>-0.998</v>
      </c>
      <c r="L2192" s="649">
        <v>-1.0</v>
      </c>
      <c r="M2192" s="649">
        <v>-1.0</v>
      </c>
      <c r="N2192" s="649">
        <v>-1.0</v>
      </c>
      <c r="O2192" s="649">
        <v>1.0</v>
      </c>
      <c r="P2192" s="649">
        <v>-1.0</v>
      </c>
      <c r="Q2192" s="649">
        <v>-1.0</v>
      </c>
      <c r="R2192" s="649">
        <v>1.0</v>
      </c>
      <c r="S2192" s="649">
        <v>-1.0</v>
      </c>
      <c r="T2192" s="649">
        <v>21.319</v>
      </c>
      <c r="U2192" s="649">
        <v>21.541</v>
      </c>
      <c r="V2192" s="649">
        <v>21.37</v>
      </c>
    </row>
    <row r="2193">
      <c r="A2193" s="649">
        <v>4947.0</v>
      </c>
      <c r="B2193" s="649">
        <v>0.0</v>
      </c>
      <c r="C2193" s="649">
        <v>10.538</v>
      </c>
      <c r="D2193" s="649">
        <v>2.416</v>
      </c>
      <c r="E2193" s="649">
        <v>26.86</v>
      </c>
      <c r="F2193" s="649">
        <v>7.49</v>
      </c>
      <c r="G2193" s="649">
        <v>1.759</v>
      </c>
      <c r="H2193" s="649">
        <v>1.01</v>
      </c>
      <c r="I2193" s="649">
        <v>11.574</v>
      </c>
      <c r="J2193" s="649">
        <v>18.016</v>
      </c>
      <c r="K2193" s="649">
        <v>-0.998</v>
      </c>
      <c r="L2193" s="649">
        <v>-1.0</v>
      </c>
      <c r="M2193" s="649">
        <v>-1.0</v>
      </c>
      <c r="N2193" s="649">
        <v>-1.0</v>
      </c>
      <c r="O2193" s="649">
        <v>1.0</v>
      </c>
      <c r="P2193" s="649">
        <v>-1.0</v>
      </c>
      <c r="Q2193" s="649">
        <v>-1.0</v>
      </c>
      <c r="R2193" s="649">
        <v>1.0</v>
      </c>
      <c r="S2193" s="649">
        <v>-1.0</v>
      </c>
      <c r="T2193" s="649">
        <v>18.037</v>
      </c>
      <c r="U2193" s="649">
        <v>18.222</v>
      </c>
      <c r="V2193" s="649">
        <v>18.227</v>
      </c>
    </row>
    <row r="2194">
      <c r="A2194" s="649">
        <v>4948.0</v>
      </c>
      <c r="B2194" s="649">
        <v>0.0</v>
      </c>
      <c r="C2194" s="649">
        <v>10.537</v>
      </c>
      <c r="D2194" s="649">
        <v>2.416</v>
      </c>
      <c r="E2194" s="649">
        <v>26.86</v>
      </c>
      <c r="F2194" s="649">
        <v>7.49</v>
      </c>
      <c r="G2194" s="649">
        <v>1.431</v>
      </c>
      <c r="H2194" s="649">
        <v>1.01</v>
      </c>
      <c r="I2194" s="649">
        <v>11.41</v>
      </c>
      <c r="J2194" s="649">
        <v>14.298</v>
      </c>
      <c r="K2194" s="649">
        <v>-0.998</v>
      </c>
      <c r="L2194" s="649">
        <v>-1.0</v>
      </c>
      <c r="M2194" s="649">
        <v>-1.0</v>
      </c>
      <c r="N2194" s="649">
        <v>-1.0</v>
      </c>
      <c r="O2194" s="649">
        <v>1.0</v>
      </c>
      <c r="P2194" s="649">
        <v>-1.0</v>
      </c>
      <c r="Q2194" s="649">
        <v>-1.0</v>
      </c>
      <c r="R2194" s="649">
        <v>1.0</v>
      </c>
      <c r="S2194" s="649">
        <v>-1.0</v>
      </c>
      <c r="T2194" s="649">
        <v>14.317</v>
      </c>
      <c r="U2194" s="649">
        <v>14.47</v>
      </c>
      <c r="V2194" s="649">
        <v>14.487</v>
      </c>
    </row>
    <row r="2195">
      <c r="A2195" s="649">
        <v>4949.0</v>
      </c>
      <c r="B2195" s="649">
        <v>0.0</v>
      </c>
      <c r="C2195" s="649">
        <v>10.538</v>
      </c>
      <c r="D2195" s="649">
        <v>2.416</v>
      </c>
      <c r="E2195" s="649">
        <v>26.86</v>
      </c>
      <c r="F2195" s="649">
        <v>7.49</v>
      </c>
      <c r="G2195" s="649">
        <v>1.803</v>
      </c>
      <c r="H2195" s="649">
        <v>1.01</v>
      </c>
      <c r="I2195" s="649">
        <v>11.609</v>
      </c>
      <c r="J2195" s="649">
        <v>19.309</v>
      </c>
      <c r="K2195" s="649">
        <v>-0.998</v>
      </c>
      <c r="L2195" s="649">
        <v>-1.0</v>
      </c>
      <c r="M2195" s="649">
        <v>-1.0</v>
      </c>
      <c r="N2195" s="649">
        <v>-1.0</v>
      </c>
      <c r="O2195" s="649">
        <v>1.0</v>
      </c>
      <c r="P2195" s="649">
        <v>-1.0</v>
      </c>
      <c r="Q2195" s="649">
        <v>-1.0</v>
      </c>
      <c r="R2195" s="649">
        <v>1.0</v>
      </c>
      <c r="S2195" s="649">
        <v>-1.0</v>
      </c>
      <c r="T2195" s="649">
        <v>19.302</v>
      </c>
      <c r="U2195" s="649">
        <v>19.51</v>
      </c>
      <c r="V2195" s="649">
        <v>19.453</v>
      </c>
    </row>
    <row r="2196">
      <c r="A2196" s="649">
        <v>4950.0</v>
      </c>
      <c r="B2196" s="649">
        <v>0.0</v>
      </c>
      <c r="C2196" s="649">
        <v>10.537</v>
      </c>
      <c r="D2196" s="649">
        <v>2.416</v>
      </c>
      <c r="E2196" s="649">
        <v>26.86</v>
      </c>
      <c r="F2196" s="649">
        <v>7.49</v>
      </c>
      <c r="G2196" s="649">
        <v>3.081</v>
      </c>
      <c r="H2196" s="649">
        <v>1.01</v>
      </c>
      <c r="I2196" s="649">
        <v>11.608</v>
      </c>
      <c r="J2196" s="649">
        <v>27.39</v>
      </c>
      <c r="K2196" s="649">
        <v>-0.998</v>
      </c>
      <c r="L2196" s="649">
        <v>-1.0</v>
      </c>
      <c r="M2196" s="649">
        <v>-1.0</v>
      </c>
      <c r="N2196" s="649">
        <v>-1.0</v>
      </c>
      <c r="O2196" s="649">
        <v>1.0</v>
      </c>
      <c r="P2196" s="649">
        <v>-1.0</v>
      </c>
      <c r="Q2196" s="649">
        <v>-1.0</v>
      </c>
      <c r="R2196" s="649">
        <v>1.0</v>
      </c>
      <c r="S2196" s="649">
        <v>-1.0</v>
      </c>
      <c r="T2196" s="649">
        <v>27.534</v>
      </c>
      <c r="U2196" s="649">
        <v>27.797</v>
      </c>
      <c r="V2196" s="649">
        <v>28.133</v>
      </c>
    </row>
    <row r="2197">
      <c r="A2197" s="649">
        <v>4951.0</v>
      </c>
      <c r="B2197" s="649">
        <v>0.0</v>
      </c>
      <c r="C2197" s="649">
        <v>10.537</v>
      </c>
      <c r="D2197" s="649">
        <v>2.416</v>
      </c>
      <c r="E2197" s="649">
        <v>26.86</v>
      </c>
      <c r="F2197" s="649">
        <v>7.49</v>
      </c>
      <c r="G2197" s="649">
        <v>1.727</v>
      </c>
      <c r="H2197" s="649">
        <v>1.01</v>
      </c>
      <c r="I2197" s="649">
        <v>11.378</v>
      </c>
      <c r="J2197" s="649">
        <v>17.851</v>
      </c>
      <c r="K2197" s="649">
        <v>-0.998</v>
      </c>
      <c r="L2197" s="649">
        <v>-1.0</v>
      </c>
      <c r="M2197" s="649">
        <v>-1.0</v>
      </c>
      <c r="N2197" s="649">
        <v>-1.0</v>
      </c>
      <c r="O2197" s="649">
        <v>1.0</v>
      </c>
      <c r="P2197" s="649">
        <v>-1.0</v>
      </c>
      <c r="Q2197" s="649">
        <v>-1.0</v>
      </c>
      <c r="R2197" s="649">
        <v>1.0</v>
      </c>
      <c r="S2197" s="649">
        <v>-1.0</v>
      </c>
      <c r="T2197" s="649">
        <v>17.853</v>
      </c>
      <c r="U2197" s="649">
        <v>18.042</v>
      </c>
      <c r="V2197" s="649">
        <v>18.019</v>
      </c>
    </row>
    <row r="2198">
      <c r="A2198" s="649">
        <v>4952.0</v>
      </c>
      <c r="B2198" s="649">
        <v>0.0</v>
      </c>
      <c r="C2198" s="649">
        <v>10.538</v>
      </c>
      <c r="D2198" s="649">
        <v>2.416</v>
      </c>
      <c r="E2198" s="649">
        <v>26.86</v>
      </c>
      <c r="F2198" s="649">
        <v>7.49</v>
      </c>
      <c r="G2198" s="649">
        <v>1.064</v>
      </c>
      <c r="H2198" s="649">
        <v>1.01</v>
      </c>
      <c r="I2198" s="649">
        <v>11.746</v>
      </c>
      <c r="J2198" s="649">
        <v>11.982</v>
      </c>
      <c r="K2198" s="649">
        <v>-0.998</v>
      </c>
      <c r="L2198" s="649">
        <v>-1.0</v>
      </c>
      <c r="M2198" s="649">
        <v>-1.0</v>
      </c>
      <c r="N2198" s="649">
        <v>-1.0</v>
      </c>
      <c r="O2198" s="649">
        <v>1.0</v>
      </c>
      <c r="P2198" s="649">
        <v>-1.0</v>
      </c>
      <c r="Q2198" s="649">
        <v>-1.0</v>
      </c>
      <c r="R2198" s="649">
        <v>1.0</v>
      </c>
      <c r="S2198" s="649">
        <v>-1.0</v>
      </c>
      <c r="T2198" s="649">
        <v>11.974</v>
      </c>
      <c r="U2198" s="649">
        <v>12.097</v>
      </c>
      <c r="V2198" s="649">
        <v>12.028</v>
      </c>
    </row>
    <row r="2199">
      <c r="A2199" s="649">
        <v>4966.0</v>
      </c>
      <c r="B2199" s="649">
        <v>0.0</v>
      </c>
      <c r="C2199" s="649">
        <v>10.537</v>
      </c>
      <c r="D2199" s="649">
        <v>4.149</v>
      </c>
      <c r="E2199" s="649">
        <v>15.2</v>
      </c>
      <c r="F2199" s="649">
        <v>11.2</v>
      </c>
      <c r="G2199" s="649">
        <v>0.325</v>
      </c>
      <c r="H2199" s="649">
        <v>2.01</v>
      </c>
      <c r="I2199" s="649">
        <v>6.093</v>
      </c>
      <c r="J2199" s="649">
        <v>1.337</v>
      </c>
      <c r="K2199" s="649">
        <v>-0.998</v>
      </c>
      <c r="L2199" s="649">
        <v>-1.0</v>
      </c>
      <c r="M2199" s="649">
        <v>-1.0</v>
      </c>
      <c r="N2199" s="649">
        <v>-1.0</v>
      </c>
      <c r="O2199" s="649">
        <v>1.0</v>
      </c>
      <c r="P2199" s="649">
        <v>-1.0</v>
      </c>
      <c r="Q2199" s="649">
        <v>-1.0</v>
      </c>
      <c r="R2199" s="649">
        <v>1.0</v>
      </c>
      <c r="S2199" s="649">
        <v>-1.0</v>
      </c>
      <c r="T2199" s="649">
        <v>1.364</v>
      </c>
      <c r="U2199" s="649">
        <v>1.372</v>
      </c>
      <c r="V2199" s="649">
        <v>1.446</v>
      </c>
    </row>
    <row r="2200">
      <c r="A2200" s="649">
        <v>4967.0</v>
      </c>
      <c r="B2200" s="649">
        <v>0.0</v>
      </c>
      <c r="C2200" s="649">
        <v>10.538</v>
      </c>
      <c r="D2200" s="649">
        <v>4.149</v>
      </c>
      <c r="E2200" s="649">
        <v>15.2</v>
      </c>
      <c r="F2200" s="649">
        <v>11.2</v>
      </c>
      <c r="G2200" s="649">
        <v>0.402</v>
      </c>
      <c r="H2200" s="649">
        <v>2.01</v>
      </c>
      <c r="I2200" s="649">
        <v>6.546</v>
      </c>
      <c r="J2200" s="649">
        <v>2.272</v>
      </c>
      <c r="K2200" s="649">
        <v>-0.998</v>
      </c>
      <c r="L2200" s="649">
        <v>-1.0</v>
      </c>
      <c r="M2200" s="649">
        <v>-1.0</v>
      </c>
      <c r="N2200" s="649">
        <v>-1.0</v>
      </c>
      <c r="O2200" s="649">
        <v>-1.0</v>
      </c>
      <c r="P2200" s="649">
        <v>-1.0</v>
      </c>
      <c r="Q2200" s="649">
        <v>1.0</v>
      </c>
      <c r="R2200" s="649">
        <v>1.0</v>
      </c>
      <c r="S2200" s="649">
        <v>-1.0</v>
      </c>
      <c r="T2200" s="649">
        <v>2.293</v>
      </c>
      <c r="U2200" s="649">
        <v>2.308</v>
      </c>
      <c r="V2200" s="649">
        <v>2.33</v>
      </c>
    </row>
    <row r="2201">
      <c r="A2201" s="649">
        <v>4970.0</v>
      </c>
      <c r="B2201" s="649">
        <v>0.0</v>
      </c>
      <c r="C2201" s="649">
        <v>10.538</v>
      </c>
      <c r="D2201" s="649">
        <v>4.149</v>
      </c>
      <c r="E2201" s="649">
        <v>15.2</v>
      </c>
      <c r="F2201" s="649">
        <v>11.2</v>
      </c>
      <c r="G2201" s="649">
        <v>0.46</v>
      </c>
      <c r="H2201" s="649">
        <v>1.01</v>
      </c>
      <c r="I2201" s="649">
        <v>12.22</v>
      </c>
      <c r="J2201" s="649">
        <v>5.62</v>
      </c>
      <c r="K2201" s="649">
        <v>-0.998</v>
      </c>
      <c r="L2201" s="649">
        <v>-1.0</v>
      </c>
      <c r="M2201" s="649">
        <v>-1.0</v>
      </c>
      <c r="N2201" s="649">
        <v>-1.0</v>
      </c>
      <c r="O2201" s="649">
        <v>-1.0</v>
      </c>
      <c r="P2201" s="649">
        <v>-1.0</v>
      </c>
      <c r="Q2201" s="649">
        <v>1.0</v>
      </c>
      <c r="R2201" s="649">
        <v>1.0</v>
      </c>
      <c r="S2201" s="649">
        <v>-1.0</v>
      </c>
      <c r="T2201" s="649">
        <v>5.633</v>
      </c>
      <c r="U2201" s="649">
        <v>5.677</v>
      </c>
      <c r="V2201" s="649">
        <v>5.62</v>
      </c>
    </row>
    <row r="2202">
      <c r="A2202" s="649">
        <v>4972.0</v>
      </c>
      <c r="B2202" s="649">
        <v>0.0</v>
      </c>
      <c r="C2202" s="649">
        <v>10.537</v>
      </c>
      <c r="D2202" s="649">
        <v>4.149</v>
      </c>
      <c r="E2202" s="649">
        <v>15.2</v>
      </c>
      <c r="F2202" s="649">
        <v>11.2</v>
      </c>
      <c r="G2202" s="649">
        <v>1.784</v>
      </c>
      <c r="H2202" s="649">
        <v>1.01</v>
      </c>
      <c r="I2202" s="649">
        <v>13.185</v>
      </c>
      <c r="J2202" s="649">
        <v>21.309</v>
      </c>
      <c r="K2202" s="649">
        <v>-0.998</v>
      </c>
      <c r="L2202" s="649">
        <v>-1.0</v>
      </c>
      <c r="M2202" s="649">
        <v>-1.0</v>
      </c>
      <c r="N2202" s="649">
        <v>-1.0</v>
      </c>
      <c r="O2202" s="649">
        <v>-1.0</v>
      </c>
      <c r="P2202" s="649">
        <v>-1.0</v>
      </c>
      <c r="Q2202" s="649">
        <v>1.0</v>
      </c>
      <c r="R2202" s="649">
        <v>1.0</v>
      </c>
      <c r="S2202" s="649">
        <v>-1.0</v>
      </c>
      <c r="T2202" s="649">
        <v>21.43</v>
      </c>
      <c r="U2202" s="649">
        <v>21.598</v>
      </c>
      <c r="V2202" s="649">
        <v>21.486</v>
      </c>
    </row>
    <row r="2203">
      <c r="A2203" s="649">
        <v>4973.0</v>
      </c>
      <c r="B2203" s="649">
        <v>0.0</v>
      </c>
      <c r="C2203" s="649">
        <v>10.537</v>
      </c>
      <c r="D2203" s="649">
        <v>4.149</v>
      </c>
      <c r="E2203" s="649">
        <v>15.2</v>
      </c>
      <c r="F2203" s="649">
        <v>11.2</v>
      </c>
      <c r="G2203" s="649">
        <v>1.891</v>
      </c>
      <c r="H2203" s="649">
        <v>1.01</v>
      </c>
      <c r="I2203" s="649">
        <v>12.812</v>
      </c>
      <c r="J2203" s="649">
        <v>20.186</v>
      </c>
      <c r="K2203" s="649">
        <v>-0.998</v>
      </c>
      <c r="L2203" s="649">
        <v>-1.0</v>
      </c>
      <c r="M2203" s="649">
        <v>-1.0</v>
      </c>
      <c r="N2203" s="649">
        <v>-1.0</v>
      </c>
      <c r="O2203" s="649">
        <v>-1.0</v>
      </c>
      <c r="P2203" s="649">
        <v>-1.0</v>
      </c>
      <c r="Q2203" s="649">
        <v>1.0</v>
      </c>
      <c r="R2203" s="649">
        <v>1.0</v>
      </c>
      <c r="S2203" s="649">
        <v>-1.0</v>
      </c>
      <c r="T2203" s="649">
        <v>20.281</v>
      </c>
      <c r="U2203" s="649">
        <v>20.442</v>
      </c>
      <c r="V2203" s="649">
        <v>20.519</v>
      </c>
    </row>
    <row r="2204">
      <c r="A2204" s="649">
        <v>4974.0</v>
      </c>
      <c r="B2204" s="649">
        <v>0.0</v>
      </c>
      <c r="C2204" s="649">
        <v>10.537</v>
      </c>
      <c r="D2204" s="649">
        <v>4.149</v>
      </c>
      <c r="E2204" s="649">
        <v>15.2</v>
      </c>
      <c r="F2204" s="649">
        <v>11.2</v>
      </c>
      <c r="G2204" s="649">
        <v>1.728</v>
      </c>
      <c r="H2204" s="649">
        <v>1.01</v>
      </c>
      <c r="I2204" s="649">
        <v>13.331</v>
      </c>
      <c r="J2204" s="649">
        <v>22.177</v>
      </c>
      <c r="K2204" s="649">
        <v>-0.998</v>
      </c>
      <c r="L2204" s="649">
        <v>-1.0</v>
      </c>
      <c r="M2204" s="649">
        <v>-1.0</v>
      </c>
      <c r="N2204" s="649">
        <v>-1.0</v>
      </c>
      <c r="O2204" s="649">
        <v>-1.0</v>
      </c>
      <c r="P2204" s="649">
        <v>-1.0</v>
      </c>
      <c r="Q2204" s="649">
        <v>1.0</v>
      </c>
      <c r="R2204" s="649">
        <v>1.0</v>
      </c>
      <c r="S2204" s="649">
        <v>-1.0</v>
      </c>
      <c r="T2204" s="649">
        <v>22.209</v>
      </c>
      <c r="U2204" s="649">
        <v>22.39</v>
      </c>
      <c r="V2204" s="649">
        <v>22.245</v>
      </c>
    </row>
    <row r="2205">
      <c r="A2205" s="649">
        <v>4975.0</v>
      </c>
      <c r="B2205" s="649">
        <v>0.0</v>
      </c>
      <c r="C2205" s="649">
        <v>10.538</v>
      </c>
      <c r="D2205" s="649">
        <v>4.149</v>
      </c>
      <c r="E2205" s="649">
        <v>15.2</v>
      </c>
      <c r="F2205" s="649">
        <v>11.2</v>
      </c>
      <c r="G2205" s="649">
        <v>1.767</v>
      </c>
      <c r="H2205" s="649">
        <v>1.01</v>
      </c>
      <c r="I2205" s="649">
        <v>13.009</v>
      </c>
      <c r="J2205" s="649">
        <v>20.388</v>
      </c>
      <c r="K2205" s="649">
        <v>-0.998</v>
      </c>
      <c r="L2205" s="649">
        <v>-1.0</v>
      </c>
      <c r="M2205" s="649">
        <v>-1.0</v>
      </c>
      <c r="N2205" s="649">
        <v>-1.0</v>
      </c>
      <c r="O2205" s="649">
        <v>-1.0</v>
      </c>
      <c r="P2205" s="649">
        <v>-1.0</v>
      </c>
      <c r="Q2205" s="649">
        <v>1.0</v>
      </c>
      <c r="R2205" s="649">
        <v>1.0</v>
      </c>
      <c r="S2205" s="649">
        <v>-1.0</v>
      </c>
      <c r="T2205" s="649">
        <v>20.509</v>
      </c>
      <c r="U2205" s="649">
        <v>20.653</v>
      </c>
      <c r="V2205" s="649">
        <v>20.597</v>
      </c>
    </row>
    <row r="2206">
      <c r="A2206" s="649">
        <v>4976.0</v>
      </c>
      <c r="B2206" s="649">
        <v>0.0</v>
      </c>
      <c r="C2206" s="649">
        <v>10.537</v>
      </c>
      <c r="D2206" s="649">
        <v>4.149</v>
      </c>
      <c r="E2206" s="649">
        <v>15.2</v>
      </c>
      <c r="F2206" s="649">
        <v>11.2</v>
      </c>
      <c r="G2206" s="649">
        <v>1.751</v>
      </c>
      <c r="H2206" s="649">
        <v>1.01</v>
      </c>
      <c r="I2206" s="649">
        <v>12.991</v>
      </c>
      <c r="J2206" s="649">
        <v>17.925</v>
      </c>
      <c r="K2206" s="649">
        <v>-0.998</v>
      </c>
      <c r="L2206" s="649">
        <v>-1.0</v>
      </c>
      <c r="M2206" s="649">
        <v>-1.0</v>
      </c>
      <c r="N2206" s="649">
        <v>-1.0</v>
      </c>
      <c r="O2206" s="649">
        <v>-1.0</v>
      </c>
      <c r="P2206" s="649">
        <v>-1.0</v>
      </c>
      <c r="Q2206" s="649">
        <v>1.0</v>
      </c>
      <c r="R2206" s="649">
        <v>1.0</v>
      </c>
      <c r="S2206" s="649">
        <v>-1.0</v>
      </c>
      <c r="T2206" s="649">
        <v>18.073</v>
      </c>
      <c r="U2206" s="649">
        <v>18.231</v>
      </c>
      <c r="V2206" s="649">
        <v>18.315</v>
      </c>
    </row>
    <row r="2207">
      <c r="A2207" s="649">
        <v>4977.0</v>
      </c>
      <c r="B2207" s="649">
        <v>0.0</v>
      </c>
      <c r="C2207" s="649">
        <v>10.537</v>
      </c>
      <c r="D2207" s="649">
        <v>4.149</v>
      </c>
      <c r="E2207" s="649">
        <v>15.2</v>
      </c>
      <c r="F2207" s="649">
        <v>11.2</v>
      </c>
      <c r="G2207" s="649">
        <v>1.787</v>
      </c>
      <c r="H2207" s="649">
        <v>1.01</v>
      </c>
      <c r="I2207" s="649">
        <v>13.301</v>
      </c>
      <c r="J2207" s="649">
        <v>21.869</v>
      </c>
      <c r="K2207" s="649">
        <v>-0.998</v>
      </c>
      <c r="L2207" s="649">
        <v>-1.0</v>
      </c>
      <c r="M2207" s="649">
        <v>-1.0</v>
      </c>
      <c r="N2207" s="649">
        <v>-1.0</v>
      </c>
      <c r="O2207" s="649">
        <v>-1.0</v>
      </c>
      <c r="P2207" s="649">
        <v>-1.0</v>
      </c>
      <c r="Q2207" s="649">
        <v>1.0</v>
      </c>
      <c r="R2207" s="649">
        <v>1.0</v>
      </c>
      <c r="S2207" s="649">
        <v>-1.0</v>
      </c>
      <c r="T2207" s="649">
        <v>21.937</v>
      </c>
      <c r="U2207" s="649">
        <v>22.13</v>
      </c>
      <c r="V2207" s="649">
        <v>22.019</v>
      </c>
    </row>
    <row r="2208">
      <c r="A2208" s="649">
        <v>4978.0</v>
      </c>
      <c r="B2208" s="649">
        <v>0.0</v>
      </c>
      <c r="C2208" s="649">
        <v>10.537</v>
      </c>
      <c r="D2208" s="649">
        <v>4.149</v>
      </c>
      <c r="E2208" s="649">
        <v>15.2</v>
      </c>
      <c r="F2208" s="649">
        <v>11.2</v>
      </c>
      <c r="G2208" s="649">
        <v>1.878</v>
      </c>
      <c r="H2208" s="649">
        <v>1.01</v>
      </c>
      <c r="I2208" s="649">
        <v>13.482</v>
      </c>
      <c r="J2208" s="649">
        <v>24.991</v>
      </c>
      <c r="K2208" s="649">
        <v>-0.998</v>
      </c>
      <c r="L2208" s="649">
        <v>-1.0</v>
      </c>
      <c r="M2208" s="649">
        <v>-1.0</v>
      </c>
      <c r="N2208" s="649">
        <v>-1.0</v>
      </c>
      <c r="O2208" s="649">
        <v>-1.0</v>
      </c>
      <c r="P2208" s="649">
        <v>-1.0</v>
      </c>
      <c r="Q2208" s="649">
        <v>1.0</v>
      </c>
      <c r="R2208" s="649">
        <v>1.0</v>
      </c>
      <c r="S2208" s="649">
        <v>-1.0</v>
      </c>
      <c r="T2208" s="649">
        <v>25.012</v>
      </c>
      <c r="U2208" s="649">
        <v>25.216</v>
      </c>
      <c r="V2208" s="649">
        <v>25.019</v>
      </c>
    </row>
    <row r="2209">
      <c r="A2209" s="649">
        <v>4979.0</v>
      </c>
      <c r="B2209" s="649">
        <v>0.0</v>
      </c>
      <c r="C2209" s="649">
        <v>10.537</v>
      </c>
      <c r="D2209" s="649">
        <v>4.149</v>
      </c>
      <c r="E2209" s="649">
        <v>15.2</v>
      </c>
      <c r="F2209" s="649">
        <v>11.2</v>
      </c>
      <c r="G2209" s="649">
        <v>1.752</v>
      </c>
      <c r="H2209" s="649">
        <v>1.01</v>
      </c>
      <c r="I2209" s="649">
        <v>13.267</v>
      </c>
      <c r="J2209" s="649">
        <v>21.544</v>
      </c>
      <c r="K2209" s="649">
        <v>-0.998</v>
      </c>
      <c r="L2209" s="649">
        <v>-1.0</v>
      </c>
      <c r="M2209" s="649">
        <v>-1.0</v>
      </c>
      <c r="N2209" s="649">
        <v>-1.0</v>
      </c>
      <c r="O2209" s="649">
        <v>-1.0</v>
      </c>
      <c r="P2209" s="649">
        <v>-1.0</v>
      </c>
      <c r="Q2209" s="649">
        <v>1.0</v>
      </c>
      <c r="R2209" s="649">
        <v>1.0</v>
      </c>
      <c r="S2209" s="649">
        <v>-1.0</v>
      </c>
      <c r="T2209" s="649">
        <v>21.618</v>
      </c>
      <c r="U2209" s="649">
        <v>21.798</v>
      </c>
      <c r="V2209" s="649">
        <v>21.678</v>
      </c>
    </row>
    <row r="2210">
      <c r="A2210" s="649">
        <v>4980.0</v>
      </c>
      <c r="B2210" s="649">
        <v>0.0</v>
      </c>
      <c r="C2210" s="649">
        <v>10.538</v>
      </c>
      <c r="D2210" s="649">
        <v>4.149</v>
      </c>
      <c r="E2210" s="649">
        <v>15.2</v>
      </c>
      <c r="F2210" s="649">
        <v>11.2</v>
      </c>
      <c r="G2210" s="649">
        <v>1.207</v>
      </c>
      <c r="H2210" s="649">
        <v>1.01</v>
      </c>
      <c r="I2210" s="649">
        <v>9.595</v>
      </c>
      <c r="J2210" s="649">
        <v>11.14</v>
      </c>
      <c r="K2210" s="649">
        <v>-0.998</v>
      </c>
      <c r="L2210" s="649">
        <v>-1.0</v>
      </c>
      <c r="M2210" s="649">
        <v>-1.0</v>
      </c>
      <c r="N2210" s="649">
        <v>-1.0</v>
      </c>
      <c r="O2210" s="649">
        <v>-1.0</v>
      </c>
      <c r="P2210" s="649">
        <v>-1.0</v>
      </c>
      <c r="Q2210" s="649">
        <v>1.0</v>
      </c>
      <c r="R2210" s="649">
        <v>1.0</v>
      </c>
      <c r="S2210" s="649">
        <v>-1.0</v>
      </c>
      <c r="T2210" s="649">
        <v>11.197</v>
      </c>
      <c r="U2210" s="649">
        <v>11.291</v>
      </c>
      <c r="V2210" s="649">
        <v>11.19</v>
      </c>
    </row>
    <row r="2211">
      <c r="A2211" s="649">
        <v>4981.0</v>
      </c>
      <c r="B2211" s="649">
        <v>0.0</v>
      </c>
      <c r="C2211" s="649">
        <v>10.537</v>
      </c>
      <c r="D2211" s="649">
        <v>4.149</v>
      </c>
      <c r="E2211" s="649">
        <v>15.2</v>
      </c>
      <c r="F2211" s="649">
        <v>11.2</v>
      </c>
      <c r="G2211" s="649">
        <v>1.818</v>
      </c>
      <c r="H2211" s="649">
        <v>1.01</v>
      </c>
      <c r="I2211" s="649">
        <v>5.804</v>
      </c>
      <c r="J2211" s="649">
        <v>9.889</v>
      </c>
      <c r="K2211" s="649">
        <v>-0.998</v>
      </c>
      <c r="L2211" s="649">
        <v>-1.0</v>
      </c>
      <c r="M2211" s="649">
        <v>-1.0</v>
      </c>
      <c r="N2211" s="649">
        <v>-1.0</v>
      </c>
      <c r="O2211" s="649">
        <v>-1.0</v>
      </c>
      <c r="P2211" s="649">
        <v>-1.0</v>
      </c>
      <c r="Q2211" s="649">
        <v>1.0</v>
      </c>
      <c r="R2211" s="649">
        <v>1.0</v>
      </c>
      <c r="S2211" s="649">
        <v>-1.0</v>
      </c>
      <c r="T2211" s="649">
        <v>9.982</v>
      </c>
      <c r="U2211" s="649">
        <v>10.065</v>
      </c>
      <c r="V2211" s="649">
        <v>10.009</v>
      </c>
    </row>
    <row r="2212">
      <c r="A2212" s="649">
        <v>4982.0</v>
      </c>
      <c r="B2212" s="649">
        <v>0.0</v>
      </c>
      <c r="C2212" s="649">
        <v>10.538</v>
      </c>
      <c r="D2212" s="649">
        <v>4.149</v>
      </c>
      <c r="E2212" s="649">
        <v>15.2</v>
      </c>
      <c r="F2212" s="649">
        <v>11.2</v>
      </c>
      <c r="G2212" s="649">
        <v>1.201</v>
      </c>
      <c r="H2212" s="649">
        <v>1.01</v>
      </c>
      <c r="I2212" s="649">
        <v>13.069</v>
      </c>
      <c r="J2212" s="649">
        <v>13.95</v>
      </c>
      <c r="K2212" s="649">
        <v>-0.998</v>
      </c>
      <c r="L2212" s="649">
        <v>-1.0</v>
      </c>
      <c r="M2212" s="649">
        <v>-1.0</v>
      </c>
      <c r="N2212" s="649">
        <v>-1.0</v>
      </c>
      <c r="O2212" s="649">
        <v>2.0</v>
      </c>
      <c r="P2212" s="649">
        <v>-1.0</v>
      </c>
      <c r="Q2212" s="649">
        <v>-1.0</v>
      </c>
      <c r="R2212" s="649">
        <v>1.0</v>
      </c>
      <c r="S2212" s="649">
        <v>-1.0</v>
      </c>
      <c r="T2212" s="649">
        <v>14.032</v>
      </c>
      <c r="U2212" s="649">
        <v>14.162</v>
      </c>
      <c r="V2212" s="649">
        <v>14.09</v>
      </c>
    </row>
    <row r="2213">
      <c r="A2213" s="649">
        <v>4983.0</v>
      </c>
      <c r="B2213" s="649">
        <v>0.0</v>
      </c>
      <c r="C2213" s="649">
        <v>10.537</v>
      </c>
      <c r="D2213" s="649">
        <v>4.149</v>
      </c>
      <c r="E2213" s="649">
        <v>15.2</v>
      </c>
      <c r="F2213" s="649">
        <v>11.2</v>
      </c>
      <c r="G2213" s="649">
        <v>0.899</v>
      </c>
      <c r="H2213" s="649">
        <v>1.01</v>
      </c>
      <c r="I2213" s="649">
        <v>13.027</v>
      </c>
      <c r="J2213" s="649">
        <v>10.293</v>
      </c>
      <c r="K2213" s="649">
        <v>-0.998</v>
      </c>
      <c r="L2213" s="649">
        <v>-1.0</v>
      </c>
      <c r="M2213" s="649">
        <v>-1.0</v>
      </c>
      <c r="N2213" s="649">
        <v>-1.0</v>
      </c>
      <c r="O2213" s="649">
        <v>-1.0</v>
      </c>
      <c r="P2213" s="649">
        <v>-1.0</v>
      </c>
      <c r="Q2213" s="649">
        <v>1.0</v>
      </c>
      <c r="R2213" s="649">
        <v>1.0</v>
      </c>
      <c r="S2213" s="649">
        <v>-1.0</v>
      </c>
      <c r="T2213" s="649">
        <v>10.323</v>
      </c>
      <c r="U2213" s="649">
        <v>10.412</v>
      </c>
      <c r="V2213" s="649">
        <v>10.407</v>
      </c>
    </row>
    <row r="2214">
      <c r="A2214" s="649">
        <v>4984.0</v>
      </c>
      <c r="B2214" s="649">
        <v>0.0</v>
      </c>
      <c r="C2214" s="649">
        <v>10.538</v>
      </c>
      <c r="D2214" s="649">
        <v>4.149</v>
      </c>
      <c r="E2214" s="649">
        <v>15.2</v>
      </c>
      <c r="F2214" s="649">
        <v>11.2</v>
      </c>
      <c r="G2214" s="649">
        <v>1.349</v>
      </c>
      <c r="H2214" s="649">
        <v>0.0</v>
      </c>
      <c r="I2214" s="649">
        <v>13.194</v>
      </c>
      <c r="J2214" s="649">
        <v>15.951</v>
      </c>
      <c r="K2214" s="649">
        <v>-0.998</v>
      </c>
      <c r="L2214" s="649">
        <v>-1.0</v>
      </c>
      <c r="M2214" s="649">
        <v>-1.0</v>
      </c>
      <c r="N2214" s="649">
        <v>-1.0</v>
      </c>
      <c r="O2214" s="649">
        <v>-1.0</v>
      </c>
      <c r="P2214" s="649">
        <v>-1.0</v>
      </c>
      <c r="Q2214" s="649">
        <v>1.0</v>
      </c>
      <c r="R2214" s="649">
        <v>1.0</v>
      </c>
      <c r="S2214" s="649">
        <v>-1.0</v>
      </c>
      <c r="T2214" s="649">
        <v>15.991</v>
      </c>
      <c r="U2214" s="649">
        <v>16.128</v>
      </c>
      <c r="V2214" s="649">
        <v>16.1</v>
      </c>
    </row>
    <row r="2215">
      <c r="A2215" s="649">
        <v>4986.0</v>
      </c>
      <c r="B2215" s="649">
        <v>0.0</v>
      </c>
      <c r="C2215" s="649">
        <v>10.537</v>
      </c>
      <c r="D2215" s="649">
        <v>4.149</v>
      </c>
      <c r="E2215" s="649">
        <v>15.2</v>
      </c>
      <c r="F2215" s="649">
        <v>11.2</v>
      </c>
      <c r="G2215" s="649">
        <v>1.753</v>
      </c>
      <c r="H2215" s="649">
        <v>26.98</v>
      </c>
      <c r="I2215" s="649">
        <v>13.34</v>
      </c>
      <c r="J2215" s="649">
        <v>22.533</v>
      </c>
      <c r="K2215" s="649">
        <v>-0.998</v>
      </c>
      <c r="L2215" s="649">
        <v>-1.0</v>
      </c>
      <c r="M2215" s="649">
        <v>-1.0</v>
      </c>
      <c r="N2215" s="649">
        <v>-1.0</v>
      </c>
      <c r="O2215" s="649">
        <v>-1.0</v>
      </c>
      <c r="P2215" s="649">
        <v>-1.0</v>
      </c>
      <c r="Q2215" s="649">
        <v>1.0</v>
      </c>
      <c r="R2215" s="649">
        <v>1.0</v>
      </c>
      <c r="S2215" s="649">
        <v>-1.0</v>
      </c>
      <c r="T2215" s="649">
        <v>22.583</v>
      </c>
      <c r="U2215" s="649">
        <v>22.777</v>
      </c>
      <c r="V2215" s="649">
        <v>22.603</v>
      </c>
    </row>
    <row r="2216">
      <c r="A2216" s="649">
        <v>4987.0</v>
      </c>
      <c r="B2216" s="649">
        <v>0.0</v>
      </c>
      <c r="C2216" s="649">
        <v>10.538</v>
      </c>
      <c r="D2216" s="649">
        <v>4.149</v>
      </c>
      <c r="E2216" s="649">
        <v>15.2</v>
      </c>
      <c r="F2216" s="649">
        <v>11.2</v>
      </c>
      <c r="G2216" s="649">
        <v>1.235</v>
      </c>
      <c r="H2216" s="649">
        <v>26.98</v>
      </c>
      <c r="I2216" s="649">
        <v>6.769</v>
      </c>
      <c r="J2216" s="649">
        <v>7.412</v>
      </c>
      <c r="K2216" s="649">
        <v>-0.998</v>
      </c>
      <c r="L2216" s="649">
        <v>-1.0</v>
      </c>
      <c r="M2216" s="649">
        <v>-1.0</v>
      </c>
      <c r="N2216" s="649">
        <v>-1.0</v>
      </c>
      <c r="O2216" s="649">
        <v>-1.0</v>
      </c>
      <c r="P2216" s="649">
        <v>-1.0</v>
      </c>
      <c r="Q2216" s="649">
        <v>1.0</v>
      </c>
      <c r="R2216" s="649">
        <v>1.0</v>
      </c>
      <c r="S2216" s="649">
        <v>-1.0</v>
      </c>
      <c r="T2216" s="649">
        <v>7.486</v>
      </c>
      <c r="U2216" s="649">
        <v>7.544</v>
      </c>
      <c r="V2216" s="649">
        <v>7.556</v>
      </c>
    </row>
    <row r="2217">
      <c r="A2217" s="649">
        <v>4988.0</v>
      </c>
      <c r="B2217" s="649">
        <v>0.0</v>
      </c>
      <c r="C2217" s="649">
        <v>10.537</v>
      </c>
      <c r="D2217" s="649">
        <v>4.149</v>
      </c>
      <c r="E2217" s="649">
        <v>15.2</v>
      </c>
      <c r="F2217" s="649">
        <v>11.2</v>
      </c>
      <c r="G2217" s="649">
        <v>1.873</v>
      </c>
      <c r="H2217" s="649">
        <v>2.01</v>
      </c>
      <c r="I2217" s="649">
        <v>6.82</v>
      </c>
      <c r="J2217" s="649">
        <v>12.224</v>
      </c>
      <c r="K2217" s="649">
        <v>-0.998</v>
      </c>
      <c r="L2217" s="649">
        <v>-1.0</v>
      </c>
      <c r="M2217" s="649">
        <v>-1.0</v>
      </c>
      <c r="N2217" s="649">
        <v>-1.0</v>
      </c>
      <c r="O2217" s="649">
        <v>-1.0</v>
      </c>
      <c r="P2217" s="649">
        <v>-1.0</v>
      </c>
      <c r="Q2217" s="649">
        <v>1.0</v>
      </c>
      <c r="R2217" s="649">
        <v>1.0</v>
      </c>
      <c r="S2217" s="649">
        <v>-1.0</v>
      </c>
      <c r="T2217" s="649">
        <v>12.318</v>
      </c>
      <c r="U2217" s="649">
        <v>12.421</v>
      </c>
      <c r="V2217" s="649">
        <v>12.31</v>
      </c>
    </row>
    <row r="2218">
      <c r="A2218" s="649">
        <v>4989.0</v>
      </c>
      <c r="B2218" s="649">
        <v>0.0</v>
      </c>
      <c r="C2218" s="649">
        <v>10.537</v>
      </c>
      <c r="D2218" s="649">
        <v>4.149</v>
      </c>
      <c r="E2218" s="649">
        <v>15.2</v>
      </c>
      <c r="F2218" s="649">
        <v>11.2</v>
      </c>
      <c r="G2218" s="649">
        <v>1.047</v>
      </c>
      <c r="H2218" s="649">
        <v>2.01</v>
      </c>
      <c r="I2218" s="649">
        <v>6.804</v>
      </c>
      <c r="J2218" s="649">
        <v>6.494</v>
      </c>
      <c r="K2218" s="649">
        <v>-0.998</v>
      </c>
      <c r="L2218" s="649">
        <v>-1.0</v>
      </c>
      <c r="M2218" s="649">
        <v>-1.0</v>
      </c>
      <c r="N2218" s="649">
        <v>-1.0</v>
      </c>
      <c r="O2218" s="649">
        <v>-1.0</v>
      </c>
      <c r="P2218" s="649">
        <v>-1.0</v>
      </c>
      <c r="Q2218" s="649">
        <v>1.0</v>
      </c>
      <c r="R2218" s="649">
        <v>1.0</v>
      </c>
      <c r="S2218" s="649">
        <v>-1.0</v>
      </c>
      <c r="T2218" s="649">
        <v>6.567</v>
      </c>
      <c r="U2218" s="649">
        <v>6.618</v>
      </c>
      <c r="V2218" s="649">
        <v>6.593</v>
      </c>
    </row>
    <row r="2219">
      <c r="A2219" s="649">
        <v>4990.0</v>
      </c>
      <c r="B2219" s="649">
        <v>0.0</v>
      </c>
      <c r="C2219" s="649">
        <v>10.537</v>
      </c>
      <c r="D2219" s="649">
        <v>4.149</v>
      </c>
      <c r="E2219" s="649">
        <v>15.2</v>
      </c>
      <c r="F2219" s="649">
        <v>11.2</v>
      </c>
      <c r="G2219" s="649">
        <v>1.68</v>
      </c>
      <c r="H2219" s="649">
        <v>2.01</v>
      </c>
      <c r="I2219" s="649">
        <v>6.809</v>
      </c>
      <c r="J2219" s="649">
        <v>11.137</v>
      </c>
      <c r="K2219" s="649">
        <v>-0.998</v>
      </c>
      <c r="L2219" s="649">
        <v>-1.0</v>
      </c>
      <c r="M2219" s="649">
        <v>-1.0</v>
      </c>
      <c r="N2219" s="649">
        <v>-1.0</v>
      </c>
      <c r="O2219" s="649">
        <v>-1.0</v>
      </c>
      <c r="P2219" s="649">
        <v>-1.0</v>
      </c>
      <c r="Q2219" s="649">
        <v>1.0</v>
      </c>
      <c r="R2219" s="649">
        <v>1.0</v>
      </c>
      <c r="S2219" s="649">
        <v>-1.0</v>
      </c>
      <c r="T2219" s="649">
        <v>11.236</v>
      </c>
      <c r="U2219" s="649">
        <v>11.318</v>
      </c>
      <c r="V2219" s="649">
        <v>11.185</v>
      </c>
    </row>
    <row r="2220">
      <c r="A2220" s="649">
        <v>4991.0</v>
      </c>
      <c r="B2220" s="649">
        <v>0.0</v>
      </c>
      <c r="C2220" s="649">
        <v>10.537</v>
      </c>
      <c r="D2220" s="649">
        <v>4.149</v>
      </c>
      <c r="E2220" s="649">
        <v>15.2</v>
      </c>
      <c r="F2220" s="649">
        <v>11.2</v>
      </c>
      <c r="G2220" s="649">
        <v>1.92</v>
      </c>
      <c r="H2220" s="649">
        <v>2.01</v>
      </c>
      <c r="I2220" s="649">
        <v>6.708</v>
      </c>
      <c r="J2220" s="649">
        <v>11.898</v>
      </c>
      <c r="K2220" s="649">
        <v>-0.998</v>
      </c>
      <c r="L2220" s="649">
        <v>-1.0</v>
      </c>
      <c r="M2220" s="649">
        <v>-1.0</v>
      </c>
      <c r="N2220" s="649">
        <v>-1.0</v>
      </c>
      <c r="O2220" s="649">
        <v>-1.0</v>
      </c>
      <c r="P2220" s="649">
        <v>-1.0</v>
      </c>
      <c r="Q2220" s="649">
        <v>1.0</v>
      </c>
      <c r="R2220" s="649">
        <v>1.0</v>
      </c>
      <c r="S2220" s="649">
        <v>-1.0</v>
      </c>
      <c r="T2220" s="649">
        <v>12.029</v>
      </c>
      <c r="U2220" s="649">
        <v>12.114</v>
      </c>
      <c r="V2220" s="649">
        <v>12.049</v>
      </c>
    </row>
    <row r="2221">
      <c r="A2221" s="649">
        <v>4992.0</v>
      </c>
      <c r="B2221" s="649">
        <v>0.0</v>
      </c>
      <c r="C2221" s="649">
        <v>10.537</v>
      </c>
      <c r="D2221" s="649">
        <v>4.149</v>
      </c>
      <c r="E2221" s="649">
        <v>15.2</v>
      </c>
      <c r="F2221" s="649">
        <v>11.2</v>
      </c>
      <c r="G2221" s="649">
        <v>1.845</v>
      </c>
      <c r="H2221" s="649">
        <v>2.01</v>
      </c>
      <c r="I2221" s="649">
        <v>6.767</v>
      </c>
      <c r="J2221" s="649">
        <v>11.901</v>
      </c>
      <c r="K2221" s="649">
        <v>-0.998</v>
      </c>
      <c r="L2221" s="649">
        <v>-1.0</v>
      </c>
      <c r="M2221" s="649">
        <v>-1.0</v>
      </c>
      <c r="N2221" s="649">
        <v>-1.0</v>
      </c>
      <c r="O2221" s="649">
        <v>-1.0</v>
      </c>
      <c r="P2221" s="649">
        <v>-1.0</v>
      </c>
      <c r="Q2221" s="649">
        <v>1.0</v>
      </c>
      <c r="R2221" s="649">
        <v>1.0</v>
      </c>
      <c r="S2221" s="649">
        <v>-1.0</v>
      </c>
      <c r="T2221" s="649">
        <v>12.014</v>
      </c>
      <c r="U2221" s="649">
        <v>12.107</v>
      </c>
      <c r="V2221" s="649">
        <v>11.992</v>
      </c>
    </row>
    <row r="2222">
      <c r="A2222" s="649">
        <v>4993.0</v>
      </c>
      <c r="B2222" s="649">
        <v>0.0</v>
      </c>
      <c r="C2222" s="649">
        <v>10.537</v>
      </c>
      <c r="D2222" s="649">
        <v>4.149</v>
      </c>
      <c r="E2222" s="649">
        <v>15.2</v>
      </c>
      <c r="F2222" s="649">
        <v>11.2</v>
      </c>
      <c r="G2222" s="649">
        <v>1.922</v>
      </c>
      <c r="H2222" s="649">
        <v>2.01</v>
      </c>
      <c r="I2222" s="649">
        <v>6.788</v>
      </c>
      <c r="J2222" s="649">
        <v>12.103</v>
      </c>
      <c r="K2222" s="649">
        <v>-0.998</v>
      </c>
      <c r="L2222" s="649">
        <v>-1.0</v>
      </c>
      <c r="M2222" s="649">
        <v>-1.0</v>
      </c>
      <c r="N2222" s="649">
        <v>-1.0</v>
      </c>
      <c r="O2222" s="649">
        <v>-1.0</v>
      </c>
      <c r="P2222" s="649">
        <v>-1.0</v>
      </c>
      <c r="Q2222" s="649">
        <v>1.0</v>
      </c>
      <c r="R2222" s="649">
        <v>1.0</v>
      </c>
      <c r="S2222" s="649">
        <v>-1.0</v>
      </c>
      <c r="T2222" s="649">
        <v>12.2</v>
      </c>
      <c r="U2222" s="649">
        <v>12.301</v>
      </c>
      <c r="V2222" s="649">
        <v>12.247</v>
      </c>
    </row>
    <row r="2223">
      <c r="A2223" s="649">
        <v>4994.0</v>
      </c>
      <c r="B2223" s="649">
        <v>0.0</v>
      </c>
      <c r="C2223" s="649">
        <v>10.537</v>
      </c>
      <c r="D2223" s="649">
        <v>4.149</v>
      </c>
      <c r="E2223" s="649">
        <v>15.2</v>
      </c>
      <c r="F2223" s="649">
        <v>11.2</v>
      </c>
      <c r="G2223" s="649">
        <v>1.858</v>
      </c>
      <c r="H2223" s="649">
        <v>2.01</v>
      </c>
      <c r="I2223" s="649">
        <v>6.792</v>
      </c>
      <c r="J2223" s="649">
        <v>11.85</v>
      </c>
      <c r="K2223" s="649">
        <v>-0.998</v>
      </c>
      <c r="L2223" s="649">
        <v>-1.0</v>
      </c>
      <c r="M2223" s="649">
        <v>-1.0</v>
      </c>
      <c r="N2223" s="649">
        <v>-1.0</v>
      </c>
      <c r="O2223" s="649">
        <v>-1.0</v>
      </c>
      <c r="P2223" s="649">
        <v>-1.0</v>
      </c>
      <c r="Q2223" s="649">
        <v>1.0</v>
      </c>
      <c r="R2223" s="649">
        <v>1.0</v>
      </c>
      <c r="S2223" s="649">
        <v>-1.0</v>
      </c>
      <c r="T2223" s="649">
        <v>11.928</v>
      </c>
      <c r="U2223" s="649">
        <v>12.012</v>
      </c>
      <c r="V2223" s="649">
        <v>11.969</v>
      </c>
    </row>
    <row r="2224">
      <c r="A2224" s="649">
        <v>4995.0</v>
      </c>
      <c r="B2224" s="649">
        <v>0.0</v>
      </c>
      <c r="C2224" s="649">
        <v>10.537</v>
      </c>
      <c r="D2224" s="649">
        <v>4.149</v>
      </c>
      <c r="E2224" s="649">
        <v>15.2</v>
      </c>
      <c r="F2224" s="649">
        <v>11.2</v>
      </c>
      <c r="G2224" s="649">
        <v>1.937</v>
      </c>
      <c r="H2224" s="649">
        <v>2.01</v>
      </c>
      <c r="I2224" s="649">
        <v>6.798</v>
      </c>
      <c r="J2224" s="649">
        <v>12.643</v>
      </c>
      <c r="K2224" s="649">
        <v>-0.998</v>
      </c>
      <c r="L2224" s="649">
        <v>-1.0</v>
      </c>
      <c r="M2224" s="649">
        <v>-1.0</v>
      </c>
      <c r="N2224" s="649">
        <v>-1.0</v>
      </c>
      <c r="O2224" s="649">
        <v>-1.0</v>
      </c>
      <c r="P2224" s="649">
        <v>-1.0</v>
      </c>
      <c r="Q2224" s="649">
        <v>1.0</v>
      </c>
      <c r="R2224" s="649">
        <v>1.0</v>
      </c>
      <c r="S2224" s="649">
        <v>-1.0</v>
      </c>
      <c r="T2224" s="649">
        <v>12.735</v>
      </c>
      <c r="U2224" s="649">
        <v>12.834</v>
      </c>
      <c r="V2224" s="649">
        <v>12.726</v>
      </c>
    </row>
    <row r="2225">
      <c r="A2225" s="649">
        <v>4996.0</v>
      </c>
      <c r="B2225" s="649">
        <v>0.0</v>
      </c>
      <c r="C2225" s="649">
        <v>10.537</v>
      </c>
      <c r="D2225" s="649">
        <v>4.149</v>
      </c>
      <c r="E2225" s="649">
        <v>15.2</v>
      </c>
      <c r="F2225" s="649">
        <v>11.2</v>
      </c>
      <c r="G2225" s="649">
        <v>1.819</v>
      </c>
      <c r="H2225" s="649">
        <v>2.01</v>
      </c>
      <c r="I2225" s="649">
        <v>6.808</v>
      </c>
      <c r="J2225" s="649">
        <v>12.031</v>
      </c>
      <c r="K2225" s="649">
        <v>-0.998</v>
      </c>
      <c r="L2225" s="649">
        <v>-1.0</v>
      </c>
      <c r="M2225" s="649">
        <v>-1.0</v>
      </c>
      <c r="N2225" s="649">
        <v>-1.0</v>
      </c>
      <c r="O2225" s="649">
        <v>-1.0</v>
      </c>
      <c r="P2225" s="649">
        <v>-1.0</v>
      </c>
      <c r="Q2225" s="649">
        <v>1.0</v>
      </c>
      <c r="R2225" s="649">
        <v>1.0</v>
      </c>
      <c r="S2225" s="649">
        <v>-1.0</v>
      </c>
      <c r="T2225" s="649">
        <v>12.127</v>
      </c>
      <c r="U2225" s="649">
        <v>12.225</v>
      </c>
      <c r="V2225" s="649">
        <v>12.087</v>
      </c>
    </row>
    <row r="2226">
      <c r="A2226" s="649">
        <v>4997.0</v>
      </c>
      <c r="B2226" s="649">
        <v>0.0</v>
      </c>
      <c r="C2226" s="649">
        <v>10.537</v>
      </c>
      <c r="D2226" s="649">
        <v>4.149</v>
      </c>
      <c r="E2226" s="649">
        <v>15.2</v>
      </c>
      <c r="F2226" s="649">
        <v>11.2</v>
      </c>
      <c r="G2226" s="649">
        <v>1.953</v>
      </c>
      <c r="H2226" s="649">
        <v>2.01</v>
      </c>
      <c r="I2226" s="649">
        <v>6.793</v>
      </c>
      <c r="J2226" s="649">
        <v>12.747</v>
      </c>
      <c r="K2226" s="649">
        <v>-0.998</v>
      </c>
      <c r="L2226" s="649">
        <v>-1.0</v>
      </c>
      <c r="M2226" s="649">
        <v>-1.0</v>
      </c>
      <c r="N2226" s="649">
        <v>-1.0</v>
      </c>
      <c r="O2226" s="649">
        <v>-1.0</v>
      </c>
      <c r="P2226" s="649">
        <v>-1.0</v>
      </c>
      <c r="Q2226" s="649">
        <v>1.0</v>
      </c>
      <c r="R2226" s="649">
        <v>1.0</v>
      </c>
      <c r="S2226" s="649">
        <v>-1.0</v>
      </c>
      <c r="T2226" s="649">
        <v>12.808</v>
      </c>
      <c r="U2226" s="649">
        <v>12.913</v>
      </c>
      <c r="V2226" s="649">
        <v>12.834</v>
      </c>
    </row>
    <row r="2227">
      <c r="A2227" s="649">
        <v>4998.0</v>
      </c>
      <c r="B2227" s="649">
        <v>0.0</v>
      </c>
      <c r="C2227" s="649">
        <v>10.537</v>
      </c>
      <c r="D2227" s="649">
        <v>4.149</v>
      </c>
      <c r="E2227" s="649">
        <v>15.2</v>
      </c>
      <c r="F2227" s="649">
        <v>11.2</v>
      </c>
      <c r="G2227" s="649">
        <v>1.814</v>
      </c>
      <c r="H2227" s="649">
        <v>2.01</v>
      </c>
      <c r="I2227" s="649">
        <v>6.778</v>
      </c>
      <c r="J2227" s="649">
        <v>11.771</v>
      </c>
      <c r="K2227" s="649">
        <v>-0.998</v>
      </c>
      <c r="L2227" s="649">
        <v>-1.0</v>
      </c>
      <c r="M2227" s="649">
        <v>-1.0</v>
      </c>
      <c r="N2227" s="649">
        <v>-1.0</v>
      </c>
      <c r="O2227" s="649">
        <v>-1.0</v>
      </c>
      <c r="P2227" s="649">
        <v>-1.0</v>
      </c>
      <c r="Q2227" s="649">
        <v>1.0</v>
      </c>
      <c r="R2227" s="649">
        <v>1.0</v>
      </c>
      <c r="S2227" s="649">
        <v>-1.0</v>
      </c>
      <c r="T2227" s="649">
        <v>11.844</v>
      </c>
      <c r="U2227" s="649">
        <v>11.942</v>
      </c>
      <c r="V2227" s="649">
        <v>11.855</v>
      </c>
    </row>
    <row r="2228">
      <c r="A2228" s="649">
        <v>4999.0</v>
      </c>
      <c r="B2228" s="649">
        <v>0.0</v>
      </c>
      <c r="C2228" s="649">
        <v>10.537</v>
      </c>
      <c r="D2228" s="649">
        <v>4.149</v>
      </c>
      <c r="E2228" s="649">
        <v>15.2</v>
      </c>
      <c r="F2228" s="649">
        <v>11.2</v>
      </c>
      <c r="G2228" s="649">
        <v>1.814</v>
      </c>
      <c r="H2228" s="649">
        <v>2.01</v>
      </c>
      <c r="I2228" s="649">
        <v>6.784</v>
      </c>
      <c r="J2228" s="649">
        <v>11.131</v>
      </c>
      <c r="K2228" s="649">
        <v>-0.998</v>
      </c>
      <c r="L2228" s="649">
        <v>-1.0</v>
      </c>
      <c r="M2228" s="649">
        <v>-1.0</v>
      </c>
      <c r="N2228" s="649">
        <v>-1.0</v>
      </c>
      <c r="O2228" s="649">
        <v>-1.0</v>
      </c>
      <c r="P2228" s="649">
        <v>-1.0</v>
      </c>
      <c r="Q2228" s="649">
        <v>1.0</v>
      </c>
      <c r="R2228" s="649">
        <v>1.0</v>
      </c>
      <c r="S2228" s="649">
        <v>-1.0</v>
      </c>
      <c r="T2228" s="649">
        <v>11.242</v>
      </c>
      <c r="U2228" s="649">
        <v>11.336</v>
      </c>
      <c r="V2228" s="649">
        <v>11.313</v>
      </c>
    </row>
    <row r="2229">
      <c r="A2229" s="649">
        <v>5000.0</v>
      </c>
      <c r="B2229" s="649">
        <v>0.0</v>
      </c>
      <c r="C2229" s="649">
        <v>10.537</v>
      </c>
      <c r="D2229" s="649">
        <v>4.149</v>
      </c>
      <c r="E2229" s="649">
        <v>15.2</v>
      </c>
      <c r="F2229" s="649">
        <v>11.2</v>
      </c>
      <c r="G2229" s="649">
        <v>1.788</v>
      </c>
      <c r="H2229" s="649">
        <v>2.01</v>
      </c>
      <c r="I2229" s="649">
        <v>6.836</v>
      </c>
      <c r="J2229" s="649">
        <v>12.047</v>
      </c>
      <c r="K2229" s="649">
        <v>-0.998</v>
      </c>
      <c r="L2229" s="649">
        <v>-1.0</v>
      </c>
      <c r="M2229" s="649">
        <v>-1.0</v>
      </c>
      <c r="N2229" s="649">
        <v>-1.0</v>
      </c>
      <c r="O2229" s="649">
        <v>-1.0</v>
      </c>
      <c r="P2229" s="649">
        <v>-1.0</v>
      </c>
      <c r="Q2229" s="649">
        <v>1.0</v>
      </c>
      <c r="R2229" s="649">
        <v>1.0</v>
      </c>
      <c r="S2229" s="649">
        <v>-1.0</v>
      </c>
      <c r="T2229" s="649">
        <v>12.101</v>
      </c>
      <c r="U2229" s="649">
        <v>12.203</v>
      </c>
      <c r="V2229" s="649">
        <v>12.077</v>
      </c>
    </row>
    <row r="2230">
      <c r="A2230" s="649">
        <v>5001.0</v>
      </c>
      <c r="B2230" s="649">
        <v>0.0</v>
      </c>
      <c r="C2230" s="649">
        <v>10.537</v>
      </c>
      <c r="D2230" s="649">
        <v>4.149</v>
      </c>
      <c r="E2230" s="649">
        <v>15.2</v>
      </c>
      <c r="F2230" s="649">
        <v>11.2</v>
      </c>
      <c r="G2230" s="649">
        <v>1.864</v>
      </c>
      <c r="H2230" s="649">
        <v>2.01</v>
      </c>
      <c r="I2230" s="649">
        <v>6.85</v>
      </c>
      <c r="J2230" s="649">
        <v>8.504</v>
      </c>
      <c r="K2230" s="649">
        <v>-0.998</v>
      </c>
      <c r="L2230" s="649">
        <v>-1.0</v>
      </c>
      <c r="M2230" s="649">
        <v>-1.0</v>
      </c>
      <c r="N2230" s="649">
        <v>-1.0</v>
      </c>
      <c r="O2230" s="649">
        <v>-1.0</v>
      </c>
      <c r="P2230" s="649">
        <v>-1.0</v>
      </c>
      <c r="Q2230" s="649">
        <v>1.0</v>
      </c>
      <c r="R2230" s="649">
        <v>1.0</v>
      </c>
      <c r="S2230" s="649">
        <v>-1.0</v>
      </c>
      <c r="T2230" s="649">
        <v>8.684</v>
      </c>
      <c r="U2230" s="649">
        <v>8.753</v>
      </c>
      <c r="V2230" s="649">
        <v>9.15</v>
      </c>
    </row>
    <row r="2231">
      <c r="A2231" s="649">
        <v>5002.0</v>
      </c>
      <c r="B2231" s="649">
        <v>0.0</v>
      </c>
      <c r="C2231" s="649">
        <v>10.537</v>
      </c>
      <c r="D2231" s="649">
        <v>4.149</v>
      </c>
      <c r="E2231" s="649">
        <v>15.2</v>
      </c>
      <c r="F2231" s="649">
        <v>11.2</v>
      </c>
      <c r="G2231" s="649">
        <v>2.115</v>
      </c>
      <c r="H2231" s="649">
        <v>2.01</v>
      </c>
      <c r="I2231" s="649">
        <v>6.766</v>
      </c>
      <c r="J2231" s="649">
        <v>13.779</v>
      </c>
      <c r="K2231" s="649">
        <v>-0.998</v>
      </c>
      <c r="L2231" s="649">
        <v>-1.0</v>
      </c>
      <c r="M2231" s="649">
        <v>-1.0</v>
      </c>
      <c r="N2231" s="649">
        <v>-1.0</v>
      </c>
      <c r="O2231" s="649">
        <v>-1.0</v>
      </c>
      <c r="P2231" s="649">
        <v>-1.0</v>
      </c>
      <c r="Q2231" s="649">
        <v>1.0</v>
      </c>
      <c r="R2231" s="649">
        <v>1.0</v>
      </c>
      <c r="S2231" s="649">
        <v>-1.0</v>
      </c>
      <c r="T2231" s="649">
        <v>13.87</v>
      </c>
      <c r="U2231" s="649">
        <v>13.992</v>
      </c>
      <c r="V2231" s="649">
        <v>13.864</v>
      </c>
    </row>
    <row r="2232">
      <c r="A2232" s="649">
        <v>5003.0</v>
      </c>
      <c r="B2232" s="649">
        <v>0.0</v>
      </c>
      <c r="C2232" s="649">
        <v>10.537</v>
      </c>
      <c r="D2232" s="649">
        <v>4.149</v>
      </c>
      <c r="E2232" s="649">
        <v>15.2</v>
      </c>
      <c r="F2232" s="649">
        <v>11.2</v>
      </c>
      <c r="G2232" s="649">
        <v>2.257</v>
      </c>
      <c r="H2232" s="649">
        <v>2.01</v>
      </c>
      <c r="I2232" s="649">
        <v>6.639</v>
      </c>
      <c r="J2232" s="649">
        <v>13.313</v>
      </c>
      <c r="K2232" s="649">
        <v>-0.998</v>
      </c>
      <c r="L2232" s="649">
        <v>-1.0</v>
      </c>
      <c r="M2232" s="649">
        <v>-1.0</v>
      </c>
      <c r="N2232" s="649">
        <v>-1.0</v>
      </c>
      <c r="O2232" s="649">
        <v>-1.0</v>
      </c>
      <c r="P2232" s="649">
        <v>-1.0</v>
      </c>
      <c r="Q2232" s="649">
        <v>1.0</v>
      </c>
      <c r="R2232" s="649">
        <v>1.0</v>
      </c>
      <c r="S2232" s="649">
        <v>-1.0</v>
      </c>
      <c r="T2232" s="649">
        <v>13.475</v>
      </c>
      <c r="U2232" s="649">
        <v>13.587</v>
      </c>
      <c r="V2232" s="649">
        <v>13.581</v>
      </c>
    </row>
    <row r="2233">
      <c r="A2233" s="649">
        <v>5004.0</v>
      </c>
      <c r="B2233" s="649">
        <v>0.0</v>
      </c>
      <c r="C2233" s="649">
        <v>10.537</v>
      </c>
      <c r="D2233" s="649">
        <v>4.149</v>
      </c>
      <c r="E2233" s="649">
        <v>15.2</v>
      </c>
      <c r="F2233" s="649">
        <v>11.2</v>
      </c>
      <c r="G2233" s="649">
        <v>1.887</v>
      </c>
      <c r="H2233" s="649">
        <v>2.01</v>
      </c>
      <c r="I2233" s="649">
        <v>6.67</v>
      </c>
      <c r="J2233" s="649">
        <v>10.894</v>
      </c>
      <c r="K2233" s="649">
        <v>-0.998</v>
      </c>
      <c r="L2233" s="649">
        <v>-1.0</v>
      </c>
      <c r="M2233" s="649">
        <v>-1.0</v>
      </c>
      <c r="N2233" s="649">
        <v>-1.0</v>
      </c>
      <c r="O2233" s="649">
        <v>-1.0</v>
      </c>
      <c r="P2233" s="649">
        <v>-1.0</v>
      </c>
      <c r="Q2233" s="649">
        <v>1.0</v>
      </c>
      <c r="R2233" s="649">
        <v>1.0</v>
      </c>
      <c r="S2233" s="649">
        <v>-1.0</v>
      </c>
      <c r="T2233" s="649">
        <v>11.003</v>
      </c>
      <c r="U2233" s="649">
        <v>11.091</v>
      </c>
      <c r="V2233" s="649">
        <v>11.163</v>
      </c>
    </row>
    <row r="2234">
      <c r="A2234" s="649">
        <v>5006.0</v>
      </c>
      <c r="B2234" s="649">
        <v>0.0</v>
      </c>
      <c r="C2234" s="649">
        <v>10.537</v>
      </c>
      <c r="D2234" s="649">
        <v>4.149</v>
      </c>
      <c r="E2234" s="649">
        <v>15.2</v>
      </c>
      <c r="F2234" s="649">
        <v>11.2</v>
      </c>
      <c r="G2234" s="649">
        <v>1.249</v>
      </c>
      <c r="H2234" s="649">
        <v>2.01</v>
      </c>
      <c r="I2234" s="649">
        <v>4.848</v>
      </c>
      <c r="J2234" s="649">
        <v>5.276</v>
      </c>
      <c r="K2234" s="649">
        <v>-0.998</v>
      </c>
      <c r="L2234" s="649">
        <v>-1.0</v>
      </c>
      <c r="M2234" s="649">
        <v>-1.0</v>
      </c>
      <c r="N2234" s="649">
        <v>-1.0</v>
      </c>
      <c r="O2234" s="649">
        <v>-1.0</v>
      </c>
      <c r="P2234" s="649">
        <v>-1.0</v>
      </c>
      <c r="Q2234" s="649">
        <v>1.0</v>
      </c>
      <c r="R2234" s="649">
        <v>1.0</v>
      </c>
      <c r="S2234" s="649">
        <v>-1.0</v>
      </c>
      <c r="T2234" s="649">
        <v>5.382</v>
      </c>
      <c r="U2234" s="649">
        <v>5.372</v>
      </c>
      <c r="V2234" s="649">
        <v>5.45</v>
      </c>
    </row>
    <row r="2235">
      <c r="A2235" s="649">
        <v>5007.0</v>
      </c>
      <c r="B2235" s="649">
        <v>0.0</v>
      </c>
      <c r="C2235" s="649">
        <v>10.537</v>
      </c>
      <c r="D2235" s="649">
        <v>4.149</v>
      </c>
      <c r="E2235" s="649">
        <v>15.2</v>
      </c>
      <c r="F2235" s="649">
        <v>11.2</v>
      </c>
      <c r="G2235" s="649">
        <v>1.259</v>
      </c>
      <c r="H2235" s="649">
        <v>2.01</v>
      </c>
      <c r="I2235" s="649">
        <v>3.945</v>
      </c>
      <c r="J2235" s="649">
        <v>4.566</v>
      </c>
      <c r="K2235" s="649">
        <v>-0.998</v>
      </c>
      <c r="L2235" s="649">
        <v>-1.0</v>
      </c>
      <c r="M2235" s="649">
        <v>-1.0</v>
      </c>
      <c r="N2235" s="649">
        <v>-1.0</v>
      </c>
      <c r="O2235" s="649">
        <v>-1.0</v>
      </c>
      <c r="P2235" s="649">
        <v>-1.0</v>
      </c>
      <c r="Q2235" s="649">
        <v>1.0</v>
      </c>
      <c r="R2235" s="649">
        <v>1.0</v>
      </c>
      <c r="S2235" s="649">
        <v>-1.0</v>
      </c>
      <c r="T2235" s="649">
        <v>4.641</v>
      </c>
      <c r="U2235" s="649">
        <v>4.63</v>
      </c>
      <c r="V2235" s="649">
        <v>4.675</v>
      </c>
    </row>
    <row r="2236">
      <c r="A2236" s="649">
        <v>5008.0</v>
      </c>
      <c r="B2236" s="649">
        <v>0.0</v>
      </c>
      <c r="C2236" s="649">
        <v>10.537</v>
      </c>
      <c r="D2236" s="649">
        <v>4.149</v>
      </c>
      <c r="E2236" s="649">
        <v>15.2</v>
      </c>
      <c r="F2236" s="649">
        <v>11.2</v>
      </c>
      <c r="G2236" s="649">
        <v>0.591</v>
      </c>
      <c r="H2236" s="649">
        <v>2.01</v>
      </c>
      <c r="I2236" s="649">
        <v>3.99</v>
      </c>
      <c r="J2236" s="649">
        <v>2.36</v>
      </c>
      <c r="K2236" s="649">
        <v>-0.998</v>
      </c>
      <c r="L2236" s="649">
        <v>-1.0</v>
      </c>
      <c r="M2236" s="649">
        <v>-1.0</v>
      </c>
      <c r="N2236" s="649">
        <v>-1.0</v>
      </c>
      <c r="O2236" s="649">
        <v>-1.0</v>
      </c>
      <c r="P2236" s="649">
        <v>-1.0</v>
      </c>
      <c r="Q2236" s="649">
        <v>1.0</v>
      </c>
      <c r="R2236" s="649">
        <v>1.0</v>
      </c>
      <c r="S2236" s="649">
        <v>-1.0</v>
      </c>
      <c r="T2236" s="649">
        <v>2.376</v>
      </c>
      <c r="U2236" s="649">
        <v>2.372</v>
      </c>
      <c r="V2236" s="649">
        <v>2.36</v>
      </c>
    </row>
    <row r="2237">
      <c r="A2237" s="649">
        <v>5009.0</v>
      </c>
      <c r="B2237" s="649">
        <v>0.0</v>
      </c>
      <c r="C2237" s="649">
        <v>10.537</v>
      </c>
      <c r="D2237" s="649">
        <v>4.149</v>
      </c>
      <c r="E2237" s="649">
        <v>15.2</v>
      </c>
      <c r="F2237" s="649">
        <v>11.2</v>
      </c>
      <c r="G2237" s="649">
        <v>1.179</v>
      </c>
      <c r="H2237" s="649">
        <v>2.01</v>
      </c>
      <c r="I2237" s="649">
        <v>6.386</v>
      </c>
      <c r="J2237" s="649">
        <v>6.344</v>
      </c>
      <c r="K2237" s="649">
        <v>-0.998</v>
      </c>
      <c r="L2237" s="649">
        <v>-1.0</v>
      </c>
      <c r="M2237" s="649">
        <v>-1.0</v>
      </c>
      <c r="N2237" s="649">
        <v>-1.0</v>
      </c>
      <c r="O2237" s="649">
        <v>2.0</v>
      </c>
      <c r="P2237" s="649">
        <v>-1.0</v>
      </c>
      <c r="Q2237" s="649">
        <v>-1.0</v>
      </c>
      <c r="R2237" s="649">
        <v>1.0</v>
      </c>
      <c r="S2237" s="649">
        <v>-1.0</v>
      </c>
      <c r="T2237" s="649">
        <v>6.473</v>
      </c>
      <c r="U2237" s="649">
        <v>6.461</v>
      </c>
      <c r="V2237" s="649">
        <v>6.549</v>
      </c>
    </row>
    <row r="2238">
      <c r="A2238" s="649">
        <v>5011.0</v>
      </c>
      <c r="B2238" s="649">
        <v>0.0</v>
      </c>
      <c r="C2238" s="649">
        <v>10.537</v>
      </c>
      <c r="D2238" s="649">
        <v>4.149</v>
      </c>
      <c r="E2238" s="649">
        <v>15.2</v>
      </c>
      <c r="F2238" s="649">
        <v>11.2</v>
      </c>
      <c r="G2238" s="649">
        <v>0.871</v>
      </c>
      <c r="H2238" s="649">
        <v>2.01</v>
      </c>
      <c r="I2238" s="649">
        <v>6.882</v>
      </c>
      <c r="J2238" s="649">
        <v>5.995</v>
      </c>
      <c r="K2238" s="649">
        <v>-0.998</v>
      </c>
      <c r="L2238" s="649">
        <v>-1.0</v>
      </c>
      <c r="M2238" s="649">
        <v>-1.0</v>
      </c>
      <c r="N2238" s="649">
        <v>-1.0</v>
      </c>
      <c r="O2238" s="649">
        <v>-1.0</v>
      </c>
      <c r="P2238" s="649">
        <v>-1.0</v>
      </c>
      <c r="Q2238" s="649">
        <v>5.0</v>
      </c>
      <c r="R2238" s="649">
        <v>1.0</v>
      </c>
      <c r="S2238" s="649">
        <v>-1.0</v>
      </c>
      <c r="T2238" s="649">
        <v>6.082</v>
      </c>
      <c r="U2238" s="649">
        <v>6.071</v>
      </c>
      <c r="V2238" s="649">
        <v>5.995</v>
      </c>
    </row>
    <row r="2239">
      <c r="A2239" s="649">
        <v>5012.0</v>
      </c>
      <c r="B2239" s="649">
        <v>0.0</v>
      </c>
      <c r="C2239" s="649">
        <v>10.538</v>
      </c>
      <c r="D2239" s="649">
        <v>4.149</v>
      </c>
      <c r="E2239" s="649">
        <v>15.2</v>
      </c>
      <c r="F2239" s="649">
        <v>11.2</v>
      </c>
      <c r="G2239" s="649">
        <v>1.755</v>
      </c>
      <c r="H2239" s="649">
        <v>1.01</v>
      </c>
      <c r="I2239" s="649">
        <v>12.876</v>
      </c>
      <c r="J2239" s="649">
        <v>20.674</v>
      </c>
      <c r="K2239" s="649">
        <v>-0.998</v>
      </c>
      <c r="L2239" s="649">
        <v>-1.0</v>
      </c>
      <c r="M2239" s="649">
        <v>-1.0</v>
      </c>
      <c r="N2239" s="649">
        <v>-1.0</v>
      </c>
      <c r="O2239" s="649">
        <v>-1.0</v>
      </c>
      <c r="P2239" s="649">
        <v>-1.0</v>
      </c>
      <c r="Q2239" s="649">
        <v>1.0</v>
      </c>
      <c r="R2239" s="649">
        <v>1.0</v>
      </c>
      <c r="S2239" s="649">
        <v>-1.0</v>
      </c>
      <c r="T2239" s="649">
        <v>20.926</v>
      </c>
      <c r="U2239" s="649">
        <v>20.895</v>
      </c>
      <c r="V2239" s="649">
        <v>20.838</v>
      </c>
    </row>
    <row r="2240">
      <c r="A2240" s="649">
        <v>5013.0</v>
      </c>
      <c r="B2240" s="649">
        <v>0.0</v>
      </c>
      <c r="C2240" s="649">
        <v>10.537</v>
      </c>
      <c r="D2240" s="649">
        <v>4.149</v>
      </c>
      <c r="E2240" s="649">
        <v>15.2</v>
      </c>
      <c r="F2240" s="649">
        <v>11.2</v>
      </c>
      <c r="G2240" s="649">
        <v>1.788</v>
      </c>
      <c r="H2240" s="649">
        <v>1.01</v>
      </c>
      <c r="I2240" s="649">
        <v>12.786</v>
      </c>
      <c r="J2240" s="649">
        <v>20.196</v>
      </c>
      <c r="K2240" s="649">
        <v>-0.998</v>
      </c>
      <c r="L2240" s="649">
        <v>-1.0</v>
      </c>
      <c r="M2240" s="649">
        <v>-1.0</v>
      </c>
      <c r="N2240" s="649">
        <v>-1.0</v>
      </c>
      <c r="O2240" s="649">
        <v>-1.0</v>
      </c>
      <c r="P2240" s="649">
        <v>-1.0</v>
      </c>
      <c r="Q2240" s="649">
        <v>1.0</v>
      </c>
      <c r="R2240" s="649">
        <v>1.0</v>
      </c>
      <c r="S2240" s="649">
        <v>-1.0</v>
      </c>
      <c r="T2240" s="649">
        <v>20.446</v>
      </c>
      <c r="U2240" s="649">
        <v>20.417</v>
      </c>
      <c r="V2240" s="649">
        <v>20.422</v>
      </c>
    </row>
    <row r="2241">
      <c r="A2241" s="649">
        <v>5014.0</v>
      </c>
      <c r="B2241" s="649">
        <v>0.0</v>
      </c>
      <c r="C2241" s="649">
        <v>10.537</v>
      </c>
      <c r="D2241" s="649">
        <v>4.149</v>
      </c>
      <c r="E2241" s="649">
        <v>15.2</v>
      </c>
      <c r="F2241" s="649">
        <v>11.2</v>
      </c>
      <c r="G2241" s="649">
        <v>1.866</v>
      </c>
      <c r="H2241" s="649">
        <v>1.01</v>
      </c>
      <c r="I2241" s="649">
        <v>12.835</v>
      </c>
      <c r="J2241" s="649">
        <v>20.658</v>
      </c>
      <c r="K2241" s="649">
        <v>-0.998</v>
      </c>
      <c r="L2241" s="649">
        <v>-1.0</v>
      </c>
      <c r="M2241" s="649">
        <v>-1.0</v>
      </c>
      <c r="N2241" s="649">
        <v>-1.0</v>
      </c>
      <c r="O2241" s="649">
        <v>-1.0</v>
      </c>
      <c r="P2241" s="649">
        <v>-1.0</v>
      </c>
      <c r="Q2241" s="649">
        <v>1.0</v>
      </c>
      <c r="R2241" s="649">
        <v>1.0</v>
      </c>
      <c r="S2241" s="649">
        <v>-1.0</v>
      </c>
      <c r="T2241" s="649">
        <v>20.968</v>
      </c>
      <c r="U2241" s="649">
        <v>20.934</v>
      </c>
      <c r="V2241" s="649">
        <v>20.936</v>
      </c>
    </row>
    <row r="2242">
      <c r="A2242" s="649">
        <v>5015.0</v>
      </c>
      <c r="B2242" s="649">
        <v>0.0</v>
      </c>
      <c r="C2242" s="649">
        <v>10.537</v>
      </c>
      <c r="D2242" s="649">
        <v>4.149</v>
      </c>
      <c r="E2242" s="649">
        <v>15.2</v>
      </c>
      <c r="F2242" s="649">
        <v>11.2</v>
      </c>
      <c r="G2242" s="649">
        <v>1.863</v>
      </c>
      <c r="H2242" s="649">
        <v>1.01</v>
      </c>
      <c r="I2242" s="649">
        <v>13.088</v>
      </c>
      <c r="J2242" s="649">
        <v>22.028</v>
      </c>
      <c r="K2242" s="649">
        <v>-0.998</v>
      </c>
      <c r="L2242" s="649">
        <v>-1.0</v>
      </c>
      <c r="M2242" s="649">
        <v>-1.0</v>
      </c>
      <c r="N2242" s="649">
        <v>-1.0</v>
      </c>
      <c r="O2242" s="649">
        <v>-1.0</v>
      </c>
      <c r="P2242" s="649">
        <v>-1.0</v>
      </c>
      <c r="Q2242" s="649">
        <v>1.0</v>
      </c>
      <c r="R2242" s="649">
        <v>1.0</v>
      </c>
      <c r="S2242" s="649">
        <v>-1.0</v>
      </c>
      <c r="T2242" s="649">
        <v>22.285</v>
      </c>
      <c r="U2242" s="649">
        <v>22.24</v>
      </c>
      <c r="V2242" s="649">
        <v>22.224</v>
      </c>
    </row>
    <row r="2243">
      <c r="A2243" s="649">
        <v>5016.0</v>
      </c>
      <c r="B2243" s="649">
        <v>0.0</v>
      </c>
      <c r="C2243" s="649">
        <v>10.537</v>
      </c>
      <c r="D2243" s="649">
        <v>4.149</v>
      </c>
      <c r="E2243" s="649">
        <v>15.2</v>
      </c>
      <c r="F2243" s="649">
        <v>11.2</v>
      </c>
      <c r="G2243" s="649">
        <v>1.855</v>
      </c>
      <c r="H2243" s="649">
        <v>1.01</v>
      </c>
      <c r="I2243" s="649">
        <v>12.911</v>
      </c>
      <c r="J2243" s="649">
        <v>20.951</v>
      </c>
      <c r="K2243" s="649">
        <v>-0.998</v>
      </c>
      <c r="L2243" s="649">
        <v>-1.0</v>
      </c>
      <c r="M2243" s="649">
        <v>-1.0</v>
      </c>
      <c r="N2243" s="649">
        <v>-1.0</v>
      </c>
      <c r="O2243" s="649">
        <v>-1.0</v>
      </c>
      <c r="P2243" s="649">
        <v>-1.0</v>
      </c>
      <c r="Q2243" s="649">
        <v>1.0</v>
      </c>
      <c r="R2243" s="649">
        <v>1.0</v>
      </c>
      <c r="S2243" s="649">
        <v>-1.0</v>
      </c>
      <c r="T2243" s="649">
        <v>21.243</v>
      </c>
      <c r="U2243" s="649">
        <v>21.202</v>
      </c>
      <c r="V2243" s="649">
        <v>21.198</v>
      </c>
    </row>
    <row r="2244">
      <c r="A2244" s="649">
        <v>5017.0</v>
      </c>
      <c r="B2244" s="649">
        <v>0.0</v>
      </c>
      <c r="C2244" s="649">
        <v>10.538</v>
      </c>
      <c r="D2244" s="649">
        <v>4.149</v>
      </c>
      <c r="E2244" s="649">
        <v>15.2</v>
      </c>
      <c r="F2244" s="649">
        <v>11.2</v>
      </c>
      <c r="G2244" s="649">
        <v>1.838</v>
      </c>
      <c r="H2244" s="649">
        <v>1.01</v>
      </c>
      <c r="I2244" s="649">
        <v>12.896</v>
      </c>
      <c r="J2244" s="649">
        <v>21.831</v>
      </c>
      <c r="K2244" s="649">
        <v>-0.998</v>
      </c>
      <c r="L2244" s="649">
        <v>-1.0</v>
      </c>
      <c r="M2244" s="649">
        <v>-1.0</v>
      </c>
      <c r="N2244" s="649">
        <v>-1.0</v>
      </c>
      <c r="O2244" s="649">
        <v>-1.0</v>
      </c>
      <c r="P2244" s="649">
        <v>-1.0</v>
      </c>
      <c r="Q2244" s="649">
        <v>1.0</v>
      </c>
      <c r="R2244" s="649">
        <v>1.0</v>
      </c>
      <c r="S2244" s="649">
        <v>-1.0</v>
      </c>
      <c r="T2244" s="649">
        <v>22.09</v>
      </c>
      <c r="U2244" s="649">
        <v>22.054</v>
      </c>
      <c r="V2244" s="649">
        <v>21.986</v>
      </c>
    </row>
    <row r="2245">
      <c r="A2245" s="649">
        <v>5018.0</v>
      </c>
      <c r="B2245" s="649">
        <v>0.0</v>
      </c>
      <c r="C2245" s="649">
        <v>10.537</v>
      </c>
      <c r="D2245" s="649">
        <v>4.149</v>
      </c>
      <c r="E2245" s="649">
        <v>15.2</v>
      </c>
      <c r="F2245" s="649">
        <v>11.2</v>
      </c>
      <c r="G2245" s="649">
        <v>1.926</v>
      </c>
      <c r="H2245" s="649">
        <v>1.01</v>
      </c>
      <c r="I2245" s="649">
        <v>12.678</v>
      </c>
      <c r="J2245" s="649">
        <v>21.064</v>
      </c>
      <c r="K2245" s="649">
        <v>-0.998</v>
      </c>
      <c r="L2245" s="649">
        <v>-1.0</v>
      </c>
      <c r="M2245" s="649">
        <v>-1.0</v>
      </c>
      <c r="N2245" s="649">
        <v>-1.0</v>
      </c>
      <c r="O2245" s="649">
        <v>-1.0</v>
      </c>
      <c r="P2245" s="649">
        <v>-1.0</v>
      </c>
      <c r="Q2245" s="649">
        <v>1.0</v>
      </c>
      <c r="R2245" s="649">
        <v>1.0</v>
      </c>
      <c r="S2245" s="649">
        <v>-1.0</v>
      </c>
      <c r="T2245" s="649">
        <v>21.354</v>
      </c>
      <c r="U2245" s="649">
        <v>21.322</v>
      </c>
      <c r="V2245" s="649">
        <v>21.35</v>
      </c>
    </row>
    <row r="2246">
      <c r="A2246" s="649">
        <v>5019.0</v>
      </c>
      <c r="B2246" s="649">
        <v>0.0</v>
      </c>
      <c r="C2246" s="649">
        <v>10.537</v>
      </c>
      <c r="D2246" s="649">
        <v>4.149</v>
      </c>
      <c r="E2246" s="649">
        <v>15.2</v>
      </c>
      <c r="F2246" s="649">
        <v>11.2</v>
      </c>
      <c r="G2246" s="649">
        <v>1.84</v>
      </c>
      <c r="H2246" s="649">
        <v>1.01</v>
      </c>
      <c r="I2246" s="649">
        <v>12.805</v>
      </c>
      <c r="J2246" s="649">
        <v>20.976</v>
      </c>
      <c r="K2246" s="649">
        <v>-0.998</v>
      </c>
      <c r="L2246" s="649">
        <v>-1.0</v>
      </c>
      <c r="M2246" s="649">
        <v>-1.0</v>
      </c>
      <c r="N2246" s="649">
        <v>-1.0</v>
      </c>
      <c r="O2246" s="649">
        <v>-1.0</v>
      </c>
      <c r="P2246" s="649">
        <v>-1.0</v>
      </c>
      <c r="Q2246" s="649">
        <v>1.0</v>
      </c>
      <c r="R2246" s="649">
        <v>1.0</v>
      </c>
      <c r="S2246" s="649">
        <v>-1.0</v>
      </c>
      <c r="T2246" s="649">
        <v>21.266</v>
      </c>
      <c r="U2246" s="649">
        <v>21.233</v>
      </c>
      <c r="V2246" s="649">
        <v>21.199</v>
      </c>
    </row>
    <row r="2247">
      <c r="A2247" s="649">
        <v>5020.0</v>
      </c>
      <c r="B2247" s="649">
        <v>0.0</v>
      </c>
      <c r="C2247" s="649">
        <v>10.537</v>
      </c>
      <c r="D2247" s="649">
        <v>4.149</v>
      </c>
      <c r="E2247" s="649">
        <v>15.2</v>
      </c>
      <c r="F2247" s="649">
        <v>11.2</v>
      </c>
      <c r="G2247" s="649">
        <v>1.23</v>
      </c>
      <c r="H2247" s="649">
        <v>1.01</v>
      </c>
      <c r="I2247" s="649">
        <v>9.171</v>
      </c>
      <c r="J2247" s="649">
        <v>9.588</v>
      </c>
      <c r="K2247" s="649">
        <v>-0.998</v>
      </c>
      <c r="L2247" s="649">
        <v>-1.0</v>
      </c>
      <c r="M2247" s="649">
        <v>-1.0</v>
      </c>
      <c r="N2247" s="649">
        <v>-1.0</v>
      </c>
      <c r="O2247" s="649">
        <v>-1.0</v>
      </c>
      <c r="P2247" s="649">
        <v>-1.0</v>
      </c>
      <c r="Q2247" s="649">
        <v>1.0</v>
      </c>
      <c r="R2247" s="649">
        <v>1.0</v>
      </c>
      <c r="S2247" s="649">
        <v>-1.0</v>
      </c>
      <c r="T2247" s="649">
        <v>9.747</v>
      </c>
      <c r="U2247" s="649">
        <v>9.725</v>
      </c>
      <c r="V2247" s="649">
        <v>9.79</v>
      </c>
    </row>
    <row r="2248">
      <c r="A2248" s="649">
        <v>5021.0</v>
      </c>
      <c r="B2248" s="649">
        <v>0.0</v>
      </c>
      <c r="C2248" s="649">
        <v>10.537</v>
      </c>
      <c r="D2248" s="649">
        <v>4.149</v>
      </c>
      <c r="E2248" s="649">
        <v>15.2</v>
      </c>
      <c r="F2248" s="649">
        <v>11.2</v>
      </c>
      <c r="G2248" s="649">
        <v>1.867</v>
      </c>
      <c r="H2248" s="649">
        <v>1.01</v>
      </c>
      <c r="I2248" s="649">
        <v>5.724</v>
      </c>
      <c r="J2248" s="649">
        <v>9.174</v>
      </c>
      <c r="K2248" s="649">
        <v>-0.998</v>
      </c>
      <c r="L2248" s="649">
        <v>-1.0</v>
      </c>
      <c r="M2248" s="649">
        <v>-1.0</v>
      </c>
      <c r="N2248" s="649">
        <v>-1.0</v>
      </c>
      <c r="O2248" s="649">
        <v>-1.0</v>
      </c>
      <c r="P2248" s="649">
        <v>-1.0</v>
      </c>
      <c r="Q2248" s="649">
        <v>1.0</v>
      </c>
      <c r="R2248" s="649">
        <v>1.0</v>
      </c>
      <c r="S2248" s="649">
        <v>-1.0</v>
      </c>
      <c r="T2248" s="649">
        <v>9.381</v>
      </c>
      <c r="U2248" s="649">
        <v>9.362</v>
      </c>
      <c r="V2248" s="649">
        <v>9.462</v>
      </c>
    </row>
    <row r="2249">
      <c r="A2249" s="649">
        <v>5024.0</v>
      </c>
      <c r="B2249" s="649">
        <v>0.0</v>
      </c>
      <c r="C2249" s="649">
        <v>10.537</v>
      </c>
      <c r="D2249" s="649">
        <v>4.149</v>
      </c>
      <c r="E2249" s="649">
        <v>15.2</v>
      </c>
      <c r="F2249" s="649">
        <v>11.2</v>
      </c>
      <c r="G2249" s="649">
        <v>0.94</v>
      </c>
      <c r="H2249" s="649">
        <v>1.01</v>
      </c>
      <c r="I2249" s="649">
        <v>13.132</v>
      </c>
      <c r="J2249" s="649">
        <v>10.615</v>
      </c>
      <c r="K2249" s="649">
        <v>-0.998</v>
      </c>
      <c r="L2249" s="649">
        <v>-1.0</v>
      </c>
      <c r="M2249" s="649">
        <v>-1.0</v>
      </c>
      <c r="N2249" s="649">
        <v>-1.0</v>
      </c>
      <c r="O2249" s="649">
        <v>-1.0</v>
      </c>
      <c r="P2249" s="649">
        <v>-1.0</v>
      </c>
      <c r="Q2249" s="649">
        <v>3.0</v>
      </c>
      <c r="R2249" s="649">
        <v>1.0</v>
      </c>
      <c r="S2249" s="649">
        <v>-1.0</v>
      </c>
      <c r="T2249" s="649">
        <v>10.777</v>
      </c>
      <c r="U2249" s="649">
        <v>10.764</v>
      </c>
      <c r="V2249" s="649">
        <v>10.757</v>
      </c>
    </row>
    <row r="2250">
      <c r="A2250" s="649">
        <v>5025.0</v>
      </c>
      <c r="B2250" s="649">
        <v>0.0</v>
      </c>
      <c r="C2250" s="649">
        <v>10.538</v>
      </c>
      <c r="D2250" s="649">
        <v>4.149</v>
      </c>
      <c r="E2250" s="649">
        <v>15.2</v>
      </c>
      <c r="F2250" s="649">
        <v>11.2</v>
      </c>
      <c r="G2250" s="649">
        <v>1.804</v>
      </c>
      <c r="H2250" s="649">
        <v>26.98</v>
      </c>
      <c r="I2250" s="649">
        <v>13.079</v>
      </c>
      <c r="J2250" s="649">
        <v>21.205</v>
      </c>
      <c r="K2250" s="649">
        <v>-0.998</v>
      </c>
      <c r="L2250" s="649">
        <v>-1.0</v>
      </c>
      <c r="M2250" s="649">
        <v>-1.0</v>
      </c>
      <c r="N2250" s="649">
        <v>-1.0</v>
      </c>
      <c r="O2250" s="649">
        <v>-1.0</v>
      </c>
      <c r="P2250" s="649">
        <v>-1.0</v>
      </c>
      <c r="Q2250" s="649">
        <v>1.0</v>
      </c>
      <c r="R2250" s="649">
        <v>1.0</v>
      </c>
      <c r="S2250" s="649">
        <v>-1.0</v>
      </c>
      <c r="T2250" s="649">
        <v>21.451</v>
      </c>
      <c r="U2250" s="649">
        <v>21.427</v>
      </c>
      <c r="V2250" s="649">
        <v>21.405</v>
      </c>
    </row>
    <row r="2251">
      <c r="A2251" s="649">
        <v>5026.0</v>
      </c>
      <c r="B2251" s="649">
        <v>0.0</v>
      </c>
      <c r="C2251" s="649">
        <v>10.537</v>
      </c>
      <c r="D2251" s="649">
        <v>4.149</v>
      </c>
      <c r="E2251" s="649">
        <v>15.2</v>
      </c>
      <c r="F2251" s="649">
        <v>11.2</v>
      </c>
      <c r="G2251" s="649">
        <v>1.198</v>
      </c>
      <c r="H2251" s="649">
        <v>26.98</v>
      </c>
      <c r="I2251" s="649">
        <v>6.796</v>
      </c>
      <c r="J2251" s="649">
        <v>7.583</v>
      </c>
      <c r="K2251" s="649">
        <v>-0.998</v>
      </c>
      <c r="L2251" s="649">
        <v>-1.0</v>
      </c>
      <c r="M2251" s="649">
        <v>-1.0</v>
      </c>
      <c r="N2251" s="649">
        <v>-1.0</v>
      </c>
      <c r="O2251" s="649">
        <v>-1.0</v>
      </c>
      <c r="P2251" s="649">
        <v>-1.0</v>
      </c>
      <c r="Q2251" s="649">
        <v>1.0</v>
      </c>
      <c r="R2251" s="649">
        <v>1.0</v>
      </c>
      <c r="S2251" s="649">
        <v>-1.0</v>
      </c>
      <c r="T2251" s="649">
        <v>7.718</v>
      </c>
      <c r="U2251" s="649">
        <v>7.708</v>
      </c>
      <c r="V2251" s="649">
        <v>7.672</v>
      </c>
    </row>
    <row r="2252">
      <c r="A2252" s="649">
        <v>5028.0</v>
      </c>
      <c r="B2252" s="649">
        <v>0.0</v>
      </c>
      <c r="C2252" s="649">
        <v>10.537</v>
      </c>
      <c r="D2252" s="649">
        <v>4.149</v>
      </c>
      <c r="E2252" s="649">
        <v>15.2</v>
      </c>
      <c r="F2252" s="649">
        <v>11.2</v>
      </c>
      <c r="G2252" s="649">
        <v>1.196</v>
      </c>
      <c r="H2252" s="649">
        <v>26.98</v>
      </c>
      <c r="I2252" s="649">
        <v>6.872</v>
      </c>
      <c r="J2252" s="649">
        <v>7.507</v>
      </c>
      <c r="K2252" s="649">
        <v>-0.998</v>
      </c>
      <c r="L2252" s="649">
        <v>-1.0</v>
      </c>
      <c r="M2252" s="649">
        <v>-1.0</v>
      </c>
      <c r="N2252" s="649">
        <v>-1.0</v>
      </c>
      <c r="O2252" s="649">
        <v>-1.0</v>
      </c>
      <c r="P2252" s="649">
        <v>-1.0</v>
      </c>
      <c r="Q2252" s="649">
        <v>1.0</v>
      </c>
      <c r="R2252" s="649">
        <v>1.0</v>
      </c>
      <c r="S2252" s="649">
        <v>-1.0</v>
      </c>
      <c r="T2252" s="649">
        <v>7.626</v>
      </c>
      <c r="U2252" s="649">
        <v>7.612</v>
      </c>
      <c r="V2252" s="649">
        <v>7.619</v>
      </c>
    </row>
    <row r="2253">
      <c r="A2253" s="649">
        <v>5029.0</v>
      </c>
      <c r="B2253" s="649">
        <v>0.0</v>
      </c>
      <c r="C2253" s="649">
        <v>10.538</v>
      </c>
      <c r="D2253" s="649">
        <v>4.149</v>
      </c>
      <c r="E2253" s="649">
        <v>15.2</v>
      </c>
      <c r="F2253" s="649">
        <v>11.2</v>
      </c>
      <c r="G2253" s="649">
        <v>2.072</v>
      </c>
      <c r="H2253" s="649">
        <v>2.01</v>
      </c>
      <c r="I2253" s="649">
        <v>6.845</v>
      </c>
      <c r="J2253" s="649">
        <v>11.725</v>
      </c>
      <c r="K2253" s="649">
        <v>-0.998</v>
      </c>
      <c r="L2253" s="649">
        <v>-1.0</v>
      </c>
      <c r="M2253" s="649">
        <v>-1.0</v>
      </c>
      <c r="N2253" s="649">
        <v>-1.0</v>
      </c>
      <c r="O2253" s="649">
        <v>-1.0</v>
      </c>
      <c r="P2253" s="649">
        <v>-1.0</v>
      </c>
      <c r="Q2253" s="649">
        <v>1.0</v>
      </c>
      <c r="R2253" s="649">
        <v>1.0</v>
      </c>
      <c r="S2253" s="649">
        <v>-1.0</v>
      </c>
      <c r="T2253" s="649">
        <v>11.964</v>
      </c>
      <c r="U2253" s="649">
        <v>11.942</v>
      </c>
      <c r="V2253" s="649">
        <v>12.106</v>
      </c>
    </row>
    <row r="2254">
      <c r="A2254" s="649">
        <v>5030.0</v>
      </c>
      <c r="B2254" s="649">
        <v>0.0</v>
      </c>
      <c r="C2254" s="649">
        <v>10.537</v>
      </c>
      <c r="D2254" s="649">
        <v>4.149</v>
      </c>
      <c r="E2254" s="649">
        <v>15.2</v>
      </c>
      <c r="F2254" s="649">
        <v>11.2</v>
      </c>
      <c r="G2254" s="649">
        <v>1.938</v>
      </c>
      <c r="H2254" s="649">
        <v>2.01</v>
      </c>
      <c r="I2254" s="649">
        <v>6.814</v>
      </c>
      <c r="J2254" s="649">
        <v>12.902</v>
      </c>
      <c r="K2254" s="649">
        <v>-0.998</v>
      </c>
      <c r="L2254" s="649">
        <v>-1.0</v>
      </c>
      <c r="M2254" s="649">
        <v>-1.0</v>
      </c>
      <c r="N2254" s="649">
        <v>-1.0</v>
      </c>
      <c r="O2254" s="649">
        <v>-1.0</v>
      </c>
      <c r="P2254" s="649">
        <v>-1.0</v>
      </c>
      <c r="Q2254" s="649">
        <v>1.0</v>
      </c>
      <c r="R2254" s="649">
        <v>1.0</v>
      </c>
      <c r="S2254" s="649">
        <v>-1.0</v>
      </c>
      <c r="T2254" s="649">
        <v>13.092</v>
      </c>
      <c r="U2254" s="649">
        <v>13.063</v>
      </c>
      <c r="V2254" s="649">
        <v>12.951</v>
      </c>
    </row>
    <row r="2255">
      <c r="A2255" s="649">
        <v>5031.0</v>
      </c>
      <c r="B2255" s="649">
        <v>0.0</v>
      </c>
      <c r="C2255" s="649">
        <v>10.537</v>
      </c>
      <c r="D2255" s="649">
        <v>4.149</v>
      </c>
      <c r="E2255" s="649">
        <v>15.2</v>
      </c>
      <c r="F2255" s="649">
        <v>11.2</v>
      </c>
      <c r="G2255" s="649">
        <v>2.223</v>
      </c>
      <c r="H2255" s="649">
        <v>2.01</v>
      </c>
      <c r="I2255" s="649">
        <v>6.741</v>
      </c>
      <c r="J2255" s="649">
        <v>14.272</v>
      </c>
      <c r="K2255" s="649">
        <v>-0.998</v>
      </c>
      <c r="L2255" s="649">
        <v>-1.0</v>
      </c>
      <c r="M2255" s="649">
        <v>-1.0</v>
      </c>
      <c r="N2255" s="649">
        <v>-1.0</v>
      </c>
      <c r="O2255" s="649">
        <v>-1.0</v>
      </c>
      <c r="P2255" s="649">
        <v>-1.0</v>
      </c>
      <c r="Q2255" s="649">
        <v>1.0</v>
      </c>
      <c r="R2255" s="649">
        <v>1.0</v>
      </c>
      <c r="S2255" s="649">
        <v>-1.0</v>
      </c>
      <c r="T2255" s="649">
        <v>14.496</v>
      </c>
      <c r="U2255" s="649">
        <v>14.461</v>
      </c>
      <c r="V2255" s="649">
        <v>14.39</v>
      </c>
    </row>
    <row r="2256">
      <c r="A2256" s="649">
        <v>5032.0</v>
      </c>
      <c r="B2256" s="649">
        <v>0.0</v>
      </c>
      <c r="C2256" s="649">
        <v>10.537</v>
      </c>
      <c r="D2256" s="649">
        <v>4.149</v>
      </c>
      <c r="E2256" s="649">
        <v>15.2</v>
      </c>
      <c r="F2256" s="649">
        <v>11.2</v>
      </c>
      <c r="G2256" s="649">
        <v>1.774</v>
      </c>
      <c r="H2256" s="649">
        <v>2.01</v>
      </c>
      <c r="I2256" s="649">
        <v>6.803</v>
      </c>
      <c r="J2256" s="649">
        <v>11.961</v>
      </c>
      <c r="K2256" s="649">
        <v>-0.998</v>
      </c>
      <c r="L2256" s="649">
        <v>-1.0</v>
      </c>
      <c r="M2256" s="649">
        <v>-1.0</v>
      </c>
      <c r="N2256" s="649">
        <v>-1.0</v>
      </c>
      <c r="O2256" s="649">
        <v>-1.0</v>
      </c>
      <c r="P2256" s="649">
        <v>-1.0</v>
      </c>
      <c r="Q2256" s="649">
        <v>1.0</v>
      </c>
      <c r="R2256" s="649">
        <v>1.0</v>
      </c>
      <c r="S2256" s="649">
        <v>-1.0</v>
      </c>
      <c r="T2256" s="649">
        <v>12.144</v>
      </c>
      <c r="U2256" s="649">
        <v>12.116</v>
      </c>
      <c r="V2256" s="649">
        <v>11.98</v>
      </c>
    </row>
    <row r="2257">
      <c r="A2257" s="649">
        <v>5033.0</v>
      </c>
      <c r="B2257" s="649">
        <v>0.0</v>
      </c>
      <c r="C2257" s="649">
        <v>10.537</v>
      </c>
      <c r="D2257" s="649">
        <v>4.149</v>
      </c>
      <c r="E2257" s="649">
        <v>15.2</v>
      </c>
      <c r="F2257" s="649">
        <v>11.2</v>
      </c>
      <c r="G2257" s="649">
        <v>1.758</v>
      </c>
      <c r="H2257" s="649">
        <v>2.01</v>
      </c>
      <c r="I2257" s="649">
        <v>6.849</v>
      </c>
      <c r="J2257" s="649">
        <v>10.845</v>
      </c>
      <c r="K2257" s="649">
        <v>-0.998</v>
      </c>
      <c r="L2257" s="649">
        <v>-1.0</v>
      </c>
      <c r="M2257" s="649">
        <v>-1.0</v>
      </c>
      <c r="N2257" s="649">
        <v>-1.0</v>
      </c>
      <c r="O2257" s="649">
        <v>-1.0</v>
      </c>
      <c r="P2257" s="649">
        <v>-1.0</v>
      </c>
      <c r="Q2257" s="649">
        <v>1.0</v>
      </c>
      <c r="R2257" s="649">
        <v>1.0</v>
      </c>
      <c r="S2257" s="649">
        <v>-1.0</v>
      </c>
      <c r="T2257" s="649">
        <v>11.043</v>
      </c>
      <c r="U2257" s="649">
        <v>11.026</v>
      </c>
      <c r="V2257" s="649">
        <v>11.033</v>
      </c>
    </row>
    <row r="2258">
      <c r="A2258" s="649">
        <v>5034.0</v>
      </c>
      <c r="B2258" s="649">
        <v>0.0</v>
      </c>
      <c r="C2258" s="649">
        <v>10.537</v>
      </c>
      <c r="D2258" s="649">
        <v>4.149</v>
      </c>
      <c r="E2258" s="649">
        <v>15.2</v>
      </c>
      <c r="F2258" s="649">
        <v>11.2</v>
      </c>
      <c r="G2258" s="649">
        <v>1.811</v>
      </c>
      <c r="H2258" s="649">
        <v>2.01</v>
      </c>
      <c r="I2258" s="649">
        <v>6.801</v>
      </c>
      <c r="J2258" s="649">
        <v>11.598</v>
      </c>
      <c r="K2258" s="649">
        <v>-0.998</v>
      </c>
      <c r="L2258" s="649">
        <v>-1.0</v>
      </c>
      <c r="M2258" s="649">
        <v>-1.0</v>
      </c>
      <c r="N2258" s="649">
        <v>-1.0</v>
      </c>
      <c r="O2258" s="649">
        <v>-1.0</v>
      </c>
      <c r="P2258" s="649">
        <v>-1.0</v>
      </c>
      <c r="Q2258" s="649">
        <v>1.0</v>
      </c>
      <c r="R2258" s="649">
        <v>1.0</v>
      </c>
      <c r="S2258" s="649">
        <v>-1.0</v>
      </c>
      <c r="T2258" s="649">
        <v>11.786</v>
      </c>
      <c r="U2258" s="649">
        <v>11.758</v>
      </c>
      <c r="V2258" s="649">
        <v>11.714</v>
      </c>
    </row>
    <row r="2259">
      <c r="A2259" s="649">
        <v>5035.0</v>
      </c>
      <c r="B2259" s="649">
        <v>0.0</v>
      </c>
      <c r="C2259" s="649">
        <v>10.537</v>
      </c>
      <c r="D2259" s="649">
        <v>4.149</v>
      </c>
      <c r="E2259" s="649">
        <v>15.2</v>
      </c>
      <c r="F2259" s="649">
        <v>11.2</v>
      </c>
      <c r="G2259" s="649">
        <v>1.698</v>
      </c>
      <c r="H2259" s="649">
        <v>2.01</v>
      </c>
      <c r="I2259" s="649">
        <v>6.782</v>
      </c>
      <c r="J2259" s="649">
        <v>11.002</v>
      </c>
      <c r="K2259" s="649">
        <v>-0.998</v>
      </c>
      <c r="L2259" s="649">
        <v>-1.0</v>
      </c>
      <c r="M2259" s="649">
        <v>-1.0</v>
      </c>
      <c r="N2259" s="649">
        <v>-1.0</v>
      </c>
      <c r="O2259" s="649">
        <v>-1.0</v>
      </c>
      <c r="P2259" s="649">
        <v>-1.0</v>
      </c>
      <c r="Q2259" s="649">
        <v>1.0</v>
      </c>
      <c r="R2259" s="649">
        <v>1.0</v>
      </c>
      <c r="S2259" s="649">
        <v>-1.0</v>
      </c>
      <c r="T2259" s="649">
        <v>11.2</v>
      </c>
      <c r="U2259" s="649">
        <v>11.175</v>
      </c>
      <c r="V2259" s="649">
        <v>11.086</v>
      </c>
    </row>
    <row r="2260">
      <c r="A2260" s="649">
        <v>5036.0</v>
      </c>
      <c r="B2260" s="649">
        <v>0.0</v>
      </c>
      <c r="C2260" s="649">
        <v>10.537</v>
      </c>
      <c r="D2260" s="649">
        <v>4.149</v>
      </c>
      <c r="E2260" s="649">
        <v>15.2</v>
      </c>
      <c r="F2260" s="649">
        <v>11.2</v>
      </c>
      <c r="G2260" s="649">
        <v>1.79</v>
      </c>
      <c r="H2260" s="649">
        <v>2.01</v>
      </c>
      <c r="I2260" s="649">
        <v>6.783</v>
      </c>
      <c r="J2260" s="649">
        <v>10.97</v>
      </c>
      <c r="K2260" s="649">
        <v>-0.998</v>
      </c>
      <c r="L2260" s="649">
        <v>-1.0</v>
      </c>
      <c r="M2260" s="649">
        <v>-1.0</v>
      </c>
      <c r="N2260" s="649">
        <v>-1.0</v>
      </c>
      <c r="O2260" s="649">
        <v>-1.0</v>
      </c>
      <c r="P2260" s="649">
        <v>-1.0</v>
      </c>
      <c r="Q2260" s="649">
        <v>1.0</v>
      </c>
      <c r="R2260" s="649">
        <v>1.0</v>
      </c>
      <c r="S2260" s="649">
        <v>-1.0</v>
      </c>
      <c r="T2260" s="649">
        <v>11.127</v>
      </c>
      <c r="U2260" s="649">
        <v>11.137</v>
      </c>
      <c r="V2260" s="649">
        <v>11.158</v>
      </c>
    </row>
    <row r="2261">
      <c r="A2261" s="649">
        <v>5037.0</v>
      </c>
      <c r="B2261" s="649">
        <v>0.0</v>
      </c>
      <c r="C2261" s="649">
        <v>10.537</v>
      </c>
      <c r="D2261" s="649">
        <v>4.149</v>
      </c>
      <c r="E2261" s="649">
        <v>15.2</v>
      </c>
      <c r="F2261" s="649">
        <v>11.2</v>
      </c>
      <c r="G2261" s="649">
        <v>1.764</v>
      </c>
      <c r="H2261" s="649">
        <v>2.01</v>
      </c>
      <c r="I2261" s="649">
        <v>6.889</v>
      </c>
      <c r="J2261" s="649">
        <v>12.018</v>
      </c>
      <c r="K2261" s="649">
        <v>-0.998</v>
      </c>
      <c r="L2261" s="649">
        <v>-1.0</v>
      </c>
      <c r="M2261" s="649">
        <v>-1.0</v>
      </c>
      <c r="N2261" s="649">
        <v>-1.0</v>
      </c>
      <c r="O2261" s="649">
        <v>-1.0</v>
      </c>
      <c r="P2261" s="649">
        <v>-1.0</v>
      </c>
      <c r="Q2261" s="649">
        <v>1.0</v>
      </c>
      <c r="R2261" s="649">
        <v>1.0</v>
      </c>
      <c r="S2261" s="649">
        <v>-1.0</v>
      </c>
      <c r="T2261" s="649">
        <v>12.209</v>
      </c>
      <c r="U2261" s="649">
        <v>12.198</v>
      </c>
      <c r="V2261" s="649">
        <v>12.041</v>
      </c>
    </row>
    <row r="2262">
      <c r="A2262" s="649">
        <v>5038.0</v>
      </c>
      <c r="B2262" s="649">
        <v>0.0</v>
      </c>
      <c r="C2262" s="649">
        <v>10.537</v>
      </c>
      <c r="D2262" s="649">
        <v>4.149</v>
      </c>
      <c r="E2262" s="649">
        <v>15.2</v>
      </c>
      <c r="F2262" s="649">
        <v>11.2</v>
      </c>
      <c r="G2262" s="649">
        <v>1.806</v>
      </c>
      <c r="H2262" s="649">
        <v>2.01</v>
      </c>
      <c r="I2262" s="649">
        <v>6.752</v>
      </c>
      <c r="J2262" s="649">
        <v>10.46</v>
      </c>
      <c r="K2262" s="649">
        <v>-0.998</v>
      </c>
      <c r="L2262" s="649">
        <v>-1.0</v>
      </c>
      <c r="M2262" s="649">
        <v>-1.0</v>
      </c>
      <c r="N2262" s="649">
        <v>-1.0</v>
      </c>
      <c r="O2262" s="649">
        <v>-1.0</v>
      </c>
      <c r="P2262" s="649">
        <v>-1.0</v>
      </c>
      <c r="Q2262" s="649">
        <v>1.0</v>
      </c>
      <c r="R2262" s="649">
        <v>1.0</v>
      </c>
      <c r="S2262" s="649">
        <v>-1.0</v>
      </c>
      <c r="T2262" s="649">
        <v>10.66</v>
      </c>
      <c r="U2262" s="649">
        <v>10.64</v>
      </c>
      <c r="V2262" s="649">
        <v>10.736</v>
      </c>
    </row>
    <row r="2263">
      <c r="A2263" s="649">
        <v>5039.0</v>
      </c>
      <c r="B2263" s="649">
        <v>0.0</v>
      </c>
      <c r="C2263" s="649">
        <v>10.537</v>
      </c>
      <c r="D2263" s="649">
        <v>4.149</v>
      </c>
      <c r="E2263" s="649">
        <v>15.2</v>
      </c>
      <c r="F2263" s="649">
        <v>11.2</v>
      </c>
      <c r="G2263" s="649">
        <v>1.787</v>
      </c>
      <c r="H2263" s="649">
        <v>2.01</v>
      </c>
      <c r="I2263" s="649">
        <v>6.812</v>
      </c>
      <c r="J2263" s="649">
        <v>9.939</v>
      </c>
      <c r="K2263" s="649">
        <v>-0.998</v>
      </c>
      <c r="L2263" s="649">
        <v>-1.0</v>
      </c>
      <c r="M2263" s="649">
        <v>-1.0</v>
      </c>
      <c r="N2263" s="649">
        <v>-1.0</v>
      </c>
      <c r="O2263" s="649">
        <v>-1.0</v>
      </c>
      <c r="P2263" s="649">
        <v>-1.0</v>
      </c>
      <c r="Q2263" s="649">
        <v>1.0</v>
      </c>
      <c r="R2263" s="649">
        <v>1.0</v>
      </c>
      <c r="S2263" s="649">
        <v>-1.0</v>
      </c>
      <c r="T2263" s="649">
        <v>10.159</v>
      </c>
      <c r="U2263" s="649">
        <v>10.148</v>
      </c>
      <c r="V2263" s="649">
        <v>10.29</v>
      </c>
    </row>
    <row r="2264">
      <c r="A2264" s="649">
        <v>5040.0</v>
      </c>
      <c r="B2264" s="649">
        <v>0.0</v>
      </c>
      <c r="C2264" s="649">
        <v>10.537</v>
      </c>
      <c r="D2264" s="649">
        <v>4.149</v>
      </c>
      <c r="E2264" s="649">
        <v>15.2</v>
      </c>
      <c r="F2264" s="649">
        <v>11.2</v>
      </c>
      <c r="G2264" s="649">
        <v>1.789</v>
      </c>
      <c r="H2264" s="649">
        <v>2.01</v>
      </c>
      <c r="I2264" s="649">
        <v>6.881</v>
      </c>
      <c r="J2264" s="649">
        <v>12.072</v>
      </c>
      <c r="K2264" s="649">
        <v>-0.998</v>
      </c>
      <c r="L2264" s="649">
        <v>-1.0</v>
      </c>
      <c r="M2264" s="649">
        <v>-1.0</v>
      </c>
      <c r="N2264" s="649">
        <v>-1.0</v>
      </c>
      <c r="O2264" s="649">
        <v>-1.0</v>
      </c>
      <c r="P2264" s="649">
        <v>-1.0</v>
      </c>
      <c r="Q2264" s="649">
        <v>1.0</v>
      </c>
      <c r="R2264" s="649">
        <v>1.0</v>
      </c>
      <c r="S2264" s="649">
        <v>-1.0</v>
      </c>
      <c r="T2264" s="649">
        <v>12.227</v>
      </c>
      <c r="U2264" s="649">
        <v>12.233</v>
      </c>
      <c r="V2264" s="649">
        <v>12.11</v>
      </c>
    </row>
    <row r="2265">
      <c r="A2265" s="649">
        <v>5041.0</v>
      </c>
      <c r="B2265" s="649">
        <v>0.0</v>
      </c>
      <c r="C2265" s="649">
        <v>10.537</v>
      </c>
      <c r="D2265" s="649">
        <v>4.149</v>
      </c>
      <c r="E2265" s="649">
        <v>15.2</v>
      </c>
      <c r="F2265" s="649">
        <v>11.2</v>
      </c>
      <c r="G2265" s="649">
        <v>1.792</v>
      </c>
      <c r="H2265" s="649">
        <v>2.01</v>
      </c>
      <c r="I2265" s="649">
        <v>6.786</v>
      </c>
      <c r="J2265" s="649">
        <v>10.095</v>
      </c>
      <c r="K2265" s="649">
        <v>-0.998</v>
      </c>
      <c r="L2265" s="649">
        <v>-1.0</v>
      </c>
      <c r="M2265" s="649">
        <v>-1.0</v>
      </c>
      <c r="N2265" s="649">
        <v>-1.0</v>
      </c>
      <c r="O2265" s="649">
        <v>-1.0</v>
      </c>
      <c r="P2265" s="649">
        <v>-1.0</v>
      </c>
      <c r="Q2265" s="649">
        <v>1.0</v>
      </c>
      <c r="R2265" s="649">
        <v>1.0</v>
      </c>
      <c r="S2265" s="649">
        <v>-1.0</v>
      </c>
      <c r="T2265" s="649">
        <v>10.306</v>
      </c>
      <c r="U2265" s="649">
        <v>10.29</v>
      </c>
      <c r="V2265" s="649">
        <v>10.421</v>
      </c>
    </row>
    <row r="2266">
      <c r="A2266" s="649">
        <v>5042.0</v>
      </c>
      <c r="B2266" s="649">
        <v>0.0</v>
      </c>
      <c r="C2266" s="649">
        <v>10.537</v>
      </c>
      <c r="D2266" s="649">
        <v>4.149</v>
      </c>
      <c r="E2266" s="649">
        <v>15.2</v>
      </c>
      <c r="F2266" s="649">
        <v>11.2</v>
      </c>
      <c r="G2266" s="649">
        <v>1.803</v>
      </c>
      <c r="H2266" s="649">
        <v>2.01</v>
      </c>
      <c r="I2266" s="649">
        <v>6.866</v>
      </c>
      <c r="J2266" s="649">
        <v>11.291</v>
      </c>
      <c r="K2266" s="649">
        <v>-0.998</v>
      </c>
      <c r="L2266" s="649">
        <v>-1.0</v>
      </c>
      <c r="M2266" s="649">
        <v>-1.0</v>
      </c>
      <c r="N2266" s="649">
        <v>-1.0</v>
      </c>
      <c r="O2266" s="649">
        <v>-1.0</v>
      </c>
      <c r="P2266" s="649">
        <v>-1.0</v>
      </c>
      <c r="Q2266" s="649">
        <v>1.0</v>
      </c>
      <c r="R2266" s="649">
        <v>1.0</v>
      </c>
      <c r="S2266" s="649">
        <v>-1.0</v>
      </c>
      <c r="T2266" s="649">
        <v>11.472</v>
      </c>
      <c r="U2266" s="649">
        <v>11.496</v>
      </c>
      <c r="V2266" s="649">
        <v>11.461</v>
      </c>
    </row>
    <row r="2267">
      <c r="A2267" s="649">
        <v>5043.0</v>
      </c>
      <c r="B2267" s="649">
        <v>0.0</v>
      </c>
      <c r="C2267" s="649">
        <v>10.537</v>
      </c>
      <c r="D2267" s="649">
        <v>4.149</v>
      </c>
      <c r="E2267" s="649">
        <v>15.2</v>
      </c>
      <c r="F2267" s="649">
        <v>11.2</v>
      </c>
      <c r="G2267" s="649">
        <v>0.757</v>
      </c>
      <c r="H2267" s="649">
        <v>2.01</v>
      </c>
      <c r="I2267" s="649">
        <v>6.868</v>
      </c>
      <c r="J2267" s="649">
        <v>4.528</v>
      </c>
      <c r="K2267" s="649">
        <v>-0.998</v>
      </c>
      <c r="L2267" s="649">
        <v>-1.0</v>
      </c>
      <c r="M2267" s="649">
        <v>-1.0</v>
      </c>
      <c r="N2267" s="649">
        <v>-1.0</v>
      </c>
      <c r="O2267" s="649">
        <v>-1.0</v>
      </c>
      <c r="P2267" s="649">
        <v>-1.0</v>
      </c>
      <c r="Q2267" s="649">
        <v>1.0</v>
      </c>
      <c r="R2267" s="649">
        <v>1.0</v>
      </c>
      <c r="S2267" s="649">
        <v>-1.0</v>
      </c>
      <c r="T2267" s="649">
        <v>4.602</v>
      </c>
      <c r="U2267" s="649">
        <v>4.622</v>
      </c>
      <c r="V2267" s="649">
        <v>4.631</v>
      </c>
    </row>
    <row r="2268">
      <c r="A2268" s="649">
        <v>5051.0</v>
      </c>
      <c r="B2268" s="649">
        <v>0.0</v>
      </c>
      <c r="C2268" s="649">
        <v>10.538</v>
      </c>
      <c r="D2268" s="649">
        <v>4.149</v>
      </c>
      <c r="E2268" s="649">
        <v>15.2</v>
      </c>
      <c r="F2268" s="649">
        <v>11.2</v>
      </c>
      <c r="G2268" s="649">
        <v>0.447</v>
      </c>
      <c r="H2268" s="649">
        <v>12.01</v>
      </c>
      <c r="I2268" s="649">
        <v>4.847</v>
      </c>
      <c r="J2268" s="649">
        <v>2.071</v>
      </c>
      <c r="K2268" s="649">
        <v>-0.998</v>
      </c>
      <c r="L2268" s="649">
        <v>-1.0</v>
      </c>
      <c r="M2268" s="649">
        <v>-1.0</v>
      </c>
      <c r="N2268" s="649">
        <v>1.0</v>
      </c>
      <c r="O2268" s="649">
        <v>-1.0</v>
      </c>
      <c r="P2268" s="649">
        <v>-1.0</v>
      </c>
      <c r="Q2268" s="649">
        <v>-1.0</v>
      </c>
      <c r="R2268" s="649">
        <v>1.0</v>
      </c>
      <c r="S2268" s="649">
        <v>-1.0</v>
      </c>
      <c r="T2268" s="649">
        <v>2.106</v>
      </c>
      <c r="U2268" s="649">
        <v>2.1</v>
      </c>
      <c r="V2268" s="649">
        <v>2.093</v>
      </c>
    </row>
    <row r="2269">
      <c r="A2269" s="649">
        <v>5052.0</v>
      </c>
      <c r="B2269" s="649">
        <v>0.0</v>
      </c>
      <c r="C2269" s="649">
        <v>10.538</v>
      </c>
      <c r="D2269" s="649">
        <v>4.149</v>
      </c>
      <c r="E2269" s="649">
        <v>15.2</v>
      </c>
      <c r="F2269" s="649">
        <v>11.2</v>
      </c>
      <c r="G2269" s="649">
        <v>1.801</v>
      </c>
      <c r="H2269" s="649">
        <v>2.01</v>
      </c>
      <c r="I2269" s="649">
        <v>6.802</v>
      </c>
      <c r="J2269" s="649">
        <v>11.794</v>
      </c>
      <c r="K2269" s="649">
        <v>-0.998</v>
      </c>
      <c r="L2269" s="649">
        <v>-1.0</v>
      </c>
      <c r="M2269" s="649">
        <v>-1.0</v>
      </c>
      <c r="N2269" s="649">
        <v>-1.0</v>
      </c>
      <c r="O2269" s="649">
        <v>-1.0</v>
      </c>
      <c r="P2269" s="649">
        <v>-1.0</v>
      </c>
      <c r="Q2269" s="649">
        <v>1.0</v>
      </c>
      <c r="R2269" s="649">
        <v>1.0</v>
      </c>
      <c r="S2269" s="649">
        <v>-1.0</v>
      </c>
      <c r="T2269" s="649">
        <v>12.004</v>
      </c>
      <c r="U2269" s="649">
        <v>11.973</v>
      </c>
      <c r="V2269" s="649">
        <v>11.87</v>
      </c>
    </row>
    <row r="2270">
      <c r="A2270" s="649">
        <v>5054.0</v>
      </c>
      <c r="B2270" s="649">
        <v>0.0</v>
      </c>
      <c r="C2270" s="649">
        <v>10.537</v>
      </c>
      <c r="D2270" s="649">
        <v>4.149</v>
      </c>
      <c r="E2270" s="649">
        <v>15.2</v>
      </c>
      <c r="F2270" s="649">
        <v>11.2</v>
      </c>
      <c r="G2270" s="649">
        <v>1.843</v>
      </c>
      <c r="H2270" s="649">
        <v>2.01</v>
      </c>
      <c r="I2270" s="649">
        <v>6.804</v>
      </c>
      <c r="J2270" s="649">
        <v>10.0</v>
      </c>
      <c r="K2270" s="649">
        <v>-0.998</v>
      </c>
      <c r="L2270" s="649">
        <v>-1.0</v>
      </c>
      <c r="M2270" s="649">
        <v>-1.0</v>
      </c>
      <c r="N2270" s="649">
        <v>-1.0</v>
      </c>
      <c r="O2270" s="649">
        <v>-1.0</v>
      </c>
      <c r="P2270" s="649">
        <v>-1.0</v>
      </c>
      <c r="Q2270" s="649">
        <v>1.0</v>
      </c>
      <c r="R2270" s="649">
        <v>1.0</v>
      </c>
      <c r="S2270" s="649">
        <v>-1.0</v>
      </c>
      <c r="T2270" s="649">
        <v>10.278</v>
      </c>
      <c r="U2270" s="649">
        <v>10.252</v>
      </c>
      <c r="V2270" s="649">
        <v>10.398</v>
      </c>
    </row>
    <row r="2271">
      <c r="A2271" s="649">
        <v>5055.0</v>
      </c>
      <c r="B2271" s="649">
        <v>0.0</v>
      </c>
      <c r="C2271" s="649">
        <v>10.537</v>
      </c>
      <c r="D2271" s="649">
        <v>4.149</v>
      </c>
      <c r="E2271" s="649">
        <v>15.2</v>
      </c>
      <c r="F2271" s="649">
        <v>11.2</v>
      </c>
      <c r="G2271" s="649">
        <v>1.212</v>
      </c>
      <c r="H2271" s="649">
        <v>2.01</v>
      </c>
      <c r="I2271" s="649">
        <v>5.073</v>
      </c>
      <c r="J2271" s="649">
        <v>6.151</v>
      </c>
      <c r="K2271" s="649">
        <v>-0.998</v>
      </c>
      <c r="L2271" s="649">
        <v>-1.0</v>
      </c>
      <c r="M2271" s="649">
        <v>-1.0</v>
      </c>
      <c r="N2271" s="649">
        <v>-1.0</v>
      </c>
      <c r="O2271" s="649">
        <v>-1.0</v>
      </c>
      <c r="P2271" s="649">
        <v>-1.0</v>
      </c>
      <c r="Q2271" s="649">
        <v>1.0</v>
      </c>
      <c r="R2271" s="649">
        <v>1.0</v>
      </c>
      <c r="S2271" s="649">
        <v>-1.0</v>
      </c>
      <c r="T2271" s="649">
        <v>6.268</v>
      </c>
      <c r="U2271" s="649">
        <v>6.247</v>
      </c>
      <c r="V2271" s="649">
        <v>6.151</v>
      </c>
    </row>
    <row r="2272">
      <c r="A2272" s="649">
        <v>5056.0</v>
      </c>
      <c r="B2272" s="649">
        <v>0.0</v>
      </c>
      <c r="C2272" s="649">
        <v>10.538</v>
      </c>
      <c r="D2272" s="649">
        <v>4.149</v>
      </c>
      <c r="E2272" s="649">
        <v>15.2</v>
      </c>
      <c r="F2272" s="649">
        <v>11.2</v>
      </c>
      <c r="G2272" s="649">
        <v>1.864</v>
      </c>
      <c r="H2272" s="649">
        <v>2.01</v>
      </c>
      <c r="I2272" s="649">
        <v>4.04</v>
      </c>
      <c r="J2272" s="649">
        <v>6.586</v>
      </c>
      <c r="K2272" s="649">
        <v>-0.998</v>
      </c>
      <c r="L2272" s="649">
        <v>-1.0</v>
      </c>
      <c r="M2272" s="649">
        <v>-1.0</v>
      </c>
      <c r="N2272" s="649">
        <v>-1.0</v>
      </c>
      <c r="O2272" s="649">
        <v>-1.0</v>
      </c>
      <c r="P2272" s="649">
        <v>-1.0</v>
      </c>
      <c r="Q2272" s="649">
        <v>1.0</v>
      </c>
      <c r="R2272" s="649">
        <v>1.0</v>
      </c>
      <c r="S2272" s="649">
        <v>-1.0</v>
      </c>
      <c r="T2272" s="649">
        <v>6.717</v>
      </c>
      <c r="U2272" s="649">
        <v>6.696</v>
      </c>
      <c r="V2272" s="649">
        <v>6.833</v>
      </c>
    </row>
    <row r="2273">
      <c r="A2273" s="649">
        <v>5057.0</v>
      </c>
      <c r="B2273" s="649">
        <v>0.0</v>
      </c>
      <c r="C2273" s="649">
        <v>10.539</v>
      </c>
      <c r="D2273" s="649">
        <v>4.149</v>
      </c>
      <c r="E2273" s="649">
        <v>15.2</v>
      </c>
      <c r="F2273" s="649">
        <v>11.2</v>
      </c>
      <c r="G2273" s="649">
        <v>1.173</v>
      </c>
      <c r="H2273" s="649">
        <v>2.01</v>
      </c>
      <c r="I2273" s="649">
        <v>6.799</v>
      </c>
      <c r="J2273" s="649">
        <v>6.946</v>
      </c>
      <c r="K2273" s="649">
        <v>-0.998</v>
      </c>
      <c r="L2273" s="649">
        <v>-1.0</v>
      </c>
      <c r="M2273" s="649">
        <v>-1.0</v>
      </c>
      <c r="N2273" s="649">
        <v>-1.0</v>
      </c>
      <c r="O2273" s="649">
        <v>2.0</v>
      </c>
      <c r="P2273" s="649">
        <v>-1.0</v>
      </c>
      <c r="Q2273" s="649">
        <v>-1.0</v>
      </c>
      <c r="R2273" s="649">
        <v>1.0</v>
      </c>
      <c r="S2273" s="649">
        <v>-1.0</v>
      </c>
      <c r="T2273" s="649">
        <v>7.098</v>
      </c>
      <c r="U2273" s="649">
        <v>7.078</v>
      </c>
      <c r="V2273" s="649">
        <v>7.106</v>
      </c>
    </row>
    <row r="2274">
      <c r="A2274" s="649">
        <v>5058.0</v>
      </c>
      <c r="B2274" s="649">
        <v>0.0</v>
      </c>
      <c r="C2274" s="649">
        <v>10.538</v>
      </c>
      <c r="D2274" s="649">
        <v>4.149</v>
      </c>
      <c r="E2274" s="649">
        <v>15.2</v>
      </c>
      <c r="F2274" s="649">
        <v>11.2</v>
      </c>
      <c r="G2274" s="649">
        <v>0.915</v>
      </c>
      <c r="H2274" s="649">
        <v>2.01</v>
      </c>
      <c r="I2274" s="649">
        <v>6.899</v>
      </c>
      <c r="J2274" s="649">
        <v>6.313</v>
      </c>
      <c r="K2274" s="649">
        <v>-0.998</v>
      </c>
      <c r="L2274" s="649">
        <v>-1.0</v>
      </c>
      <c r="M2274" s="649">
        <v>-1.0</v>
      </c>
      <c r="N2274" s="649">
        <v>-1.0</v>
      </c>
      <c r="O2274" s="649">
        <v>-1.0</v>
      </c>
      <c r="P2274" s="649">
        <v>-1.0</v>
      </c>
      <c r="Q2274" s="649">
        <v>5.0</v>
      </c>
      <c r="R2274" s="649">
        <v>1.0</v>
      </c>
      <c r="S2274" s="649">
        <v>-1.0</v>
      </c>
      <c r="T2274" s="649">
        <v>6.431</v>
      </c>
      <c r="U2274" s="649">
        <v>6.408</v>
      </c>
      <c r="V2274" s="649">
        <v>6.313</v>
      </c>
    </row>
    <row r="2275">
      <c r="A2275" s="649">
        <v>5059.0</v>
      </c>
      <c r="B2275" s="649">
        <v>0.0</v>
      </c>
      <c r="C2275" s="649">
        <v>10.538</v>
      </c>
      <c r="D2275" s="649">
        <v>4.149</v>
      </c>
      <c r="E2275" s="649">
        <v>15.2</v>
      </c>
      <c r="F2275" s="649">
        <v>11.2</v>
      </c>
      <c r="G2275" s="649">
        <v>1.782</v>
      </c>
      <c r="H2275" s="649">
        <v>1.01</v>
      </c>
      <c r="I2275" s="649">
        <v>13.288</v>
      </c>
      <c r="J2275" s="649">
        <v>21.424</v>
      </c>
      <c r="K2275" s="649">
        <v>-0.998</v>
      </c>
      <c r="L2275" s="649">
        <v>-1.0</v>
      </c>
      <c r="M2275" s="649">
        <v>-1.0</v>
      </c>
      <c r="N2275" s="649">
        <v>-1.0</v>
      </c>
      <c r="O2275" s="649">
        <v>-1.0</v>
      </c>
      <c r="P2275" s="649">
        <v>-1.0</v>
      </c>
      <c r="Q2275" s="649">
        <v>1.0</v>
      </c>
      <c r="R2275" s="649">
        <v>1.0</v>
      </c>
      <c r="S2275" s="649">
        <v>-1.0</v>
      </c>
      <c r="T2275" s="649">
        <v>21.748</v>
      </c>
      <c r="U2275" s="649">
        <v>21.684</v>
      </c>
      <c r="V2275" s="649">
        <v>21.61</v>
      </c>
    </row>
    <row r="2276">
      <c r="A2276" s="649">
        <v>5060.0</v>
      </c>
      <c r="B2276" s="649">
        <v>0.0</v>
      </c>
      <c r="C2276" s="649">
        <v>10.537</v>
      </c>
      <c r="D2276" s="649">
        <v>4.149</v>
      </c>
      <c r="E2276" s="649">
        <v>15.2</v>
      </c>
      <c r="F2276" s="649">
        <v>11.2</v>
      </c>
      <c r="G2276" s="649">
        <v>1.743</v>
      </c>
      <c r="H2276" s="649">
        <v>1.01</v>
      </c>
      <c r="I2276" s="649">
        <v>13.122</v>
      </c>
      <c r="J2276" s="649">
        <v>20.28</v>
      </c>
      <c r="K2276" s="649">
        <v>-0.998</v>
      </c>
      <c r="L2276" s="649">
        <v>-1.0</v>
      </c>
      <c r="M2276" s="649">
        <v>-1.0</v>
      </c>
      <c r="N2276" s="649">
        <v>-1.0</v>
      </c>
      <c r="O2276" s="649">
        <v>-1.0</v>
      </c>
      <c r="P2276" s="649">
        <v>-1.0</v>
      </c>
      <c r="Q2276" s="649">
        <v>1.0</v>
      </c>
      <c r="R2276" s="649">
        <v>1.0</v>
      </c>
      <c r="S2276" s="649">
        <v>-1.0</v>
      </c>
      <c r="T2276" s="649">
        <v>20.622</v>
      </c>
      <c r="U2276" s="649">
        <v>20.572</v>
      </c>
      <c r="V2276" s="649">
        <v>20.491</v>
      </c>
    </row>
    <row r="2277">
      <c r="A2277" s="649">
        <v>5062.0</v>
      </c>
      <c r="B2277" s="649">
        <v>0.0</v>
      </c>
      <c r="C2277" s="649">
        <v>10.538</v>
      </c>
      <c r="D2277" s="649">
        <v>4.149</v>
      </c>
      <c r="E2277" s="649">
        <v>15.2</v>
      </c>
      <c r="F2277" s="649">
        <v>11.2</v>
      </c>
      <c r="G2277" s="649">
        <v>1.843</v>
      </c>
      <c r="H2277" s="649">
        <v>1.01</v>
      </c>
      <c r="I2277" s="649">
        <v>13.358</v>
      </c>
      <c r="J2277" s="649">
        <v>23.791</v>
      </c>
      <c r="K2277" s="649">
        <v>-0.998</v>
      </c>
      <c r="L2277" s="649">
        <v>-1.0</v>
      </c>
      <c r="M2277" s="649">
        <v>-1.0</v>
      </c>
      <c r="N2277" s="649">
        <v>-1.0</v>
      </c>
      <c r="O2277" s="649">
        <v>-1.0</v>
      </c>
      <c r="P2277" s="649">
        <v>-1.0</v>
      </c>
      <c r="Q2277" s="649">
        <v>1.0</v>
      </c>
      <c r="R2277" s="649">
        <v>1.0</v>
      </c>
      <c r="S2277" s="649">
        <v>-1.0</v>
      </c>
      <c r="T2277" s="649">
        <v>24.099</v>
      </c>
      <c r="U2277" s="649">
        <v>24.04</v>
      </c>
      <c r="V2277" s="649">
        <v>23.858</v>
      </c>
    </row>
    <row r="2278">
      <c r="A2278" s="649">
        <v>5063.0</v>
      </c>
      <c r="B2278" s="649">
        <v>0.0</v>
      </c>
      <c r="C2278" s="649">
        <v>10.538</v>
      </c>
      <c r="D2278" s="649">
        <v>4.149</v>
      </c>
      <c r="E2278" s="649">
        <v>15.2</v>
      </c>
      <c r="F2278" s="649">
        <v>11.2</v>
      </c>
      <c r="G2278" s="649">
        <v>1.779</v>
      </c>
      <c r="H2278" s="649">
        <v>1.01</v>
      </c>
      <c r="I2278" s="649">
        <v>13.106</v>
      </c>
      <c r="J2278" s="649">
        <v>20.829</v>
      </c>
      <c r="K2278" s="649">
        <v>-0.998</v>
      </c>
      <c r="L2278" s="649">
        <v>-1.0</v>
      </c>
      <c r="M2278" s="649">
        <v>-1.0</v>
      </c>
      <c r="N2278" s="649">
        <v>-1.0</v>
      </c>
      <c r="O2278" s="649">
        <v>-1.0</v>
      </c>
      <c r="P2278" s="649">
        <v>-1.0</v>
      </c>
      <c r="Q2278" s="649">
        <v>1.0</v>
      </c>
      <c r="R2278" s="649">
        <v>1.0</v>
      </c>
      <c r="S2278" s="649">
        <v>-1.0</v>
      </c>
      <c r="T2278" s="649">
        <v>21.145</v>
      </c>
      <c r="U2278" s="649">
        <v>21.092</v>
      </c>
      <c r="V2278" s="649">
        <v>21.034</v>
      </c>
    </row>
    <row r="2279">
      <c r="A2279" s="649">
        <v>5064.0</v>
      </c>
      <c r="B2279" s="649">
        <v>0.0</v>
      </c>
      <c r="C2279" s="649">
        <v>10.538</v>
      </c>
      <c r="D2279" s="649">
        <v>4.149</v>
      </c>
      <c r="E2279" s="649">
        <v>15.2</v>
      </c>
      <c r="F2279" s="649">
        <v>11.2</v>
      </c>
      <c r="G2279" s="649">
        <v>1.88</v>
      </c>
      <c r="H2279" s="649">
        <v>1.01</v>
      </c>
      <c r="I2279" s="649">
        <v>13.091</v>
      </c>
      <c r="J2279" s="649">
        <v>21.704</v>
      </c>
      <c r="K2279" s="649">
        <v>-0.998</v>
      </c>
      <c r="L2279" s="649">
        <v>-1.0</v>
      </c>
      <c r="M2279" s="649">
        <v>-1.0</v>
      </c>
      <c r="N2279" s="649">
        <v>-1.0</v>
      </c>
      <c r="O2279" s="649">
        <v>-1.0</v>
      </c>
      <c r="P2279" s="649">
        <v>-1.0</v>
      </c>
      <c r="Q2279" s="649">
        <v>1.0</v>
      </c>
      <c r="R2279" s="649">
        <v>1.0</v>
      </c>
      <c r="S2279" s="649">
        <v>-1.0</v>
      </c>
      <c r="T2279" s="649">
        <v>22.102</v>
      </c>
      <c r="U2279" s="649">
        <v>22.025</v>
      </c>
      <c r="V2279" s="649">
        <v>21.938</v>
      </c>
    </row>
    <row r="2280">
      <c r="A2280" s="649">
        <v>5065.0</v>
      </c>
      <c r="B2280" s="649">
        <v>0.0</v>
      </c>
      <c r="C2280" s="649">
        <v>10.537</v>
      </c>
      <c r="D2280" s="649">
        <v>4.149</v>
      </c>
      <c r="E2280" s="649">
        <v>15.2</v>
      </c>
      <c r="F2280" s="649">
        <v>11.2</v>
      </c>
      <c r="G2280" s="649">
        <v>2.355</v>
      </c>
      <c r="H2280" s="649">
        <v>1.01</v>
      </c>
      <c r="I2280" s="649">
        <v>12.751</v>
      </c>
      <c r="J2280" s="649">
        <v>16.266</v>
      </c>
      <c r="K2280" s="649">
        <v>-0.998</v>
      </c>
      <c r="L2280" s="649">
        <v>-1.0</v>
      </c>
      <c r="M2280" s="649">
        <v>-1.0</v>
      </c>
      <c r="N2280" s="649">
        <v>-1.0</v>
      </c>
      <c r="O2280" s="649">
        <v>-1.0</v>
      </c>
      <c r="P2280" s="649">
        <v>-1.0</v>
      </c>
      <c r="Q2280" s="649">
        <v>1.0</v>
      </c>
      <c r="R2280" s="649">
        <v>1.0</v>
      </c>
      <c r="S2280" s="649">
        <v>-1.0</v>
      </c>
      <c r="T2280" s="649">
        <v>16.718</v>
      </c>
      <c r="U2280" s="649">
        <v>16.654</v>
      </c>
      <c r="V2280" s="649">
        <v>17.393</v>
      </c>
    </row>
    <row r="2281">
      <c r="A2281" s="649">
        <v>5066.0</v>
      </c>
      <c r="B2281" s="649">
        <v>0.0</v>
      </c>
      <c r="C2281" s="649">
        <v>10.537</v>
      </c>
      <c r="D2281" s="649">
        <v>4.149</v>
      </c>
      <c r="E2281" s="649">
        <v>15.2</v>
      </c>
      <c r="F2281" s="649">
        <v>11.2</v>
      </c>
      <c r="G2281" s="649">
        <v>2.139</v>
      </c>
      <c r="H2281" s="649">
        <v>1.01</v>
      </c>
      <c r="I2281" s="649">
        <v>13.096</v>
      </c>
      <c r="J2281" s="649">
        <v>23.168</v>
      </c>
      <c r="K2281" s="649">
        <v>-0.998</v>
      </c>
      <c r="L2281" s="649">
        <v>-1.0</v>
      </c>
      <c r="M2281" s="649">
        <v>-1.0</v>
      </c>
      <c r="N2281" s="649">
        <v>-1.0</v>
      </c>
      <c r="O2281" s="649">
        <v>-1.0</v>
      </c>
      <c r="P2281" s="649">
        <v>-1.0</v>
      </c>
      <c r="Q2281" s="649">
        <v>1.0</v>
      </c>
      <c r="R2281" s="649">
        <v>1.0</v>
      </c>
      <c r="S2281" s="649">
        <v>-1.0</v>
      </c>
      <c r="T2281" s="649">
        <v>23.622</v>
      </c>
      <c r="U2281" s="649">
        <v>23.519</v>
      </c>
      <c r="V2281" s="649">
        <v>23.565</v>
      </c>
    </row>
    <row r="2282">
      <c r="A2282" s="649">
        <v>5067.0</v>
      </c>
      <c r="B2282" s="649">
        <v>0.0</v>
      </c>
      <c r="C2282" s="649">
        <v>10.537</v>
      </c>
      <c r="D2282" s="649">
        <v>4.149</v>
      </c>
      <c r="E2282" s="649">
        <v>15.2</v>
      </c>
      <c r="F2282" s="649">
        <v>11.2</v>
      </c>
      <c r="G2282" s="649">
        <v>1.303</v>
      </c>
      <c r="H2282" s="649">
        <v>1.01</v>
      </c>
      <c r="I2282" s="649">
        <v>12.163</v>
      </c>
      <c r="J2282" s="649">
        <v>4.779</v>
      </c>
      <c r="K2282" s="649">
        <v>-0.998</v>
      </c>
      <c r="L2282" s="649">
        <v>-1.0</v>
      </c>
      <c r="M2282" s="649">
        <v>-1.0</v>
      </c>
      <c r="N2282" s="649">
        <v>-1.0</v>
      </c>
      <c r="O2282" s="649">
        <v>-1.0</v>
      </c>
      <c r="P2282" s="649">
        <v>-1.0</v>
      </c>
      <c r="Q2282" s="649">
        <v>1.0</v>
      </c>
      <c r="R2282" s="649">
        <v>1.0</v>
      </c>
      <c r="S2282" s="649">
        <v>-1.0</v>
      </c>
      <c r="T2282" s="649">
        <v>5.066</v>
      </c>
      <c r="U2282" s="649">
        <v>5.042</v>
      </c>
      <c r="V2282" s="649">
        <v>5.737</v>
      </c>
    </row>
    <row r="2283">
      <c r="A2283" s="649">
        <v>5069.0</v>
      </c>
      <c r="B2283" s="649">
        <v>0.0</v>
      </c>
      <c r="C2283" s="649">
        <v>10.538</v>
      </c>
      <c r="D2283" s="649">
        <v>4.149</v>
      </c>
      <c r="E2283" s="649">
        <v>15.2</v>
      </c>
      <c r="F2283" s="649">
        <v>11.2</v>
      </c>
      <c r="G2283" s="649">
        <v>1.33</v>
      </c>
      <c r="H2283" s="649">
        <v>1.01</v>
      </c>
      <c r="I2283" s="649">
        <v>9.406</v>
      </c>
      <c r="J2283" s="649">
        <v>11.038</v>
      </c>
      <c r="K2283" s="649">
        <v>-0.998</v>
      </c>
      <c r="L2283" s="649">
        <v>-1.0</v>
      </c>
      <c r="M2283" s="649">
        <v>-1.0</v>
      </c>
      <c r="N2283" s="649">
        <v>-1.0</v>
      </c>
      <c r="O2283" s="649">
        <v>-1.0</v>
      </c>
      <c r="P2283" s="649">
        <v>-1.0</v>
      </c>
      <c r="Q2283" s="649">
        <v>1.0</v>
      </c>
      <c r="R2283" s="649">
        <v>1.0</v>
      </c>
      <c r="S2283" s="649">
        <v>-1.0</v>
      </c>
      <c r="T2283" s="649">
        <v>11.279</v>
      </c>
      <c r="U2283" s="649">
        <v>11.206</v>
      </c>
      <c r="V2283" s="649">
        <v>11.205</v>
      </c>
    </row>
    <row r="2284">
      <c r="A2284" s="649">
        <v>5071.0</v>
      </c>
      <c r="B2284" s="649">
        <v>0.0</v>
      </c>
      <c r="C2284" s="649">
        <v>10.538</v>
      </c>
      <c r="D2284" s="649">
        <v>4.149</v>
      </c>
      <c r="E2284" s="649">
        <v>15.2</v>
      </c>
      <c r="F2284" s="649">
        <v>11.2</v>
      </c>
      <c r="G2284" s="649">
        <v>0.971</v>
      </c>
      <c r="H2284" s="649">
        <v>1.01</v>
      </c>
      <c r="I2284" s="649">
        <v>5.116</v>
      </c>
      <c r="J2284" s="649">
        <v>3.096</v>
      </c>
      <c r="K2284" s="649">
        <v>-0.998</v>
      </c>
      <c r="L2284" s="649">
        <v>-1.0</v>
      </c>
      <c r="M2284" s="649">
        <v>-1.0</v>
      </c>
      <c r="N2284" s="649">
        <v>-1.0</v>
      </c>
      <c r="O2284" s="649">
        <v>-1.0</v>
      </c>
      <c r="P2284" s="649">
        <v>-1.0</v>
      </c>
      <c r="Q2284" s="649">
        <v>1.0</v>
      </c>
      <c r="R2284" s="649">
        <v>1.0</v>
      </c>
      <c r="S2284" s="649">
        <v>-1.0</v>
      </c>
      <c r="T2284" s="649">
        <v>3.238</v>
      </c>
      <c r="U2284" s="649">
        <v>3.216</v>
      </c>
      <c r="V2284" s="649">
        <v>3.489</v>
      </c>
    </row>
    <row r="2285">
      <c r="A2285" s="649">
        <v>5073.0</v>
      </c>
      <c r="B2285" s="649">
        <v>0.0</v>
      </c>
      <c r="C2285" s="649">
        <v>10.536</v>
      </c>
      <c r="D2285" s="649">
        <v>4.149</v>
      </c>
      <c r="E2285" s="649">
        <v>15.2</v>
      </c>
      <c r="F2285" s="649">
        <v>11.2</v>
      </c>
      <c r="G2285" s="649">
        <v>1.828</v>
      </c>
      <c r="H2285" s="649">
        <v>1.01</v>
      </c>
      <c r="I2285" s="649">
        <v>5.888</v>
      </c>
      <c r="J2285" s="649">
        <v>10.76</v>
      </c>
      <c r="K2285" s="649">
        <v>-0.998</v>
      </c>
      <c r="L2285" s="649">
        <v>-1.0</v>
      </c>
      <c r="M2285" s="649">
        <v>-1.0</v>
      </c>
      <c r="N2285" s="649">
        <v>-1.0</v>
      </c>
      <c r="O2285" s="649">
        <v>-1.0</v>
      </c>
      <c r="P2285" s="649">
        <v>-1.0</v>
      </c>
      <c r="Q2285" s="649">
        <v>1.0</v>
      </c>
      <c r="R2285" s="649">
        <v>1.0</v>
      </c>
      <c r="S2285" s="649">
        <v>-1.0</v>
      </c>
      <c r="T2285" s="649">
        <v>10.977</v>
      </c>
      <c r="U2285" s="649">
        <v>10.904</v>
      </c>
      <c r="V2285" s="649">
        <v>10.761</v>
      </c>
    </row>
    <row r="2286">
      <c r="A2286" s="649">
        <v>5075.0</v>
      </c>
      <c r="B2286" s="649">
        <v>0.0</v>
      </c>
      <c r="C2286" s="649">
        <v>10.537</v>
      </c>
      <c r="D2286" s="649">
        <v>4.149</v>
      </c>
      <c r="E2286" s="649">
        <v>15.2</v>
      </c>
      <c r="F2286" s="649">
        <v>11.2</v>
      </c>
      <c r="G2286" s="649">
        <v>1.317</v>
      </c>
      <c r="H2286" s="649">
        <v>1.01</v>
      </c>
      <c r="I2286" s="649">
        <v>13.318</v>
      </c>
      <c r="J2286" s="649">
        <v>16.839</v>
      </c>
      <c r="K2286" s="649">
        <v>-0.998</v>
      </c>
      <c r="L2286" s="649">
        <v>-1.0</v>
      </c>
      <c r="M2286" s="649">
        <v>-1.0</v>
      </c>
      <c r="N2286" s="649">
        <v>-1.0</v>
      </c>
      <c r="O2286" s="649">
        <v>5.0</v>
      </c>
      <c r="P2286" s="649">
        <v>-1.0</v>
      </c>
      <c r="Q2286" s="649">
        <v>-1.0</v>
      </c>
      <c r="R2286" s="649">
        <v>1.0</v>
      </c>
      <c r="S2286" s="649">
        <v>-1.0</v>
      </c>
      <c r="T2286" s="649">
        <v>17.115</v>
      </c>
      <c r="U2286" s="649">
        <v>17.011</v>
      </c>
      <c r="V2286" s="649">
        <v>16.897</v>
      </c>
    </row>
    <row r="2287">
      <c r="A2287" s="649">
        <v>5076.0</v>
      </c>
      <c r="B2287" s="649">
        <v>0.0</v>
      </c>
      <c r="C2287" s="649">
        <v>10.537</v>
      </c>
      <c r="D2287" s="649">
        <v>4.149</v>
      </c>
      <c r="E2287" s="649">
        <v>15.2</v>
      </c>
      <c r="F2287" s="649">
        <v>11.2</v>
      </c>
      <c r="G2287" s="649">
        <v>1.124</v>
      </c>
      <c r="H2287" s="649">
        <v>1.01</v>
      </c>
      <c r="I2287" s="649">
        <v>13.211</v>
      </c>
      <c r="J2287" s="649">
        <v>13.999</v>
      </c>
      <c r="K2287" s="649">
        <v>-0.998</v>
      </c>
      <c r="L2287" s="649">
        <v>-1.0</v>
      </c>
      <c r="M2287" s="649">
        <v>-1.0</v>
      </c>
      <c r="N2287" s="649">
        <v>-1.0</v>
      </c>
      <c r="O2287" s="649">
        <v>-1.0</v>
      </c>
      <c r="P2287" s="649">
        <v>-1.0</v>
      </c>
      <c r="Q2287" s="649">
        <v>1.0</v>
      </c>
      <c r="R2287" s="649">
        <v>1.0</v>
      </c>
      <c r="S2287" s="649">
        <v>-1.0</v>
      </c>
      <c r="T2287" s="649">
        <v>14.231</v>
      </c>
      <c r="U2287" s="649">
        <v>14.148</v>
      </c>
      <c r="V2287" s="649">
        <v>14.07</v>
      </c>
    </row>
    <row r="2288">
      <c r="A2288" s="649">
        <v>5077.0</v>
      </c>
      <c r="B2288" s="649">
        <v>0.0</v>
      </c>
      <c r="C2288" s="649">
        <v>10.538</v>
      </c>
      <c r="D2288" s="649">
        <v>4.149</v>
      </c>
      <c r="E2288" s="649">
        <v>15.2</v>
      </c>
      <c r="F2288" s="649">
        <v>11.2</v>
      </c>
      <c r="G2288" s="649">
        <v>2.085</v>
      </c>
      <c r="H2288" s="649">
        <v>26.98</v>
      </c>
      <c r="I2288" s="649">
        <v>13.155</v>
      </c>
      <c r="J2288" s="649">
        <v>24.267</v>
      </c>
      <c r="K2288" s="649">
        <v>-0.998</v>
      </c>
      <c r="L2288" s="649">
        <v>-1.0</v>
      </c>
      <c r="M2288" s="649">
        <v>-1.0</v>
      </c>
      <c r="N2288" s="649">
        <v>-1.0</v>
      </c>
      <c r="O2288" s="649">
        <v>-1.0</v>
      </c>
      <c r="P2288" s="649">
        <v>-1.0</v>
      </c>
      <c r="Q2288" s="649">
        <v>1.0</v>
      </c>
      <c r="R2288" s="649">
        <v>1.0</v>
      </c>
      <c r="S2288" s="649">
        <v>-1.0</v>
      </c>
      <c r="T2288" s="649">
        <v>24.75</v>
      </c>
      <c r="U2288" s="649">
        <v>24.626</v>
      </c>
      <c r="V2288" s="649">
        <v>24.525</v>
      </c>
    </row>
    <row r="2289">
      <c r="A2289" s="649">
        <v>5078.0</v>
      </c>
      <c r="B2289" s="649">
        <v>0.0</v>
      </c>
      <c r="C2289" s="649">
        <v>10.537</v>
      </c>
      <c r="D2289" s="649">
        <v>4.149</v>
      </c>
      <c r="E2289" s="649">
        <v>15.2</v>
      </c>
      <c r="F2289" s="649">
        <v>11.2</v>
      </c>
      <c r="G2289" s="649">
        <v>1.341</v>
      </c>
      <c r="H2289" s="649">
        <v>26.98</v>
      </c>
      <c r="I2289" s="649">
        <v>6.835</v>
      </c>
      <c r="J2289" s="649">
        <v>8.738</v>
      </c>
      <c r="K2289" s="649">
        <v>-0.998</v>
      </c>
      <c r="L2289" s="649">
        <v>-1.0</v>
      </c>
      <c r="M2289" s="649">
        <v>-1.0</v>
      </c>
      <c r="N2289" s="649">
        <v>-1.0</v>
      </c>
      <c r="O2289" s="649">
        <v>-1.0</v>
      </c>
      <c r="P2289" s="649">
        <v>-1.0</v>
      </c>
      <c r="Q2289" s="649">
        <v>1.0</v>
      </c>
      <c r="R2289" s="649">
        <v>1.0</v>
      </c>
      <c r="S2289" s="649">
        <v>-1.0</v>
      </c>
      <c r="T2289" s="649">
        <v>8.91</v>
      </c>
      <c r="U2289" s="649">
        <v>8.856</v>
      </c>
      <c r="V2289" s="649">
        <v>8.803</v>
      </c>
    </row>
    <row r="2290">
      <c r="A2290" s="649">
        <v>5079.0</v>
      </c>
      <c r="B2290" s="649">
        <v>0.0</v>
      </c>
      <c r="C2290" s="649">
        <v>10.537</v>
      </c>
      <c r="D2290" s="649">
        <v>4.149</v>
      </c>
      <c r="E2290" s="649">
        <v>15.2</v>
      </c>
      <c r="F2290" s="649">
        <v>11.2</v>
      </c>
      <c r="G2290" s="649">
        <v>2.18</v>
      </c>
      <c r="H2290" s="649">
        <v>2.01</v>
      </c>
      <c r="I2290" s="649">
        <v>6.786</v>
      </c>
      <c r="J2290" s="649">
        <v>14.328</v>
      </c>
      <c r="K2290" s="649">
        <v>-0.998</v>
      </c>
      <c r="L2290" s="649">
        <v>-1.0</v>
      </c>
      <c r="M2290" s="649">
        <v>-1.0</v>
      </c>
      <c r="N2290" s="649">
        <v>-1.0</v>
      </c>
      <c r="O2290" s="649">
        <v>-1.0</v>
      </c>
      <c r="P2290" s="649">
        <v>-1.0</v>
      </c>
      <c r="Q2290" s="649">
        <v>1.0</v>
      </c>
      <c r="R2290" s="649">
        <v>1.0</v>
      </c>
      <c r="S2290" s="649">
        <v>-1.0</v>
      </c>
      <c r="T2290" s="649">
        <v>14.605</v>
      </c>
      <c r="U2290" s="649">
        <v>14.532</v>
      </c>
      <c r="V2290" s="649">
        <v>14.403</v>
      </c>
    </row>
    <row r="2291">
      <c r="A2291" s="649">
        <v>5080.0</v>
      </c>
      <c r="B2291" s="649">
        <v>0.0</v>
      </c>
      <c r="C2291" s="649">
        <v>10.537</v>
      </c>
      <c r="D2291" s="649">
        <v>4.149</v>
      </c>
      <c r="E2291" s="649">
        <v>15.2</v>
      </c>
      <c r="F2291" s="649">
        <v>11.2</v>
      </c>
      <c r="G2291" s="649">
        <v>1.815</v>
      </c>
      <c r="H2291" s="649">
        <v>2.01</v>
      </c>
      <c r="I2291" s="649">
        <v>6.844</v>
      </c>
      <c r="J2291" s="649">
        <v>12.219</v>
      </c>
      <c r="K2291" s="649">
        <v>-0.998</v>
      </c>
      <c r="L2291" s="649">
        <v>-1.0</v>
      </c>
      <c r="M2291" s="649">
        <v>-1.0</v>
      </c>
      <c r="N2291" s="649">
        <v>-1.0</v>
      </c>
      <c r="O2291" s="649">
        <v>-1.0</v>
      </c>
      <c r="P2291" s="649">
        <v>-1.0</v>
      </c>
      <c r="Q2291" s="649">
        <v>1.0</v>
      </c>
      <c r="R2291" s="649">
        <v>1.0</v>
      </c>
      <c r="S2291" s="649">
        <v>-1.0</v>
      </c>
      <c r="T2291" s="649">
        <v>12.438</v>
      </c>
      <c r="U2291" s="649">
        <v>12.379</v>
      </c>
      <c r="V2291" s="649">
        <v>12.251</v>
      </c>
    </row>
    <row r="2292">
      <c r="A2292" s="649">
        <v>5081.0</v>
      </c>
      <c r="B2292" s="649">
        <v>0.0</v>
      </c>
      <c r="C2292" s="649">
        <v>10.537</v>
      </c>
      <c r="D2292" s="649">
        <v>4.149</v>
      </c>
      <c r="E2292" s="649">
        <v>15.2</v>
      </c>
      <c r="F2292" s="649">
        <v>11.2</v>
      </c>
      <c r="G2292" s="649">
        <v>0.804</v>
      </c>
      <c r="H2292" s="649">
        <v>2.01</v>
      </c>
      <c r="I2292" s="649">
        <v>6.739</v>
      </c>
      <c r="J2292" s="649">
        <v>5.147</v>
      </c>
      <c r="K2292" s="649">
        <v>-0.998</v>
      </c>
      <c r="L2292" s="649">
        <v>-1.0</v>
      </c>
      <c r="M2292" s="649">
        <v>-1.0</v>
      </c>
      <c r="N2292" s="649">
        <v>-1.0</v>
      </c>
      <c r="O2292" s="649">
        <v>-1.0</v>
      </c>
      <c r="P2292" s="649">
        <v>-1.0</v>
      </c>
      <c r="Q2292" s="649">
        <v>1.0</v>
      </c>
      <c r="R2292" s="649">
        <v>1.0</v>
      </c>
      <c r="S2292" s="649">
        <v>-1.0</v>
      </c>
      <c r="T2292" s="649">
        <v>5.249</v>
      </c>
      <c r="U2292" s="649">
        <v>5.223</v>
      </c>
      <c r="V2292" s="649">
        <v>5.19</v>
      </c>
    </row>
    <row r="2293">
      <c r="A2293" s="649">
        <v>5082.0</v>
      </c>
      <c r="B2293" s="649">
        <v>0.0</v>
      </c>
      <c r="C2293" s="649">
        <v>10.537</v>
      </c>
      <c r="D2293" s="649">
        <v>4.149</v>
      </c>
      <c r="E2293" s="649">
        <v>15.2</v>
      </c>
      <c r="F2293" s="649">
        <v>11.2</v>
      </c>
      <c r="G2293" s="649">
        <v>1.833</v>
      </c>
      <c r="H2293" s="649">
        <v>2.01</v>
      </c>
      <c r="I2293" s="649">
        <v>6.897</v>
      </c>
      <c r="J2293" s="649">
        <v>12.638</v>
      </c>
      <c r="K2293" s="649">
        <v>-0.998</v>
      </c>
      <c r="L2293" s="649">
        <v>-1.0</v>
      </c>
      <c r="M2293" s="649">
        <v>-1.0</v>
      </c>
      <c r="N2293" s="649">
        <v>-1.0</v>
      </c>
      <c r="O2293" s="649">
        <v>-1.0</v>
      </c>
      <c r="P2293" s="649">
        <v>-1.0</v>
      </c>
      <c r="Q2293" s="649">
        <v>1.0</v>
      </c>
      <c r="R2293" s="649">
        <v>1.0</v>
      </c>
      <c r="S2293" s="649">
        <v>-1.0</v>
      </c>
      <c r="T2293" s="649">
        <v>12.862</v>
      </c>
      <c r="U2293" s="649">
        <v>12.798</v>
      </c>
      <c r="V2293" s="649">
        <v>12.639</v>
      </c>
    </row>
    <row r="2294">
      <c r="A2294" s="649">
        <v>5083.0</v>
      </c>
      <c r="B2294" s="649">
        <v>0.0</v>
      </c>
      <c r="C2294" s="649">
        <v>10.537</v>
      </c>
      <c r="D2294" s="649">
        <v>4.149</v>
      </c>
      <c r="E2294" s="649">
        <v>15.2</v>
      </c>
      <c r="F2294" s="649">
        <v>11.2</v>
      </c>
      <c r="G2294" s="649">
        <v>1.905</v>
      </c>
      <c r="H2294" s="649">
        <v>2.01</v>
      </c>
      <c r="I2294" s="649">
        <v>6.802</v>
      </c>
      <c r="J2294" s="649">
        <v>12.415</v>
      </c>
      <c r="K2294" s="649">
        <v>-0.998</v>
      </c>
      <c r="L2294" s="649">
        <v>-1.0</v>
      </c>
      <c r="M2294" s="649">
        <v>-1.0</v>
      </c>
      <c r="N2294" s="649">
        <v>-1.0</v>
      </c>
      <c r="O2294" s="649">
        <v>-1.0</v>
      </c>
      <c r="P2294" s="649">
        <v>-1.0</v>
      </c>
      <c r="Q2294" s="649">
        <v>1.0</v>
      </c>
      <c r="R2294" s="649">
        <v>1.0</v>
      </c>
      <c r="S2294" s="649">
        <v>-1.0</v>
      </c>
      <c r="T2294" s="649">
        <v>12.654</v>
      </c>
      <c r="U2294" s="649">
        <v>12.595</v>
      </c>
      <c r="V2294" s="649">
        <v>12.502</v>
      </c>
    </row>
    <row r="2295">
      <c r="A2295" s="649">
        <v>5084.0</v>
      </c>
      <c r="B2295" s="649">
        <v>0.0</v>
      </c>
      <c r="C2295" s="649">
        <v>10.537</v>
      </c>
      <c r="D2295" s="649">
        <v>4.149</v>
      </c>
      <c r="E2295" s="649">
        <v>15.2</v>
      </c>
      <c r="F2295" s="649">
        <v>11.2</v>
      </c>
      <c r="G2295" s="649">
        <v>1.848</v>
      </c>
      <c r="H2295" s="649">
        <v>2.01</v>
      </c>
      <c r="I2295" s="649">
        <v>6.838</v>
      </c>
      <c r="J2295" s="649">
        <v>12.255</v>
      </c>
      <c r="K2295" s="649">
        <v>-0.998</v>
      </c>
      <c r="L2295" s="649">
        <v>-1.0</v>
      </c>
      <c r="M2295" s="649">
        <v>-1.0</v>
      </c>
      <c r="N2295" s="649">
        <v>-1.0</v>
      </c>
      <c r="O2295" s="649">
        <v>-1.0</v>
      </c>
      <c r="P2295" s="649">
        <v>-1.0</v>
      </c>
      <c r="Q2295" s="649">
        <v>1.0</v>
      </c>
      <c r="R2295" s="649">
        <v>1.0</v>
      </c>
      <c r="S2295" s="649">
        <v>-1.0</v>
      </c>
      <c r="T2295" s="649">
        <v>12.494</v>
      </c>
      <c r="U2295" s="649">
        <v>12.425</v>
      </c>
      <c r="V2295" s="649">
        <v>12.315</v>
      </c>
    </row>
    <row r="2296">
      <c r="A2296" s="649">
        <v>5085.0</v>
      </c>
      <c r="B2296" s="649">
        <v>0.0</v>
      </c>
      <c r="C2296" s="649">
        <v>10.537</v>
      </c>
      <c r="D2296" s="649">
        <v>4.149</v>
      </c>
      <c r="E2296" s="649">
        <v>15.2</v>
      </c>
      <c r="F2296" s="649">
        <v>11.2</v>
      </c>
      <c r="G2296" s="649">
        <v>1.252</v>
      </c>
      <c r="H2296" s="649">
        <v>2.01</v>
      </c>
      <c r="I2296" s="649">
        <v>6.776</v>
      </c>
      <c r="J2296" s="649">
        <v>2.914</v>
      </c>
      <c r="K2296" s="649">
        <v>-0.998</v>
      </c>
      <c r="L2296" s="649">
        <v>-1.0</v>
      </c>
      <c r="M2296" s="649">
        <v>-1.0</v>
      </c>
      <c r="N2296" s="649">
        <v>-1.0</v>
      </c>
      <c r="O2296" s="649">
        <v>-1.0</v>
      </c>
      <c r="P2296" s="649">
        <v>-1.0</v>
      </c>
      <c r="Q2296" s="649">
        <v>1.0</v>
      </c>
      <c r="R2296" s="649">
        <v>1.0</v>
      </c>
      <c r="S2296" s="649">
        <v>-1.0</v>
      </c>
      <c r="T2296" s="649">
        <v>3.162</v>
      </c>
      <c r="U2296" s="649">
        <v>3.146</v>
      </c>
      <c r="V2296" s="649">
        <v>3.769</v>
      </c>
    </row>
    <row r="2297">
      <c r="A2297" s="649">
        <v>5086.0</v>
      </c>
      <c r="B2297" s="649">
        <v>0.0</v>
      </c>
      <c r="C2297" s="649">
        <v>10.537</v>
      </c>
      <c r="D2297" s="649">
        <v>4.149</v>
      </c>
      <c r="E2297" s="649">
        <v>15.2</v>
      </c>
      <c r="F2297" s="649">
        <v>11.2</v>
      </c>
      <c r="G2297" s="649">
        <v>2.649</v>
      </c>
      <c r="H2297" s="649">
        <v>2.01</v>
      </c>
      <c r="I2297" s="649">
        <v>6.718</v>
      </c>
      <c r="J2297" s="649">
        <v>16.734</v>
      </c>
      <c r="K2297" s="649">
        <v>-0.998</v>
      </c>
      <c r="L2297" s="649">
        <v>-1.0</v>
      </c>
      <c r="M2297" s="649">
        <v>-1.0</v>
      </c>
      <c r="N2297" s="649">
        <v>-1.0</v>
      </c>
      <c r="O2297" s="649">
        <v>-1.0</v>
      </c>
      <c r="P2297" s="649">
        <v>-1.0</v>
      </c>
      <c r="Q2297" s="649">
        <v>1.0</v>
      </c>
      <c r="R2297" s="649">
        <v>1.0</v>
      </c>
      <c r="S2297" s="649">
        <v>-1.0</v>
      </c>
      <c r="T2297" s="649">
        <v>17.079</v>
      </c>
      <c r="U2297" s="649">
        <v>16.987</v>
      </c>
      <c r="V2297" s="649">
        <v>16.905</v>
      </c>
    </row>
    <row r="2298">
      <c r="A2298" s="649">
        <v>5087.0</v>
      </c>
      <c r="B2298" s="649">
        <v>0.0</v>
      </c>
      <c r="C2298" s="649">
        <v>10.537</v>
      </c>
      <c r="D2298" s="649">
        <v>4.149</v>
      </c>
      <c r="E2298" s="649">
        <v>15.2</v>
      </c>
      <c r="F2298" s="649">
        <v>11.2</v>
      </c>
      <c r="G2298" s="649">
        <v>1.836</v>
      </c>
      <c r="H2298" s="649">
        <v>2.01</v>
      </c>
      <c r="I2298" s="649">
        <v>6.84</v>
      </c>
      <c r="J2298" s="649">
        <v>11.79</v>
      </c>
      <c r="K2298" s="649">
        <v>-0.998</v>
      </c>
      <c r="L2298" s="649">
        <v>-1.0</v>
      </c>
      <c r="M2298" s="649">
        <v>-1.0</v>
      </c>
      <c r="N2298" s="649">
        <v>-1.0</v>
      </c>
      <c r="O2298" s="649">
        <v>-1.0</v>
      </c>
      <c r="P2298" s="649">
        <v>-1.0</v>
      </c>
      <c r="Q2298" s="649">
        <v>1.0</v>
      </c>
      <c r="R2298" s="649">
        <v>1.0</v>
      </c>
      <c r="S2298" s="649">
        <v>-1.0</v>
      </c>
      <c r="T2298" s="649">
        <v>12.035</v>
      </c>
      <c r="U2298" s="649">
        <v>11.971</v>
      </c>
      <c r="V2298" s="649">
        <v>11.914</v>
      </c>
    </row>
    <row r="2299">
      <c r="A2299" s="649">
        <v>5088.0</v>
      </c>
      <c r="B2299" s="649">
        <v>0.0</v>
      </c>
      <c r="C2299" s="649">
        <v>10.537</v>
      </c>
      <c r="D2299" s="649">
        <v>4.149</v>
      </c>
      <c r="E2299" s="649">
        <v>15.2</v>
      </c>
      <c r="F2299" s="649">
        <v>11.2</v>
      </c>
      <c r="G2299" s="649">
        <v>1.815</v>
      </c>
      <c r="H2299" s="649">
        <v>2.01</v>
      </c>
      <c r="I2299" s="649">
        <v>6.795</v>
      </c>
      <c r="J2299" s="649">
        <v>10.936</v>
      </c>
      <c r="K2299" s="649">
        <v>-0.998</v>
      </c>
      <c r="L2299" s="649">
        <v>-1.0</v>
      </c>
      <c r="M2299" s="649">
        <v>-1.0</v>
      </c>
      <c r="N2299" s="649">
        <v>-1.0</v>
      </c>
      <c r="O2299" s="649">
        <v>-1.0</v>
      </c>
      <c r="P2299" s="649">
        <v>-1.0</v>
      </c>
      <c r="Q2299" s="649">
        <v>1.0</v>
      </c>
      <c r="R2299" s="649">
        <v>1.0</v>
      </c>
      <c r="S2299" s="649">
        <v>-1.0</v>
      </c>
      <c r="T2299" s="649">
        <v>11.185</v>
      </c>
      <c r="U2299" s="649">
        <v>11.124</v>
      </c>
      <c r="V2299" s="649">
        <v>11.155</v>
      </c>
    </row>
    <row r="2300">
      <c r="A2300" s="649">
        <v>5089.0</v>
      </c>
      <c r="B2300" s="649">
        <v>0.0</v>
      </c>
      <c r="C2300" s="649">
        <v>10.537</v>
      </c>
      <c r="D2300" s="649">
        <v>4.149</v>
      </c>
      <c r="E2300" s="649">
        <v>15.2</v>
      </c>
      <c r="F2300" s="649">
        <v>11.2</v>
      </c>
      <c r="G2300" s="649">
        <v>1.812</v>
      </c>
      <c r="H2300" s="649">
        <v>2.01</v>
      </c>
      <c r="I2300" s="649">
        <v>6.804</v>
      </c>
      <c r="J2300" s="649">
        <v>11.989</v>
      </c>
      <c r="K2300" s="649">
        <v>-0.998</v>
      </c>
      <c r="L2300" s="649">
        <v>-1.0</v>
      </c>
      <c r="M2300" s="649">
        <v>-1.0</v>
      </c>
      <c r="N2300" s="649">
        <v>-1.0</v>
      </c>
      <c r="O2300" s="649">
        <v>-1.0</v>
      </c>
      <c r="P2300" s="649">
        <v>-1.0</v>
      </c>
      <c r="Q2300" s="649">
        <v>1.0</v>
      </c>
      <c r="R2300" s="649">
        <v>1.0</v>
      </c>
      <c r="S2300" s="649">
        <v>-1.0</v>
      </c>
      <c r="T2300" s="649">
        <v>12.215</v>
      </c>
      <c r="U2300" s="649">
        <v>12.152</v>
      </c>
      <c r="V2300" s="649">
        <v>12.044</v>
      </c>
    </row>
    <row r="2301">
      <c r="A2301" s="649">
        <v>5090.0</v>
      </c>
      <c r="B2301" s="649">
        <v>0.0</v>
      </c>
      <c r="C2301" s="649">
        <v>10.537</v>
      </c>
      <c r="D2301" s="649">
        <v>4.149</v>
      </c>
      <c r="E2301" s="649">
        <v>15.2</v>
      </c>
      <c r="F2301" s="649">
        <v>11.2</v>
      </c>
      <c r="G2301" s="649">
        <v>1.811</v>
      </c>
      <c r="H2301" s="649">
        <v>2.01</v>
      </c>
      <c r="I2301" s="649">
        <v>6.841</v>
      </c>
      <c r="J2301" s="649">
        <v>11.953</v>
      </c>
      <c r="K2301" s="649">
        <v>-0.998</v>
      </c>
      <c r="L2301" s="649">
        <v>-1.0</v>
      </c>
      <c r="M2301" s="649">
        <v>-1.0</v>
      </c>
      <c r="N2301" s="649">
        <v>-1.0</v>
      </c>
      <c r="O2301" s="649">
        <v>-1.0</v>
      </c>
      <c r="P2301" s="649">
        <v>-1.0</v>
      </c>
      <c r="Q2301" s="649">
        <v>1.0</v>
      </c>
      <c r="R2301" s="649">
        <v>1.0</v>
      </c>
      <c r="S2301" s="649">
        <v>-1.0</v>
      </c>
      <c r="T2301" s="649">
        <v>12.185</v>
      </c>
      <c r="U2301" s="649">
        <v>12.122</v>
      </c>
      <c r="V2301" s="649">
        <v>12.024</v>
      </c>
    </row>
    <row r="2302">
      <c r="A2302" s="649">
        <v>5091.0</v>
      </c>
      <c r="B2302" s="649">
        <v>0.0</v>
      </c>
      <c r="C2302" s="649">
        <v>10.537</v>
      </c>
      <c r="D2302" s="649">
        <v>4.149</v>
      </c>
      <c r="E2302" s="649">
        <v>15.2</v>
      </c>
      <c r="F2302" s="649">
        <v>11.2</v>
      </c>
      <c r="G2302" s="649">
        <v>1.791</v>
      </c>
      <c r="H2302" s="649">
        <v>2.01</v>
      </c>
      <c r="I2302" s="649">
        <v>6.857</v>
      </c>
      <c r="J2302" s="649">
        <v>12.172</v>
      </c>
      <c r="K2302" s="649">
        <v>-0.998</v>
      </c>
      <c r="L2302" s="649">
        <v>-1.0</v>
      </c>
      <c r="M2302" s="649">
        <v>-1.0</v>
      </c>
      <c r="N2302" s="649">
        <v>-1.0</v>
      </c>
      <c r="O2302" s="649">
        <v>-1.0</v>
      </c>
      <c r="P2302" s="649">
        <v>-1.0</v>
      </c>
      <c r="Q2302" s="649">
        <v>1.0</v>
      </c>
      <c r="R2302" s="649">
        <v>1.0</v>
      </c>
      <c r="S2302" s="649">
        <v>-1.0</v>
      </c>
      <c r="T2302" s="649">
        <v>12.396</v>
      </c>
      <c r="U2302" s="649">
        <v>12.329</v>
      </c>
      <c r="V2302" s="649">
        <v>12.19</v>
      </c>
    </row>
    <row r="2303">
      <c r="A2303" s="649">
        <v>5092.0</v>
      </c>
      <c r="B2303" s="649">
        <v>0.0</v>
      </c>
      <c r="C2303" s="649">
        <v>10.537</v>
      </c>
      <c r="D2303" s="649">
        <v>4.149</v>
      </c>
      <c r="E2303" s="649">
        <v>15.2</v>
      </c>
      <c r="F2303" s="649">
        <v>11.2</v>
      </c>
      <c r="G2303" s="649">
        <v>1.811</v>
      </c>
      <c r="H2303" s="649">
        <v>2.01</v>
      </c>
      <c r="I2303" s="649">
        <v>6.813</v>
      </c>
      <c r="J2303" s="649">
        <v>11.952</v>
      </c>
      <c r="K2303" s="649">
        <v>-0.998</v>
      </c>
      <c r="L2303" s="649">
        <v>-1.0</v>
      </c>
      <c r="M2303" s="649">
        <v>-1.0</v>
      </c>
      <c r="N2303" s="649">
        <v>-1.0</v>
      </c>
      <c r="O2303" s="649">
        <v>-1.0</v>
      </c>
      <c r="P2303" s="649">
        <v>-1.0</v>
      </c>
      <c r="Q2303" s="649">
        <v>1.0</v>
      </c>
      <c r="R2303" s="649">
        <v>1.0</v>
      </c>
      <c r="S2303" s="649">
        <v>-1.0</v>
      </c>
      <c r="T2303" s="649">
        <v>12.186</v>
      </c>
      <c r="U2303" s="649">
        <v>12.119</v>
      </c>
      <c r="V2303" s="649">
        <v>12.014</v>
      </c>
    </row>
    <row r="2304">
      <c r="A2304" s="649">
        <v>5093.0</v>
      </c>
      <c r="B2304" s="649">
        <v>0.0</v>
      </c>
      <c r="C2304" s="649">
        <v>10.537</v>
      </c>
      <c r="D2304" s="649">
        <v>4.149</v>
      </c>
      <c r="E2304" s="649">
        <v>15.2</v>
      </c>
      <c r="F2304" s="649">
        <v>11.2</v>
      </c>
      <c r="G2304" s="649">
        <v>1.854</v>
      </c>
      <c r="H2304" s="649">
        <v>2.01</v>
      </c>
      <c r="I2304" s="649">
        <v>6.794</v>
      </c>
      <c r="J2304" s="649">
        <v>11.983</v>
      </c>
      <c r="K2304" s="649">
        <v>-0.998</v>
      </c>
      <c r="L2304" s="649">
        <v>-1.0</v>
      </c>
      <c r="M2304" s="649">
        <v>-1.0</v>
      </c>
      <c r="N2304" s="649">
        <v>-1.0</v>
      </c>
      <c r="O2304" s="649">
        <v>-1.0</v>
      </c>
      <c r="P2304" s="649">
        <v>-1.0</v>
      </c>
      <c r="Q2304" s="649">
        <v>1.0</v>
      </c>
      <c r="R2304" s="649">
        <v>1.0</v>
      </c>
      <c r="S2304" s="649">
        <v>-1.0</v>
      </c>
      <c r="T2304" s="649">
        <v>12.224</v>
      </c>
      <c r="U2304" s="649">
        <v>12.159</v>
      </c>
      <c r="V2304" s="649">
        <v>12.081</v>
      </c>
    </row>
    <row r="2305">
      <c r="A2305" s="649">
        <v>5094.0</v>
      </c>
      <c r="B2305" s="649">
        <v>0.0</v>
      </c>
      <c r="C2305" s="649">
        <v>10.537</v>
      </c>
      <c r="D2305" s="649">
        <v>4.149</v>
      </c>
      <c r="E2305" s="649">
        <v>15.2</v>
      </c>
      <c r="F2305" s="649">
        <v>11.2</v>
      </c>
      <c r="G2305" s="649">
        <v>1.785</v>
      </c>
      <c r="H2305" s="649">
        <v>2.01</v>
      </c>
      <c r="I2305" s="649">
        <v>6.901</v>
      </c>
      <c r="J2305" s="649">
        <v>12.217</v>
      </c>
      <c r="K2305" s="649">
        <v>-0.998</v>
      </c>
      <c r="L2305" s="649">
        <v>-1.0</v>
      </c>
      <c r="M2305" s="649">
        <v>-1.0</v>
      </c>
      <c r="N2305" s="649">
        <v>-1.0</v>
      </c>
      <c r="O2305" s="649">
        <v>-1.0</v>
      </c>
      <c r="P2305" s="649">
        <v>-1.0</v>
      </c>
      <c r="Q2305" s="649">
        <v>1.0</v>
      </c>
      <c r="R2305" s="649">
        <v>1.0</v>
      </c>
      <c r="S2305" s="649">
        <v>-1.0</v>
      </c>
      <c r="T2305" s="649">
        <v>12.446</v>
      </c>
      <c r="U2305" s="649">
        <v>12.379</v>
      </c>
      <c r="V2305" s="649">
        <v>12.234</v>
      </c>
    </row>
    <row r="2306">
      <c r="A2306" s="649">
        <v>5095.0</v>
      </c>
      <c r="B2306" s="649">
        <v>0.0</v>
      </c>
      <c r="C2306" s="649">
        <v>10.537</v>
      </c>
      <c r="D2306" s="649">
        <v>4.149</v>
      </c>
      <c r="E2306" s="649">
        <v>15.2</v>
      </c>
      <c r="F2306" s="649">
        <v>11.2</v>
      </c>
      <c r="G2306" s="649">
        <v>0.964</v>
      </c>
      <c r="H2306" s="649">
        <v>2.01</v>
      </c>
      <c r="I2306" s="649">
        <v>6.915</v>
      </c>
      <c r="J2306" s="649">
        <v>6.559</v>
      </c>
      <c r="K2306" s="649">
        <v>-0.998</v>
      </c>
      <c r="L2306" s="649">
        <v>-1.0</v>
      </c>
      <c r="M2306" s="649">
        <v>-1.0</v>
      </c>
      <c r="N2306" s="649">
        <v>-1.0</v>
      </c>
      <c r="O2306" s="649">
        <v>-1.0</v>
      </c>
      <c r="P2306" s="649">
        <v>-1.0</v>
      </c>
      <c r="Q2306" s="649">
        <v>1.0</v>
      </c>
      <c r="R2306" s="649">
        <v>1.0</v>
      </c>
      <c r="S2306" s="649">
        <v>-1.0</v>
      </c>
      <c r="T2306" s="649">
        <v>6.686</v>
      </c>
      <c r="U2306" s="649">
        <v>6.647</v>
      </c>
      <c r="V2306" s="649">
        <v>6.577</v>
      </c>
    </row>
    <row r="2307">
      <c r="A2307" s="649">
        <v>5096.0</v>
      </c>
      <c r="B2307" s="649">
        <v>0.0</v>
      </c>
      <c r="C2307" s="649">
        <v>10.537</v>
      </c>
      <c r="D2307" s="649">
        <v>4.149</v>
      </c>
      <c r="E2307" s="649">
        <v>15.2</v>
      </c>
      <c r="F2307" s="649">
        <v>11.2</v>
      </c>
      <c r="G2307" s="649">
        <v>1.214</v>
      </c>
      <c r="H2307" s="649">
        <v>2.01</v>
      </c>
      <c r="I2307" s="649">
        <v>4.889</v>
      </c>
      <c r="J2307" s="649">
        <v>5.611</v>
      </c>
      <c r="K2307" s="649">
        <v>-0.998</v>
      </c>
      <c r="L2307" s="649">
        <v>-1.0</v>
      </c>
      <c r="M2307" s="649">
        <v>-1.0</v>
      </c>
      <c r="N2307" s="649">
        <v>-1.0</v>
      </c>
      <c r="O2307" s="649">
        <v>-1.0</v>
      </c>
      <c r="P2307" s="649">
        <v>-1.0</v>
      </c>
      <c r="Q2307" s="649">
        <v>1.0</v>
      </c>
      <c r="R2307" s="649">
        <v>1.0</v>
      </c>
      <c r="S2307" s="649">
        <v>-1.0</v>
      </c>
      <c r="T2307" s="649">
        <v>5.726</v>
      </c>
      <c r="U2307" s="649">
        <v>5.695</v>
      </c>
      <c r="V2307" s="649">
        <v>5.682</v>
      </c>
    </row>
    <row r="2308">
      <c r="A2308" s="649">
        <v>5097.0</v>
      </c>
      <c r="B2308" s="649">
        <v>0.0</v>
      </c>
      <c r="C2308" s="649">
        <v>10.537</v>
      </c>
      <c r="D2308" s="649">
        <v>4.149</v>
      </c>
      <c r="E2308" s="649">
        <v>15.2</v>
      </c>
      <c r="F2308" s="649">
        <v>11.2</v>
      </c>
      <c r="G2308" s="649">
        <v>2.089</v>
      </c>
      <c r="H2308" s="649">
        <v>2.01</v>
      </c>
      <c r="I2308" s="649">
        <v>4.016</v>
      </c>
      <c r="J2308" s="649">
        <v>7.134</v>
      </c>
      <c r="K2308" s="649">
        <v>-0.998</v>
      </c>
      <c r="L2308" s="649">
        <v>-1.0</v>
      </c>
      <c r="M2308" s="649">
        <v>-1.0</v>
      </c>
      <c r="N2308" s="649">
        <v>-1.0</v>
      </c>
      <c r="O2308" s="649">
        <v>-1.0</v>
      </c>
      <c r="P2308" s="649">
        <v>-1.0</v>
      </c>
      <c r="Q2308" s="649">
        <v>1.0</v>
      </c>
      <c r="R2308" s="649">
        <v>1.0</v>
      </c>
      <c r="S2308" s="649">
        <v>-1.0</v>
      </c>
      <c r="T2308" s="649">
        <v>7.317</v>
      </c>
      <c r="U2308" s="649">
        <v>7.28</v>
      </c>
      <c r="V2308" s="649">
        <v>7.458</v>
      </c>
    </row>
    <row r="2309">
      <c r="A2309" s="649">
        <v>5098.0</v>
      </c>
      <c r="B2309" s="649">
        <v>0.0</v>
      </c>
      <c r="C2309" s="649">
        <v>10.537</v>
      </c>
      <c r="D2309" s="649">
        <v>4.149</v>
      </c>
      <c r="E2309" s="649">
        <v>15.2</v>
      </c>
      <c r="F2309" s="649">
        <v>11.2</v>
      </c>
      <c r="G2309" s="649">
        <v>1.31</v>
      </c>
      <c r="H2309" s="649">
        <v>2.01</v>
      </c>
      <c r="I2309" s="649">
        <v>6.816</v>
      </c>
      <c r="J2309" s="649">
        <v>8.612</v>
      </c>
      <c r="K2309" s="649">
        <v>-0.998</v>
      </c>
      <c r="L2309" s="649">
        <v>-1.0</v>
      </c>
      <c r="M2309" s="649">
        <v>-1.0</v>
      </c>
      <c r="N2309" s="649">
        <v>-1.0</v>
      </c>
      <c r="O2309" s="649">
        <v>5.0</v>
      </c>
      <c r="P2309" s="649">
        <v>-1.0</v>
      </c>
      <c r="Q2309" s="649">
        <v>-1.0</v>
      </c>
      <c r="R2309" s="649">
        <v>1.0</v>
      </c>
      <c r="S2309" s="649">
        <v>-1.0</v>
      </c>
      <c r="T2309" s="649">
        <v>8.776</v>
      </c>
      <c r="U2309" s="649">
        <v>8.732</v>
      </c>
      <c r="V2309" s="649">
        <v>8.661</v>
      </c>
    </row>
    <row r="2310">
      <c r="A2310" s="649">
        <v>5101.0</v>
      </c>
      <c r="B2310" s="649">
        <v>0.0</v>
      </c>
      <c r="C2310" s="649">
        <v>10.537</v>
      </c>
      <c r="D2310" s="649">
        <v>4.149</v>
      </c>
      <c r="E2310" s="649">
        <v>15.2</v>
      </c>
      <c r="F2310" s="649">
        <v>11.2</v>
      </c>
      <c r="G2310" s="649">
        <v>0.926</v>
      </c>
      <c r="H2310" s="649">
        <v>2.01</v>
      </c>
      <c r="I2310" s="649">
        <v>6.898</v>
      </c>
      <c r="J2310" s="649">
        <v>6.247</v>
      </c>
      <c r="K2310" s="649">
        <v>-0.998</v>
      </c>
      <c r="L2310" s="649">
        <v>-1.0</v>
      </c>
      <c r="M2310" s="649">
        <v>-1.0</v>
      </c>
      <c r="N2310" s="649">
        <v>-1.0</v>
      </c>
      <c r="O2310" s="649">
        <v>-1.0</v>
      </c>
      <c r="P2310" s="649">
        <v>-1.0</v>
      </c>
      <c r="Q2310" s="649">
        <v>5.0</v>
      </c>
      <c r="R2310" s="649">
        <v>1.0</v>
      </c>
      <c r="S2310" s="649">
        <v>-1.0</v>
      </c>
      <c r="T2310" s="649">
        <v>6.362</v>
      </c>
      <c r="U2310" s="649">
        <v>6.331</v>
      </c>
      <c r="V2310" s="649">
        <v>6.269</v>
      </c>
    </row>
    <row r="2311">
      <c r="A2311" s="649">
        <v>5102.0</v>
      </c>
      <c r="B2311" s="649">
        <v>0.0</v>
      </c>
      <c r="C2311" s="649">
        <v>10.538</v>
      </c>
      <c r="D2311" s="649">
        <v>4.149</v>
      </c>
      <c r="E2311" s="649">
        <v>15.2</v>
      </c>
      <c r="F2311" s="649">
        <v>11.2</v>
      </c>
      <c r="G2311" s="649">
        <v>0.575</v>
      </c>
      <c r="H2311" s="649">
        <v>1.01</v>
      </c>
      <c r="I2311" s="649">
        <v>13.454</v>
      </c>
      <c r="J2311" s="649">
        <v>1.01</v>
      </c>
      <c r="K2311" s="649">
        <v>-0.998</v>
      </c>
      <c r="L2311" s="649">
        <v>-1.0</v>
      </c>
      <c r="M2311" s="649">
        <v>-1.0</v>
      </c>
      <c r="N2311" s="649">
        <v>-1.0</v>
      </c>
      <c r="O2311" s="649">
        <v>-1.0</v>
      </c>
      <c r="P2311" s="649">
        <v>-1.0</v>
      </c>
      <c r="Q2311" s="649">
        <v>1.0</v>
      </c>
      <c r="R2311" s="649">
        <v>1.0</v>
      </c>
      <c r="S2311" s="649">
        <v>-1.0</v>
      </c>
      <c r="T2311" s="649">
        <v>1.141</v>
      </c>
      <c r="U2311" s="649">
        <v>1.138</v>
      </c>
      <c r="V2311" s="649">
        <v>1.521</v>
      </c>
    </row>
    <row r="2312">
      <c r="A2312" s="649">
        <v>5103.0</v>
      </c>
      <c r="B2312" s="649">
        <v>0.0</v>
      </c>
      <c r="C2312" s="649">
        <v>10.537</v>
      </c>
      <c r="D2312" s="649">
        <v>4.149</v>
      </c>
      <c r="E2312" s="649">
        <v>15.2</v>
      </c>
      <c r="F2312" s="649">
        <v>11.2</v>
      </c>
      <c r="G2312" s="649">
        <v>2.395</v>
      </c>
      <c r="H2312" s="649">
        <v>1.01</v>
      </c>
      <c r="I2312" s="649">
        <v>13.311</v>
      </c>
      <c r="J2312" s="649">
        <v>23.34</v>
      </c>
      <c r="K2312" s="649">
        <v>-0.998</v>
      </c>
      <c r="L2312" s="649">
        <v>-1.0</v>
      </c>
      <c r="M2312" s="649">
        <v>-1.0</v>
      </c>
      <c r="N2312" s="649">
        <v>-1.0</v>
      </c>
      <c r="O2312" s="649">
        <v>-1.0</v>
      </c>
      <c r="P2312" s="649">
        <v>-1.0</v>
      </c>
      <c r="Q2312" s="649">
        <v>1.0</v>
      </c>
      <c r="R2312" s="649">
        <v>1.0</v>
      </c>
      <c r="S2312" s="649">
        <v>-1.0</v>
      </c>
      <c r="T2312" s="649">
        <v>23.787</v>
      </c>
      <c r="U2312" s="649">
        <v>23.721</v>
      </c>
      <c r="V2312" s="649">
        <v>23.998</v>
      </c>
    </row>
    <row r="2313">
      <c r="A2313" s="649">
        <v>5104.0</v>
      </c>
      <c r="B2313" s="649">
        <v>0.0</v>
      </c>
      <c r="C2313" s="649">
        <v>10.537</v>
      </c>
      <c r="D2313" s="649">
        <v>4.149</v>
      </c>
      <c r="E2313" s="649">
        <v>15.2</v>
      </c>
      <c r="F2313" s="649">
        <v>11.2</v>
      </c>
      <c r="G2313" s="649">
        <v>1.829</v>
      </c>
      <c r="H2313" s="649">
        <v>1.01</v>
      </c>
      <c r="I2313" s="649">
        <v>13.546</v>
      </c>
      <c r="J2313" s="649">
        <v>21.398</v>
      </c>
      <c r="K2313" s="649">
        <v>-0.998</v>
      </c>
      <c r="L2313" s="649">
        <v>-1.0</v>
      </c>
      <c r="M2313" s="649">
        <v>-1.0</v>
      </c>
      <c r="N2313" s="649">
        <v>-1.0</v>
      </c>
      <c r="O2313" s="649">
        <v>-1.0</v>
      </c>
      <c r="P2313" s="649">
        <v>-1.0</v>
      </c>
      <c r="Q2313" s="649">
        <v>1.0</v>
      </c>
      <c r="R2313" s="649">
        <v>1.0</v>
      </c>
      <c r="S2313" s="649">
        <v>-1.0</v>
      </c>
      <c r="T2313" s="649">
        <v>21.709</v>
      </c>
      <c r="U2313" s="649">
        <v>21.657</v>
      </c>
      <c r="V2313" s="649">
        <v>21.659</v>
      </c>
    </row>
    <row r="2314">
      <c r="A2314" s="649">
        <v>5106.0</v>
      </c>
      <c r="B2314" s="649">
        <v>0.0</v>
      </c>
      <c r="C2314" s="649">
        <v>10.537</v>
      </c>
      <c r="D2314" s="649">
        <v>4.149</v>
      </c>
      <c r="E2314" s="649">
        <v>15.2</v>
      </c>
      <c r="F2314" s="649">
        <v>11.2</v>
      </c>
      <c r="G2314" s="649">
        <v>1.857</v>
      </c>
      <c r="H2314" s="649">
        <v>1.01</v>
      </c>
      <c r="I2314" s="649">
        <v>13.405</v>
      </c>
      <c r="J2314" s="649">
        <v>24.003</v>
      </c>
      <c r="K2314" s="649">
        <v>-0.998</v>
      </c>
      <c r="L2314" s="649">
        <v>-1.0</v>
      </c>
      <c r="M2314" s="649">
        <v>-1.0</v>
      </c>
      <c r="N2314" s="649">
        <v>-1.0</v>
      </c>
      <c r="O2314" s="649">
        <v>-1.0</v>
      </c>
      <c r="P2314" s="649">
        <v>-1.0</v>
      </c>
      <c r="Q2314" s="649">
        <v>1.0</v>
      </c>
      <c r="R2314" s="649">
        <v>1.0</v>
      </c>
      <c r="S2314" s="649">
        <v>-1.0</v>
      </c>
      <c r="T2314" s="649">
        <v>24.268</v>
      </c>
      <c r="U2314" s="649">
        <v>24.198</v>
      </c>
      <c r="V2314" s="649">
        <v>24.072</v>
      </c>
    </row>
    <row r="2315">
      <c r="A2315" s="649">
        <v>5107.0</v>
      </c>
      <c r="B2315" s="649">
        <v>0.0</v>
      </c>
      <c r="C2315" s="649">
        <v>10.537</v>
      </c>
      <c r="D2315" s="649">
        <v>4.149</v>
      </c>
      <c r="E2315" s="649">
        <v>15.2</v>
      </c>
      <c r="F2315" s="649">
        <v>11.2</v>
      </c>
      <c r="G2315" s="649">
        <v>1.858</v>
      </c>
      <c r="H2315" s="649">
        <v>1.01</v>
      </c>
      <c r="I2315" s="649">
        <v>13.348</v>
      </c>
      <c r="J2315" s="649">
        <v>23.306</v>
      </c>
      <c r="K2315" s="649">
        <v>-0.998</v>
      </c>
      <c r="L2315" s="649">
        <v>-1.0</v>
      </c>
      <c r="M2315" s="649">
        <v>-1.0</v>
      </c>
      <c r="N2315" s="649">
        <v>-1.0</v>
      </c>
      <c r="O2315" s="649">
        <v>-1.0</v>
      </c>
      <c r="P2315" s="649">
        <v>-1.0</v>
      </c>
      <c r="Q2315" s="649">
        <v>1.0</v>
      </c>
      <c r="R2315" s="649">
        <v>1.0</v>
      </c>
      <c r="S2315" s="649">
        <v>-1.0</v>
      </c>
      <c r="T2315" s="649">
        <v>23.576</v>
      </c>
      <c r="U2315" s="649">
        <v>23.509</v>
      </c>
      <c r="V2315" s="649">
        <v>23.427</v>
      </c>
    </row>
    <row r="2316">
      <c r="A2316" s="649">
        <v>5108.0</v>
      </c>
      <c r="B2316" s="649">
        <v>0.0</v>
      </c>
      <c r="C2316" s="649">
        <v>10.537</v>
      </c>
      <c r="D2316" s="649">
        <v>4.149</v>
      </c>
      <c r="E2316" s="649">
        <v>15.2</v>
      </c>
      <c r="F2316" s="649">
        <v>11.2</v>
      </c>
      <c r="G2316" s="649">
        <v>1.846</v>
      </c>
      <c r="H2316" s="649">
        <v>1.01</v>
      </c>
      <c r="I2316" s="649">
        <v>13.203</v>
      </c>
      <c r="J2316" s="649">
        <v>22.577</v>
      </c>
      <c r="K2316" s="649">
        <v>-0.998</v>
      </c>
      <c r="L2316" s="649">
        <v>-1.0</v>
      </c>
      <c r="M2316" s="649">
        <v>-1.0</v>
      </c>
      <c r="N2316" s="649">
        <v>-1.0</v>
      </c>
      <c r="O2316" s="649">
        <v>-1.0</v>
      </c>
      <c r="P2316" s="649">
        <v>-1.0</v>
      </c>
      <c r="Q2316" s="649">
        <v>1.0</v>
      </c>
      <c r="R2316" s="649">
        <v>1.0</v>
      </c>
      <c r="S2316" s="649">
        <v>-1.0</v>
      </c>
      <c r="T2316" s="649">
        <v>22.841</v>
      </c>
      <c r="U2316" s="649">
        <v>22.786</v>
      </c>
      <c r="V2316" s="649">
        <v>22.723</v>
      </c>
    </row>
    <row r="2317">
      <c r="A2317" s="649">
        <v>5109.0</v>
      </c>
      <c r="B2317" s="649">
        <v>0.0</v>
      </c>
      <c r="C2317" s="649">
        <v>10.537</v>
      </c>
      <c r="D2317" s="649">
        <v>4.149</v>
      </c>
      <c r="E2317" s="649">
        <v>15.2</v>
      </c>
      <c r="F2317" s="649">
        <v>11.2</v>
      </c>
      <c r="G2317" s="649">
        <v>1.889</v>
      </c>
      <c r="H2317" s="649">
        <v>1.01</v>
      </c>
      <c r="I2317" s="649">
        <v>13.412</v>
      </c>
      <c r="J2317" s="649">
        <v>23.698</v>
      </c>
      <c r="K2317" s="649">
        <v>-0.998</v>
      </c>
      <c r="L2317" s="649">
        <v>-1.0</v>
      </c>
      <c r="M2317" s="649">
        <v>-1.0</v>
      </c>
      <c r="N2317" s="649">
        <v>-1.0</v>
      </c>
      <c r="O2317" s="649">
        <v>-1.0</v>
      </c>
      <c r="P2317" s="649">
        <v>-1.0</v>
      </c>
      <c r="Q2317" s="649">
        <v>1.0</v>
      </c>
      <c r="R2317" s="649">
        <v>1.0</v>
      </c>
      <c r="S2317" s="649">
        <v>-1.0</v>
      </c>
      <c r="T2317" s="649">
        <v>23.968</v>
      </c>
      <c r="U2317" s="649">
        <v>23.912</v>
      </c>
      <c r="V2317" s="649">
        <v>23.827</v>
      </c>
    </row>
    <row r="2318">
      <c r="A2318" s="649">
        <v>5110.0</v>
      </c>
      <c r="B2318" s="649">
        <v>0.0</v>
      </c>
      <c r="C2318" s="649">
        <v>10.537</v>
      </c>
      <c r="D2318" s="649">
        <v>4.149</v>
      </c>
      <c r="E2318" s="649">
        <v>15.2</v>
      </c>
      <c r="F2318" s="649">
        <v>11.2</v>
      </c>
      <c r="G2318" s="649">
        <v>1.825</v>
      </c>
      <c r="H2318" s="649">
        <v>1.01</v>
      </c>
      <c r="I2318" s="649">
        <v>13.515</v>
      </c>
      <c r="J2318" s="649">
        <v>24.343</v>
      </c>
      <c r="K2318" s="649">
        <v>-0.998</v>
      </c>
      <c r="L2318" s="649">
        <v>-1.0</v>
      </c>
      <c r="M2318" s="649">
        <v>-1.0</v>
      </c>
      <c r="N2318" s="649">
        <v>-1.0</v>
      </c>
      <c r="O2318" s="649">
        <v>-1.0</v>
      </c>
      <c r="P2318" s="649">
        <v>-1.0</v>
      </c>
      <c r="Q2318" s="649">
        <v>1.0</v>
      </c>
      <c r="R2318" s="649">
        <v>1.0</v>
      </c>
      <c r="S2318" s="649">
        <v>-1.0</v>
      </c>
      <c r="T2318" s="649">
        <v>24.614</v>
      </c>
      <c r="U2318" s="649">
        <v>24.547</v>
      </c>
      <c r="V2318" s="649">
        <v>24.372</v>
      </c>
    </row>
    <row r="2319">
      <c r="A2319" s="649">
        <v>5111.0</v>
      </c>
      <c r="B2319" s="649">
        <v>0.0</v>
      </c>
      <c r="C2319" s="649">
        <v>10.537</v>
      </c>
      <c r="D2319" s="649">
        <v>4.149</v>
      </c>
      <c r="E2319" s="649">
        <v>15.2</v>
      </c>
      <c r="F2319" s="649">
        <v>11.2</v>
      </c>
      <c r="G2319" s="649">
        <v>1.841</v>
      </c>
      <c r="H2319" s="649">
        <v>1.01</v>
      </c>
      <c r="I2319" s="649">
        <v>13.483</v>
      </c>
      <c r="J2319" s="649">
        <v>24.361</v>
      </c>
      <c r="K2319" s="649">
        <v>-0.998</v>
      </c>
      <c r="L2319" s="649">
        <v>-1.0</v>
      </c>
      <c r="M2319" s="649">
        <v>-1.0</v>
      </c>
      <c r="N2319" s="649">
        <v>-1.0</v>
      </c>
      <c r="O2319" s="649">
        <v>-1.0</v>
      </c>
      <c r="P2319" s="649">
        <v>-1.0</v>
      </c>
      <c r="Q2319" s="649">
        <v>1.0</v>
      </c>
      <c r="R2319" s="649">
        <v>1.0</v>
      </c>
      <c r="S2319" s="649">
        <v>-1.0</v>
      </c>
      <c r="T2319" s="649">
        <v>24.631</v>
      </c>
      <c r="U2319" s="649">
        <v>24.57</v>
      </c>
      <c r="V2319" s="649">
        <v>24.398</v>
      </c>
    </row>
    <row r="2320">
      <c r="A2320" s="649">
        <v>5112.0</v>
      </c>
      <c r="B2320" s="649">
        <v>0.0</v>
      </c>
      <c r="C2320" s="649">
        <v>10.537</v>
      </c>
      <c r="D2320" s="649">
        <v>4.149</v>
      </c>
      <c r="E2320" s="649">
        <v>15.2</v>
      </c>
      <c r="F2320" s="649">
        <v>11.2</v>
      </c>
      <c r="G2320" s="649">
        <v>1.249</v>
      </c>
      <c r="H2320" s="649">
        <v>1.01</v>
      </c>
      <c r="I2320" s="649">
        <v>9.664</v>
      </c>
      <c r="J2320" s="649">
        <v>11.571</v>
      </c>
      <c r="K2320" s="649">
        <v>-0.998</v>
      </c>
      <c r="L2320" s="649">
        <v>-1.0</v>
      </c>
      <c r="M2320" s="649">
        <v>-1.0</v>
      </c>
      <c r="N2320" s="649">
        <v>-1.0</v>
      </c>
      <c r="O2320" s="649">
        <v>-1.0</v>
      </c>
      <c r="P2320" s="649">
        <v>-1.0</v>
      </c>
      <c r="Q2320" s="649">
        <v>1.0</v>
      </c>
      <c r="R2320" s="649">
        <v>1.0</v>
      </c>
      <c r="S2320" s="649">
        <v>-1.0</v>
      </c>
      <c r="T2320" s="649">
        <v>11.726</v>
      </c>
      <c r="U2320" s="649">
        <v>11.691</v>
      </c>
      <c r="V2320" s="649">
        <v>11.626</v>
      </c>
    </row>
    <row r="2321">
      <c r="A2321" s="649">
        <v>5113.0</v>
      </c>
      <c r="B2321" s="649">
        <v>0.0</v>
      </c>
      <c r="C2321" s="649">
        <v>10.537</v>
      </c>
      <c r="D2321" s="649">
        <v>4.149</v>
      </c>
      <c r="E2321" s="649">
        <v>15.2</v>
      </c>
      <c r="F2321" s="649">
        <v>11.2</v>
      </c>
      <c r="G2321" s="649">
        <v>1.97</v>
      </c>
      <c r="H2321" s="649">
        <v>1.01</v>
      </c>
      <c r="I2321" s="649">
        <v>5.853</v>
      </c>
      <c r="J2321" s="649">
        <v>10.533</v>
      </c>
      <c r="K2321" s="649">
        <v>-0.998</v>
      </c>
      <c r="L2321" s="649">
        <v>-1.0</v>
      </c>
      <c r="M2321" s="649">
        <v>-1.0</v>
      </c>
      <c r="N2321" s="649">
        <v>-1.0</v>
      </c>
      <c r="O2321" s="649">
        <v>-1.0</v>
      </c>
      <c r="P2321" s="649">
        <v>-1.0</v>
      </c>
      <c r="Q2321" s="649">
        <v>1.0</v>
      </c>
      <c r="R2321" s="649">
        <v>1.0</v>
      </c>
      <c r="S2321" s="649">
        <v>-1.0</v>
      </c>
      <c r="T2321" s="649">
        <v>10.723</v>
      </c>
      <c r="U2321" s="649">
        <v>10.686</v>
      </c>
      <c r="V2321" s="649">
        <v>10.713</v>
      </c>
    </row>
    <row r="2322">
      <c r="A2322" s="649">
        <v>5115.0</v>
      </c>
      <c r="B2322" s="649">
        <v>0.0</v>
      </c>
      <c r="C2322" s="649">
        <v>10.538</v>
      </c>
      <c r="D2322" s="649">
        <v>4.149</v>
      </c>
      <c r="E2322" s="649">
        <v>15.2</v>
      </c>
      <c r="F2322" s="649">
        <v>11.2</v>
      </c>
      <c r="G2322" s="649">
        <v>1.254</v>
      </c>
      <c r="H2322" s="649">
        <v>1.01</v>
      </c>
      <c r="I2322" s="649">
        <v>13.385</v>
      </c>
      <c r="J2322" s="649">
        <v>15.92</v>
      </c>
      <c r="K2322" s="649">
        <v>-0.998</v>
      </c>
      <c r="L2322" s="649">
        <v>-1.0</v>
      </c>
      <c r="M2322" s="649">
        <v>-1.0</v>
      </c>
      <c r="N2322" s="649">
        <v>-1.0</v>
      </c>
      <c r="O2322" s="649">
        <v>5.0</v>
      </c>
      <c r="P2322" s="649">
        <v>-1.0</v>
      </c>
      <c r="Q2322" s="649">
        <v>-1.0</v>
      </c>
      <c r="R2322" s="649">
        <v>1.0</v>
      </c>
      <c r="S2322" s="649">
        <v>-1.0</v>
      </c>
      <c r="T2322" s="649">
        <v>16.119</v>
      </c>
      <c r="U2322" s="649">
        <v>16.075</v>
      </c>
      <c r="V2322" s="649">
        <v>15.99</v>
      </c>
    </row>
    <row r="2323">
      <c r="A2323" s="649">
        <v>5118.0</v>
      </c>
      <c r="B2323" s="649">
        <v>0.0</v>
      </c>
      <c r="C2323" s="649">
        <v>10.538</v>
      </c>
      <c r="D2323" s="649">
        <v>4.149</v>
      </c>
      <c r="E2323" s="649">
        <v>15.2</v>
      </c>
      <c r="F2323" s="649">
        <v>11.2</v>
      </c>
      <c r="G2323" s="649">
        <v>0.958</v>
      </c>
      <c r="H2323" s="649">
        <v>1.01</v>
      </c>
      <c r="I2323" s="649">
        <v>13.29</v>
      </c>
      <c r="J2323" s="649">
        <v>11.337</v>
      </c>
      <c r="K2323" s="649">
        <v>-0.998</v>
      </c>
      <c r="L2323" s="649">
        <v>-1.0</v>
      </c>
      <c r="M2323" s="649">
        <v>-1.0</v>
      </c>
      <c r="N2323" s="649">
        <v>-1.0</v>
      </c>
      <c r="O2323" s="649">
        <v>-1.0</v>
      </c>
      <c r="P2323" s="649">
        <v>-1.0</v>
      </c>
      <c r="Q2323" s="649">
        <v>3.0</v>
      </c>
      <c r="R2323" s="649">
        <v>1.0</v>
      </c>
      <c r="S2323" s="649">
        <v>-1.0</v>
      </c>
      <c r="T2323" s="649">
        <v>11.499</v>
      </c>
      <c r="U2323" s="649">
        <v>11.457</v>
      </c>
      <c r="V2323" s="649">
        <v>11.446</v>
      </c>
    </row>
    <row r="2324">
      <c r="A2324" s="649">
        <v>5119.0</v>
      </c>
      <c r="B2324" s="649">
        <v>0.0</v>
      </c>
      <c r="C2324" s="649">
        <v>10.538</v>
      </c>
      <c r="D2324" s="649">
        <v>4.149</v>
      </c>
      <c r="E2324" s="649">
        <v>15.2</v>
      </c>
      <c r="F2324" s="649">
        <v>11.2</v>
      </c>
      <c r="G2324" s="649">
        <v>1.903</v>
      </c>
      <c r="H2324" s="649">
        <v>26.98</v>
      </c>
      <c r="I2324" s="649">
        <v>12.958</v>
      </c>
      <c r="J2324" s="649">
        <v>21.743</v>
      </c>
      <c r="K2324" s="649">
        <v>-0.998</v>
      </c>
      <c r="L2324" s="649">
        <v>-1.0</v>
      </c>
      <c r="M2324" s="649">
        <v>-1.0</v>
      </c>
      <c r="N2324" s="649">
        <v>-1.0</v>
      </c>
      <c r="O2324" s="649">
        <v>-1.0</v>
      </c>
      <c r="P2324" s="649">
        <v>-1.0</v>
      </c>
      <c r="Q2324" s="649">
        <v>1.0</v>
      </c>
      <c r="R2324" s="649">
        <v>1.0</v>
      </c>
      <c r="S2324" s="649">
        <v>-1.0</v>
      </c>
      <c r="T2324" s="649">
        <v>22.064</v>
      </c>
      <c r="U2324" s="649">
        <v>21.979</v>
      </c>
      <c r="V2324" s="649">
        <v>21.981</v>
      </c>
    </row>
    <row r="2325">
      <c r="A2325" s="649">
        <v>5120.0</v>
      </c>
      <c r="B2325" s="649">
        <v>0.0</v>
      </c>
      <c r="C2325" s="649">
        <v>10.537</v>
      </c>
      <c r="D2325" s="649">
        <v>4.149</v>
      </c>
      <c r="E2325" s="649">
        <v>15.2</v>
      </c>
      <c r="F2325" s="649">
        <v>11.2</v>
      </c>
      <c r="G2325" s="649">
        <v>1.202</v>
      </c>
      <c r="H2325" s="649">
        <v>26.98</v>
      </c>
      <c r="I2325" s="649">
        <v>6.54</v>
      </c>
      <c r="J2325" s="649">
        <v>5.02</v>
      </c>
      <c r="K2325" s="649">
        <v>-0.998</v>
      </c>
      <c r="L2325" s="649">
        <v>-1.0</v>
      </c>
      <c r="M2325" s="649">
        <v>-1.0</v>
      </c>
      <c r="N2325" s="649">
        <v>-1.0</v>
      </c>
      <c r="O2325" s="649">
        <v>-1.0</v>
      </c>
      <c r="P2325" s="649">
        <v>-1.0</v>
      </c>
      <c r="Q2325" s="649">
        <v>1.0</v>
      </c>
      <c r="R2325" s="649">
        <v>1.0</v>
      </c>
      <c r="S2325" s="649">
        <v>-1.0</v>
      </c>
      <c r="T2325" s="649">
        <v>5.2</v>
      </c>
      <c r="U2325" s="649">
        <v>5.175</v>
      </c>
      <c r="V2325" s="649">
        <v>5.468</v>
      </c>
    </row>
    <row r="2326">
      <c r="A2326" s="649">
        <v>5121.0</v>
      </c>
      <c r="B2326" s="649">
        <v>0.0</v>
      </c>
      <c r="C2326" s="649">
        <v>10.537</v>
      </c>
      <c r="D2326" s="649">
        <v>4.149</v>
      </c>
      <c r="E2326" s="649">
        <v>15.2</v>
      </c>
      <c r="F2326" s="649">
        <v>11.2</v>
      </c>
      <c r="G2326" s="649">
        <v>1.818</v>
      </c>
      <c r="H2326" s="649">
        <v>2.01</v>
      </c>
      <c r="I2326" s="649">
        <v>6.623</v>
      </c>
      <c r="J2326" s="649">
        <v>10.908</v>
      </c>
      <c r="K2326" s="649">
        <v>-0.998</v>
      </c>
      <c r="L2326" s="649">
        <v>-1.0</v>
      </c>
      <c r="M2326" s="649">
        <v>-1.0</v>
      </c>
      <c r="N2326" s="649">
        <v>-1.0</v>
      </c>
      <c r="O2326" s="649">
        <v>-1.0</v>
      </c>
      <c r="P2326" s="649">
        <v>-1.0</v>
      </c>
      <c r="Q2326" s="649">
        <v>1.0</v>
      </c>
      <c r="R2326" s="649">
        <v>1.0</v>
      </c>
      <c r="S2326" s="649">
        <v>-1.0</v>
      </c>
      <c r="T2326" s="649">
        <v>11.123</v>
      </c>
      <c r="U2326" s="649">
        <v>11.071</v>
      </c>
      <c r="V2326" s="649">
        <v>11.091</v>
      </c>
    </row>
    <row r="2327">
      <c r="A2327" s="649">
        <v>5122.0</v>
      </c>
      <c r="B2327" s="649">
        <v>0.0</v>
      </c>
      <c r="C2327" s="649">
        <v>10.537</v>
      </c>
      <c r="D2327" s="649">
        <v>4.149</v>
      </c>
      <c r="E2327" s="649">
        <v>15.2</v>
      </c>
      <c r="F2327" s="649">
        <v>11.2</v>
      </c>
      <c r="G2327" s="649">
        <v>2.046</v>
      </c>
      <c r="H2327" s="649">
        <v>2.01</v>
      </c>
      <c r="I2327" s="649">
        <v>6.826</v>
      </c>
      <c r="J2327" s="649">
        <v>13.478</v>
      </c>
      <c r="K2327" s="649">
        <v>-0.998</v>
      </c>
      <c r="L2327" s="649">
        <v>-1.0</v>
      </c>
      <c r="M2327" s="649">
        <v>-1.0</v>
      </c>
      <c r="N2327" s="649">
        <v>-1.0</v>
      </c>
      <c r="O2327" s="649">
        <v>-1.0</v>
      </c>
      <c r="P2327" s="649">
        <v>-1.0</v>
      </c>
      <c r="Q2327" s="649">
        <v>1.0</v>
      </c>
      <c r="R2327" s="649">
        <v>1.0</v>
      </c>
      <c r="S2327" s="649">
        <v>-1.0</v>
      </c>
      <c r="T2327" s="649">
        <v>13.705</v>
      </c>
      <c r="U2327" s="649">
        <v>13.646</v>
      </c>
      <c r="V2327" s="649">
        <v>13.557</v>
      </c>
    </row>
    <row r="2328">
      <c r="A2328" s="649">
        <v>5123.0</v>
      </c>
      <c r="B2328" s="649">
        <v>0.0</v>
      </c>
      <c r="C2328" s="649">
        <v>10.537</v>
      </c>
      <c r="D2328" s="649">
        <v>4.149</v>
      </c>
      <c r="E2328" s="649">
        <v>15.2</v>
      </c>
      <c r="F2328" s="649">
        <v>11.2</v>
      </c>
      <c r="G2328" s="649">
        <v>1.216</v>
      </c>
      <c r="H2328" s="649">
        <v>0.0</v>
      </c>
      <c r="I2328" s="649">
        <v>4.747</v>
      </c>
      <c r="J2328" s="649">
        <v>4.996</v>
      </c>
      <c r="K2328" s="649">
        <v>-0.998</v>
      </c>
      <c r="L2328" s="649">
        <v>-1.0</v>
      </c>
      <c r="M2328" s="649">
        <v>-1.0</v>
      </c>
      <c r="N2328" s="649">
        <v>1.0</v>
      </c>
      <c r="O2328" s="649">
        <v>-1.0</v>
      </c>
      <c r="P2328" s="649">
        <v>-1.0</v>
      </c>
      <c r="Q2328" s="649">
        <v>-1.0</v>
      </c>
      <c r="R2328" s="649">
        <v>1.0</v>
      </c>
      <c r="S2328" s="649">
        <v>-1.0</v>
      </c>
      <c r="T2328" s="649">
        <v>5.115</v>
      </c>
      <c r="U2328" s="649">
        <v>5.098</v>
      </c>
      <c r="V2328" s="649">
        <v>5.171</v>
      </c>
    </row>
    <row r="2329">
      <c r="A2329" s="649">
        <v>5124.0</v>
      </c>
      <c r="B2329" s="649">
        <v>0.0</v>
      </c>
      <c r="C2329" s="649">
        <v>10.537</v>
      </c>
      <c r="D2329" s="649">
        <v>4.149</v>
      </c>
      <c r="E2329" s="649">
        <v>15.2</v>
      </c>
      <c r="F2329" s="649">
        <v>11.2</v>
      </c>
      <c r="G2329" s="649">
        <v>1.08</v>
      </c>
      <c r="H2329" s="649">
        <v>0.0</v>
      </c>
      <c r="I2329" s="649">
        <v>4.755</v>
      </c>
      <c r="J2329" s="649">
        <v>4.583</v>
      </c>
      <c r="K2329" s="649">
        <v>-0.998</v>
      </c>
      <c r="L2329" s="649">
        <v>-1.0</v>
      </c>
      <c r="M2329" s="649">
        <v>-1.0</v>
      </c>
      <c r="N2329" s="649">
        <v>1.0</v>
      </c>
      <c r="O2329" s="649">
        <v>-1.0</v>
      </c>
      <c r="P2329" s="649">
        <v>-1.0</v>
      </c>
      <c r="Q2329" s="649">
        <v>-1.0</v>
      </c>
      <c r="R2329" s="649">
        <v>1.0</v>
      </c>
      <c r="S2329" s="649">
        <v>-1.0</v>
      </c>
      <c r="T2329" s="649">
        <v>4.685</v>
      </c>
      <c r="U2329" s="649">
        <v>4.67</v>
      </c>
      <c r="V2329" s="649">
        <v>4.712</v>
      </c>
    </row>
    <row r="2330">
      <c r="A2330" s="649">
        <v>5126.0</v>
      </c>
      <c r="B2330" s="649">
        <v>0.0</v>
      </c>
      <c r="C2330" s="649">
        <v>10.537</v>
      </c>
      <c r="D2330" s="649">
        <v>4.149</v>
      </c>
      <c r="E2330" s="649">
        <v>15.2</v>
      </c>
      <c r="F2330" s="649">
        <v>11.2</v>
      </c>
      <c r="G2330" s="649">
        <v>0.914</v>
      </c>
      <c r="H2330" s="649">
        <v>12.01</v>
      </c>
      <c r="I2330" s="649">
        <v>4.879</v>
      </c>
      <c r="J2330" s="649">
        <v>4.108</v>
      </c>
      <c r="K2330" s="649">
        <v>-0.998</v>
      </c>
      <c r="L2330" s="649">
        <v>-1.0</v>
      </c>
      <c r="M2330" s="649">
        <v>-1.0</v>
      </c>
      <c r="N2330" s="649">
        <v>1.0</v>
      </c>
      <c r="O2330" s="649">
        <v>-1.0</v>
      </c>
      <c r="P2330" s="649">
        <v>-1.0</v>
      </c>
      <c r="Q2330" s="649">
        <v>-1.0</v>
      </c>
      <c r="R2330" s="649">
        <v>1.0</v>
      </c>
      <c r="S2330" s="649">
        <v>-1.0</v>
      </c>
      <c r="T2330" s="649">
        <v>4.183</v>
      </c>
      <c r="U2330" s="649">
        <v>4.171</v>
      </c>
      <c r="V2330" s="649">
        <v>4.185</v>
      </c>
    </row>
    <row r="2331">
      <c r="A2331" s="649">
        <v>5127.0</v>
      </c>
      <c r="B2331" s="649">
        <v>0.0</v>
      </c>
      <c r="C2331" s="649">
        <v>10.537</v>
      </c>
      <c r="D2331" s="649">
        <v>4.149</v>
      </c>
      <c r="E2331" s="649">
        <v>15.2</v>
      </c>
      <c r="F2331" s="649">
        <v>11.2</v>
      </c>
      <c r="G2331" s="649">
        <v>0.877</v>
      </c>
      <c r="H2331" s="649">
        <v>12.01</v>
      </c>
      <c r="I2331" s="649">
        <v>4.896</v>
      </c>
      <c r="J2331" s="649">
        <v>4.032</v>
      </c>
      <c r="K2331" s="649">
        <v>-0.998</v>
      </c>
      <c r="L2331" s="649">
        <v>-1.0</v>
      </c>
      <c r="M2331" s="649">
        <v>-1.0</v>
      </c>
      <c r="N2331" s="649">
        <v>1.0</v>
      </c>
      <c r="O2331" s="649">
        <v>-1.0</v>
      </c>
      <c r="P2331" s="649">
        <v>-1.0</v>
      </c>
      <c r="Q2331" s="649">
        <v>-1.0</v>
      </c>
      <c r="R2331" s="649">
        <v>1.0</v>
      </c>
      <c r="S2331" s="649">
        <v>-1.0</v>
      </c>
      <c r="T2331" s="649">
        <v>4.112</v>
      </c>
      <c r="U2331" s="649">
        <v>4.101</v>
      </c>
      <c r="V2331" s="649">
        <v>4.097</v>
      </c>
    </row>
    <row r="2332">
      <c r="A2332" s="649">
        <v>5128.0</v>
      </c>
      <c r="B2332" s="649">
        <v>0.0</v>
      </c>
      <c r="C2332" s="649">
        <v>10.537</v>
      </c>
      <c r="D2332" s="649">
        <v>4.149</v>
      </c>
      <c r="E2332" s="649">
        <v>15.2</v>
      </c>
      <c r="F2332" s="649">
        <v>11.2</v>
      </c>
      <c r="G2332" s="649">
        <v>0.993</v>
      </c>
      <c r="H2332" s="649">
        <v>12.01</v>
      </c>
      <c r="I2332" s="649">
        <v>4.907</v>
      </c>
      <c r="J2332" s="649">
        <v>3.007</v>
      </c>
      <c r="K2332" s="649">
        <v>-0.998</v>
      </c>
      <c r="L2332" s="649">
        <v>-1.0</v>
      </c>
      <c r="M2332" s="649">
        <v>-1.0</v>
      </c>
      <c r="N2332" s="649">
        <v>1.0</v>
      </c>
      <c r="O2332" s="649">
        <v>-1.0</v>
      </c>
      <c r="P2332" s="649">
        <v>-1.0</v>
      </c>
      <c r="Q2332" s="649">
        <v>-1.0</v>
      </c>
      <c r="R2332" s="649">
        <v>1.0</v>
      </c>
      <c r="S2332" s="649">
        <v>-1.0</v>
      </c>
      <c r="T2332" s="649">
        <v>3.137</v>
      </c>
      <c r="U2332" s="649">
        <v>3.129</v>
      </c>
      <c r="V2332" s="649">
        <v>3.39</v>
      </c>
    </row>
    <row r="2333">
      <c r="A2333" s="649">
        <v>5129.0</v>
      </c>
      <c r="B2333" s="649">
        <v>0.0</v>
      </c>
      <c r="C2333" s="649">
        <v>10.537</v>
      </c>
      <c r="D2333" s="649">
        <v>4.149</v>
      </c>
      <c r="E2333" s="649">
        <v>15.2</v>
      </c>
      <c r="F2333" s="649">
        <v>11.2</v>
      </c>
      <c r="G2333" s="649">
        <v>0.638</v>
      </c>
      <c r="H2333" s="649">
        <v>12.01</v>
      </c>
      <c r="I2333" s="649">
        <v>5.083</v>
      </c>
      <c r="J2333" s="649">
        <v>3.244</v>
      </c>
      <c r="K2333" s="649">
        <v>-0.998</v>
      </c>
      <c r="L2333" s="649">
        <v>-1.0</v>
      </c>
      <c r="M2333" s="649">
        <v>-1.0</v>
      </c>
      <c r="N2333" s="649">
        <v>1.0</v>
      </c>
      <c r="O2333" s="649">
        <v>-1.0</v>
      </c>
      <c r="P2333" s="649">
        <v>-1.0</v>
      </c>
      <c r="Q2333" s="649">
        <v>-1.0</v>
      </c>
      <c r="R2333" s="649">
        <v>1.0</v>
      </c>
      <c r="S2333" s="649">
        <v>-1.0</v>
      </c>
      <c r="T2333" s="649">
        <v>3.287</v>
      </c>
      <c r="U2333" s="649">
        <v>3.279</v>
      </c>
      <c r="V2333" s="649">
        <v>3.244</v>
      </c>
    </row>
    <row r="2334">
      <c r="A2334" s="649">
        <v>5130.0</v>
      </c>
      <c r="B2334" s="649">
        <v>0.0</v>
      </c>
      <c r="C2334" s="649">
        <v>10.537</v>
      </c>
      <c r="D2334" s="649">
        <v>4.149</v>
      </c>
      <c r="E2334" s="649">
        <v>15.2</v>
      </c>
      <c r="F2334" s="649">
        <v>11.2</v>
      </c>
      <c r="G2334" s="649">
        <v>0.862</v>
      </c>
      <c r="H2334" s="649">
        <v>0.0</v>
      </c>
      <c r="I2334" s="649">
        <v>4.996</v>
      </c>
      <c r="J2334" s="649">
        <v>4.225</v>
      </c>
      <c r="K2334" s="649">
        <v>-0.998</v>
      </c>
      <c r="L2334" s="649">
        <v>-1.0</v>
      </c>
      <c r="M2334" s="649">
        <v>-1.0</v>
      </c>
      <c r="N2334" s="649">
        <v>1.0</v>
      </c>
      <c r="O2334" s="649">
        <v>-1.0</v>
      </c>
      <c r="P2334" s="649">
        <v>-1.0</v>
      </c>
      <c r="Q2334" s="649">
        <v>-1.0</v>
      </c>
      <c r="R2334" s="649">
        <v>1.0</v>
      </c>
      <c r="S2334" s="649">
        <v>-1.0</v>
      </c>
      <c r="T2334" s="649">
        <v>4.285</v>
      </c>
      <c r="U2334" s="649">
        <v>4.275</v>
      </c>
      <c r="V2334" s="649">
        <v>4.243</v>
      </c>
    </row>
    <row r="2335">
      <c r="A2335" s="649">
        <v>5131.0</v>
      </c>
      <c r="B2335" s="649">
        <v>0.0</v>
      </c>
      <c r="C2335" s="649">
        <v>10.538</v>
      </c>
      <c r="D2335" s="649">
        <v>4.149</v>
      </c>
      <c r="E2335" s="649">
        <v>15.2</v>
      </c>
      <c r="F2335" s="649">
        <v>11.2</v>
      </c>
      <c r="G2335" s="649">
        <v>0.878</v>
      </c>
      <c r="H2335" s="649">
        <v>0.0</v>
      </c>
      <c r="I2335" s="649">
        <v>4.812</v>
      </c>
      <c r="J2335" s="649">
        <v>3.453</v>
      </c>
      <c r="K2335" s="649">
        <v>-0.998</v>
      </c>
      <c r="L2335" s="649">
        <v>-1.0</v>
      </c>
      <c r="M2335" s="649">
        <v>-1.0</v>
      </c>
      <c r="N2335" s="649">
        <v>1.0</v>
      </c>
      <c r="O2335" s="649">
        <v>-1.0</v>
      </c>
      <c r="P2335" s="649">
        <v>-1.0</v>
      </c>
      <c r="Q2335" s="649">
        <v>-1.0</v>
      </c>
      <c r="R2335" s="649">
        <v>1.0</v>
      </c>
      <c r="S2335" s="649">
        <v>-1.0</v>
      </c>
      <c r="T2335" s="649">
        <v>3.543</v>
      </c>
      <c r="U2335" s="649">
        <v>3.535</v>
      </c>
      <c r="V2335" s="649">
        <v>3.623</v>
      </c>
    </row>
    <row r="2336">
      <c r="A2336" s="649">
        <v>5132.0</v>
      </c>
      <c r="B2336" s="649">
        <v>0.0</v>
      </c>
      <c r="C2336" s="649">
        <v>10.538</v>
      </c>
      <c r="D2336" s="649">
        <v>4.149</v>
      </c>
      <c r="E2336" s="649">
        <v>15.2</v>
      </c>
      <c r="F2336" s="649">
        <v>11.2</v>
      </c>
      <c r="G2336" s="649">
        <v>0.721</v>
      </c>
      <c r="H2336" s="649">
        <v>0.0</v>
      </c>
      <c r="I2336" s="649">
        <v>4.967</v>
      </c>
      <c r="J2336" s="649">
        <v>2.791</v>
      </c>
      <c r="K2336" s="649">
        <v>-0.998</v>
      </c>
      <c r="L2336" s="649">
        <v>-1.0</v>
      </c>
      <c r="M2336" s="649">
        <v>-1.0</v>
      </c>
      <c r="N2336" s="649">
        <v>1.0</v>
      </c>
      <c r="O2336" s="649">
        <v>-1.0</v>
      </c>
      <c r="P2336" s="649">
        <v>-1.0</v>
      </c>
      <c r="Q2336" s="649">
        <v>-1.0</v>
      </c>
      <c r="R2336" s="649">
        <v>1.0</v>
      </c>
      <c r="S2336" s="649">
        <v>-1.0</v>
      </c>
      <c r="T2336" s="649">
        <v>2.87</v>
      </c>
      <c r="U2336" s="649">
        <v>2.863</v>
      </c>
      <c r="V2336" s="649">
        <v>2.954</v>
      </c>
    </row>
    <row r="2337">
      <c r="A2337" s="649">
        <v>5133.0</v>
      </c>
      <c r="B2337" s="649">
        <v>0.0</v>
      </c>
      <c r="C2337" s="649">
        <v>10.538</v>
      </c>
      <c r="D2337" s="649">
        <v>4.149</v>
      </c>
      <c r="E2337" s="649">
        <v>15.2</v>
      </c>
      <c r="F2337" s="649">
        <v>11.2</v>
      </c>
      <c r="G2337" s="649">
        <v>1.054</v>
      </c>
      <c r="H2337" s="649">
        <v>12.01</v>
      </c>
      <c r="I2337" s="649">
        <v>19.618</v>
      </c>
      <c r="J2337" s="649">
        <v>18.303</v>
      </c>
      <c r="K2337" s="649">
        <v>-0.998</v>
      </c>
      <c r="L2337" s="649">
        <v>-1.0</v>
      </c>
      <c r="M2337" s="649">
        <v>-1.0</v>
      </c>
      <c r="N2337" s="649">
        <v>-1.0</v>
      </c>
      <c r="O2337" s="649">
        <v>1.0</v>
      </c>
      <c r="P2337" s="649">
        <v>-1.0</v>
      </c>
      <c r="Q2337" s="649">
        <v>-1.0</v>
      </c>
      <c r="R2337" s="649">
        <v>1.0</v>
      </c>
      <c r="S2337" s="649">
        <v>-1.0</v>
      </c>
      <c r="T2337" s="649">
        <v>18.484</v>
      </c>
      <c r="U2337" s="649">
        <v>18.472</v>
      </c>
      <c r="V2337" s="649">
        <v>18.428</v>
      </c>
    </row>
    <row r="2338">
      <c r="A2338" s="649">
        <v>5134.0</v>
      </c>
      <c r="B2338" s="649">
        <v>0.0</v>
      </c>
      <c r="C2338" s="649">
        <v>10.538</v>
      </c>
      <c r="D2338" s="649">
        <v>4.149</v>
      </c>
      <c r="E2338" s="649">
        <v>15.2</v>
      </c>
      <c r="F2338" s="649">
        <v>11.2</v>
      </c>
      <c r="G2338" s="649">
        <v>1.773</v>
      </c>
      <c r="H2338" s="649">
        <v>2.01</v>
      </c>
      <c r="I2338" s="649">
        <v>6.759</v>
      </c>
      <c r="J2338" s="649">
        <v>10.715</v>
      </c>
      <c r="K2338" s="649">
        <v>-0.998</v>
      </c>
      <c r="L2338" s="649">
        <v>-1.0</v>
      </c>
      <c r="M2338" s="649">
        <v>-1.0</v>
      </c>
      <c r="N2338" s="649">
        <v>-1.0</v>
      </c>
      <c r="O2338" s="649">
        <v>-1.0</v>
      </c>
      <c r="P2338" s="649">
        <v>-1.0</v>
      </c>
      <c r="Q2338" s="649">
        <v>1.0</v>
      </c>
      <c r="R2338" s="649">
        <v>1.0</v>
      </c>
      <c r="S2338" s="649">
        <v>-1.0</v>
      </c>
      <c r="T2338" s="649">
        <v>10.898</v>
      </c>
      <c r="U2338" s="649">
        <v>10.879</v>
      </c>
      <c r="V2338" s="649">
        <v>10.914</v>
      </c>
    </row>
    <row r="2339">
      <c r="A2339" s="649">
        <v>5135.0</v>
      </c>
      <c r="B2339" s="649">
        <v>0.0</v>
      </c>
      <c r="C2339" s="649">
        <v>10.537</v>
      </c>
      <c r="D2339" s="649">
        <v>4.149</v>
      </c>
      <c r="E2339" s="649">
        <v>15.2</v>
      </c>
      <c r="F2339" s="649">
        <v>11.2</v>
      </c>
      <c r="G2339" s="649">
        <v>1.954</v>
      </c>
      <c r="H2339" s="649">
        <v>2.01</v>
      </c>
      <c r="I2339" s="649">
        <v>6.848</v>
      </c>
      <c r="J2339" s="649">
        <v>12.736</v>
      </c>
      <c r="K2339" s="649">
        <v>-0.998</v>
      </c>
      <c r="L2339" s="649">
        <v>-1.0</v>
      </c>
      <c r="M2339" s="649">
        <v>-1.0</v>
      </c>
      <c r="N2339" s="649">
        <v>-1.0</v>
      </c>
      <c r="O2339" s="649">
        <v>-1.0</v>
      </c>
      <c r="P2339" s="649">
        <v>-1.0</v>
      </c>
      <c r="Q2339" s="649">
        <v>1.0</v>
      </c>
      <c r="R2339" s="649">
        <v>1.0</v>
      </c>
      <c r="S2339" s="649">
        <v>-1.0</v>
      </c>
      <c r="T2339" s="649">
        <v>12.926</v>
      </c>
      <c r="U2339" s="649">
        <v>12.904</v>
      </c>
      <c r="V2339" s="649">
        <v>12.837</v>
      </c>
    </row>
    <row r="2340">
      <c r="A2340" s="649">
        <v>5136.0</v>
      </c>
      <c r="B2340" s="649">
        <v>0.0</v>
      </c>
      <c r="C2340" s="649">
        <v>10.537</v>
      </c>
      <c r="D2340" s="649">
        <v>4.149</v>
      </c>
      <c r="E2340" s="649">
        <v>15.2</v>
      </c>
      <c r="F2340" s="649">
        <v>11.2</v>
      </c>
      <c r="G2340" s="649">
        <v>1.795</v>
      </c>
      <c r="H2340" s="649">
        <v>2.01</v>
      </c>
      <c r="I2340" s="649">
        <v>6.909</v>
      </c>
      <c r="J2340" s="649">
        <v>12.113</v>
      </c>
      <c r="K2340" s="649">
        <v>-0.998</v>
      </c>
      <c r="L2340" s="649">
        <v>-1.0</v>
      </c>
      <c r="M2340" s="649">
        <v>-1.0</v>
      </c>
      <c r="N2340" s="649">
        <v>-1.0</v>
      </c>
      <c r="O2340" s="649">
        <v>-1.0</v>
      </c>
      <c r="P2340" s="649">
        <v>-1.0</v>
      </c>
      <c r="Q2340" s="649">
        <v>1.0</v>
      </c>
      <c r="R2340" s="649">
        <v>1.0</v>
      </c>
      <c r="S2340" s="649">
        <v>-1.0</v>
      </c>
      <c r="T2340" s="649">
        <v>12.277</v>
      </c>
      <c r="U2340" s="649">
        <v>12.259</v>
      </c>
      <c r="V2340" s="649">
        <v>12.158</v>
      </c>
    </row>
    <row r="2341">
      <c r="A2341" s="649">
        <v>5137.0</v>
      </c>
      <c r="B2341" s="649">
        <v>0.0</v>
      </c>
      <c r="C2341" s="649">
        <v>10.537</v>
      </c>
      <c r="D2341" s="649">
        <v>4.149</v>
      </c>
      <c r="E2341" s="649">
        <v>15.2</v>
      </c>
      <c r="F2341" s="649">
        <v>11.2</v>
      </c>
      <c r="G2341" s="649">
        <v>1.71</v>
      </c>
      <c r="H2341" s="649">
        <v>2.01</v>
      </c>
      <c r="I2341" s="649">
        <v>7.022</v>
      </c>
      <c r="J2341" s="649">
        <v>12.01</v>
      </c>
      <c r="K2341" s="649">
        <v>-0.998</v>
      </c>
      <c r="L2341" s="649">
        <v>-1.0</v>
      </c>
      <c r="M2341" s="649">
        <v>-1.0</v>
      </c>
      <c r="N2341" s="649">
        <v>-1.0</v>
      </c>
      <c r="O2341" s="649">
        <v>-1.0</v>
      </c>
      <c r="P2341" s="649">
        <v>-1.0</v>
      </c>
      <c r="Q2341" s="649">
        <v>1.0</v>
      </c>
      <c r="R2341" s="649">
        <v>1.0</v>
      </c>
      <c r="S2341" s="649">
        <v>-1.0</v>
      </c>
      <c r="T2341" s="649">
        <v>12.163</v>
      </c>
      <c r="U2341" s="649">
        <v>12.145</v>
      </c>
      <c r="V2341" s="649">
        <v>12.01</v>
      </c>
    </row>
    <row r="2342">
      <c r="A2342" s="649">
        <v>5138.0</v>
      </c>
      <c r="B2342" s="649">
        <v>0.0</v>
      </c>
      <c r="C2342" s="649">
        <v>10.537</v>
      </c>
      <c r="D2342" s="649">
        <v>4.149</v>
      </c>
      <c r="E2342" s="649">
        <v>15.2</v>
      </c>
      <c r="F2342" s="649">
        <v>11.2</v>
      </c>
      <c r="G2342" s="649">
        <v>1.848</v>
      </c>
      <c r="H2342" s="649">
        <v>2.01</v>
      </c>
      <c r="I2342" s="649">
        <v>6.891</v>
      </c>
      <c r="J2342" s="649">
        <v>12.306</v>
      </c>
      <c r="K2342" s="649">
        <v>-0.998</v>
      </c>
      <c r="L2342" s="649">
        <v>-1.0</v>
      </c>
      <c r="M2342" s="649">
        <v>-1.0</v>
      </c>
      <c r="N2342" s="649">
        <v>-1.0</v>
      </c>
      <c r="O2342" s="649">
        <v>-1.0</v>
      </c>
      <c r="P2342" s="649">
        <v>-1.0</v>
      </c>
      <c r="Q2342" s="649">
        <v>1.0</v>
      </c>
      <c r="R2342" s="649">
        <v>1.0</v>
      </c>
      <c r="S2342" s="649">
        <v>-1.0</v>
      </c>
      <c r="T2342" s="649">
        <v>12.474</v>
      </c>
      <c r="U2342" s="649">
        <v>12.455</v>
      </c>
      <c r="V2342" s="649">
        <v>12.37</v>
      </c>
    </row>
    <row r="2343">
      <c r="A2343" s="649">
        <v>5139.0</v>
      </c>
      <c r="B2343" s="649">
        <v>0.0</v>
      </c>
      <c r="C2343" s="649">
        <v>10.537</v>
      </c>
      <c r="D2343" s="649">
        <v>4.149</v>
      </c>
      <c r="E2343" s="649">
        <v>15.2</v>
      </c>
      <c r="F2343" s="649">
        <v>11.2</v>
      </c>
      <c r="G2343" s="649">
        <v>1.977</v>
      </c>
      <c r="H2343" s="649">
        <v>2.01</v>
      </c>
      <c r="I2343" s="649">
        <v>6.874</v>
      </c>
      <c r="J2343" s="649">
        <v>11.705</v>
      </c>
      <c r="K2343" s="649">
        <v>-0.998</v>
      </c>
      <c r="L2343" s="649">
        <v>-1.0</v>
      </c>
      <c r="M2343" s="649">
        <v>-1.0</v>
      </c>
      <c r="N2343" s="649">
        <v>-1.0</v>
      </c>
      <c r="O2343" s="649">
        <v>-1.0</v>
      </c>
      <c r="P2343" s="649">
        <v>-1.0</v>
      </c>
      <c r="Q2343" s="649">
        <v>1.0</v>
      </c>
      <c r="R2343" s="649">
        <v>1.0</v>
      </c>
      <c r="S2343" s="649">
        <v>-1.0</v>
      </c>
      <c r="T2343" s="649">
        <v>11.92</v>
      </c>
      <c r="U2343" s="649">
        <v>11.904</v>
      </c>
      <c r="V2343" s="649">
        <v>11.987</v>
      </c>
    </row>
    <row r="2344">
      <c r="A2344" s="649">
        <v>5140.0</v>
      </c>
      <c r="B2344" s="649">
        <v>0.0</v>
      </c>
      <c r="C2344" s="649">
        <v>10.537</v>
      </c>
      <c r="D2344" s="649">
        <v>4.149</v>
      </c>
      <c r="E2344" s="649">
        <v>15.2</v>
      </c>
      <c r="F2344" s="649">
        <v>11.2</v>
      </c>
      <c r="G2344" s="649">
        <v>1.803</v>
      </c>
      <c r="H2344" s="649">
        <v>2.01</v>
      </c>
      <c r="I2344" s="649">
        <v>6.932</v>
      </c>
      <c r="J2344" s="649">
        <v>12.148</v>
      </c>
      <c r="K2344" s="649">
        <v>-0.998</v>
      </c>
      <c r="L2344" s="649">
        <v>-1.0</v>
      </c>
      <c r="M2344" s="649">
        <v>-1.0</v>
      </c>
      <c r="N2344" s="649">
        <v>-1.0</v>
      </c>
      <c r="O2344" s="649">
        <v>-1.0</v>
      </c>
      <c r="P2344" s="649">
        <v>-1.0</v>
      </c>
      <c r="Q2344" s="649">
        <v>1.0</v>
      </c>
      <c r="R2344" s="649">
        <v>1.0</v>
      </c>
      <c r="S2344" s="649">
        <v>-1.0</v>
      </c>
      <c r="T2344" s="649">
        <v>12.317</v>
      </c>
      <c r="U2344" s="649">
        <v>12.3</v>
      </c>
      <c r="V2344" s="649">
        <v>12.205</v>
      </c>
    </row>
    <row r="2345">
      <c r="A2345" s="649">
        <v>5141.0</v>
      </c>
      <c r="B2345" s="649">
        <v>0.0</v>
      </c>
      <c r="C2345" s="649">
        <v>10.537</v>
      </c>
      <c r="D2345" s="649">
        <v>4.149</v>
      </c>
      <c r="E2345" s="649">
        <v>15.2</v>
      </c>
      <c r="F2345" s="649">
        <v>11.2</v>
      </c>
      <c r="G2345" s="649">
        <v>1.918</v>
      </c>
      <c r="H2345" s="649">
        <v>2.01</v>
      </c>
      <c r="I2345" s="649">
        <v>6.822</v>
      </c>
      <c r="J2345" s="649">
        <v>12.559</v>
      </c>
      <c r="K2345" s="649">
        <v>-0.998</v>
      </c>
      <c r="L2345" s="649">
        <v>-1.0</v>
      </c>
      <c r="M2345" s="649">
        <v>-1.0</v>
      </c>
      <c r="N2345" s="649">
        <v>-1.0</v>
      </c>
      <c r="O2345" s="649">
        <v>-1.0</v>
      </c>
      <c r="P2345" s="649">
        <v>-1.0</v>
      </c>
      <c r="Q2345" s="649">
        <v>1.0</v>
      </c>
      <c r="R2345" s="649">
        <v>1.0</v>
      </c>
      <c r="S2345" s="649">
        <v>-1.0</v>
      </c>
      <c r="T2345" s="649">
        <v>12.73</v>
      </c>
      <c r="U2345" s="649">
        <v>12.711</v>
      </c>
      <c r="V2345" s="649">
        <v>12.641</v>
      </c>
    </row>
    <row r="2346">
      <c r="A2346" s="649">
        <v>5142.0</v>
      </c>
      <c r="B2346" s="649">
        <v>0.0</v>
      </c>
      <c r="C2346" s="649">
        <v>10.537</v>
      </c>
      <c r="D2346" s="649">
        <v>4.149</v>
      </c>
      <c r="E2346" s="649">
        <v>15.2</v>
      </c>
      <c r="F2346" s="649">
        <v>11.2</v>
      </c>
      <c r="G2346" s="649">
        <v>1.697</v>
      </c>
      <c r="H2346" s="649">
        <v>2.01</v>
      </c>
      <c r="I2346" s="649">
        <v>6.943</v>
      </c>
      <c r="J2346" s="649">
        <v>11.779</v>
      </c>
      <c r="K2346" s="649">
        <v>-0.998</v>
      </c>
      <c r="L2346" s="649">
        <v>-1.0</v>
      </c>
      <c r="M2346" s="649">
        <v>-1.0</v>
      </c>
      <c r="N2346" s="649">
        <v>-1.0</v>
      </c>
      <c r="O2346" s="649">
        <v>-1.0</v>
      </c>
      <c r="P2346" s="649">
        <v>-1.0</v>
      </c>
      <c r="Q2346" s="649">
        <v>1.0</v>
      </c>
      <c r="R2346" s="649">
        <v>1.0</v>
      </c>
      <c r="S2346" s="649">
        <v>-1.0</v>
      </c>
      <c r="T2346" s="649">
        <v>11.928</v>
      </c>
      <c r="U2346" s="649">
        <v>11.907</v>
      </c>
      <c r="V2346" s="649">
        <v>11.779</v>
      </c>
    </row>
    <row r="2347">
      <c r="A2347" s="649">
        <v>5143.0</v>
      </c>
      <c r="B2347" s="649">
        <v>0.0</v>
      </c>
      <c r="C2347" s="649">
        <v>10.537</v>
      </c>
      <c r="D2347" s="649">
        <v>4.149</v>
      </c>
      <c r="E2347" s="649">
        <v>15.2</v>
      </c>
      <c r="F2347" s="649">
        <v>11.2</v>
      </c>
      <c r="G2347" s="649">
        <v>1.858</v>
      </c>
      <c r="H2347" s="649">
        <v>2.01</v>
      </c>
      <c r="I2347" s="649">
        <v>6.883</v>
      </c>
      <c r="J2347" s="649">
        <v>12.06</v>
      </c>
      <c r="K2347" s="649">
        <v>-0.998</v>
      </c>
      <c r="L2347" s="649">
        <v>-1.0</v>
      </c>
      <c r="M2347" s="649">
        <v>-1.0</v>
      </c>
      <c r="N2347" s="649">
        <v>-1.0</v>
      </c>
      <c r="O2347" s="649">
        <v>-1.0</v>
      </c>
      <c r="P2347" s="649">
        <v>-1.0</v>
      </c>
      <c r="Q2347" s="649">
        <v>1.0</v>
      </c>
      <c r="R2347" s="649">
        <v>1.0</v>
      </c>
      <c r="S2347" s="649">
        <v>-1.0</v>
      </c>
      <c r="T2347" s="649">
        <v>12.24</v>
      </c>
      <c r="U2347" s="649">
        <v>12.221</v>
      </c>
      <c r="V2347" s="649">
        <v>12.172</v>
      </c>
    </row>
    <row r="2348">
      <c r="A2348" s="649">
        <v>5144.0</v>
      </c>
      <c r="B2348" s="649">
        <v>0.0</v>
      </c>
      <c r="C2348" s="649">
        <v>10.537</v>
      </c>
      <c r="D2348" s="649">
        <v>4.149</v>
      </c>
      <c r="E2348" s="649">
        <v>15.2</v>
      </c>
      <c r="F2348" s="649">
        <v>11.2</v>
      </c>
      <c r="G2348" s="649">
        <v>1.806</v>
      </c>
      <c r="H2348" s="649">
        <v>2.01</v>
      </c>
      <c r="I2348" s="649">
        <v>6.88</v>
      </c>
      <c r="J2348" s="649">
        <v>11.823</v>
      </c>
      <c r="K2348" s="649">
        <v>-0.998</v>
      </c>
      <c r="L2348" s="649">
        <v>-1.0</v>
      </c>
      <c r="M2348" s="649">
        <v>-1.0</v>
      </c>
      <c r="N2348" s="649">
        <v>-1.0</v>
      </c>
      <c r="O2348" s="649">
        <v>-1.0</v>
      </c>
      <c r="P2348" s="649">
        <v>-1.0</v>
      </c>
      <c r="Q2348" s="649">
        <v>1.0</v>
      </c>
      <c r="R2348" s="649">
        <v>1.0</v>
      </c>
      <c r="S2348" s="649">
        <v>-1.0</v>
      </c>
      <c r="T2348" s="649">
        <v>11.998</v>
      </c>
      <c r="U2348" s="649">
        <v>11.979</v>
      </c>
      <c r="V2348" s="649">
        <v>11.918</v>
      </c>
    </row>
    <row r="2349">
      <c r="A2349" s="649">
        <v>5145.0</v>
      </c>
      <c r="B2349" s="649">
        <v>0.0</v>
      </c>
      <c r="C2349" s="649">
        <v>10.537</v>
      </c>
      <c r="D2349" s="649">
        <v>4.149</v>
      </c>
      <c r="E2349" s="649">
        <v>15.2</v>
      </c>
      <c r="F2349" s="649">
        <v>11.2</v>
      </c>
      <c r="G2349" s="649">
        <v>1.806</v>
      </c>
      <c r="H2349" s="649">
        <v>2.01</v>
      </c>
      <c r="I2349" s="649">
        <v>6.984</v>
      </c>
      <c r="J2349" s="649">
        <v>12.457</v>
      </c>
      <c r="K2349" s="649">
        <v>-0.998</v>
      </c>
      <c r="L2349" s="649">
        <v>-1.0</v>
      </c>
      <c r="M2349" s="649">
        <v>-1.0</v>
      </c>
      <c r="N2349" s="649">
        <v>-1.0</v>
      </c>
      <c r="O2349" s="649">
        <v>-1.0</v>
      </c>
      <c r="P2349" s="649">
        <v>-1.0</v>
      </c>
      <c r="Q2349" s="649">
        <v>1.0</v>
      </c>
      <c r="R2349" s="649">
        <v>1.0</v>
      </c>
      <c r="S2349" s="649">
        <v>-1.0</v>
      </c>
      <c r="T2349" s="649">
        <v>12.62</v>
      </c>
      <c r="U2349" s="649">
        <v>12.602</v>
      </c>
      <c r="V2349" s="649">
        <v>12.482</v>
      </c>
    </row>
    <row r="2350">
      <c r="A2350" s="649">
        <v>5146.0</v>
      </c>
      <c r="B2350" s="649">
        <v>0.0</v>
      </c>
      <c r="C2350" s="649">
        <v>10.538</v>
      </c>
      <c r="D2350" s="649">
        <v>4.149</v>
      </c>
      <c r="E2350" s="649">
        <v>15.2</v>
      </c>
      <c r="F2350" s="649">
        <v>11.2</v>
      </c>
      <c r="G2350" s="649">
        <v>1.887</v>
      </c>
      <c r="H2350" s="649">
        <v>2.01</v>
      </c>
      <c r="I2350" s="649">
        <v>6.849</v>
      </c>
      <c r="J2350" s="649">
        <v>12.496</v>
      </c>
      <c r="K2350" s="649">
        <v>-0.998</v>
      </c>
      <c r="L2350" s="649">
        <v>-1.0</v>
      </c>
      <c r="M2350" s="649">
        <v>-1.0</v>
      </c>
      <c r="N2350" s="649">
        <v>-1.0</v>
      </c>
      <c r="O2350" s="649">
        <v>-1.0</v>
      </c>
      <c r="P2350" s="649">
        <v>-1.0</v>
      </c>
      <c r="Q2350" s="649">
        <v>1.0</v>
      </c>
      <c r="R2350" s="649">
        <v>1.0</v>
      </c>
      <c r="S2350" s="649">
        <v>-1.0</v>
      </c>
      <c r="T2350" s="649">
        <v>12.672</v>
      </c>
      <c r="U2350" s="649">
        <v>12.651</v>
      </c>
      <c r="V2350" s="649">
        <v>12.563</v>
      </c>
    </row>
    <row r="2351">
      <c r="A2351" s="649">
        <v>5147.0</v>
      </c>
      <c r="B2351" s="649">
        <v>0.0</v>
      </c>
      <c r="C2351" s="649">
        <v>10.537</v>
      </c>
      <c r="D2351" s="649">
        <v>4.149</v>
      </c>
      <c r="E2351" s="649">
        <v>15.2</v>
      </c>
      <c r="F2351" s="649">
        <v>11.2</v>
      </c>
      <c r="G2351" s="649">
        <v>1.842</v>
      </c>
      <c r="H2351" s="649">
        <v>2.01</v>
      </c>
      <c r="I2351" s="649">
        <v>6.898</v>
      </c>
      <c r="J2351" s="649">
        <v>12.375</v>
      </c>
      <c r="K2351" s="649">
        <v>-0.998</v>
      </c>
      <c r="L2351" s="649">
        <v>-1.0</v>
      </c>
      <c r="M2351" s="649">
        <v>-1.0</v>
      </c>
      <c r="N2351" s="649">
        <v>-1.0</v>
      </c>
      <c r="O2351" s="649">
        <v>-1.0</v>
      </c>
      <c r="P2351" s="649">
        <v>-1.0</v>
      </c>
      <c r="Q2351" s="649">
        <v>1.0</v>
      </c>
      <c r="R2351" s="649">
        <v>1.0</v>
      </c>
      <c r="S2351" s="649">
        <v>-1.0</v>
      </c>
      <c r="T2351" s="649">
        <v>12.55</v>
      </c>
      <c r="U2351" s="649">
        <v>12.53</v>
      </c>
      <c r="V2351" s="649">
        <v>12.429</v>
      </c>
    </row>
    <row r="2352">
      <c r="A2352" s="649">
        <v>5148.0</v>
      </c>
      <c r="B2352" s="649">
        <v>0.0</v>
      </c>
      <c r="C2352" s="649">
        <v>10.537</v>
      </c>
      <c r="D2352" s="649">
        <v>4.149</v>
      </c>
      <c r="E2352" s="649">
        <v>15.2</v>
      </c>
      <c r="F2352" s="649">
        <v>11.2</v>
      </c>
      <c r="G2352" s="649">
        <v>1.833</v>
      </c>
      <c r="H2352" s="649">
        <v>2.01</v>
      </c>
      <c r="I2352" s="649">
        <v>6.915</v>
      </c>
      <c r="J2352" s="649">
        <v>12.425</v>
      </c>
      <c r="K2352" s="649">
        <v>-0.998</v>
      </c>
      <c r="L2352" s="649">
        <v>-1.0</v>
      </c>
      <c r="M2352" s="649">
        <v>-1.0</v>
      </c>
      <c r="N2352" s="649">
        <v>-1.0</v>
      </c>
      <c r="O2352" s="649">
        <v>-1.0</v>
      </c>
      <c r="P2352" s="649">
        <v>-1.0</v>
      </c>
      <c r="Q2352" s="649">
        <v>1.0</v>
      </c>
      <c r="R2352" s="649">
        <v>1.0</v>
      </c>
      <c r="S2352" s="649">
        <v>-1.0</v>
      </c>
      <c r="T2352" s="649">
        <v>12.595</v>
      </c>
      <c r="U2352" s="649">
        <v>12.573</v>
      </c>
      <c r="V2352" s="649">
        <v>12.463</v>
      </c>
    </row>
    <row r="2353">
      <c r="A2353" s="649">
        <v>5149.0</v>
      </c>
      <c r="B2353" s="649">
        <v>0.0</v>
      </c>
      <c r="C2353" s="649">
        <v>10.537</v>
      </c>
      <c r="D2353" s="649">
        <v>4.149</v>
      </c>
      <c r="E2353" s="649">
        <v>15.2</v>
      </c>
      <c r="F2353" s="649">
        <v>11.2</v>
      </c>
      <c r="G2353" s="649">
        <v>1.239</v>
      </c>
      <c r="H2353" s="649">
        <v>2.01</v>
      </c>
      <c r="I2353" s="649">
        <v>5.069</v>
      </c>
      <c r="J2353" s="649">
        <v>6.188</v>
      </c>
      <c r="K2353" s="649">
        <v>-0.998</v>
      </c>
      <c r="L2353" s="649">
        <v>-1.0</v>
      </c>
      <c r="M2353" s="649">
        <v>-1.0</v>
      </c>
      <c r="N2353" s="649">
        <v>-1.0</v>
      </c>
      <c r="O2353" s="649">
        <v>-1.0</v>
      </c>
      <c r="P2353" s="649">
        <v>-1.0</v>
      </c>
      <c r="Q2353" s="649">
        <v>1.0</v>
      </c>
      <c r="R2353" s="649">
        <v>1.0</v>
      </c>
      <c r="S2353" s="649">
        <v>-1.0</v>
      </c>
      <c r="T2353" s="649">
        <v>6.276</v>
      </c>
      <c r="U2353" s="649">
        <v>6.263</v>
      </c>
      <c r="V2353" s="649">
        <v>6.208</v>
      </c>
    </row>
    <row r="2354">
      <c r="A2354" s="649">
        <v>5150.0</v>
      </c>
      <c r="B2354" s="649">
        <v>0.0</v>
      </c>
      <c r="C2354" s="649">
        <v>10.538</v>
      </c>
      <c r="D2354" s="649">
        <v>4.149</v>
      </c>
      <c r="E2354" s="649">
        <v>15.2</v>
      </c>
      <c r="F2354" s="649">
        <v>11.2</v>
      </c>
      <c r="G2354" s="649">
        <v>1.857</v>
      </c>
      <c r="H2354" s="649">
        <v>2.01</v>
      </c>
      <c r="I2354" s="649">
        <v>3.985</v>
      </c>
      <c r="J2354" s="649">
        <v>7.129</v>
      </c>
      <c r="K2354" s="649">
        <v>-0.998</v>
      </c>
      <c r="L2354" s="649">
        <v>-1.0</v>
      </c>
      <c r="M2354" s="649">
        <v>-1.0</v>
      </c>
      <c r="N2354" s="649">
        <v>-1.0</v>
      </c>
      <c r="O2354" s="649">
        <v>-1.0</v>
      </c>
      <c r="P2354" s="649">
        <v>-1.0</v>
      </c>
      <c r="Q2354" s="649">
        <v>1.0</v>
      </c>
      <c r="R2354" s="649">
        <v>1.0</v>
      </c>
      <c r="S2354" s="649">
        <v>-1.0</v>
      </c>
      <c r="T2354" s="649">
        <v>7.23</v>
      </c>
      <c r="U2354" s="649">
        <v>7.214</v>
      </c>
      <c r="V2354" s="649">
        <v>7.207</v>
      </c>
    </row>
    <row r="2355">
      <c r="A2355" s="649">
        <v>5151.0</v>
      </c>
      <c r="B2355" s="649">
        <v>0.0</v>
      </c>
      <c r="C2355" s="649">
        <v>10.538</v>
      </c>
      <c r="D2355" s="649">
        <v>4.149</v>
      </c>
      <c r="E2355" s="649">
        <v>15.2</v>
      </c>
      <c r="F2355" s="649">
        <v>11.2</v>
      </c>
      <c r="G2355" s="649">
        <v>1.202</v>
      </c>
      <c r="H2355" s="649">
        <v>2.01</v>
      </c>
      <c r="I2355" s="649">
        <v>6.9</v>
      </c>
      <c r="J2355" s="649">
        <v>8.168</v>
      </c>
      <c r="K2355" s="649">
        <v>-0.998</v>
      </c>
      <c r="L2355" s="649">
        <v>-1.0</v>
      </c>
      <c r="M2355" s="649">
        <v>-1.0</v>
      </c>
      <c r="N2355" s="649">
        <v>-1.0</v>
      </c>
      <c r="O2355" s="649">
        <v>5.0</v>
      </c>
      <c r="P2355" s="649">
        <v>-1.0</v>
      </c>
      <c r="Q2355" s="649">
        <v>-1.0</v>
      </c>
      <c r="R2355" s="649">
        <v>1.0</v>
      </c>
      <c r="S2355" s="649">
        <v>-1.0</v>
      </c>
      <c r="T2355" s="649">
        <v>8.284</v>
      </c>
      <c r="U2355" s="649">
        <v>8.269</v>
      </c>
      <c r="V2355" s="649">
        <v>8.188</v>
      </c>
    </row>
    <row r="2356">
      <c r="A2356" s="649">
        <v>5152.0</v>
      </c>
      <c r="B2356" s="649">
        <v>0.0</v>
      </c>
      <c r="C2356" s="649">
        <v>10.537</v>
      </c>
      <c r="D2356" s="649">
        <v>4.149</v>
      </c>
      <c r="E2356" s="649">
        <v>15.2</v>
      </c>
      <c r="F2356" s="649">
        <v>11.2</v>
      </c>
      <c r="G2356" s="649">
        <v>0.588</v>
      </c>
      <c r="H2356" s="649">
        <v>2.01</v>
      </c>
      <c r="I2356" s="649">
        <v>6.853</v>
      </c>
      <c r="J2356" s="649">
        <v>3.95</v>
      </c>
      <c r="K2356" s="649">
        <v>-0.998</v>
      </c>
      <c r="L2356" s="649">
        <v>-1.0</v>
      </c>
      <c r="M2356" s="649">
        <v>-1.0</v>
      </c>
      <c r="N2356" s="649">
        <v>-1.0</v>
      </c>
      <c r="O2356" s="649">
        <v>-1.0</v>
      </c>
      <c r="P2356" s="649">
        <v>-1.0</v>
      </c>
      <c r="Q2356" s="649">
        <v>1.0</v>
      </c>
      <c r="R2356" s="649">
        <v>1.0</v>
      </c>
      <c r="S2356" s="649">
        <v>-1.0</v>
      </c>
      <c r="T2356" s="649">
        <v>4.007</v>
      </c>
      <c r="U2356" s="649">
        <v>3.999</v>
      </c>
      <c r="V2356" s="649">
        <v>3.964</v>
      </c>
    </row>
    <row r="2357">
      <c r="A2357" s="649">
        <v>5153.0</v>
      </c>
      <c r="B2357" s="649">
        <v>0.0</v>
      </c>
      <c r="C2357" s="649">
        <v>10.537</v>
      </c>
      <c r="D2357" s="649">
        <v>4.149</v>
      </c>
      <c r="E2357" s="649">
        <v>15.2</v>
      </c>
      <c r="F2357" s="649">
        <v>11.2</v>
      </c>
      <c r="G2357" s="649">
        <v>0.966</v>
      </c>
      <c r="H2357" s="649">
        <v>2.01</v>
      </c>
      <c r="I2357" s="649">
        <v>6.909</v>
      </c>
      <c r="J2357" s="649">
        <v>4.822</v>
      </c>
      <c r="K2357" s="649">
        <v>-0.998</v>
      </c>
      <c r="L2357" s="649">
        <v>-1.0</v>
      </c>
      <c r="M2357" s="649">
        <v>-1.0</v>
      </c>
      <c r="N2357" s="649">
        <v>-1.0</v>
      </c>
      <c r="O2357" s="649">
        <v>-1.0</v>
      </c>
      <c r="P2357" s="649">
        <v>-1.0</v>
      </c>
      <c r="Q2357" s="649">
        <v>5.0</v>
      </c>
      <c r="R2357" s="649">
        <v>1.0</v>
      </c>
      <c r="S2357" s="649">
        <v>-1.0</v>
      </c>
      <c r="T2357" s="649">
        <v>4.95</v>
      </c>
      <c r="U2357" s="649">
        <v>4.941</v>
      </c>
      <c r="V2357" s="649">
        <v>5.098</v>
      </c>
    </row>
    <row r="2358">
      <c r="A2358" s="649">
        <v>5154.0</v>
      </c>
      <c r="B2358" s="649">
        <v>0.0</v>
      </c>
      <c r="C2358" s="649">
        <v>10.538</v>
      </c>
      <c r="D2358" s="649">
        <v>4.149</v>
      </c>
      <c r="E2358" s="649">
        <v>15.2</v>
      </c>
      <c r="F2358" s="649">
        <v>11.2</v>
      </c>
      <c r="G2358" s="649">
        <v>1.812</v>
      </c>
      <c r="H2358" s="649">
        <v>1.01</v>
      </c>
      <c r="I2358" s="649">
        <v>13.677</v>
      </c>
      <c r="J2358" s="649">
        <v>23.962</v>
      </c>
      <c r="K2358" s="649">
        <v>-0.998</v>
      </c>
      <c r="L2358" s="649">
        <v>-1.0</v>
      </c>
      <c r="M2358" s="649">
        <v>-1.0</v>
      </c>
      <c r="N2358" s="649">
        <v>-1.0</v>
      </c>
      <c r="O2358" s="649">
        <v>-1.0</v>
      </c>
      <c r="P2358" s="649">
        <v>-1.0</v>
      </c>
      <c r="Q2358" s="649">
        <v>1.0</v>
      </c>
      <c r="R2358" s="649">
        <v>1.0</v>
      </c>
      <c r="S2358" s="649">
        <v>-1.0</v>
      </c>
      <c r="T2358" s="649">
        <v>24.221</v>
      </c>
      <c r="U2358" s="649">
        <v>24.188</v>
      </c>
      <c r="V2358" s="649">
        <v>24.024</v>
      </c>
    </row>
    <row r="2359">
      <c r="A2359" s="649">
        <v>5155.0</v>
      </c>
      <c r="B2359" s="649">
        <v>0.0</v>
      </c>
      <c r="C2359" s="649">
        <v>10.537</v>
      </c>
      <c r="D2359" s="649">
        <v>4.149</v>
      </c>
      <c r="E2359" s="649">
        <v>15.2</v>
      </c>
      <c r="F2359" s="649">
        <v>11.2</v>
      </c>
      <c r="G2359" s="649">
        <v>2.018</v>
      </c>
      <c r="H2359" s="649">
        <v>1.01</v>
      </c>
      <c r="I2359" s="649">
        <v>13.639</v>
      </c>
      <c r="J2359" s="649">
        <v>27.298</v>
      </c>
      <c r="K2359" s="649">
        <v>-0.998</v>
      </c>
      <c r="L2359" s="649">
        <v>-1.0</v>
      </c>
      <c r="M2359" s="649">
        <v>-1.0</v>
      </c>
      <c r="N2359" s="649">
        <v>-1.0</v>
      </c>
      <c r="O2359" s="649">
        <v>-1.0</v>
      </c>
      <c r="P2359" s="649">
        <v>-1.0</v>
      </c>
      <c r="Q2359" s="649">
        <v>1.0</v>
      </c>
      <c r="R2359" s="649">
        <v>1.0</v>
      </c>
      <c r="S2359" s="649">
        <v>-1.0</v>
      </c>
      <c r="T2359" s="649">
        <v>27.586</v>
      </c>
      <c r="U2359" s="649">
        <v>27.547</v>
      </c>
      <c r="V2359" s="649">
        <v>27.316</v>
      </c>
    </row>
    <row r="2360">
      <c r="A2360" s="649">
        <v>5176.0</v>
      </c>
      <c r="B2360" s="649">
        <v>0.0</v>
      </c>
      <c r="C2360" s="649">
        <v>10.537</v>
      </c>
      <c r="D2360" s="649">
        <v>4.149</v>
      </c>
      <c r="E2360" s="649">
        <v>15.2</v>
      </c>
      <c r="F2360" s="649">
        <v>11.2</v>
      </c>
      <c r="G2360" s="649">
        <v>1.767</v>
      </c>
      <c r="H2360" s="649">
        <v>1.01</v>
      </c>
      <c r="I2360" s="649">
        <v>13.498</v>
      </c>
      <c r="J2360" s="649">
        <v>23.144</v>
      </c>
      <c r="K2360" s="649">
        <v>-0.998</v>
      </c>
      <c r="L2360" s="649">
        <v>-1.0</v>
      </c>
      <c r="M2360" s="649">
        <v>-1.0</v>
      </c>
      <c r="N2360" s="649">
        <v>-1.0</v>
      </c>
      <c r="O2360" s="649">
        <v>-1.0</v>
      </c>
      <c r="P2360" s="649">
        <v>-1.0</v>
      </c>
      <c r="Q2360" s="649">
        <v>1.0</v>
      </c>
      <c r="R2360" s="649">
        <v>1.0</v>
      </c>
      <c r="S2360" s="649">
        <v>-1.0</v>
      </c>
      <c r="T2360" s="649">
        <v>23.506</v>
      </c>
      <c r="U2360" s="649">
        <v>23.424</v>
      </c>
      <c r="V2360" s="649">
        <v>23.198</v>
      </c>
    </row>
    <row r="2361">
      <c r="A2361" s="649">
        <v>5177.0</v>
      </c>
      <c r="B2361" s="649">
        <v>0.0</v>
      </c>
      <c r="C2361" s="649">
        <v>10.537</v>
      </c>
      <c r="D2361" s="649">
        <v>4.149</v>
      </c>
      <c r="E2361" s="649">
        <v>15.2</v>
      </c>
      <c r="F2361" s="649">
        <v>11.2</v>
      </c>
      <c r="G2361" s="649">
        <v>1.931</v>
      </c>
      <c r="H2361" s="649">
        <v>1.01</v>
      </c>
      <c r="I2361" s="649">
        <v>13.412</v>
      </c>
      <c r="J2361" s="649">
        <v>22.66</v>
      </c>
      <c r="K2361" s="649">
        <v>-0.998</v>
      </c>
      <c r="L2361" s="649">
        <v>-1.0</v>
      </c>
      <c r="M2361" s="649">
        <v>-1.0</v>
      </c>
      <c r="N2361" s="649">
        <v>-1.0</v>
      </c>
      <c r="O2361" s="649">
        <v>-1.0</v>
      </c>
      <c r="P2361" s="649">
        <v>-1.0</v>
      </c>
      <c r="Q2361" s="649">
        <v>1.0</v>
      </c>
      <c r="R2361" s="649">
        <v>1.0</v>
      </c>
      <c r="S2361" s="649">
        <v>-1.0</v>
      </c>
      <c r="T2361" s="649">
        <v>23.054</v>
      </c>
      <c r="U2361" s="649">
        <v>22.974</v>
      </c>
      <c r="V2361" s="649">
        <v>22.889</v>
      </c>
    </row>
    <row r="2362">
      <c r="A2362" s="649">
        <v>5178.0</v>
      </c>
      <c r="B2362" s="649">
        <v>0.0</v>
      </c>
      <c r="C2362" s="649">
        <v>10.537</v>
      </c>
      <c r="D2362" s="649">
        <v>4.149</v>
      </c>
      <c r="E2362" s="649">
        <v>15.2</v>
      </c>
      <c r="F2362" s="649">
        <v>11.2</v>
      </c>
      <c r="G2362" s="649">
        <v>1.872</v>
      </c>
      <c r="H2362" s="649">
        <v>1.01</v>
      </c>
      <c r="I2362" s="649">
        <v>13.642</v>
      </c>
      <c r="J2362" s="649">
        <v>24.797</v>
      </c>
      <c r="K2362" s="649">
        <v>-0.998</v>
      </c>
      <c r="L2362" s="649">
        <v>-1.0</v>
      </c>
      <c r="M2362" s="649">
        <v>-1.0</v>
      </c>
      <c r="N2362" s="649">
        <v>-1.0</v>
      </c>
      <c r="O2362" s="649">
        <v>-1.0</v>
      </c>
      <c r="P2362" s="649">
        <v>-1.0</v>
      </c>
      <c r="Q2362" s="649">
        <v>1.0</v>
      </c>
      <c r="R2362" s="649">
        <v>1.0</v>
      </c>
      <c r="S2362" s="649">
        <v>-1.0</v>
      </c>
      <c r="T2362" s="649">
        <v>25.174</v>
      </c>
      <c r="U2362" s="649">
        <v>25.088</v>
      </c>
      <c r="V2362" s="649">
        <v>24.852</v>
      </c>
    </row>
    <row r="2363">
      <c r="A2363" s="649">
        <v>5179.0</v>
      </c>
      <c r="B2363" s="649">
        <v>0.0</v>
      </c>
      <c r="C2363" s="649">
        <v>10.537</v>
      </c>
      <c r="D2363" s="649">
        <v>4.149</v>
      </c>
      <c r="E2363" s="649">
        <v>15.2</v>
      </c>
      <c r="F2363" s="649">
        <v>11.2</v>
      </c>
      <c r="G2363" s="649">
        <v>2.198</v>
      </c>
      <c r="H2363" s="649">
        <v>1.01</v>
      </c>
      <c r="I2363" s="649">
        <v>13.561</v>
      </c>
      <c r="J2363" s="649">
        <v>28.363</v>
      </c>
      <c r="K2363" s="649">
        <v>-0.998</v>
      </c>
      <c r="L2363" s="649">
        <v>-1.0</v>
      </c>
      <c r="M2363" s="649">
        <v>-1.0</v>
      </c>
      <c r="N2363" s="649">
        <v>-1.0</v>
      </c>
      <c r="O2363" s="649">
        <v>-1.0</v>
      </c>
      <c r="P2363" s="649">
        <v>-1.0</v>
      </c>
      <c r="Q2363" s="649">
        <v>1.0</v>
      </c>
      <c r="R2363" s="649">
        <v>1.0</v>
      </c>
      <c r="S2363" s="649">
        <v>-1.0</v>
      </c>
      <c r="T2363" s="649">
        <v>28.787</v>
      </c>
      <c r="U2363" s="649">
        <v>28.699</v>
      </c>
      <c r="V2363" s="649">
        <v>28.468</v>
      </c>
    </row>
    <row r="2364">
      <c r="A2364" s="649">
        <v>5180.0</v>
      </c>
      <c r="B2364" s="649">
        <v>0.0</v>
      </c>
      <c r="C2364" s="649">
        <v>10.537</v>
      </c>
      <c r="D2364" s="649">
        <v>4.149</v>
      </c>
      <c r="E2364" s="649">
        <v>15.2</v>
      </c>
      <c r="F2364" s="649">
        <v>11.2</v>
      </c>
      <c r="G2364" s="649">
        <v>1.771</v>
      </c>
      <c r="H2364" s="649">
        <v>1.01</v>
      </c>
      <c r="I2364" s="649">
        <v>13.61</v>
      </c>
      <c r="J2364" s="649">
        <v>23.279</v>
      </c>
      <c r="K2364" s="649">
        <v>-0.998</v>
      </c>
      <c r="L2364" s="649">
        <v>-1.0</v>
      </c>
      <c r="M2364" s="649">
        <v>-1.0</v>
      </c>
      <c r="N2364" s="649">
        <v>-1.0</v>
      </c>
      <c r="O2364" s="649">
        <v>-1.0</v>
      </c>
      <c r="P2364" s="649">
        <v>-1.0</v>
      </c>
      <c r="Q2364" s="649">
        <v>1.0</v>
      </c>
      <c r="R2364" s="649">
        <v>1.0</v>
      </c>
      <c r="S2364" s="649">
        <v>-1.0</v>
      </c>
      <c r="T2364" s="649">
        <v>23.608</v>
      </c>
      <c r="U2364" s="649">
        <v>23.539</v>
      </c>
      <c r="V2364" s="649">
        <v>23.337</v>
      </c>
    </row>
    <row r="2365">
      <c r="A2365" s="649">
        <v>5181.0</v>
      </c>
      <c r="B2365" s="649">
        <v>0.0</v>
      </c>
      <c r="C2365" s="649">
        <v>10.537</v>
      </c>
      <c r="D2365" s="649">
        <v>4.149</v>
      </c>
      <c r="E2365" s="649">
        <v>15.2</v>
      </c>
      <c r="F2365" s="649">
        <v>11.2</v>
      </c>
      <c r="G2365" s="649">
        <v>1.755</v>
      </c>
      <c r="H2365" s="649">
        <v>1.01</v>
      </c>
      <c r="I2365" s="649">
        <v>13.356</v>
      </c>
      <c r="J2365" s="649">
        <v>21.856</v>
      </c>
      <c r="K2365" s="649">
        <v>-0.998</v>
      </c>
      <c r="L2365" s="649">
        <v>-1.0</v>
      </c>
      <c r="M2365" s="649">
        <v>-1.0</v>
      </c>
      <c r="N2365" s="649">
        <v>-1.0</v>
      </c>
      <c r="O2365" s="649">
        <v>-1.0</v>
      </c>
      <c r="P2365" s="649">
        <v>-1.0</v>
      </c>
      <c r="Q2365" s="649">
        <v>1.0</v>
      </c>
      <c r="R2365" s="649">
        <v>1.0</v>
      </c>
      <c r="S2365" s="649">
        <v>-1.0</v>
      </c>
      <c r="T2365" s="649">
        <v>22.17</v>
      </c>
      <c r="U2365" s="649">
        <v>22.105</v>
      </c>
      <c r="V2365" s="649">
        <v>21.972</v>
      </c>
    </row>
    <row r="2366">
      <c r="A2366" s="649">
        <v>5182.0</v>
      </c>
      <c r="B2366" s="649">
        <v>0.0</v>
      </c>
      <c r="C2366" s="649">
        <v>10.537</v>
      </c>
      <c r="D2366" s="649">
        <v>4.149</v>
      </c>
      <c r="E2366" s="649">
        <v>15.2</v>
      </c>
      <c r="F2366" s="649">
        <v>11.2</v>
      </c>
      <c r="G2366" s="649">
        <v>1.803</v>
      </c>
      <c r="H2366" s="649">
        <v>1.01</v>
      </c>
      <c r="I2366" s="649">
        <v>13.726</v>
      </c>
      <c r="J2366" s="649">
        <v>24.493</v>
      </c>
      <c r="K2366" s="649">
        <v>-0.998</v>
      </c>
      <c r="L2366" s="649">
        <v>-1.0</v>
      </c>
      <c r="M2366" s="649">
        <v>-1.0</v>
      </c>
      <c r="N2366" s="649">
        <v>-1.0</v>
      </c>
      <c r="O2366" s="649">
        <v>-1.0</v>
      </c>
      <c r="P2366" s="649">
        <v>-1.0</v>
      </c>
      <c r="Q2366" s="649">
        <v>1.0</v>
      </c>
      <c r="R2366" s="649">
        <v>1.0</v>
      </c>
      <c r="S2366" s="649">
        <v>-1.0</v>
      </c>
      <c r="T2366" s="649">
        <v>24.806</v>
      </c>
      <c r="U2366" s="649">
        <v>24.736</v>
      </c>
      <c r="V2366" s="649">
        <v>24.511</v>
      </c>
    </row>
    <row r="2367">
      <c r="A2367" s="649">
        <v>5237.0</v>
      </c>
      <c r="B2367" s="649">
        <v>0.0</v>
      </c>
      <c r="C2367" s="649">
        <v>6.368</v>
      </c>
      <c r="D2367" s="649">
        <v>2.638</v>
      </c>
      <c r="E2367" s="649">
        <v>25.93</v>
      </c>
      <c r="F2367" s="649">
        <v>14.01</v>
      </c>
      <c r="G2367" s="649">
        <v>1.813</v>
      </c>
      <c r="H2367" s="649">
        <v>1.01</v>
      </c>
      <c r="I2367" s="649">
        <v>9.688</v>
      </c>
      <c r="J2367" s="649">
        <v>16.896</v>
      </c>
      <c r="K2367" s="649">
        <v>-0.998</v>
      </c>
      <c r="L2367" s="649">
        <v>-1.0</v>
      </c>
      <c r="M2367" s="649">
        <v>-1.0</v>
      </c>
      <c r="N2367" s="649">
        <v>-1.0</v>
      </c>
      <c r="O2367" s="649">
        <v>1.0</v>
      </c>
      <c r="P2367" s="649">
        <v>-1.0</v>
      </c>
      <c r="Q2367" s="649">
        <v>-1.0</v>
      </c>
      <c r="R2367" s="649">
        <v>1.0</v>
      </c>
      <c r="S2367" s="649">
        <v>-1.0</v>
      </c>
      <c r="T2367" s="649">
        <v>17.092</v>
      </c>
      <c r="U2367" s="649">
        <v>17.089</v>
      </c>
      <c r="V2367" s="649">
        <v>16.966</v>
      </c>
    </row>
    <row r="2368">
      <c r="A2368" s="649">
        <v>5238.0</v>
      </c>
      <c r="B2368" s="649">
        <v>0.0</v>
      </c>
      <c r="C2368" s="649">
        <v>6.369</v>
      </c>
      <c r="D2368" s="649">
        <v>2.638</v>
      </c>
      <c r="E2368" s="649">
        <v>25.93</v>
      </c>
      <c r="F2368" s="649">
        <v>14.01</v>
      </c>
      <c r="G2368" s="649">
        <v>2.232</v>
      </c>
      <c r="H2368" s="649">
        <v>1.01</v>
      </c>
      <c r="I2368" s="649">
        <v>28.201</v>
      </c>
      <c r="J2368" s="649">
        <v>57.443</v>
      </c>
      <c r="K2368" s="649">
        <v>-0.998</v>
      </c>
      <c r="L2368" s="649">
        <v>-1.0</v>
      </c>
      <c r="M2368" s="649">
        <v>-1.0</v>
      </c>
      <c r="N2368" s="649">
        <v>-1.0</v>
      </c>
      <c r="O2368" s="649">
        <v>1.0</v>
      </c>
      <c r="P2368" s="649">
        <v>-1.0</v>
      </c>
      <c r="Q2368" s="649">
        <v>-1.0</v>
      </c>
      <c r="R2368" s="649">
        <v>1.0</v>
      </c>
      <c r="S2368" s="649">
        <v>-1.0</v>
      </c>
      <c r="T2368" s="649">
        <v>57.877</v>
      </c>
      <c r="U2368" s="649">
        <v>57.933</v>
      </c>
      <c r="V2368" s="649">
        <v>57.634</v>
      </c>
    </row>
    <row r="2369">
      <c r="A2369" s="649">
        <v>5239.0</v>
      </c>
      <c r="B2369" s="649">
        <v>0.0</v>
      </c>
      <c r="C2369" s="649">
        <v>6.368</v>
      </c>
      <c r="D2369" s="649">
        <v>2.638</v>
      </c>
      <c r="E2369" s="649">
        <v>25.93</v>
      </c>
      <c r="F2369" s="649">
        <v>14.01</v>
      </c>
      <c r="G2369" s="649">
        <v>1.809</v>
      </c>
      <c r="H2369" s="649">
        <v>1.01</v>
      </c>
      <c r="I2369" s="649">
        <v>28.046</v>
      </c>
      <c r="J2369" s="649">
        <v>48.204</v>
      </c>
      <c r="K2369" s="649">
        <v>-0.998</v>
      </c>
      <c r="L2369" s="649">
        <v>-1.0</v>
      </c>
      <c r="M2369" s="649">
        <v>-1.0</v>
      </c>
      <c r="N2369" s="649">
        <v>-1.0</v>
      </c>
      <c r="O2369" s="649">
        <v>1.0</v>
      </c>
      <c r="P2369" s="649">
        <v>-1.0</v>
      </c>
      <c r="Q2369" s="649">
        <v>-1.0</v>
      </c>
      <c r="R2369" s="649">
        <v>1.0</v>
      </c>
      <c r="S2369" s="649">
        <v>-1.0</v>
      </c>
      <c r="T2369" s="649">
        <v>48.548</v>
      </c>
      <c r="U2369" s="649">
        <v>48.598</v>
      </c>
      <c r="V2369" s="649">
        <v>48.293</v>
      </c>
    </row>
    <row r="2370">
      <c r="A2370" s="649">
        <v>5240.0</v>
      </c>
      <c r="B2370" s="649">
        <v>0.0</v>
      </c>
      <c r="C2370" s="649">
        <v>6.368</v>
      </c>
      <c r="D2370" s="649">
        <v>2.638</v>
      </c>
      <c r="E2370" s="649">
        <v>25.93</v>
      </c>
      <c r="F2370" s="649">
        <v>14.01</v>
      </c>
      <c r="G2370" s="649">
        <v>1.813</v>
      </c>
      <c r="H2370" s="649">
        <v>1.01</v>
      </c>
      <c r="I2370" s="649">
        <v>28.086</v>
      </c>
      <c r="J2370" s="649">
        <v>48.267</v>
      </c>
      <c r="K2370" s="649">
        <v>-0.998</v>
      </c>
      <c r="L2370" s="649">
        <v>-1.0</v>
      </c>
      <c r="M2370" s="649">
        <v>-1.0</v>
      </c>
      <c r="N2370" s="649">
        <v>-1.0</v>
      </c>
      <c r="O2370" s="649">
        <v>1.0</v>
      </c>
      <c r="P2370" s="649">
        <v>-1.0</v>
      </c>
      <c r="Q2370" s="649">
        <v>-1.0</v>
      </c>
      <c r="R2370" s="649">
        <v>1.0</v>
      </c>
      <c r="S2370" s="649">
        <v>-1.0</v>
      </c>
      <c r="T2370" s="649">
        <v>48.62</v>
      </c>
      <c r="U2370" s="649">
        <v>48.676</v>
      </c>
      <c r="V2370" s="649">
        <v>48.363</v>
      </c>
    </row>
    <row r="2371">
      <c r="A2371" s="649">
        <v>5241.0</v>
      </c>
      <c r="B2371" s="649">
        <v>0.0</v>
      </c>
      <c r="C2371" s="649">
        <v>6.368</v>
      </c>
      <c r="D2371" s="649">
        <v>2.638</v>
      </c>
      <c r="E2371" s="649">
        <v>25.93</v>
      </c>
      <c r="F2371" s="649">
        <v>14.01</v>
      </c>
      <c r="G2371" s="649">
        <v>1.772</v>
      </c>
      <c r="H2371" s="649">
        <v>1.01</v>
      </c>
      <c r="I2371" s="649">
        <v>28.965</v>
      </c>
      <c r="J2371" s="649">
        <v>50.102</v>
      </c>
      <c r="K2371" s="649">
        <v>-0.998</v>
      </c>
      <c r="L2371" s="649">
        <v>-1.0</v>
      </c>
      <c r="M2371" s="649">
        <v>-1.0</v>
      </c>
      <c r="N2371" s="649">
        <v>-1.0</v>
      </c>
      <c r="O2371" s="649">
        <v>1.0</v>
      </c>
      <c r="P2371" s="649">
        <v>-1.0</v>
      </c>
      <c r="Q2371" s="649">
        <v>-1.0</v>
      </c>
      <c r="R2371" s="649">
        <v>1.0</v>
      </c>
      <c r="S2371" s="649">
        <v>-1.0</v>
      </c>
      <c r="T2371" s="649">
        <v>50.444</v>
      </c>
      <c r="U2371" s="649">
        <v>50.505</v>
      </c>
      <c r="V2371" s="649">
        <v>50.144</v>
      </c>
    </row>
    <row r="2372">
      <c r="A2372" s="649">
        <v>5242.0</v>
      </c>
      <c r="B2372" s="649">
        <v>0.0</v>
      </c>
      <c r="C2372" s="649">
        <v>6.368</v>
      </c>
      <c r="D2372" s="649">
        <v>2.638</v>
      </c>
      <c r="E2372" s="649">
        <v>25.93</v>
      </c>
      <c r="F2372" s="649">
        <v>14.01</v>
      </c>
      <c r="G2372" s="649">
        <v>1.762</v>
      </c>
      <c r="H2372" s="649">
        <v>1.01</v>
      </c>
      <c r="I2372" s="649">
        <v>28.659</v>
      </c>
      <c r="J2372" s="649">
        <v>49.228</v>
      </c>
      <c r="K2372" s="649">
        <v>-0.998</v>
      </c>
      <c r="L2372" s="649">
        <v>-1.0</v>
      </c>
      <c r="M2372" s="649">
        <v>-1.0</v>
      </c>
      <c r="N2372" s="649">
        <v>-1.0</v>
      </c>
      <c r="O2372" s="649">
        <v>1.0</v>
      </c>
      <c r="P2372" s="649">
        <v>-1.0</v>
      </c>
      <c r="Q2372" s="649">
        <v>-1.0</v>
      </c>
      <c r="R2372" s="649">
        <v>1.0</v>
      </c>
      <c r="S2372" s="649">
        <v>-1.0</v>
      </c>
      <c r="T2372" s="649">
        <v>49.569</v>
      </c>
      <c r="U2372" s="649">
        <v>49.628</v>
      </c>
      <c r="V2372" s="649">
        <v>49.275</v>
      </c>
    </row>
    <row r="2373">
      <c r="A2373" s="649">
        <v>5243.0</v>
      </c>
      <c r="B2373" s="649">
        <v>0.0</v>
      </c>
      <c r="C2373" s="649">
        <v>6.368</v>
      </c>
      <c r="D2373" s="649">
        <v>2.638</v>
      </c>
      <c r="E2373" s="649">
        <v>25.93</v>
      </c>
      <c r="F2373" s="649">
        <v>14.01</v>
      </c>
      <c r="G2373" s="649">
        <v>1.802</v>
      </c>
      <c r="H2373" s="649">
        <v>1.01</v>
      </c>
      <c r="I2373" s="649">
        <v>28.675</v>
      </c>
      <c r="J2373" s="649">
        <v>50.8</v>
      </c>
      <c r="K2373" s="649">
        <v>-0.998</v>
      </c>
      <c r="L2373" s="649">
        <v>-1.0</v>
      </c>
      <c r="M2373" s="649">
        <v>-1.0</v>
      </c>
      <c r="N2373" s="649">
        <v>-1.0</v>
      </c>
      <c r="O2373" s="649">
        <v>1.0</v>
      </c>
      <c r="P2373" s="649">
        <v>-1.0</v>
      </c>
      <c r="Q2373" s="649">
        <v>-1.0</v>
      </c>
      <c r="R2373" s="649">
        <v>1.0</v>
      </c>
      <c r="S2373" s="649">
        <v>-1.0</v>
      </c>
      <c r="T2373" s="649">
        <v>51.154</v>
      </c>
      <c r="U2373" s="649">
        <v>51.215</v>
      </c>
      <c r="V2373" s="649">
        <v>50.833</v>
      </c>
    </row>
    <row r="2374">
      <c r="A2374" s="649">
        <v>5244.0</v>
      </c>
      <c r="B2374" s="649">
        <v>0.0</v>
      </c>
      <c r="C2374" s="649">
        <v>6.368</v>
      </c>
      <c r="D2374" s="649">
        <v>2.638</v>
      </c>
      <c r="E2374" s="649">
        <v>25.93</v>
      </c>
      <c r="F2374" s="649">
        <v>14.01</v>
      </c>
      <c r="G2374" s="649">
        <v>1.784</v>
      </c>
      <c r="H2374" s="649">
        <v>1.01</v>
      </c>
      <c r="I2374" s="649">
        <v>29.06</v>
      </c>
      <c r="J2374" s="649">
        <v>51.033</v>
      </c>
      <c r="K2374" s="649">
        <v>-0.998</v>
      </c>
      <c r="L2374" s="649">
        <v>-1.0</v>
      </c>
      <c r="M2374" s="649">
        <v>-1.0</v>
      </c>
      <c r="N2374" s="649">
        <v>-1.0</v>
      </c>
      <c r="O2374" s="649">
        <v>1.0</v>
      </c>
      <c r="P2374" s="649">
        <v>-1.0</v>
      </c>
      <c r="Q2374" s="649">
        <v>-1.0</v>
      </c>
      <c r="R2374" s="649">
        <v>1.0</v>
      </c>
      <c r="S2374" s="649">
        <v>-1.0</v>
      </c>
      <c r="T2374" s="649">
        <v>51.383</v>
      </c>
      <c r="U2374" s="649">
        <v>51.446</v>
      </c>
      <c r="V2374" s="649">
        <v>51.062</v>
      </c>
    </row>
    <row r="2375">
      <c r="A2375" s="649">
        <v>5245.0</v>
      </c>
      <c r="B2375" s="649">
        <v>0.0</v>
      </c>
      <c r="C2375" s="649">
        <v>6.368</v>
      </c>
      <c r="D2375" s="649">
        <v>2.638</v>
      </c>
      <c r="E2375" s="649">
        <v>25.93</v>
      </c>
      <c r="F2375" s="649">
        <v>14.01</v>
      </c>
      <c r="G2375" s="649">
        <v>1.739</v>
      </c>
      <c r="H2375" s="649">
        <v>1.01</v>
      </c>
      <c r="I2375" s="649">
        <v>28.429</v>
      </c>
      <c r="J2375" s="649">
        <v>43.694</v>
      </c>
      <c r="K2375" s="649">
        <v>-0.998</v>
      </c>
      <c r="L2375" s="649">
        <v>-1.0</v>
      </c>
      <c r="M2375" s="649">
        <v>-1.0</v>
      </c>
      <c r="N2375" s="649">
        <v>-1.0</v>
      </c>
      <c r="O2375" s="649">
        <v>1.0</v>
      </c>
      <c r="P2375" s="649">
        <v>-1.0</v>
      </c>
      <c r="Q2375" s="649">
        <v>-1.0</v>
      </c>
      <c r="R2375" s="649">
        <v>1.0</v>
      </c>
      <c r="S2375" s="649">
        <v>-1.0</v>
      </c>
      <c r="T2375" s="649">
        <v>44.031</v>
      </c>
      <c r="U2375" s="649">
        <v>44.088</v>
      </c>
      <c r="V2375" s="649">
        <v>43.894</v>
      </c>
    </row>
    <row r="2376">
      <c r="A2376" s="649">
        <v>5246.0</v>
      </c>
      <c r="B2376" s="649">
        <v>0.0</v>
      </c>
      <c r="C2376" s="649">
        <v>6.369</v>
      </c>
      <c r="D2376" s="649">
        <v>2.638</v>
      </c>
      <c r="E2376" s="649">
        <v>25.93</v>
      </c>
      <c r="F2376" s="649">
        <v>14.01</v>
      </c>
      <c r="G2376" s="649">
        <v>1.201</v>
      </c>
      <c r="H2376" s="649">
        <v>1.01</v>
      </c>
      <c r="I2376" s="649">
        <v>19.13</v>
      </c>
      <c r="J2376" s="649">
        <v>22.168</v>
      </c>
      <c r="K2376" s="649">
        <v>-0.998</v>
      </c>
      <c r="L2376" s="649">
        <v>-1.0</v>
      </c>
      <c r="M2376" s="649">
        <v>-1.0</v>
      </c>
      <c r="N2376" s="649">
        <v>-1.0</v>
      </c>
      <c r="O2376" s="649">
        <v>1.0</v>
      </c>
      <c r="P2376" s="649">
        <v>-1.0</v>
      </c>
      <c r="Q2376" s="649">
        <v>-1.0</v>
      </c>
      <c r="R2376" s="649">
        <v>1.0</v>
      </c>
      <c r="S2376" s="649">
        <v>-1.0</v>
      </c>
      <c r="T2376" s="649">
        <v>22.355</v>
      </c>
      <c r="U2376" s="649">
        <v>22.374</v>
      </c>
      <c r="V2376" s="649">
        <v>22.21</v>
      </c>
    </row>
    <row r="2377">
      <c r="A2377" s="649">
        <v>5247.0</v>
      </c>
      <c r="B2377" s="649">
        <v>0.0</v>
      </c>
      <c r="C2377" s="649">
        <v>6.368</v>
      </c>
      <c r="D2377" s="649">
        <v>2.638</v>
      </c>
      <c r="E2377" s="649">
        <v>25.93</v>
      </c>
      <c r="F2377" s="649">
        <v>14.01</v>
      </c>
      <c r="G2377" s="649">
        <v>0.862</v>
      </c>
      <c r="H2377" s="649">
        <v>1.01</v>
      </c>
      <c r="I2377" s="649">
        <v>28.662</v>
      </c>
      <c r="J2377" s="649">
        <v>24.258</v>
      </c>
      <c r="K2377" s="649">
        <v>-0.998</v>
      </c>
      <c r="L2377" s="649">
        <v>-1.0</v>
      </c>
      <c r="M2377" s="649">
        <v>-1.0</v>
      </c>
      <c r="N2377" s="649">
        <v>-1.0</v>
      </c>
      <c r="O2377" s="649">
        <v>1.0</v>
      </c>
      <c r="P2377" s="649">
        <v>-1.0</v>
      </c>
      <c r="Q2377" s="649">
        <v>-1.0</v>
      </c>
      <c r="R2377" s="649">
        <v>1.0</v>
      </c>
      <c r="S2377" s="649">
        <v>-1.0</v>
      </c>
      <c r="T2377" s="649">
        <v>24.422</v>
      </c>
      <c r="U2377" s="649">
        <v>24.454</v>
      </c>
      <c r="V2377" s="649">
        <v>24.275</v>
      </c>
    </row>
    <row r="2378">
      <c r="A2378" s="649">
        <v>5248.0</v>
      </c>
      <c r="B2378" s="649">
        <v>0.0</v>
      </c>
      <c r="C2378" s="649">
        <v>6.368</v>
      </c>
      <c r="D2378" s="649">
        <v>2.638</v>
      </c>
      <c r="E2378" s="649">
        <v>25.93</v>
      </c>
      <c r="F2378" s="649">
        <v>14.01</v>
      </c>
      <c r="G2378" s="649">
        <v>1.236</v>
      </c>
      <c r="H2378" s="649">
        <v>26.98</v>
      </c>
      <c r="I2378" s="649">
        <v>12.29</v>
      </c>
      <c r="J2378" s="649">
        <v>11.328</v>
      </c>
      <c r="K2378" s="649">
        <v>-0.998</v>
      </c>
      <c r="L2378" s="649">
        <v>-1.0</v>
      </c>
      <c r="M2378" s="649">
        <v>-1.0</v>
      </c>
      <c r="N2378" s="649">
        <v>-1.0</v>
      </c>
      <c r="O2378" s="649">
        <v>1.0</v>
      </c>
      <c r="P2378" s="649">
        <v>-1.0</v>
      </c>
      <c r="Q2378" s="649">
        <v>-1.0</v>
      </c>
      <c r="R2378" s="649">
        <v>1.0</v>
      </c>
      <c r="S2378" s="649">
        <v>-1.0</v>
      </c>
      <c r="T2378" s="649">
        <v>11.495</v>
      </c>
      <c r="U2378" s="649">
        <v>11.503</v>
      </c>
      <c r="V2378" s="649">
        <v>11.636</v>
      </c>
    </row>
    <row r="2379">
      <c r="A2379" s="649">
        <v>5249.0</v>
      </c>
      <c r="B2379" s="649">
        <v>0.0</v>
      </c>
      <c r="C2379" s="649">
        <v>6.369</v>
      </c>
      <c r="D2379" s="649">
        <v>2.638</v>
      </c>
      <c r="E2379" s="649">
        <v>25.93</v>
      </c>
      <c r="F2379" s="649">
        <v>14.01</v>
      </c>
      <c r="G2379" s="649">
        <v>1.754</v>
      </c>
      <c r="H2379" s="649">
        <v>26.98</v>
      </c>
      <c r="I2379" s="649">
        <v>28.139</v>
      </c>
      <c r="J2379" s="649">
        <v>47.669</v>
      </c>
      <c r="K2379" s="649">
        <v>-0.998</v>
      </c>
      <c r="L2379" s="649">
        <v>-1.0</v>
      </c>
      <c r="M2379" s="649">
        <v>-1.0</v>
      </c>
      <c r="N2379" s="649">
        <v>-1.0</v>
      </c>
      <c r="O2379" s="649">
        <v>1.0</v>
      </c>
      <c r="P2379" s="649">
        <v>-1.0</v>
      </c>
      <c r="Q2379" s="649">
        <v>-1.0</v>
      </c>
      <c r="R2379" s="649">
        <v>1.0</v>
      </c>
      <c r="S2379" s="649">
        <v>-1.0</v>
      </c>
      <c r="T2379" s="649">
        <v>47.982</v>
      </c>
      <c r="U2379" s="649">
        <v>48.055</v>
      </c>
      <c r="V2379" s="649">
        <v>47.731</v>
      </c>
    </row>
    <row r="2380">
      <c r="A2380" s="649">
        <v>5250.0</v>
      </c>
      <c r="B2380" s="649">
        <v>0.0</v>
      </c>
      <c r="C2380" s="649">
        <v>6.368</v>
      </c>
      <c r="D2380" s="649">
        <v>2.638</v>
      </c>
      <c r="E2380" s="649">
        <v>25.93</v>
      </c>
      <c r="F2380" s="649">
        <v>14.01</v>
      </c>
      <c r="G2380" s="649">
        <v>1.166</v>
      </c>
      <c r="H2380" s="649">
        <v>26.98</v>
      </c>
      <c r="I2380" s="649">
        <v>14.476</v>
      </c>
      <c r="J2380" s="649">
        <v>15.569</v>
      </c>
      <c r="K2380" s="649">
        <v>-0.998</v>
      </c>
      <c r="L2380" s="649">
        <v>-1.0</v>
      </c>
      <c r="M2380" s="649">
        <v>-1.0</v>
      </c>
      <c r="N2380" s="649">
        <v>-1.0</v>
      </c>
      <c r="O2380" s="649">
        <v>1.0</v>
      </c>
      <c r="P2380" s="649">
        <v>-1.0</v>
      </c>
      <c r="Q2380" s="649">
        <v>-1.0</v>
      </c>
      <c r="R2380" s="649">
        <v>1.0</v>
      </c>
      <c r="S2380" s="649">
        <v>-1.0</v>
      </c>
      <c r="T2380" s="649">
        <v>15.719</v>
      </c>
      <c r="U2380" s="649">
        <v>15.73</v>
      </c>
      <c r="V2380" s="649">
        <v>15.661</v>
      </c>
    </row>
    <row r="2381">
      <c r="A2381" s="649">
        <v>5251.0</v>
      </c>
      <c r="B2381" s="649">
        <v>0.0</v>
      </c>
      <c r="C2381" s="649">
        <v>6.368</v>
      </c>
      <c r="D2381" s="649">
        <v>2.638</v>
      </c>
      <c r="E2381" s="649">
        <v>25.93</v>
      </c>
      <c r="F2381" s="649">
        <v>14.01</v>
      </c>
      <c r="G2381" s="649">
        <v>1.076</v>
      </c>
      <c r="H2381" s="649">
        <v>2.01</v>
      </c>
      <c r="I2381" s="649">
        <v>12.133</v>
      </c>
      <c r="J2381" s="649">
        <v>8.756</v>
      </c>
      <c r="K2381" s="649">
        <v>-0.998</v>
      </c>
      <c r="L2381" s="649">
        <v>-1.0</v>
      </c>
      <c r="M2381" s="649">
        <v>-1.0</v>
      </c>
      <c r="N2381" s="649">
        <v>-1.0</v>
      </c>
      <c r="O2381" s="649">
        <v>-1.0</v>
      </c>
      <c r="P2381" s="649">
        <v>-1.0</v>
      </c>
      <c r="Q2381" s="649">
        <v>1.0</v>
      </c>
      <c r="R2381" s="649">
        <v>1.0</v>
      </c>
      <c r="S2381" s="649">
        <v>-1.0</v>
      </c>
      <c r="T2381" s="649">
        <v>8.909</v>
      </c>
      <c r="U2381" s="649">
        <v>8.915</v>
      </c>
      <c r="V2381" s="649">
        <v>9.106</v>
      </c>
    </row>
    <row r="2382">
      <c r="A2382" s="649">
        <v>5252.0</v>
      </c>
      <c r="B2382" s="649">
        <v>0.0</v>
      </c>
      <c r="C2382" s="649">
        <v>6.369</v>
      </c>
      <c r="D2382" s="649">
        <v>2.638</v>
      </c>
      <c r="E2382" s="649">
        <v>25.93</v>
      </c>
      <c r="F2382" s="649">
        <v>14.01</v>
      </c>
      <c r="G2382" s="649">
        <v>1.753</v>
      </c>
      <c r="H2382" s="649">
        <v>2.01</v>
      </c>
      <c r="I2382" s="649">
        <v>14.717</v>
      </c>
      <c r="J2382" s="649">
        <v>25.619</v>
      </c>
      <c r="K2382" s="649">
        <v>-0.998</v>
      </c>
      <c r="L2382" s="649">
        <v>-1.0</v>
      </c>
      <c r="M2382" s="649">
        <v>-1.0</v>
      </c>
      <c r="N2382" s="649">
        <v>-1.0</v>
      </c>
      <c r="O2382" s="649">
        <v>-1.0</v>
      </c>
      <c r="P2382" s="649">
        <v>-1.0</v>
      </c>
      <c r="Q2382" s="649">
        <v>1.0</v>
      </c>
      <c r="R2382" s="649">
        <v>1.0</v>
      </c>
      <c r="S2382" s="649">
        <v>-1.0</v>
      </c>
      <c r="T2382" s="649">
        <v>25.832</v>
      </c>
      <c r="U2382" s="649">
        <v>25.851</v>
      </c>
      <c r="V2382" s="649">
        <v>25.631</v>
      </c>
    </row>
    <row r="2383">
      <c r="A2383" s="649">
        <v>5253.0</v>
      </c>
      <c r="B2383" s="649">
        <v>0.0</v>
      </c>
      <c r="C2383" s="649">
        <v>6.37</v>
      </c>
      <c r="D2383" s="649">
        <v>2.638</v>
      </c>
      <c r="E2383" s="649">
        <v>25.93</v>
      </c>
      <c r="F2383" s="649">
        <v>14.01</v>
      </c>
      <c r="G2383" s="649">
        <v>1.757</v>
      </c>
      <c r="H2383" s="649">
        <v>2.01</v>
      </c>
      <c r="I2383" s="649">
        <v>14.215</v>
      </c>
      <c r="J2383" s="649">
        <v>20.446</v>
      </c>
      <c r="K2383" s="649">
        <v>-0.998</v>
      </c>
      <c r="L2383" s="649">
        <v>-1.0</v>
      </c>
      <c r="M2383" s="649">
        <v>-1.0</v>
      </c>
      <c r="N2383" s="649">
        <v>-1.0</v>
      </c>
      <c r="O2383" s="649">
        <v>-1.0</v>
      </c>
      <c r="P2383" s="649">
        <v>-1.0</v>
      </c>
      <c r="Q2383" s="649">
        <v>1.0</v>
      </c>
      <c r="R2383" s="649">
        <v>1.0</v>
      </c>
      <c r="S2383" s="649">
        <v>-1.0</v>
      </c>
      <c r="T2383" s="649">
        <v>20.69</v>
      </c>
      <c r="U2383" s="649">
        <v>20.708</v>
      </c>
      <c r="V2383" s="649">
        <v>20.766</v>
      </c>
    </row>
    <row r="2384">
      <c r="A2384" s="649">
        <v>5254.0</v>
      </c>
      <c r="B2384" s="649">
        <v>0.0</v>
      </c>
      <c r="C2384" s="649">
        <v>6.368</v>
      </c>
      <c r="D2384" s="649">
        <v>2.638</v>
      </c>
      <c r="E2384" s="649">
        <v>25.93</v>
      </c>
      <c r="F2384" s="649">
        <v>14.01</v>
      </c>
      <c r="G2384" s="649">
        <v>1.783</v>
      </c>
      <c r="H2384" s="649">
        <v>2.01</v>
      </c>
      <c r="I2384" s="649">
        <v>14.434</v>
      </c>
      <c r="J2384" s="649">
        <v>24.726</v>
      </c>
      <c r="K2384" s="649">
        <v>-0.998</v>
      </c>
      <c r="L2384" s="649">
        <v>-1.0</v>
      </c>
      <c r="M2384" s="649">
        <v>-1.0</v>
      </c>
      <c r="N2384" s="649">
        <v>-1.0</v>
      </c>
      <c r="O2384" s="649">
        <v>-1.0</v>
      </c>
      <c r="P2384" s="649">
        <v>-1.0</v>
      </c>
      <c r="Q2384" s="649">
        <v>1.0</v>
      </c>
      <c r="R2384" s="649">
        <v>1.0</v>
      </c>
      <c r="S2384" s="649">
        <v>-1.0</v>
      </c>
      <c r="T2384" s="649">
        <v>24.947</v>
      </c>
      <c r="U2384" s="649">
        <v>24.97</v>
      </c>
      <c r="V2384" s="649">
        <v>24.801</v>
      </c>
    </row>
    <row r="2385">
      <c r="A2385" s="649">
        <v>5255.0</v>
      </c>
      <c r="B2385" s="649">
        <v>0.0</v>
      </c>
      <c r="C2385" s="649">
        <v>6.368</v>
      </c>
      <c r="D2385" s="649">
        <v>2.638</v>
      </c>
      <c r="E2385" s="649">
        <v>25.93</v>
      </c>
      <c r="F2385" s="649">
        <v>14.01</v>
      </c>
      <c r="G2385" s="649">
        <v>1.793</v>
      </c>
      <c r="H2385" s="649">
        <v>2.01</v>
      </c>
      <c r="I2385" s="649">
        <v>14.638</v>
      </c>
      <c r="J2385" s="649">
        <v>25.638</v>
      </c>
      <c r="K2385" s="649">
        <v>-0.998</v>
      </c>
      <c r="L2385" s="649">
        <v>-1.0</v>
      </c>
      <c r="M2385" s="649">
        <v>-1.0</v>
      </c>
      <c r="N2385" s="649">
        <v>-1.0</v>
      </c>
      <c r="O2385" s="649">
        <v>-1.0</v>
      </c>
      <c r="P2385" s="649">
        <v>-1.0</v>
      </c>
      <c r="Q2385" s="649">
        <v>1.0</v>
      </c>
      <c r="R2385" s="649">
        <v>1.0</v>
      </c>
      <c r="S2385" s="649">
        <v>-1.0</v>
      </c>
      <c r="T2385" s="649">
        <v>25.853</v>
      </c>
      <c r="U2385" s="649">
        <v>25.879</v>
      </c>
      <c r="V2385" s="649">
        <v>25.68</v>
      </c>
    </row>
    <row r="2386">
      <c r="A2386" s="649">
        <v>5264.0</v>
      </c>
      <c r="B2386" s="649">
        <v>0.0</v>
      </c>
      <c r="C2386" s="649">
        <v>6.37</v>
      </c>
      <c r="D2386" s="649">
        <v>2.638</v>
      </c>
      <c r="E2386" s="649">
        <v>25.93</v>
      </c>
      <c r="F2386" s="649">
        <v>14.01</v>
      </c>
      <c r="G2386" s="649">
        <v>2.91</v>
      </c>
      <c r="H2386" s="649">
        <v>2.01</v>
      </c>
      <c r="I2386" s="649">
        <v>13.254</v>
      </c>
      <c r="J2386" s="649">
        <v>25.695</v>
      </c>
      <c r="K2386" s="649">
        <v>-0.998</v>
      </c>
      <c r="L2386" s="649">
        <v>-1.0</v>
      </c>
      <c r="M2386" s="649">
        <v>-1.0</v>
      </c>
      <c r="N2386" s="649">
        <v>-1.0</v>
      </c>
      <c r="O2386" s="649">
        <v>1.0</v>
      </c>
      <c r="P2386" s="649">
        <v>-1.0</v>
      </c>
      <c r="Q2386" s="649">
        <v>-1.0</v>
      </c>
      <c r="R2386" s="649">
        <v>1.0</v>
      </c>
      <c r="S2386" s="649">
        <v>-1.0</v>
      </c>
      <c r="T2386" s="649">
        <v>26.139</v>
      </c>
      <c r="U2386" s="649">
        <v>26.191</v>
      </c>
      <c r="V2386" s="649">
        <v>26.671</v>
      </c>
    </row>
    <row r="2387">
      <c r="A2387" s="649">
        <v>5265.0</v>
      </c>
      <c r="B2387" s="649">
        <v>0.0</v>
      </c>
      <c r="C2387" s="649">
        <v>6.369</v>
      </c>
      <c r="D2387" s="649">
        <v>2.638</v>
      </c>
      <c r="E2387" s="649">
        <v>25.93</v>
      </c>
      <c r="F2387" s="649">
        <v>14.01</v>
      </c>
      <c r="G2387" s="649">
        <v>1.794</v>
      </c>
      <c r="H2387" s="649">
        <v>2.01</v>
      </c>
      <c r="I2387" s="649">
        <v>14.2</v>
      </c>
      <c r="J2387" s="649">
        <v>23.309</v>
      </c>
      <c r="K2387" s="649">
        <v>-0.998</v>
      </c>
      <c r="L2387" s="649">
        <v>-1.0</v>
      </c>
      <c r="M2387" s="649">
        <v>-1.0</v>
      </c>
      <c r="N2387" s="649">
        <v>-1.0</v>
      </c>
      <c r="O2387" s="649">
        <v>1.0</v>
      </c>
      <c r="P2387" s="649">
        <v>-1.0</v>
      </c>
      <c r="Q2387" s="649">
        <v>-1.0</v>
      </c>
      <c r="R2387" s="649">
        <v>1.0</v>
      </c>
      <c r="S2387" s="649">
        <v>-1.0</v>
      </c>
      <c r="T2387" s="649">
        <v>23.52</v>
      </c>
      <c r="U2387" s="649">
        <v>23.565</v>
      </c>
      <c r="V2387" s="649">
        <v>23.464</v>
      </c>
    </row>
    <row r="2388">
      <c r="A2388" s="649">
        <v>5266.0</v>
      </c>
      <c r="B2388" s="649">
        <v>0.0</v>
      </c>
      <c r="C2388" s="649">
        <v>6.369</v>
      </c>
      <c r="D2388" s="649">
        <v>2.638</v>
      </c>
      <c r="E2388" s="649">
        <v>25.93</v>
      </c>
      <c r="F2388" s="649">
        <v>14.01</v>
      </c>
      <c r="G2388" s="649">
        <v>1.713</v>
      </c>
      <c r="H2388" s="649">
        <v>2.01</v>
      </c>
      <c r="I2388" s="649">
        <v>13.074</v>
      </c>
      <c r="J2388" s="649">
        <v>7.867</v>
      </c>
      <c r="K2388" s="649">
        <v>-0.998</v>
      </c>
      <c r="L2388" s="649">
        <v>-1.0</v>
      </c>
      <c r="M2388" s="649">
        <v>-1.0</v>
      </c>
      <c r="N2388" s="649">
        <v>-1.0</v>
      </c>
      <c r="O2388" s="649">
        <v>1.0</v>
      </c>
      <c r="P2388" s="649">
        <v>-1.0</v>
      </c>
      <c r="Q2388" s="649">
        <v>-1.0</v>
      </c>
      <c r="R2388" s="649">
        <v>1.0</v>
      </c>
      <c r="S2388" s="649">
        <v>-1.0</v>
      </c>
      <c r="T2388" s="649">
        <v>8.189</v>
      </c>
      <c r="U2388" s="649">
        <v>8.207</v>
      </c>
      <c r="V2388" s="649">
        <v>8.96</v>
      </c>
    </row>
    <row r="2389">
      <c r="A2389" s="649">
        <v>5267.0</v>
      </c>
      <c r="B2389" s="649">
        <v>0.0</v>
      </c>
      <c r="C2389" s="649">
        <v>6.369</v>
      </c>
      <c r="D2389" s="649">
        <v>2.638</v>
      </c>
      <c r="E2389" s="649">
        <v>25.93</v>
      </c>
      <c r="F2389" s="649">
        <v>14.01</v>
      </c>
      <c r="G2389" s="649">
        <v>1.817</v>
      </c>
      <c r="H2389" s="649">
        <v>2.01</v>
      </c>
      <c r="I2389" s="649">
        <v>13.25</v>
      </c>
      <c r="J2389" s="649">
        <v>10.175</v>
      </c>
      <c r="K2389" s="649">
        <v>-0.998</v>
      </c>
      <c r="L2389" s="649">
        <v>-1.0</v>
      </c>
      <c r="M2389" s="649">
        <v>-1.0</v>
      </c>
      <c r="N2389" s="649">
        <v>-1.0</v>
      </c>
      <c r="O2389" s="649">
        <v>1.0</v>
      </c>
      <c r="P2389" s="649">
        <v>-1.0</v>
      </c>
      <c r="Q2389" s="649">
        <v>-1.0</v>
      </c>
      <c r="R2389" s="649">
        <v>1.0</v>
      </c>
      <c r="S2389" s="649">
        <v>-1.0</v>
      </c>
      <c r="T2389" s="649">
        <v>10.503</v>
      </c>
      <c r="U2389" s="649">
        <v>10.525</v>
      </c>
      <c r="V2389" s="649">
        <v>11.215</v>
      </c>
    </row>
    <row r="2390">
      <c r="A2390" s="649">
        <v>5268.0</v>
      </c>
      <c r="B2390" s="649">
        <v>0.0</v>
      </c>
      <c r="C2390" s="649">
        <v>6.369</v>
      </c>
      <c r="D2390" s="649">
        <v>2.638</v>
      </c>
      <c r="E2390" s="649">
        <v>25.93</v>
      </c>
      <c r="F2390" s="649">
        <v>14.01</v>
      </c>
      <c r="G2390" s="649">
        <v>2.318</v>
      </c>
      <c r="H2390" s="649">
        <v>2.01</v>
      </c>
      <c r="I2390" s="649">
        <v>14.118</v>
      </c>
      <c r="J2390" s="649">
        <v>24.9</v>
      </c>
      <c r="K2390" s="649">
        <v>-0.998</v>
      </c>
      <c r="L2390" s="649">
        <v>-1.0</v>
      </c>
      <c r="M2390" s="649">
        <v>-1.0</v>
      </c>
      <c r="N2390" s="649">
        <v>-1.0</v>
      </c>
      <c r="O2390" s="649">
        <v>1.0</v>
      </c>
      <c r="P2390" s="649">
        <v>-1.0</v>
      </c>
      <c r="Q2390" s="649">
        <v>-1.0</v>
      </c>
      <c r="R2390" s="649">
        <v>1.0</v>
      </c>
      <c r="S2390" s="649">
        <v>-1.0</v>
      </c>
      <c r="T2390" s="649">
        <v>25.214</v>
      </c>
      <c r="U2390" s="649">
        <v>25.267</v>
      </c>
      <c r="V2390" s="649">
        <v>25.452</v>
      </c>
    </row>
    <row r="2391">
      <c r="A2391" s="649">
        <v>5269.0</v>
      </c>
      <c r="B2391" s="649">
        <v>0.0</v>
      </c>
      <c r="C2391" s="649">
        <v>6.369</v>
      </c>
      <c r="D2391" s="649">
        <v>2.638</v>
      </c>
      <c r="E2391" s="649">
        <v>25.93</v>
      </c>
      <c r="F2391" s="649">
        <v>14.01</v>
      </c>
      <c r="G2391" s="649">
        <v>2.349</v>
      </c>
      <c r="H2391" s="649">
        <v>2.01</v>
      </c>
      <c r="I2391" s="649">
        <v>14.233</v>
      </c>
      <c r="J2391" s="649">
        <v>26.905</v>
      </c>
      <c r="K2391" s="649">
        <v>-0.998</v>
      </c>
      <c r="L2391" s="649">
        <v>-1.0</v>
      </c>
      <c r="M2391" s="649">
        <v>-1.0</v>
      </c>
      <c r="N2391" s="649">
        <v>-1.0</v>
      </c>
      <c r="O2391" s="649">
        <v>1.0</v>
      </c>
      <c r="P2391" s="649">
        <v>-1.0</v>
      </c>
      <c r="Q2391" s="649">
        <v>-1.0</v>
      </c>
      <c r="R2391" s="649">
        <v>1.0</v>
      </c>
      <c r="S2391" s="649">
        <v>-1.0</v>
      </c>
      <c r="T2391" s="649">
        <v>27.204</v>
      </c>
      <c r="U2391" s="649">
        <v>27.261</v>
      </c>
      <c r="V2391" s="649">
        <v>27.361</v>
      </c>
    </row>
    <row r="2392">
      <c r="A2392" s="649">
        <v>5270.0</v>
      </c>
      <c r="B2392" s="649">
        <v>0.0</v>
      </c>
      <c r="C2392" s="649">
        <v>6.368</v>
      </c>
      <c r="D2392" s="649">
        <v>2.638</v>
      </c>
      <c r="E2392" s="649">
        <v>25.93</v>
      </c>
      <c r="F2392" s="649">
        <v>14.01</v>
      </c>
      <c r="G2392" s="649">
        <v>2.39</v>
      </c>
      <c r="H2392" s="649">
        <v>2.01</v>
      </c>
      <c r="I2392" s="649">
        <v>14.434</v>
      </c>
      <c r="J2392" s="649">
        <v>33.515</v>
      </c>
      <c r="K2392" s="649">
        <v>-0.998</v>
      </c>
      <c r="L2392" s="649">
        <v>-1.0</v>
      </c>
      <c r="M2392" s="649">
        <v>-1.0</v>
      </c>
      <c r="N2392" s="649">
        <v>-1.0</v>
      </c>
      <c r="O2392" s="649">
        <v>1.0</v>
      </c>
      <c r="P2392" s="649">
        <v>-1.0</v>
      </c>
      <c r="Q2392" s="649">
        <v>-1.0</v>
      </c>
      <c r="R2392" s="649">
        <v>1.0</v>
      </c>
      <c r="S2392" s="649">
        <v>-1.0</v>
      </c>
      <c r="T2392" s="649">
        <v>33.769</v>
      </c>
      <c r="U2392" s="649">
        <v>33.848</v>
      </c>
      <c r="V2392" s="649">
        <v>33.587</v>
      </c>
    </row>
    <row r="2393">
      <c r="A2393" s="649">
        <v>5271.0</v>
      </c>
      <c r="B2393" s="649">
        <v>0.0</v>
      </c>
      <c r="C2393" s="649">
        <v>6.369</v>
      </c>
      <c r="D2393" s="649">
        <v>2.638</v>
      </c>
      <c r="E2393" s="649">
        <v>25.93</v>
      </c>
      <c r="F2393" s="649">
        <v>14.01</v>
      </c>
      <c r="G2393" s="649">
        <v>1.779</v>
      </c>
      <c r="H2393" s="649">
        <v>2.01</v>
      </c>
      <c r="I2393" s="649">
        <v>14.436</v>
      </c>
      <c r="J2393" s="649">
        <v>24.065</v>
      </c>
      <c r="K2393" s="649">
        <v>-0.998</v>
      </c>
      <c r="L2393" s="649">
        <v>-1.0</v>
      </c>
      <c r="M2393" s="649">
        <v>-1.0</v>
      </c>
      <c r="N2393" s="649">
        <v>-1.0</v>
      </c>
      <c r="O2393" s="649">
        <v>1.0</v>
      </c>
      <c r="P2393" s="649">
        <v>-1.0</v>
      </c>
      <c r="Q2393" s="649">
        <v>-1.0</v>
      </c>
      <c r="R2393" s="649">
        <v>1.0</v>
      </c>
      <c r="S2393" s="649">
        <v>-1.0</v>
      </c>
      <c r="T2393" s="649">
        <v>24.266</v>
      </c>
      <c r="U2393" s="649">
        <v>24.319</v>
      </c>
      <c r="V2393" s="649">
        <v>24.18</v>
      </c>
    </row>
    <row r="2394">
      <c r="A2394" s="649">
        <v>5272.0</v>
      </c>
      <c r="B2394" s="649">
        <v>0.0</v>
      </c>
      <c r="C2394" s="649">
        <v>6.369</v>
      </c>
      <c r="D2394" s="649">
        <v>2.638</v>
      </c>
      <c r="E2394" s="649">
        <v>25.93</v>
      </c>
      <c r="F2394" s="649">
        <v>14.01</v>
      </c>
      <c r="G2394" s="649">
        <v>1.814</v>
      </c>
      <c r="H2394" s="649">
        <v>2.01</v>
      </c>
      <c r="I2394" s="649">
        <v>14.503</v>
      </c>
      <c r="J2394" s="649">
        <v>25.26</v>
      </c>
      <c r="K2394" s="649">
        <v>-0.998</v>
      </c>
      <c r="L2394" s="649">
        <v>-1.0</v>
      </c>
      <c r="M2394" s="649">
        <v>-1.0</v>
      </c>
      <c r="N2394" s="649">
        <v>-1.0</v>
      </c>
      <c r="O2394" s="649">
        <v>1.0</v>
      </c>
      <c r="P2394" s="649">
        <v>-1.0</v>
      </c>
      <c r="Q2394" s="649">
        <v>-1.0</v>
      </c>
      <c r="R2394" s="649">
        <v>1.0</v>
      </c>
      <c r="S2394" s="649">
        <v>-1.0</v>
      </c>
      <c r="T2394" s="649">
        <v>25.444</v>
      </c>
      <c r="U2394" s="649">
        <v>25.508</v>
      </c>
      <c r="V2394" s="649">
        <v>25.332</v>
      </c>
    </row>
    <row r="2395">
      <c r="A2395" s="649">
        <v>5273.0</v>
      </c>
      <c r="B2395" s="649">
        <v>0.0</v>
      </c>
      <c r="C2395" s="649">
        <v>6.369</v>
      </c>
      <c r="D2395" s="649">
        <v>2.638</v>
      </c>
      <c r="E2395" s="649">
        <v>25.93</v>
      </c>
      <c r="F2395" s="649">
        <v>14.01</v>
      </c>
      <c r="G2395" s="649">
        <v>1.794</v>
      </c>
      <c r="H2395" s="649">
        <v>2.01</v>
      </c>
      <c r="I2395" s="649">
        <v>14.5</v>
      </c>
      <c r="J2395" s="649">
        <v>19.482</v>
      </c>
      <c r="K2395" s="649">
        <v>-0.998</v>
      </c>
      <c r="L2395" s="649">
        <v>-1.0</v>
      </c>
      <c r="M2395" s="649">
        <v>-1.0</v>
      </c>
      <c r="N2395" s="649">
        <v>-1.0</v>
      </c>
      <c r="O2395" s="649">
        <v>1.0</v>
      </c>
      <c r="P2395" s="649">
        <v>-1.0</v>
      </c>
      <c r="Q2395" s="649">
        <v>-1.0</v>
      </c>
      <c r="R2395" s="649">
        <v>1.0</v>
      </c>
      <c r="S2395" s="649">
        <v>-1.0</v>
      </c>
      <c r="T2395" s="649">
        <v>19.722</v>
      </c>
      <c r="U2395" s="649">
        <v>19.77</v>
      </c>
      <c r="V2395" s="649">
        <v>19.928</v>
      </c>
    </row>
    <row r="2396">
      <c r="A2396" s="649">
        <v>5274.0</v>
      </c>
      <c r="B2396" s="649">
        <v>0.0</v>
      </c>
      <c r="C2396" s="649">
        <v>6.369</v>
      </c>
      <c r="D2396" s="649">
        <v>2.638</v>
      </c>
      <c r="E2396" s="649">
        <v>25.93</v>
      </c>
      <c r="F2396" s="649">
        <v>14.01</v>
      </c>
      <c r="G2396" s="649">
        <v>1.886</v>
      </c>
      <c r="H2396" s="649">
        <v>2.01</v>
      </c>
      <c r="I2396" s="649">
        <v>14.227</v>
      </c>
      <c r="J2396" s="649">
        <v>24.815</v>
      </c>
      <c r="K2396" s="649">
        <v>-0.998</v>
      </c>
      <c r="L2396" s="649">
        <v>-1.0</v>
      </c>
      <c r="M2396" s="649">
        <v>-1.0</v>
      </c>
      <c r="N2396" s="649">
        <v>-1.0</v>
      </c>
      <c r="O2396" s="649">
        <v>1.0</v>
      </c>
      <c r="P2396" s="649">
        <v>-1.0</v>
      </c>
      <c r="Q2396" s="649">
        <v>-1.0</v>
      </c>
      <c r="R2396" s="649">
        <v>1.0</v>
      </c>
      <c r="S2396" s="649">
        <v>-1.0</v>
      </c>
      <c r="T2396" s="649">
        <v>25.018</v>
      </c>
      <c r="U2396" s="649">
        <v>25.08</v>
      </c>
      <c r="V2396" s="649">
        <v>24.962</v>
      </c>
    </row>
    <row r="2397">
      <c r="A2397" s="649">
        <v>5275.0</v>
      </c>
      <c r="B2397" s="649">
        <v>0.0</v>
      </c>
      <c r="C2397" s="649">
        <v>6.369</v>
      </c>
      <c r="D2397" s="649">
        <v>2.638</v>
      </c>
      <c r="E2397" s="649">
        <v>25.93</v>
      </c>
      <c r="F2397" s="649">
        <v>14.01</v>
      </c>
      <c r="G2397" s="649">
        <v>1.769</v>
      </c>
      <c r="H2397" s="649">
        <v>2.01</v>
      </c>
      <c r="I2397" s="649">
        <v>14.518</v>
      </c>
      <c r="J2397" s="649">
        <v>25.122</v>
      </c>
      <c r="K2397" s="649">
        <v>-0.998</v>
      </c>
      <c r="L2397" s="649">
        <v>-1.0</v>
      </c>
      <c r="M2397" s="649">
        <v>-1.0</v>
      </c>
      <c r="N2397" s="649">
        <v>-1.0</v>
      </c>
      <c r="O2397" s="649">
        <v>1.0</v>
      </c>
      <c r="P2397" s="649">
        <v>-1.0</v>
      </c>
      <c r="Q2397" s="649">
        <v>-1.0</v>
      </c>
      <c r="R2397" s="649">
        <v>1.0</v>
      </c>
      <c r="S2397" s="649">
        <v>-1.0</v>
      </c>
      <c r="T2397" s="649">
        <v>25.297</v>
      </c>
      <c r="U2397" s="649">
        <v>25.362</v>
      </c>
      <c r="V2397" s="649">
        <v>25.161</v>
      </c>
    </row>
    <row r="2398">
      <c r="A2398" s="649">
        <v>5276.0</v>
      </c>
      <c r="B2398" s="649">
        <v>0.0</v>
      </c>
      <c r="C2398" s="649">
        <v>6.369</v>
      </c>
      <c r="D2398" s="649">
        <v>2.638</v>
      </c>
      <c r="E2398" s="649">
        <v>25.93</v>
      </c>
      <c r="F2398" s="649">
        <v>14.01</v>
      </c>
      <c r="G2398" s="649">
        <v>1.142</v>
      </c>
      <c r="H2398" s="649">
        <v>2.01</v>
      </c>
      <c r="I2398" s="649">
        <v>9.577</v>
      </c>
      <c r="J2398" s="649">
        <v>10.174</v>
      </c>
      <c r="K2398" s="649">
        <v>-0.998</v>
      </c>
      <c r="L2398" s="649">
        <v>-1.0</v>
      </c>
      <c r="M2398" s="649">
        <v>-1.0</v>
      </c>
      <c r="N2398" s="649">
        <v>-1.0</v>
      </c>
      <c r="O2398" s="649">
        <v>1.0</v>
      </c>
      <c r="P2398" s="649">
        <v>-1.0</v>
      </c>
      <c r="Q2398" s="649">
        <v>-1.0</v>
      </c>
      <c r="R2398" s="649">
        <v>1.0</v>
      </c>
      <c r="S2398" s="649">
        <v>-1.0</v>
      </c>
      <c r="T2398" s="649">
        <v>10.282</v>
      </c>
      <c r="U2398" s="649">
        <v>10.299</v>
      </c>
      <c r="V2398" s="649">
        <v>10.257</v>
      </c>
    </row>
    <row r="2399">
      <c r="A2399" s="649">
        <v>5277.0</v>
      </c>
      <c r="B2399" s="649">
        <v>0.0</v>
      </c>
      <c r="C2399" s="649">
        <v>6.369</v>
      </c>
      <c r="D2399" s="649">
        <v>2.638</v>
      </c>
      <c r="E2399" s="649">
        <v>25.93</v>
      </c>
      <c r="F2399" s="649">
        <v>14.01</v>
      </c>
      <c r="G2399" s="649">
        <v>1.768</v>
      </c>
      <c r="H2399" s="649">
        <v>2.01</v>
      </c>
      <c r="I2399" s="649">
        <v>5.029</v>
      </c>
      <c r="J2399" s="649">
        <v>8.739</v>
      </c>
      <c r="K2399" s="649">
        <v>-0.998</v>
      </c>
      <c r="L2399" s="649">
        <v>-1.0</v>
      </c>
      <c r="M2399" s="649">
        <v>-1.0</v>
      </c>
      <c r="N2399" s="649">
        <v>-1.0</v>
      </c>
      <c r="O2399" s="649">
        <v>1.0</v>
      </c>
      <c r="P2399" s="649">
        <v>-1.0</v>
      </c>
      <c r="Q2399" s="649">
        <v>-1.0</v>
      </c>
      <c r="R2399" s="649">
        <v>1.0</v>
      </c>
      <c r="S2399" s="649">
        <v>-1.0</v>
      </c>
      <c r="T2399" s="649">
        <v>8.835</v>
      </c>
      <c r="U2399" s="649">
        <v>8.851</v>
      </c>
      <c r="V2399" s="649">
        <v>8.771</v>
      </c>
    </row>
    <row r="2400">
      <c r="A2400" s="649">
        <v>5279.0</v>
      </c>
      <c r="B2400" s="649">
        <v>0.0</v>
      </c>
      <c r="C2400" s="649">
        <v>6.368</v>
      </c>
      <c r="D2400" s="649">
        <v>2.638</v>
      </c>
      <c r="E2400" s="649">
        <v>25.93</v>
      </c>
      <c r="F2400" s="649">
        <v>14.01</v>
      </c>
      <c r="G2400" s="649">
        <v>0.882</v>
      </c>
      <c r="H2400" s="649">
        <v>2.01</v>
      </c>
      <c r="I2400" s="649">
        <v>14.8</v>
      </c>
      <c r="J2400" s="649">
        <v>13.055</v>
      </c>
      <c r="K2400" s="649">
        <v>-0.998</v>
      </c>
      <c r="L2400" s="649">
        <v>-1.0</v>
      </c>
      <c r="M2400" s="649">
        <v>-1.0</v>
      </c>
      <c r="N2400" s="649">
        <v>-1.0</v>
      </c>
      <c r="O2400" s="649">
        <v>2.0</v>
      </c>
      <c r="P2400" s="649">
        <v>-1.0</v>
      </c>
      <c r="Q2400" s="649">
        <v>-1.0</v>
      </c>
      <c r="R2400" s="649">
        <v>1.0</v>
      </c>
      <c r="S2400" s="649">
        <v>-1.0</v>
      </c>
      <c r="T2400" s="649">
        <v>13.148</v>
      </c>
      <c r="U2400" s="649">
        <v>13.176</v>
      </c>
      <c r="V2400" s="649">
        <v>13.055</v>
      </c>
    </row>
    <row r="2401">
      <c r="A2401" s="649">
        <v>5280.0</v>
      </c>
      <c r="B2401" s="649">
        <v>0.0</v>
      </c>
      <c r="C2401" s="649">
        <v>6.368</v>
      </c>
      <c r="D2401" s="649">
        <v>2.638</v>
      </c>
      <c r="E2401" s="649">
        <v>25.93</v>
      </c>
      <c r="F2401" s="649">
        <v>17.62</v>
      </c>
      <c r="G2401" s="649">
        <v>1.796</v>
      </c>
      <c r="H2401" s="649">
        <v>1.01</v>
      </c>
      <c r="I2401" s="649">
        <v>27.361</v>
      </c>
      <c r="J2401" s="649">
        <v>42.212</v>
      </c>
      <c r="K2401" s="649">
        <v>-0.998</v>
      </c>
      <c r="L2401" s="649">
        <v>-1.0</v>
      </c>
      <c r="M2401" s="649">
        <v>-1.0</v>
      </c>
      <c r="N2401" s="649">
        <v>-1.0</v>
      </c>
      <c r="O2401" s="649">
        <v>1.0</v>
      </c>
      <c r="P2401" s="649">
        <v>-1.0</v>
      </c>
      <c r="Q2401" s="649">
        <v>-1.0</v>
      </c>
      <c r="R2401" s="649">
        <v>1.0</v>
      </c>
      <c r="S2401" s="649">
        <v>-1.0</v>
      </c>
      <c r="T2401" s="649">
        <v>42.47</v>
      </c>
      <c r="U2401" s="649">
        <v>42.609</v>
      </c>
      <c r="V2401" s="649">
        <v>42.466</v>
      </c>
    </row>
    <row r="2402">
      <c r="A2402" s="649">
        <v>5281.0</v>
      </c>
      <c r="B2402" s="649">
        <v>0.0</v>
      </c>
      <c r="C2402" s="649">
        <v>6.368</v>
      </c>
      <c r="D2402" s="649">
        <v>2.638</v>
      </c>
      <c r="E2402" s="649">
        <v>25.93</v>
      </c>
      <c r="F2402" s="649">
        <v>17.62</v>
      </c>
      <c r="G2402" s="649">
        <v>1.777</v>
      </c>
      <c r="H2402" s="649">
        <v>1.01</v>
      </c>
      <c r="I2402" s="649">
        <v>27.991</v>
      </c>
      <c r="J2402" s="649">
        <v>46.2</v>
      </c>
      <c r="K2402" s="649">
        <v>-0.998</v>
      </c>
      <c r="L2402" s="649">
        <v>-1.0</v>
      </c>
      <c r="M2402" s="649">
        <v>-1.0</v>
      </c>
      <c r="N2402" s="649">
        <v>-1.0</v>
      </c>
      <c r="O2402" s="649">
        <v>1.0</v>
      </c>
      <c r="P2402" s="649">
        <v>-1.0</v>
      </c>
      <c r="Q2402" s="649">
        <v>-1.0</v>
      </c>
      <c r="R2402" s="649">
        <v>1.0</v>
      </c>
      <c r="S2402" s="649">
        <v>-1.0</v>
      </c>
      <c r="T2402" s="649">
        <v>46.469</v>
      </c>
      <c r="U2402" s="649">
        <v>46.611</v>
      </c>
      <c r="V2402" s="649">
        <v>46.332</v>
      </c>
    </row>
    <row r="2403">
      <c r="A2403" s="649">
        <v>5282.0</v>
      </c>
      <c r="B2403" s="649">
        <v>0.0</v>
      </c>
      <c r="C2403" s="649">
        <v>6.368</v>
      </c>
      <c r="D2403" s="649">
        <v>2.638</v>
      </c>
      <c r="E2403" s="649">
        <v>25.93</v>
      </c>
      <c r="F2403" s="649">
        <v>17.62</v>
      </c>
      <c r="G2403" s="649">
        <v>1.776</v>
      </c>
      <c r="H2403" s="649">
        <v>1.01</v>
      </c>
      <c r="I2403" s="649">
        <v>28.819</v>
      </c>
      <c r="J2403" s="649">
        <v>49.738</v>
      </c>
      <c r="K2403" s="649">
        <v>-0.998</v>
      </c>
      <c r="L2403" s="649">
        <v>-1.0</v>
      </c>
      <c r="M2403" s="649">
        <v>-1.0</v>
      </c>
      <c r="N2403" s="649">
        <v>-1.0</v>
      </c>
      <c r="O2403" s="649">
        <v>1.0</v>
      </c>
      <c r="P2403" s="649">
        <v>-1.0</v>
      </c>
      <c r="Q2403" s="649">
        <v>-1.0</v>
      </c>
      <c r="R2403" s="649">
        <v>1.0</v>
      </c>
      <c r="S2403" s="649">
        <v>-1.0</v>
      </c>
      <c r="T2403" s="649">
        <v>49.986</v>
      </c>
      <c r="U2403" s="649">
        <v>50.152</v>
      </c>
      <c r="V2403" s="649">
        <v>49.788</v>
      </c>
    </row>
    <row r="2404">
      <c r="A2404" s="649">
        <v>5283.0</v>
      </c>
      <c r="B2404" s="649">
        <v>0.0</v>
      </c>
      <c r="C2404" s="649">
        <v>6.368</v>
      </c>
      <c r="D2404" s="649">
        <v>2.638</v>
      </c>
      <c r="E2404" s="649">
        <v>25.93</v>
      </c>
      <c r="F2404" s="649">
        <v>17.62</v>
      </c>
      <c r="G2404" s="649">
        <v>1.933</v>
      </c>
      <c r="H2404" s="649">
        <v>1.01</v>
      </c>
      <c r="I2404" s="649">
        <v>28.251</v>
      </c>
      <c r="J2404" s="649">
        <v>48.05</v>
      </c>
      <c r="K2404" s="649">
        <v>-0.998</v>
      </c>
      <c r="L2404" s="649">
        <v>-1.0</v>
      </c>
      <c r="M2404" s="649">
        <v>-1.0</v>
      </c>
      <c r="N2404" s="649">
        <v>-1.0</v>
      </c>
      <c r="O2404" s="649">
        <v>1.0</v>
      </c>
      <c r="P2404" s="649">
        <v>-1.0</v>
      </c>
      <c r="Q2404" s="649">
        <v>-1.0</v>
      </c>
      <c r="R2404" s="649">
        <v>1.0</v>
      </c>
      <c r="S2404" s="649">
        <v>-1.0</v>
      </c>
      <c r="T2404" s="649">
        <v>48.356</v>
      </c>
      <c r="U2404" s="649">
        <v>48.492</v>
      </c>
      <c r="V2404" s="649">
        <v>48.284</v>
      </c>
    </row>
    <row r="2405">
      <c r="A2405" s="649">
        <v>5284.0</v>
      </c>
      <c r="B2405" s="649">
        <v>0.0</v>
      </c>
      <c r="C2405" s="649">
        <v>6.368</v>
      </c>
      <c r="D2405" s="649">
        <v>2.638</v>
      </c>
      <c r="E2405" s="649">
        <v>25.93</v>
      </c>
      <c r="F2405" s="649">
        <v>17.62</v>
      </c>
      <c r="G2405" s="649">
        <v>1.817</v>
      </c>
      <c r="H2405" s="649">
        <v>1.01</v>
      </c>
      <c r="I2405" s="649">
        <v>29.031</v>
      </c>
      <c r="J2405" s="649">
        <v>52.237</v>
      </c>
      <c r="K2405" s="649">
        <v>-0.998</v>
      </c>
      <c r="L2405" s="649">
        <v>-1.0</v>
      </c>
      <c r="M2405" s="649">
        <v>-1.0</v>
      </c>
      <c r="N2405" s="649">
        <v>-1.0</v>
      </c>
      <c r="O2405" s="649">
        <v>1.0</v>
      </c>
      <c r="P2405" s="649">
        <v>-1.0</v>
      </c>
      <c r="Q2405" s="649">
        <v>-1.0</v>
      </c>
      <c r="R2405" s="649">
        <v>1.0</v>
      </c>
      <c r="S2405" s="649">
        <v>-1.0</v>
      </c>
      <c r="T2405" s="649">
        <v>52.486</v>
      </c>
      <c r="U2405" s="649">
        <v>52.663</v>
      </c>
      <c r="V2405" s="649">
        <v>52.257</v>
      </c>
    </row>
    <row r="2406">
      <c r="A2406" s="649">
        <v>5285.0</v>
      </c>
      <c r="B2406" s="649">
        <v>0.0</v>
      </c>
      <c r="C2406" s="649">
        <v>6.368</v>
      </c>
      <c r="D2406" s="649">
        <v>2.638</v>
      </c>
      <c r="E2406" s="649">
        <v>25.93</v>
      </c>
      <c r="F2406" s="649">
        <v>17.62</v>
      </c>
      <c r="G2406" s="649">
        <v>1.793</v>
      </c>
      <c r="H2406" s="649">
        <v>1.01</v>
      </c>
      <c r="I2406" s="649">
        <v>28.746</v>
      </c>
      <c r="J2406" s="649">
        <v>50.571</v>
      </c>
      <c r="K2406" s="649">
        <v>-0.998</v>
      </c>
      <c r="L2406" s="649">
        <v>-1.0</v>
      </c>
      <c r="M2406" s="649">
        <v>-1.0</v>
      </c>
      <c r="N2406" s="649">
        <v>-1.0</v>
      </c>
      <c r="O2406" s="649">
        <v>1.0</v>
      </c>
      <c r="P2406" s="649">
        <v>-1.0</v>
      </c>
      <c r="Q2406" s="649">
        <v>-1.0</v>
      </c>
      <c r="R2406" s="649">
        <v>1.0</v>
      </c>
      <c r="S2406" s="649">
        <v>-1.0</v>
      </c>
      <c r="T2406" s="649">
        <v>50.714</v>
      </c>
      <c r="U2406" s="649">
        <v>50.933</v>
      </c>
      <c r="V2406" s="649">
        <v>50.606</v>
      </c>
    </row>
    <row r="2407">
      <c r="A2407" s="649">
        <v>5286.0</v>
      </c>
      <c r="B2407" s="649">
        <v>0.0</v>
      </c>
      <c r="C2407" s="649">
        <v>6.368</v>
      </c>
      <c r="D2407" s="649">
        <v>2.638</v>
      </c>
      <c r="E2407" s="649">
        <v>25.93</v>
      </c>
      <c r="F2407" s="649">
        <v>17.62</v>
      </c>
      <c r="G2407" s="649">
        <v>1.776</v>
      </c>
      <c r="H2407" s="649">
        <v>1.01</v>
      </c>
      <c r="I2407" s="649">
        <v>35.112</v>
      </c>
      <c r="J2407" s="649">
        <v>56.04</v>
      </c>
      <c r="K2407" s="649">
        <v>-0.998</v>
      </c>
      <c r="L2407" s="649">
        <v>-1.0</v>
      </c>
      <c r="M2407" s="649">
        <v>-1.0</v>
      </c>
      <c r="N2407" s="649">
        <v>-1.0</v>
      </c>
      <c r="O2407" s="649">
        <v>1.0</v>
      </c>
      <c r="P2407" s="649">
        <v>-1.0</v>
      </c>
      <c r="Q2407" s="649">
        <v>-1.0</v>
      </c>
      <c r="R2407" s="649">
        <v>1.0</v>
      </c>
      <c r="S2407" s="649">
        <v>-1.0</v>
      </c>
      <c r="T2407" s="649">
        <v>56.185</v>
      </c>
      <c r="U2407" s="649">
        <v>56.408</v>
      </c>
      <c r="V2407" s="649">
        <v>56.222</v>
      </c>
    </row>
    <row r="2408">
      <c r="A2408" s="649">
        <v>5287.0</v>
      </c>
      <c r="B2408" s="649">
        <v>0.0</v>
      </c>
      <c r="C2408" s="649">
        <v>6.368</v>
      </c>
      <c r="D2408" s="649">
        <v>2.638</v>
      </c>
      <c r="E2408" s="649">
        <v>25.93</v>
      </c>
      <c r="F2408" s="649">
        <v>17.62</v>
      </c>
      <c r="G2408" s="649">
        <v>1.79</v>
      </c>
      <c r="H2408" s="649">
        <v>1.01</v>
      </c>
      <c r="I2408" s="649">
        <v>37.239</v>
      </c>
      <c r="J2408" s="649">
        <v>63.96</v>
      </c>
      <c r="K2408" s="649">
        <v>-0.998</v>
      </c>
      <c r="L2408" s="649">
        <v>-1.0</v>
      </c>
      <c r="M2408" s="649">
        <v>-1.0</v>
      </c>
      <c r="N2408" s="649">
        <v>-1.0</v>
      </c>
      <c r="O2408" s="649">
        <v>1.0</v>
      </c>
      <c r="P2408" s="649">
        <v>-1.0</v>
      </c>
      <c r="Q2408" s="649">
        <v>-1.0</v>
      </c>
      <c r="R2408" s="649">
        <v>1.0</v>
      </c>
      <c r="S2408" s="649">
        <v>-1.0</v>
      </c>
      <c r="T2408" s="649">
        <v>64.167</v>
      </c>
      <c r="U2408" s="649">
        <v>64.371</v>
      </c>
      <c r="V2408" s="649">
        <v>64.033</v>
      </c>
    </row>
    <row r="2409">
      <c r="A2409" s="649">
        <v>5288.0</v>
      </c>
      <c r="B2409" s="649">
        <v>0.0</v>
      </c>
      <c r="C2409" s="649">
        <v>6.368</v>
      </c>
      <c r="D2409" s="649">
        <v>2.638</v>
      </c>
      <c r="E2409" s="649">
        <v>25.93</v>
      </c>
      <c r="F2409" s="649">
        <v>17.62</v>
      </c>
      <c r="G2409" s="649">
        <v>1.226</v>
      </c>
      <c r="H2409" s="649">
        <v>1.01</v>
      </c>
      <c r="I2409" s="649">
        <v>18.866</v>
      </c>
      <c r="J2409" s="649">
        <v>21.249</v>
      </c>
      <c r="K2409" s="649">
        <v>-0.998</v>
      </c>
      <c r="L2409" s="649">
        <v>-1.0</v>
      </c>
      <c r="M2409" s="649">
        <v>-1.0</v>
      </c>
      <c r="N2409" s="649">
        <v>-1.0</v>
      </c>
      <c r="O2409" s="649">
        <v>1.0</v>
      </c>
      <c r="P2409" s="649">
        <v>-1.0</v>
      </c>
      <c r="Q2409" s="649">
        <v>-1.0</v>
      </c>
      <c r="R2409" s="649">
        <v>1.0</v>
      </c>
      <c r="S2409" s="649">
        <v>-1.0</v>
      </c>
      <c r="T2409" s="649">
        <v>21.401</v>
      </c>
      <c r="U2409" s="649">
        <v>21.446</v>
      </c>
      <c r="V2409" s="649">
        <v>21.352</v>
      </c>
    </row>
    <row r="2410">
      <c r="A2410" s="649">
        <v>5289.0</v>
      </c>
      <c r="B2410" s="649">
        <v>0.0</v>
      </c>
      <c r="C2410" s="649">
        <v>6.369</v>
      </c>
      <c r="D2410" s="649">
        <v>2.638</v>
      </c>
      <c r="E2410" s="649">
        <v>25.93</v>
      </c>
      <c r="F2410" s="649">
        <v>17.62</v>
      </c>
      <c r="G2410" s="649">
        <v>1.834</v>
      </c>
      <c r="H2410" s="649">
        <v>1.01</v>
      </c>
      <c r="I2410" s="649">
        <v>9.679</v>
      </c>
      <c r="J2410" s="649">
        <v>17.424</v>
      </c>
      <c r="K2410" s="649">
        <v>-0.998</v>
      </c>
      <c r="L2410" s="649">
        <v>-1.0</v>
      </c>
      <c r="M2410" s="649">
        <v>-1.0</v>
      </c>
      <c r="N2410" s="649">
        <v>-1.0</v>
      </c>
      <c r="O2410" s="649">
        <v>1.0</v>
      </c>
      <c r="P2410" s="649">
        <v>-1.0</v>
      </c>
      <c r="Q2410" s="649">
        <v>-1.0</v>
      </c>
      <c r="R2410" s="649">
        <v>1.0</v>
      </c>
      <c r="S2410" s="649">
        <v>-1.0</v>
      </c>
      <c r="T2410" s="649">
        <v>17.595</v>
      </c>
      <c r="U2410" s="649">
        <v>17.615</v>
      </c>
      <c r="V2410" s="649">
        <v>17.46</v>
      </c>
    </row>
    <row r="2411">
      <c r="A2411" s="649">
        <v>5292.0</v>
      </c>
      <c r="B2411" s="649">
        <v>0.0</v>
      </c>
      <c r="C2411" s="649">
        <v>6.368</v>
      </c>
      <c r="D2411" s="649">
        <v>2.638</v>
      </c>
      <c r="E2411" s="649">
        <v>25.93</v>
      </c>
      <c r="F2411" s="649">
        <v>17.62</v>
      </c>
      <c r="G2411" s="649">
        <v>0.9</v>
      </c>
      <c r="H2411" s="649">
        <v>1.01</v>
      </c>
      <c r="I2411" s="649">
        <v>28.122</v>
      </c>
      <c r="J2411" s="649">
        <v>23.016</v>
      </c>
      <c r="K2411" s="649">
        <v>-0.998</v>
      </c>
      <c r="L2411" s="649">
        <v>-1.0</v>
      </c>
      <c r="M2411" s="649">
        <v>-1.0</v>
      </c>
      <c r="N2411" s="649">
        <v>-1.0</v>
      </c>
      <c r="O2411" s="649">
        <v>2.0</v>
      </c>
      <c r="P2411" s="649">
        <v>-1.0</v>
      </c>
      <c r="Q2411" s="649">
        <v>-1.0</v>
      </c>
      <c r="R2411" s="649">
        <v>1.0</v>
      </c>
      <c r="S2411" s="649">
        <v>-1.0</v>
      </c>
      <c r="T2411" s="649">
        <v>23.204</v>
      </c>
      <c r="U2411" s="649">
        <v>23.221</v>
      </c>
      <c r="V2411" s="649">
        <v>23.098</v>
      </c>
    </row>
    <row r="2412">
      <c r="A2412" s="649">
        <v>5293.0</v>
      </c>
      <c r="B2412" s="649">
        <v>0.0</v>
      </c>
      <c r="C2412" s="649">
        <v>6.368</v>
      </c>
      <c r="D2412" s="649">
        <v>2.638</v>
      </c>
      <c r="E2412" s="649">
        <v>25.93</v>
      </c>
      <c r="F2412" s="649">
        <v>17.62</v>
      </c>
      <c r="G2412" s="649">
        <v>1.768</v>
      </c>
      <c r="H2412" s="649">
        <v>0.0</v>
      </c>
      <c r="I2412" s="649">
        <v>28.635</v>
      </c>
      <c r="J2412" s="649">
        <v>49.984</v>
      </c>
      <c r="K2412" s="649">
        <v>-0.998</v>
      </c>
      <c r="L2412" s="649">
        <v>-1.0</v>
      </c>
      <c r="M2412" s="649">
        <v>-1.0</v>
      </c>
      <c r="N2412" s="649">
        <v>-1.0</v>
      </c>
      <c r="O2412" s="649">
        <v>2.0</v>
      </c>
      <c r="P2412" s="649">
        <v>-1.0</v>
      </c>
      <c r="Q2412" s="649">
        <v>-1.0</v>
      </c>
      <c r="R2412" s="649">
        <v>1.0</v>
      </c>
      <c r="S2412" s="649">
        <v>-1.0</v>
      </c>
      <c r="T2412" s="649">
        <v>50.369</v>
      </c>
      <c r="U2412" s="649">
        <v>50.421</v>
      </c>
      <c r="V2412" s="649">
        <v>50.007</v>
      </c>
    </row>
    <row r="2413">
      <c r="A2413" s="649">
        <v>5294.0</v>
      </c>
      <c r="B2413" s="649">
        <v>0.0</v>
      </c>
      <c r="C2413" s="649">
        <v>6.368</v>
      </c>
      <c r="D2413" s="649">
        <v>2.638</v>
      </c>
      <c r="E2413" s="649">
        <v>25.93</v>
      </c>
      <c r="F2413" s="649">
        <v>17.62</v>
      </c>
      <c r="G2413" s="649">
        <v>1.182</v>
      </c>
      <c r="H2413" s="649">
        <v>26.98</v>
      </c>
      <c r="I2413" s="649">
        <v>13.924</v>
      </c>
      <c r="J2413" s="649">
        <v>14.886</v>
      </c>
      <c r="K2413" s="649">
        <v>-0.998</v>
      </c>
      <c r="L2413" s="649">
        <v>-1.0</v>
      </c>
      <c r="M2413" s="649">
        <v>-1.0</v>
      </c>
      <c r="N2413" s="649">
        <v>-1.0</v>
      </c>
      <c r="O2413" s="649">
        <v>1.0</v>
      </c>
      <c r="P2413" s="649">
        <v>-1.0</v>
      </c>
      <c r="Q2413" s="649">
        <v>-1.0</v>
      </c>
      <c r="R2413" s="649">
        <v>1.0</v>
      </c>
      <c r="S2413" s="649">
        <v>-1.0</v>
      </c>
      <c r="T2413" s="649">
        <v>15.043</v>
      </c>
      <c r="U2413" s="649">
        <v>15.043</v>
      </c>
      <c r="V2413" s="649">
        <v>15.002</v>
      </c>
    </row>
    <row r="2414">
      <c r="A2414" s="649">
        <v>5295.0</v>
      </c>
      <c r="B2414" s="649">
        <v>0.0</v>
      </c>
      <c r="C2414" s="649">
        <v>6.368</v>
      </c>
      <c r="D2414" s="649">
        <v>2.638</v>
      </c>
      <c r="E2414" s="649">
        <v>25.93</v>
      </c>
      <c r="F2414" s="649">
        <v>17.62</v>
      </c>
      <c r="G2414" s="649">
        <v>1.741</v>
      </c>
      <c r="H2414" s="649">
        <v>2.01</v>
      </c>
      <c r="I2414" s="649">
        <v>18.775</v>
      </c>
      <c r="J2414" s="649">
        <v>30.538</v>
      </c>
      <c r="K2414" s="649">
        <v>-0.998</v>
      </c>
      <c r="L2414" s="649">
        <v>-1.0</v>
      </c>
      <c r="M2414" s="649">
        <v>-1.0</v>
      </c>
      <c r="N2414" s="649">
        <v>-1.0</v>
      </c>
      <c r="O2414" s="649">
        <v>1.0</v>
      </c>
      <c r="P2414" s="649">
        <v>-1.0</v>
      </c>
      <c r="Q2414" s="649">
        <v>-1.0</v>
      </c>
      <c r="R2414" s="649">
        <v>1.0</v>
      </c>
      <c r="S2414" s="649">
        <v>-1.0</v>
      </c>
      <c r="T2414" s="649">
        <v>30.816</v>
      </c>
      <c r="U2414" s="649">
        <v>30.817</v>
      </c>
      <c r="V2414" s="649">
        <v>30.654</v>
      </c>
    </row>
    <row r="2415">
      <c r="A2415" s="649">
        <v>5296.0</v>
      </c>
      <c r="B2415" s="649">
        <v>0.0</v>
      </c>
      <c r="C2415" s="649">
        <v>6.368</v>
      </c>
      <c r="D2415" s="649">
        <v>2.638</v>
      </c>
      <c r="E2415" s="649">
        <v>25.93</v>
      </c>
      <c r="F2415" s="649">
        <v>17.62</v>
      </c>
      <c r="G2415" s="649">
        <v>1.858</v>
      </c>
      <c r="H2415" s="649">
        <v>2.01</v>
      </c>
      <c r="I2415" s="649">
        <v>18.956</v>
      </c>
      <c r="J2415" s="649">
        <v>32.978</v>
      </c>
      <c r="K2415" s="649">
        <v>-0.998</v>
      </c>
      <c r="L2415" s="649">
        <v>-1.0</v>
      </c>
      <c r="M2415" s="649">
        <v>-1.0</v>
      </c>
      <c r="N2415" s="649">
        <v>-1.0</v>
      </c>
      <c r="O2415" s="649">
        <v>1.0</v>
      </c>
      <c r="P2415" s="649">
        <v>-1.0</v>
      </c>
      <c r="Q2415" s="649">
        <v>-1.0</v>
      </c>
      <c r="R2415" s="649">
        <v>1.0</v>
      </c>
      <c r="S2415" s="649">
        <v>-1.0</v>
      </c>
      <c r="T2415" s="649">
        <v>33.281</v>
      </c>
      <c r="U2415" s="649">
        <v>33.278</v>
      </c>
      <c r="V2415" s="649">
        <v>33.097</v>
      </c>
    </row>
    <row r="2416">
      <c r="A2416" s="649">
        <v>5297.0</v>
      </c>
      <c r="B2416" s="649">
        <v>0.0</v>
      </c>
      <c r="C2416" s="649">
        <v>6.368</v>
      </c>
      <c r="D2416" s="649">
        <v>2.638</v>
      </c>
      <c r="E2416" s="649">
        <v>25.93</v>
      </c>
      <c r="F2416" s="649">
        <v>17.62</v>
      </c>
      <c r="G2416" s="649">
        <v>1.812</v>
      </c>
      <c r="H2416" s="649">
        <v>2.01</v>
      </c>
      <c r="I2416" s="649">
        <v>18.539</v>
      </c>
      <c r="J2416" s="649">
        <v>30.334</v>
      </c>
      <c r="K2416" s="649">
        <v>-0.998</v>
      </c>
      <c r="L2416" s="649">
        <v>-1.0</v>
      </c>
      <c r="M2416" s="649">
        <v>-1.0</v>
      </c>
      <c r="N2416" s="649">
        <v>-1.0</v>
      </c>
      <c r="O2416" s="649">
        <v>1.0</v>
      </c>
      <c r="P2416" s="649">
        <v>-1.0</v>
      </c>
      <c r="Q2416" s="649">
        <v>-1.0</v>
      </c>
      <c r="R2416" s="649">
        <v>1.0</v>
      </c>
      <c r="S2416" s="649">
        <v>-1.0</v>
      </c>
      <c r="T2416" s="649">
        <v>30.638</v>
      </c>
      <c r="U2416" s="649">
        <v>30.634</v>
      </c>
      <c r="V2416" s="649">
        <v>30.522</v>
      </c>
    </row>
    <row r="2417">
      <c r="A2417" s="649">
        <v>5298.0</v>
      </c>
      <c r="B2417" s="649">
        <v>0.0</v>
      </c>
      <c r="C2417" s="649">
        <v>6.368</v>
      </c>
      <c r="D2417" s="649">
        <v>2.638</v>
      </c>
      <c r="E2417" s="649">
        <v>25.93</v>
      </c>
      <c r="F2417" s="649">
        <v>17.62</v>
      </c>
      <c r="G2417" s="649">
        <v>1.783</v>
      </c>
      <c r="H2417" s="649">
        <v>2.01</v>
      </c>
      <c r="I2417" s="649">
        <v>18.775</v>
      </c>
      <c r="J2417" s="649">
        <v>31.322</v>
      </c>
      <c r="K2417" s="649">
        <v>-0.998</v>
      </c>
      <c r="L2417" s="649">
        <v>-1.0</v>
      </c>
      <c r="M2417" s="649">
        <v>-1.0</v>
      </c>
      <c r="N2417" s="649">
        <v>-1.0</v>
      </c>
      <c r="O2417" s="649">
        <v>1.0</v>
      </c>
      <c r="P2417" s="649">
        <v>-1.0</v>
      </c>
      <c r="Q2417" s="649">
        <v>-1.0</v>
      </c>
      <c r="R2417" s="649">
        <v>1.0</v>
      </c>
      <c r="S2417" s="649">
        <v>-1.0</v>
      </c>
      <c r="T2417" s="649">
        <v>31.574</v>
      </c>
      <c r="U2417" s="649">
        <v>31.612</v>
      </c>
      <c r="V2417" s="649">
        <v>31.438</v>
      </c>
    </row>
    <row r="2418">
      <c r="A2418" s="649">
        <v>5299.0</v>
      </c>
      <c r="B2418" s="649">
        <v>0.0</v>
      </c>
      <c r="C2418" s="649">
        <v>6.368</v>
      </c>
      <c r="D2418" s="649">
        <v>2.638</v>
      </c>
      <c r="E2418" s="649">
        <v>25.93</v>
      </c>
      <c r="F2418" s="649">
        <v>17.62</v>
      </c>
      <c r="G2418" s="649">
        <v>2.047</v>
      </c>
      <c r="H2418" s="649">
        <v>2.01</v>
      </c>
      <c r="I2418" s="649">
        <v>18.309</v>
      </c>
      <c r="J2418" s="649">
        <v>28.592</v>
      </c>
      <c r="K2418" s="649">
        <v>-0.998</v>
      </c>
      <c r="L2418" s="649">
        <v>-1.0</v>
      </c>
      <c r="M2418" s="649">
        <v>-1.0</v>
      </c>
      <c r="N2418" s="649">
        <v>-1.0</v>
      </c>
      <c r="O2418" s="649">
        <v>1.0</v>
      </c>
      <c r="P2418" s="649">
        <v>-1.0</v>
      </c>
      <c r="Q2418" s="649">
        <v>-1.0</v>
      </c>
      <c r="R2418" s="649">
        <v>1.0</v>
      </c>
      <c r="S2418" s="649">
        <v>-1.0</v>
      </c>
      <c r="T2418" s="649">
        <v>28.931</v>
      </c>
      <c r="U2418" s="649">
        <v>28.945</v>
      </c>
      <c r="V2418" s="649">
        <v>29.082</v>
      </c>
    </row>
    <row r="2419">
      <c r="A2419" s="649">
        <v>5300.0</v>
      </c>
      <c r="B2419" s="649">
        <v>0.0</v>
      </c>
      <c r="C2419" s="649">
        <v>6.368</v>
      </c>
      <c r="D2419" s="649">
        <v>2.638</v>
      </c>
      <c r="E2419" s="649">
        <v>25.93</v>
      </c>
      <c r="F2419" s="649">
        <v>17.62</v>
      </c>
      <c r="G2419" s="649">
        <v>0.947</v>
      </c>
      <c r="H2419" s="649">
        <v>2.01</v>
      </c>
      <c r="I2419" s="649">
        <v>18.64</v>
      </c>
      <c r="J2419" s="649">
        <v>15.822</v>
      </c>
      <c r="K2419" s="649">
        <v>-0.998</v>
      </c>
      <c r="L2419" s="649">
        <v>-1.0</v>
      </c>
      <c r="M2419" s="649">
        <v>-1.0</v>
      </c>
      <c r="N2419" s="649">
        <v>-1.0</v>
      </c>
      <c r="O2419" s="649">
        <v>1.0</v>
      </c>
      <c r="P2419" s="649">
        <v>-1.0</v>
      </c>
      <c r="Q2419" s="649">
        <v>-1.0</v>
      </c>
      <c r="R2419" s="649">
        <v>1.0</v>
      </c>
      <c r="S2419" s="649">
        <v>-1.0</v>
      </c>
      <c r="T2419" s="649">
        <v>15.972</v>
      </c>
      <c r="U2419" s="649">
        <v>15.981</v>
      </c>
      <c r="V2419" s="649">
        <v>15.925</v>
      </c>
    </row>
    <row r="2420">
      <c r="A2420" s="649">
        <v>5301.0</v>
      </c>
      <c r="B2420" s="649">
        <v>0.0</v>
      </c>
      <c r="C2420" s="649">
        <v>6.368</v>
      </c>
      <c r="D2420" s="649">
        <v>2.638</v>
      </c>
      <c r="E2420" s="649">
        <v>25.93</v>
      </c>
      <c r="F2420" s="649">
        <v>17.62</v>
      </c>
      <c r="G2420" s="649">
        <v>2.139</v>
      </c>
      <c r="H2420" s="649">
        <v>2.01</v>
      </c>
      <c r="I2420" s="649">
        <v>18.969</v>
      </c>
      <c r="J2420" s="649">
        <v>39.057</v>
      </c>
      <c r="K2420" s="649">
        <v>-0.998</v>
      </c>
      <c r="L2420" s="649">
        <v>-1.0</v>
      </c>
      <c r="M2420" s="649">
        <v>-1.0</v>
      </c>
      <c r="N2420" s="649">
        <v>-1.0</v>
      </c>
      <c r="O2420" s="649">
        <v>1.0</v>
      </c>
      <c r="P2420" s="649">
        <v>-1.0</v>
      </c>
      <c r="Q2420" s="649">
        <v>-1.0</v>
      </c>
      <c r="R2420" s="649">
        <v>1.0</v>
      </c>
      <c r="S2420" s="649">
        <v>-1.0</v>
      </c>
      <c r="T2420" s="649">
        <v>39.351</v>
      </c>
      <c r="U2420" s="649">
        <v>39.386</v>
      </c>
      <c r="V2420" s="649">
        <v>39.14</v>
      </c>
    </row>
    <row r="2421">
      <c r="A2421" s="649">
        <v>5302.0</v>
      </c>
      <c r="B2421" s="649">
        <v>0.0</v>
      </c>
      <c r="C2421" s="649">
        <v>6.368</v>
      </c>
      <c r="D2421" s="649">
        <v>2.638</v>
      </c>
      <c r="E2421" s="649">
        <v>25.93</v>
      </c>
      <c r="F2421" s="649">
        <v>17.62</v>
      </c>
      <c r="G2421" s="649">
        <v>1.913</v>
      </c>
      <c r="H2421" s="649">
        <v>2.01</v>
      </c>
      <c r="I2421" s="649">
        <v>19.172</v>
      </c>
      <c r="J2421" s="649">
        <v>36.06</v>
      </c>
      <c r="K2421" s="649">
        <v>-0.998</v>
      </c>
      <c r="L2421" s="649">
        <v>-1.0</v>
      </c>
      <c r="M2421" s="649">
        <v>-1.0</v>
      </c>
      <c r="N2421" s="649">
        <v>-1.0</v>
      </c>
      <c r="O2421" s="649">
        <v>1.0</v>
      </c>
      <c r="P2421" s="649">
        <v>-1.0</v>
      </c>
      <c r="Q2421" s="649">
        <v>-1.0</v>
      </c>
      <c r="R2421" s="649">
        <v>1.0</v>
      </c>
      <c r="S2421" s="649">
        <v>-1.0</v>
      </c>
      <c r="T2421" s="649">
        <v>36.294</v>
      </c>
      <c r="U2421" s="649">
        <v>36.361</v>
      </c>
      <c r="V2421" s="649">
        <v>36.095</v>
      </c>
    </row>
    <row r="2422">
      <c r="A2422" s="649">
        <v>5303.0</v>
      </c>
      <c r="B2422" s="649">
        <v>0.0</v>
      </c>
      <c r="C2422" s="649">
        <v>6.368</v>
      </c>
      <c r="D2422" s="649">
        <v>2.638</v>
      </c>
      <c r="E2422" s="649">
        <v>25.93</v>
      </c>
      <c r="F2422" s="649">
        <v>17.62</v>
      </c>
      <c r="G2422" s="649">
        <v>1.731</v>
      </c>
      <c r="H2422" s="649">
        <v>2.01</v>
      </c>
      <c r="I2422" s="649">
        <v>18.774</v>
      </c>
      <c r="J2422" s="649">
        <v>15.91</v>
      </c>
      <c r="K2422" s="649">
        <v>-0.998</v>
      </c>
      <c r="L2422" s="649">
        <v>-1.0</v>
      </c>
      <c r="M2422" s="649">
        <v>-1.0</v>
      </c>
      <c r="N2422" s="649">
        <v>-1.0</v>
      </c>
      <c r="O2422" s="649">
        <v>1.0</v>
      </c>
      <c r="P2422" s="649">
        <v>-1.0</v>
      </c>
      <c r="Q2422" s="649">
        <v>-1.0</v>
      </c>
      <c r="R2422" s="649">
        <v>1.0</v>
      </c>
      <c r="S2422" s="649">
        <v>-1.0</v>
      </c>
      <c r="T2422" s="649">
        <v>16.221</v>
      </c>
      <c r="U2422" s="649">
        <v>16.248</v>
      </c>
      <c r="V2422" s="649">
        <v>16.787</v>
      </c>
    </row>
    <row r="2423">
      <c r="A2423" s="649">
        <v>5304.0</v>
      </c>
      <c r="B2423" s="649">
        <v>0.0</v>
      </c>
      <c r="C2423" s="649">
        <v>6.368</v>
      </c>
      <c r="D2423" s="649">
        <v>2.638</v>
      </c>
      <c r="E2423" s="649">
        <v>25.93</v>
      </c>
      <c r="F2423" s="649">
        <v>17.62</v>
      </c>
      <c r="G2423" s="649">
        <v>0.75</v>
      </c>
      <c r="H2423" s="649">
        <v>2.01</v>
      </c>
      <c r="I2423" s="649">
        <v>17.677</v>
      </c>
      <c r="J2423" s="649">
        <v>11.939</v>
      </c>
      <c r="K2423" s="649">
        <v>-0.998</v>
      </c>
      <c r="L2423" s="649">
        <v>-1.0</v>
      </c>
      <c r="M2423" s="649">
        <v>-1.0</v>
      </c>
      <c r="N2423" s="649">
        <v>-1.0</v>
      </c>
      <c r="O2423" s="649">
        <v>1.0</v>
      </c>
      <c r="P2423" s="649">
        <v>-1.0</v>
      </c>
      <c r="Q2423" s="649">
        <v>-1.0</v>
      </c>
      <c r="R2423" s="649">
        <v>1.0</v>
      </c>
      <c r="S2423" s="649">
        <v>-1.0</v>
      </c>
      <c r="T2423" s="649">
        <v>12.024</v>
      </c>
      <c r="U2423" s="649">
        <v>12.061</v>
      </c>
      <c r="V2423" s="649">
        <v>12.018</v>
      </c>
    </row>
    <row r="2424">
      <c r="A2424" s="649">
        <v>5305.0</v>
      </c>
      <c r="B2424" s="649">
        <v>0.0</v>
      </c>
      <c r="C2424" s="649">
        <v>6.368</v>
      </c>
      <c r="D2424" s="649">
        <v>2.638</v>
      </c>
      <c r="E2424" s="649">
        <v>25.93</v>
      </c>
      <c r="F2424" s="649">
        <v>17.62</v>
      </c>
      <c r="G2424" s="649">
        <v>2.572</v>
      </c>
      <c r="H2424" s="649">
        <v>2.01</v>
      </c>
      <c r="I2424" s="649">
        <v>19.141</v>
      </c>
      <c r="J2424" s="649">
        <v>47.381</v>
      </c>
      <c r="K2424" s="649">
        <v>-0.998</v>
      </c>
      <c r="L2424" s="649">
        <v>-1.0</v>
      </c>
      <c r="M2424" s="649">
        <v>-1.0</v>
      </c>
      <c r="N2424" s="649">
        <v>-1.0</v>
      </c>
      <c r="O2424" s="649">
        <v>1.0</v>
      </c>
      <c r="P2424" s="649">
        <v>-1.0</v>
      </c>
      <c r="Q2424" s="649">
        <v>-1.0</v>
      </c>
      <c r="R2424" s="649">
        <v>1.0</v>
      </c>
      <c r="S2424" s="649">
        <v>-1.0</v>
      </c>
      <c r="T2424" s="649">
        <v>47.666</v>
      </c>
      <c r="U2424" s="649">
        <v>47.799</v>
      </c>
      <c r="V2424" s="649">
        <v>47.48</v>
      </c>
    </row>
    <row r="2425">
      <c r="A2425" s="649">
        <v>5306.0</v>
      </c>
      <c r="B2425" s="649">
        <v>0.0</v>
      </c>
      <c r="C2425" s="649">
        <v>6.368</v>
      </c>
      <c r="D2425" s="649">
        <v>2.638</v>
      </c>
      <c r="E2425" s="649">
        <v>25.93</v>
      </c>
      <c r="F2425" s="649">
        <v>17.62</v>
      </c>
      <c r="G2425" s="649">
        <v>1.85</v>
      </c>
      <c r="H2425" s="649">
        <v>2.01</v>
      </c>
      <c r="I2425" s="649">
        <v>18.888</v>
      </c>
      <c r="J2425" s="649">
        <v>33.006</v>
      </c>
      <c r="K2425" s="649">
        <v>-0.998</v>
      </c>
      <c r="L2425" s="649">
        <v>-1.0</v>
      </c>
      <c r="M2425" s="649">
        <v>-1.0</v>
      </c>
      <c r="N2425" s="649">
        <v>-1.0</v>
      </c>
      <c r="O2425" s="649">
        <v>1.0</v>
      </c>
      <c r="P2425" s="649">
        <v>-1.0</v>
      </c>
      <c r="Q2425" s="649">
        <v>-1.0</v>
      </c>
      <c r="R2425" s="649">
        <v>1.0</v>
      </c>
      <c r="S2425" s="649">
        <v>-1.0</v>
      </c>
      <c r="T2425" s="649">
        <v>33.239</v>
      </c>
      <c r="U2425" s="649">
        <v>33.303</v>
      </c>
      <c r="V2425" s="649">
        <v>33.111</v>
      </c>
    </row>
    <row r="2426">
      <c r="A2426" s="649">
        <v>5307.0</v>
      </c>
      <c r="B2426" s="649">
        <v>0.0</v>
      </c>
      <c r="C2426" s="649">
        <v>6.368</v>
      </c>
      <c r="D2426" s="649">
        <v>2.638</v>
      </c>
      <c r="E2426" s="649">
        <v>25.93</v>
      </c>
      <c r="F2426" s="649">
        <v>17.62</v>
      </c>
      <c r="G2426" s="649">
        <v>1.951</v>
      </c>
      <c r="H2426" s="649">
        <v>2.01</v>
      </c>
      <c r="I2426" s="649">
        <v>18.295</v>
      </c>
      <c r="J2426" s="649">
        <v>28.907</v>
      </c>
      <c r="K2426" s="649">
        <v>-0.998</v>
      </c>
      <c r="L2426" s="649">
        <v>-1.0</v>
      </c>
      <c r="M2426" s="649">
        <v>-1.0</v>
      </c>
      <c r="N2426" s="649">
        <v>-1.0</v>
      </c>
      <c r="O2426" s="649">
        <v>1.0</v>
      </c>
      <c r="P2426" s="649">
        <v>-1.0</v>
      </c>
      <c r="Q2426" s="649">
        <v>-1.0</v>
      </c>
      <c r="R2426" s="649">
        <v>1.0</v>
      </c>
      <c r="S2426" s="649">
        <v>-1.0</v>
      </c>
      <c r="T2426" s="649">
        <v>29.187</v>
      </c>
      <c r="U2426" s="649">
        <v>29.233</v>
      </c>
      <c r="V2426" s="649">
        <v>29.275</v>
      </c>
    </row>
    <row r="2427">
      <c r="A2427" s="649">
        <v>5308.0</v>
      </c>
      <c r="B2427" s="649">
        <v>0.0</v>
      </c>
      <c r="C2427" s="649">
        <v>6.368</v>
      </c>
      <c r="D2427" s="649">
        <v>2.638</v>
      </c>
      <c r="E2427" s="649">
        <v>25.93</v>
      </c>
      <c r="F2427" s="649">
        <v>17.62</v>
      </c>
      <c r="G2427" s="649">
        <v>1.864</v>
      </c>
      <c r="H2427" s="649">
        <v>2.01</v>
      </c>
      <c r="I2427" s="649">
        <v>18.579</v>
      </c>
      <c r="J2427" s="649">
        <v>31.611</v>
      </c>
      <c r="K2427" s="649">
        <v>-0.998</v>
      </c>
      <c r="L2427" s="649">
        <v>-1.0</v>
      </c>
      <c r="M2427" s="649">
        <v>-1.0</v>
      </c>
      <c r="N2427" s="649">
        <v>-1.0</v>
      </c>
      <c r="O2427" s="649">
        <v>1.0</v>
      </c>
      <c r="P2427" s="649">
        <v>-1.0</v>
      </c>
      <c r="Q2427" s="649">
        <v>-1.0</v>
      </c>
      <c r="R2427" s="649">
        <v>1.0</v>
      </c>
      <c r="S2427" s="649">
        <v>-1.0</v>
      </c>
      <c r="T2427" s="649">
        <v>31.859</v>
      </c>
      <c r="U2427" s="649">
        <v>31.908</v>
      </c>
      <c r="V2427" s="649">
        <v>31.774</v>
      </c>
    </row>
    <row r="2428">
      <c r="A2428" s="649">
        <v>5309.0</v>
      </c>
      <c r="B2428" s="649">
        <v>0.0</v>
      </c>
      <c r="C2428" s="649">
        <v>6.368</v>
      </c>
      <c r="D2428" s="649">
        <v>2.638</v>
      </c>
      <c r="E2428" s="649">
        <v>25.93</v>
      </c>
      <c r="F2428" s="649">
        <v>17.62</v>
      </c>
      <c r="G2428" s="649">
        <v>1.815</v>
      </c>
      <c r="H2428" s="649">
        <v>2.01</v>
      </c>
      <c r="I2428" s="649">
        <v>18.026</v>
      </c>
      <c r="J2428" s="649">
        <v>28.828</v>
      </c>
      <c r="K2428" s="649">
        <v>-0.998</v>
      </c>
      <c r="L2428" s="649">
        <v>-1.0</v>
      </c>
      <c r="M2428" s="649">
        <v>-1.0</v>
      </c>
      <c r="N2428" s="649">
        <v>-1.0</v>
      </c>
      <c r="O2428" s="649">
        <v>1.0</v>
      </c>
      <c r="P2428" s="649">
        <v>-1.0</v>
      </c>
      <c r="Q2428" s="649">
        <v>-1.0</v>
      </c>
      <c r="R2428" s="649">
        <v>1.0</v>
      </c>
      <c r="S2428" s="649">
        <v>-1.0</v>
      </c>
      <c r="T2428" s="649">
        <v>29.066</v>
      </c>
      <c r="U2428" s="649">
        <v>29.115</v>
      </c>
      <c r="V2428" s="649">
        <v>29.049</v>
      </c>
    </row>
    <row r="2429">
      <c r="A2429" s="649">
        <v>5310.0</v>
      </c>
      <c r="B2429" s="649">
        <v>0.0</v>
      </c>
      <c r="C2429" s="649">
        <v>6.368</v>
      </c>
      <c r="D2429" s="649">
        <v>2.638</v>
      </c>
      <c r="E2429" s="649">
        <v>25.93</v>
      </c>
      <c r="F2429" s="649">
        <v>17.62</v>
      </c>
      <c r="G2429" s="649">
        <v>1.764</v>
      </c>
      <c r="H2429" s="649">
        <v>2.01</v>
      </c>
      <c r="I2429" s="649">
        <v>19.126</v>
      </c>
      <c r="J2429" s="649">
        <v>32.208</v>
      </c>
      <c r="K2429" s="649">
        <v>-0.998</v>
      </c>
      <c r="L2429" s="649">
        <v>-1.0</v>
      </c>
      <c r="M2429" s="649">
        <v>-1.0</v>
      </c>
      <c r="N2429" s="649">
        <v>-1.0</v>
      </c>
      <c r="O2429" s="649">
        <v>1.0</v>
      </c>
      <c r="P2429" s="649">
        <v>-1.0</v>
      </c>
      <c r="Q2429" s="649">
        <v>-1.0</v>
      </c>
      <c r="R2429" s="649">
        <v>1.0</v>
      </c>
      <c r="S2429" s="649">
        <v>-1.0</v>
      </c>
      <c r="T2429" s="649">
        <v>32.448</v>
      </c>
      <c r="U2429" s="649">
        <v>32.494</v>
      </c>
      <c r="V2429" s="649">
        <v>32.288</v>
      </c>
    </row>
    <row r="2430">
      <c r="A2430" s="649">
        <v>5311.0</v>
      </c>
      <c r="B2430" s="649">
        <v>0.0</v>
      </c>
      <c r="C2430" s="649">
        <v>6.368</v>
      </c>
      <c r="D2430" s="649">
        <v>2.638</v>
      </c>
      <c r="E2430" s="649">
        <v>25.93</v>
      </c>
      <c r="F2430" s="649">
        <v>17.62</v>
      </c>
      <c r="G2430" s="649">
        <v>1.764</v>
      </c>
      <c r="H2430" s="649">
        <v>2.01</v>
      </c>
      <c r="I2430" s="649">
        <v>18.899</v>
      </c>
      <c r="J2430" s="649">
        <v>31.554</v>
      </c>
      <c r="K2430" s="649">
        <v>-0.998</v>
      </c>
      <c r="L2430" s="649">
        <v>-1.0</v>
      </c>
      <c r="M2430" s="649">
        <v>-1.0</v>
      </c>
      <c r="N2430" s="649">
        <v>-1.0</v>
      </c>
      <c r="O2430" s="649">
        <v>1.0</v>
      </c>
      <c r="P2430" s="649">
        <v>-1.0</v>
      </c>
      <c r="Q2430" s="649">
        <v>-1.0</v>
      </c>
      <c r="R2430" s="649">
        <v>1.0</v>
      </c>
      <c r="S2430" s="649">
        <v>-1.0</v>
      </c>
      <c r="T2430" s="649">
        <v>31.769</v>
      </c>
      <c r="U2430" s="649">
        <v>31.845</v>
      </c>
      <c r="V2430" s="649">
        <v>31.652</v>
      </c>
    </row>
    <row r="2431">
      <c r="A2431" s="649">
        <v>5312.0</v>
      </c>
      <c r="B2431" s="649">
        <v>0.0</v>
      </c>
      <c r="C2431" s="649">
        <v>6.368</v>
      </c>
      <c r="D2431" s="649">
        <v>2.638</v>
      </c>
      <c r="E2431" s="649">
        <v>25.93</v>
      </c>
      <c r="F2431" s="649">
        <v>17.62</v>
      </c>
      <c r="G2431" s="649">
        <v>1.746</v>
      </c>
      <c r="H2431" s="649">
        <v>2.01</v>
      </c>
      <c r="I2431" s="649">
        <v>19.291</v>
      </c>
      <c r="J2431" s="649">
        <v>33.376</v>
      </c>
      <c r="K2431" s="649">
        <v>-0.998</v>
      </c>
      <c r="L2431" s="649">
        <v>-1.0</v>
      </c>
      <c r="M2431" s="649">
        <v>-1.0</v>
      </c>
      <c r="N2431" s="649">
        <v>-1.0</v>
      </c>
      <c r="O2431" s="649">
        <v>1.0</v>
      </c>
      <c r="P2431" s="649">
        <v>-1.0</v>
      </c>
      <c r="Q2431" s="649">
        <v>-1.0</v>
      </c>
      <c r="R2431" s="649">
        <v>1.0</v>
      </c>
      <c r="S2431" s="649">
        <v>-1.0</v>
      </c>
      <c r="T2431" s="649">
        <v>33.561</v>
      </c>
      <c r="U2431" s="649">
        <v>33.663</v>
      </c>
      <c r="V2431" s="649">
        <v>33.392</v>
      </c>
    </row>
    <row r="2432">
      <c r="A2432" s="649">
        <v>5313.0</v>
      </c>
      <c r="B2432" s="649">
        <v>0.0</v>
      </c>
      <c r="C2432" s="649">
        <v>6.368</v>
      </c>
      <c r="D2432" s="649">
        <v>2.638</v>
      </c>
      <c r="E2432" s="649">
        <v>25.93</v>
      </c>
      <c r="F2432" s="649">
        <v>17.62</v>
      </c>
      <c r="G2432" s="649">
        <v>1.187</v>
      </c>
      <c r="H2432" s="649">
        <v>2.01</v>
      </c>
      <c r="I2432" s="649">
        <v>14.363</v>
      </c>
      <c r="J2432" s="649">
        <v>16.652</v>
      </c>
      <c r="K2432" s="649">
        <v>-0.998</v>
      </c>
      <c r="L2432" s="649">
        <v>-1.0</v>
      </c>
      <c r="M2432" s="649">
        <v>-1.0</v>
      </c>
      <c r="N2432" s="649">
        <v>-1.0</v>
      </c>
      <c r="O2432" s="649">
        <v>1.0</v>
      </c>
      <c r="P2432" s="649">
        <v>-1.0</v>
      </c>
      <c r="Q2432" s="649">
        <v>-1.0</v>
      </c>
      <c r="R2432" s="649">
        <v>1.0</v>
      </c>
      <c r="S2432" s="649">
        <v>-1.0</v>
      </c>
      <c r="T2432" s="649">
        <v>16.766</v>
      </c>
      <c r="U2432" s="649">
        <v>16.81</v>
      </c>
      <c r="V2432" s="649">
        <v>16.682</v>
      </c>
    </row>
    <row r="2433">
      <c r="A2433" s="649">
        <v>5314.0</v>
      </c>
      <c r="B2433" s="649">
        <v>0.0</v>
      </c>
      <c r="C2433" s="649">
        <v>6.368</v>
      </c>
      <c r="D2433" s="649">
        <v>2.638</v>
      </c>
      <c r="E2433" s="649">
        <v>25.93</v>
      </c>
      <c r="F2433" s="649">
        <v>17.62</v>
      </c>
      <c r="G2433" s="649">
        <v>1.753</v>
      </c>
      <c r="H2433" s="649">
        <v>2.01</v>
      </c>
      <c r="I2433" s="649">
        <v>9.745</v>
      </c>
      <c r="J2433" s="649">
        <v>16.968</v>
      </c>
      <c r="K2433" s="649">
        <v>-0.998</v>
      </c>
      <c r="L2433" s="649">
        <v>-1.0</v>
      </c>
      <c r="M2433" s="649">
        <v>-1.0</v>
      </c>
      <c r="N2433" s="649">
        <v>-1.0</v>
      </c>
      <c r="O2433" s="649">
        <v>1.0</v>
      </c>
      <c r="P2433" s="649">
        <v>-1.0</v>
      </c>
      <c r="Q2433" s="649">
        <v>-1.0</v>
      </c>
      <c r="R2433" s="649">
        <v>1.0</v>
      </c>
      <c r="S2433" s="649">
        <v>-1.0</v>
      </c>
      <c r="T2433" s="649">
        <v>17.139</v>
      </c>
      <c r="U2433" s="649">
        <v>17.146</v>
      </c>
      <c r="V2433" s="649">
        <v>16.982</v>
      </c>
    </row>
    <row r="2434">
      <c r="A2434" s="649">
        <v>5315.0</v>
      </c>
      <c r="B2434" s="649">
        <v>0.0</v>
      </c>
      <c r="C2434" s="649">
        <v>6.368</v>
      </c>
      <c r="D2434" s="649">
        <v>2.638</v>
      </c>
      <c r="E2434" s="649">
        <v>25.93</v>
      </c>
      <c r="F2434" s="649">
        <v>17.62</v>
      </c>
      <c r="G2434" s="649">
        <v>0.864</v>
      </c>
      <c r="H2434" s="649">
        <v>2.01</v>
      </c>
      <c r="I2434" s="649">
        <v>18.116</v>
      </c>
      <c r="J2434" s="649">
        <v>14.415</v>
      </c>
      <c r="K2434" s="649">
        <v>-0.998</v>
      </c>
      <c r="L2434" s="649">
        <v>-1.0</v>
      </c>
      <c r="M2434" s="649">
        <v>-1.0</v>
      </c>
      <c r="N2434" s="649">
        <v>-1.0</v>
      </c>
      <c r="O2434" s="649">
        <v>3.0</v>
      </c>
      <c r="P2434" s="649">
        <v>-1.0</v>
      </c>
      <c r="Q2434" s="649">
        <v>-1.0</v>
      </c>
      <c r="R2434" s="649">
        <v>1.0</v>
      </c>
      <c r="S2434" s="649">
        <v>-1.0</v>
      </c>
      <c r="T2434" s="649">
        <v>14.538</v>
      </c>
      <c r="U2434" s="649">
        <v>14.562</v>
      </c>
      <c r="V2434" s="649">
        <v>14.487</v>
      </c>
    </row>
    <row r="2435">
      <c r="A2435" s="649">
        <v>5316.0</v>
      </c>
      <c r="B2435" s="649">
        <v>0.0</v>
      </c>
      <c r="C2435" s="649">
        <v>6.368</v>
      </c>
      <c r="D2435" s="649">
        <v>2.638</v>
      </c>
      <c r="E2435" s="649">
        <v>25.93</v>
      </c>
      <c r="F2435" s="649">
        <v>14.01</v>
      </c>
      <c r="G2435" s="649">
        <v>1.821</v>
      </c>
      <c r="H2435" s="649">
        <v>1.01</v>
      </c>
      <c r="I2435" s="649">
        <v>27.492</v>
      </c>
      <c r="J2435" s="649">
        <v>46.338</v>
      </c>
      <c r="K2435" s="649">
        <v>-0.998</v>
      </c>
      <c r="L2435" s="649">
        <v>-1.0</v>
      </c>
      <c r="M2435" s="649">
        <v>-1.0</v>
      </c>
      <c r="N2435" s="649">
        <v>-1.0</v>
      </c>
      <c r="O2435" s="649">
        <v>1.0</v>
      </c>
      <c r="P2435" s="649">
        <v>-1.0</v>
      </c>
      <c r="Q2435" s="649">
        <v>-1.0</v>
      </c>
      <c r="R2435" s="649">
        <v>1.0</v>
      </c>
      <c r="S2435" s="649">
        <v>-1.0</v>
      </c>
      <c r="T2435" s="649">
        <v>46.571</v>
      </c>
      <c r="U2435" s="649">
        <v>46.726</v>
      </c>
      <c r="V2435" s="649">
        <v>46.477</v>
      </c>
    </row>
    <row r="2436">
      <c r="A2436" s="649">
        <v>5317.0</v>
      </c>
      <c r="B2436" s="649">
        <v>0.0</v>
      </c>
      <c r="C2436" s="649">
        <v>6.368</v>
      </c>
      <c r="D2436" s="649">
        <v>2.638</v>
      </c>
      <c r="E2436" s="649">
        <v>25.93</v>
      </c>
      <c r="F2436" s="649">
        <v>14.01</v>
      </c>
      <c r="G2436" s="649">
        <v>1.791</v>
      </c>
      <c r="H2436" s="649">
        <v>1.01</v>
      </c>
      <c r="I2436" s="649">
        <v>28.474</v>
      </c>
      <c r="J2436" s="649">
        <v>49.851</v>
      </c>
      <c r="K2436" s="649">
        <v>-0.998</v>
      </c>
      <c r="L2436" s="649">
        <v>-1.0</v>
      </c>
      <c r="M2436" s="649">
        <v>-1.0</v>
      </c>
      <c r="N2436" s="649">
        <v>-1.0</v>
      </c>
      <c r="O2436" s="649">
        <v>1.0</v>
      </c>
      <c r="P2436" s="649">
        <v>-1.0</v>
      </c>
      <c r="Q2436" s="649">
        <v>-1.0</v>
      </c>
      <c r="R2436" s="649">
        <v>1.0</v>
      </c>
      <c r="S2436" s="649">
        <v>-1.0</v>
      </c>
      <c r="T2436" s="649">
        <v>50.071</v>
      </c>
      <c r="U2436" s="649">
        <v>50.251</v>
      </c>
      <c r="V2436" s="649">
        <v>49.892</v>
      </c>
    </row>
    <row r="2437">
      <c r="A2437" s="649">
        <v>5318.0</v>
      </c>
      <c r="B2437" s="649">
        <v>0.0</v>
      </c>
      <c r="C2437" s="649">
        <v>6.368</v>
      </c>
      <c r="D2437" s="649">
        <v>2.638</v>
      </c>
      <c r="E2437" s="649">
        <v>25.93</v>
      </c>
      <c r="F2437" s="649">
        <v>14.01</v>
      </c>
      <c r="G2437" s="649">
        <v>1.758</v>
      </c>
      <c r="H2437" s="649">
        <v>1.01</v>
      </c>
      <c r="I2437" s="649">
        <v>27.688</v>
      </c>
      <c r="J2437" s="649">
        <v>40.243</v>
      </c>
      <c r="K2437" s="649">
        <v>-0.998</v>
      </c>
      <c r="L2437" s="649">
        <v>-1.0</v>
      </c>
      <c r="M2437" s="649">
        <v>-1.0</v>
      </c>
      <c r="N2437" s="649">
        <v>-1.0</v>
      </c>
      <c r="O2437" s="649">
        <v>1.0</v>
      </c>
      <c r="P2437" s="649">
        <v>-1.0</v>
      </c>
      <c r="Q2437" s="649">
        <v>-1.0</v>
      </c>
      <c r="R2437" s="649">
        <v>1.0</v>
      </c>
      <c r="S2437" s="649">
        <v>-1.0</v>
      </c>
      <c r="T2437" s="649">
        <v>40.486</v>
      </c>
      <c r="U2437" s="649">
        <v>40.626</v>
      </c>
      <c r="V2437" s="649">
        <v>40.547</v>
      </c>
    </row>
    <row r="2438">
      <c r="A2438" s="649">
        <v>5319.0</v>
      </c>
      <c r="B2438" s="649">
        <v>0.0</v>
      </c>
      <c r="C2438" s="649">
        <v>6.368</v>
      </c>
      <c r="D2438" s="649">
        <v>2.638</v>
      </c>
      <c r="E2438" s="649">
        <v>25.93</v>
      </c>
      <c r="F2438" s="649">
        <v>14.01</v>
      </c>
      <c r="G2438" s="649">
        <v>1.702</v>
      </c>
      <c r="H2438" s="649">
        <v>1.01</v>
      </c>
      <c r="I2438" s="649">
        <v>28.725</v>
      </c>
      <c r="J2438" s="649">
        <v>48.351</v>
      </c>
      <c r="K2438" s="649">
        <v>-0.998</v>
      </c>
      <c r="L2438" s="649">
        <v>-1.0</v>
      </c>
      <c r="M2438" s="649">
        <v>-1.0</v>
      </c>
      <c r="N2438" s="649">
        <v>-1.0</v>
      </c>
      <c r="O2438" s="649">
        <v>1.0</v>
      </c>
      <c r="P2438" s="649">
        <v>-1.0</v>
      </c>
      <c r="Q2438" s="649">
        <v>-1.0</v>
      </c>
      <c r="R2438" s="649">
        <v>1.0</v>
      </c>
      <c r="S2438" s="649">
        <v>-1.0</v>
      </c>
      <c r="T2438" s="649">
        <v>48.564</v>
      </c>
      <c r="U2438" s="649">
        <v>48.738</v>
      </c>
      <c r="V2438" s="649">
        <v>48.371</v>
      </c>
    </row>
    <row r="2439">
      <c r="A2439" s="649">
        <v>5320.0</v>
      </c>
      <c r="B2439" s="649">
        <v>0.0</v>
      </c>
      <c r="C2439" s="649">
        <v>6.368</v>
      </c>
      <c r="D2439" s="649">
        <v>2.638</v>
      </c>
      <c r="E2439" s="649">
        <v>25.93</v>
      </c>
      <c r="F2439" s="649">
        <v>14.01</v>
      </c>
      <c r="G2439" s="649">
        <v>1.759</v>
      </c>
      <c r="H2439" s="649">
        <v>1.01</v>
      </c>
      <c r="I2439" s="649">
        <v>28.179</v>
      </c>
      <c r="J2439" s="649">
        <v>48.475</v>
      </c>
      <c r="K2439" s="649">
        <v>-0.998</v>
      </c>
      <c r="L2439" s="649">
        <v>-1.0</v>
      </c>
      <c r="M2439" s="649">
        <v>-1.0</v>
      </c>
      <c r="N2439" s="649">
        <v>-1.0</v>
      </c>
      <c r="O2439" s="649">
        <v>1.0</v>
      </c>
      <c r="P2439" s="649">
        <v>-1.0</v>
      </c>
      <c r="Q2439" s="649">
        <v>-1.0</v>
      </c>
      <c r="R2439" s="649">
        <v>1.0</v>
      </c>
      <c r="S2439" s="649">
        <v>-1.0</v>
      </c>
      <c r="T2439" s="649">
        <v>48.7</v>
      </c>
      <c r="U2439" s="649">
        <v>48.862</v>
      </c>
      <c r="V2439" s="649">
        <v>48.518</v>
      </c>
    </row>
    <row r="2440">
      <c r="A2440" s="649">
        <v>5321.0</v>
      </c>
      <c r="B2440" s="649">
        <v>0.0</v>
      </c>
      <c r="C2440" s="649">
        <v>6.368</v>
      </c>
      <c r="D2440" s="649">
        <v>2.638</v>
      </c>
      <c r="E2440" s="649">
        <v>25.93</v>
      </c>
      <c r="F2440" s="649">
        <v>14.01</v>
      </c>
      <c r="G2440" s="649">
        <v>1.772</v>
      </c>
      <c r="H2440" s="649">
        <v>1.01</v>
      </c>
      <c r="I2440" s="649">
        <v>27.588</v>
      </c>
      <c r="J2440" s="649">
        <v>45.353</v>
      </c>
      <c r="K2440" s="649">
        <v>-0.998</v>
      </c>
      <c r="L2440" s="649">
        <v>-1.0</v>
      </c>
      <c r="M2440" s="649">
        <v>-1.0</v>
      </c>
      <c r="N2440" s="649">
        <v>-1.0</v>
      </c>
      <c r="O2440" s="649">
        <v>1.0</v>
      </c>
      <c r="P2440" s="649">
        <v>-1.0</v>
      </c>
      <c r="Q2440" s="649">
        <v>-1.0</v>
      </c>
      <c r="R2440" s="649">
        <v>1.0</v>
      </c>
      <c r="S2440" s="649">
        <v>-1.0</v>
      </c>
      <c r="T2440" s="649">
        <v>45.612</v>
      </c>
      <c r="U2440" s="649">
        <v>45.745</v>
      </c>
      <c r="V2440" s="649">
        <v>45.485</v>
      </c>
    </row>
    <row r="2441">
      <c r="A2441" s="649">
        <v>5322.0</v>
      </c>
      <c r="B2441" s="649">
        <v>0.0</v>
      </c>
      <c r="C2441" s="649">
        <v>6.368</v>
      </c>
      <c r="D2441" s="649">
        <v>2.638</v>
      </c>
      <c r="E2441" s="649">
        <v>25.93</v>
      </c>
      <c r="F2441" s="649">
        <v>14.01</v>
      </c>
      <c r="G2441" s="649">
        <v>1.758</v>
      </c>
      <c r="H2441" s="649">
        <v>1.01</v>
      </c>
      <c r="I2441" s="649">
        <v>28.743</v>
      </c>
      <c r="J2441" s="649">
        <v>49.892</v>
      </c>
      <c r="K2441" s="649">
        <v>-0.998</v>
      </c>
      <c r="L2441" s="649">
        <v>-1.0</v>
      </c>
      <c r="M2441" s="649">
        <v>-1.0</v>
      </c>
      <c r="N2441" s="649">
        <v>-1.0</v>
      </c>
      <c r="O2441" s="649">
        <v>1.0</v>
      </c>
      <c r="P2441" s="649">
        <v>-1.0</v>
      </c>
      <c r="Q2441" s="649">
        <v>-1.0</v>
      </c>
      <c r="R2441" s="649">
        <v>1.0</v>
      </c>
      <c r="S2441" s="649">
        <v>-1.0</v>
      </c>
      <c r="T2441" s="649">
        <v>50.128</v>
      </c>
      <c r="U2441" s="649">
        <v>50.28</v>
      </c>
      <c r="V2441" s="649">
        <v>49.915</v>
      </c>
    </row>
    <row r="2442">
      <c r="A2442" s="649">
        <v>5323.0</v>
      </c>
      <c r="B2442" s="649">
        <v>0.0</v>
      </c>
      <c r="C2442" s="649">
        <v>6.368</v>
      </c>
      <c r="D2442" s="649">
        <v>2.638</v>
      </c>
      <c r="E2442" s="649">
        <v>25.93</v>
      </c>
      <c r="F2442" s="649">
        <v>14.01</v>
      </c>
      <c r="G2442" s="649">
        <v>0.359</v>
      </c>
      <c r="H2442" s="649">
        <v>1.01</v>
      </c>
      <c r="I2442" s="649">
        <v>29.076</v>
      </c>
      <c r="J2442" s="649">
        <v>10.437</v>
      </c>
      <c r="K2442" s="649">
        <v>-0.998</v>
      </c>
      <c r="L2442" s="649">
        <v>-1.0</v>
      </c>
      <c r="M2442" s="649">
        <v>-1.0</v>
      </c>
      <c r="N2442" s="649">
        <v>-1.0</v>
      </c>
      <c r="O2442" s="649">
        <v>1.0</v>
      </c>
      <c r="P2442" s="649">
        <v>-1.0</v>
      </c>
      <c r="Q2442" s="649">
        <v>-1.0</v>
      </c>
      <c r="R2442" s="649">
        <v>1.0</v>
      </c>
      <c r="S2442" s="649">
        <v>-1.0</v>
      </c>
      <c r="T2442" s="649">
        <v>10.49</v>
      </c>
      <c r="U2442" s="649">
        <v>10.52</v>
      </c>
      <c r="V2442" s="649">
        <v>10.437</v>
      </c>
    </row>
    <row r="2443">
      <c r="A2443" s="649">
        <v>5324.0</v>
      </c>
      <c r="B2443" s="649">
        <v>0.0</v>
      </c>
      <c r="C2443" s="649">
        <v>6.368</v>
      </c>
      <c r="D2443" s="649">
        <v>2.638</v>
      </c>
      <c r="E2443" s="649">
        <v>25.93</v>
      </c>
      <c r="F2443" s="649">
        <v>14.01</v>
      </c>
      <c r="G2443" s="649">
        <v>1.763</v>
      </c>
      <c r="H2443" s="649">
        <v>1.01</v>
      </c>
      <c r="I2443" s="649">
        <v>28.181</v>
      </c>
      <c r="J2443" s="649">
        <v>48.547</v>
      </c>
      <c r="K2443" s="649">
        <v>-0.998</v>
      </c>
      <c r="L2443" s="649">
        <v>-1.0</v>
      </c>
      <c r="M2443" s="649">
        <v>-1.0</v>
      </c>
      <c r="N2443" s="649">
        <v>-1.0</v>
      </c>
      <c r="O2443" s="649">
        <v>1.0</v>
      </c>
      <c r="P2443" s="649">
        <v>-1.0</v>
      </c>
      <c r="Q2443" s="649">
        <v>-1.0</v>
      </c>
      <c r="R2443" s="649">
        <v>1.0</v>
      </c>
      <c r="S2443" s="649">
        <v>-1.0</v>
      </c>
      <c r="T2443" s="649">
        <v>48.805</v>
      </c>
      <c r="U2443" s="649">
        <v>48.939</v>
      </c>
      <c r="V2443" s="649">
        <v>48.59</v>
      </c>
    </row>
    <row r="2444">
      <c r="A2444" s="649">
        <v>5325.0</v>
      </c>
      <c r="B2444" s="649">
        <v>0.0</v>
      </c>
      <c r="C2444" s="649">
        <v>6.368</v>
      </c>
      <c r="D2444" s="649">
        <v>2.638</v>
      </c>
      <c r="E2444" s="649">
        <v>25.93</v>
      </c>
      <c r="F2444" s="649">
        <v>14.01</v>
      </c>
      <c r="G2444" s="649">
        <v>1.191</v>
      </c>
      <c r="H2444" s="649">
        <v>1.01</v>
      </c>
      <c r="I2444" s="649">
        <v>18.306</v>
      </c>
      <c r="J2444" s="649">
        <v>20.287</v>
      </c>
      <c r="K2444" s="649">
        <v>-0.998</v>
      </c>
      <c r="L2444" s="649">
        <v>-1.0</v>
      </c>
      <c r="M2444" s="649">
        <v>-1.0</v>
      </c>
      <c r="N2444" s="649">
        <v>-1.0</v>
      </c>
      <c r="O2444" s="649">
        <v>1.0</v>
      </c>
      <c r="P2444" s="649">
        <v>-1.0</v>
      </c>
      <c r="Q2444" s="649">
        <v>-1.0</v>
      </c>
      <c r="R2444" s="649">
        <v>1.0</v>
      </c>
      <c r="S2444" s="649">
        <v>-1.0</v>
      </c>
      <c r="T2444" s="649">
        <v>20.44</v>
      </c>
      <c r="U2444" s="649">
        <v>20.489</v>
      </c>
      <c r="V2444" s="649">
        <v>20.372</v>
      </c>
    </row>
    <row r="2445">
      <c r="A2445" s="649">
        <v>5326.0</v>
      </c>
      <c r="B2445" s="649">
        <v>0.0</v>
      </c>
      <c r="C2445" s="649">
        <v>6.368</v>
      </c>
      <c r="D2445" s="649">
        <v>2.638</v>
      </c>
      <c r="E2445" s="649">
        <v>25.93</v>
      </c>
      <c r="F2445" s="649">
        <v>14.01</v>
      </c>
      <c r="G2445" s="649">
        <v>1.862</v>
      </c>
      <c r="H2445" s="649">
        <v>1.01</v>
      </c>
      <c r="I2445" s="649">
        <v>9.786</v>
      </c>
      <c r="J2445" s="649">
        <v>17.036</v>
      </c>
      <c r="K2445" s="649">
        <v>-0.998</v>
      </c>
      <c r="L2445" s="649">
        <v>-1.0</v>
      </c>
      <c r="M2445" s="649">
        <v>-1.0</v>
      </c>
      <c r="N2445" s="649">
        <v>-1.0</v>
      </c>
      <c r="O2445" s="649">
        <v>1.0</v>
      </c>
      <c r="P2445" s="649">
        <v>-1.0</v>
      </c>
      <c r="Q2445" s="649">
        <v>-1.0</v>
      </c>
      <c r="R2445" s="649">
        <v>1.0</v>
      </c>
      <c r="S2445" s="649">
        <v>-1.0</v>
      </c>
      <c r="T2445" s="649">
        <v>17.222</v>
      </c>
      <c r="U2445" s="649">
        <v>17.246</v>
      </c>
      <c r="V2445" s="649">
        <v>17.157</v>
      </c>
    </row>
    <row r="2446">
      <c r="A2446" s="649">
        <v>5327.0</v>
      </c>
      <c r="B2446" s="649">
        <v>0.0</v>
      </c>
      <c r="C2446" s="649">
        <v>6.368</v>
      </c>
      <c r="D2446" s="649">
        <v>2.638</v>
      </c>
      <c r="E2446" s="649">
        <v>25.93</v>
      </c>
      <c r="F2446" s="649">
        <v>14.01</v>
      </c>
      <c r="G2446" s="649">
        <v>0.919</v>
      </c>
      <c r="H2446" s="649">
        <v>1.01</v>
      </c>
      <c r="I2446" s="649">
        <v>27.849</v>
      </c>
      <c r="J2446" s="649">
        <v>23.127</v>
      </c>
      <c r="K2446" s="649">
        <v>-0.998</v>
      </c>
      <c r="L2446" s="649">
        <v>-1.0</v>
      </c>
      <c r="M2446" s="649">
        <v>-1.0</v>
      </c>
      <c r="N2446" s="649">
        <v>-1.0</v>
      </c>
      <c r="O2446" s="649">
        <v>2.0</v>
      </c>
      <c r="P2446" s="649">
        <v>-1.0</v>
      </c>
      <c r="Q2446" s="649">
        <v>-1.0</v>
      </c>
      <c r="R2446" s="649">
        <v>1.0</v>
      </c>
      <c r="S2446" s="649">
        <v>-1.0</v>
      </c>
      <c r="T2446" s="649">
        <v>23.273</v>
      </c>
      <c r="U2446" s="649">
        <v>23.334</v>
      </c>
      <c r="V2446" s="649">
        <v>23.217</v>
      </c>
    </row>
    <row r="2447">
      <c r="A2447" s="649">
        <v>5328.0</v>
      </c>
      <c r="B2447" s="649">
        <v>0.0</v>
      </c>
      <c r="C2447" s="649">
        <v>6.368</v>
      </c>
      <c r="D2447" s="649">
        <v>2.638</v>
      </c>
      <c r="E2447" s="649">
        <v>25.93</v>
      </c>
      <c r="F2447" s="649">
        <v>14.01</v>
      </c>
      <c r="G2447" s="649">
        <v>0.907</v>
      </c>
      <c r="H2447" s="649">
        <v>26.98</v>
      </c>
      <c r="I2447" s="649">
        <v>27.815</v>
      </c>
      <c r="J2447" s="649">
        <v>22.162</v>
      </c>
      <c r="K2447" s="649">
        <v>-0.998</v>
      </c>
      <c r="L2447" s="649">
        <v>-1.0</v>
      </c>
      <c r="M2447" s="649">
        <v>-1.0</v>
      </c>
      <c r="N2447" s="649">
        <v>-1.0</v>
      </c>
      <c r="O2447" s="649">
        <v>1.0</v>
      </c>
      <c r="P2447" s="649">
        <v>-1.0</v>
      </c>
      <c r="Q2447" s="649">
        <v>-1.0</v>
      </c>
      <c r="R2447" s="649">
        <v>1.0</v>
      </c>
      <c r="S2447" s="649">
        <v>-1.0</v>
      </c>
      <c r="T2447" s="649">
        <v>22.313</v>
      </c>
      <c r="U2447" s="649">
        <v>22.365</v>
      </c>
      <c r="V2447" s="649">
        <v>22.274</v>
      </c>
    </row>
    <row r="2448">
      <c r="A2448" s="649">
        <v>5329.0</v>
      </c>
      <c r="B2448" s="649">
        <v>0.0</v>
      </c>
      <c r="C2448" s="649">
        <v>6.368</v>
      </c>
      <c r="D2448" s="649">
        <v>2.638</v>
      </c>
      <c r="E2448" s="649">
        <v>25.93</v>
      </c>
      <c r="F2448" s="649">
        <v>14.01</v>
      </c>
      <c r="G2448" s="649">
        <v>1.211</v>
      </c>
      <c r="H2448" s="649">
        <v>26.98</v>
      </c>
      <c r="I2448" s="649">
        <v>14.122</v>
      </c>
      <c r="J2448" s="649">
        <v>15.742</v>
      </c>
      <c r="K2448" s="649">
        <v>-0.998</v>
      </c>
      <c r="L2448" s="649">
        <v>-1.0</v>
      </c>
      <c r="M2448" s="649">
        <v>-1.0</v>
      </c>
      <c r="N2448" s="649">
        <v>-1.0</v>
      </c>
      <c r="O2448" s="649">
        <v>1.0</v>
      </c>
      <c r="P2448" s="649">
        <v>-1.0</v>
      </c>
      <c r="Q2448" s="649">
        <v>-1.0</v>
      </c>
      <c r="R2448" s="649">
        <v>1.0</v>
      </c>
      <c r="S2448" s="649">
        <v>-1.0</v>
      </c>
      <c r="T2448" s="649">
        <v>15.874</v>
      </c>
      <c r="U2448" s="649">
        <v>15.903</v>
      </c>
      <c r="V2448" s="649">
        <v>15.841</v>
      </c>
    </row>
    <row r="2449">
      <c r="A2449" s="649">
        <v>5330.0</v>
      </c>
      <c r="B2449" s="649">
        <v>0.0</v>
      </c>
      <c r="C2449" s="649">
        <v>6.368</v>
      </c>
      <c r="D2449" s="649">
        <v>2.638</v>
      </c>
      <c r="E2449" s="649">
        <v>25.93</v>
      </c>
      <c r="F2449" s="649">
        <v>14.01</v>
      </c>
      <c r="G2449" s="649">
        <v>1.81</v>
      </c>
      <c r="H2449" s="649">
        <v>2.01</v>
      </c>
      <c r="I2449" s="649">
        <v>14.424</v>
      </c>
      <c r="J2449" s="649">
        <v>25.741</v>
      </c>
      <c r="K2449" s="649">
        <v>-0.998</v>
      </c>
      <c r="L2449" s="649">
        <v>-1.0</v>
      </c>
      <c r="M2449" s="649">
        <v>-1.0</v>
      </c>
      <c r="N2449" s="649">
        <v>-1.0</v>
      </c>
      <c r="O2449" s="649">
        <v>1.0</v>
      </c>
      <c r="P2449" s="649">
        <v>-1.0</v>
      </c>
      <c r="Q2449" s="649">
        <v>-1.0</v>
      </c>
      <c r="R2449" s="649">
        <v>1.0</v>
      </c>
      <c r="S2449" s="649">
        <v>-1.0</v>
      </c>
      <c r="T2449" s="649">
        <v>25.919</v>
      </c>
      <c r="U2449" s="649">
        <v>25.967</v>
      </c>
      <c r="V2449" s="649">
        <v>25.769</v>
      </c>
    </row>
    <row r="2450">
      <c r="A2450" s="649">
        <v>5331.0</v>
      </c>
      <c r="B2450" s="649">
        <v>0.0</v>
      </c>
      <c r="C2450" s="649">
        <v>6.368</v>
      </c>
      <c r="D2450" s="649">
        <v>2.638</v>
      </c>
      <c r="E2450" s="649">
        <v>25.93</v>
      </c>
      <c r="F2450" s="649">
        <v>14.01</v>
      </c>
      <c r="G2450" s="649">
        <v>1.808</v>
      </c>
      <c r="H2450" s="649">
        <v>2.01</v>
      </c>
      <c r="I2450" s="649">
        <v>14.434</v>
      </c>
      <c r="J2450" s="649">
        <v>25.778</v>
      </c>
      <c r="K2450" s="649">
        <v>-0.998</v>
      </c>
      <c r="L2450" s="649">
        <v>-1.0</v>
      </c>
      <c r="M2450" s="649">
        <v>-1.0</v>
      </c>
      <c r="N2450" s="649">
        <v>-1.0</v>
      </c>
      <c r="O2450" s="649">
        <v>1.0</v>
      </c>
      <c r="P2450" s="649">
        <v>-1.0</v>
      </c>
      <c r="Q2450" s="649">
        <v>-1.0</v>
      </c>
      <c r="R2450" s="649">
        <v>1.0</v>
      </c>
      <c r="S2450" s="649">
        <v>-1.0</v>
      </c>
      <c r="T2450" s="649">
        <v>25.971</v>
      </c>
      <c r="U2450" s="649">
        <v>26.008</v>
      </c>
      <c r="V2450" s="649">
        <v>25.803</v>
      </c>
    </row>
    <row r="2451">
      <c r="A2451" s="649">
        <v>5332.0</v>
      </c>
      <c r="B2451" s="649">
        <v>0.0</v>
      </c>
      <c r="C2451" s="649">
        <v>6.368</v>
      </c>
      <c r="D2451" s="649">
        <v>2.638</v>
      </c>
      <c r="E2451" s="649">
        <v>25.93</v>
      </c>
      <c r="F2451" s="649">
        <v>14.01</v>
      </c>
      <c r="G2451" s="649">
        <v>1.767</v>
      </c>
      <c r="H2451" s="649">
        <v>2.01</v>
      </c>
      <c r="I2451" s="649">
        <v>14.405</v>
      </c>
      <c r="J2451" s="649">
        <v>24.99</v>
      </c>
      <c r="K2451" s="649">
        <v>-0.998</v>
      </c>
      <c r="L2451" s="649">
        <v>-1.0</v>
      </c>
      <c r="M2451" s="649">
        <v>-1.0</v>
      </c>
      <c r="N2451" s="649">
        <v>-1.0</v>
      </c>
      <c r="O2451" s="649">
        <v>1.0</v>
      </c>
      <c r="P2451" s="649">
        <v>-1.0</v>
      </c>
      <c r="Q2451" s="649">
        <v>-1.0</v>
      </c>
      <c r="R2451" s="649">
        <v>1.0</v>
      </c>
      <c r="S2451" s="649">
        <v>-1.0</v>
      </c>
      <c r="T2451" s="649">
        <v>25.191</v>
      </c>
      <c r="U2451" s="649">
        <v>25.222</v>
      </c>
      <c r="V2451" s="649">
        <v>25.024</v>
      </c>
    </row>
    <row r="2452">
      <c r="A2452" s="649">
        <v>5333.0</v>
      </c>
      <c r="B2452" s="649">
        <v>0.0</v>
      </c>
      <c r="C2452" s="649">
        <v>6.368</v>
      </c>
      <c r="D2452" s="649">
        <v>2.638</v>
      </c>
      <c r="E2452" s="649">
        <v>25.93</v>
      </c>
      <c r="F2452" s="649">
        <v>14.01</v>
      </c>
      <c r="G2452" s="649">
        <v>2.334</v>
      </c>
      <c r="H2452" s="649">
        <v>2.01</v>
      </c>
      <c r="I2452" s="649">
        <v>14.289</v>
      </c>
      <c r="J2452" s="649">
        <v>23.217</v>
      </c>
      <c r="K2452" s="649">
        <v>-0.998</v>
      </c>
      <c r="L2452" s="649">
        <v>-1.0</v>
      </c>
      <c r="M2452" s="649">
        <v>-1.0</v>
      </c>
      <c r="N2452" s="649">
        <v>-1.0</v>
      </c>
      <c r="O2452" s="649">
        <v>1.0</v>
      </c>
      <c r="P2452" s="649">
        <v>-1.0</v>
      </c>
      <c r="Q2452" s="649">
        <v>-1.0</v>
      </c>
      <c r="R2452" s="649">
        <v>1.0</v>
      </c>
      <c r="S2452" s="649">
        <v>-1.0</v>
      </c>
      <c r="T2452" s="649">
        <v>23.57</v>
      </c>
      <c r="U2452" s="649">
        <v>23.604</v>
      </c>
      <c r="V2452" s="649">
        <v>23.935</v>
      </c>
    </row>
    <row r="2453">
      <c r="A2453" s="649">
        <v>5334.0</v>
      </c>
      <c r="B2453" s="649">
        <v>0.0</v>
      </c>
      <c r="C2453" s="649">
        <v>6.368</v>
      </c>
      <c r="D2453" s="649">
        <v>2.638</v>
      </c>
      <c r="E2453" s="649">
        <v>25.93</v>
      </c>
      <c r="F2453" s="649">
        <v>14.01</v>
      </c>
      <c r="G2453" s="649">
        <v>1.839</v>
      </c>
      <c r="H2453" s="649">
        <v>2.01</v>
      </c>
      <c r="I2453" s="649">
        <v>14.235</v>
      </c>
      <c r="J2453" s="649">
        <v>25.323</v>
      </c>
      <c r="K2453" s="649">
        <v>-0.998</v>
      </c>
      <c r="L2453" s="649">
        <v>-1.0</v>
      </c>
      <c r="M2453" s="649">
        <v>-1.0</v>
      </c>
      <c r="N2453" s="649">
        <v>-1.0</v>
      </c>
      <c r="O2453" s="649">
        <v>1.0</v>
      </c>
      <c r="P2453" s="649">
        <v>-1.0</v>
      </c>
      <c r="Q2453" s="649">
        <v>-1.0</v>
      </c>
      <c r="R2453" s="649">
        <v>1.0</v>
      </c>
      <c r="S2453" s="649">
        <v>-1.0</v>
      </c>
      <c r="T2453" s="649">
        <v>25.553</v>
      </c>
      <c r="U2453" s="649">
        <v>25.583</v>
      </c>
      <c r="V2453" s="649">
        <v>25.385</v>
      </c>
    </row>
    <row r="2454">
      <c r="A2454" s="649">
        <v>5335.0</v>
      </c>
      <c r="B2454" s="649">
        <v>0.0</v>
      </c>
      <c r="C2454" s="649">
        <v>6.368</v>
      </c>
      <c r="D2454" s="649">
        <v>2.638</v>
      </c>
      <c r="E2454" s="649">
        <v>25.93</v>
      </c>
      <c r="F2454" s="649">
        <v>14.01</v>
      </c>
      <c r="G2454" s="649">
        <v>1.792</v>
      </c>
      <c r="H2454" s="649">
        <v>2.01</v>
      </c>
      <c r="I2454" s="649">
        <v>14.308</v>
      </c>
      <c r="J2454" s="649">
        <v>25.074</v>
      </c>
      <c r="K2454" s="649">
        <v>-0.998</v>
      </c>
      <c r="L2454" s="649">
        <v>-1.0</v>
      </c>
      <c r="M2454" s="649">
        <v>-1.0</v>
      </c>
      <c r="N2454" s="649">
        <v>-1.0</v>
      </c>
      <c r="O2454" s="649">
        <v>1.0</v>
      </c>
      <c r="P2454" s="649">
        <v>-1.0</v>
      </c>
      <c r="Q2454" s="649">
        <v>-1.0</v>
      </c>
      <c r="R2454" s="649">
        <v>1.0</v>
      </c>
      <c r="S2454" s="649">
        <v>-1.0</v>
      </c>
      <c r="T2454" s="649">
        <v>25.317</v>
      </c>
      <c r="U2454" s="649">
        <v>25.339</v>
      </c>
      <c r="V2454" s="649">
        <v>25.116</v>
      </c>
    </row>
    <row r="2455">
      <c r="A2455" s="649">
        <v>5336.0</v>
      </c>
      <c r="B2455" s="649">
        <v>0.0</v>
      </c>
      <c r="C2455" s="649">
        <v>6.368</v>
      </c>
      <c r="D2455" s="649">
        <v>2.638</v>
      </c>
      <c r="E2455" s="649">
        <v>25.93</v>
      </c>
      <c r="F2455" s="649">
        <v>14.01</v>
      </c>
      <c r="G2455" s="649">
        <v>1.9</v>
      </c>
      <c r="H2455" s="649">
        <v>2.01</v>
      </c>
      <c r="I2455" s="649">
        <v>14.248</v>
      </c>
      <c r="J2455" s="649">
        <v>24.633</v>
      </c>
      <c r="K2455" s="649">
        <v>-0.998</v>
      </c>
      <c r="L2455" s="649">
        <v>-1.0</v>
      </c>
      <c r="M2455" s="649">
        <v>-1.0</v>
      </c>
      <c r="N2455" s="649">
        <v>-1.0</v>
      </c>
      <c r="O2455" s="649">
        <v>1.0</v>
      </c>
      <c r="P2455" s="649">
        <v>-1.0</v>
      </c>
      <c r="Q2455" s="649">
        <v>-1.0</v>
      </c>
      <c r="R2455" s="649">
        <v>1.0</v>
      </c>
      <c r="S2455" s="649">
        <v>-1.0</v>
      </c>
      <c r="T2455" s="649">
        <v>24.91</v>
      </c>
      <c r="U2455" s="649">
        <v>24.929</v>
      </c>
      <c r="V2455" s="649">
        <v>24.807</v>
      </c>
    </row>
    <row r="2456">
      <c r="A2456" s="649">
        <v>5337.0</v>
      </c>
      <c r="B2456" s="649">
        <v>0.0</v>
      </c>
      <c r="C2456" s="649">
        <v>6.368</v>
      </c>
      <c r="D2456" s="649">
        <v>2.638</v>
      </c>
      <c r="E2456" s="649">
        <v>25.93</v>
      </c>
      <c r="F2456" s="649">
        <v>14.01</v>
      </c>
      <c r="G2456" s="649">
        <v>1.877</v>
      </c>
      <c r="H2456" s="649">
        <v>2.01</v>
      </c>
      <c r="I2456" s="649">
        <v>14.191</v>
      </c>
      <c r="J2456" s="649">
        <v>24.619</v>
      </c>
      <c r="K2456" s="649">
        <v>-0.998</v>
      </c>
      <c r="L2456" s="649">
        <v>-1.0</v>
      </c>
      <c r="M2456" s="649">
        <v>-1.0</v>
      </c>
      <c r="N2456" s="649">
        <v>-1.0</v>
      </c>
      <c r="O2456" s="649">
        <v>1.0</v>
      </c>
      <c r="P2456" s="649">
        <v>-1.0</v>
      </c>
      <c r="Q2456" s="649">
        <v>-1.0</v>
      </c>
      <c r="R2456" s="649">
        <v>1.0</v>
      </c>
      <c r="S2456" s="649">
        <v>-1.0</v>
      </c>
      <c r="T2456" s="649">
        <v>24.91</v>
      </c>
      <c r="U2456" s="649">
        <v>24.916</v>
      </c>
      <c r="V2456" s="649">
        <v>24.765</v>
      </c>
    </row>
    <row r="2457">
      <c r="A2457" s="649">
        <v>5338.0</v>
      </c>
      <c r="B2457" s="649">
        <v>0.0</v>
      </c>
      <c r="C2457" s="649">
        <v>6.368</v>
      </c>
      <c r="D2457" s="649">
        <v>2.638</v>
      </c>
      <c r="E2457" s="649">
        <v>25.93</v>
      </c>
      <c r="F2457" s="649">
        <v>14.01</v>
      </c>
      <c r="G2457" s="649">
        <v>2.031</v>
      </c>
      <c r="H2457" s="649">
        <v>2.01</v>
      </c>
      <c r="I2457" s="649">
        <v>14.265</v>
      </c>
      <c r="J2457" s="649">
        <v>24.889</v>
      </c>
      <c r="K2457" s="649">
        <v>-0.998</v>
      </c>
      <c r="L2457" s="649">
        <v>-1.0</v>
      </c>
      <c r="M2457" s="649">
        <v>-1.0</v>
      </c>
      <c r="N2457" s="649">
        <v>-1.0</v>
      </c>
      <c r="O2457" s="649">
        <v>1.0</v>
      </c>
      <c r="P2457" s="649">
        <v>-1.0</v>
      </c>
      <c r="Q2457" s="649">
        <v>-1.0</v>
      </c>
      <c r="R2457" s="649">
        <v>1.0</v>
      </c>
      <c r="S2457" s="649">
        <v>-1.0</v>
      </c>
      <c r="T2457" s="649">
        <v>25.186</v>
      </c>
      <c r="U2457" s="649">
        <v>25.194</v>
      </c>
      <c r="V2457" s="649">
        <v>25.176</v>
      </c>
    </row>
    <row r="2458">
      <c r="A2458" s="649">
        <v>5339.0</v>
      </c>
      <c r="B2458" s="649">
        <v>0.0</v>
      </c>
      <c r="C2458" s="649">
        <v>6.368</v>
      </c>
      <c r="D2458" s="649">
        <v>2.638</v>
      </c>
      <c r="E2458" s="649">
        <v>25.93</v>
      </c>
      <c r="F2458" s="649">
        <v>14.01</v>
      </c>
      <c r="G2458" s="649">
        <v>1.834</v>
      </c>
      <c r="H2458" s="649">
        <v>2.01</v>
      </c>
      <c r="I2458" s="649">
        <v>14.352</v>
      </c>
      <c r="J2458" s="649">
        <v>25.178</v>
      </c>
      <c r="K2458" s="649">
        <v>-0.998</v>
      </c>
      <c r="L2458" s="649">
        <v>-1.0</v>
      </c>
      <c r="M2458" s="649">
        <v>-1.0</v>
      </c>
      <c r="N2458" s="649">
        <v>-1.0</v>
      </c>
      <c r="O2458" s="649">
        <v>1.0</v>
      </c>
      <c r="P2458" s="649">
        <v>-1.0</v>
      </c>
      <c r="Q2458" s="649">
        <v>-1.0</v>
      </c>
      <c r="R2458" s="649">
        <v>1.0</v>
      </c>
      <c r="S2458" s="649">
        <v>-1.0</v>
      </c>
      <c r="T2458" s="649">
        <v>25.285</v>
      </c>
      <c r="U2458" s="649">
        <v>25.332</v>
      </c>
      <c r="V2458" s="649">
        <v>25.26</v>
      </c>
    </row>
    <row r="2459">
      <c r="A2459" s="649">
        <v>5340.0</v>
      </c>
      <c r="B2459" s="649">
        <v>0.0</v>
      </c>
      <c r="C2459" s="649">
        <v>6.368</v>
      </c>
      <c r="D2459" s="649">
        <v>2.638</v>
      </c>
      <c r="E2459" s="649">
        <v>25.93</v>
      </c>
      <c r="F2459" s="649">
        <v>14.01</v>
      </c>
      <c r="G2459" s="649">
        <v>1.757</v>
      </c>
      <c r="H2459" s="649">
        <v>2.01</v>
      </c>
      <c r="I2459" s="649">
        <v>14.476</v>
      </c>
      <c r="J2459" s="649">
        <v>25.0</v>
      </c>
      <c r="K2459" s="649">
        <v>-0.998</v>
      </c>
      <c r="L2459" s="649">
        <v>-1.0</v>
      </c>
      <c r="M2459" s="649">
        <v>-1.0</v>
      </c>
      <c r="N2459" s="649">
        <v>-1.0</v>
      </c>
      <c r="O2459" s="649">
        <v>1.0</v>
      </c>
      <c r="P2459" s="649">
        <v>-1.0</v>
      </c>
      <c r="Q2459" s="649">
        <v>-1.0</v>
      </c>
      <c r="R2459" s="649">
        <v>1.0</v>
      </c>
      <c r="S2459" s="649">
        <v>-1.0</v>
      </c>
      <c r="T2459" s="649">
        <v>25.07</v>
      </c>
      <c r="U2459" s="649">
        <v>25.138</v>
      </c>
      <c r="V2459" s="649">
        <v>25.032</v>
      </c>
    </row>
    <row r="2460">
      <c r="A2460" s="649">
        <v>5341.0</v>
      </c>
      <c r="B2460" s="649">
        <v>0.0</v>
      </c>
      <c r="C2460" s="649">
        <v>6.368</v>
      </c>
      <c r="D2460" s="649">
        <v>2.638</v>
      </c>
      <c r="E2460" s="649">
        <v>25.93</v>
      </c>
      <c r="F2460" s="649">
        <v>14.01</v>
      </c>
      <c r="G2460" s="649">
        <v>2.01</v>
      </c>
      <c r="H2460" s="649">
        <v>2.01</v>
      </c>
      <c r="I2460" s="649">
        <v>14.267</v>
      </c>
      <c r="J2460" s="649">
        <v>26.592</v>
      </c>
      <c r="K2460" s="649">
        <v>-0.998</v>
      </c>
      <c r="L2460" s="649">
        <v>-1.0</v>
      </c>
      <c r="M2460" s="649">
        <v>-1.0</v>
      </c>
      <c r="N2460" s="649">
        <v>-1.0</v>
      </c>
      <c r="O2460" s="649">
        <v>1.0</v>
      </c>
      <c r="P2460" s="649">
        <v>-1.0</v>
      </c>
      <c r="Q2460" s="649">
        <v>-1.0</v>
      </c>
      <c r="R2460" s="649">
        <v>1.0</v>
      </c>
      <c r="S2460" s="649">
        <v>-1.0</v>
      </c>
      <c r="T2460" s="649">
        <v>26.68</v>
      </c>
      <c r="U2460" s="649">
        <v>26.751</v>
      </c>
      <c r="V2460" s="649">
        <v>26.741</v>
      </c>
    </row>
    <row r="2461">
      <c r="A2461" s="649">
        <v>5342.0</v>
      </c>
      <c r="B2461" s="649">
        <v>0.0</v>
      </c>
      <c r="C2461" s="649">
        <v>6.368</v>
      </c>
      <c r="D2461" s="649">
        <v>2.638</v>
      </c>
      <c r="E2461" s="649">
        <v>25.93</v>
      </c>
      <c r="F2461" s="649">
        <v>14.01</v>
      </c>
      <c r="G2461" s="649">
        <v>1.897</v>
      </c>
      <c r="H2461" s="649">
        <v>2.01</v>
      </c>
      <c r="I2461" s="649">
        <v>13.952</v>
      </c>
      <c r="J2461" s="649">
        <v>23.841</v>
      </c>
      <c r="K2461" s="649">
        <v>-0.998</v>
      </c>
      <c r="L2461" s="649">
        <v>-1.0</v>
      </c>
      <c r="M2461" s="649">
        <v>-1.0</v>
      </c>
      <c r="N2461" s="649">
        <v>-1.0</v>
      </c>
      <c r="O2461" s="649">
        <v>1.0</v>
      </c>
      <c r="P2461" s="649">
        <v>-1.0</v>
      </c>
      <c r="Q2461" s="649">
        <v>-1.0</v>
      </c>
      <c r="R2461" s="649">
        <v>1.0</v>
      </c>
      <c r="S2461" s="649">
        <v>-1.0</v>
      </c>
      <c r="T2461" s="649">
        <v>24.005</v>
      </c>
      <c r="U2461" s="649">
        <v>24.067</v>
      </c>
      <c r="V2461" s="649">
        <v>24.036</v>
      </c>
    </row>
    <row r="2462">
      <c r="A2462" s="649">
        <v>5343.0</v>
      </c>
      <c r="B2462" s="649">
        <v>0.0</v>
      </c>
      <c r="C2462" s="649">
        <v>6.368</v>
      </c>
      <c r="D2462" s="649">
        <v>2.638</v>
      </c>
      <c r="E2462" s="649">
        <v>25.93</v>
      </c>
      <c r="F2462" s="649">
        <v>14.01</v>
      </c>
      <c r="G2462" s="649">
        <v>0.594</v>
      </c>
      <c r="H2462" s="649">
        <v>2.01</v>
      </c>
      <c r="I2462" s="649">
        <v>14.257</v>
      </c>
      <c r="J2462" s="649">
        <v>8.036</v>
      </c>
      <c r="K2462" s="649">
        <v>-0.998</v>
      </c>
      <c r="L2462" s="649">
        <v>-1.0</v>
      </c>
      <c r="M2462" s="649">
        <v>-1.0</v>
      </c>
      <c r="N2462" s="649">
        <v>-1.0</v>
      </c>
      <c r="O2462" s="649">
        <v>1.0</v>
      </c>
      <c r="P2462" s="649">
        <v>-1.0</v>
      </c>
      <c r="Q2462" s="649">
        <v>-1.0</v>
      </c>
      <c r="R2462" s="649">
        <v>1.0</v>
      </c>
      <c r="S2462" s="649">
        <v>-1.0</v>
      </c>
      <c r="T2462" s="649">
        <v>8.129</v>
      </c>
      <c r="U2462" s="649">
        <v>8.146</v>
      </c>
      <c r="V2462" s="649">
        <v>8.066</v>
      </c>
    </row>
    <row r="2463">
      <c r="A2463" s="649">
        <v>5356.0</v>
      </c>
      <c r="B2463" s="649">
        <v>0.0</v>
      </c>
      <c r="C2463" s="649">
        <v>6.369</v>
      </c>
      <c r="D2463" s="649">
        <v>2.638</v>
      </c>
      <c r="E2463" s="649">
        <v>25.93</v>
      </c>
      <c r="F2463" s="649">
        <v>17.62</v>
      </c>
      <c r="G2463" s="649">
        <v>1.901</v>
      </c>
      <c r="H2463" s="649">
        <v>1.01</v>
      </c>
      <c r="I2463" s="649">
        <v>18.61</v>
      </c>
      <c r="J2463" s="649">
        <v>30.77</v>
      </c>
      <c r="K2463" s="649">
        <v>-0.998</v>
      </c>
      <c r="L2463" s="649">
        <v>-1.0</v>
      </c>
      <c r="M2463" s="649">
        <v>-1.0</v>
      </c>
      <c r="N2463" s="649">
        <v>-1.0</v>
      </c>
      <c r="O2463" s="649">
        <v>1.0</v>
      </c>
      <c r="P2463" s="649">
        <v>-1.0</v>
      </c>
      <c r="Q2463" s="649">
        <v>-1.0</v>
      </c>
      <c r="R2463" s="649">
        <v>1.0</v>
      </c>
      <c r="S2463" s="649">
        <v>-1.0</v>
      </c>
      <c r="T2463" s="649">
        <v>30.991</v>
      </c>
      <c r="U2463" s="649">
        <v>31.034</v>
      </c>
      <c r="V2463" s="649">
        <v>31.027</v>
      </c>
    </row>
    <row r="2464">
      <c r="A2464" s="649">
        <v>5357.0</v>
      </c>
      <c r="B2464" s="649">
        <v>0.0</v>
      </c>
      <c r="C2464" s="649">
        <v>6.369</v>
      </c>
      <c r="D2464" s="649">
        <v>2.638</v>
      </c>
      <c r="E2464" s="649">
        <v>25.93</v>
      </c>
      <c r="F2464" s="649">
        <v>17.62</v>
      </c>
      <c r="G2464" s="649">
        <v>1.859</v>
      </c>
      <c r="H2464" s="649">
        <v>1.01</v>
      </c>
      <c r="I2464" s="649">
        <v>22.418</v>
      </c>
      <c r="J2464" s="649">
        <v>36.79</v>
      </c>
      <c r="K2464" s="649">
        <v>-0.998</v>
      </c>
      <c r="L2464" s="649">
        <v>-1.0</v>
      </c>
      <c r="M2464" s="649">
        <v>-1.0</v>
      </c>
      <c r="N2464" s="649">
        <v>-1.0</v>
      </c>
      <c r="O2464" s="649">
        <v>1.0</v>
      </c>
      <c r="P2464" s="649">
        <v>-1.0</v>
      </c>
      <c r="Q2464" s="649">
        <v>-1.0</v>
      </c>
      <c r="R2464" s="649">
        <v>1.0</v>
      </c>
      <c r="S2464" s="649">
        <v>-1.0</v>
      </c>
      <c r="T2464" s="649">
        <v>37.028</v>
      </c>
      <c r="U2464" s="649">
        <v>37.084</v>
      </c>
      <c r="V2464" s="649">
        <v>37.017</v>
      </c>
    </row>
    <row r="2465">
      <c r="A2465" s="649">
        <v>5358.0</v>
      </c>
      <c r="B2465" s="649">
        <v>0.0</v>
      </c>
      <c r="C2465" s="649">
        <v>6.369</v>
      </c>
      <c r="D2465" s="649">
        <v>2.638</v>
      </c>
      <c r="E2465" s="649">
        <v>25.93</v>
      </c>
      <c r="F2465" s="649">
        <v>17.62</v>
      </c>
      <c r="G2465" s="649">
        <v>1.862</v>
      </c>
      <c r="H2465" s="649">
        <v>1.01</v>
      </c>
      <c r="I2465" s="649">
        <v>22.48</v>
      </c>
      <c r="J2465" s="649">
        <v>35.77</v>
      </c>
      <c r="K2465" s="649">
        <v>-0.998</v>
      </c>
      <c r="L2465" s="649">
        <v>-1.0</v>
      </c>
      <c r="M2465" s="649">
        <v>-1.0</v>
      </c>
      <c r="N2465" s="649">
        <v>-1.0</v>
      </c>
      <c r="O2465" s="649">
        <v>1.0</v>
      </c>
      <c r="P2465" s="649">
        <v>-1.0</v>
      </c>
      <c r="Q2465" s="649">
        <v>-1.0</v>
      </c>
      <c r="R2465" s="649">
        <v>1.0</v>
      </c>
      <c r="S2465" s="649">
        <v>-1.0</v>
      </c>
      <c r="T2465" s="649">
        <v>36.005</v>
      </c>
      <c r="U2465" s="649">
        <v>36.062</v>
      </c>
      <c r="V2465" s="649">
        <v>36.05</v>
      </c>
    </row>
    <row r="2466">
      <c r="A2466" s="649">
        <v>5359.0</v>
      </c>
      <c r="B2466" s="649">
        <v>0.0</v>
      </c>
      <c r="C2466" s="649">
        <v>6.369</v>
      </c>
      <c r="D2466" s="649">
        <v>2.638</v>
      </c>
      <c r="E2466" s="649">
        <v>25.93</v>
      </c>
      <c r="F2466" s="649">
        <v>17.62</v>
      </c>
      <c r="G2466" s="649">
        <v>1.821</v>
      </c>
      <c r="H2466" s="649">
        <v>1.01</v>
      </c>
      <c r="I2466" s="649">
        <v>23.12</v>
      </c>
      <c r="J2466" s="649">
        <v>40.392</v>
      </c>
      <c r="K2466" s="649">
        <v>-0.998</v>
      </c>
      <c r="L2466" s="649">
        <v>-1.0</v>
      </c>
      <c r="M2466" s="649">
        <v>-1.0</v>
      </c>
      <c r="N2466" s="649">
        <v>-1.0</v>
      </c>
      <c r="O2466" s="649">
        <v>1.0</v>
      </c>
      <c r="P2466" s="649">
        <v>-1.0</v>
      </c>
      <c r="Q2466" s="649">
        <v>-1.0</v>
      </c>
      <c r="R2466" s="649">
        <v>1.0</v>
      </c>
      <c r="S2466" s="649">
        <v>-1.0</v>
      </c>
      <c r="T2466" s="649">
        <v>40.604</v>
      </c>
      <c r="U2466" s="649">
        <v>40.671</v>
      </c>
      <c r="V2466" s="649">
        <v>40.473</v>
      </c>
    </row>
    <row r="2467">
      <c r="A2467" s="649">
        <v>5360.0</v>
      </c>
      <c r="B2467" s="649">
        <v>0.0</v>
      </c>
      <c r="C2467" s="649">
        <v>6.368</v>
      </c>
      <c r="D2467" s="649">
        <v>2.638</v>
      </c>
      <c r="E2467" s="649">
        <v>25.93</v>
      </c>
      <c r="F2467" s="649">
        <v>17.62</v>
      </c>
      <c r="G2467" s="649">
        <v>1.806</v>
      </c>
      <c r="H2467" s="649">
        <v>1.01</v>
      </c>
      <c r="I2467" s="649">
        <v>22.785</v>
      </c>
      <c r="J2467" s="649">
        <v>35.58</v>
      </c>
      <c r="K2467" s="649">
        <v>-0.998</v>
      </c>
      <c r="L2467" s="649">
        <v>-1.0</v>
      </c>
      <c r="M2467" s="649">
        <v>-1.0</v>
      </c>
      <c r="N2467" s="649">
        <v>-1.0</v>
      </c>
      <c r="O2467" s="649">
        <v>1.0</v>
      </c>
      <c r="P2467" s="649">
        <v>-1.0</v>
      </c>
      <c r="Q2467" s="649">
        <v>-1.0</v>
      </c>
      <c r="R2467" s="649">
        <v>1.0</v>
      </c>
      <c r="S2467" s="649">
        <v>-1.0</v>
      </c>
      <c r="T2467" s="649">
        <v>35.832</v>
      </c>
      <c r="U2467" s="649">
        <v>35.892</v>
      </c>
      <c r="V2467" s="649">
        <v>35.835</v>
      </c>
    </row>
    <row r="2468">
      <c r="A2468" s="649">
        <v>5361.0</v>
      </c>
      <c r="B2468" s="649">
        <v>0.0</v>
      </c>
      <c r="C2468" s="649">
        <v>6.369</v>
      </c>
      <c r="D2468" s="649">
        <v>2.638</v>
      </c>
      <c r="E2468" s="649">
        <v>25.93</v>
      </c>
      <c r="F2468" s="649">
        <v>17.62</v>
      </c>
      <c r="G2468" s="649">
        <v>1.81</v>
      </c>
      <c r="H2468" s="649">
        <v>1.01</v>
      </c>
      <c r="I2468" s="649">
        <v>23.039</v>
      </c>
      <c r="J2468" s="649">
        <v>40.186</v>
      </c>
      <c r="K2468" s="649">
        <v>-0.998</v>
      </c>
      <c r="L2468" s="649">
        <v>-1.0</v>
      </c>
      <c r="M2468" s="649">
        <v>-1.0</v>
      </c>
      <c r="N2468" s="649">
        <v>-1.0</v>
      </c>
      <c r="O2468" s="649">
        <v>1.0</v>
      </c>
      <c r="P2468" s="649">
        <v>-1.0</v>
      </c>
      <c r="Q2468" s="649">
        <v>-1.0</v>
      </c>
      <c r="R2468" s="649">
        <v>1.0</v>
      </c>
      <c r="S2468" s="649">
        <v>-1.0</v>
      </c>
      <c r="T2468" s="649">
        <v>40.436</v>
      </c>
      <c r="U2468" s="649">
        <v>40.503</v>
      </c>
      <c r="V2468" s="649">
        <v>40.257</v>
      </c>
    </row>
    <row r="2469">
      <c r="A2469" s="649">
        <v>5362.0</v>
      </c>
      <c r="B2469" s="649">
        <v>0.0</v>
      </c>
      <c r="C2469" s="649">
        <v>6.369</v>
      </c>
      <c r="D2469" s="649">
        <v>2.638</v>
      </c>
      <c r="E2469" s="649">
        <v>25.93</v>
      </c>
      <c r="F2469" s="649">
        <v>17.62</v>
      </c>
      <c r="G2469" s="649">
        <v>1.791</v>
      </c>
      <c r="H2469" s="649">
        <v>1.01</v>
      </c>
      <c r="I2469" s="649">
        <v>22.68</v>
      </c>
      <c r="J2469" s="649">
        <v>38.206</v>
      </c>
      <c r="K2469" s="649">
        <v>-0.998</v>
      </c>
      <c r="L2469" s="649">
        <v>-1.0</v>
      </c>
      <c r="M2469" s="649">
        <v>-1.0</v>
      </c>
      <c r="N2469" s="649">
        <v>-1.0</v>
      </c>
      <c r="O2469" s="649">
        <v>1.0</v>
      </c>
      <c r="P2469" s="649">
        <v>-1.0</v>
      </c>
      <c r="Q2469" s="649">
        <v>-1.0</v>
      </c>
      <c r="R2469" s="649">
        <v>1.0</v>
      </c>
      <c r="S2469" s="649">
        <v>-1.0</v>
      </c>
      <c r="T2469" s="649">
        <v>38.444</v>
      </c>
      <c r="U2469" s="649">
        <v>38.505</v>
      </c>
      <c r="V2469" s="649">
        <v>38.317</v>
      </c>
    </row>
    <row r="2470">
      <c r="A2470" s="649">
        <v>5363.0</v>
      </c>
      <c r="B2470" s="649">
        <v>0.0</v>
      </c>
      <c r="C2470" s="649">
        <v>6.369</v>
      </c>
      <c r="D2470" s="649">
        <v>2.638</v>
      </c>
      <c r="E2470" s="649">
        <v>25.93</v>
      </c>
      <c r="F2470" s="649">
        <v>17.62</v>
      </c>
      <c r="G2470" s="649">
        <v>2.081</v>
      </c>
      <c r="H2470" s="649">
        <v>1.01</v>
      </c>
      <c r="I2470" s="649">
        <v>23.071</v>
      </c>
      <c r="J2470" s="649">
        <v>44.824</v>
      </c>
      <c r="K2470" s="649">
        <v>-0.998</v>
      </c>
      <c r="L2470" s="649">
        <v>-1.0</v>
      </c>
      <c r="M2470" s="649">
        <v>-1.0</v>
      </c>
      <c r="N2470" s="649">
        <v>-1.0</v>
      </c>
      <c r="O2470" s="649">
        <v>1.0</v>
      </c>
      <c r="P2470" s="649">
        <v>-1.0</v>
      </c>
      <c r="Q2470" s="649">
        <v>-1.0</v>
      </c>
      <c r="R2470" s="649">
        <v>1.0</v>
      </c>
      <c r="S2470" s="649">
        <v>-1.0</v>
      </c>
      <c r="T2470" s="649">
        <v>45.1</v>
      </c>
      <c r="U2470" s="649">
        <v>45.188</v>
      </c>
      <c r="V2470" s="649">
        <v>44.965</v>
      </c>
    </row>
    <row r="2471">
      <c r="A2471" s="649">
        <v>5364.0</v>
      </c>
      <c r="B2471" s="649">
        <v>0.0</v>
      </c>
      <c r="C2471" s="649">
        <v>6.37</v>
      </c>
      <c r="D2471" s="649">
        <v>2.638</v>
      </c>
      <c r="E2471" s="649">
        <v>25.93</v>
      </c>
      <c r="F2471" s="649">
        <v>17.62</v>
      </c>
      <c r="G2471" s="649">
        <v>1.319</v>
      </c>
      <c r="H2471" s="649">
        <v>1.01</v>
      </c>
      <c r="I2471" s="649">
        <v>14.552</v>
      </c>
      <c r="J2471" s="649">
        <v>18.402</v>
      </c>
      <c r="K2471" s="649">
        <v>-0.998</v>
      </c>
      <c r="L2471" s="649">
        <v>-1.0</v>
      </c>
      <c r="M2471" s="649">
        <v>-1.0</v>
      </c>
      <c r="N2471" s="649">
        <v>-1.0</v>
      </c>
      <c r="O2471" s="649">
        <v>1.0</v>
      </c>
      <c r="P2471" s="649">
        <v>-1.0</v>
      </c>
      <c r="Q2471" s="649">
        <v>-1.0</v>
      </c>
      <c r="R2471" s="649">
        <v>1.0</v>
      </c>
      <c r="S2471" s="649">
        <v>-1.0</v>
      </c>
      <c r="T2471" s="649">
        <v>18.536</v>
      </c>
      <c r="U2471" s="649">
        <v>18.562</v>
      </c>
      <c r="V2471" s="649">
        <v>18.457</v>
      </c>
    </row>
    <row r="2472">
      <c r="A2472" s="649">
        <v>5365.0</v>
      </c>
      <c r="B2472" s="649">
        <v>0.0</v>
      </c>
      <c r="C2472" s="649">
        <v>6.369</v>
      </c>
      <c r="D2472" s="649">
        <v>2.638</v>
      </c>
      <c r="E2472" s="649">
        <v>25.93</v>
      </c>
      <c r="F2472" s="649">
        <v>17.62</v>
      </c>
      <c r="G2472" s="649">
        <v>1.834</v>
      </c>
      <c r="H2472" s="649">
        <v>1.01</v>
      </c>
      <c r="I2472" s="649">
        <v>9.738</v>
      </c>
      <c r="J2472" s="649">
        <v>16.262</v>
      </c>
      <c r="K2472" s="649">
        <v>-0.998</v>
      </c>
      <c r="L2472" s="649">
        <v>-1.0</v>
      </c>
      <c r="M2472" s="649">
        <v>-1.0</v>
      </c>
      <c r="N2472" s="649">
        <v>-1.0</v>
      </c>
      <c r="O2472" s="649">
        <v>1.0</v>
      </c>
      <c r="P2472" s="649">
        <v>-1.0</v>
      </c>
      <c r="Q2472" s="649">
        <v>-1.0</v>
      </c>
      <c r="R2472" s="649">
        <v>1.0</v>
      </c>
      <c r="S2472" s="649">
        <v>-1.0</v>
      </c>
      <c r="T2472" s="649">
        <v>16.43</v>
      </c>
      <c r="U2472" s="649">
        <v>16.45</v>
      </c>
      <c r="V2472" s="649">
        <v>16.435</v>
      </c>
    </row>
    <row r="2473">
      <c r="A2473" s="649">
        <v>5366.0</v>
      </c>
      <c r="B2473" s="649">
        <v>0.0</v>
      </c>
      <c r="C2473" s="649">
        <v>6.369</v>
      </c>
      <c r="D2473" s="649">
        <v>2.638</v>
      </c>
      <c r="E2473" s="649">
        <v>25.93</v>
      </c>
      <c r="F2473" s="649">
        <v>17.62</v>
      </c>
      <c r="G2473" s="649">
        <v>0.618</v>
      </c>
      <c r="H2473" s="649">
        <v>1.01</v>
      </c>
      <c r="I2473" s="649">
        <v>19.306</v>
      </c>
      <c r="J2473" s="649">
        <v>10.487</v>
      </c>
      <c r="K2473" s="649">
        <v>-0.998</v>
      </c>
      <c r="L2473" s="649">
        <v>-1.0</v>
      </c>
      <c r="M2473" s="649">
        <v>-1.0</v>
      </c>
      <c r="N2473" s="649">
        <v>-1.0</v>
      </c>
      <c r="O2473" s="649">
        <v>3.0</v>
      </c>
      <c r="P2473" s="649">
        <v>-1.0</v>
      </c>
      <c r="Q2473" s="649">
        <v>-1.0</v>
      </c>
      <c r="R2473" s="649">
        <v>1.0</v>
      </c>
      <c r="S2473" s="649">
        <v>-1.0</v>
      </c>
      <c r="T2473" s="649">
        <v>10.562</v>
      </c>
      <c r="U2473" s="649">
        <v>10.58</v>
      </c>
      <c r="V2473" s="649">
        <v>10.565</v>
      </c>
    </row>
    <row r="2474">
      <c r="A2474" s="649">
        <v>5367.0</v>
      </c>
      <c r="B2474" s="649">
        <v>0.0</v>
      </c>
      <c r="C2474" s="649">
        <v>6.369</v>
      </c>
      <c r="D2474" s="649">
        <v>2.638</v>
      </c>
      <c r="E2474" s="649">
        <v>25.93</v>
      </c>
      <c r="F2474" s="649">
        <v>17.62</v>
      </c>
      <c r="G2474" s="649">
        <v>0.93</v>
      </c>
      <c r="H2474" s="649">
        <v>1.01</v>
      </c>
      <c r="I2474" s="649">
        <v>22.846</v>
      </c>
      <c r="J2474" s="649">
        <v>20.218</v>
      </c>
      <c r="K2474" s="649">
        <v>-0.998</v>
      </c>
      <c r="L2474" s="649">
        <v>-1.0</v>
      </c>
      <c r="M2474" s="649">
        <v>-1.0</v>
      </c>
      <c r="N2474" s="649">
        <v>-1.0</v>
      </c>
      <c r="O2474" s="649">
        <v>3.0</v>
      </c>
      <c r="P2474" s="649">
        <v>-1.0</v>
      </c>
      <c r="Q2474" s="649">
        <v>-1.0</v>
      </c>
      <c r="R2474" s="649">
        <v>1.0</v>
      </c>
      <c r="S2474" s="649">
        <v>-1.0</v>
      </c>
      <c r="T2474" s="649">
        <v>20.326</v>
      </c>
      <c r="U2474" s="649">
        <v>20.367</v>
      </c>
      <c r="V2474" s="649">
        <v>20.265</v>
      </c>
    </row>
    <row r="2475">
      <c r="A2475" s="649">
        <v>5368.0</v>
      </c>
      <c r="B2475" s="649">
        <v>0.0</v>
      </c>
      <c r="C2475" s="649">
        <v>6.369</v>
      </c>
      <c r="D2475" s="649">
        <v>2.638</v>
      </c>
      <c r="E2475" s="649">
        <v>25.93</v>
      </c>
      <c r="F2475" s="649">
        <v>17.62</v>
      </c>
      <c r="G2475" s="649">
        <v>1.833</v>
      </c>
      <c r="H2475" s="649">
        <v>26.98</v>
      </c>
      <c r="I2475" s="649">
        <v>23.274</v>
      </c>
      <c r="J2475" s="649">
        <v>41.347</v>
      </c>
      <c r="K2475" s="649">
        <v>-0.998</v>
      </c>
      <c r="L2475" s="649">
        <v>-1.0</v>
      </c>
      <c r="M2475" s="649">
        <v>-1.0</v>
      </c>
      <c r="N2475" s="649">
        <v>-1.0</v>
      </c>
      <c r="O2475" s="649">
        <v>1.0</v>
      </c>
      <c r="P2475" s="649">
        <v>-1.0</v>
      </c>
      <c r="Q2475" s="649">
        <v>-1.0</v>
      </c>
      <c r="R2475" s="649">
        <v>1.0</v>
      </c>
      <c r="S2475" s="649">
        <v>-1.0</v>
      </c>
      <c r="T2475" s="649">
        <v>41.542</v>
      </c>
      <c r="U2475" s="649">
        <v>41.632</v>
      </c>
      <c r="V2475" s="649">
        <v>41.405</v>
      </c>
    </row>
    <row r="2476">
      <c r="A2476" s="649">
        <v>5369.0</v>
      </c>
      <c r="B2476" s="649">
        <v>0.0</v>
      </c>
      <c r="C2476" s="649">
        <v>6.37</v>
      </c>
      <c r="D2476" s="649">
        <v>2.638</v>
      </c>
      <c r="E2476" s="649">
        <v>25.93</v>
      </c>
      <c r="F2476" s="649">
        <v>17.62</v>
      </c>
      <c r="G2476" s="649">
        <v>1.276</v>
      </c>
      <c r="H2476" s="649">
        <v>26.98</v>
      </c>
      <c r="I2476" s="649">
        <v>11.815</v>
      </c>
      <c r="J2476" s="649">
        <v>14.721</v>
      </c>
      <c r="K2476" s="649">
        <v>-0.998</v>
      </c>
      <c r="L2476" s="649">
        <v>-1.0</v>
      </c>
      <c r="M2476" s="649">
        <v>-1.0</v>
      </c>
      <c r="N2476" s="649">
        <v>-1.0</v>
      </c>
      <c r="O2476" s="649">
        <v>1.0</v>
      </c>
      <c r="P2476" s="649">
        <v>-1.0</v>
      </c>
      <c r="Q2476" s="649">
        <v>-1.0</v>
      </c>
      <c r="R2476" s="649">
        <v>1.0</v>
      </c>
      <c r="S2476" s="649">
        <v>-1.0</v>
      </c>
      <c r="T2476" s="649">
        <v>14.826</v>
      </c>
      <c r="U2476" s="649">
        <v>14.846</v>
      </c>
      <c r="V2476" s="649">
        <v>14.754</v>
      </c>
    </row>
    <row r="2477">
      <c r="A2477" s="649">
        <v>5370.0</v>
      </c>
      <c r="B2477" s="649">
        <v>0.0</v>
      </c>
      <c r="C2477" s="649">
        <v>6.37</v>
      </c>
      <c r="D2477" s="649">
        <v>2.638</v>
      </c>
      <c r="E2477" s="649">
        <v>25.93</v>
      </c>
      <c r="F2477" s="649">
        <v>17.62</v>
      </c>
      <c r="G2477" s="649">
        <v>1.953</v>
      </c>
      <c r="H2477" s="649">
        <v>2.01</v>
      </c>
      <c r="I2477" s="649">
        <v>18.883</v>
      </c>
      <c r="J2477" s="649">
        <v>32.158</v>
      </c>
      <c r="K2477" s="649">
        <v>-0.998</v>
      </c>
      <c r="L2477" s="649">
        <v>-1.0</v>
      </c>
      <c r="M2477" s="649">
        <v>-1.0</v>
      </c>
      <c r="N2477" s="649">
        <v>-1.0</v>
      </c>
      <c r="O2477" s="649">
        <v>1.0</v>
      </c>
      <c r="P2477" s="649">
        <v>-1.0</v>
      </c>
      <c r="Q2477" s="649">
        <v>-1.0</v>
      </c>
      <c r="R2477" s="649">
        <v>1.0</v>
      </c>
      <c r="S2477" s="649">
        <v>-1.0</v>
      </c>
      <c r="T2477" s="649">
        <v>32.367</v>
      </c>
      <c r="U2477" s="649">
        <v>32.433</v>
      </c>
      <c r="V2477" s="649">
        <v>32.419</v>
      </c>
    </row>
    <row r="2478">
      <c r="A2478" s="649">
        <v>5371.0</v>
      </c>
      <c r="B2478" s="649">
        <v>0.0</v>
      </c>
      <c r="C2478" s="649">
        <v>6.369</v>
      </c>
      <c r="D2478" s="649">
        <v>2.638</v>
      </c>
      <c r="E2478" s="649">
        <v>25.93</v>
      </c>
      <c r="F2478" s="649">
        <v>17.62</v>
      </c>
      <c r="G2478" s="649">
        <v>1.756</v>
      </c>
      <c r="H2478" s="649">
        <v>2.01</v>
      </c>
      <c r="I2478" s="649">
        <v>19.302</v>
      </c>
      <c r="J2478" s="649">
        <v>32.423</v>
      </c>
      <c r="K2478" s="649">
        <v>-0.998</v>
      </c>
      <c r="L2478" s="649">
        <v>-1.0</v>
      </c>
      <c r="M2478" s="649">
        <v>-1.0</v>
      </c>
      <c r="N2478" s="649">
        <v>-1.0</v>
      </c>
      <c r="O2478" s="649">
        <v>1.0</v>
      </c>
      <c r="P2478" s="649">
        <v>-1.0</v>
      </c>
      <c r="Q2478" s="649">
        <v>-1.0</v>
      </c>
      <c r="R2478" s="649">
        <v>1.0</v>
      </c>
      <c r="S2478" s="649">
        <v>-1.0</v>
      </c>
      <c r="T2478" s="649">
        <v>32.571</v>
      </c>
      <c r="U2478" s="649">
        <v>32.639</v>
      </c>
      <c r="V2478" s="649">
        <v>32.501</v>
      </c>
    </row>
    <row r="2479">
      <c r="A2479" s="649">
        <v>5372.0</v>
      </c>
      <c r="B2479" s="649">
        <v>0.0</v>
      </c>
      <c r="C2479" s="649">
        <v>6.37</v>
      </c>
      <c r="D2479" s="649">
        <v>2.638</v>
      </c>
      <c r="E2479" s="649">
        <v>25.93</v>
      </c>
      <c r="F2479" s="649">
        <v>17.62</v>
      </c>
      <c r="G2479" s="649">
        <v>1.85</v>
      </c>
      <c r="H2479" s="649">
        <v>2.01</v>
      </c>
      <c r="I2479" s="649">
        <v>19.152</v>
      </c>
      <c r="J2479" s="649">
        <v>32.592</v>
      </c>
      <c r="K2479" s="649">
        <v>-0.998</v>
      </c>
      <c r="L2479" s="649">
        <v>-1.0</v>
      </c>
      <c r="M2479" s="649">
        <v>-1.0</v>
      </c>
      <c r="N2479" s="649">
        <v>-1.0</v>
      </c>
      <c r="O2479" s="649">
        <v>1.0</v>
      </c>
      <c r="P2479" s="649">
        <v>-1.0</v>
      </c>
      <c r="Q2479" s="649">
        <v>-1.0</v>
      </c>
      <c r="R2479" s="649">
        <v>1.0</v>
      </c>
      <c r="S2479" s="649">
        <v>-1.0</v>
      </c>
      <c r="T2479" s="649">
        <v>32.747</v>
      </c>
      <c r="U2479" s="649">
        <v>32.819</v>
      </c>
      <c r="V2479" s="649">
        <v>32.746</v>
      </c>
    </row>
    <row r="2480">
      <c r="A2480" s="649">
        <v>5373.0</v>
      </c>
      <c r="B2480" s="649">
        <v>0.0</v>
      </c>
      <c r="C2480" s="649">
        <v>6.368</v>
      </c>
      <c r="D2480" s="649">
        <v>2.638</v>
      </c>
      <c r="E2480" s="649">
        <v>25.93</v>
      </c>
      <c r="F2480" s="649">
        <v>17.62</v>
      </c>
      <c r="G2480" s="649">
        <v>1.785</v>
      </c>
      <c r="H2480" s="649">
        <v>2.01</v>
      </c>
      <c r="I2480" s="649">
        <v>19.563</v>
      </c>
      <c r="J2480" s="649">
        <v>34.532</v>
      </c>
      <c r="K2480" s="649">
        <v>-0.998</v>
      </c>
      <c r="L2480" s="649">
        <v>-1.0</v>
      </c>
      <c r="M2480" s="649">
        <v>-1.0</v>
      </c>
      <c r="N2480" s="649">
        <v>-1.0</v>
      </c>
      <c r="O2480" s="649">
        <v>1.0</v>
      </c>
      <c r="P2480" s="649">
        <v>-1.0</v>
      </c>
      <c r="Q2480" s="649">
        <v>-1.0</v>
      </c>
      <c r="R2480" s="649">
        <v>1.0</v>
      </c>
      <c r="S2480" s="649">
        <v>-1.0</v>
      </c>
      <c r="T2480" s="649">
        <v>34.658</v>
      </c>
      <c r="U2480" s="649">
        <v>34.737</v>
      </c>
      <c r="V2480" s="649">
        <v>34.554</v>
      </c>
    </row>
    <row r="2481">
      <c r="A2481" s="649">
        <v>5374.0</v>
      </c>
      <c r="B2481" s="649">
        <v>0.0</v>
      </c>
      <c r="C2481" s="649">
        <v>6.369</v>
      </c>
      <c r="D2481" s="649">
        <v>2.638</v>
      </c>
      <c r="E2481" s="649">
        <v>25.93</v>
      </c>
      <c r="F2481" s="649">
        <v>17.62</v>
      </c>
      <c r="G2481" s="649">
        <v>1.894</v>
      </c>
      <c r="H2481" s="649">
        <v>2.01</v>
      </c>
      <c r="I2481" s="649">
        <v>19.2</v>
      </c>
      <c r="J2481" s="649">
        <v>35.105</v>
      </c>
      <c r="K2481" s="649">
        <v>-0.998</v>
      </c>
      <c r="L2481" s="649">
        <v>-1.0</v>
      </c>
      <c r="M2481" s="649">
        <v>-1.0</v>
      </c>
      <c r="N2481" s="649">
        <v>-1.0</v>
      </c>
      <c r="O2481" s="649">
        <v>1.0</v>
      </c>
      <c r="P2481" s="649">
        <v>-1.0</v>
      </c>
      <c r="Q2481" s="649">
        <v>-1.0</v>
      </c>
      <c r="R2481" s="649">
        <v>1.0</v>
      </c>
      <c r="S2481" s="649">
        <v>-1.0</v>
      </c>
      <c r="T2481" s="649">
        <v>35.243</v>
      </c>
      <c r="U2481" s="649">
        <v>35.323</v>
      </c>
      <c r="V2481" s="649">
        <v>35.175</v>
      </c>
    </row>
    <row r="2482">
      <c r="A2482" s="649">
        <v>5375.0</v>
      </c>
      <c r="B2482" s="649">
        <v>0.0</v>
      </c>
      <c r="C2482" s="649">
        <v>6.369</v>
      </c>
      <c r="D2482" s="649">
        <v>2.638</v>
      </c>
      <c r="E2482" s="649">
        <v>25.93</v>
      </c>
      <c r="F2482" s="649">
        <v>17.62</v>
      </c>
      <c r="G2482" s="649">
        <v>2.206</v>
      </c>
      <c r="H2482" s="649">
        <v>2.01</v>
      </c>
      <c r="I2482" s="649">
        <v>18.774</v>
      </c>
      <c r="J2482" s="649">
        <v>31.257</v>
      </c>
      <c r="K2482" s="649">
        <v>-0.998</v>
      </c>
      <c r="L2482" s="649">
        <v>-1.0</v>
      </c>
      <c r="M2482" s="649">
        <v>-1.0</v>
      </c>
      <c r="N2482" s="649">
        <v>-1.0</v>
      </c>
      <c r="O2482" s="649">
        <v>1.0</v>
      </c>
      <c r="P2482" s="649">
        <v>-1.0</v>
      </c>
      <c r="Q2482" s="649">
        <v>-1.0</v>
      </c>
      <c r="R2482" s="649">
        <v>1.0</v>
      </c>
      <c r="S2482" s="649">
        <v>-1.0</v>
      </c>
      <c r="T2482" s="649">
        <v>31.5</v>
      </c>
      <c r="U2482" s="649">
        <v>31.566</v>
      </c>
      <c r="V2482" s="649">
        <v>31.817</v>
      </c>
    </row>
    <row r="2483">
      <c r="A2483" s="649">
        <v>5376.0</v>
      </c>
      <c r="B2483" s="649">
        <v>0.0</v>
      </c>
      <c r="C2483" s="649">
        <v>6.369</v>
      </c>
      <c r="D2483" s="649">
        <v>2.638</v>
      </c>
      <c r="E2483" s="649">
        <v>25.93</v>
      </c>
      <c r="F2483" s="649">
        <v>17.62</v>
      </c>
      <c r="G2483" s="649">
        <v>1.788</v>
      </c>
      <c r="H2483" s="649">
        <v>2.01</v>
      </c>
      <c r="I2483" s="649">
        <v>19.173</v>
      </c>
      <c r="J2483" s="649">
        <v>32.931</v>
      </c>
      <c r="K2483" s="649">
        <v>-0.998</v>
      </c>
      <c r="L2483" s="649">
        <v>-1.0</v>
      </c>
      <c r="M2483" s="649">
        <v>-1.0</v>
      </c>
      <c r="N2483" s="649">
        <v>-1.0</v>
      </c>
      <c r="O2483" s="649">
        <v>1.0</v>
      </c>
      <c r="P2483" s="649">
        <v>-1.0</v>
      </c>
      <c r="Q2483" s="649">
        <v>-1.0</v>
      </c>
      <c r="R2483" s="649">
        <v>1.0</v>
      </c>
      <c r="S2483" s="649">
        <v>-1.0</v>
      </c>
      <c r="T2483" s="649">
        <v>33.061</v>
      </c>
      <c r="U2483" s="649">
        <v>33.132</v>
      </c>
      <c r="V2483" s="649">
        <v>33.006</v>
      </c>
    </row>
    <row r="2484">
      <c r="A2484" s="649">
        <v>5377.0</v>
      </c>
      <c r="B2484" s="649">
        <v>0.0</v>
      </c>
      <c r="C2484" s="649">
        <v>6.37</v>
      </c>
      <c r="D2484" s="649">
        <v>2.638</v>
      </c>
      <c r="E2484" s="649">
        <v>25.93</v>
      </c>
      <c r="F2484" s="649">
        <v>17.62</v>
      </c>
      <c r="G2484" s="649">
        <v>2.11</v>
      </c>
      <c r="H2484" s="649">
        <v>2.01</v>
      </c>
      <c r="I2484" s="649">
        <v>19.382</v>
      </c>
      <c r="J2484" s="649">
        <v>24.054</v>
      </c>
      <c r="K2484" s="649">
        <v>-0.998</v>
      </c>
      <c r="L2484" s="649">
        <v>-1.0</v>
      </c>
      <c r="M2484" s="649">
        <v>-1.0</v>
      </c>
      <c r="N2484" s="649">
        <v>-1.0</v>
      </c>
      <c r="O2484" s="649">
        <v>1.0</v>
      </c>
      <c r="P2484" s="649">
        <v>-1.0</v>
      </c>
      <c r="Q2484" s="649">
        <v>-1.0</v>
      </c>
      <c r="R2484" s="649">
        <v>1.0</v>
      </c>
      <c r="S2484" s="649">
        <v>-1.0</v>
      </c>
      <c r="T2484" s="649">
        <v>24.349</v>
      </c>
      <c r="U2484" s="649">
        <v>24.395</v>
      </c>
      <c r="V2484" s="649">
        <v>24.946</v>
      </c>
    </row>
    <row r="2485">
      <c r="A2485" s="649">
        <v>5378.0</v>
      </c>
      <c r="B2485" s="649">
        <v>0.0</v>
      </c>
      <c r="C2485" s="649">
        <v>6.369</v>
      </c>
      <c r="D2485" s="649">
        <v>2.638</v>
      </c>
      <c r="E2485" s="649">
        <v>25.93</v>
      </c>
      <c r="F2485" s="649">
        <v>17.62</v>
      </c>
      <c r="G2485" s="649">
        <v>1.964</v>
      </c>
      <c r="H2485" s="649">
        <v>2.01</v>
      </c>
      <c r="I2485" s="649">
        <v>18.81</v>
      </c>
      <c r="J2485" s="649">
        <v>32.262</v>
      </c>
      <c r="K2485" s="649">
        <v>-0.998</v>
      </c>
      <c r="L2485" s="649">
        <v>-1.0</v>
      </c>
      <c r="M2485" s="649">
        <v>-1.0</v>
      </c>
      <c r="N2485" s="649">
        <v>-1.0</v>
      </c>
      <c r="O2485" s="649">
        <v>1.0</v>
      </c>
      <c r="P2485" s="649">
        <v>-1.0</v>
      </c>
      <c r="Q2485" s="649">
        <v>-1.0</v>
      </c>
      <c r="R2485" s="649">
        <v>1.0</v>
      </c>
      <c r="S2485" s="649">
        <v>-1.0</v>
      </c>
      <c r="T2485" s="649">
        <v>32.413</v>
      </c>
      <c r="U2485" s="649">
        <v>32.479</v>
      </c>
      <c r="V2485" s="649">
        <v>32.524</v>
      </c>
    </row>
    <row r="2486">
      <c r="A2486" s="649">
        <v>5379.0</v>
      </c>
      <c r="B2486" s="649">
        <v>0.0</v>
      </c>
      <c r="C2486" s="649">
        <v>6.368</v>
      </c>
      <c r="D2486" s="649">
        <v>2.638</v>
      </c>
      <c r="E2486" s="649">
        <v>25.93</v>
      </c>
      <c r="F2486" s="649">
        <v>17.62</v>
      </c>
      <c r="G2486" s="649">
        <v>1.758</v>
      </c>
      <c r="H2486" s="649">
        <v>2.01</v>
      </c>
      <c r="I2486" s="649">
        <v>19.361</v>
      </c>
      <c r="J2486" s="649">
        <v>32.927</v>
      </c>
      <c r="K2486" s="649">
        <v>-0.998</v>
      </c>
      <c r="L2486" s="649">
        <v>-1.0</v>
      </c>
      <c r="M2486" s="649">
        <v>-1.0</v>
      </c>
      <c r="N2486" s="649">
        <v>-1.0</v>
      </c>
      <c r="O2486" s="649">
        <v>1.0</v>
      </c>
      <c r="P2486" s="649">
        <v>-1.0</v>
      </c>
      <c r="Q2486" s="649">
        <v>-1.0</v>
      </c>
      <c r="R2486" s="649">
        <v>1.0</v>
      </c>
      <c r="S2486" s="649">
        <v>-1.0</v>
      </c>
      <c r="T2486" s="649">
        <v>32.998</v>
      </c>
      <c r="U2486" s="649">
        <v>33.07</v>
      </c>
      <c r="V2486" s="649">
        <v>32.988</v>
      </c>
    </row>
    <row r="2487">
      <c r="A2487" s="649">
        <v>5380.0</v>
      </c>
      <c r="B2487" s="649">
        <v>0.0</v>
      </c>
      <c r="C2487" s="649">
        <v>6.369</v>
      </c>
      <c r="D2487" s="649">
        <v>2.638</v>
      </c>
      <c r="E2487" s="649">
        <v>25.93</v>
      </c>
      <c r="F2487" s="649">
        <v>17.62</v>
      </c>
      <c r="G2487" s="649">
        <v>0.475</v>
      </c>
      <c r="H2487" s="649">
        <v>2.01</v>
      </c>
      <c r="I2487" s="649">
        <v>14.144</v>
      </c>
      <c r="J2487" s="649">
        <v>5.641</v>
      </c>
      <c r="K2487" s="649">
        <v>-0.998</v>
      </c>
      <c r="L2487" s="649">
        <v>-1.0</v>
      </c>
      <c r="M2487" s="649">
        <v>-1.0</v>
      </c>
      <c r="N2487" s="649">
        <v>-1.0</v>
      </c>
      <c r="O2487" s="649">
        <v>1.0</v>
      </c>
      <c r="P2487" s="649">
        <v>-1.0</v>
      </c>
      <c r="Q2487" s="649">
        <v>-1.0</v>
      </c>
      <c r="R2487" s="649">
        <v>1.0</v>
      </c>
      <c r="S2487" s="649">
        <v>-1.0</v>
      </c>
      <c r="T2487" s="649">
        <v>5.673</v>
      </c>
      <c r="U2487" s="649">
        <v>5.684</v>
      </c>
      <c r="V2487" s="649">
        <v>5.721</v>
      </c>
    </row>
    <row r="2488">
      <c r="A2488" s="649">
        <v>5381.0</v>
      </c>
      <c r="B2488" s="649">
        <v>0.0</v>
      </c>
      <c r="C2488" s="649">
        <v>6.369</v>
      </c>
      <c r="D2488" s="649">
        <v>2.638</v>
      </c>
      <c r="E2488" s="649">
        <v>25.93</v>
      </c>
      <c r="F2488" s="649">
        <v>17.62</v>
      </c>
      <c r="G2488" s="649">
        <v>1.791</v>
      </c>
      <c r="H2488" s="649">
        <v>2.01</v>
      </c>
      <c r="I2488" s="649">
        <v>9.887</v>
      </c>
      <c r="J2488" s="649">
        <v>16.799</v>
      </c>
      <c r="K2488" s="649">
        <v>-0.998</v>
      </c>
      <c r="L2488" s="649">
        <v>-1.0</v>
      </c>
      <c r="M2488" s="649">
        <v>-1.0</v>
      </c>
      <c r="N2488" s="649">
        <v>-1.0</v>
      </c>
      <c r="O2488" s="649">
        <v>1.0</v>
      </c>
      <c r="P2488" s="649">
        <v>-1.0</v>
      </c>
      <c r="Q2488" s="649">
        <v>-1.0</v>
      </c>
      <c r="R2488" s="649">
        <v>1.0</v>
      </c>
      <c r="S2488" s="649">
        <v>-1.0</v>
      </c>
      <c r="T2488" s="649">
        <v>16.883</v>
      </c>
      <c r="U2488" s="649">
        <v>16.92</v>
      </c>
      <c r="V2488" s="649">
        <v>16.897</v>
      </c>
    </row>
    <row r="2489">
      <c r="A2489" s="649">
        <v>5383.0</v>
      </c>
      <c r="B2489" s="649">
        <v>0.0</v>
      </c>
      <c r="C2489" s="649">
        <v>6.369</v>
      </c>
      <c r="D2489" s="649">
        <v>2.638</v>
      </c>
      <c r="E2489" s="649">
        <v>25.93</v>
      </c>
      <c r="F2489" s="649">
        <v>17.62</v>
      </c>
      <c r="G2489" s="649">
        <v>1.014</v>
      </c>
      <c r="H2489" s="649">
        <v>2.01</v>
      </c>
      <c r="I2489" s="649">
        <v>19.537</v>
      </c>
      <c r="J2489" s="649">
        <v>19.297</v>
      </c>
      <c r="K2489" s="649">
        <v>-0.998</v>
      </c>
      <c r="L2489" s="649">
        <v>-1.0</v>
      </c>
      <c r="M2489" s="649">
        <v>-1.0</v>
      </c>
      <c r="N2489" s="649">
        <v>-1.0</v>
      </c>
      <c r="O2489" s="649">
        <v>3.0</v>
      </c>
      <c r="P2489" s="649">
        <v>-1.0</v>
      </c>
      <c r="Q2489" s="649">
        <v>-1.0</v>
      </c>
      <c r="R2489" s="649">
        <v>1.0</v>
      </c>
      <c r="S2489" s="649">
        <v>-1.0</v>
      </c>
      <c r="T2489" s="649">
        <v>19.335</v>
      </c>
      <c r="U2489" s="649">
        <v>19.389</v>
      </c>
      <c r="V2489" s="649">
        <v>19.325</v>
      </c>
    </row>
    <row r="2490">
      <c r="A2490" s="649">
        <v>5384.0</v>
      </c>
      <c r="B2490" s="649">
        <v>0.0</v>
      </c>
      <c r="C2490" s="649">
        <v>6.369</v>
      </c>
      <c r="D2490" s="649">
        <v>2.638</v>
      </c>
      <c r="E2490" s="649">
        <v>25.93</v>
      </c>
      <c r="F2490" s="649">
        <v>14.0</v>
      </c>
      <c r="G2490" s="649">
        <v>0.396</v>
      </c>
      <c r="H2490" s="649">
        <v>1.01</v>
      </c>
      <c r="I2490" s="649">
        <v>14.512</v>
      </c>
      <c r="J2490" s="649">
        <v>5.752</v>
      </c>
      <c r="K2490" s="649">
        <v>-0.998</v>
      </c>
      <c r="L2490" s="649">
        <v>-1.0</v>
      </c>
      <c r="M2490" s="649">
        <v>-1.0</v>
      </c>
      <c r="N2490" s="649">
        <v>-1.0</v>
      </c>
      <c r="O2490" s="649">
        <v>1.0</v>
      </c>
      <c r="P2490" s="649">
        <v>-1.0</v>
      </c>
      <c r="Q2490" s="649">
        <v>-1.0</v>
      </c>
      <c r="R2490" s="649">
        <v>1.0</v>
      </c>
      <c r="S2490" s="649">
        <v>-1.0</v>
      </c>
      <c r="T2490" s="649">
        <v>5.769</v>
      </c>
      <c r="U2490" s="649">
        <v>5.781</v>
      </c>
      <c r="V2490" s="649">
        <v>5.752</v>
      </c>
    </row>
    <row r="2491">
      <c r="A2491" s="649">
        <v>5385.0</v>
      </c>
      <c r="B2491" s="649">
        <v>0.0</v>
      </c>
      <c r="C2491" s="649">
        <v>6.368</v>
      </c>
      <c r="D2491" s="649">
        <v>2.638</v>
      </c>
      <c r="E2491" s="649">
        <v>25.93</v>
      </c>
      <c r="F2491" s="649">
        <v>14.0</v>
      </c>
      <c r="G2491" s="649">
        <v>1.991</v>
      </c>
      <c r="H2491" s="649">
        <v>2.01</v>
      </c>
      <c r="I2491" s="649">
        <v>7.991</v>
      </c>
      <c r="J2491" s="649">
        <v>15.388</v>
      </c>
      <c r="K2491" s="649">
        <v>-0.998</v>
      </c>
      <c r="L2491" s="649">
        <v>-1.0</v>
      </c>
      <c r="M2491" s="649">
        <v>-1.0</v>
      </c>
      <c r="N2491" s="649">
        <v>-1.0</v>
      </c>
      <c r="O2491" s="649">
        <v>1.0</v>
      </c>
      <c r="P2491" s="649">
        <v>-1.0</v>
      </c>
      <c r="Q2491" s="649">
        <v>-1.0</v>
      </c>
      <c r="R2491" s="649">
        <v>1.0</v>
      </c>
      <c r="S2491" s="649">
        <v>-1.0</v>
      </c>
      <c r="T2491" s="649">
        <v>15.503</v>
      </c>
      <c r="U2491" s="649">
        <v>15.525</v>
      </c>
      <c r="V2491" s="649">
        <v>15.457</v>
      </c>
    </row>
    <row r="2492">
      <c r="A2492" s="649">
        <v>5386.0</v>
      </c>
      <c r="B2492" s="649">
        <v>0.0</v>
      </c>
      <c r="C2492" s="649">
        <v>6.369</v>
      </c>
      <c r="D2492" s="649">
        <v>2.638</v>
      </c>
      <c r="E2492" s="649">
        <v>25.93</v>
      </c>
      <c r="F2492" s="649">
        <v>14.0</v>
      </c>
      <c r="G2492" s="649">
        <v>1.795</v>
      </c>
      <c r="H2492" s="649">
        <v>1.01</v>
      </c>
      <c r="I2492" s="649">
        <v>15.815</v>
      </c>
      <c r="J2492" s="649">
        <v>28.381</v>
      </c>
      <c r="K2492" s="649">
        <v>-0.998</v>
      </c>
      <c r="L2492" s="649">
        <v>-1.0</v>
      </c>
      <c r="M2492" s="649">
        <v>-1.0</v>
      </c>
      <c r="N2492" s="649">
        <v>-1.0</v>
      </c>
      <c r="O2492" s="649">
        <v>1.0</v>
      </c>
      <c r="P2492" s="649">
        <v>-1.0</v>
      </c>
      <c r="Q2492" s="649">
        <v>-1.0</v>
      </c>
      <c r="R2492" s="649">
        <v>1.0</v>
      </c>
      <c r="S2492" s="649">
        <v>-1.0</v>
      </c>
      <c r="T2492" s="649">
        <v>28.487</v>
      </c>
      <c r="U2492" s="649">
        <v>28.543</v>
      </c>
      <c r="V2492" s="649">
        <v>28.382</v>
      </c>
    </row>
    <row r="2493">
      <c r="A2493" s="649">
        <v>5387.0</v>
      </c>
      <c r="B2493" s="649">
        <v>0.0</v>
      </c>
      <c r="C2493" s="649">
        <v>6.369</v>
      </c>
      <c r="D2493" s="649">
        <v>2.638</v>
      </c>
      <c r="E2493" s="649">
        <v>25.93</v>
      </c>
      <c r="F2493" s="649">
        <v>14.0</v>
      </c>
      <c r="G2493" s="649">
        <v>1.816</v>
      </c>
      <c r="H2493" s="649">
        <v>1.01</v>
      </c>
      <c r="I2493" s="649">
        <v>14.819</v>
      </c>
      <c r="J2493" s="649">
        <v>22.289</v>
      </c>
      <c r="K2493" s="649">
        <v>-0.998</v>
      </c>
      <c r="L2493" s="649">
        <v>-1.0</v>
      </c>
      <c r="M2493" s="649">
        <v>-1.0</v>
      </c>
      <c r="N2493" s="649">
        <v>-1.0</v>
      </c>
      <c r="O2493" s="649">
        <v>1.0</v>
      </c>
      <c r="P2493" s="649">
        <v>-1.0</v>
      </c>
      <c r="Q2493" s="649">
        <v>-1.0</v>
      </c>
      <c r="R2493" s="649">
        <v>1.0</v>
      </c>
      <c r="S2493" s="649">
        <v>-1.0</v>
      </c>
      <c r="T2493" s="649">
        <v>22.454</v>
      </c>
      <c r="U2493" s="649">
        <v>22.497</v>
      </c>
      <c r="V2493" s="649">
        <v>22.61</v>
      </c>
    </row>
    <row r="2494">
      <c r="A2494" s="649">
        <v>5388.0</v>
      </c>
      <c r="B2494" s="649">
        <v>0.0</v>
      </c>
      <c r="C2494" s="649">
        <v>6.369</v>
      </c>
      <c r="D2494" s="649">
        <v>2.638</v>
      </c>
      <c r="E2494" s="649">
        <v>25.93</v>
      </c>
      <c r="F2494" s="649">
        <v>14.0</v>
      </c>
      <c r="G2494" s="649">
        <v>1.823</v>
      </c>
      <c r="H2494" s="649">
        <v>1.01</v>
      </c>
      <c r="I2494" s="649">
        <v>15.242</v>
      </c>
      <c r="J2494" s="649">
        <v>26.076</v>
      </c>
      <c r="K2494" s="649">
        <v>-0.998</v>
      </c>
      <c r="L2494" s="649">
        <v>-1.0</v>
      </c>
      <c r="M2494" s="649">
        <v>-1.0</v>
      </c>
      <c r="N2494" s="649">
        <v>-1.0</v>
      </c>
      <c r="O2494" s="649">
        <v>1.0</v>
      </c>
      <c r="P2494" s="649">
        <v>-1.0</v>
      </c>
      <c r="Q2494" s="649">
        <v>-1.0</v>
      </c>
      <c r="R2494" s="649">
        <v>1.0</v>
      </c>
      <c r="S2494" s="649">
        <v>-1.0</v>
      </c>
      <c r="T2494" s="649">
        <v>26.208</v>
      </c>
      <c r="U2494" s="649">
        <v>26.265</v>
      </c>
      <c r="V2494" s="649">
        <v>26.196</v>
      </c>
    </row>
    <row r="2495">
      <c r="A2495" s="649">
        <v>5389.0</v>
      </c>
      <c r="B2495" s="649">
        <v>0.0</v>
      </c>
      <c r="C2495" s="649">
        <v>6.369</v>
      </c>
      <c r="D2495" s="649">
        <v>2.638</v>
      </c>
      <c r="E2495" s="649">
        <v>25.93</v>
      </c>
      <c r="F2495" s="649">
        <v>14.0</v>
      </c>
      <c r="G2495" s="649">
        <v>1.769</v>
      </c>
      <c r="H2495" s="649">
        <v>1.01</v>
      </c>
      <c r="I2495" s="649">
        <v>15.467</v>
      </c>
      <c r="J2495" s="649">
        <v>26.034</v>
      </c>
      <c r="K2495" s="649">
        <v>-0.998</v>
      </c>
      <c r="L2495" s="649">
        <v>-1.0</v>
      </c>
      <c r="M2495" s="649">
        <v>-1.0</v>
      </c>
      <c r="N2495" s="649">
        <v>-1.0</v>
      </c>
      <c r="O2495" s="649">
        <v>1.0</v>
      </c>
      <c r="P2495" s="649">
        <v>-1.0</v>
      </c>
      <c r="Q2495" s="649">
        <v>-1.0</v>
      </c>
      <c r="R2495" s="649">
        <v>1.0</v>
      </c>
      <c r="S2495" s="649">
        <v>-1.0</v>
      </c>
      <c r="T2495" s="649">
        <v>26.157</v>
      </c>
      <c r="U2495" s="649">
        <v>26.214</v>
      </c>
      <c r="V2495" s="649">
        <v>26.125</v>
      </c>
    </row>
    <row r="2496">
      <c r="A2496" s="649">
        <v>5390.0</v>
      </c>
      <c r="B2496" s="649">
        <v>0.0</v>
      </c>
      <c r="C2496" s="649">
        <v>6.369</v>
      </c>
      <c r="D2496" s="649">
        <v>2.638</v>
      </c>
      <c r="E2496" s="649">
        <v>25.93</v>
      </c>
      <c r="F2496" s="649">
        <v>14.0</v>
      </c>
      <c r="G2496" s="649">
        <v>1.824</v>
      </c>
      <c r="H2496" s="649">
        <v>1.01</v>
      </c>
      <c r="I2496" s="649">
        <v>15.428</v>
      </c>
      <c r="J2496" s="649">
        <v>27.158</v>
      </c>
      <c r="K2496" s="649">
        <v>-0.998</v>
      </c>
      <c r="L2496" s="649">
        <v>-1.0</v>
      </c>
      <c r="M2496" s="649">
        <v>-1.0</v>
      </c>
      <c r="N2496" s="649">
        <v>-1.0</v>
      </c>
      <c r="O2496" s="649">
        <v>1.0</v>
      </c>
      <c r="P2496" s="649">
        <v>-1.0</v>
      </c>
      <c r="Q2496" s="649">
        <v>-1.0</v>
      </c>
      <c r="R2496" s="649">
        <v>1.0</v>
      </c>
      <c r="S2496" s="649">
        <v>-1.0</v>
      </c>
      <c r="T2496" s="649">
        <v>27.281</v>
      </c>
      <c r="U2496" s="649">
        <v>27.334</v>
      </c>
      <c r="V2496" s="649">
        <v>27.225</v>
      </c>
    </row>
    <row r="2497">
      <c r="A2497" s="649">
        <v>5391.0</v>
      </c>
      <c r="B2497" s="649">
        <v>0.0</v>
      </c>
      <c r="C2497" s="649">
        <v>6.369</v>
      </c>
      <c r="D2497" s="649">
        <v>2.638</v>
      </c>
      <c r="E2497" s="649">
        <v>25.93</v>
      </c>
      <c r="F2497" s="649">
        <v>14.0</v>
      </c>
      <c r="G2497" s="649">
        <v>2.023</v>
      </c>
      <c r="H2497" s="649">
        <v>1.01</v>
      </c>
      <c r="I2497" s="649">
        <v>15.045</v>
      </c>
      <c r="J2497" s="649">
        <v>22.416</v>
      </c>
      <c r="K2497" s="649">
        <v>-0.998</v>
      </c>
      <c r="L2497" s="649">
        <v>-1.0</v>
      </c>
      <c r="M2497" s="649">
        <v>-1.0</v>
      </c>
      <c r="N2497" s="649">
        <v>-1.0</v>
      </c>
      <c r="O2497" s="649">
        <v>1.0</v>
      </c>
      <c r="P2497" s="649">
        <v>-1.0</v>
      </c>
      <c r="Q2497" s="649">
        <v>-1.0</v>
      </c>
      <c r="R2497" s="649">
        <v>1.0</v>
      </c>
      <c r="S2497" s="649">
        <v>-1.0</v>
      </c>
      <c r="T2497" s="649">
        <v>22.628</v>
      </c>
      <c r="U2497" s="649">
        <v>22.674</v>
      </c>
      <c r="V2497" s="649">
        <v>22.957</v>
      </c>
    </row>
    <row r="2498">
      <c r="A2498" s="649">
        <v>5392.0</v>
      </c>
      <c r="B2498" s="649">
        <v>0.0</v>
      </c>
      <c r="C2498" s="649">
        <v>6.368</v>
      </c>
      <c r="D2498" s="649">
        <v>2.638</v>
      </c>
      <c r="E2498" s="649">
        <v>25.93</v>
      </c>
      <c r="F2498" s="649">
        <v>14.0</v>
      </c>
      <c r="G2498" s="649">
        <v>1.899</v>
      </c>
      <c r="H2498" s="649">
        <v>1.01</v>
      </c>
      <c r="I2498" s="649">
        <v>15.425</v>
      </c>
      <c r="J2498" s="649">
        <v>26.359</v>
      </c>
      <c r="K2498" s="649">
        <v>-0.998</v>
      </c>
      <c r="L2498" s="649">
        <v>-1.0</v>
      </c>
      <c r="M2498" s="649">
        <v>-1.0</v>
      </c>
      <c r="N2498" s="649">
        <v>-1.0</v>
      </c>
      <c r="O2498" s="649">
        <v>1.0</v>
      </c>
      <c r="P2498" s="649">
        <v>-1.0</v>
      </c>
      <c r="Q2498" s="649">
        <v>-1.0</v>
      </c>
      <c r="R2498" s="649">
        <v>1.0</v>
      </c>
      <c r="S2498" s="649">
        <v>-1.0</v>
      </c>
      <c r="T2498" s="649">
        <v>26.515</v>
      </c>
      <c r="U2498" s="649">
        <v>26.567</v>
      </c>
      <c r="V2498" s="649">
        <v>26.554</v>
      </c>
    </row>
    <row r="2499">
      <c r="A2499" s="649">
        <v>5393.0</v>
      </c>
      <c r="B2499" s="649">
        <v>0.0</v>
      </c>
      <c r="C2499" s="649">
        <v>6.369</v>
      </c>
      <c r="D2499" s="649">
        <v>2.638</v>
      </c>
      <c r="E2499" s="649">
        <v>25.93</v>
      </c>
      <c r="F2499" s="649">
        <v>14.0</v>
      </c>
      <c r="G2499" s="649">
        <v>1.777</v>
      </c>
      <c r="H2499" s="649">
        <v>1.01</v>
      </c>
      <c r="I2499" s="649">
        <v>15.112</v>
      </c>
      <c r="J2499" s="649">
        <v>24.972</v>
      </c>
      <c r="K2499" s="649">
        <v>-0.998</v>
      </c>
      <c r="L2499" s="649">
        <v>-1.0</v>
      </c>
      <c r="M2499" s="649">
        <v>-1.0</v>
      </c>
      <c r="N2499" s="649">
        <v>-1.0</v>
      </c>
      <c r="O2499" s="649">
        <v>1.0</v>
      </c>
      <c r="P2499" s="649">
        <v>-1.0</v>
      </c>
      <c r="Q2499" s="649">
        <v>-1.0</v>
      </c>
      <c r="R2499" s="649">
        <v>1.0</v>
      </c>
      <c r="S2499" s="649">
        <v>-1.0</v>
      </c>
      <c r="T2499" s="649">
        <v>25.103</v>
      </c>
      <c r="U2499" s="649">
        <v>25.154</v>
      </c>
      <c r="V2499" s="649">
        <v>25.101</v>
      </c>
    </row>
    <row r="2500">
      <c r="A2500" s="649">
        <v>5394.0</v>
      </c>
      <c r="B2500" s="649">
        <v>0.0</v>
      </c>
      <c r="C2500" s="649">
        <v>6.369</v>
      </c>
      <c r="D2500" s="649">
        <v>2.638</v>
      </c>
      <c r="E2500" s="649">
        <v>25.93</v>
      </c>
      <c r="F2500" s="649">
        <v>14.0</v>
      </c>
      <c r="G2500" s="649">
        <v>1.802</v>
      </c>
      <c r="H2500" s="649">
        <v>1.01</v>
      </c>
      <c r="I2500" s="649">
        <v>7.822</v>
      </c>
      <c r="J2500" s="649">
        <v>13.189</v>
      </c>
      <c r="K2500" s="649">
        <v>-0.998</v>
      </c>
      <c r="L2500" s="649">
        <v>-1.0</v>
      </c>
      <c r="M2500" s="649">
        <v>-1.0</v>
      </c>
      <c r="N2500" s="649">
        <v>-1.0</v>
      </c>
      <c r="O2500" s="649">
        <v>1.0</v>
      </c>
      <c r="P2500" s="649">
        <v>-1.0</v>
      </c>
      <c r="Q2500" s="649">
        <v>-1.0</v>
      </c>
      <c r="R2500" s="649">
        <v>1.0</v>
      </c>
      <c r="S2500" s="649">
        <v>-1.0</v>
      </c>
      <c r="T2500" s="649">
        <v>13.311</v>
      </c>
      <c r="U2500" s="649">
        <v>13.334</v>
      </c>
      <c r="V2500" s="649">
        <v>13.309</v>
      </c>
    </row>
    <row r="2501">
      <c r="A2501" s="649">
        <v>5395.0</v>
      </c>
      <c r="B2501" s="649">
        <v>0.0</v>
      </c>
      <c r="C2501" s="649">
        <v>6.369</v>
      </c>
      <c r="D2501" s="649">
        <v>2.638</v>
      </c>
      <c r="E2501" s="649">
        <v>25.93</v>
      </c>
      <c r="F2501" s="649">
        <v>14.0</v>
      </c>
      <c r="G2501" s="649">
        <v>0.951</v>
      </c>
      <c r="H2501" s="649">
        <v>1.01</v>
      </c>
      <c r="I2501" s="649">
        <v>14.788</v>
      </c>
      <c r="J2501" s="649">
        <v>9.743</v>
      </c>
      <c r="K2501" s="649">
        <v>-0.998</v>
      </c>
      <c r="L2501" s="649">
        <v>-1.0</v>
      </c>
      <c r="M2501" s="649">
        <v>-1.0</v>
      </c>
      <c r="N2501" s="649">
        <v>-1.0</v>
      </c>
      <c r="O2501" s="649">
        <v>3.0</v>
      </c>
      <c r="P2501" s="649">
        <v>-1.0</v>
      </c>
      <c r="Q2501" s="649">
        <v>-1.0</v>
      </c>
      <c r="R2501" s="649">
        <v>1.0</v>
      </c>
      <c r="S2501" s="649">
        <v>-1.0</v>
      </c>
      <c r="T2501" s="649">
        <v>9.852</v>
      </c>
      <c r="U2501" s="649">
        <v>9.873</v>
      </c>
      <c r="V2501" s="649">
        <v>10.043</v>
      </c>
    </row>
    <row r="2502">
      <c r="A2502" s="649">
        <v>5396.0</v>
      </c>
      <c r="B2502" s="649">
        <v>0.0</v>
      </c>
      <c r="C2502" s="649">
        <v>6.368</v>
      </c>
      <c r="D2502" s="649">
        <v>2.638</v>
      </c>
      <c r="E2502" s="649">
        <v>25.93</v>
      </c>
      <c r="F2502" s="649">
        <v>14.0</v>
      </c>
      <c r="G2502" s="649">
        <v>2.119</v>
      </c>
      <c r="H2502" s="649">
        <v>26.98</v>
      </c>
      <c r="I2502" s="649">
        <v>14.997</v>
      </c>
      <c r="J2502" s="649">
        <v>24.976</v>
      </c>
      <c r="K2502" s="649">
        <v>-0.998</v>
      </c>
      <c r="L2502" s="649">
        <v>-1.0</v>
      </c>
      <c r="M2502" s="649">
        <v>-1.0</v>
      </c>
      <c r="N2502" s="649">
        <v>-1.0</v>
      </c>
      <c r="O2502" s="649">
        <v>1.0</v>
      </c>
      <c r="P2502" s="649">
        <v>-1.0</v>
      </c>
      <c r="Q2502" s="649">
        <v>-1.0</v>
      </c>
      <c r="R2502" s="649">
        <v>1.0</v>
      </c>
      <c r="S2502" s="649">
        <v>-1.0</v>
      </c>
      <c r="T2502" s="649">
        <v>25.196</v>
      </c>
      <c r="U2502" s="649">
        <v>25.245</v>
      </c>
      <c r="V2502" s="649">
        <v>25.443</v>
      </c>
    </row>
    <row r="2503">
      <c r="A2503" s="649">
        <v>5397.0</v>
      </c>
      <c r="B2503" s="649">
        <v>0.0</v>
      </c>
      <c r="C2503" s="649">
        <v>6.369</v>
      </c>
      <c r="D2503" s="649">
        <v>2.638</v>
      </c>
      <c r="E2503" s="649">
        <v>25.93</v>
      </c>
      <c r="F2503" s="649">
        <v>14.0</v>
      </c>
      <c r="G2503" s="649">
        <v>1.758</v>
      </c>
      <c r="H2503" s="649">
        <v>2.01</v>
      </c>
      <c r="I2503" s="649">
        <v>7.673</v>
      </c>
      <c r="J2503" s="649">
        <v>11.279</v>
      </c>
      <c r="K2503" s="649">
        <v>-0.998</v>
      </c>
      <c r="L2503" s="649">
        <v>-1.0</v>
      </c>
      <c r="M2503" s="649">
        <v>-1.0</v>
      </c>
      <c r="N2503" s="649">
        <v>-1.0</v>
      </c>
      <c r="O2503" s="649">
        <v>1.0</v>
      </c>
      <c r="P2503" s="649">
        <v>-1.0</v>
      </c>
      <c r="Q2503" s="649">
        <v>-1.0</v>
      </c>
      <c r="R2503" s="649">
        <v>1.0</v>
      </c>
      <c r="S2503" s="649">
        <v>-1.0</v>
      </c>
      <c r="T2503" s="649">
        <v>11.432</v>
      </c>
      <c r="U2503" s="649">
        <v>11.45</v>
      </c>
      <c r="V2503" s="649">
        <v>11.58</v>
      </c>
    </row>
    <row r="2504">
      <c r="A2504" s="649">
        <v>5398.0</v>
      </c>
      <c r="B2504" s="649">
        <v>0.0</v>
      </c>
      <c r="C2504" s="649">
        <v>6.369</v>
      </c>
      <c r="D2504" s="649">
        <v>2.638</v>
      </c>
      <c r="E2504" s="649">
        <v>25.93</v>
      </c>
      <c r="F2504" s="649">
        <v>14.0</v>
      </c>
      <c r="G2504" s="649">
        <v>1.844</v>
      </c>
      <c r="H2504" s="649">
        <v>2.01</v>
      </c>
      <c r="I2504" s="649">
        <v>7.907</v>
      </c>
      <c r="J2504" s="649">
        <v>14.279</v>
      </c>
      <c r="K2504" s="649">
        <v>-0.998</v>
      </c>
      <c r="L2504" s="649">
        <v>-1.0</v>
      </c>
      <c r="M2504" s="649">
        <v>-1.0</v>
      </c>
      <c r="N2504" s="649">
        <v>-1.0</v>
      </c>
      <c r="O2504" s="649">
        <v>1.0</v>
      </c>
      <c r="P2504" s="649">
        <v>-1.0</v>
      </c>
      <c r="Q2504" s="649">
        <v>-1.0</v>
      </c>
      <c r="R2504" s="649">
        <v>1.0</v>
      </c>
      <c r="S2504" s="649">
        <v>-1.0</v>
      </c>
      <c r="T2504" s="649">
        <v>14.373</v>
      </c>
      <c r="U2504" s="649">
        <v>14.406</v>
      </c>
      <c r="V2504" s="649">
        <v>14.319</v>
      </c>
    </row>
    <row r="2505">
      <c r="A2505" s="649">
        <v>5399.0</v>
      </c>
      <c r="B2505" s="649">
        <v>0.0</v>
      </c>
      <c r="C2505" s="649">
        <v>6.369</v>
      </c>
      <c r="D2505" s="649">
        <v>2.638</v>
      </c>
      <c r="E2505" s="649">
        <v>25.93</v>
      </c>
      <c r="F2505" s="649">
        <v>14.0</v>
      </c>
      <c r="G2505" s="649">
        <v>1.833</v>
      </c>
      <c r="H2505" s="649">
        <v>2.01</v>
      </c>
      <c r="I2505" s="649">
        <v>7.855</v>
      </c>
      <c r="J2505" s="649">
        <v>13.417</v>
      </c>
      <c r="K2505" s="649">
        <v>-0.998</v>
      </c>
      <c r="L2505" s="649">
        <v>-1.0</v>
      </c>
      <c r="M2505" s="649">
        <v>-1.0</v>
      </c>
      <c r="N2505" s="649">
        <v>-1.0</v>
      </c>
      <c r="O2505" s="649">
        <v>1.0</v>
      </c>
      <c r="P2505" s="649">
        <v>-1.0</v>
      </c>
      <c r="Q2505" s="649">
        <v>-1.0</v>
      </c>
      <c r="R2505" s="649">
        <v>1.0</v>
      </c>
      <c r="S2505" s="649">
        <v>-1.0</v>
      </c>
      <c r="T2505" s="649">
        <v>13.539</v>
      </c>
      <c r="U2505" s="649">
        <v>13.568</v>
      </c>
      <c r="V2505" s="649">
        <v>13.551</v>
      </c>
    </row>
    <row r="2506">
      <c r="A2506" s="649">
        <v>5400.0</v>
      </c>
      <c r="B2506" s="649">
        <v>0.0</v>
      </c>
      <c r="C2506" s="649">
        <v>6.369</v>
      </c>
      <c r="D2506" s="649">
        <v>2.638</v>
      </c>
      <c r="E2506" s="649">
        <v>25.93</v>
      </c>
      <c r="F2506" s="649">
        <v>14.0</v>
      </c>
      <c r="G2506" s="649">
        <v>2.017</v>
      </c>
      <c r="H2506" s="649">
        <v>2.01</v>
      </c>
      <c r="I2506" s="649">
        <v>7.871</v>
      </c>
      <c r="J2506" s="649">
        <v>15.248</v>
      </c>
      <c r="K2506" s="649">
        <v>-0.998</v>
      </c>
      <c r="L2506" s="649">
        <v>-1.0</v>
      </c>
      <c r="M2506" s="649">
        <v>-1.0</v>
      </c>
      <c r="N2506" s="649">
        <v>-1.0</v>
      </c>
      <c r="O2506" s="649">
        <v>1.0</v>
      </c>
      <c r="P2506" s="649">
        <v>-1.0</v>
      </c>
      <c r="Q2506" s="649">
        <v>-1.0</v>
      </c>
      <c r="R2506" s="649">
        <v>1.0</v>
      </c>
      <c r="S2506" s="649">
        <v>-1.0</v>
      </c>
      <c r="T2506" s="649">
        <v>15.362</v>
      </c>
      <c r="U2506" s="649">
        <v>15.391</v>
      </c>
      <c r="V2506" s="649">
        <v>15.332</v>
      </c>
    </row>
    <row r="2507">
      <c r="A2507" s="649">
        <v>5401.0</v>
      </c>
      <c r="B2507" s="649">
        <v>0.0</v>
      </c>
      <c r="C2507" s="649">
        <v>6.369</v>
      </c>
      <c r="D2507" s="649">
        <v>2.638</v>
      </c>
      <c r="E2507" s="649">
        <v>25.93</v>
      </c>
      <c r="F2507" s="649">
        <v>14.0</v>
      </c>
      <c r="G2507" s="649">
        <v>1.869</v>
      </c>
      <c r="H2507" s="649">
        <v>2.01</v>
      </c>
      <c r="I2507" s="649">
        <v>7.881</v>
      </c>
      <c r="J2507" s="649">
        <v>14.194</v>
      </c>
      <c r="K2507" s="649">
        <v>-0.998</v>
      </c>
      <c r="L2507" s="649">
        <v>-1.0</v>
      </c>
      <c r="M2507" s="649">
        <v>-1.0</v>
      </c>
      <c r="N2507" s="649">
        <v>-1.0</v>
      </c>
      <c r="O2507" s="649">
        <v>1.0</v>
      </c>
      <c r="P2507" s="649">
        <v>-1.0</v>
      </c>
      <c r="Q2507" s="649">
        <v>-1.0</v>
      </c>
      <c r="R2507" s="649">
        <v>1.0</v>
      </c>
      <c r="S2507" s="649">
        <v>-1.0</v>
      </c>
      <c r="T2507" s="649">
        <v>14.299</v>
      </c>
      <c r="U2507" s="649">
        <v>14.328</v>
      </c>
      <c r="V2507" s="649">
        <v>14.267</v>
      </c>
    </row>
    <row r="2508">
      <c r="A2508" s="649">
        <v>5402.0</v>
      </c>
      <c r="B2508" s="649">
        <v>0.0</v>
      </c>
      <c r="C2508" s="649">
        <v>6.369</v>
      </c>
      <c r="D2508" s="649">
        <v>2.638</v>
      </c>
      <c r="E2508" s="649">
        <v>25.93</v>
      </c>
      <c r="F2508" s="649">
        <v>14.0</v>
      </c>
      <c r="G2508" s="649">
        <v>1.803</v>
      </c>
      <c r="H2508" s="649">
        <v>2.01</v>
      </c>
      <c r="I2508" s="649">
        <v>7.952</v>
      </c>
      <c r="J2508" s="649">
        <v>14.186</v>
      </c>
      <c r="K2508" s="649">
        <v>-0.998</v>
      </c>
      <c r="L2508" s="649">
        <v>-1.0</v>
      </c>
      <c r="M2508" s="649">
        <v>-1.0</v>
      </c>
      <c r="N2508" s="649">
        <v>-1.0</v>
      </c>
      <c r="O2508" s="649">
        <v>1.0</v>
      </c>
      <c r="P2508" s="649">
        <v>-1.0</v>
      </c>
      <c r="Q2508" s="649">
        <v>-1.0</v>
      </c>
      <c r="R2508" s="649">
        <v>1.0</v>
      </c>
      <c r="S2508" s="649">
        <v>-1.0</v>
      </c>
      <c r="T2508" s="649">
        <v>14.276</v>
      </c>
      <c r="U2508" s="649">
        <v>14.304</v>
      </c>
      <c r="V2508" s="649">
        <v>14.206</v>
      </c>
    </row>
    <row r="2509">
      <c r="A2509" s="649">
        <v>5403.0</v>
      </c>
      <c r="B2509" s="649">
        <v>0.0</v>
      </c>
      <c r="C2509" s="649">
        <v>6.369</v>
      </c>
      <c r="D2509" s="649">
        <v>2.638</v>
      </c>
      <c r="E2509" s="649">
        <v>25.93</v>
      </c>
      <c r="F2509" s="649">
        <v>14.0</v>
      </c>
      <c r="G2509" s="649">
        <v>1.842</v>
      </c>
      <c r="H2509" s="649">
        <v>2.01</v>
      </c>
      <c r="I2509" s="649">
        <v>7.776</v>
      </c>
      <c r="J2509" s="649">
        <v>10.041</v>
      </c>
      <c r="K2509" s="649">
        <v>-0.998</v>
      </c>
      <c r="L2509" s="649">
        <v>-1.0</v>
      </c>
      <c r="M2509" s="649">
        <v>-1.0</v>
      </c>
      <c r="N2509" s="649">
        <v>-1.0</v>
      </c>
      <c r="O2509" s="649">
        <v>1.0</v>
      </c>
      <c r="P2509" s="649">
        <v>-1.0</v>
      </c>
      <c r="Q2509" s="649">
        <v>-1.0</v>
      </c>
      <c r="R2509" s="649">
        <v>1.0</v>
      </c>
      <c r="S2509" s="649">
        <v>-1.0</v>
      </c>
      <c r="T2509" s="649">
        <v>10.232</v>
      </c>
      <c r="U2509" s="649">
        <v>10.251</v>
      </c>
      <c r="V2509" s="649">
        <v>10.595</v>
      </c>
    </row>
    <row r="2510">
      <c r="A2510" s="649">
        <v>5407.0</v>
      </c>
      <c r="B2510" s="649">
        <v>0.0</v>
      </c>
      <c r="C2510" s="649">
        <v>6.369</v>
      </c>
      <c r="D2510" s="649">
        <v>2.638</v>
      </c>
      <c r="E2510" s="649">
        <v>25.93</v>
      </c>
      <c r="F2510" s="649">
        <v>14.0</v>
      </c>
      <c r="G2510" s="649">
        <v>1.878</v>
      </c>
      <c r="H2510" s="649">
        <v>2.01</v>
      </c>
      <c r="I2510" s="649">
        <v>7.783</v>
      </c>
      <c r="J2510" s="649">
        <v>13.275</v>
      </c>
      <c r="K2510" s="649">
        <v>-0.998</v>
      </c>
      <c r="L2510" s="649">
        <v>-1.0</v>
      </c>
      <c r="M2510" s="649">
        <v>-1.0</v>
      </c>
      <c r="N2510" s="649">
        <v>-1.0</v>
      </c>
      <c r="O2510" s="649">
        <v>1.0</v>
      </c>
      <c r="P2510" s="649">
        <v>-1.0</v>
      </c>
      <c r="Q2510" s="649">
        <v>-1.0</v>
      </c>
      <c r="R2510" s="649">
        <v>1.0</v>
      </c>
      <c r="S2510" s="649">
        <v>-1.0</v>
      </c>
      <c r="T2510" s="649">
        <v>13.391</v>
      </c>
      <c r="U2510" s="649">
        <v>13.414</v>
      </c>
      <c r="V2510" s="649">
        <v>13.451</v>
      </c>
    </row>
    <row r="2511">
      <c r="A2511" s="649">
        <v>5408.0</v>
      </c>
      <c r="B2511" s="649">
        <v>0.0</v>
      </c>
      <c r="C2511" s="649">
        <v>6.368</v>
      </c>
      <c r="D2511" s="649">
        <v>2.638</v>
      </c>
      <c r="E2511" s="649">
        <v>25.93</v>
      </c>
      <c r="F2511" s="649">
        <v>14.0</v>
      </c>
      <c r="G2511" s="649">
        <v>1.778</v>
      </c>
      <c r="H2511" s="649">
        <v>2.01</v>
      </c>
      <c r="I2511" s="649">
        <v>7.819</v>
      </c>
      <c r="J2511" s="649">
        <v>12.605</v>
      </c>
      <c r="K2511" s="649">
        <v>-0.998</v>
      </c>
      <c r="L2511" s="649">
        <v>-1.0</v>
      </c>
      <c r="M2511" s="649">
        <v>-1.0</v>
      </c>
      <c r="N2511" s="649">
        <v>-1.0</v>
      </c>
      <c r="O2511" s="649">
        <v>1.0</v>
      </c>
      <c r="P2511" s="649">
        <v>-1.0</v>
      </c>
      <c r="Q2511" s="649">
        <v>-1.0</v>
      </c>
      <c r="R2511" s="649">
        <v>1.0</v>
      </c>
      <c r="S2511" s="649">
        <v>-1.0</v>
      </c>
      <c r="T2511" s="649">
        <v>12.721</v>
      </c>
      <c r="U2511" s="649">
        <v>12.743</v>
      </c>
      <c r="V2511" s="649">
        <v>12.776</v>
      </c>
    </row>
    <row r="2512">
      <c r="A2512" s="649">
        <v>5409.0</v>
      </c>
      <c r="B2512" s="649">
        <v>0.0</v>
      </c>
      <c r="C2512" s="649">
        <v>6.368</v>
      </c>
      <c r="D2512" s="649">
        <v>2.638</v>
      </c>
      <c r="E2512" s="649">
        <v>25.93</v>
      </c>
      <c r="F2512" s="649">
        <v>14.0</v>
      </c>
      <c r="G2512" s="649">
        <v>1.782</v>
      </c>
      <c r="H2512" s="649">
        <v>2.01</v>
      </c>
      <c r="I2512" s="649">
        <v>7.959</v>
      </c>
      <c r="J2512" s="649">
        <v>13.895</v>
      </c>
      <c r="K2512" s="649">
        <v>-0.998</v>
      </c>
      <c r="L2512" s="649">
        <v>-1.0</v>
      </c>
      <c r="M2512" s="649">
        <v>-1.0</v>
      </c>
      <c r="N2512" s="649">
        <v>-1.0</v>
      </c>
      <c r="O2512" s="649">
        <v>1.0</v>
      </c>
      <c r="P2512" s="649">
        <v>-1.0</v>
      </c>
      <c r="Q2512" s="649">
        <v>-1.0</v>
      </c>
      <c r="R2512" s="649">
        <v>1.0</v>
      </c>
      <c r="S2512" s="649">
        <v>-1.0</v>
      </c>
      <c r="T2512" s="649">
        <v>13.986</v>
      </c>
      <c r="U2512" s="649">
        <v>14.011</v>
      </c>
      <c r="V2512" s="649">
        <v>13.933</v>
      </c>
    </row>
    <row r="2513">
      <c r="A2513" s="649">
        <v>5410.0</v>
      </c>
      <c r="B2513" s="649">
        <v>0.0</v>
      </c>
      <c r="C2513" s="649">
        <v>6.368</v>
      </c>
      <c r="D2513" s="649">
        <v>2.638</v>
      </c>
      <c r="E2513" s="649">
        <v>25.93</v>
      </c>
      <c r="F2513" s="649">
        <v>14.0</v>
      </c>
      <c r="G2513" s="649">
        <v>1.785</v>
      </c>
      <c r="H2513" s="649">
        <v>2.01</v>
      </c>
      <c r="I2513" s="649">
        <v>7.934</v>
      </c>
      <c r="J2513" s="649">
        <v>13.682</v>
      </c>
      <c r="K2513" s="649">
        <v>-0.998</v>
      </c>
      <c r="L2513" s="649">
        <v>-1.0</v>
      </c>
      <c r="M2513" s="649">
        <v>-1.0</v>
      </c>
      <c r="N2513" s="649">
        <v>-1.0</v>
      </c>
      <c r="O2513" s="649">
        <v>1.0</v>
      </c>
      <c r="P2513" s="649">
        <v>-1.0</v>
      </c>
      <c r="Q2513" s="649">
        <v>-1.0</v>
      </c>
      <c r="R2513" s="649">
        <v>1.0</v>
      </c>
      <c r="S2513" s="649">
        <v>-1.0</v>
      </c>
      <c r="T2513" s="649">
        <v>13.777</v>
      </c>
      <c r="U2513" s="649">
        <v>13.802</v>
      </c>
      <c r="V2513" s="649">
        <v>13.745</v>
      </c>
    </row>
    <row r="2514">
      <c r="A2514" s="649">
        <v>5411.0</v>
      </c>
      <c r="B2514" s="649">
        <v>0.0</v>
      </c>
      <c r="C2514" s="649">
        <v>6.368</v>
      </c>
      <c r="D2514" s="649">
        <v>2.638</v>
      </c>
      <c r="E2514" s="649">
        <v>25.93</v>
      </c>
      <c r="F2514" s="649">
        <v>14.0</v>
      </c>
      <c r="G2514" s="649">
        <v>1.765</v>
      </c>
      <c r="H2514" s="649">
        <v>2.01</v>
      </c>
      <c r="I2514" s="649">
        <v>7.99</v>
      </c>
      <c r="J2514" s="649">
        <v>13.918</v>
      </c>
      <c r="K2514" s="649">
        <v>-0.998</v>
      </c>
      <c r="L2514" s="649">
        <v>-1.0</v>
      </c>
      <c r="M2514" s="649">
        <v>-1.0</v>
      </c>
      <c r="N2514" s="649">
        <v>-1.0</v>
      </c>
      <c r="O2514" s="649">
        <v>1.0</v>
      </c>
      <c r="P2514" s="649">
        <v>-1.0</v>
      </c>
      <c r="Q2514" s="649">
        <v>-1.0</v>
      </c>
      <c r="R2514" s="649">
        <v>1.0</v>
      </c>
      <c r="S2514" s="649">
        <v>-1.0</v>
      </c>
      <c r="T2514" s="649">
        <v>14.003</v>
      </c>
      <c r="U2514" s="649">
        <v>14.03</v>
      </c>
      <c r="V2514" s="649">
        <v>13.943</v>
      </c>
    </row>
    <row r="2515">
      <c r="A2515" s="649">
        <v>5412.0</v>
      </c>
      <c r="B2515" s="649">
        <v>0.0</v>
      </c>
      <c r="C2515" s="649">
        <v>6.368</v>
      </c>
      <c r="D2515" s="649">
        <v>2.638</v>
      </c>
      <c r="E2515" s="649">
        <v>25.93</v>
      </c>
      <c r="F2515" s="649">
        <v>14.0</v>
      </c>
      <c r="G2515" s="649">
        <v>1.938</v>
      </c>
      <c r="H2515" s="649">
        <v>2.01</v>
      </c>
      <c r="I2515" s="649">
        <v>7.947</v>
      </c>
      <c r="J2515" s="649">
        <v>13.274</v>
      </c>
      <c r="K2515" s="649">
        <v>-0.998</v>
      </c>
      <c r="L2515" s="649">
        <v>-1.0</v>
      </c>
      <c r="M2515" s="649">
        <v>-1.0</v>
      </c>
      <c r="N2515" s="649">
        <v>-1.0</v>
      </c>
      <c r="O2515" s="649">
        <v>1.0</v>
      </c>
      <c r="P2515" s="649">
        <v>-1.0</v>
      </c>
      <c r="Q2515" s="649">
        <v>-1.0</v>
      </c>
      <c r="R2515" s="649">
        <v>1.0</v>
      </c>
      <c r="S2515" s="649">
        <v>-1.0</v>
      </c>
      <c r="T2515" s="649">
        <v>13.421</v>
      </c>
      <c r="U2515" s="649">
        <v>13.445</v>
      </c>
      <c r="V2515" s="649">
        <v>13.546</v>
      </c>
    </row>
    <row r="2516">
      <c r="A2516" s="649">
        <v>5413.0</v>
      </c>
      <c r="B2516" s="649">
        <v>0.0</v>
      </c>
      <c r="C2516" s="649">
        <v>6.368</v>
      </c>
      <c r="D2516" s="649">
        <v>2.638</v>
      </c>
      <c r="E2516" s="649">
        <v>25.93</v>
      </c>
      <c r="F2516" s="649">
        <v>14.0</v>
      </c>
      <c r="G2516" s="649">
        <v>1.747</v>
      </c>
      <c r="H2516" s="649">
        <v>2.01</v>
      </c>
      <c r="I2516" s="649">
        <v>7.877</v>
      </c>
      <c r="J2516" s="649">
        <v>12.482</v>
      </c>
      <c r="K2516" s="649">
        <v>-0.998</v>
      </c>
      <c r="L2516" s="649">
        <v>-1.0</v>
      </c>
      <c r="M2516" s="649">
        <v>-1.0</v>
      </c>
      <c r="N2516" s="649">
        <v>-1.0</v>
      </c>
      <c r="O2516" s="649">
        <v>1.0</v>
      </c>
      <c r="P2516" s="649">
        <v>-1.0</v>
      </c>
      <c r="Q2516" s="649">
        <v>-1.0</v>
      </c>
      <c r="R2516" s="649">
        <v>1.0</v>
      </c>
      <c r="S2516" s="649">
        <v>-1.0</v>
      </c>
      <c r="T2516" s="649">
        <v>12.599</v>
      </c>
      <c r="U2516" s="649">
        <v>12.619</v>
      </c>
      <c r="V2516" s="649">
        <v>12.649</v>
      </c>
    </row>
    <row r="2517">
      <c r="A2517" s="649">
        <v>5414.0</v>
      </c>
      <c r="B2517" s="649">
        <v>0.0</v>
      </c>
      <c r="C2517" s="649">
        <v>6.368</v>
      </c>
      <c r="D2517" s="649">
        <v>2.638</v>
      </c>
      <c r="E2517" s="649">
        <v>25.93</v>
      </c>
      <c r="F2517" s="649">
        <v>14.0</v>
      </c>
      <c r="G2517" s="649">
        <v>2.001</v>
      </c>
      <c r="H2517" s="649">
        <v>2.01</v>
      </c>
      <c r="I2517" s="649">
        <v>7.804</v>
      </c>
      <c r="J2517" s="649">
        <v>13.151</v>
      </c>
      <c r="K2517" s="649">
        <v>-0.998</v>
      </c>
      <c r="L2517" s="649">
        <v>-1.0</v>
      </c>
      <c r="M2517" s="649">
        <v>-1.0</v>
      </c>
      <c r="N2517" s="649">
        <v>-1.0</v>
      </c>
      <c r="O2517" s="649">
        <v>1.0</v>
      </c>
      <c r="P2517" s="649">
        <v>-1.0</v>
      </c>
      <c r="Q2517" s="649">
        <v>-1.0</v>
      </c>
      <c r="R2517" s="649">
        <v>1.0</v>
      </c>
      <c r="S2517" s="649">
        <v>-1.0</v>
      </c>
      <c r="T2517" s="649">
        <v>13.305</v>
      </c>
      <c r="U2517" s="649">
        <v>13.328</v>
      </c>
      <c r="V2517" s="649">
        <v>13.473</v>
      </c>
    </row>
    <row r="2518">
      <c r="A2518" s="649">
        <v>5415.0</v>
      </c>
      <c r="B2518" s="649">
        <v>0.0</v>
      </c>
      <c r="C2518" s="649">
        <v>6.368</v>
      </c>
      <c r="D2518" s="649">
        <v>2.638</v>
      </c>
      <c r="E2518" s="649">
        <v>25.93</v>
      </c>
      <c r="F2518" s="649">
        <v>14.0</v>
      </c>
      <c r="G2518" s="649">
        <v>1.759</v>
      </c>
      <c r="H2518" s="649">
        <v>2.01</v>
      </c>
      <c r="I2518" s="649">
        <v>7.97</v>
      </c>
      <c r="J2518" s="649">
        <v>13.841</v>
      </c>
      <c r="K2518" s="649">
        <v>-0.998</v>
      </c>
      <c r="L2518" s="649">
        <v>-1.0</v>
      </c>
      <c r="M2518" s="649">
        <v>-1.0</v>
      </c>
      <c r="N2518" s="649">
        <v>-1.0</v>
      </c>
      <c r="O2518" s="649">
        <v>1.0</v>
      </c>
      <c r="P2518" s="649">
        <v>-1.0</v>
      </c>
      <c r="Q2518" s="649">
        <v>-1.0</v>
      </c>
      <c r="R2518" s="649">
        <v>1.0</v>
      </c>
      <c r="S2518" s="649">
        <v>-1.0</v>
      </c>
      <c r="T2518" s="649">
        <v>13.919</v>
      </c>
      <c r="U2518" s="649">
        <v>13.95</v>
      </c>
      <c r="V2518" s="649">
        <v>13.863</v>
      </c>
    </row>
    <row r="2519">
      <c r="A2519" s="649">
        <v>5416.0</v>
      </c>
      <c r="B2519" s="649">
        <v>0.0</v>
      </c>
      <c r="C2519" s="649">
        <v>6.368</v>
      </c>
      <c r="D2519" s="649">
        <v>2.638</v>
      </c>
      <c r="E2519" s="649">
        <v>25.93</v>
      </c>
      <c r="F2519" s="649">
        <v>14.0</v>
      </c>
      <c r="G2519" s="649">
        <v>1.184</v>
      </c>
      <c r="H2519" s="649">
        <v>2.01</v>
      </c>
      <c r="I2519" s="649">
        <v>6.028</v>
      </c>
      <c r="J2519" s="649">
        <v>7.135</v>
      </c>
      <c r="K2519" s="649">
        <v>-0.998</v>
      </c>
      <c r="L2519" s="649">
        <v>-1.0</v>
      </c>
      <c r="M2519" s="649">
        <v>-1.0</v>
      </c>
      <c r="N2519" s="649">
        <v>-1.0</v>
      </c>
      <c r="O2519" s="649">
        <v>1.0</v>
      </c>
      <c r="P2519" s="649">
        <v>-1.0</v>
      </c>
      <c r="Q2519" s="649">
        <v>-1.0</v>
      </c>
      <c r="R2519" s="649">
        <v>1.0</v>
      </c>
      <c r="S2519" s="649">
        <v>-1.0</v>
      </c>
      <c r="T2519" s="649">
        <v>7.18</v>
      </c>
      <c r="U2519" s="649">
        <v>7.195</v>
      </c>
      <c r="V2519" s="649">
        <v>7.135</v>
      </c>
    </row>
    <row r="2520">
      <c r="A2520" s="649">
        <v>5417.0</v>
      </c>
      <c r="B2520" s="649">
        <v>0.0</v>
      </c>
      <c r="C2520" s="649">
        <v>6.368</v>
      </c>
      <c r="D2520" s="649">
        <v>2.638</v>
      </c>
      <c r="E2520" s="649">
        <v>25.93</v>
      </c>
      <c r="F2520" s="649">
        <v>14.0</v>
      </c>
      <c r="G2520" s="649">
        <v>1.533</v>
      </c>
      <c r="H2520" s="649">
        <v>2.01</v>
      </c>
      <c r="I2520" s="649">
        <v>4.07</v>
      </c>
      <c r="J2520" s="649">
        <v>3.55</v>
      </c>
      <c r="K2520" s="649">
        <v>-0.998</v>
      </c>
      <c r="L2520" s="649">
        <v>-1.0</v>
      </c>
      <c r="M2520" s="649">
        <v>-1.0</v>
      </c>
      <c r="N2520" s="649">
        <v>-1.0</v>
      </c>
      <c r="O2520" s="649">
        <v>1.0</v>
      </c>
      <c r="P2520" s="649">
        <v>-1.0</v>
      </c>
      <c r="Q2520" s="649">
        <v>-1.0</v>
      </c>
      <c r="R2520" s="649">
        <v>1.0</v>
      </c>
      <c r="S2520" s="649">
        <v>-1.0</v>
      </c>
      <c r="T2520" s="649">
        <v>3.728</v>
      </c>
      <c r="U2520" s="649">
        <v>3.734</v>
      </c>
      <c r="V2520" s="649">
        <v>4.215</v>
      </c>
    </row>
    <row r="2521">
      <c r="A2521" s="649">
        <v>5421.0</v>
      </c>
      <c r="B2521" s="649">
        <v>0.0</v>
      </c>
      <c r="C2521" s="649">
        <v>6.368</v>
      </c>
      <c r="D2521" s="649">
        <v>2.638</v>
      </c>
      <c r="E2521" s="649">
        <v>25.93</v>
      </c>
      <c r="F2521" s="649">
        <v>14.0</v>
      </c>
      <c r="G2521" s="649">
        <v>1.28</v>
      </c>
      <c r="H2521" s="649">
        <v>2.01</v>
      </c>
      <c r="I2521" s="649">
        <v>6.026</v>
      </c>
      <c r="J2521" s="649">
        <v>7.449</v>
      </c>
      <c r="K2521" s="649">
        <v>-0.998</v>
      </c>
      <c r="L2521" s="649">
        <v>-1.0</v>
      </c>
      <c r="M2521" s="649">
        <v>-1.0</v>
      </c>
      <c r="N2521" s="649">
        <v>-1.0</v>
      </c>
      <c r="O2521" s="649">
        <v>1.0</v>
      </c>
      <c r="P2521" s="649">
        <v>-1.0</v>
      </c>
      <c r="Q2521" s="649">
        <v>-1.0</v>
      </c>
      <c r="R2521" s="649">
        <v>1.0</v>
      </c>
      <c r="S2521" s="649">
        <v>-1.0</v>
      </c>
      <c r="T2521" s="649">
        <v>7.516</v>
      </c>
      <c r="U2521" s="649">
        <v>7.525</v>
      </c>
      <c r="V2521" s="649">
        <v>7.494</v>
      </c>
    </row>
    <row r="2522">
      <c r="A2522" s="649">
        <v>5422.0</v>
      </c>
      <c r="B2522" s="649">
        <v>0.0</v>
      </c>
      <c r="C2522" s="649">
        <v>6.368</v>
      </c>
      <c r="D2522" s="649">
        <v>2.638</v>
      </c>
      <c r="E2522" s="649">
        <v>25.93</v>
      </c>
      <c r="F2522" s="649">
        <v>14.0</v>
      </c>
      <c r="G2522" s="649">
        <v>1.447</v>
      </c>
      <c r="H2522" s="649">
        <v>2.01</v>
      </c>
      <c r="I2522" s="649">
        <v>5.835</v>
      </c>
      <c r="J2522" s="649">
        <v>7.961</v>
      </c>
      <c r="K2522" s="649">
        <v>-0.998</v>
      </c>
      <c r="L2522" s="649">
        <v>-1.0</v>
      </c>
      <c r="M2522" s="649">
        <v>-1.0</v>
      </c>
      <c r="N2522" s="649">
        <v>-1.0</v>
      </c>
      <c r="O2522" s="649">
        <v>1.0</v>
      </c>
      <c r="P2522" s="649">
        <v>-1.0</v>
      </c>
      <c r="Q2522" s="649">
        <v>-1.0</v>
      </c>
      <c r="R2522" s="649">
        <v>1.0</v>
      </c>
      <c r="S2522" s="649">
        <v>-1.0</v>
      </c>
      <c r="T2522" s="649">
        <v>8.045</v>
      </c>
      <c r="U2522" s="649">
        <v>8.052</v>
      </c>
      <c r="V2522" s="649">
        <v>8.044</v>
      </c>
    </row>
    <row r="2523">
      <c r="A2523" s="649">
        <v>5424.0</v>
      </c>
      <c r="B2523" s="649">
        <v>0.0</v>
      </c>
      <c r="C2523" s="649">
        <v>6.368</v>
      </c>
      <c r="D2523" s="649">
        <v>2.638</v>
      </c>
      <c r="E2523" s="649">
        <v>25.93</v>
      </c>
      <c r="F2523" s="649">
        <v>14.41</v>
      </c>
      <c r="G2523" s="649">
        <v>0.56</v>
      </c>
      <c r="H2523" s="649">
        <v>2.01</v>
      </c>
      <c r="I2523" s="649">
        <v>14.223</v>
      </c>
      <c r="J2523" s="649">
        <v>4.827</v>
      </c>
      <c r="K2523" s="649">
        <v>-0.998</v>
      </c>
      <c r="L2523" s="649">
        <v>-1.0</v>
      </c>
      <c r="M2523" s="649">
        <v>-1.0</v>
      </c>
      <c r="N2523" s="649">
        <v>-1.0</v>
      </c>
      <c r="O2523" s="649">
        <v>1.0</v>
      </c>
      <c r="P2523" s="649">
        <v>-1.0</v>
      </c>
      <c r="Q2523" s="649">
        <v>-1.0</v>
      </c>
      <c r="R2523" s="649">
        <v>1.0</v>
      </c>
      <c r="S2523" s="649">
        <v>-1.0</v>
      </c>
      <c r="T2523" s="649">
        <v>4.911</v>
      </c>
      <c r="U2523" s="649">
        <v>4.91</v>
      </c>
      <c r="V2523" s="649">
        <v>5.045</v>
      </c>
    </row>
    <row r="2524">
      <c r="A2524" s="649">
        <v>5425.0</v>
      </c>
      <c r="B2524" s="649">
        <v>0.0</v>
      </c>
      <c r="C2524" s="649">
        <v>6.368</v>
      </c>
      <c r="D2524" s="649">
        <v>2.638</v>
      </c>
      <c r="E2524" s="649">
        <v>25.93</v>
      </c>
      <c r="F2524" s="649">
        <v>14.41</v>
      </c>
      <c r="G2524" s="649">
        <v>1.796</v>
      </c>
      <c r="H2524" s="649">
        <v>1.01</v>
      </c>
      <c r="I2524" s="649">
        <v>17.214</v>
      </c>
      <c r="J2524" s="649">
        <v>29.841</v>
      </c>
      <c r="K2524" s="649">
        <v>-0.998</v>
      </c>
      <c r="L2524" s="649">
        <v>-1.0</v>
      </c>
      <c r="M2524" s="649">
        <v>-1.0</v>
      </c>
      <c r="N2524" s="649">
        <v>-1.0</v>
      </c>
      <c r="O2524" s="649">
        <v>1.0</v>
      </c>
      <c r="P2524" s="649">
        <v>-1.0</v>
      </c>
      <c r="Q2524" s="649">
        <v>-1.0</v>
      </c>
      <c r="R2524" s="649">
        <v>1.0</v>
      </c>
      <c r="S2524" s="649">
        <v>-1.0</v>
      </c>
      <c r="T2524" s="649">
        <v>30.027</v>
      </c>
      <c r="U2524" s="649">
        <v>30.025</v>
      </c>
      <c r="V2524" s="649">
        <v>29.904</v>
      </c>
    </row>
    <row r="2525">
      <c r="A2525" s="649">
        <v>5426.0</v>
      </c>
      <c r="B2525" s="649">
        <v>0.0</v>
      </c>
      <c r="C2525" s="649">
        <v>6.368</v>
      </c>
      <c r="D2525" s="649">
        <v>2.638</v>
      </c>
      <c r="E2525" s="649">
        <v>25.93</v>
      </c>
      <c r="F2525" s="649">
        <v>14.41</v>
      </c>
      <c r="G2525" s="649">
        <v>1.903</v>
      </c>
      <c r="H2525" s="649">
        <v>1.01</v>
      </c>
      <c r="I2525" s="649">
        <v>17.172</v>
      </c>
      <c r="J2525" s="649">
        <v>30.871</v>
      </c>
      <c r="K2525" s="649">
        <v>-0.998</v>
      </c>
      <c r="L2525" s="649">
        <v>-1.0</v>
      </c>
      <c r="M2525" s="649">
        <v>-1.0</v>
      </c>
      <c r="N2525" s="649">
        <v>-1.0</v>
      </c>
      <c r="O2525" s="649">
        <v>1.0</v>
      </c>
      <c r="P2525" s="649">
        <v>-1.0</v>
      </c>
      <c r="Q2525" s="649">
        <v>-1.0</v>
      </c>
      <c r="R2525" s="649">
        <v>1.0</v>
      </c>
      <c r="S2525" s="649">
        <v>-1.0</v>
      </c>
      <c r="T2525" s="649">
        <v>31.078</v>
      </c>
      <c r="U2525" s="649">
        <v>31.075</v>
      </c>
      <c r="V2525" s="649">
        <v>30.973</v>
      </c>
    </row>
    <row r="2526">
      <c r="A2526" s="649">
        <v>5427.0</v>
      </c>
      <c r="B2526" s="649">
        <v>0.0</v>
      </c>
      <c r="C2526" s="649">
        <v>6.368</v>
      </c>
      <c r="D2526" s="649">
        <v>2.638</v>
      </c>
      <c r="E2526" s="649">
        <v>25.93</v>
      </c>
      <c r="F2526" s="649">
        <v>14.41</v>
      </c>
      <c r="G2526" s="649">
        <v>1.855</v>
      </c>
      <c r="H2526" s="649">
        <v>1.01</v>
      </c>
      <c r="I2526" s="649">
        <v>17.272</v>
      </c>
      <c r="J2526" s="649">
        <v>31.379</v>
      </c>
      <c r="K2526" s="649">
        <v>-0.998</v>
      </c>
      <c r="L2526" s="649">
        <v>-1.0</v>
      </c>
      <c r="M2526" s="649">
        <v>-1.0</v>
      </c>
      <c r="N2526" s="649">
        <v>-1.0</v>
      </c>
      <c r="O2526" s="649">
        <v>1.0</v>
      </c>
      <c r="P2526" s="649">
        <v>-1.0</v>
      </c>
      <c r="Q2526" s="649">
        <v>-1.0</v>
      </c>
      <c r="R2526" s="649">
        <v>1.0</v>
      </c>
      <c r="S2526" s="649">
        <v>-1.0</v>
      </c>
      <c r="T2526" s="649">
        <v>31.572</v>
      </c>
      <c r="U2526" s="649">
        <v>31.569</v>
      </c>
      <c r="V2526" s="649">
        <v>31.418</v>
      </c>
    </row>
    <row r="2527">
      <c r="A2527" s="649">
        <v>5428.0</v>
      </c>
      <c r="B2527" s="649">
        <v>0.0</v>
      </c>
      <c r="C2527" s="649">
        <v>6.368</v>
      </c>
      <c r="D2527" s="649">
        <v>2.638</v>
      </c>
      <c r="E2527" s="649">
        <v>25.93</v>
      </c>
      <c r="F2527" s="649">
        <v>14.41</v>
      </c>
      <c r="G2527" s="649">
        <v>1.89</v>
      </c>
      <c r="H2527" s="649">
        <v>1.01</v>
      </c>
      <c r="I2527" s="649">
        <v>17.081</v>
      </c>
      <c r="J2527" s="649">
        <v>30.6</v>
      </c>
      <c r="K2527" s="649">
        <v>-0.998</v>
      </c>
      <c r="L2527" s="649">
        <v>-1.0</v>
      </c>
      <c r="M2527" s="649">
        <v>-1.0</v>
      </c>
      <c r="N2527" s="649">
        <v>-1.0</v>
      </c>
      <c r="O2527" s="649">
        <v>1.0</v>
      </c>
      <c r="P2527" s="649">
        <v>-1.0</v>
      </c>
      <c r="Q2527" s="649">
        <v>-1.0</v>
      </c>
      <c r="R2527" s="649">
        <v>1.0</v>
      </c>
      <c r="S2527" s="649">
        <v>-1.0</v>
      </c>
      <c r="T2527" s="649">
        <v>30.821</v>
      </c>
      <c r="U2527" s="649">
        <v>30.811</v>
      </c>
      <c r="V2527" s="649">
        <v>30.702</v>
      </c>
    </row>
    <row r="2528">
      <c r="A2528" s="649">
        <v>5429.0</v>
      </c>
      <c r="B2528" s="649">
        <v>0.0</v>
      </c>
      <c r="C2528" s="649">
        <v>6.368</v>
      </c>
      <c r="D2528" s="649">
        <v>2.638</v>
      </c>
      <c r="E2528" s="649">
        <v>25.93</v>
      </c>
      <c r="F2528" s="649">
        <v>14.41</v>
      </c>
      <c r="G2528" s="649">
        <v>3.273</v>
      </c>
      <c r="H2528" s="649">
        <v>1.01</v>
      </c>
      <c r="I2528" s="649">
        <v>16.436</v>
      </c>
      <c r="J2528" s="649">
        <v>27.392</v>
      </c>
      <c r="K2528" s="649">
        <v>-0.998</v>
      </c>
      <c r="L2528" s="649">
        <v>-1.0</v>
      </c>
      <c r="M2528" s="649">
        <v>-1.0</v>
      </c>
      <c r="N2528" s="649">
        <v>-1.0</v>
      </c>
      <c r="O2528" s="649">
        <v>1.0</v>
      </c>
      <c r="P2528" s="649">
        <v>-1.0</v>
      </c>
      <c r="Q2528" s="649">
        <v>-1.0</v>
      </c>
      <c r="R2528" s="649">
        <v>1.0</v>
      </c>
      <c r="S2528" s="649">
        <v>-1.0</v>
      </c>
      <c r="T2528" s="649">
        <v>27.946</v>
      </c>
      <c r="U2528" s="649">
        <v>27.948</v>
      </c>
      <c r="V2528" s="649">
        <v>29.021</v>
      </c>
    </row>
    <row r="2529">
      <c r="A2529" s="649">
        <v>5430.0</v>
      </c>
      <c r="B2529" s="649">
        <v>0.0</v>
      </c>
      <c r="C2529" s="649">
        <v>6.368</v>
      </c>
      <c r="D2529" s="649">
        <v>2.638</v>
      </c>
      <c r="E2529" s="649">
        <v>25.93</v>
      </c>
      <c r="F2529" s="649">
        <v>14.41</v>
      </c>
      <c r="G2529" s="649">
        <v>1.88</v>
      </c>
      <c r="H2529" s="649">
        <v>1.01</v>
      </c>
      <c r="I2529" s="649">
        <v>17.095</v>
      </c>
      <c r="J2529" s="649">
        <v>30.427</v>
      </c>
      <c r="K2529" s="649">
        <v>-0.998</v>
      </c>
      <c r="L2529" s="649">
        <v>-1.0</v>
      </c>
      <c r="M2529" s="649">
        <v>-1.0</v>
      </c>
      <c r="N2529" s="649">
        <v>-1.0</v>
      </c>
      <c r="O2529" s="649">
        <v>1.0</v>
      </c>
      <c r="P2529" s="649">
        <v>-1.0</v>
      </c>
      <c r="Q2529" s="649">
        <v>-1.0</v>
      </c>
      <c r="R2529" s="649">
        <v>1.0</v>
      </c>
      <c r="S2529" s="649">
        <v>-1.0</v>
      </c>
      <c r="T2529" s="649">
        <v>30.632</v>
      </c>
      <c r="U2529" s="649">
        <v>30.639</v>
      </c>
      <c r="V2529" s="649">
        <v>30.533</v>
      </c>
    </row>
    <row r="2530">
      <c r="A2530" s="649">
        <v>5431.0</v>
      </c>
      <c r="B2530" s="649">
        <v>0.0</v>
      </c>
      <c r="C2530" s="649">
        <v>6.368</v>
      </c>
      <c r="D2530" s="649">
        <v>2.638</v>
      </c>
      <c r="E2530" s="649">
        <v>25.93</v>
      </c>
      <c r="F2530" s="649">
        <v>14.41</v>
      </c>
      <c r="G2530" s="649">
        <v>1.808</v>
      </c>
      <c r="H2530" s="649">
        <v>1.01</v>
      </c>
      <c r="I2530" s="649">
        <v>17.504</v>
      </c>
      <c r="J2530" s="649">
        <v>31.65</v>
      </c>
      <c r="K2530" s="649">
        <v>-0.998</v>
      </c>
      <c r="L2530" s="649">
        <v>-1.0</v>
      </c>
      <c r="M2530" s="649">
        <v>-1.0</v>
      </c>
      <c r="N2530" s="649">
        <v>-1.0</v>
      </c>
      <c r="O2530" s="649">
        <v>1.0</v>
      </c>
      <c r="P2530" s="649">
        <v>-1.0</v>
      </c>
      <c r="Q2530" s="649">
        <v>-1.0</v>
      </c>
      <c r="R2530" s="649">
        <v>1.0</v>
      </c>
      <c r="S2530" s="649">
        <v>-1.0</v>
      </c>
      <c r="T2530" s="649">
        <v>31.824</v>
      </c>
      <c r="U2530" s="649">
        <v>31.834</v>
      </c>
      <c r="V2530" s="649">
        <v>31.651</v>
      </c>
    </row>
    <row r="2531">
      <c r="A2531" s="649">
        <v>5432.0</v>
      </c>
      <c r="B2531" s="649">
        <v>0.0</v>
      </c>
      <c r="C2531" s="649">
        <v>6.368</v>
      </c>
      <c r="D2531" s="649">
        <v>2.638</v>
      </c>
      <c r="E2531" s="649">
        <v>25.93</v>
      </c>
      <c r="F2531" s="649">
        <v>14.41</v>
      </c>
      <c r="G2531" s="649">
        <v>1.855</v>
      </c>
      <c r="H2531" s="649">
        <v>1.01</v>
      </c>
      <c r="I2531" s="649">
        <v>17.318</v>
      </c>
      <c r="J2531" s="649">
        <v>31.707</v>
      </c>
      <c r="K2531" s="649">
        <v>-0.998</v>
      </c>
      <c r="L2531" s="649">
        <v>-1.0</v>
      </c>
      <c r="M2531" s="649">
        <v>-1.0</v>
      </c>
      <c r="N2531" s="649">
        <v>-1.0</v>
      </c>
      <c r="O2531" s="649">
        <v>1.0</v>
      </c>
      <c r="P2531" s="649">
        <v>-1.0</v>
      </c>
      <c r="Q2531" s="649">
        <v>-1.0</v>
      </c>
      <c r="R2531" s="649">
        <v>1.0</v>
      </c>
      <c r="S2531" s="649">
        <v>-1.0</v>
      </c>
      <c r="T2531" s="649">
        <v>31.881</v>
      </c>
      <c r="U2531" s="649">
        <v>31.901</v>
      </c>
      <c r="V2531" s="649">
        <v>31.733</v>
      </c>
    </row>
    <row r="2532">
      <c r="A2532" s="649">
        <v>5433.0</v>
      </c>
      <c r="B2532" s="649">
        <v>0.0</v>
      </c>
      <c r="C2532" s="649">
        <v>6.368</v>
      </c>
      <c r="D2532" s="649">
        <v>2.638</v>
      </c>
      <c r="E2532" s="649">
        <v>25.93</v>
      </c>
      <c r="F2532" s="649">
        <v>14.41</v>
      </c>
      <c r="G2532" s="649">
        <v>1.26</v>
      </c>
      <c r="H2532" s="649">
        <v>1.01</v>
      </c>
      <c r="I2532" s="649">
        <v>11.581</v>
      </c>
      <c r="J2532" s="649">
        <v>13.863</v>
      </c>
      <c r="K2532" s="649">
        <v>-0.998</v>
      </c>
      <c r="L2532" s="649">
        <v>-1.0</v>
      </c>
      <c r="M2532" s="649">
        <v>-1.0</v>
      </c>
      <c r="N2532" s="649">
        <v>-1.0</v>
      </c>
      <c r="O2532" s="649">
        <v>1.0</v>
      </c>
      <c r="P2532" s="649">
        <v>-1.0</v>
      </c>
      <c r="Q2532" s="649">
        <v>-1.0</v>
      </c>
      <c r="R2532" s="649">
        <v>1.0</v>
      </c>
      <c r="S2532" s="649">
        <v>-1.0</v>
      </c>
      <c r="T2532" s="649">
        <v>13.981</v>
      </c>
      <c r="U2532" s="649">
        <v>13.984</v>
      </c>
      <c r="V2532" s="649">
        <v>13.928</v>
      </c>
    </row>
    <row r="2533">
      <c r="A2533" s="649">
        <v>5434.0</v>
      </c>
      <c r="B2533" s="649">
        <v>0.0</v>
      </c>
      <c r="C2533" s="649">
        <v>6.368</v>
      </c>
      <c r="D2533" s="649">
        <v>2.638</v>
      </c>
      <c r="E2533" s="649">
        <v>25.93</v>
      </c>
      <c r="F2533" s="649">
        <v>14.41</v>
      </c>
      <c r="G2533" s="649">
        <v>1.959</v>
      </c>
      <c r="H2533" s="649">
        <v>1.01</v>
      </c>
      <c r="I2533" s="649">
        <v>8.642</v>
      </c>
      <c r="J2533" s="649">
        <v>15.684</v>
      </c>
      <c r="K2533" s="649">
        <v>-0.998</v>
      </c>
      <c r="L2533" s="649">
        <v>-1.0</v>
      </c>
      <c r="M2533" s="649">
        <v>-1.0</v>
      </c>
      <c r="N2533" s="649">
        <v>-1.0</v>
      </c>
      <c r="O2533" s="649">
        <v>1.0</v>
      </c>
      <c r="P2533" s="649">
        <v>-1.0</v>
      </c>
      <c r="Q2533" s="649">
        <v>-1.0</v>
      </c>
      <c r="R2533" s="649">
        <v>1.0</v>
      </c>
      <c r="S2533" s="649">
        <v>-1.0</v>
      </c>
      <c r="T2533" s="649">
        <v>15.855</v>
      </c>
      <c r="U2533" s="649">
        <v>15.855</v>
      </c>
      <c r="V2533" s="649">
        <v>15.829</v>
      </c>
    </row>
    <row r="2534">
      <c r="A2534" s="649">
        <v>5436.0</v>
      </c>
      <c r="B2534" s="649">
        <v>0.0</v>
      </c>
      <c r="C2534" s="649">
        <v>6.368</v>
      </c>
      <c r="D2534" s="649">
        <v>2.638</v>
      </c>
      <c r="E2534" s="649">
        <v>25.93</v>
      </c>
      <c r="F2534" s="649">
        <v>14.41</v>
      </c>
      <c r="G2534" s="649">
        <v>1.108</v>
      </c>
      <c r="H2534" s="649">
        <v>1.01</v>
      </c>
      <c r="I2534" s="649">
        <v>16.92</v>
      </c>
      <c r="J2534" s="649">
        <v>17.749</v>
      </c>
      <c r="K2534" s="649">
        <v>-0.998</v>
      </c>
      <c r="L2534" s="649">
        <v>-1.0</v>
      </c>
      <c r="M2534" s="649">
        <v>-1.0</v>
      </c>
      <c r="N2534" s="649">
        <v>-1.0</v>
      </c>
      <c r="O2534" s="649">
        <v>2.0</v>
      </c>
      <c r="P2534" s="649">
        <v>-1.0</v>
      </c>
      <c r="Q2534" s="649">
        <v>-1.0</v>
      </c>
      <c r="R2534" s="649">
        <v>1.0</v>
      </c>
      <c r="S2534" s="649">
        <v>-1.0</v>
      </c>
      <c r="T2534" s="649">
        <v>17.884</v>
      </c>
      <c r="U2534" s="649">
        <v>17.885</v>
      </c>
      <c r="V2534" s="649">
        <v>17.812</v>
      </c>
    </row>
    <row r="2535">
      <c r="A2535" s="649">
        <v>5437.0</v>
      </c>
      <c r="B2535" s="649">
        <v>0.0</v>
      </c>
      <c r="C2535" s="649">
        <v>6.369</v>
      </c>
      <c r="D2535" s="649">
        <v>2.638</v>
      </c>
      <c r="E2535" s="649">
        <v>25.93</v>
      </c>
      <c r="F2535" s="649">
        <v>14.41</v>
      </c>
      <c r="G2535" s="649">
        <v>0.751</v>
      </c>
      <c r="H2535" s="649">
        <v>26.98</v>
      </c>
      <c r="I2535" s="649">
        <v>14.929</v>
      </c>
      <c r="J2535" s="649">
        <v>9.687</v>
      </c>
      <c r="K2535" s="649">
        <v>-0.998</v>
      </c>
      <c r="L2535" s="649">
        <v>-1.0</v>
      </c>
      <c r="M2535" s="649">
        <v>-1.0</v>
      </c>
      <c r="N2535" s="649">
        <v>-1.0</v>
      </c>
      <c r="O2535" s="649">
        <v>1.0</v>
      </c>
      <c r="P2535" s="649">
        <v>-1.0</v>
      </c>
      <c r="Q2535" s="649">
        <v>-1.0</v>
      </c>
      <c r="R2535" s="649">
        <v>1.0</v>
      </c>
      <c r="S2535" s="649">
        <v>-1.0</v>
      </c>
      <c r="T2535" s="649">
        <v>9.782</v>
      </c>
      <c r="U2535" s="649">
        <v>9.781</v>
      </c>
      <c r="V2535" s="649">
        <v>9.791</v>
      </c>
    </row>
    <row r="2536">
      <c r="A2536" s="649">
        <v>5438.0</v>
      </c>
      <c r="B2536" s="649">
        <v>0.0</v>
      </c>
      <c r="C2536" s="649">
        <v>6.368</v>
      </c>
      <c r="D2536" s="649">
        <v>2.638</v>
      </c>
      <c r="E2536" s="649">
        <v>25.93</v>
      </c>
      <c r="F2536" s="649">
        <v>14.41</v>
      </c>
      <c r="G2536" s="649">
        <v>2.053</v>
      </c>
      <c r="H2536" s="649">
        <v>26.98</v>
      </c>
      <c r="I2536" s="649">
        <v>12.535</v>
      </c>
      <c r="J2536" s="649">
        <v>25.103</v>
      </c>
      <c r="K2536" s="649">
        <v>-0.998</v>
      </c>
      <c r="L2536" s="649">
        <v>-1.0</v>
      </c>
      <c r="M2536" s="649">
        <v>-1.0</v>
      </c>
      <c r="N2536" s="649">
        <v>-1.0</v>
      </c>
      <c r="O2536" s="649">
        <v>1.0</v>
      </c>
      <c r="P2536" s="649">
        <v>-1.0</v>
      </c>
      <c r="Q2536" s="649">
        <v>-1.0</v>
      </c>
      <c r="R2536" s="649">
        <v>1.0</v>
      </c>
      <c r="S2536" s="649">
        <v>-1.0</v>
      </c>
      <c r="T2536" s="649">
        <v>25.328</v>
      </c>
      <c r="U2536" s="649">
        <v>25.314</v>
      </c>
      <c r="V2536" s="649">
        <v>25.16</v>
      </c>
    </row>
    <row r="2537">
      <c r="A2537" s="649">
        <v>5439.0</v>
      </c>
      <c r="B2537" s="649">
        <v>0.0</v>
      </c>
      <c r="C2537" s="649">
        <v>6.368</v>
      </c>
      <c r="D2537" s="649">
        <v>2.638</v>
      </c>
      <c r="E2537" s="649">
        <v>25.93</v>
      </c>
      <c r="F2537" s="649">
        <v>14.41</v>
      </c>
      <c r="G2537" s="649">
        <v>1.523</v>
      </c>
      <c r="H2537" s="649">
        <v>26.98</v>
      </c>
      <c r="I2537" s="649">
        <v>6.3</v>
      </c>
      <c r="J2537" s="649">
        <v>8.563</v>
      </c>
      <c r="K2537" s="649">
        <v>-0.998</v>
      </c>
      <c r="L2537" s="649">
        <v>-1.0</v>
      </c>
      <c r="M2537" s="649">
        <v>-1.0</v>
      </c>
      <c r="N2537" s="649">
        <v>-1.0</v>
      </c>
      <c r="O2537" s="649">
        <v>1.0</v>
      </c>
      <c r="P2537" s="649">
        <v>-1.0</v>
      </c>
      <c r="Q2537" s="649">
        <v>-1.0</v>
      </c>
      <c r="R2537" s="649">
        <v>1.0</v>
      </c>
      <c r="S2537" s="649">
        <v>-1.0</v>
      </c>
      <c r="T2537" s="649">
        <v>8.7</v>
      </c>
      <c r="U2537" s="649">
        <v>8.693</v>
      </c>
      <c r="V2537" s="649">
        <v>8.728</v>
      </c>
    </row>
    <row r="2538">
      <c r="A2538" s="649">
        <v>5440.0</v>
      </c>
      <c r="B2538" s="649">
        <v>0.0</v>
      </c>
      <c r="C2538" s="649">
        <v>6.367</v>
      </c>
      <c r="D2538" s="649">
        <v>2.638</v>
      </c>
      <c r="E2538" s="649">
        <v>25.93</v>
      </c>
      <c r="F2538" s="649">
        <v>14.41</v>
      </c>
      <c r="G2538" s="649">
        <v>1.928</v>
      </c>
      <c r="H2538" s="649">
        <v>2.01</v>
      </c>
      <c r="I2538" s="649">
        <v>9.572</v>
      </c>
      <c r="J2538" s="649">
        <v>17.622</v>
      </c>
      <c r="K2538" s="649">
        <v>-0.998</v>
      </c>
      <c r="L2538" s="649">
        <v>-1.0</v>
      </c>
      <c r="M2538" s="649">
        <v>-1.0</v>
      </c>
      <c r="N2538" s="649">
        <v>-1.0</v>
      </c>
      <c r="O2538" s="649">
        <v>1.0</v>
      </c>
      <c r="P2538" s="649">
        <v>-1.0</v>
      </c>
      <c r="Q2538" s="649">
        <v>-1.0</v>
      </c>
      <c r="R2538" s="649">
        <v>1.0</v>
      </c>
      <c r="S2538" s="649">
        <v>-1.0</v>
      </c>
      <c r="T2538" s="649">
        <v>17.808</v>
      </c>
      <c r="U2538" s="649">
        <v>17.795</v>
      </c>
      <c r="V2538" s="649">
        <v>17.716</v>
      </c>
    </row>
    <row r="2539">
      <c r="A2539" s="649">
        <v>5441.0</v>
      </c>
      <c r="B2539" s="649">
        <v>0.0</v>
      </c>
      <c r="C2539" s="649">
        <v>6.368</v>
      </c>
      <c r="D2539" s="649">
        <v>2.638</v>
      </c>
      <c r="E2539" s="649">
        <v>25.93</v>
      </c>
      <c r="F2539" s="649">
        <v>14.41</v>
      </c>
      <c r="G2539" s="649">
        <v>1.862</v>
      </c>
      <c r="H2539" s="649">
        <v>2.01</v>
      </c>
      <c r="I2539" s="649">
        <v>9.637</v>
      </c>
      <c r="J2539" s="649">
        <v>17.096</v>
      </c>
      <c r="K2539" s="649">
        <v>-0.998</v>
      </c>
      <c r="L2539" s="649">
        <v>-1.0</v>
      </c>
      <c r="M2539" s="649">
        <v>-1.0</v>
      </c>
      <c r="N2539" s="649">
        <v>-1.0</v>
      </c>
      <c r="O2539" s="649">
        <v>1.0</v>
      </c>
      <c r="P2539" s="649">
        <v>-1.0</v>
      </c>
      <c r="Q2539" s="649">
        <v>-1.0</v>
      </c>
      <c r="R2539" s="649">
        <v>1.0</v>
      </c>
      <c r="S2539" s="649">
        <v>-1.0</v>
      </c>
      <c r="T2539" s="649">
        <v>17.278</v>
      </c>
      <c r="U2539" s="649">
        <v>17.263</v>
      </c>
      <c r="V2539" s="649">
        <v>17.19</v>
      </c>
    </row>
    <row r="2540">
      <c r="A2540" s="649">
        <v>5442.0</v>
      </c>
      <c r="B2540" s="649">
        <v>0.0</v>
      </c>
      <c r="C2540" s="649">
        <v>6.368</v>
      </c>
      <c r="D2540" s="649">
        <v>2.638</v>
      </c>
      <c r="E2540" s="649">
        <v>25.93</v>
      </c>
      <c r="F2540" s="649">
        <v>14.41</v>
      </c>
      <c r="G2540" s="649">
        <v>1.728</v>
      </c>
      <c r="H2540" s="649">
        <v>2.01</v>
      </c>
      <c r="I2540" s="649">
        <v>9.649</v>
      </c>
      <c r="J2540" s="649">
        <v>15.259</v>
      </c>
      <c r="K2540" s="649">
        <v>-0.998</v>
      </c>
      <c r="L2540" s="649">
        <v>-1.0</v>
      </c>
      <c r="M2540" s="649">
        <v>-1.0</v>
      </c>
      <c r="N2540" s="649">
        <v>-1.0</v>
      </c>
      <c r="O2540" s="649">
        <v>1.0</v>
      </c>
      <c r="P2540" s="649">
        <v>-1.0</v>
      </c>
      <c r="Q2540" s="649">
        <v>-1.0</v>
      </c>
      <c r="R2540" s="649">
        <v>1.0</v>
      </c>
      <c r="S2540" s="649">
        <v>-1.0</v>
      </c>
      <c r="T2540" s="649">
        <v>15.424</v>
      </c>
      <c r="U2540" s="649">
        <v>15.418</v>
      </c>
      <c r="V2540" s="649">
        <v>15.407</v>
      </c>
    </row>
    <row r="2541">
      <c r="A2541" s="649">
        <v>5443.0</v>
      </c>
      <c r="B2541" s="649">
        <v>0.0</v>
      </c>
      <c r="C2541" s="649">
        <v>6.368</v>
      </c>
      <c r="D2541" s="649">
        <v>2.638</v>
      </c>
      <c r="E2541" s="649">
        <v>25.93</v>
      </c>
      <c r="F2541" s="649">
        <v>14.41</v>
      </c>
      <c r="G2541" s="649">
        <v>1.915</v>
      </c>
      <c r="H2541" s="649">
        <v>2.01</v>
      </c>
      <c r="I2541" s="649">
        <v>9.582</v>
      </c>
      <c r="J2541" s="649">
        <v>17.155</v>
      </c>
      <c r="K2541" s="649">
        <v>-0.998</v>
      </c>
      <c r="L2541" s="649">
        <v>-1.0</v>
      </c>
      <c r="M2541" s="649">
        <v>-1.0</v>
      </c>
      <c r="N2541" s="649">
        <v>-1.0</v>
      </c>
      <c r="O2541" s="649">
        <v>1.0</v>
      </c>
      <c r="P2541" s="649">
        <v>-1.0</v>
      </c>
      <c r="Q2541" s="649">
        <v>-1.0</v>
      </c>
      <c r="R2541" s="649">
        <v>1.0</v>
      </c>
      <c r="S2541" s="649">
        <v>-1.0</v>
      </c>
      <c r="T2541" s="649">
        <v>17.331</v>
      </c>
      <c r="U2541" s="649">
        <v>17.326</v>
      </c>
      <c r="V2541" s="649">
        <v>17.283</v>
      </c>
    </row>
    <row r="2542">
      <c r="A2542" s="649">
        <v>5444.0</v>
      </c>
      <c r="B2542" s="649">
        <v>0.0</v>
      </c>
      <c r="C2542" s="649">
        <v>6.368</v>
      </c>
      <c r="D2542" s="649">
        <v>2.638</v>
      </c>
      <c r="E2542" s="649">
        <v>25.93</v>
      </c>
      <c r="F2542" s="649">
        <v>14.41</v>
      </c>
      <c r="G2542" s="649">
        <v>2.109</v>
      </c>
      <c r="H2542" s="649">
        <v>2.01</v>
      </c>
      <c r="I2542" s="649">
        <v>9.554</v>
      </c>
      <c r="J2542" s="649">
        <v>18.114</v>
      </c>
      <c r="K2542" s="649">
        <v>-0.998</v>
      </c>
      <c r="L2542" s="649">
        <v>-1.0</v>
      </c>
      <c r="M2542" s="649">
        <v>-1.0</v>
      </c>
      <c r="N2542" s="649">
        <v>-1.0</v>
      </c>
      <c r="O2542" s="649">
        <v>1.0</v>
      </c>
      <c r="P2542" s="649">
        <v>-1.0</v>
      </c>
      <c r="Q2542" s="649">
        <v>-1.0</v>
      </c>
      <c r="R2542" s="649">
        <v>1.0</v>
      </c>
      <c r="S2542" s="649">
        <v>-1.0</v>
      </c>
      <c r="T2542" s="649">
        <v>18.319</v>
      </c>
      <c r="U2542" s="649">
        <v>18.315</v>
      </c>
      <c r="V2542" s="649">
        <v>18.332</v>
      </c>
    </row>
    <row r="2543">
      <c r="A2543" s="649">
        <v>5445.0</v>
      </c>
      <c r="B2543" s="649">
        <v>0.0</v>
      </c>
      <c r="C2543" s="649">
        <v>6.368</v>
      </c>
      <c r="D2543" s="649">
        <v>2.638</v>
      </c>
      <c r="E2543" s="649">
        <v>25.93</v>
      </c>
      <c r="F2543" s="649">
        <v>14.41</v>
      </c>
      <c r="G2543" s="649">
        <v>1.897</v>
      </c>
      <c r="H2543" s="649">
        <v>2.01</v>
      </c>
      <c r="I2543" s="649">
        <v>9.77</v>
      </c>
      <c r="J2543" s="649">
        <v>18.092</v>
      </c>
      <c r="K2543" s="649">
        <v>-0.998</v>
      </c>
      <c r="L2543" s="649">
        <v>-1.0</v>
      </c>
      <c r="M2543" s="649">
        <v>-1.0</v>
      </c>
      <c r="N2543" s="649">
        <v>-1.0</v>
      </c>
      <c r="O2543" s="649">
        <v>1.0</v>
      </c>
      <c r="P2543" s="649">
        <v>-1.0</v>
      </c>
      <c r="Q2543" s="649">
        <v>-1.0</v>
      </c>
      <c r="R2543" s="649">
        <v>1.0</v>
      </c>
      <c r="S2543" s="649">
        <v>-1.0</v>
      </c>
      <c r="T2543" s="649">
        <v>18.25</v>
      </c>
      <c r="U2543" s="649">
        <v>18.248</v>
      </c>
      <c r="V2543" s="649">
        <v>18.138</v>
      </c>
    </row>
    <row r="2544">
      <c r="A2544" s="649">
        <v>5446.0</v>
      </c>
      <c r="B2544" s="649">
        <v>0.0</v>
      </c>
      <c r="C2544" s="649">
        <v>6.368</v>
      </c>
      <c r="D2544" s="649">
        <v>2.638</v>
      </c>
      <c r="E2544" s="649">
        <v>25.93</v>
      </c>
      <c r="F2544" s="649">
        <v>14.41</v>
      </c>
      <c r="G2544" s="649">
        <v>1.885</v>
      </c>
      <c r="H2544" s="649">
        <v>2.01</v>
      </c>
      <c r="I2544" s="649">
        <v>9.593</v>
      </c>
      <c r="J2544" s="649">
        <v>16.275</v>
      </c>
      <c r="K2544" s="649">
        <v>-0.998</v>
      </c>
      <c r="L2544" s="649">
        <v>-1.0</v>
      </c>
      <c r="M2544" s="649">
        <v>-1.0</v>
      </c>
      <c r="N2544" s="649">
        <v>-1.0</v>
      </c>
      <c r="O2544" s="649">
        <v>1.0</v>
      </c>
      <c r="P2544" s="649">
        <v>-1.0</v>
      </c>
      <c r="Q2544" s="649">
        <v>-1.0</v>
      </c>
      <c r="R2544" s="649">
        <v>1.0</v>
      </c>
      <c r="S2544" s="649">
        <v>-1.0</v>
      </c>
      <c r="T2544" s="649">
        <v>16.443</v>
      </c>
      <c r="U2544" s="649">
        <v>16.46</v>
      </c>
      <c r="V2544" s="649">
        <v>16.471</v>
      </c>
    </row>
    <row r="2545">
      <c r="A2545" s="649">
        <v>5447.0</v>
      </c>
      <c r="B2545" s="649">
        <v>0.0</v>
      </c>
      <c r="C2545" s="649">
        <v>6.368</v>
      </c>
      <c r="D2545" s="649">
        <v>2.638</v>
      </c>
      <c r="E2545" s="649">
        <v>25.93</v>
      </c>
      <c r="F2545" s="649">
        <v>14.41</v>
      </c>
      <c r="G2545" s="649">
        <v>2.205</v>
      </c>
      <c r="H2545" s="649">
        <v>2.01</v>
      </c>
      <c r="I2545" s="649">
        <v>9.679</v>
      </c>
      <c r="J2545" s="649">
        <v>18.997</v>
      </c>
      <c r="K2545" s="649">
        <v>-0.998</v>
      </c>
      <c r="L2545" s="649">
        <v>-1.0</v>
      </c>
      <c r="M2545" s="649">
        <v>-1.0</v>
      </c>
      <c r="N2545" s="649">
        <v>-1.0</v>
      </c>
      <c r="O2545" s="649">
        <v>1.0</v>
      </c>
      <c r="P2545" s="649">
        <v>-1.0</v>
      </c>
      <c r="Q2545" s="649">
        <v>-1.0</v>
      </c>
      <c r="R2545" s="649">
        <v>1.0</v>
      </c>
      <c r="S2545" s="649">
        <v>-1.0</v>
      </c>
      <c r="T2545" s="649">
        <v>19.159</v>
      </c>
      <c r="U2545" s="649">
        <v>19.207</v>
      </c>
      <c r="V2545" s="649">
        <v>19.246</v>
      </c>
    </row>
    <row r="2546">
      <c r="A2546" s="649">
        <v>5449.0</v>
      </c>
      <c r="B2546" s="649">
        <v>0.0</v>
      </c>
      <c r="C2546" s="649">
        <v>6.368</v>
      </c>
      <c r="D2546" s="649">
        <v>2.638</v>
      </c>
      <c r="E2546" s="649">
        <v>25.93</v>
      </c>
      <c r="F2546" s="649">
        <v>14.48</v>
      </c>
      <c r="G2546" s="649">
        <v>1.84</v>
      </c>
      <c r="H2546" s="649">
        <v>2.01</v>
      </c>
      <c r="I2546" s="649">
        <v>9.837</v>
      </c>
      <c r="J2546" s="649">
        <v>17.665</v>
      </c>
      <c r="K2546" s="649">
        <v>-0.998</v>
      </c>
      <c r="L2546" s="649">
        <v>-1.0</v>
      </c>
      <c r="M2546" s="649">
        <v>-1.0</v>
      </c>
      <c r="N2546" s="649">
        <v>-1.0</v>
      </c>
      <c r="O2546" s="649">
        <v>1.0</v>
      </c>
      <c r="P2546" s="649">
        <v>-1.0</v>
      </c>
      <c r="Q2546" s="649">
        <v>-1.0</v>
      </c>
      <c r="R2546" s="649">
        <v>1.0</v>
      </c>
      <c r="S2546" s="649">
        <v>-1.0</v>
      </c>
      <c r="T2546" s="649">
        <v>17.744</v>
      </c>
      <c r="U2546" s="649">
        <v>17.812</v>
      </c>
      <c r="V2546" s="649">
        <v>17.709</v>
      </c>
    </row>
    <row r="2547">
      <c r="A2547" s="649">
        <v>5450.0</v>
      </c>
      <c r="B2547" s="649">
        <v>0.0</v>
      </c>
      <c r="C2547" s="649">
        <v>6.368</v>
      </c>
      <c r="D2547" s="649">
        <v>2.638</v>
      </c>
      <c r="E2547" s="649">
        <v>25.93</v>
      </c>
      <c r="F2547" s="649">
        <v>14.48</v>
      </c>
      <c r="G2547" s="649">
        <v>1.453</v>
      </c>
      <c r="H2547" s="649">
        <v>2.01</v>
      </c>
      <c r="I2547" s="649">
        <v>9.687</v>
      </c>
      <c r="J2547" s="649">
        <v>10.738</v>
      </c>
      <c r="K2547" s="649">
        <v>-0.998</v>
      </c>
      <c r="L2547" s="649">
        <v>-1.0</v>
      </c>
      <c r="M2547" s="649">
        <v>-1.0</v>
      </c>
      <c r="N2547" s="649">
        <v>-1.0</v>
      </c>
      <c r="O2547" s="649">
        <v>1.0</v>
      </c>
      <c r="P2547" s="649">
        <v>-1.0</v>
      </c>
      <c r="Q2547" s="649">
        <v>-1.0</v>
      </c>
      <c r="R2547" s="649">
        <v>1.0</v>
      </c>
      <c r="S2547" s="649">
        <v>-1.0</v>
      </c>
      <c r="T2547" s="649">
        <v>10.85</v>
      </c>
      <c r="U2547" s="649">
        <v>10.902</v>
      </c>
      <c r="V2547" s="649">
        <v>11.084</v>
      </c>
    </row>
    <row r="2548">
      <c r="A2548" s="649">
        <v>5452.0</v>
      </c>
      <c r="B2548" s="649">
        <v>0.0</v>
      </c>
      <c r="C2548" s="649">
        <v>6.368</v>
      </c>
      <c r="D2548" s="649">
        <v>2.638</v>
      </c>
      <c r="E2548" s="649">
        <v>25.93</v>
      </c>
      <c r="F2548" s="649">
        <v>14.48</v>
      </c>
      <c r="G2548" s="649">
        <v>2.445</v>
      </c>
      <c r="H2548" s="649">
        <v>2.01</v>
      </c>
      <c r="I2548" s="649">
        <v>9.645</v>
      </c>
      <c r="J2548" s="649">
        <v>21.228</v>
      </c>
      <c r="K2548" s="649">
        <v>-0.998</v>
      </c>
      <c r="L2548" s="649">
        <v>-1.0</v>
      </c>
      <c r="M2548" s="649">
        <v>-1.0</v>
      </c>
      <c r="N2548" s="649">
        <v>-1.0</v>
      </c>
      <c r="O2548" s="649">
        <v>1.0</v>
      </c>
      <c r="P2548" s="649">
        <v>-1.0</v>
      </c>
      <c r="Q2548" s="649">
        <v>-1.0</v>
      </c>
      <c r="R2548" s="649">
        <v>1.0</v>
      </c>
      <c r="S2548" s="649">
        <v>-1.0</v>
      </c>
      <c r="T2548" s="649">
        <v>21.341</v>
      </c>
      <c r="U2548" s="649">
        <v>21.453</v>
      </c>
      <c r="V2548" s="649">
        <v>21.484</v>
      </c>
    </row>
    <row r="2549">
      <c r="A2549" s="649">
        <v>5453.0</v>
      </c>
      <c r="B2549" s="649">
        <v>0.0</v>
      </c>
      <c r="C2549" s="649">
        <v>6.368</v>
      </c>
      <c r="D2549" s="649">
        <v>2.638</v>
      </c>
      <c r="E2549" s="649">
        <v>25.93</v>
      </c>
      <c r="F2549" s="649">
        <v>15.1</v>
      </c>
      <c r="G2549" s="649">
        <v>1.872</v>
      </c>
      <c r="H2549" s="649">
        <v>2.01</v>
      </c>
      <c r="I2549" s="649">
        <v>9.738</v>
      </c>
      <c r="J2549" s="649">
        <v>17.086</v>
      </c>
      <c r="K2549" s="649">
        <v>-0.998</v>
      </c>
      <c r="L2549" s="649">
        <v>-1.0</v>
      </c>
      <c r="M2549" s="649">
        <v>-1.0</v>
      </c>
      <c r="N2549" s="649">
        <v>-1.0</v>
      </c>
      <c r="O2549" s="649">
        <v>1.0</v>
      </c>
      <c r="P2549" s="649">
        <v>-1.0</v>
      </c>
      <c r="Q2549" s="649">
        <v>-1.0</v>
      </c>
      <c r="R2549" s="649">
        <v>1.0</v>
      </c>
      <c r="S2549" s="649">
        <v>-1.0</v>
      </c>
      <c r="T2549" s="649">
        <v>17.149</v>
      </c>
      <c r="U2549" s="649">
        <v>17.241</v>
      </c>
      <c r="V2549" s="649">
        <v>17.206</v>
      </c>
    </row>
    <row r="2550">
      <c r="A2550" s="649">
        <v>5454.0</v>
      </c>
      <c r="B2550" s="649">
        <v>0.0</v>
      </c>
      <c r="C2550" s="649">
        <v>6.368</v>
      </c>
      <c r="D2550" s="649">
        <v>2.638</v>
      </c>
      <c r="E2550" s="649">
        <v>25.93</v>
      </c>
      <c r="F2550" s="649">
        <v>15.1</v>
      </c>
      <c r="G2550" s="649">
        <v>2.027</v>
      </c>
      <c r="H2550" s="649">
        <v>2.01</v>
      </c>
      <c r="I2550" s="649">
        <v>9.731</v>
      </c>
      <c r="J2550" s="649">
        <v>16.064</v>
      </c>
      <c r="K2550" s="649">
        <v>-0.998</v>
      </c>
      <c r="L2550" s="649">
        <v>-1.0</v>
      </c>
      <c r="M2550" s="649">
        <v>-1.0</v>
      </c>
      <c r="N2550" s="649">
        <v>-1.0</v>
      </c>
      <c r="O2550" s="649">
        <v>1.0</v>
      </c>
      <c r="P2550" s="649">
        <v>-1.0</v>
      </c>
      <c r="Q2550" s="649">
        <v>-1.0</v>
      </c>
      <c r="R2550" s="649">
        <v>1.0</v>
      </c>
      <c r="S2550" s="649">
        <v>-1.0</v>
      </c>
      <c r="T2550" s="649">
        <v>16.189</v>
      </c>
      <c r="U2550" s="649">
        <v>16.276</v>
      </c>
      <c r="V2550" s="649">
        <v>16.447</v>
      </c>
    </row>
    <row r="2551">
      <c r="A2551" s="649">
        <v>5455.0</v>
      </c>
      <c r="B2551" s="649">
        <v>0.0</v>
      </c>
      <c r="C2551" s="649">
        <v>6.368</v>
      </c>
      <c r="D2551" s="649">
        <v>2.638</v>
      </c>
      <c r="E2551" s="649">
        <v>25.93</v>
      </c>
      <c r="F2551" s="649">
        <v>15.1</v>
      </c>
      <c r="G2551" s="649">
        <v>1.774</v>
      </c>
      <c r="H2551" s="649">
        <v>2.01</v>
      </c>
      <c r="I2551" s="649">
        <v>9.79</v>
      </c>
      <c r="J2551" s="649">
        <v>16.189</v>
      </c>
      <c r="K2551" s="649">
        <v>-0.998</v>
      </c>
      <c r="L2551" s="649">
        <v>-1.0</v>
      </c>
      <c r="M2551" s="649">
        <v>-1.0</v>
      </c>
      <c r="N2551" s="649">
        <v>-1.0</v>
      </c>
      <c r="O2551" s="649">
        <v>1.0</v>
      </c>
      <c r="P2551" s="649">
        <v>-1.0</v>
      </c>
      <c r="Q2551" s="649">
        <v>-1.0</v>
      </c>
      <c r="R2551" s="649">
        <v>1.0</v>
      </c>
      <c r="S2551" s="649">
        <v>-1.0</v>
      </c>
      <c r="T2551" s="649">
        <v>16.243</v>
      </c>
      <c r="U2551" s="649">
        <v>16.332</v>
      </c>
      <c r="V2551" s="649">
        <v>16.312</v>
      </c>
    </row>
    <row r="2552">
      <c r="A2552" s="649">
        <v>5456.0</v>
      </c>
      <c r="B2552" s="649">
        <v>0.0</v>
      </c>
      <c r="C2552" s="649">
        <v>6.368</v>
      </c>
      <c r="D2552" s="649">
        <v>2.638</v>
      </c>
      <c r="E2552" s="649">
        <v>25.93</v>
      </c>
      <c r="F2552" s="649">
        <v>15.1</v>
      </c>
      <c r="G2552" s="649">
        <v>1.865</v>
      </c>
      <c r="H2552" s="649">
        <v>2.01</v>
      </c>
      <c r="I2552" s="649">
        <v>9.824</v>
      </c>
      <c r="J2552" s="649">
        <v>16.116</v>
      </c>
      <c r="K2552" s="649">
        <v>-0.998</v>
      </c>
      <c r="L2552" s="649">
        <v>-1.0</v>
      </c>
      <c r="M2552" s="649">
        <v>-1.0</v>
      </c>
      <c r="N2552" s="649">
        <v>-1.0</v>
      </c>
      <c r="O2552" s="649">
        <v>1.0</v>
      </c>
      <c r="P2552" s="649">
        <v>-1.0</v>
      </c>
      <c r="Q2552" s="649">
        <v>-1.0</v>
      </c>
      <c r="R2552" s="649">
        <v>1.0</v>
      </c>
      <c r="S2552" s="649">
        <v>-1.0</v>
      </c>
      <c r="T2552" s="649">
        <v>16.2</v>
      </c>
      <c r="U2552" s="649">
        <v>16.287</v>
      </c>
      <c r="V2552" s="649">
        <v>16.344</v>
      </c>
    </row>
    <row r="2553">
      <c r="A2553" s="649">
        <v>5457.0</v>
      </c>
      <c r="B2553" s="649">
        <v>0.0</v>
      </c>
      <c r="C2553" s="649">
        <v>6.368</v>
      </c>
      <c r="D2553" s="649">
        <v>2.638</v>
      </c>
      <c r="E2553" s="649">
        <v>25.93</v>
      </c>
      <c r="F2553" s="649">
        <v>15.1</v>
      </c>
      <c r="G2553" s="649">
        <v>1.78</v>
      </c>
      <c r="H2553" s="649">
        <v>2.01</v>
      </c>
      <c r="I2553" s="649">
        <v>9.922</v>
      </c>
      <c r="J2553" s="649">
        <v>17.185</v>
      </c>
      <c r="K2553" s="649">
        <v>-0.998</v>
      </c>
      <c r="L2553" s="649">
        <v>-1.0</v>
      </c>
      <c r="M2553" s="649">
        <v>-1.0</v>
      </c>
      <c r="N2553" s="649">
        <v>-1.0</v>
      </c>
      <c r="O2553" s="649">
        <v>1.0</v>
      </c>
      <c r="P2553" s="649">
        <v>-1.0</v>
      </c>
      <c r="Q2553" s="649">
        <v>-1.0</v>
      </c>
      <c r="R2553" s="649">
        <v>1.0</v>
      </c>
      <c r="S2553" s="649">
        <v>-1.0</v>
      </c>
      <c r="T2553" s="649">
        <v>17.225</v>
      </c>
      <c r="U2553" s="649">
        <v>17.32</v>
      </c>
      <c r="V2553" s="649">
        <v>17.239</v>
      </c>
    </row>
    <row r="2554">
      <c r="A2554" s="649">
        <v>5458.0</v>
      </c>
      <c r="B2554" s="649">
        <v>0.0</v>
      </c>
      <c r="C2554" s="649">
        <v>6.368</v>
      </c>
      <c r="D2554" s="649">
        <v>2.638</v>
      </c>
      <c r="E2554" s="649">
        <v>25.93</v>
      </c>
      <c r="F2554" s="649">
        <v>15.1</v>
      </c>
      <c r="G2554" s="649">
        <v>1.182</v>
      </c>
      <c r="H2554" s="649">
        <v>2.01</v>
      </c>
      <c r="I2554" s="649">
        <v>6.902</v>
      </c>
      <c r="J2554" s="649">
        <v>7.898</v>
      </c>
      <c r="K2554" s="649">
        <v>-0.998</v>
      </c>
      <c r="L2554" s="649">
        <v>-1.0</v>
      </c>
      <c r="M2554" s="649">
        <v>-1.0</v>
      </c>
      <c r="N2554" s="649">
        <v>-1.0</v>
      </c>
      <c r="O2554" s="649">
        <v>1.0</v>
      </c>
      <c r="P2554" s="649">
        <v>-1.0</v>
      </c>
      <c r="Q2554" s="649">
        <v>-1.0</v>
      </c>
      <c r="R2554" s="649">
        <v>1.0</v>
      </c>
      <c r="S2554" s="649">
        <v>-1.0</v>
      </c>
      <c r="T2554" s="649">
        <v>7.94</v>
      </c>
      <c r="U2554" s="649">
        <v>7.976</v>
      </c>
      <c r="V2554" s="649">
        <v>7.938</v>
      </c>
    </row>
    <row r="2555">
      <c r="A2555" s="649">
        <v>5459.0</v>
      </c>
      <c r="B2555" s="649">
        <v>0.0</v>
      </c>
      <c r="C2555" s="649">
        <v>6.368</v>
      </c>
      <c r="D2555" s="649">
        <v>2.638</v>
      </c>
      <c r="E2555" s="649">
        <v>25.93</v>
      </c>
      <c r="F2555" s="649">
        <v>15.68</v>
      </c>
      <c r="G2555" s="649">
        <v>1.793</v>
      </c>
      <c r="H2555" s="649">
        <v>2.01</v>
      </c>
      <c r="I2555" s="649">
        <v>5.01</v>
      </c>
      <c r="J2555" s="649">
        <v>8.388</v>
      </c>
      <c r="K2555" s="649">
        <v>-0.998</v>
      </c>
      <c r="L2555" s="649">
        <v>-1.0</v>
      </c>
      <c r="M2555" s="649">
        <v>-1.0</v>
      </c>
      <c r="N2555" s="649">
        <v>-1.0</v>
      </c>
      <c r="O2555" s="649">
        <v>1.0</v>
      </c>
      <c r="P2555" s="649">
        <v>-1.0</v>
      </c>
      <c r="Q2555" s="649">
        <v>-1.0</v>
      </c>
      <c r="R2555" s="649">
        <v>1.0</v>
      </c>
      <c r="S2555" s="649">
        <v>-1.0</v>
      </c>
      <c r="T2555" s="649">
        <v>8.462</v>
      </c>
      <c r="U2555" s="649">
        <v>8.503</v>
      </c>
      <c r="V2555" s="649">
        <v>8.518</v>
      </c>
    </row>
    <row r="2556">
      <c r="A2556" s="649">
        <v>5460.0</v>
      </c>
      <c r="B2556" s="649">
        <v>0.0</v>
      </c>
      <c r="C2556" s="649">
        <v>6.368</v>
      </c>
      <c r="D2556" s="649">
        <v>2.638</v>
      </c>
      <c r="E2556" s="649">
        <v>25.93</v>
      </c>
      <c r="F2556" s="649">
        <v>15.68</v>
      </c>
      <c r="G2556" s="649">
        <v>0.848</v>
      </c>
      <c r="H2556" s="649">
        <v>2.01</v>
      </c>
      <c r="I2556" s="649">
        <v>9.667</v>
      </c>
      <c r="J2556" s="649">
        <v>7.454</v>
      </c>
      <c r="K2556" s="649">
        <v>-0.998</v>
      </c>
      <c r="L2556" s="649">
        <v>-1.0</v>
      </c>
      <c r="M2556" s="649">
        <v>-1.0</v>
      </c>
      <c r="N2556" s="649">
        <v>-1.0</v>
      </c>
      <c r="O2556" s="649">
        <v>1.0</v>
      </c>
      <c r="P2556" s="649">
        <v>-1.0</v>
      </c>
      <c r="Q2556" s="649">
        <v>-1.0</v>
      </c>
      <c r="R2556" s="649">
        <v>1.0</v>
      </c>
      <c r="S2556" s="649">
        <v>-1.0</v>
      </c>
      <c r="T2556" s="649">
        <v>7.483</v>
      </c>
      <c r="U2556" s="649">
        <v>7.522</v>
      </c>
      <c r="V2556" s="649">
        <v>7.533</v>
      </c>
    </row>
    <row r="2557">
      <c r="A2557" s="649">
        <v>5461.0</v>
      </c>
      <c r="B2557" s="649">
        <v>0.0</v>
      </c>
      <c r="C2557" s="649">
        <v>6.368</v>
      </c>
      <c r="D2557" s="649">
        <v>2.638</v>
      </c>
      <c r="E2557" s="649">
        <v>25.93</v>
      </c>
      <c r="F2557" s="649">
        <v>15.68</v>
      </c>
      <c r="G2557" s="649">
        <v>1.839</v>
      </c>
      <c r="H2557" s="649">
        <v>1.01</v>
      </c>
      <c r="I2557" s="649">
        <v>16.916</v>
      </c>
      <c r="J2557" s="649">
        <v>27.7</v>
      </c>
      <c r="K2557" s="649">
        <v>-0.998</v>
      </c>
      <c r="L2557" s="649">
        <v>-1.0</v>
      </c>
      <c r="M2557" s="649">
        <v>-1.0</v>
      </c>
      <c r="N2557" s="649">
        <v>-1.0</v>
      </c>
      <c r="O2557" s="649">
        <v>1.0</v>
      </c>
      <c r="P2557" s="649">
        <v>-1.0</v>
      </c>
      <c r="Q2557" s="649">
        <v>-1.0</v>
      </c>
      <c r="R2557" s="649">
        <v>1.0</v>
      </c>
      <c r="S2557" s="649">
        <v>-1.0</v>
      </c>
      <c r="T2557" s="649">
        <v>27.724</v>
      </c>
      <c r="U2557" s="649">
        <v>27.883</v>
      </c>
      <c r="V2557" s="649">
        <v>27.908</v>
      </c>
    </row>
    <row r="2558">
      <c r="A2558" s="649">
        <v>5462.0</v>
      </c>
      <c r="B2558" s="649">
        <v>0.0</v>
      </c>
      <c r="C2558" s="649">
        <v>6.368</v>
      </c>
      <c r="D2558" s="649">
        <v>2.638</v>
      </c>
      <c r="E2558" s="649">
        <v>25.93</v>
      </c>
      <c r="F2558" s="649">
        <v>15.68</v>
      </c>
      <c r="G2558" s="649">
        <v>1.829</v>
      </c>
      <c r="H2558" s="649">
        <v>1.01</v>
      </c>
      <c r="I2558" s="649">
        <v>17.494</v>
      </c>
      <c r="J2558" s="649">
        <v>28.285</v>
      </c>
      <c r="K2558" s="649">
        <v>-0.998</v>
      </c>
      <c r="L2558" s="649">
        <v>-1.0</v>
      </c>
      <c r="M2558" s="649">
        <v>-1.0</v>
      </c>
      <c r="N2558" s="649">
        <v>-1.0</v>
      </c>
      <c r="O2558" s="649">
        <v>1.0</v>
      </c>
      <c r="P2558" s="649">
        <v>-1.0</v>
      </c>
      <c r="Q2558" s="649">
        <v>-1.0</v>
      </c>
      <c r="R2558" s="649">
        <v>1.0</v>
      </c>
      <c r="S2558" s="649">
        <v>-1.0</v>
      </c>
      <c r="T2558" s="649">
        <v>28.277</v>
      </c>
      <c r="U2558" s="649">
        <v>28.444</v>
      </c>
      <c r="V2558" s="649">
        <v>28.497</v>
      </c>
    </row>
    <row r="2559">
      <c r="A2559" s="649">
        <v>5463.0</v>
      </c>
      <c r="B2559" s="649">
        <v>0.0</v>
      </c>
      <c r="C2559" s="649">
        <v>6.368</v>
      </c>
      <c r="D2559" s="649">
        <v>2.638</v>
      </c>
      <c r="E2559" s="649">
        <v>25.93</v>
      </c>
      <c r="F2559" s="649">
        <v>15.71</v>
      </c>
      <c r="G2559" s="649">
        <v>0.893</v>
      </c>
      <c r="H2559" s="649">
        <v>1.01</v>
      </c>
      <c r="I2559" s="649">
        <v>17.843</v>
      </c>
      <c r="J2559" s="649">
        <v>15.67</v>
      </c>
      <c r="K2559" s="649">
        <v>-0.998</v>
      </c>
      <c r="L2559" s="649">
        <v>-1.0</v>
      </c>
      <c r="M2559" s="649">
        <v>-1.0</v>
      </c>
      <c r="N2559" s="649">
        <v>-1.0</v>
      </c>
      <c r="O2559" s="649">
        <v>1.0</v>
      </c>
      <c r="P2559" s="649">
        <v>-1.0</v>
      </c>
      <c r="Q2559" s="649">
        <v>-1.0</v>
      </c>
      <c r="R2559" s="649">
        <v>1.0</v>
      </c>
      <c r="S2559" s="649">
        <v>-1.0</v>
      </c>
      <c r="T2559" s="649">
        <v>15.632</v>
      </c>
      <c r="U2559" s="649">
        <v>15.724</v>
      </c>
      <c r="V2559" s="649">
        <v>15.685</v>
      </c>
    </row>
    <row r="2560">
      <c r="A2560" s="649">
        <v>5508.0</v>
      </c>
      <c r="B2560" s="649">
        <v>0.0</v>
      </c>
      <c r="C2560" s="649">
        <v>6.368</v>
      </c>
      <c r="D2560" s="649">
        <v>4.149</v>
      </c>
      <c r="E2560" s="649">
        <v>22.99</v>
      </c>
      <c r="F2560" s="649">
        <v>21.66</v>
      </c>
      <c r="G2560" s="649">
        <v>1.248</v>
      </c>
      <c r="H2560" s="649">
        <v>1.01</v>
      </c>
      <c r="I2560" s="649">
        <v>28.876</v>
      </c>
      <c r="J2560" s="649">
        <v>21.286</v>
      </c>
      <c r="K2560" s="649">
        <v>-0.998</v>
      </c>
      <c r="L2560" s="649">
        <v>-1.0</v>
      </c>
      <c r="M2560" s="649">
        <v>-1.0</v>
      </c>
      <c r="N2560" s="649">
        <v>-1.0</v>
      </c>
      <c r="O2560" s="649">
        <v>1.0</v>
      </c>
      <c r="P2560" s="649">
        <v>-1.0</v>
      </c>
      <c r="Q2560" s="649">
        <v>-1.0</v>
      </c>
      <c r="R2560" s="649">
        <v>1.0</v>
      </c>
      <c r="S2560" s="649">
        <v>-1.0</v>
      </c>
      <c r="T2560" s="649">
        <v>21.836</v>
      </c>
      <c r="U2560" s="649">
        <v>21.712</v>
      </c>
      <c r="V2560" s="649">
        <v>21.806</v>
      </c>
    </row>
    <row r="2561">
      <c r="A2561" s="649">
        <v>5509.0</v>
      </c>
      <c r="B2561" s="649">
        <v>0.0</v>
      </c>
      <c r="C2561" s="649">
        <v>6.368</v>
      </c>
      <c r="D2561" s="649">
        <v>4.149</v>
      </c>
      <c r="E2561" s="649">
        <v>22.99</v>
      </c>
      <c r="F2561" s="649">
        <v>21.66</v>
      </c>
      <c r="G2561" s="649">
        <v>0.725</v>
      </c>
      <c r="H2561" s="649">
        <v>26.98</v>
      </c>
      <c r="I2561" s="649">
        <v>27.422</v>
      </c>
      <c r="J2561" s="649">
        <v>18.505</v>
      </c>
      <c r="K2561" s="649">
        <v>-0.998</v>
      </c>
      <c r="L2561" s="649">
        <v>-1.0</v>
      </c>
      <c r="M2561" s="649">
        <v>-1.0</v>
      </c>
      <c r="N2561" s="649">
        <v>-1.0</v>
      </c>
      <c r="O2561" s="649">
        <v>1.0</v>
      </c>
      <c r="P2561" s="649">
        <v>-1.0</v>
      </c>
      <c r="Q2561" s="649">
        <v>-1.0</v>
      </c>
      <c r="R2561" s="649">
        <v>1.0</v>
      </c>
      <c r="S2561" s="649">
        <v>-1.0</v>
      </c>
      <c r="T2561" s="649">
        <v>18.735</v>
      </c>
      <c r="U2561" s="649">
        <v>18.632</v>
      </c>
      <c r="V2561" s="649">
        <v>18.559</v>
      </c>
    </row>
    <row r="2562">
      <c r="A2562" s="649">
        <v>5510.0</v>
      </c>
      <c r="B2562" s="649">
        <v>0.0</v>
      </c>
      <c r="C2562" s="649">
        <v>6.368</v>
      </c>
      <c r="D2562" s="649">
        <v>4.149</v>
      </c>
      <c r="E2562" s="649">
        <v>22.99</v>
      </c>
      <c r="F2562" s="649">
        <v>21.66</v>
      </c>
      <c r="G2562" s="649">
        <v>1.892</v>
      </c>
      <c r="H2562" s="649">
        <v>2.01</v>
      </c>
      <c r="I2562" s="649">
        <v>23.817</v>
      </c>
      <c r="J2562" s="649">
        <v>7.136</v>
      </c>
      <c r="K2562" s="649">
        <v>-0.998</v>
      </c>
      <c r="L2562" s="649">
        <v>-1.0</v>
      </c>
      <c r="M2562" s="649">
        <v>-1.0</v>
      </c>
      <c r="N2562" s="649">
        <v>-1.0</v>
      </c>
      <c r="O2562" s="649">
        <v>1.0</v>
      </c>
      <c r="P2562" s="649">
        <v>-1.0</v>
      </c>
      <c r="Q2562" s="649">
        <v>-1.0</v>
      </c>
      <c r="R2562" s="649">
        <v>1.0</v>
      </c>
      <c r="S2562" s="649">
        <v>-1.0</v>
      </c>
      <c r="T2562" s="649">
        <v>7.629</v>
      </c>
      <c r="U2562" s="649">
        <v>7.582</v>
      </c>
      <c r="V2562" s="649">
        <v>8.769</v>
      </c>
    </row>
    <row r="2563">
      <c r="A2563" s="649">
        <v>5511.0</v>
      </c>
      <c r="B2563" s="649">
        <v>0.0</v>
      </c>
      <c r="C2563" s="649">
        <v>6.369</v>
      </c>
      <c r="D2563" s="649">
        <v>4.149</v>
      </c>
      <c r="E2563" s="649">
        <v>22.99</v>
      </c>
      <c r="F2563" s="649">
        <v>21.66</v>
      </c>
      <c r="G2563" s="649">
        <v>0.633</v>
      </c>
      <c r="H2563" s="649">
        <v>2.01</v>
      </c>
      <c r="I2563" s="649">
        <v>28.584</v>
      </c>
      <c r="J2563" s="649">
        <v>17.453</v>
      </c>
      <c r="K2563" s="649">
        <v>-0.998</v>
      </c>
      <c r="L2563" s="649">
        <v>-1.0</v>
      </c>
      <c r="M2563" s="649">
        <v>-1.0</v>
      </c>
      <c r="N2563" s="649">
        <v>-1.0</v>
      </c>
      <c r="O2563" s="649">
        <v>1.0</v>
      </c>
      <c r="P2563" s="649">
        <v>-1.0</v>
      </c>
      <c r="Q2563" s="649">
        <v>-1.0</v>
      </c>
      <c r="R2563" s="649">
        <v>1.0</v>
      </c>
      <c r="S2563" s="649">
        <v>-1.0</v>
      </c>
      <c r="T2563" s="649">
        <v>17.821</v>
      </c>
      <c r="U2563" s="649">
        <v>17.72</v>
      </c>
      <c r="V2563" s="649">
        <v>17.475</v>
      </c>
    </row>
    <row r="2564">
      <c r="A2564" s="649">
        <v>5513.0</v>
      </c>
      <c r="B2564" s="649">
        <v>0.0</v>
      </c>
      <c r="C2564" s="649">
        <v>6.368</v>
      </c>
      <c r="D2564" s="649">
        <v>4.149</v>
      </c>
      <c r="E2564" s="649">
        <v>22.99</v>
      </c>
      <c r="F2564" s="649">
        <v>21.66</v>
      </c>
      <c r="G2564" s="649">
        <v>1.51</v>
      </c>
      <c r="H2564" s="649">
        <v>1.01</v>
      </c>
      <c r="I2564" s="649">
        <v>27.982</v>
      </c>
      <c r="J2564" s="649">
        <v>40.022</v>
      </c>
      <c r="K2564" s="649">
        <v>-0.998</v>
      </c>
      <c r="L2564" s="649">
        <v>-1.0</v>
      </c>
      <c r="M2564" s="649">
        <v>-1.0</v>
      </c>
      <c r="N2564" s="649">
        <v>-1.0</v>
      </c>
      <c r="O2564" s="649">
        <v>1.0</v>
      </c>
      <c r="P2564" s="649">
        <v>-1.0</v>
      </c>
      <c r="Q2564" s="649">
        <v>-1.0</v>
      </c>
      <c r="R2564" s="649">
        <v>1.0</v>
      </c>
      <c r="S2564" s="649">
        <v>-1.0</v>
      </c>
      <c r="T2564" s="649">
        <v>40.883</v>
      </c>
      <c r="U2564" s="649">
        <v>40.65</v>
      </c>
      <c r="V2564" s="649">
        <v>40.106</v>
      </c>
    </row>
    <row r="2565">
      <c r="A2565" s="649">
        <v>5514.0</v>
      </c>
      <c r="B2565" s="649">
        <v>0.0</v>
      </c>
      <c r="C2565" s="649">
        <v>6.368</v>
      </c>
      <c r="D2565" s="649">
        <v>2.638</v>
      </c>
      <c r="E2565" s="649">
        <v>37.72</v>
      </c>
      <c r="F2565" s="649">
        <v>20.53</v>
      </c>
      <c r="G2565" s="649">
        <v>1.817</v>
      </c>
      <c r="H2565" s="649">
        <v>1.01</v>
      </c>
      <c r="I2565" s="649">
        <v>27.626</v>
      </c>
      <c r="J2565" s="649">
        <v>42.84</v>
      </c>
      <c r="K2565" s="649">
        <v>-0.998</v>
      </c>
      <c r="L2565" s="649">
        <v>-1.0</v>
      </c>
      <c r="M2565" s="649">
        <v>-1.0</v>
      </c>
      <c r="N2565" s="649">
        <v>-1.0</v>
      </c>
      <c r="O2565" s="649">
        <v>1.0</v>
      </c>
      <c r="P2565" s="649">
        <v>-1.0</v>
      </c>
      <c r="Q2565" s="649">
        <v>-1.0</v>
      </c>
      <c r="R2565" s="649">
        <v>1.0</v>
      </c>
      <c r="S2565" s="649">
        <v>-1.0</v>
      </c>
      <c r="T2565" s="649">
        <v>43.722</v>
      </c>
      <c r="U2565" s="649">
        <v>43.464</v>
      </c>
      <c r="V2565" s="649">
        <v>43.113</v>
      </c>
    </row>
    <row r="2566">
      <c r="A2566" s="649">
        <v>5515.0</v>
      </c>
      <c r="B2566" s="649">
        <v>0.0</v>
      </c>
      <c r="C2566" s="649">
        <v>6.368</v>
      </c>
      <c r="D2566" s="649">
        <v>2.638</v>
      </c>
      <c r="E2566" s="649">
        <v>37.72</v>
      </c>
      <c r="F2566" s="649">
        <v>20.53</v>
      </c>
      <c r="G2566" s="649">
        <v>1.889</v>
      </c>
      <c r="H2566" s="649">
        <v>1.01</v>
      </c>
      <c r="I2566" s="649">
        <v>27.439</v>
      </c>
      <c r="J2566" s="649">
        <v>43.469</v>
      </c>
      <c r="K2566" s="649">
        <v>-0.998</v>
      </c>
      <c r="L2566" s="649">
        <v>-1.0</v>
      </c>
      <c r="M2566" s="649">
        <v>-1.0</v>
      </c>
      <c r="N2566" s="649">
        <v>-1.0</v>
      </c>
      <c r="O2566" s="649">
        <v>1.0</v>
      </c>
      <c r="P2566" s="649">
        <v>-1.0</v>
      </c>
      <c r="Q2566" s="649">
        <v>-1.0</v>
      </c>
      <c r="R2566" s="649">
        <v>1.0</v>
      </c>
      <c r="S2566" s="649">
        <v>-1.0</v>
      </c>
      <c r="T2566" s="649">
        <v>44.308</v>
      </c>
      <c r="U2566" s="649">
        <v>44.049</v>
      </c>
      <c r="V2566" s="649">
        <v>43.783</v>
      </c>
    </row>
    <row r="2567">
      <c r="A2567" s="649">
        <v>5516.0</v>
      </c>
      <c r="B2567" s="649">
        <v>0.0</v>
      </c>
      <c r="C2567" s="649">
        <v>6.368</v>
      </c>
      <c r="D2567" s="649">
        <v>2.638</v>
      </c>
      <c r="E2567" s="649">
        <v>37.72</v>
      </c>
      <c r="F2567" s="649">
        <v>20.53</v>
      </c>
      <c r="G2567" s="649">
        <v>1.808</v>
      </c>
      <c r="H2567" s="649">
        <v>1.01</v>
      </c>
      <c r="I2567" s="649">
        <v>28.944</v>
      </c>
      <c r="J2567" s="649">
        <v>51.815</v>
      </c>
      <c r="K2567" s="649">
        <v>-0.998</v>
      </c>
      <c r="L2567" s="649">
        <v>-1.0</v>
      </c>
      <c r="M2567" s="649">
        <v>-1.0</v>
      </c>
      <c r="N2567" s="649">
        <v>-1.0</v>
      </c>
      <c r="O2567" s="649">
        <v>1.0</v>
      </c>
      <c r="P2567" s="649">
        <v>-1.0</v>
      </c>
      <c r="Q2567" s="649">
        <v>-1.0</v>
      </c>
      <c r="R2567" s="649">
        <v>1.0</v>
      </c>
      <c r="S2567" s="649">
        <v>-1.0</v>
      </c>
      <c r="T2567" s="649">
        <v>52.771</v>
      </c>
      <c r="U2567" s="649">
        <v>52.465</v>
      </c>
      <c r="V2567" s="649">
        <v>51.835</v>
      </c>
    </row>
    <row r="2568">
      <c r="A2568" s="649">
        <v>5517.0</v>
      </c>
      <c r="B2568" s="649">
        <v>0.0</v>
      </c>
      <c r="C2568" s="649">
        <v>6.369</v>
      </c>
      <c r="D2568" s="649">
        <v>2.638</v>
      </c>
      <c r="E2568" s="649">
        <v>37.72</v>
      </c>
      <c r="F2568" s="649">
        <v>20.53</v>
      </c>
      <c r="G2568" s="649">
        <v>1.89</v>
      </c>
      <c r="H2568" s="649">
        <v>1.01</v>
      </c>
      <c r="I2568" s="649">
        <v>4.821</v>
      </c>
      <c r="J2568" s="649">
        <v>7.656</v>
      </c>
      <c r="K2568" s="649">
        <v>-0.998</v>
      </c>
      <c r="L2568" s="649">
        <v>-1.0</v>
      </c>
      <c r="M2568" s="649">
        <v>-1.0</v>
      </c>
      <c r="N2568" s="649">
        <v>-1.0</v>
      </c>
      <c r="O2568" s="649">
        <v>1.0</v>
      </c>
      <c r="P2568" s="649">
        <v>-1.0</v>
      </c>
      <c r="Q2568" s="649">
        <v>-1.0</v>
      </c>
      <c r="R2568" s="649">
        <v>1.0</v>
      </c>
      <c r="S2568" s="649">
        <v>-1.0</v>
      </c>
      <c r="T2568" s="649">
        <v>7.905</v>
      </c>
      <c r="U2568" s="649">
        <v>7.845</v>
      </c>
      <c r="V2568" s="649">
        <v>7.971</v>
      </c>
    </row>
    <row r="2569">
      <c r="A2569" s="649">
        <v>5518.0</v>
      </c>
      <c r="B2569" s="649">
        <v>0.0</v>
      </c>
      <c r="C2569" s="649">
        <v>6.368</v>
      </c>
      <c r="D2569" s="649">
        <v>2.638</v>
      </c>
      <c r="E2569" s="649">
        <v>37.72</v>
      </c>
      <c r="F2569" s="649">
        <v>20.53</v>
      </c>
      <c r="G2569" s="649">
        <v>1.832</v>
      </c>
      <c r="H2569" s="649">
        <v>1.01</v>
      </c>
      <c r="I2569" s="649">
        <v>4.974</v>
      </c>
      <c r="J2569" s="649">
        <v>8.834</v>
      </c>
      <c r="K2569" s="649">
        <v>-0.998</v>
      </c>
      <c r="L2569" s="649">
        <v>-1.0</v>
      </c>
      <c r="M2569" s="649">
        <v>-1.0</v>
      </c>
      <c r="N2569" s="649">
        <v>-1.0</v>
      </c>
      <c r="O2569" s="649">
        <v>1.0</v>
      </c>
      <c r="P2569" s="649">
        <v>-1.0</v>
      </c>
      <c r="Q2569" s="649">
        <v>-1.0</v>
      </c>
      <c r="R2569" s="649">
        <v>1.0</v>
      </c>
      <c r="S2569" s="649">
        <v>-1.0</v>
      </c>
      <c r="T2569" s="649">
        <v>9.046</v>
      </c>
      <c r="U2569" s="649">
        <v>8.978</v>
      </c>
      <c r="V2569" s="649">
        <v>8.892</v>
      </c>
    </row>
    <row r="2570">
      <c r="A2570" s="649">
        <v>5519.0</v>
      </c>
      <c r="B2570" s="649">
        <v>0.0</v>
      </c>
      <c r="C2570" s="649">
        <v>6.368</v>
      </c>
      <c r="D2570" s="649">
        <v>2.638</v>
      </c>
      <c r="E2570" s="649">
        <v>37.72</v>
      </c>
      <c r="F2570" s="649">
        <v>20.53</v>
      </c>
      <c r="G2570" s="649">
        <v>0.625</v>
      </c>
      <c r="H2570" s="649">
        <v>26.98</v>
      </c>
      <c r="I2570" s="649">
        <v>23.693</v>
      </c>
      <c r="J2570" s="649">
        <v>12.566</v>
      </c>
      <c r="K2570" s="649">
        <v>-0.998</v>
      </c>
      <c r="L2570" s="649">
        <v>-1.0</v>
      </c>
      <c r="M2570" s="649">
        <v>-1.0</v>
      </c>
      <c r="N2570" s="649">
        <v>-1.0</v>
      </c>
      <c r="O2570" s="649">
        <v>1.0</v>
      </c>
      <c r="P2570" s="649">
        <v>-1.0</v>
      </c>
      <c r="Q2570" s="649">
        <v>-1.0</v>
      </c>
      <c r="R2570" s="649">
        <v>1.0</v>
      </c>
      <c r="S2570" s="649">
        <v>-1.0</v>
      </c>
      <c r="T2570" s="649">
        <v>12.849</v>
      </c>
      <c r="U2570" s="649">
        <v>12.772</v>
      </c>
      <c r="V2570" s="649">
        <v>12.669</v>
      </c>
    </row>
    <row r="2571">
      <c r="A2571" s="649">
        <v>5521.0</v>
      </c>
      <c r="B2571" s="649">
        <v>0.0</v>
      </c>
      <c r="C2571" s="649">
        <v>6.368</v>
      </c>
      <c r="D2571" s="649">
        <v>2.638</v>
      </c>
      <c r="E2571" s="649">
        <v>37.72</v>
      </c>
      <c r="F2571" s="649">
        <v>20.53</v>
      </c>
      <c r="G2571" s="649">
        <v>2.181</v>
      </c>
      <c r="H2571" s="649">
        <v>1.01</v>
      </c>
      <c r="I2571" s="649">
        <v>14.391</v>
      </c>
      <c r="J2571" s="649">
        <v>24.684</v>
      </c>
      <c r="K2571" s="649">
        <v>-0.998</v>
      </c>
      <c r="L2571" s="649">
        <v>-1.0</v>
      </c>
      <c r="M2571" s="649">
        <v>-1.0</v>
      </c>
      <c r="N2571" s="649">
        <v>-1.0</v>
      </c>
      <c r="O2571" s="649">
        <v>1.0</v>
      </c>
      <c r="P2571" s="649">
        <v>-1.0</v>
      </c>
      <c r="Q2571" s="649">
        <v>-1.0</v>
      </c>
      <c r="R2571" s="649">
        <v>1.0</v>
      </c>
      <c r="S2571" s="649">
        <v>-1.0</v>
      </c>
      <c r="T2571" s="649">
        <v>25.296</v>
      </c>
      <c r="U2571" s="649">
        <v>25.125</v>
      </c>
      <c r="V2571" s="649">
        <v>25.161</v>
      </c>
    </row>
    <row r="2572">
      <c r="A2572" s="649">
        <v>5522.0</v>
      </c>
      <c r="B2572" s="649">
        <v>0.0</v>
      </c>
      <c r="C2572" s="649">
        <v>6.368</v>
      </c>
      <c r="D2572" s="649">
        <v>2.638</v>
      </c>
      <c r="E2572" s="649">
        <v>37.72</v>
      </c>
      <c r="F2572" s="649">
        <v>20.53</v>
      </c>
      <c r="G2572" s="649">
        <v>3.445</v>
      </c>
      <c r="H2572" s="649">
        <v>2.01</v>
      </c>
      <c r="I2572" s="649">
        <v>25.67</v>
      </c>
      <c r="J2572" s="649">
        <v>38.497</v>
      </c>
      <c r="K2572" s="649">
        <v>-0.998</v>
      </c>
      <c r="L2572" s="649">
        <v>-1.0</v>
      </c>
      <c r="M2572" s="649">
        <v>-1.0</v>
      </c>
      <c r="N2572" s="649">
        <v>-1.0</v>
      </c>
      <c r="O2572" s="649">
        <v>1.0</v>
      </c>
      <c r="P2572" s="649">
        <v>-1.0</v>
      </c>
      <c r="Q2572" s="649">
        <v>-1.0</v>
      </c>
      <c r="R2572" s="649">
        <v>1.0</v>
      </c>
      <c r="S2572" s="649">
        <v>-1.0</v>
      </c>
      <c r="T2572" s="649">
        <v>39.669</v>
      </c>
      <c r="U2572" s="649">
        <v>39.441</v>
      </c>
      <c r="V2572" s="649">
        <v>40.506</v>
      </c>
    </row>
    <row r="2573">
      <c r="A2573" s="649">
        <v>5523.0</v>
      </c>
      <c r="B2573" s="649">
        <v>0.0</v>
      </c>
      <c r="C2573" s="649">
        <v>6.368</v>
      </c>
      <c r="D2573" s="649">
        <v>1.719</v>
      </c>
      <c r="E2573" s="649">
        <v>39.81</v>
      </c>
      <c r="F2573" s="649">
        <v>14.4</v>
      </c>
      <c r="G2573" s="649">
        <v>1.452</v>
      </c>
      <c r="H2573" s="649">
        <v>1.01</v>
      </c>
      <c r="I2573" s="649">
        <v>13.346</v>
      </c>
      <c r="J2573" s="649">
        <v>17.53</v>
      </c>
      <c r="K2573" s="649">
        <v>-0.998</v>
      </c>
      <c r="L2573" s="649">
        <v>-1.0</v>
      </c>
      <c r="M2573" s="649">
        <v>-1.0</v>
      </c>
      <c r="N2573" s="649">
        <v>-1.0</v>
      </c>
      <c r="O2573" s="649">
        <v>1.0</v>
      </c>
      <c r="P2573" s="649">
        <v>-1.0</v>
      </c>
      <c r="Q2573" s="649">
        <v>-1.0</v>
      </c>
      <c r="R2573" s="649">
        <v>1.0</v>
      </c>
      <c r="S2573" s="649">
        <v>-1.0</v>
      </c>
      <c r="T2573" s="649">
        <v>17.89</v>
      </c>
      <c r="U2573" s="649">
        <v>17.776</v>
      </c>
      <c r="V2573" s="649">
        <v>17.676</v>
      </c>
    </row>
    <row r="2574">
      <c r="A2574" s="649">
        <v>5524.0</v>
      </c>
      <c r="B2574" s="649">
        <v>0.0</v>
      </c>
      <c r="C2574" s="649">
        <v>6.368</v>
      </c>
      <c r="D2574" s="649">
        <v>1.719</v>
      </c>
      <c r="E2574" s="649">
        <v>39.81</v>
      </c>
      <c r="F2574" s="649">
        <v>14.4</v>
      </c>
      <c r="G2574" s="649">
        <v>2.751</v>
      </c>
      <c r="H2574" s="649">
        <v>1.01</v>
      </c>
      <c r="I2574" s="649">
        <v>14.329</v>
      </c>
      <c r="J2574" s="649">
        <v>30.455</v>
      </c>
      <c r="K2574" s="649">
        <v>-0.998</v>
      </c>
      <c r="L2574" s="649">
        <v>-1.0</v>
      </c>
      <c r="M2574" s="649">
        <v>-1.0</v>
      </c>
      <c r="N2574" s="649">
        <v>-1.0</v>
      </c>
      <c r="O2574" s="649">
        <v>1.0</v>
      </c>
      <c r="P2574" s="649">
        <v>-1.0</v>
      </c>
      <c r="Q2574" s="649">
        <v>-1.0</v>
      </c>
      <c r="R2574" s="649">
        <v>1.0</v>
      </c>
      <c r="S2574" s="649">
        <v>-1.0</v>
      </c>
      <c r="T2574" s="649">
        <v>31.241</v>
      </c>
      <c r="U2574" s="649">
        <v>31.038</v>
      </c>
      <c r="V2574" s="649">
        <v>31.103</v>
      </c>
    </row>
    <row r="2575">
      <c r="A2575" s="649">
        <v>5525.0</v>
      </c>
      <c r="B2575" s="649">
        <v>0.0</v>
      </c>
      <c r="C2575" s="649">
        <v>6.368</v>
      </c>
      <c r="D2575" s="649">
        <v>1.719</v>
      </c>
      <c r="E2575" s="649">
        <v>39.81</v>
      </c>
      <c r="F2575" s="649">
        <v>14.4</v>
      </c>
      <c r="G2575" s="649">
        <v>1.461</v>
      </c>
      <c r="H2575" s="649">
        <v>1.01</v>
      </c>
      <c r="I2575" s="649">
        <v>16.812</v>
      </c>
      <c r="J2575" s="649">
        <v>22.136</v>
      </c>
      <c r="K2575" s="649">
        <v>-0.998</v>
      </c>
      <c r="L2575" s="649">
        <v>-1.0</v>
      </c>
      <c r="M2575" s="649">
        <v>-1.0</v>
      </c>
      <c r="N2575" s="649">
        <v>-1.0</v>
      </c>
      <c r="O2575" s="649">
        <v>1.0</v>
      </c>
      <c r="P2575" s="649">
        <v>-1.0</v>
      </c>
      <c r="Q2575" s="649">
        <v>-1.0</v>
      </c>
      <c r="R2575" s="649">
        <v>1.0</v>
      </c>
      <c r="S2575" s="649">
        <v>-1.0</v>
      </c>
      <c r="T2575" s="649">
        <v>22.597</v>
      </c>
      <c r="U2575" s="649">
        <v>22.455</v>
      </c>
      <c r="V2575" s="649">
        <v>22.288</v>
      </c>
    </row>
    <row r="2576">
      <c r="A2576" s="649">
        <v>5526.0</v>
      </c>
      <c r="B2576" s="649">
        <v>0.0</v>
      </c>
      <c r="C2576" s="649">
        <v>6.368</v>
      </c>
      <c r="D2576" s="649">
        <v>1.719</v>
      </c>
      <c r="E2576" s="649">
        <v>39.81</v>
      </c>
      <c r="F2576" s="649">
        <v>14.4</v>
      </c>
      <c r="G2576" s="649">
        <v>2.16</v>
      </c>
      <c r="H2576" s="649">
        <v>1.01</v>
      </c>
      <c r="I2576" s="649">
        <v>16.796</v>
      </c>
      <c r="J2576" s="649">
        <v>33.204</v>
      </c>
      <c r="K2576" s="649">
        <v>-0.998</v>
      </c>
      <c r="L2576" s="649">
        <v>-1.0</v>
      </c>
      <c r="M2576" s="649">
        <v>-1.0</v>
      </c>
      <c r="N2576" s="649">
        <v>-1.0</v>
      </c>
      <c r="O2576" s="649">
        <v>1.0</v>
      </c>
      <c r="P2576" s="649">
        <v>-1.0</v>
      </c>
      <c r="Q2576" s="649">
        <v>-1.0</v>
      </c>
      <c r="R2576" s="649">
        <v>1.0</v>
      </c>
      <c r="S2576" s="649">
        <v>-1.0</v>
      </c>
      <c r="T2576" s="649">
        <v>33.919</v>
      </c>
      <c r="U2576" s="649">
        <v>33.707</v>
      </c>
      <c r="V2576" s="649">
        <v>33.397</v>
      </c>
    </row>
    <row r="2577">
      <c r="A2577" s="649">
        <v>5527.0</v>
      </c>
      <c r="B2577" s="649">
        <v>0.0</v>
      </c>
      <c r="C2577" s="649">
        <v>6.368</v>
      </c>
      <c r="D2577" s="649">
        <v>1.719</v>
      </c>
      <c r="E2577" s="649">
        <v>39.81</v>
      </c>
      <c r="F2577" s="649">
        <v>14.4</v>
      </c>
      <c r="G2577" s="649">
        <v>1.933</v>
      </c>
      <c r="H2577" s="649">
        <v>1.01</v>
      </c>
      <c r="I2577" s="649">
        <v>16.272</v>
      </c>
      <c r="J2577" s="649">
        <v>28.257</v>
      </c>
      <c r="K2577" s="649">
        <v>-0.998</v>
      </c>
      <c r="L2577" s="649">
        <v>-1.0</v>
      </c>
      <c r="M2577" s="649">
        <v>-1.0</v>
      </c>
      <c r="N2577" s="649">
        <v>-1.0</v>
      </c>
      <c r="O2577" s="649">
        <v>1.0</v>
      </c>
      <c r="P2577" s="649">
        <v>-1.0</v>
      </c>
      <c r="Q2577" s="649">
        <v>-1.0</v>
      </c>
      <c r="R2577" s="649">
        <v>1.0</v>
      </c>
      <c r="S2577" s="649">
        <v>-1.0</v>
      </c>
      <c r="T2577" s="649">
        <v>28.901</v>
      </c>
      <c r="U2577" s="649">
        <v>28.722</v>
      </c>
      <c r="V2577" s="649">
        <v>28.465</v>
      </c>
    </row>
    <row r="2578">
      <c r="A2578" s="649">
        <v>5528.0</v>
      </c>
      <c r="B2578" s="649">
        <v>0.0</v>
      </c>
      <c r="C2578" s="649">
        <v>6.368</v>
      </c>
      <c r="D2578" s="649">
        <v>1.719</v>
      </c>
      <c r="E2578" s="649">
        <v>39.81</v>
      </c>
      <c r="F2578" s="649">
        <v>14.4</v>
      </c>
      <c r="G2578" s="649">
        <v>1.19</v>
      </c>
      <c r="H2578" s="649">
        <v>1.01</v>
      </c>
      <c r="I2578" s="649">
        <v>16.918</v>
      </c>
      <c r="J2578" s="649">
        <v>8.755</v>
      </c>
      <c r="K2578" s="649">
        <v>-0.998</v>
      </c>
      <c r="L2578" s="649">
        <v>-1.0</v>
      </c>
      <c r="M2578" s="649">
        <v>-1.0</v>
      </c>
      <c r="N2578" s="649">
        <v>-1.0</v>
      </c>
      <c r="O2578" s="649">
        <v>1.0</v>
      </c>
      <c r="P2578" s="649">
        <v>-1.0</v>
      </c>
      <c r="Q2578" s="649">
        <v>-1.0</v>
      </c>
      <c r="R2578" s="649">
        <v>1.0</v>
      </c>
      <c r="S2578" s="649">
        <v>-1.0</v>
      </c>
      <c r="T2578" s="649">
        <v>9.076</v>
      </c>
      <c r="U2578" s="649">
        <v>9.017</v>
      </c>
      <c r="V2578" s="649">
        <v>9.443</v>
      </c>
    </row>
    <row r="2579">
      <c r="A2579" s="649">
        <v>5529.0</v>
      </c>
      <c r="B2579" s="649">
        <v>0.0</v>
      </c>
      <c r="C2579" s="649">
        <v>6.368</v>
      </c>
      <c r="D2579" s="649">
        <v>1.719</v>
      </c>
      <c r="E2579" s="649">
        <v>39.81</v>
      </c>
      <c r="F2579" s="649">
        <v>14.4</v>
      </c>
      <c r="G2579" s="649">
        <v>1.9</v>
      </c>
      <c r="H2579" s="649">
        <v>1.01</v>
      </c>
      <c r="I2579" s="649">
        <v>16.731</v>
      </c>
      <c r="J2579" s="649">
        <v>28.46</v>
      </c>
      <c r="K2579" s="649">
        <v>-0.998</v>
      </c>
      <c r="L2579" s="649">
        <v>-1.0</v>
      </c>
      <c r="M2579" s="649">
        <v>-1.0</v>
      </c>
      <c r="N2579" s="649">
        <v>-1.0</v>
      </c>
      <c r="O2579" s="649">
        <v>1.0</v>
      </c>
      <c r="P2579" s="649">
        <v>-1.0</v>
      </c>
      <c r="Q2579" s="649">
        <v>-1.0</v>
      </c>
      <c r="R2579" s="649">
        <v>1.0</v>
      </c>
      <c r="S2579" s="649">
        <v>-1.0</v>
      </c>
      <c r="T2579" s="649">
        <v>29.111</v>
      </c>
      <c r="U2579" s="649">
        <v>28.925</v>
      </c>
      <c r="V2579" s="649">
        <v>28.673</v>
      </c>
    </row>
    <row r="2580">
      <c r="A2580" s="649">
        <v>5530.0</v>
      </c>
      <c r="B2580" s="649">
        <v>0.0</v>
      </c>
      <c r="C2580" s="649">
        <v>6.368</v>
      </c>
      <c r="D2580" s="649">
        <v>1.719</v>
      </c>
      <c r="E2580" s="649">
        <v>39.81</v>
      </c>
      <c r="F2580" s="649">
        <v>14.4</v>
      </c>
      <c r="G2580" s="649">
        <v>2.03</v>
      </c>
      <c r="H2580" s="649">
        <v>1.01</v>
      </c>
      <c r="I2580" s="649">
        <v>16.275</v>
      </c>
      <c r="J2580" s="649">
        <v>24.721</v>
      </c>
      <c r="K2580" s="649">
        <v>-0.998</v>
      </c>
      <c r="L2580" s="649">
        <v>-1.0</v>
      </c>
      <c r="M2580" s="649">
        <v>-1.0</v>
      </c>
      <c r="N2580" s="649">
        <v>-1.0</v>
      </c>
      <c r="O2580" s="649">
        <v>1.0</v>
      </c>
      <c r="P2580" s="649">
        <v>-1.0</v>
      </c>
      <c r="Q2580" s="649">
        <v>-1.0</v>
      </c>
      <c r="R2580" s="649">
        <v>1.0</v>
      </c>
      <c r="S2580" s="649">
        <v>-1.0</v>
      </c>
      <c r="T2580" s="649">
        <v>25.372</v>
      </c>
      <c r="U2580" s="649">
        <v>25.208</v>
      </c>
      <c r="V2580" s="649">
        <v>25.251</v>
      </c>
    </row>
    <row r="2581">
      <c r="A2581" s="649">
        <v>5531.0</v>
      </c>
      <c r="B2581" s="649">
        <v>0.0</v>
      </c>
      <c r="C2581" s="649">
        <v>6.368</v>
      </c>
      <c r="D2581" s="649">
        <v>1.719</v>
      </c>
      <c r="E2581" s="649">
        <v>39.81</v>
      </c>
      <c r="F2581" s="649">
        <v>14.4</v>
      </c>
      <c r="G2581" s="649">
        <v>1.849</v>
      </c>
      <c r="H2581" s="649">
        <v>1.01</v>
      </c>
      <c r="I2581" s="649">
        <v>16.795</v>
      </c>
      <c r="J2581" s="649">
        <v>29.069</v>
      </c>
      <c r="K2581" s="649">
        <v>-0.998</v>
      </c>
      <c r="L2581" s="649">
        <v>-1.0</v>
      </c>
      <c r="M2581" s="649">
        <v>-1.0</v>
      </c>
      <c r="N2581" s="649">
        <v>-1.0</v>
      </c>
      <c r="O2581" s="649">
        <v>1.0</v>
      </c>
      <c r="P2581" s="649">
        <v>-1.0</v>
      </c>
      <c r="Q2581" s="649">
        <v>-1.0</v>
      </c>
      <c r="R2581" s="649">
        <v>1.0</v>
      </c>
      <c r="S2581" s="649">
        <v>-1.0</v>
      </c>
      <c r="T2581" s="649">
        <v>29.679</v>
      </c>
      <c r="U2581" s="649">
        <v>29.489</v>
      </c>
      <c r="V2581" s="649">
        <v>29.193</v>
      </c>
    </row>
    <row r="2582">
      <c r="A2582" s="649">
        <v>5532.0</v>
      </c>
      <c r="B2582" s="649">
        <v>0.0</v>
      </c>
      <c r="C2582" s="649">
        <v>6.368</v>
      </c>
      <c r="D2582" s="649">
        <v>1.719</v>
      </c>
      <c r="E2582" s="649">
        <v>39.81</v>
      </c>
      <c r="F2582" s="649">
        <v>14.4</v>
      </c>
      <c r="G2582" s="649">
        <v>3.32</v>
      </c>
      <c r="H2582" s="649">
        <v>1.01</v>
      </c>
      <c r="I2582" s="649">
        <v>17.283</v>
      </c>
      <c r="J2582" s="649">
        <v>35.771</v>
      </c>
      <c r="K2582" s="649">
        <v>-0.998</v>
      </c>
      <c r="L2582" s="649">
        <v>-1.0</v>
      </c>
      <c r="M2582" s="649">
        <v>-1.0</v>
      </c>
      <c r="N2582" s="649">
        <v>-1.0</v>
      </c>
      <c r="O2582" s="649">
        <v>1.0</v>
      </c>
      <c r="P2582" s="649">
        <v>-1.0</v>
      </c>
      <c r="Q2582" s="649">
        <v>-1.0</v>
      </c>
      <c r="R2582" s="649">
        <v>1.0</v>
      </c>
      <c r="S2582" s="649">
        <v>-1.0</v>
      </c>
      <c r="T2582" s="649">
        <v>36.848</v>
      </c>
      <c r="U2582" s="649">
        <v>36.613</v>
      </c>
      <c r="V2582" s="649">
        <v>37.048</v>
      </c>
    </row>
    <row r="2583">
      <c r="A2583" s="649">
        <v>5533.0</v>
      </c>
      <c r="B2583" s="649">
        <v>0.0</v>
      </c>
      <c r="C2583" s="649">
        <v>6.368</v>
      </c>
      <c r="D2583" s="649">
        <v>1.719</v>
      </c>
      <c r="E2583" s="649">
        <v>39.81</v>
      </c>
      <c r="F2583" s="649">
        <v>14.4</v>
      </c>
      <c r="G2583" s="649">
        <v>1.302</v>
      </c>
      <c r="H2583" s="649">
        <v>1.01</v>
      </c>
      <c r="I2583" s="649">
        <v>11.992</v>
      </c>
      <c r="J2583" s="649">
        <v>15.614</v>
      </c>
      <c r="K2583" s="649">
        <v>-0.998</v>
      </c>
      <c r="L2583" s="649">
        <v>-1.0</v>
      </c>
      <c r="M2583" s="649">
        <v>-1.0</v>
      </c>
      <c r="N2583" s="649">
        <v>-1.0</v>
      </c>
      <c r="O2583" s="649">
        <v>1.0</v>
      </c>
      <c r="P2583" s="649">
        <v>-1.0</v>
      </c>
      <c r="Q2583" s="649">
        <v>-1.0</v>
      </c>
      <c r="R2583" s="649">
        <v>1.0</v>
      </c>
      <c r="S2583" s="649">
        <v>-1.0</v>
      </c>
      <c r="T2583" s="649">
        <v>15.957</v>
      </c>
      <c r="U2583" s="649">
        <v>15.85</v>
      </c>
      <c r="V2583" s="649">
        <v>15.614</v>
      </c>
    </row>
    <row r="2584">
      <c r="A2584" s="649">
        <v>5534.0</v>
      </c>
      <c r="B2584" s="649">
        <v>0.0</v>
      </c>
      <c r="C2584" s="649">
        <v>6.368</v>
      </c>
      <c r="D2584" s="649">
        <v>1.719</v>
      </c>
      <c r="E2584" s="649">
        <v>39.81</v>
      </c>
      <c r="F2584" s="649">
        <v>14.4</v>
      </c>
      <c r="G2584" s="649">
        <v>1.801</v>
      </c>
      <c r="H2584" s="649">
        <v>1.01</v>
      </c>
      <c r="I2584" s="649">
        <v>9.037</v>
      </c>
      <c r="J2584" s="649">
        <v>15.008</v>
      </c>
      <c r="K2584" s="649">
        <v>-0.998</v>
      </c>
      <c r="L2584" s="649">
        <v>-1.0</v>
      </c>
      <c r="M2584" s="649">
        <v>-1.0</v>
      </c>
      <c r="N2584" s="649">
        <v>-1.0</v>
      </c>
      <c r="O2584" s="649">
        <v>1.0</v>
      </c>
      <c r="P2584" s="649">
        <v>-1.0</v>
      </c>
      <c r="Q2584" s="649">
        <v>-1.0</v>
      </c>
      <c r="R2584" s="649">
        <v>1.0</v>
      </c>
      <c r="S2584" s="649">
        <v>-1.0</v>
      </c>
      <c r="T2584" s="649">
        <v>15.392</v>
      </c>
      <c r="U2584" s="649">
        <v>15.284</v>
      </c>
      <c r="V2584" s="649">
        <v>15.15</v>
      </c>
    </row>
    <row r="2585">
      <c r="A2585" s="649">
        <v>5535.0</v>
      </c>
      <c r="B2585" s="649">
        <v>0.0</v>
      </c>
      <c r="C2585" s="649">
        <v>6.368</v>
      </c>
      <c r="D2585" s="649">
        <v>1.719</v>
      </c>
      <c r="E2585" s="649">
        <v>39.81</v>
      </c>
      <c r="F2585" s="649">
        <v>14.4</v>
      </c>
      <c r="G2585" s="649">
        <v>1.499</v>
      </c>
      <c r="H2585" s="649">
        <v>1.01</v>
      </c>
      <c r="I2585" s="649">
        <v>16.78</v>
      </c>
      <c r="J2585" s="649">
        <v>13.995</v>
      </c>
      <c r="K2585" s="649">
        <v>-0.998</v>
      </c>
      <c r="L2585" s="649">
        <v>-1.0</v>
      </c>
      <c r="M2585" s="649">
        <v>-1.0</v>
      </c>
      <c r="N2585" s="649">
        <v>-1.0</v>
      </c>
      <c r="O2585" s="649">
        <v>3.0</v>
      </c>
      <c r="P2585" s="649">
        <v>-1.0</v>
      </c>
      <c r="Q2585" s="649">
        <v>-1.0</v>
      </c>
      <c r="R2585" s="649">
        <v>1.0</v>
      </c>
      <c r="S2585" s="649">
        <v>-1.0</v>
      </c>
      <c r="T2585" s="649">
        <v>14.438</v>
      </c>
      <c r="U2585" s="649">
        <v>14.345</v>
      </c>
      <c r="V2585" s="649">
        <v>14.673</v>
      </c>
    </row>
    <row r="2586">
      <c r="A2586" s="649">
        <v>5536.0</v>
      </c>
      <c r="B2586" s="649">
        <v>0.0</v>
      </c>
      <c r="C2586" s="649">
        <v>6.368</v>
      </c>
      <c r="D2586" s="649">
        <v>1.719</v>
      </c>
      <c r="E2586" s="649">
        <v>39.81</v>
      </c>
      <c r="F2586" s="649">
        <v>14.4</v>
      </c>
      <c r="G2586" s="649">
        <v>0.637</v>
      </c>
      <c r="H2586" s="649">
        <v>26.98</v>
      </c>
      <c r="I2586" s="649">
        <v>17.219</v>
      </c>
      <c r="J2586" s="649">
        <v>10.204</v>
      </c>
      <c r="K2586" s="649">
        <v>-0.998</v>
      </c>
      <c r="L2586" s="649">
        <v>-1.0</v>
      </c>
      <c r="M2586" s="649">
        <v>-1.0</v>
      </c>
      <c r="N2586" s="649">
        <v>-1.0</v>
      </c>
      <c r="O2586" s="649">
        <v>1.0</v>
      </c>
      <c r="P2586" s="649">
        <v>-1.0</v>
      </c>
      <c r="Q2586" s="649">
        <v>-1.0</v>
      </c>
      <c r="R2586" s="649">
        <v>1.0</v>
      </c>
      <c r="S2586" s="649">
        <v>-1.0</v>
      </c>
      <c r="T2586" s="649">
        <v>10.432</v>
      </c>
      <c r="U2586" s="649">
        <v>10.366</v>
      </c>
      <c r="V2586" s="649">
        <v>10.251</v>
      </c>
    </row>
    <row r="2587">
      <c r="A2587" s="649">
        <v>5537.0</v>
      </c>
      <c r="B2587" s="649">
        <v>0.0</v>
      </c>
      <c r="C2587" s="649">
        <v>6.368</v>
      </c>
      <c r="D2587" s="649">
        <v>1.719</v>
      </c>
      <c r="E2587" s="649">
        <v>39.81</v>
      </c>
      <c r="F2587" s="649">
        <v>14.4</v>
      </c>
      <c r="G2587" s="649">
        <v>1.908</v>
      </c>
      <c r="H2587" s="649">
        <v>26.98</v>
      </c>
      <c r="I2587" s="649">
        <v>17.412</v>
      </c>
      <c r="J2587" s="649">
        <v>31.549</v>
      </c>
      <c r="K2587" s="649">
        <v>-0.998</v>
      </c>
      <c r="L2587" s="649">
        <v>-1.0</v>
      </c>
      <c r="M2587" s="649">
        <v>-1.0</v>
      </c>
      <c r="N2587" s="649">
        <v>-1.0</v>
      </c>
      <c r="O2587" s="649">
        <v>1.0</v>
      </c>
      <c r="P2587" s="649">
        <v>-1.0</v>
      </c>
      <c r="Q2587" s="649">
        <v>-1.0</v>
      </c>
      <c r="R2587" s="649">
        <v>1.0</v>
      </c>
      <c r="S2587" s="649">
        <v>-1.0</v>
      </c>
      <c r="T2587" s="649">
        <v>32.286</v>
      </c>
      <c r="U2587" s="649">
        <v>32.082</v>
      </c>
      <c r="V2587" s="649">
        <v>31.654</v>
      </c>
    </row>
    <row r="2588">
      <c r="A2588" s="649">
        <v>5538.0</v>
      </c>
      <c r="B2588" s="649">
        <v>0.0</v>
      </c>
      <c r="C2588" s="649">
        <v>6.368</v>
      </c>
      <c r="D2588" s="649">
        <v>1.719</v>
      </c>
      <c r="E2588" s="649">
        <v>39.81</v>
      </c>
      <c r="F2588" s="649">
        <v>14.4</v>
      </c>
      <c r="G2588" s="649">
        <v>2.038</v>
      </c>
      <c r="H2588" s="649">
        <v>26.98</v>
      </c>
      <c r="I2588" s="649">
        <v>17.48</v>
      </c>
      <c r="J2588" s="649">
        <v>31.814</v>
      </c>
      <c r="K2588" s="649">
        <v>-0.998</v>
      </c>
      <c r="L2588" s="649">
        <v>-1.0</v>
      </c>
      <c r="M2588" s="649">
        <v>-1.0</v>
      </c>
      <c r="N2588" s="649">
        <v>-1.0</v>
      </c>
      <c r="O2588" s="649">
        <v>1.0</v>
      </c>
      <c r="P2588" s="649">
        <v>-1.0</v>
      </c>
      <c r="Q2588" s="649">
        <v>-1.0</v>
      </c>
      <c r="R2588" s="649">
        <v>1.0</v>
      </c>
      <c r="S2588" s="649">
        <v>-1.0</v>
      </c>
      <c r="T2588" s="649">
        <v>32.316</v>
      </c>
      <c r="U2588" s="649">
        <v>32.117</v>
      </c>
      <c r="V2588" s="649">
        <v>32.039</v>
      </c>
    </row>
    <row r="2589">
      <c r="A2589" s="649">
        <v>5540.0</v>
      </c>
      <c r="B2589" s="649">
        <v>0.0</v>
      </c>
      <c r="C2589" s="649">
        <v>6.368</v>
      </c>
      <c r="D2589" s="649">
        <v>1.719</v>
      </c>
      <c r="E2589" s="649">
        <v>39.81</v>
      </c>
      <c r="F2589" s="649">
        <v>14.4</v>
      </c>
      <c r="G2589" s="649">
        <v>2.01</v>
      </c>
      <c r="H2589" s="649">
        <v>2.01</v>
      </c>
      <c r="I2589" s="649">
        <v>9.953</v>
      </c>
      <c r="J2589" s="649">
        <v>19.078</v>
      </c>
      <c r="K2589" s="649">
        <v>-0.998</v>
      </c>
      <c r="L2589" s="649">
        <v>-1.0</v>
      </c>
      <c r="M2589" s="649">
        <v>-1.0</v>
      </c>
      <c r="N2589" s="649">
        <v>-1.0</v>
      </c>
      <c r="O2589" s="649">
        <v>1.0</v>
      </c>
      <c r="P2589" s="649">
        <v>-1.0</v>
      </c>
      <c r="Q2589" s="649">
        <v>-1.0</v>
      </c>
      <c r="R2589" s="649">
        <v>1.0</v>
      </c>
      <c r="S2589" s="649">
        <v>-1.0</v>
      </c>
      <c r="T2589" s="649">
        <v>19.506</v>
      </c>
      <c r="U2589" s="649">
        <v>19.371</v>
      </c>
      <c r="V2589" s="649">
        <v>19.174</v>
      </c>
    </row>
    <row r="2590">
      <c r="A2590" s="649">
        <v>5541.0</v>
      </c>
      <c r="B2590" s="649">
        <v>0.0</v>
      </c>
      <c r="C2590" s="649">
        <v>6.368</v>
      </c>
      <c r="D2590" s="649">
        <v>1.719</v>
      </c>
      <c r="E2590" s="649">
        <v>39.81</v>
      </c>
      <c r="F2590" s="649">
        <v>14.4</v>
      </c>
      <c r="G2590" s="649">
        <v>1.915</v>
      </c>
      <c r="H2590" s="649">
        <v>2.01</v>
      </c>
      <c r="I2590" s="649">
        <v>9.944</v>
      </c>
      <c r="J2590" s="649">
        <v>17.796</v>
      </c>
      <c r="K2590" s="649">
        <v>-0.998</v>
      </c>
      <c r="L2590" s="649">
        <v>-1.0</v>
      </c>
      <c r="M2590" s="649">
        <v>-1.0</v>
      </c>
      <c r="N2590" s="649">
        <v>-1.0</v>
      </c>
      <c r="O2590" s="649">
        <v>1.0</v>
      </c>
      <c r="P2590" s="649">
        <v>-1.0</v>
      </c>
      <c r="Q2590" s="649">
        <v>-1.0</v>
      </c>
      <c r="R2590" s="649">
        <v>1.0</v>
      </c>
      <c r="S2590" s="649">
        <v>-1.0</v>
      </c>
      <c r="T2590" s="649">
        <v>18.227</v>
      </c>
      <c r="U2590" s="649">
        <v>18.097</v>
      </c>
      <c r="V2590" s="649">
        <v>17.926</v>
      </c>
    </row>
    <row r="2591">
      <c r="A2591" s="649">
        <v>5542.0</v>
      </c>
      <c r="B2591" s="649">
        <v>0.0</v>
      </c>
      <c r="C2591" s="649">
        <v>6.368</v>
      </c>
      <c r="D2591" s="649">
        <v>1.719</v>
      </c>
      <c r="E2591" s="649">
        <v>39.81</v>
      </c>
      <c r="F2591" s="649">
        <v>14.4</v>
      </c>
      <c r="G2591" s="649">
        <v>1.738</v>
      </c>
      <c r="H2591" s="649">
        <v>2.01</v>
      </c>
      <c r="I2591" s="649">
        <v>9.9</v>
      </c>
      <c r="J2591" s="649">
        <v>14.831</v>
      </c>
      <c r="K2591" s="649">
        <v>-0.998</v>
      </c>
      <c r="L2591" s="649">
        <v>-1.0</v>
      </c>
      <c r="M2591" s="649">
        <v>-1.0</v>
      </c>
      <c r="N2591" s="649">
        <v>-1.0</v>
      </c>
      <c r="O2591" s="649">
        <v>1.0</v>
      </c>
      <c r="P2591" s="649">
        <v>-1.0</v>
      </c>
      <c r="Q2591" s="649">
        <v>-1.0</v>
      </c>
      <c r="R2591" s="649">
        <v>1.0</v>
      </c>
      <c r="S2591" s="649">
        <v>-1.0</v>
      </c>
      <c r="T2591" s="649">
        <v>15.226</v>
      </c>
      <c r="U2591" s="649">
        <v>15.117</v>
      </c>
      <c r="V2591" s="649">
        <v>15.082</v>
      </c>
    </row>
    <row r="2592">
      <c r="A2592" s="649">
        <v>5543.0</v>
      </c>
      <c r="B2592" s="649">
        <v>0.0</v>
      </c>
      <c r="C2592" s="649">
        <v>6.368</v>
      </c>
      <c r="D2592" s="649">
        <v>1.719</v>
      </c>
      <c r="E2592" s="649">
        <v>39.81</v>
      </c>
      <c r="F2592" s="649">
        <v>14.4</v>
      </c>
      <c r="G2592" s="649">
        <v>1.989</v>
      </c>
      <c r="H2592" s="649">
        <v>2.01</v>
      </c>
      <c r="I2592" s="649">
        <v>9.802</v>
      </c>
      <c r="J2592" s="649">
        <v>18.006</v>
      </c>
      <c r="K2592" s="649">
        <v>-0.998</v>
      </c>
      <c r="L2592" s="649">
        <v>-1.0</v>
      </c>
      <c r="M2592" s="649">
        <v>-1.0</v>
      </c>
      <c r="N2592" s="649">
        <v>-1.0</v>
      </c>
      <c r="O2592" s="649">
        <v>1.0</v>
      </c>
      <c r="P2592" s="649">
        <v>-1.0</v>
      </c>
      <c r="Q2592" s="649">
        <v>-1.0</v>
      </c>
      <c r="R2592" s="649">
        <v>1.0</v>
      </c>
      <c r="S2592" s="649">
        <v>-1.0</v>
      </c>
      <c r="T2592" s="649">
        <v>18.446</v>
      </c>
      <c r="U2592" s="649">
        <v>18.316</v>
      </c>
      <c r="V2592" s="649">
        <v>18.167</v>
      </c>
    </row>
    <row r="2593">
      <c r="A2593" s="649">
        <v>5544.0</v>
      </c>
      <c r="B2593" s="649">
        <v>0.0</v>
      </c>
      <c r="C2593" s="649">
        <v>6.368</v>
      </c>
      <c r="D2593" s="649">
        <v>1.719</v>
      </c>
      <c r="E2593" s="649">
        <v>39.81</v>
      </c>
      <c r="F2593" s="649">
        <v>14.4</v>
      </c>
      <c r="G2593" s="649">
        <v>1.903</v>
      </c>
      <c r="H2593" s="649">
        <v>2.01</v>
      </c>
      <c r="I2593" s="649">
        <v>9.981</v>
      </c>
      <c r="J2593" s="649">
        <v>18.002</v>
      </c>
      <c r="K2593" s="649">
        <v>-0.998</v>
      </c>
      <c r="L2593" s="649">
        <v>-1.0</v>
      </c>
      <c r="M2593" s="649">
        <v>-1.0</v>
      </c>
      <c r="N2593" s="649">
        <v>-1.0</v>
      </c>
      <c r="O2593" s="649">
        <v>1.0</v>
      </c>
      <c r="P2593" s="649">
        <v>-1.0</v>
      </c>
      <c r="Q2593" s="649">
        <v>-1.0</v>
      </c>
      <c r="R2593" s="649">
        <v>1.0</v>
      </c>
      <c r="S2593" s="649">
        <v>-1.0</v>
      </c>
      <c r="T2593" s="649">
        <v>18.427</v>
      </c>
      <c r="U2593" s="649">
        <v>18.296</v>
      </c>
      <c r="V2593" s="649">
        <v>18.104</v>
      </c>
    </row>
    <row r="2594">
      <c r="A2594" s="649">
        <v>5545.0</v>
      </c>
      <c r="B2594" s="649">
        <v>0.0</v>
      </c>
      <c r="C2594" s="649">
        <v>6.368</v>
      </c>
      <c r="D2594" s="649">
        <v>1.719</v>
      </c>
      <c r="E2594" s="649">
        <v>39.81</v>
      </c>
      <c r="F2594" s="649">
        <v>14.4</v>
      </c>
      <c r="G2594" s="649">
        <v>1.967</v>
      </c>
      <c r="H2594" s="649">
        <v>2.01</v>
      </c>
      <c r="I2594" s="649">
        <v>9.891</v>
      </c>
      <c r="J2594" s="649">
        <v>17.911</v>
      </c>
      <c r="K2594" s="649">
        <v>-0.998</v>
      </c>
      <c r="L2594" s="649">
        <v>-1.0</v>
      </c>
      <c r="M2594" s="649">
        <v>-1.0</v>
      </c>
      <c r="N2594" s="649">
        <v>-1.0</v>
      </c>
      <c r="O2594" s="649">
        <v>1.0</v>
      </c>
      <c r="P2594" s="649">
        <v>-1.0</v>
      </c>
      <c r="Q2594" s="649">
        <v>-1.0</v>
      </c>
      <c r="R2594" s="649">
        <v>1.0</v>
      </c>
      <c r="S2594" s="649">
        <v>-1.0</v>
      </c>
      <c r="T2594" s="649">
        <v>18.348</v>
      </c>
      <c r="U2594" s="649">
        <v>18.217</v>
      </c>
      <c r="V2594" s="649">
        <v>18.077</v>
      </c>
    </row>
    <row r="2595">
      <c r="A2595" s="649">
        <v>5546.0</v>
      </c>
      <c r="B2595" s="649">
        <v>0.0</v>
      </c>
      <c r="C2595" s="649">
        <v>6.368</v>
      </c>
      <c r="D2595" s="649">
        <v>1.719</v>
      </c>
      <c r="E2595" s="649">
        <v>39.81</v>
      </c>
      <c r="F2595" s="649">
        <v>14.4</v>
      </c>
      <c r="G2595" s="649">
        <v>2.497</v>
      </c>
      <c r="H2595" s="649">
        <v>2.01</v>
      </c>
      <c r="I2595" s="649">
        <v>9.857</v>
      </c>
      <c r="J2595" s="649">
        <v>16.263</v>
      </c>
      <c r="K2595" s="649">
        <v>-0.998</v>
      </c>
      <c r="L2595" s="649">
        <v>-1.0</v>
      </c>
      <c r="M2595" s="649">
        <v>-1.0</v>
      </c>
      <c r="N2595" s="649">
        <v>-1.0</v>
      </c>
      <c r="O2595" s="649">
        <v>1.0</v>
      </c>
      <c r="P2595" s="649">
        <v>-1.0</v>
      </c>
      <c r="Q2595" s="649">
        <v>-1.0</v>
      </c>
      <c r="R2595" s="649">
        <v>1.0</v>
      </c>
      <c r="S2595" s="649">
        <v>-1.0</v>
      </c>
      <c r="T2595" s="649">
        <v>16.827</v>
      </c>
      <c r="U2595" s="649">
        <v>16.706</v>
      </c>
      <c r="V2595" s="649">
        <v>17.138</v>
      </c>
    </row>
    <row r="2596">
      <c r="A2596" s="649">
        <v>5547.0</v>
      </c>
      <c r="B2596" s="649">
        <v>0.0</v>
      </c>
      <c r="C2596" s="649">
        <v>6.368</v>
      </c>
      <c r="D2596" s="649">
        <v>1.719</v>
      </c>
      <c r="E2596" s="649">
        <v>39.81</v>
      </c>
      <c r="F2596" s="649">
        <v>14.4</v>
      </c>
      <c r="G2596" s="649">
        <v>1.95</v>
      </c>
      <c r="H2596" s="649">
        <v>2.01</v>
      </c>
      <c r="I2596" s="649">
        <v>9.731</v>
      </c>
      <c r="J2596" s="649">
        <v>17.459</v>
      </c>
      <c r="K2596" s="649">
        <v>-0.998</v>
      </c>
      <c r="L2596" s="649">
        <v>-1.0</v>
      </c>
      <c r="M2596" s="649">
        <v>-1.0</v>
      </c>
      <c r="N2596" s="649">
        <v>-1.0</v>
      </c>
      <c r="O2596" s="649">
        <v>1.0</v>
      </c>
      <c r="P2596" s="649">
        <v>-1.0</v>
      </c>
      <c r="Q2596" s="649">
        <v>-1.0</v>
      </c>
      <c r="R2596" s="649">
        <v>1.0</v>
      </c>
      <c r="S2596" s="649">
        <v>-1.0</v>
      </c>
      <c r="T2596" s="649">
        <v>17.877</v>
      </c>
      <c r="U2596" s="649">
        <v>17.75</v>
      </c>
      <c r="V2596" s="649">
        <v>17.624</v>
      </c>
    </row>
    <row r="2597">
      <c r="A2597" s="649">
        <v>5548.0</v>
      </c>
      <c r="B2597" s="649">
        <v>0.0</v>
      </c>
      <c r="C2597" s="649">
        <v>6.368</v>
      </c>
      <c r="D2597" s="649">
        <v>1.719</v>
      </c>
      <c r="E2597" s="649">
        <v>39.81</v>
      </c>
      <c r="F2597" s="649">
        <v>14.4</v>
      </c>
      <c r="G2597" s="649">
        <v>2.216</v>
      </c>
      <c r="H2597" s="649">
        <v>2.01</v>
      </c>
      <c r="I2597" s="649">
        <v>9.852</v>
      </c>
      <c r="J2597" s="649">
        <v>18.285</v>
      </c>
      <c r="K2597" s="649">
        <v>-0.998</v>
      </c>
      <c r="L2597" s="649">
        <v>-1.0</v>
      </c>
      <c r="M2597" s="649">
        <v>-1.0</v>
      </c>
      <c r="N2597" s="649">
        <v>-1.0</v>
      </c>
      <c r="O2597" s="649">
        <v>1.0</v>
      </c>
      <c r="P2597" s="649">
        <v>-1.0</v>
      </c>
      <c r="Q2597" s="649">
        <v>-1.0</v>
      </c>
      <c r="R2597" s="649">
        <v>1.0</v>
      </c>
      <c r="S2597" s="649">
        <v>-1.0</v>
      </c>
      <c r="T2597" s="649">
        <v>18.771</v>
      </c>
      <c r="U2597" s="649">
        <v>18.638</v>
      </c>
      <c r="V2597" s="649">
        <v>18.659</v>
      </c>
    </row>
    <row r="2598">
      <c r="A2598" s="649">
        <v>5549.0</v>
      </c>
      <c r="B2598" s="649">
        <v>0.0</v>
      </c>
      <c r="C2598" s="649">
        <v>6.368</v>
      </c>
      <c r="D2598" s="649">
        <v>1.719</v>
      </c>
      <c r="E2598" s="649">
        <v>39.81</v>
      </c>
      <c r="F2598" s="649">
        <v>14.4</v>
      </c>
      <c r="G2598" s="649">
        <v>1.904</v>
      </c>
      <c r="H2598" s="649">
        <v>2.01</v>
      </c>
      <c r="I2598" s="649">
        <v>9.909</v>
      </c>
      <c r="J2598" s="649">
        <v>16.918</v>
      </c>
      <c r="K2598" s="649">
        <v>-0.998</v>
      </c>
      <c r="L2598" s="649">
        <v>-1.0</v>
      </c>
      <c r="M2598" s="649">
        <v>-1.0</v>
      </c>
      <c r="N2598" s="649">
        <v>-1.0</v>
      </c>
      <c r="O2598" s="649">
        <v>1.0</v>
      </c>
      <c r="P2598" s="649">
        <v>-1.0</v>
      </c>
      <c r="Q2598" s="649">
        <v>-1.0</v>
      </c>
      <c r="R2598" s="649">
        <v>1.0</v>
      </c>
      <c r="S2598" s="649">
        <v>-1.0</v>
      </c>
      <c r="T2598" s="649">
        <v>17.331</v>
      </c>
      <c r="U2598" s="649">
        <v>17.208</v>
      </c>
      <c r="V2598" s="649">
        <v>17.123</v>
      </c>
    </row>
    <row r="2599">
      <c r="A2599" s="649">
        <v>5550.0</v>
      </c>
      <c r="B2599" s="649">
        <v>0.0</v>
      </c>
      <c r="C2599" s="649">
        <v>6.368</v>
      </c>
      <c r="D2599" s="649">
        <v>1.719</v>
      </c>
      <c r="E2599" s="649">
        <v>39.81</v>
      </c>
      <c r="F2599" s="649">
        <v>14.4</v>
      </c>
      <c r="G2599" s="649">
        <v>1.833</v>
      </c>
      <c r="H2599" s="649">
        <v>2.01</v>
      </c>
      <c r="I2599" s="649">
        <v>10.17</v>
      </c>
      <c r="J2599" s="649">
        <v>18.642</v>
      </c>
      <c r="K2599" s="649">
        <v>-0.998</v>
      </c>
      <c r="L2599" s="649">
        <v>-1.0</v>
      </c>
      <c r="M2599" s="649">
        <v>-1.0</v>
      </c>
      <c r="N2599" s="649">
        <v>-1.0</v>
      </c>
      <c r="O2599" s="649">
        <v>1.0</v>
      </c>
      <c r="P2599" s="649">
        <v>-1.0</v>
      </c>
      <c r="Q2599" s="649">
        <v>-1.0</v>
      </c>
      <c r="R2599" s="649">
        <v>1.0</v>
      </c>
      <c r="S2599" s="649">
        <v>-1.0</v>
      </c>
      <c r="T2599" s="649">
        <v>19.017</v>
      </c>
      <c r="U2599" s="649">
        <v>18.885</v>
      </c>
      <c r="V2599" s="649">
        <v>18.643</v>
      </c>
    </row>
    <row r="2600">
      <c r="A2600" s="649">
        <v>5553.0</v>
      </c>
      <c r="B2600" s="649">
        <v>0.0</v>
      </c>
      <c r="C2600" s="649">
        <v>6.368</v>
      </c>
      <c r="D2600" s="649">
        <v>1.719</v>
      </c>
      <c r="E2600" s="649">
        <v>39.81</v>
      </c>
      <c r="F2600" s="649">
        <v>14.4</v>
      </c>
      <c r="G2600" s="649">
        <v>1.848</v>
      </c>
      <c r="H2600" s="649">
        <v>2.01</v>
      </c>
      <c r="I2600" s="649">
        <v>10.037</v>
      </c>
      <c r="J2600" s="649">
        <v>17.823</v>
      </c>
      <c r="K2600" s="649">
        <v>-0.998</v>
      </c>
      <c r="L2600" s="649">
        <v>-1.0</v>
      </c>
      <c r="M2600" s="649">
        <v>-1.0</v>
      </c>
      <c r="N2600" s="649">
        <v>-1.0</v>
      </c>
      <c r="O2600" s="649">
        <v>1.0</v>
      </c>
      <c r="P2600" s="649">
        <v>-1.0</v>
      </c>
      <c r="Q2600" s="649">
        <v>-1.0</v>
      </c>
      <c r="R2600" s="649">
        <v>1.0</v>
      </c>
      <c r="S2600" s="649">
        <v>-1.0</v>
      </c>
      <c r="T2600" s="649">
        <v>18.212</v>
      </c>
      <c r="U2600" s="649">
        <v>18.09</v>
      </c>
      <c r="V2600" s="649">
        <v>17.898</v>
      </c>
    </row>
    <row r="2601">
      <c r="A2601" s="649">
        <v>5554.0</v>
      </c>
      <c r="B2601" s="649">
        <v>0.0</v>
      </c>
      <c r="C2601" s="649">
        <v>6.368</v>
      </c>
      <c r="D2601" s="649">
        <v>1.719</v>
      </c>
      <c r="E2601" s="649">
        <v>39.81</v>
      </c>
      <c r="F2601" s="649">
        <v>14.4</v>
      </c>
      <c r="G2601" s="649">
        <v>1.884</v>
      </c>
      <c r="H2601" s="649">
        <v>2.01</v>
      </c>
      <c r="I2601" s="649">
        <v>9.758</v>
      </c>
      <c r="J2601" s="649">
        <v>17.13</v>
      </c>
      <c r="K2601" s="649">
        <v>-0.998</v>
      </c>
      <c r="L2601" s="649">
        <v>-1.0</v>
      </c>
      <c r="M2601" s="649">
        <v>-1.0</v>
      </c>
      <c r="N2601" s="649">
        <v>-1.0</v>
      </c>
      <c r="O2601" s="649">
        <v>1.0</v>
      </c>
      <c r="P2601" s="649">
        <v>-1.0</v>
      </c>
      <c r="Q2601" s="649">
        <v>-1.0</v>
      </c>
      <c r="R2601" s="649">
        <v>1.0</v>
      </c>
      <c r="S2601" s="649">
        <v>-1.0</v>
      </c>
      <c r="T2601" s="649">
        <v>17.512</v>
      </c>
      <c r="U2601" s="649">
        <v>17.396</v>
      </c>
      <c r="V2601" s="649">
        <v>17.264</v>
      </c>
    </row>
    <row r="2602">
      <c r="A2602" s="649">
        <v>5555.0</v>
      </c>
      <c r="B2602" s="649">
        <v>0.0</v>
      </c>
      <c r="C2602" s="649">
        <v>6.368</v>
      </c>
      <c r="D2602" s="649">
        <v>1.719</v>
      </c>
      <c r="E2602" s="649">
        <v>39.81</v>
      </c>
      <c r="F2602" s="649">
        <v>14.4</v>
      </c>
      <c r="G2602" s="649">
        <v>1.758</v>
      </c>
      <c r="H2602" s="649">
        <v>2.01</v>
      </c>
      <c r="I2602" s="649">
        <v>9.937</v>
      </c>
      <c r="J2602" s="649">
        <v>16.032</v>
      </c>
      <c r="K2602" s="649">
        <v>-0.998</v>
      </c>
      <c r="L2602" s="649">
        <v>-1.0</v>
      </c>
      <c r="M2602" s="649">
        <v>-1.0</v>
      </c>
      <c r="N2602" s="649">
        <v>-1.0</v>
      </c>
      <c r="O2602" s="649">
        <v>1.0</v>
      </c>
      <c r="P2602" s="649">
        <v>-1.0</v>
      </c>
      <c r="Q2602" s="649">
        <v>-1.0</v>
      </c>
      <c r="R2602" s="649">
        <v>1.0</v>
      </c>
      <c r="S2602" s="649">
        <v>-1.0</v>
      </c>
      <c r="T2602" s="649">
        <v>16.394</v>
      </c>
      <c r="U2602" s="649">
        <v>16.285</v>
      </c>
      <c r="V2602" s="649">
        <v>16.178</v>
      </c>
    </row>
    <row r="2603">
      <c r="A2603" s="649">
        <v>5556.0</v>
      </c>
      <c r="B2603" s="649">
        <v>0.0</v>
      </c>
      <c r="C2603" s="649">
        <v>6.368</v>
      </c>
      <c r="D2603" s="649">
        <v>1.719</v>
      </c>
      <c r="E2603" s="649">
        <v>39.81</v>
      </c>
      <c r="F2603" s="649">
        <v>14.4</v>
      </c>
      <c r="G2603" s="649">
        <v>3.261</v>
      </c>
      <c r="H2603" s="649">
        <v>2.01</v>
      </c>
      <c r="I2603" s="649">
        <v>9.397</v>
      </c>
      <c r="J2603" s="649">
        <v>9.685</v>
      </c>
      <c r="K2603" s="649">
        <v>-0.998</v>
      </c>
      <c r="L2603" s="649">
        <v>-1.0</v>
      </c>
      <c r="M2603" s="649">
        <v>-1.0</v>
      </c>
      <c r="N2603" s="649">
        <v>-1.0</v>
      </c>
      <c r="O2603" s="649">
        <v>1.0</v>
      </c>
      <c r="P2603" s="649">
        <v>-1.0</v>
      </c>
      <c r="Q2603" s="649">
        <v>-1.0</v>
      </c>
      <c r="R2603" s="649">
        <v>1.0</v>
      </c>
      <c r="S2603" s="649">
        <v>-1.0</v>
      </c>
      <c r="T2603" s="649">
        <v>10.415</v>
      </c>
      <c r="U2603" s="649">
        <v>10.344</v>
      </c>
      <c r="V2603" s="649">
        <v>11.952</v>
      </c>
    </row>
    <row r="2604">
      <c r="A2604" s="649">
        <v>5557.0</v>
      </c>
      <c r="B2604" s="649">
        <v>0.0</v>
      </c>
      <c r="C2604" s="649">
        <v>6.368</v>
      </c>
      <c r="D2604" s="649">
        <v>1.719</v>
      </c>
      <c r="E2604" s="649">
        <v>39.81</v>
      </c>
      <c r="F2604" s="649">
        <v>14.4</v>
      </c>
      <c r="G2604" s="649">
        <v>1.204</v>
      </c>
      <c r="H2604" s="649">
        <v>2.01</v>
      </c>
      <c r="I2604" s="649">
        <v>6.977</v>
      </c>
      <c r="J2604" s="649">
        <v>8.139</v>
      </c>
      <c r="K2604" s="649">
        <v>-0.998</v>
      </c>
      <c r="L2604" s="649">
        <v>-1.0</v>
      </c>
      <c r="M2604" s="649">
        <v>-1.0</v>
      </c>
      <c r="N2604" s="649">
        <v>-1.0</v>
      </c>
      <c r="O2604" s="649">
        <v>1.0</v>
      </c>
      <c r="P2604" s="649">
        <v>-1.0</v>
      </c>
      <c r="Q2604" s="649">
        <v>-1.0</v>
      </c>
      <c r="R2604" s="649">
        <v>1.0</v>
      </c>
      <c r="S2604" s="649">
        <v>-1.0</v>
      </c>
      <c r="T2604" s="649">
        <v>8.325</v>
      </c>
      <c r="U2604" s="649">
        <v>8.27</v>
      </c>
      <c r="V2604" s="649">
        <v>8.177</v>
      </c>
    </row>
    <row r="2605">
      <c r="A2605" s="649">
        <v>5558.0</v>
      </c>
      <c r="B2605" s="649">
        <v>0.0</v>
      </c>
      <c r="C2605" s="649">
        <v>6.368</v>
      </c>
      <c r="D2605" s="649">
        <v>1.719</v>
      </c>
      <c r="E2605" s="649">
        <v>39.81</v>
      </c>
      <c r="F2605" s="649">
        <v>14.4</v>
      </c>
      <c r="G2605" s="649">
        <v>1.95</v>
      </c>
      <c r="H2605" s="649">
        <v>2.01</v>
      </c>
      <c r="I2605" s="649">
        <v>5.025</v>
      </c>
      <c r="J2605" s="649">
        <v>9.186</v>
      </c>
      <c r="K2605" s="649">
        <v>-0.998</v>
      </c>
      <c r="L2605" s="649">
        <v>-1.0</v>
      </c>
      <c r="M2605" s="649">
        <v>-1.0</v>
      </c>
      <c r="N2605" s="649">
        <v>-1.0</v>
      </c>
      <c r="O2605" s="649">
        <v>1.0</v>
      </c>
      <c r="P2605" s="649">
        <v>-1.0</v>
      </c>
      <c r="Q2605" s="649">
        <v>-1.0</v>
      </c>
      <c r="R2605" s="649">
        <v>1.0</v>
      </c>
      <c r="S2605" s="649">
        <v>-1.0</v>
      </c>
      <c r="T2605" s="649">
        <v>9.416</v>
      </c>
      <c r="U2605" s="649">
        <v>9.353</v>
      </c>
      <c r="V2605" s="649">
        <v>9.316</v>
      </c>
    </row>
    <row r="2606">
      <c r="A2606" s="649">
        <v>5559.0</v>
      </c>
      <c r="B2606" s="649">
        <v>0.0</v>
      </c>
      <c r="C2606" s="649">
        <v>6.368</v>
      </c>
      <c r="D2606" s="649">
        <v>1.719</v>
      </c>
      <c r="E2606" s="649">
        <v>39.81</v>
      </c>
      <c r="F2606" s="649">
        <v>14.4</v>
      </c>
      <c r="G2606" s="649">
        <v>1.026</v>
      </c>
      <c r="H2606" s="649">
        <v>2.01</v>
      </c>
      <c r="I2606" s="649">
        <v>9.552</v>
      </c>
      <c r="J2606" s="649">
        <v>8.707</v>
      </c>
      <c r="K2606" s="649">
        <v>-0.998</v>
      </c>
      <c r="L2606" s="649">
        <v>-1.0</v>
      </c>
      <c r="M2606" s="649">
        <v>-1.0</v>
      </c>
      <c r="N2606" s="649">
        <v>-1.0</v>
      </c>
      <c r="O2606" s="649">
        <v>3.0</v>
      </c>
      <c r="P2606" s="649">
        <v>-1.0</v>
      </c>
      <c r="Q2606" s="649">
        <v>-1.0</v>
      </c>
      <c r="R2606" s="649">
        <v>1.0</v>
      </c>
      <c r="S2606" s="649">
        <v>-1.0</v>
      </c>
      <c r="T2606" s="649">
        <v>8.905</v>
      </c>
      <c r="U2606" s="649">
        <v>8.849</v>
      </c>
      <c r="V2606" s="649">
        <v>8.824</v>
      </c>
    </row>
    <row r="2607">
      <c r="A2607" s="649">
        <v>5560.0</v>
      </c>
      <c r="B2607" s="649">
        <v>0.0</v>
      </c>
      <c r="C2607" s="649">
        <v>6.368</v>
      </c>
      <c r="D2607" s="649">
        <v>1.719</v>
      </c>
      <c r="E2607" s="649">
        <v>39.81</v>
      </c>
      <c r="F2607" s="649">
        <v>14.4</v>
      </c>
      <c r="G2607" s="649">
        <v>1.805</v>
      </c>
      <c r="H2607" s="649">
        <v>1.01</v>
      </c>
      <c r="I2607" s="649">
        <v>17.016</v>
      </c>
      <c r="J2607" s="649">
        <v>28.016</v>
      </c>
      <c r="K2607" s="649">
        <v>-0.998</v>
      </c>
      <c r="L2607" s="649">
        <v>-1.0</v>
      </c>
      <c r="M2607" s="649">
        <v>-1.0</v>
      </c>
      <c r="N2607" s="649">
        <v>-1.0</v>
      </c>
      <c r="O2607" s="649">
        <v>1.0</v>
      </c>
      <c r="P2607" s="649">
        <v>-1.0</v>
      </c>
      <c r="Q2607" s="649">
        <v>-1.0</v>
      </c>
      <c r="R2607" s="649">
        <v>1.0</v>
      </c>
      <c r="S2607" s="649">
        <v>-1.0</v>
      </c>
      <c r="T2607" s="649">
        <v>28.562</v>
      </c>
      <c r="U2607" s="649">
        <v>28.396</v>
      </c>
      <c r="V2607" s="649">
        <v>28.181</v>
      </c>
    </row>
    <row r="2608">
      <c r="A2608" s="649">
        <v>5561.0</v>
      </c>
      <c r="B2608" s="649">
        <v>0.0</v>
      </c>
      <c r="C2608" s="649">
        <v>6.368</v>
      </c>
      <c r="D2608" s="649">
        <v>1.719</v>
      </c>
      <c r="E2608" s="649">
        <v>39.81</v>
      </c>
      <c r="F2608" s="649">
        <v>14.4</v>
      </c>
      <c r="G2608" s="649">
        <v>1.814</v>
      </c>
      <c r="H2608" s="649">
        <v>1.01</v>
      </c>
      <c r="I2608" s="649">
        <v>16.855</v>
      </c>
      <c r="J2608" s="649">
        <v>28.619</v>
      </c>
      <c r="K2608" s="649">
        <v>-0.998</v>
      </c>
      <c r="L2608" s="649">
        <v>-1.0</v>
      </c>
      <c r="M2608" s="649">
        <v>-1.0</v>
      </c>
      <c r="N2608" s="649">
        <v>-1.0</v>
      </c>
      <c r="O2608" s="649">
        <v>1.0</v>
      </c>
      <c r="P2608" s="649">
        <v>-1.0</v>
      </c>
      <c r="Q2608" s="649">
        <v>-1.0</v>
      </c>
      <c r="R2608" s="649">
        <v>1.0</v>
      </c>
      <c r="S2608" s="649">
        <v>-1.0</v>
      </c>
      <c r="T2608" s="649">
        <v>29.152</v>
      </c>
      <c r="U2608" s="649">
        <v>28.982</v>
      </c>
      <c r="V2608" s="649">
        <v>28.742</v>
      </c>
    </row>
    <row r="2609">
      <c r="A2609" s="649">
        <v>5562.0</v>
      </c>
      <c r="B2609" s="649">
        <v>0.0</v>
      </c>
      <c r="C2609" s="649">
        <v>6.368</v>
      </c>
      <c r="D2609" s="649">
        <v>1.719</v>
      </c>
      <c r="E2609" s="649">
        <v>39.81</v>
      </c>
      <c r="F2609" s="649">
        <v>14.4</v>
      </c>
      <c r="G2609" s="649">
        <v>1.999</v>
      </c>
      <c r="H2609" s="649">
        <v>1.01</v>
      </c>
      <c r="I2609" s="649">
        <v>17.656</v>
      </c>
      <c r="J2609" s="649">
        <v>34.375</v>
      </c>
      <c r="K2609" s="649">
        <v>-0.998</v>
      </c>
      <c r="L2609" s="649">
        <v>-1.0</v>
      </c>
      <c r="M2609" s="649">
        <v>-1.0</v>
      </c>
      <c r="N2609" s="649">
        <v>-1.0</v>
      </c>
      <c r="O2609" s="649">
        <v>1.0</v>
      </c>
      <c r="P2609" s="649">
        <v>-1.0</v>
      </c>
      <c r="Q2609" s="649">
        <v>-1.0</v>
      </c>
      <c r="R2609" s="649">
        <v>1.0</v>
      </c>
      <c r="S2609" s="649">
        <v>-1.0</v>
      </c>
      <c r="T2609" s="649">
        <v>34.999</v>
      </c>
      <c r="U2609" s="649">
        <v>34.795</v>
      </c>
      <c r="V2609" s="649">
        <v>34.433</v>
      </c>
    </row>
    <row r="2610">
      <c r="A2610" s="649">
        <v>5563.0</v>
      </c>
      <c r="B2610" s="649">
        <v>0.0</v>
      </c>
      <c r="C2610" s="649">
        <v>6.368</v>
      </c>
      <c r="D2610" s="649">
        <v>1.719</v>
      </c>
      <c r="E2610" s="649">
        <v>39.81</v>
      </c>
      <c r="F2610" s="649">
        <v>14.4</v>
      </c>
      <c r="G2610" s="649">
        <v>1.904</v>
      </c>
      <c r="H2610" s="649">
        <v>1.01</v>
      </c>
      <c r="I2610" s="649">
        <v>17.709</v>
      </c>
      <c r="J2610" s="649">
        <v>29.915</v>
      </c>
      <c r="K2610" s="649">
        <v>-0.998</v>
      </c>
      <c r="L2610" s="649">
        <v>-1.0</v>
      </c>
      <c r="M2610" s="649">
        <v>-1.0</v>
      </c>
      <c r="N2610" s="649">
        <v>-1.0</v>
      </c>
      <c r="O2610" s="649">
        <v>1.0</v>
      </c>
      <c r="P2610" s="649">
        <v>-1.0</v>
      </c>
      <c r="Q2610" s="649">
        <v>-1.0</v>
      </c>
      <c r="R2610" s="649">
        <v>1.0</v>
      </c>
      <c r="S2610" s="649">
        <v>-1.0</v>
      </c>
      <c r="T2610" s="649">
        <v>30.491</v>
      </c>
      <c r="U2610" s="649">
        <v>30.315</v>
      </c>
      <c r="V2610" s="649">
        <v>30.133</v>
      </c>
    </row>
    <row r="2611">
      <c r="A2611" s="649">
        <v>5564.0</v>
      </c>
      <c r="B2611" s="649">
        <v>0.0</v>
      </c>
      <c r="C2611" s="649">
        <v>6.368</v>
      </c>
      <c r="D2611" s="649">
        <v>1.719</v>
      </c>
      <c r="E2611" s="649">
        <v>39.81</v>
      </c>
      <c r="F2611" s="649">
        <v>14.4</v>
      </c>
      <c r="G2611" s="649">
        <v>1.897</v>
      </c>
      <c r="H2611" s="649">
        <v>1.01</v>
      </c>
      <c r="I2611" s="649">
        <v>17.381</v>
      </c>
      <c r="J2611" s="649">
        <v>29.977</v>
      </c>
      <c r="K2611" s="649">
        <v>-0.998</v>
      </c>
      <c r="L2611" s="649">
        <v>-1.0</v>
      </c>
      <c r="M2611" s="649">
        <v>-1.0</v>
      </c>
      <c r="N2611" s="649">
        <v>-1.0</v>
      </c>
      <c r="O2611" s="649">
        <v>1.0</v>
      </c>
      <c r="P2611" s="649">
        <v>-1.0</v>
      </c>
      <c r="Q2611" s="649">
        <v>-1.0</v>
      </c>
      <c r="R2611" s="649">
        <v>1.0</v>
      </c>
      <c r="S2611" s="649">
        <v>-1.0</v>
      </c>
      <c r="T2611" s="649">
        <v>30.536</v>
      </c>
      <c r="U2611" s="649">
        <v>30.362</v>
      </c>
      <c r="V2611" s="649">
        <v>30.154</v>
      </c>
    </row>
    <row r="2612">
      <c r="A2612" s="649">
        <v>5565.0</v>
      </c>
      <c r="B2612" s="649">
        <v>0.0</v>
      </c>
      <c r="C2612" s="649">
        <v>6.368</v>
      </c>
      <c r="D2612" s="649">
        <v>1.719</v>
      </c>
      <c r="E2612" s="649">
        <v>39.81</v>
      </c>
      <c r="F2612" s="649">
        <v>14.4</v>
      </c>
      <c r="G2612" s="649">
        <v>2.286</v>
      </c>
      <c r="H2612" s="649">
        <v>1.01</v>
      </c>
      <c r="I2612" s="649">
        <v>17.785</v>
      </c>
      <c r="J2612" s="649">
        <v>38.052</v>
      </c>
      <c r="K2612" s="649">
        <v>-0.998</v>
      </c>
      <c r="L2612" s="649">
        <v>-1.0</v>
      </c>
      <c r="M2612" s="649">
        <v>-1.0</v>
      </c>
      <c r="N2612" s="649">
        <v>-1.0</v>
      </c>
      <c r="O2612" s="649">
        <v>1.0</v>
      </c>
      <c r="P2612" s="649">
        <v>-1.0</v>
      </c>
      <c r="Q2612" s="649">
        <v>-1.0</v>
      </c>
      <c r="R2612" s="649">
        <v>1.0</v>
      </c>
      <c r="S2612" s="649">
        <v>-1.0</v>
      </c>
      <c r="T2612" s="649">
        <v>38.75</v>
      </c>
      <c r="U2612" s="649">
        <v>38.531</v>
      </c>
      <c r="V2612" s="649">
        <v>38.208</v>
      </c>
    </row>
    <row r="2613">
      <c r="A2613" s="649">
        <v>5566.0</v>
      </c>
      <c r="B2613" s="649">
        <v>0.0</v>
      </c>
      <c r="C2613" s="649">
        <v>6.368</v>
      </c>
      <c r="D2613" s="649">
        <v>1.719</v>
      </c>
      <c r="E2613" s="649">
        <v>39.81</v>
      </c>
      <c r="F2613" s="649">
        <v>14.4</v>
      </c>
      <c r="G2613" s="649">
        <v>1.295</v>
      </c>
      <c r="H2613" s="649">
        <v>1.01</v>
      </c>
      <c r="I2613" s="649">
        <v>17.333</v>
      </c>
      <c r="J2613" s="649">
        <v>17.484</v>
      </c>
      <c r="K2613" s="649">
        <v>-0.998</v>
      </c>
      <c r="L2613" s="649">
        <v>-1.0</v>
      </c>
      <c r="M2613" s="649">
        <v>-1.0</v>
      </c>
      <c r="N2613" s="649">
        <v>-1.0</v>
      </c>
      <c r="O2613" s="649">
        <v>1.0</v>
      </c>
      <c r="P2613" s="649">
        <v>-1.0</v>
      </c>
      <c r="Q2613" s="649">
        <v>-1.0</v>
      </c>
      <c r="R2613" s="649">
        <v>1.0</v>
      </c>
      <c r="S2613" s="649">
        <v>-1.0</v>
      </c>
      <c r="T2613" s="649">
        <v>17.851</v>
      </c>
      <c r="U2613" s="649">
        <v>17.752</v>
      </c>
      <c r="V2613" s="649">
        <v>17.776</v>
      </c>
    </row>
    <row r="2614">
      <c r="A2614" s="649">
        <v>5567.0</v>
      </c>
      <c r="B2614" s="649">
        <v>0.0</v>
      </c>
      <c r="C2614" s="649">
        <v>6.368</v>
      </c>
      <c r="D2614" s="649">
        <v>1.719</v>
      </c>
      <c r="E2614" s="649">
        <v>39.81</v>
      </c>
      <c r="F2614" s="649">
        <v>14.4</v>
      </c>
      <c r="G2614" s="649">
        <v>2.143</v>
      </c>
      <c r="H2614" s="649">
        <v>1.01</v>
      </c>
      <c r="I2614" s="649">
        <v>17.42</v>
      </c>
      <c r="J2614" s="649">
        <v>34.532</v>
      </c>
      <c r="K2614" s="649">
        <v>-0.998</v>
      </c>
      <c r="L2614" s="649">
        <v>-1.0</v>
      </c>
      <c r="M2614" s="649">
        <v>-1.0</v>
      </c>
      <c r="N2614" s="649">
        <v>-1.0</v>
      </c>
      <c r="O2614" s="649">
        <v>1.0</v>
      </c>
      <c r="P2614" s="649">
        <v>-1.0</v>
      </c>
      <c r="Q2614" s="649">
        <v>-1.0</v>
      </c>
      <c r="R2614" s="649">
        <v>1.0</v>
      </c>
      <c r="S2614" s="649">
        <v>-1.0</v>
      </c>
      <c r="T2614" s="649">
        <v>35.169</v>
      </c>
      <c r="U2614" s="649">
        <v>34.974</v>
      </c>
      <c r="V2614" s="649">
        <v>34.698</v>
      </c>
    </row>
    <row r="2615">
      <c r="A2615" s="649">
        <v>5568.0</v>
      </c>
      <c r="B2615" s="649">
        <v>0.0</v>
      </c>
      <c r="C2615" s="649">
        <v>6.368</v>
      </c>
      <c r="D2615" s="649">
        <v>1.719</v>
      </c>
      <c r="E2615" s="649">
        <v>39.81</v>
      </c>
      <c r="F2615" s="649">
        <v>14.4</v>
      </c>
      <c r="G2615" s="649">
        <v>1.414</v>
      </c>
      <c r="H2615" s="649">
        <v>1.01</v>
      </c>
      <c r="I2615" s="649">
        <v>11.759</v>
      </c>
      <c r="J2615" s="649">
        <v>15.177</v>
      </c>
      <c r="K2615" s="649">
        <v>-0.998</v>
      </c>
      <c r="L2615" s="649">
        <v>-1.0</v>
      </c>
      <c r="M2615" s="649">
        <v>-1.0</v>
      </c>
      <c r="N2615" s="649">
        <v>-1.0</v>
      </c>
      <c r="O2615" s="649">
        <v>1.0</v>
      </c>
      <c r="P2615" s="649">
        <v>-1.0</v>
      </c>
      <c r="Q2615" s="649">
        <v>-1.0</v>
      </c>
      <c r="R2615" s="649">
        <v>1.0</v>
      </c>
      <c r="S2615" s="649">
        <v>-1.0</v>
      </c>
      <c r="T2615" s="649">
        <v>15.486</v>
      </c>
      <c r="U2615" s="649">
        <v>15.394</v>
      </c>
      <c r="V2615" s="649">
        <v>15.305</v>
      </c>
    </row>
    <row r="2616">
      <c r="A2616" s="649">
        <v>5569.0</v>
      </c>
      <c r="B2616" s="649">
        <v>0.0</v>
      </c>
      <c r="C2616" s="649">
        <v>6.368</v>
      </c>
      <c r="D2616" s="649">
        <v>1.719</v>
      </c>
      <c r="E2616" s="649">
        <v>39.81</v>
      </c>
      <c r="F2616" s="649">
        <v>14.4</v>
      </c>
      <c r="G2616" s="649">
        <v>2.851</v>
      </c>
      <c r="H2616" s="649">
        <v>1.01</v>
      </c>
      <c r="I2616" s="649">
        <v>8.979</v>
      </c>
      <c r="J2616" s="649">
        <v>7.617</v>
      </c>
      <c r="K2616" s="649">
        <v>-0.998</v>
      </c>
      <c r="L2616" s="649">
        <v>-1.0</v>
      </c>
      <c r="M2616" s="649">
        <v>-1.0</v>
      </c>
      <c r="N2616" s="649">
        <v>-1.0</v>
      </c>
      <c r="O2616" s="649">
        <v>1.0</v>
      </c>
      <c r="P2616" s="649">
        <v>-1.0</v>
      </c>
      <c r="Q2616" s="649">
        <v>-1.0</v>
      </c>
      <c r="R2616" s="649">
        <v>1.0</v>
      </c>
      <c r="S2616" s="649">
        <v>-1.0</v>
      </c>
      <c r="T2616" s="649">
        <v>8.248</v>
      </c>
      <c r="U2616" s="649">
        <v>8.196</v>
      </c>
      <c r="V2616" s="649">
        <v>9.633</v>
      </c>
    </row>
    <row r="2617">
      <c r="A2617" s="649">
        <v>5570.0</v>
      </c>
      <c r="B2617" s="649">
        <v>0.0</v>
      </c>
      <c r="C2617" s="649">
        <v>6.368</v>
      </c>
      <c r="D2617" s="649">
        <v>1.719</v>
      </c>
      <c r="E2617" s="649">
        <v>39.81</v>
      </c>
      <c r="F2617" s="649">
        <v>14.4</v>
      </c>
      <c r="G2617" s="649">
        <v>0.987</v>
      </c>
      <c r="H2617" s="649">
        <v>1.01</v>
      </c>
      <c r="I2617" s="649">
        <v>8.839</v>
      </c>
      <c r="J2617" s="649">
        <v>7.4</v>
      </c>
      <c r="K2617" s="649">
        <v>-0.998</v>
      </c>
      <c r="L2617" s="649">
        <v>-1.0</v>
      </c>
      <c r="M2617" s="649">
        <v>-1.0</v>
      </c>
      <c r="N2617" s="649">
        <v>-1.0</v>
      </c>
      <c r="O2617" s="649">
        <v>1.0</v>
      </c>
      <c r="P2617" s="649">
        <v>-1.0</v>
      </c>
      <c r="Q2617" s="649">
        <v>-1.0</v>
      </c>
      <c r="R2617" s="649">
        <v>1.0</v>
      </c>
      <c r="S2617" s="649">
        <v>-1.0</v>
      </c>
      <c r="T2617" s="649">
        <v>7.577</v>
      </c>
      <c r="U2617" s="649">
        <v>7.53</v>
      </c>
      <c r="V2617" s="649">
        <v>7.547</v>
      </c>
    </row>
    <row r="2618">
      <c r="A2618" s="649">
        <v>5571.0</v>
      </c>
      <c r="B2618" s="649">
        <v>0.0</v>
      </c>
      <c r="C2618" s="649">
        <v>6.368</v>
      </c>
      <c r="D2618" s="649">
        <v>1.719</v>
      </c>
      <c r="E2618" s="649">
        <v>39.81</v>
      </c>
      <c r="F2618" s="649">
        <v>14.4</v>
      </c>
      <c r="G2618" s="649">
        <v>1.007</v>
      </c>
      <c r="H2618" s="649">
        <v>1.01</v>
      </c>
      <c r="I2618" s="649">
        <v>17.044</v>
      </c>
      <c r="J2618" s="649">
        <v>15.373</v>
      </c>
      <c r="K2618" s="649">
        <v>-0.998</v>
      </c>
      <c r="L2618" s="649">
        <v>-1.0</v>
      </c>
      <c r="M2618" s="649">
        <v>-1.0</v>
      </c>
      <c r="N2618" s="649">
        <v>-1.0</v>
      </c>
      <c r="O2618" s="649">
        <v>3.0</v>
      </c>
      <c r="P2618" s="649">
        <v>-1.0</v>
      </c>
      <c r="Q2618" s="649">
        <v>-1.0</v>
      </c>
      <c r="R2618" s="649">
        <v>1.0</v>
      </c>
      <c r="S2618" s="649">
        <v>-1.0</v>
      </c>
      <c r="T2618" s="649">
        <v>15.659</v>
      </c>
      <c r="U2618" s="649">
        <v>15.573</v>
      </c>
      <c r="V2618" s="649">
        <v>15.479</v>
      </c>
    </row>
    <row r="2619">
      <c r="A2619" s="649">
        <v>5572.0</v>
      </c>
      <c r="B2619" s="649">
        <v>0.0</v>
      </c>
      <c r="C2619" s="649">
        <v>6.368</v>
      </c>
      <c r="D2619" s="649">
        <v>1.719</v>
      </c>
      <c r="E2619" s="649">
        <v>39.81</v>
      </c>
      <c r="F2619" s="649">
        <v>14.4</v>
      </c>
      <c r="G2619" s="649">
        <v>0.658</v>
      </c>
      <c r="H2619" s="649">
        <v>26.98</v>
      </c>
      <c r="I2619" s="649">
        <v>17.836</v>
      </c>
      <c r="J2619" s="649">
        <v>11.413</v>
      </c>
      <c r="K2619" s="649">
        <v>-0.998</v>
      </c>
      <c r="L2619" s="649">
        <v>-1.0</v>
      </c>
      <c r="M2619" s="649">
        <v>-1.0</v>
      </c>
      <c r="N2619" s="649">
        <v>-1.0</v>
      </c>
      <c r="O2619" s="649">
        <v>1.0</v>
      </c>
      <c r="P2619" s="649">
        <v>-1.0</v>
      </c>
      <c r="Q2619" s="649">
        <v>-1.0</v>
      </c>
      <c r="R2619" s="649">
        <v>1.0</v>
      </c>
      <c r="S2619" s="649">
        <v>-1.0</v>
      </c>
      <c r="T2619" s="649">
        <v>11.608</v>
      </c>
      <c r="U2619" s="649">
        <v>11.545</v>
      </c>
      <c r="V2619" s="649">
        <v>11.432</v>
      </c>
    </row>
    <row r="2620">
      <c r="A2620" s="649">
        <v>5573.0</v>
      </c>
      <c r="B2620" s="649">
        <v>0.0</v>
      </c>
      <c r="C2620" s="649">
        <v>6.368</v>
      </c>
      <c r="D2620" s="649">
        <v>1.719</v>
      </c>
      <c r="E2620" s="649">
        <v>39.81</v>
      </c>
      <c r="F2620" s="649">
        <v>14.4</v>
      </c>
      <c r="G2620" s="649">
        <v>1.914</v>
      </c>
      <c r="H2620" s="649">
        <v>26.98</v>
      </c>
      <c r="I2620" s="649">
        <v>17.588</v>
      </c>
      <c r="J2620" s="649">
        <v>31.86</v>
      </c>
      <c r="K2620" s="649">
        <v>-0.998</v>
      </c>
      <c r="L2620" s="649">
        <v>-1.0</v>
      </c>
      <c r="M2620" s="649">
        <v>-1.0</v>
      </c>
      <c r="N2620" s="649">
        <v>-1.0</v>
      </c>
      <c r="O2620" s="649">
        <v>1.0</v>
      </c>
      <c r="P2620" s="649">
        <v>-1.0</v>
      </c>
      <c r="Q2620" s="649">
        <v>-1.0</v>
      </c>
      <c r="R2620" s="649">
        <v>1.0</v>
      </c>
      <c r="S2620" s="649">
        <v>-1.0</v>
      </c>
      <c r="T2620" s="649">
        <v>32.419</v>
      </c>
      <c r="U2620" s="649">
        <v>32.242</v>
      </c>
      <c r="V2620" s="649">
        <v>31.964</v>
      </c>
    </row>
    <row r="2621">
      <c r="A2621" s="649">
        <v>5574.0</v>
      </c>
      <c r="B2621" s="649">
        <v>0.0</v>
      </c>
      <c r="C2621" s="649">
        <v>6.368</v>
      </c>
      <c r="D2621" s="649">
        <v>1.719</v>
      </c>
      <c r="E2621" s="649">
        <v>39.81</v>
      </c>
      <c r="F2621" s="649">
        <v>14.4</v>
      </c>
      <c r="G2621" s="649">
        <v>1.886</v>
      </c>
      <c r="H2621" s="649">
        <v>26.98</v>
      </c>
      <c r="I2621" s="649">
        <v>16.955</v>
      </c>
      <c r="J2621" s="649">
        <v>27.905</v>
      </c>
      <c r="K2621" s="649">
        <v>-0.998</v>
      </c>
      <c r="L2621" s="649">
        <v>-1.0</v>
      </c>
      <c r="M2621" s="649">
        <v>-1.0</v>
      </c>
      <c r="N2621" s="649">
        <v>-1.0</v>
      </c>
      <c r="O2621" s="649">
        <v>1.0</v>
      </c>
      <c r="P2621" s="649">
        <v>-1.0</v>
      </c>
      <c r="Q2621" s="649">
        <v>-1.0</v>
      </c>
      <c r="R2621" s="649">
        <v>1.0</v>
      </c>
      <c r="S2621" s="649">
        <v>-1.0</v>
      </c>
      <c r="T2621" s="649">
        <v>28.429</v>
      </c>
      <c r="U2621" s="649">
        <v>28.272</v>
      </c>
      <c r="V2621" s="649">
        <v>28.15</v>
      </c>
    </row>
    <row r="2622">
      <c r="A2622" s="649">
        <v>5575.0</v>
      </c>
      <c r="B2622" s="649">
        <v>0.0</v>
      </c>
      <c r="C2622" s="649">
        <v>6.368</v>
      </c>
      <c r="D2622" s="649">
        <v>1.719</v>
      </c>
      <c r="E2622" s="649">
        <v>39.81</v>
      </c>
      <c r="F2622" s="649">
        <v>14.4</v>
      </c>
      <c r="G2622" s="649">
        <v>2.556</v>
      </c>
      <c r="H2622" s="649">
        <v>2.01</v>
      </c>
      <c r="I2622" s="649">
        <v>9.901</v>
      </c>
      <c r="J2622" s="649">
        <v>17.008</v>
      </c>
      <c r="K2622" s="649">
        <v>-0.998</v>
      </c>
      <c r="L2622" s="649">
        <v>-1.0</v>
      </c>
      <c r="M2622" s="649">
        <v>-1.0</v>
      </c>
      <c r="N2622" s="649">
        <v>-1.0</v>
      </c>
      <c r="O2622" s="649">
        <v>1.0</v>
      </c>
      <c r="P2622" s="649">
        <v>-1.0</v>
      </c>
      <c r="Q2622" s="649">
        <v>-1.0</v>
      </c>
      <c r="R2622" s="649">
        <v>1.0</v>
      </c>
      <c r="S2622" s="649">
        <v>-1.0</v>
      </c>
      <c r="T2622" s="649">
        <v>17.525</v>
      </c>
      <c r="U2622" s="649">
        <v>17.419</v>
      </c>
      <c r="V2622" s="649">
        <v>17.847</v>
      </c>
    </row>
    <row r="2623">
      <c r="A2623" s="649">
        <v>5576.0</v>
      </c>
      <c r="B2623" s="649">
        <v>0.0</v>
      </c>
      <c r="C2623" s="649">
        <v>6.368</v>
      </c>
      <c r="D2623" s="649">
        <v>1.719</v>
      </c>
      <c r="E2623" s="649">
        <v>39.81</v>
      </c>
      <c r="F2623" s="649">
        <v>14.4</v>
      </c>
      <c r="G2623" s="649">
        <v>1.922</v>
      </c>
      <c r="H2623" s="649">
        <v>2.01</v>
      </c>
      <c r="I2623" s="649">
        <v>9.924</v>
      </c>
      <c r="J2623" s="649">
        <v>17.423</v>
      </c>
      <c r="K2623" s="649">
        <v>-0.998</v>
      </c>
      <c r="L2623" s="649">
        <v>-1.0</v>
      </c>
      <c r="M2623" s="649">
        <v>-1.0</v>
      </c>
      <c r="N2623" s="649">
        <v>-1.0</v>
      </c>
      <c r="O2623" s="649">
        <v>1.0</v>
      </c>
      <c r="P2623" s="649">
        <v>-1.0</v>
      </c>
      <c r="Q2623" s="649">
        <v>-1.0</v>
      </c>
      <c r="R2623" s="649">
        <v>1.0</v>
      </c>
      <c r="S2623" s="649">
        <v>-1.0</v>
      </c>
      <c r="T2623" s="649">
        <v>17.785</v>
      </c>
      <c r="U2623" s="649">
        <v>17.679</v>
      </c>
      <c r="V2623" s="649">
        <v>17.593</v>
      </c>
    </row>
    <row r="2624">
      <c r="A2624" s="649">
        <v>5577.0</v>
      </c>
      <c r="B2624" s="649">
        <v>0.0</v>
      </c>
      <c r="C2624" s="649">
        <v>6.368</v>
      </c>
      <c r="D2624" s="649">
        <v>1.719</v>
      </c>
      <c r="E2624" s="649">
        <v>39.81</v>
      </c>
      <c r="F2624" s="649">
        <v>14.4</v>
      </c>
      <c r="G2624" s="649">
        <v>1.896</v>
      </c>
      <c r="H2624" s="649">
        <v>2.01</v>
      </c>
      <c r="I2624" s="649">
        <v>9.978</v>
      </c>
      <c r="J2624" s="649">
        <v>17.482</v>
      </c>
      <c r="K2624" s="649">
        <v>-0.998</v>
      </c>
      <c r="L2624" s="649">
        <v>-1.0</v>
      </c>
      <c r="M2624" s="649">
        <v>-1.0</v>
      </c>
      <c r="N2624" s="649">
        <v>-1.0</v>
      </c>
      <c r="O2624" s="649">
        <v>1.0</v>
      </c>
      <c r="P2624" s="649">
        <v>-1.0</v>
      </c>
      <c r="Q2624" s="649">
        <v>-1.0</v>
      </c>
      <c r="R2624" s="649">
        <v>1.0</v>
      </c>
      <c r="S2624" s="649">
        <v>-1.0</v>
      </c>
      <c r="T2624" s="649">
        <v>17.846</v>
      </c>
      <c r="U2624" s="649">
        <v>17.74</v>
      </c>
      <c r="V2624" s="649">
        <v>17.634</v>
      </c>
    </row>
    <row r="2625">
      <c r="A2625" s="649">
        <v>5578.0</v>
      </c>
      <c r="B2625" s="649">
        <v>0.0</v>
      </c>
      <c r="C2625" s="649">
        <v>6.368</v>
      </c>
      <c r="D2625" s="649">
        <v>1.719</v>
      </c>
      <c r="E2625" s="649">
        <v>39.81</v>
      </c>
      <c r="F2625" s="649">
        <v>14.4</v>
      </c>
      <c r="G2625" s="649">
        <v>1.861</v>
      </c>
      <c r="H2625" s="649">
        <v>2.01</v>
      </c>
      <c r="I2625" s="649">
        <v>9.952</v>
      </c>
      <c r="J2625" s="649">
        <v>17.46</v>
      </c>
      <c r="K2625" s="649">
        <v>-0.998</v>
      </c>
      <c r="L2625" s="649">
        <v>-1.0</v>
      </c>
      <c r="M2625" s="649">
        <v>-1.0</v>
      </c>
      <c r="N2625" s="649">
        <v>-1.0</v>
      </c>
      <c r="O2625" s="649">
        <v>1.0</v>
      </c>
      <c r="P2625" s="649">
        <v>-1.0</v>
      </c>
      <c r="Q2625" s="649">
        <v>-1.0</v>
      </c>
      <c r="R2625" s="649">
        <v>1.0</v>
      </c>
      <c r="S2625" s="649">
        <v>-1.0</v>
      </c>
      <c r="T2625" s="649">
        <v>17.8</v>
      </c>
      <c r="U2625" s="649">
        <v>17.695</v>
      </c>
      <c r="V2625" s="649">
        <v>17.567</v>
      </c>
    </row>
    <row r="2626">
      <c r="A2626" s="649">
        <v>5579.0</v>
      </c>
      <c r="B2626" s="649">
        <v>0.0</v>
      </c>
      <c r="C2626" s="649">
        <v>6.368</v>
      </c>
      <c r="D2626" s="649">
        <v>1.719</v>
      </c>
      <c r="E2626" s="649">
        <v>39.81</v>
      </c>
      <c r="F2626" s="649">
        <v>14.4</v>
      </c>
      <c r="G2626" s="649">
        <v>2.558</v>
      </c>
      <c r="H2626" s="649">
        <v>2.01</v>
      </c>
      <c r="I2626" s="649">
        <v>10.087</v>
      </c>
      <c r="J2626" s="649">
        <v>18.251</v>
      </c>
      <c r="K2626" s="649">
        <v>-0.998</v>
      </c>
      <c r="L2626" s="649">
        <v>-1.0</v>
      </c>
      <c r="M2626" s="649">
        <v>-1.0</v>
      </c>
      <c r="N2626" s="649">
        <v>-1.0</v>
      </c>
      <c r="O2626" s="649">
        <v>1.0</v>
      </c>
      <c r="P2626" s="649">
        <v>-1.0</v>
      </c>
      <c r="Q2626" s="649">
        <v>-1.0</v>
      </c>
      <c r="R2626" s="649">
        <v>1.0</v>
      </c>
      <c r="S2626" s="649">
        <v>-1.0</v>
      </c>
      <c r="T2626" s="649">
        <v>18.754</v>
      </c>
      <c r="U2626" s="649">
        <v>18.645</v>
      </c>
      <c r="V2626" s="649">
        <v>18.999</v>
      </c>
    </row>
    <row r="2627">
      <c r="A2627" s="649">
        <v>5580.0</v>
      </c>
      <c r="B2627" s="649">
        <v>0.0</v>
      </c>
      <c r="C2627" s="649">
        <v>6.368</v>
      </c>
      <c r="D2627" s="649">
        <v>1.719</v>
      </c>
      <c r="E2627" s="649">
        <v>39.81</v>
      </c>
      <c r="F2627" s="649">
        <v>14.4</v>
      </c>
      <c r="G2627" s="649">
        <v>1.813</v>
      </c>
      <c r="H2627" s="649">
        <v>2.01</v>
      </c>
      <c r="I2627" s="649">
        <v>10.025</v>
      </c>
      <c r="J2627" s="649">
        <v>17.571</v>
      </c>
      <c r="K2627" s="649">
        <v>-0.998</v>
      </c>
      <c r="L2627" s="649">
        <v>-1.0</v>
      </c>
      <c r="M2627" s="649">
        <v>-1.0</v>
      </c>
      <c r="N2627" s="649">
        <v>-1.0</v>
      </c>
      <c r="O2627" s="649">
        <v>1.0</v>
      </c>
      <c r="P2627" s="649">
        <v>-1.0</v>
      </c>
      <c r="Q2627" s="649">
        <v>-1.0</v>
      </c>
      <c r="R2627" s="649">
        <v>1.0</v>
      </c>
      <c r="S2627" s="649">
        <v>-1.0</v>
      </c>
      <c r="T2627" s="649">
        <v>17.901</v>
      </c>
      <c r="U2627" s="649">
        <v>17.798</v>
      </c>
      <c r="V2627" s="649">
        <v>17.636</v>
      </c>
    </row>
    <row r="2628">
      <c r="A2628" s="649">
        <v>5581.0</v>
      </c>
      <c r="B2628" s="649">
        <v>0.0</v>
      </c>
      <c r="C2628" s="649">
        <v>6.368</v>
      </c>
      <c r="D2628" s="649">
        <v>1.719</v>
      </c>
      <c r="E2628" s="649">
        <v>39.81</v>
      </c>
      <c r="F2628" s="649">
        <v>14.4</v>
      </c>
      <c r="G2628" s="649">
        <v>1.956</v>
      </c>
      <c r="H2628" s="649">
        <v>2.01</v>
      </c>
      <c r="I2628" s="649">
        <v>9.987</v>
      </c>
      <c r="J2628" s="649">
        <v>17.308</v>
      </c>
      <c r="K2628" s="649">
        <v>-0.998</v>
      </c>
      <c r="L2628" s="649">
        <v>-1.0</v>
      </c>
      <c r="M2628" s="649">
        <v>-1.0</v>
      </c>
      <c r="N2628" s="649">
        <v>-1.0</v>
      </c>
      <c r="O2628" s="649">
        <v>1.0</v>
      </c>
      <c r="P2628" s="649">
        <v>-1.0</v>
      </c>
      <c r="Q2628" s="649">
        <v>-1.0</v>
      </c>
      <c r="R2628" s="649">
        <v>1.0</v>
      </c>
      <c r="S2628" s="649">
        <v>-1.0</v>
      </c>
      <c r="T2628" s="649">
        <v>17.672</v>
      </c>
      <c r="U2628" s="649">
        <v>17.571</v>
      </c>
      <c r="V2628" s="649">
        <v>17.533</v>
      </c>
    </row>
    <row r="2629">
      <c r="A2629" s="649">
        <v>5582.0</v>
      </c>
      <c r="B2629" s="649">
        <v>0.0</v>
      </c>
      <c r="C2629" s="649">
        <v>6.368</v>
      </c>
      <c r="D2629" s="649">
        <v>1.719</v>
      </c>
      <c r="E2629" s="649">
        <v>39.81</v>
      </c>
      <c r="F2629" s="649">
        <v>14.4</v>
      </c>
      <c r="G2629" s="649">
        <v>1.915</v>
      </c>
      <c r="H2629" s="649">
        <v>2.01</v>
      </c>
      <c r="I2629" s="649">
        <v>9.813</v>
      </c>
      <c r="J2629" s="649">
        <v>17.413</v>
      </c>
      <c r="K2629" s="649">
        <v>-0.998</v>
      </c>
      <c r="L2629" s="649">
        <v>-1.0</v>
      </c>
      <c r="M2629" s="649">
        <v>-1.0</v>
      </c>
      <c r="N2629" s="649">
        <v>-1.0</v>
      </c>
      <c r="O2629" s="649">
        <v>1.0</v>
      </c>
      <c r="P2629" s="649">
        <v>-1.0</v>
      </c>
      <c r="Q2629" s="649">
        <v>-1.0</v>
      </c>
      <c r="R2629" s="649">
        <v>1.0</v>
      </c>
      <c r="S2629" s="649">
        <v>-1.0</v>
      </c>
      <c r="T2629" s="649">
        <v>17.754</v>
      </c>
      <c r="U2629" s="649">
        <v>17.651</v>
      </c>
      <c r="V2629" s="649">
        <v>17.557</v>
      </c>
    </row>
    <row r="2630">
      <c r="A2630" s="649">
        <v>5583.0</v>
      </c>
      <c r="B2630" s="649">
        <v>0.0</v>
      </c>
      <c r="C2630" s="649">
        <v>6.368</v>
      </c>
      <c r="D2630" s="649">
        <v>1.719</v>
      </c>
      <c r="E2630" s="649">
        <v>39.81</v>
      </c>
      <c r="F2630" s="649">
        <v>14.4</v>
      </c>
      <c r="G2630" s="649">
        <v>0.721</v>
      </c>
      <c r="H2630" s="649">
        <v>2.01</v>
      </c>
      <c r="I2630" s="649">
        <v>10.049</v>
      </c>
      <c r="J2630" s="649">
        <v>6.242</v>
      </c>
      <c r="K2630" s="649">
        <v>-0.998</v>
      </c>
      <c r="L2630" s="649">
        <v>-1.0</v>
      </c>
      <c r="M2630" s="649">
        <v>-1.0</v>
      </c>
      <c r="N2630" s="649">
        <v>-1.0</v>
      </c>
      <c r="O2630" s="649">
        <v>1.0</v>
      </c>
      <c r="P2630" s="649">
        <v>-1.0</v>
      </c>
      <c r="Q2630" s="649">
        <v>-1.0</v>
      </c>
      <c r="R2630" s="649">
        <v>1.0</v>
      </c>
      <c r="S2630" s="649">
        <v>-1.0</v>
      </c>
      <c r="T2630" s="649">
        <v>6.375</v>
      </c>
      <c r="U2630" s="649">
        <v>6.338</v>
      </c>
      <c r="V2630" s="649">
        <v>6.343</v>
      </c>
    </row>
    <row r="2631">
      <c r="A2631" s="649">
        <v>5584.0</v>
      </c>
      <c r="B2631" s="649">
        <v>0.0</v>
      </c>
      <c r="C2631" s="649">
        <v>6.368</v>
      </c>
      <c r="D2631" s="649">
        <v>1.719</v>
      </c>
      <c r="E2631" s="649">
        <v>39.81</v>
      </c>
      <c r="F2631" s="649">
        <v>14.4</v>
      </c>
      <c r="G2631" s="649">
        <v>1.877</v>
      </c>
      <c r="H2631" s="649">
        <v>2.01</v>
      </c>
      <c r="I2631" s="649">
        <v>9.811</v>
      </c>
      <c r="J2631" s="649">
        <v>16.512</v>
      </c>
      <c r="K2631" s="649">
        <v>-0.998</v>
      </c>
      <c r="L2631" s="649">
        <v>-1.0</v>
      </c>
      <c r="M2631" s="649">
        <v>-1.0</v>
      </c>
      <c r="N2631" s="649">
        <v>-1.0</v>
      </c>
      <c r="O2631" s="649">
        <v>1.0</v>
      </c>
      <c r="P2631" s="649">
        <v>-1.0</v>
      </c>
      <c r="Q2631" s="649">
        <v>-1.0</v>
      </c>
      <c r="R2631" s="649">
        <v>1.0</v>
      </c>
      <c r="S2631" s="649">
        <v>-1.0</v>
      </c>
      <c r="T2631" s="649">
        <v>16.832</v>
      </c>
      <c r="U2631" s="649">
        <v>16.737</v>
      </c>
      <c r="V2631" s="649">
        <v>16.715</v>
      </c>
    </row>
    <row r="2632">
      <c r="A2632" s="649">
        <v>5585.0</v>
      </c>
      <c r="B2632" s="649">
        <v>0.0</v>
      </c>
      <c r="C2632" s="649">
        <v>6.368</v>
      </c>
      <c r="D2632" s="649">
        <v>1.719</v>
      </c>
      <c r="E2632" s="649">
        <v>39.81</v>
      </c>
      <c r="F2632" s="649">
        <v>14.4</v>
      </c>
      <c r="G2632" s="649">
        <v>2.021</v>
      </c>
      <c r="H2632" s="649">
        <v>2.01</v>
      </c>
      <c r="I2632" s="649">
        <v>9.776</v>
      </c>
      <c r="J2632" s="649">
        <v>17.634</v>
      </c>
      <c r="K2632" s="649">
        <v>-0.998</v>
      </c>
      <c r="L2632" s="649">
        <v>-1.0</v>
      </c>
      <c r="M2632" s="649">
        <v>-1.0</v>
      </c>
      <c r="N2632" s="649">
        <v>-1.0</v>
      </c>
      <c r="O2632" s="649">
        <v>1.0</v>
      </c>
      <c r="P2632" s="649">
        <v>-1.0</v>
      </c>
      <c r="Q2632" s="649">
        <v>-1.0</v>
      </c>
      <c r="R2632" s="649">
        <v>1.0</v>
      </c>
      <c r="S2632" s="649">
        <v>-1.0</v>
      </c>
      <c r="T2632" s="649">
        <v>17.963</v>
      </c>
      <c r="U2632" s="649">
        <v>17.862</v>
      </c>
      <c r="V2632" s="649">
        <v>17.864</v>
      </c>
    </row>
    <row r="2633">
      <c r="A2633" s="649">
        <v>5587.0</v>
      </c>
      <c r="B2633" s="649">
        <v>0.0</v>
      </c>
      <c r="C2633" s="649">
        <v>6.368</v>
      </c>
      <c r="D2633" s="649">
        <v>1.719</v>
      </c>
      <c r="E2633" s="649">
        <v>39.81</v>
      </c>
      <c r="F2633" s="649">
        <v>14.4</v>
      </c>
      <c r="G2633" s="649">
        <v>2.206</v>
      </c>
      <c r="H2633" s="649">
        <v>2.01</v>
      </c>
      <c r="I2633" s="649">
        <v>9.857</v>
      </c>
      <c r="J2633" s="649">
        <v>17.787</v>
      </c>
      <c r="K2633" s="649">
        <v>-0.998</v>
      </c>
      <c r="L2633" s="649">
        <v>-1.0</v>
      </c>
      <c r="M2633" s="649">
        <v>-1.0</v>
      </c>
      <c r="N2633" s="649">
        <v>-1.0</v>
      </c>
      <c r="O2633" s="649">
        <v>1.0</v>
      </c>
      <c r="P2633" s="649">
        <v>-1.0</v>
      </c>
      <c r="Q2633" s="649">
        <v>-1.0</v>
      </c>
      <c r="R2633" s="649">
        <v>1.0</v>
      </c>
      <c r="S2633" s="649">
        <v>-1.0</v>
      </c>
      <c r="T2633" s="649">
        <v>18.156</v>
      </c>
      <c r="U2633" s="649">
        <v>18.055</v>
      </c>
      <c r="V2633" s="649">
        <v>18.192</v>
      </c>
    </row>
    <row r="2634">
      <c r="A2634" s="649">
        <v>5588.0</v>
      </c>
      <c r="B2634" s="649">
        <v>0.0</v>
      </c>
      <c r="C2634" s="649">
        <v>6.368</v>
      </c>
      <c r="D2634" s="649">
        <v>1.719</v>
      </c>
      <c r="E2634" s="649">
        <v>39.81</v>
      </c>
      <c r="F2634" s="649">
        <v>14.4</v>
      </c>
      <c r="G2634" s="649">
        <v>2.048</v>
      </c>
      <c r="H2634" s="649">
        <v>2.01</v>
      </c>
      <c r="I2634" s="649">
        <v>9.948</v>
      </c>
      <c r="J2634" s="649">
        <v>18.563</v>
      </c>
      <c r="K2634" s="649">
        <v>-0.998</v>
      </c>
      <c r="L2634" s="649">
        <v>-1.0</v>
      </c>
      <c r="M2634" s="649">
        <v>-1.0</v>
      </c>
      <c r="N2634" s="649">
        <v>-1.0</v>
      </c>
      <c r="O2634" s="649">
        <v>1.0</v>
      </c>
      <c r="P2634" s="649">
        <v>-1.0</v>
      </c>
      <c r="Q2634" s="649">
        <v>-1.0</v>
      </c>
      <c r="R2634" s="649">
        <v>1.0</v>
      </c>
      <c r="S2634" s="649">
        <v>-1.0</v>
      </c>
      <c r="T2634" s="649">
        <v>18.883</v>
      </c>
      <c r="U2634" s="649">
        <v>18.777</v>
      </c>
      <c r="V2634" s="649">
        <v>18.745</v>
      </c>
    </row>
    <row r="2635">
      <c r="A2635" s="649">
        <v>5589.0</v>
      </c>
      <c r="B2635" s="649">
        <v>0.0</v>
      </c>
      <c r="C2635" s="649">
        <v>6.368</v>
      </c>
      <c r="D2635" s="649">
        <v>1.719</v>
      </c>
      <c r="E2635" s="649">
        <v>39.81</v>
      </c>
      <c r="F2635" s="649">
        <v>14.4</v>
      </c>
      <c r="G2635" s="649">
        <v>1.891</v>
      </c>
      <c r="H2635" s="649">
        <v>2.01</v>
      </c>
      <c r="I2635" s="649">
        <v>9.837</v>
      </c>
      <c r="J2635" s="649">
        <v>16.037</v>
      </c>
      <c r="K2635" s="649">
        <v>-0.998</v>
      </c>
      <c r="L2635" s="649">
        <v>-1.0</v>
      </c>
      <c r="M2635" s="649">
        <v>-1.0</v>
      </c>
      <c r="N2635" s="649">
        <v>-1.0</v>
      </c>
      <c r="O2635" s="649">
        <v>1.0</v>
      </c>
      <c r="P2635" s="649">
        <v>-1.0</v>
      </c>
      <c r="Q2635" s="649">
        <v>-1.0</v>
      </c>
      <c r="R2635" s="649">
        <v>1.0</v>
      </c>
      <c r="S2635" s="649">
        <v>-1.0</v>
      </c>
      <c r="T2635" s="649">
        <v>16.354</v>
      </c>
      <c r="U2635" s="649">
        <v>16.262</v>
      </c>
      <c r="V2635" s="649">
        <v>16.304</v>
      </c>
    </row>
    <row r="2636">
      <c r="A2636" s="649">
        <v>5590.0</v>
      </c>
      <c r="B2636" s="649">
        <v>0.0</v>
      </c>
      <c r="C2636" s="649">
        <v>6.368</v>
      </c>
      <c r="D2636" s="649">
        <v>1.719</v>
      </c>
      <c r="E2636" s="649">
        <v>39.81</v>
      </c>
      <c r="F2636" s="649">
        <v>14.4</v>
      </c>
      <c r="G2636" s="649">
        <v>1.87</v>
      </c>
      <c r="H2636" s="649">
        <v>2.01</v>
      </c>
      <c r="I2636" s="649">
        <v>10.049</v>
      </c>
      <c r="J2636" s="649">
        <v>18.509</v>
      </c>
      <c r="K2636" s="649">
        <v>-0.998</v>
      </c>
      <c r="L2636" s="649">
        <v>-1.0</v>
      </c>
      <c r="M2636" s="649">
        <v>-1.0</v>
      </c>
      <c r="N2636" s="649">
        <v>-1.0</v>
      </c>
      <c r="O2636" s="649">
        <v>1.0</v>
      </c>
      <c r="P2636" s="649">
        <v>-1.0</v>
      </c>
      <c r="Q2636" s="649">
        <v>-1.0</v>
      </c>
      <c r="R2636" s="649">
        <v>1.0</v>
      </c>
      <c r="S2636" s="649">
        <v>-1.0</v>
      </c>
      <c r="T2636" s="649">
        <v>18.818</v>
      </c>
      <c r="U2636" s="649">
        <v>18.711</v>
      </c>
      <c r="V2636" s="649">
        <v>18.54</v>
      </c>
    </row>
    <row r="2637">
      <c r="A2637" s="649">
        <v>5591.0</v>
      </c>
      <c r="B2637" s="649">
        <v>0.0</v>
      </c>
      <c r="C2637" s="649">
        <v>6.368</v>
      </c>
      <c r="D2637" s="649">
        <v>1.719</v>
      </c>
      <c r="E2637" s="649">
        <v>39.81</v>
      </c>
      <c r="F2637" s="649">
        <v>14.4</v>
      </c>
      <c r="G2637" s="649">
        <v>2.011</v>
      </c>
      <c r="H2637" s="649">
        <v>2.01</v>
      </c>
      <c r="I2637" s="649">
        <v>9.976</v>
      </c>
      <c r="J2637" s="649">
        <v>19.052</v>
      </c>
      <c r="K2637" s="649">
        <v>-0.998</v>
      </c>
      <c r="L2637" s="649">
        <v>-1.0</v>
      </c>
      <c r="M2637" s="649">
        <v>-1.0</v>
      </c>
      <c r="N2637" s="649">
        <v>-1.0</v>
      </c>
      <c r="O2637" s="649">
        <v>1.0</v>
      </c>
      <c r="P2637" s="649">
        <v>-1.0</v>
      </c>
      <c r="Q2637" s="649">
        <v>-1.0</v>
      </c>
      <c r="R2637" s="649">
        <v>1.0</v>
      </c>
      <c r="S2637" s="649">
        <v>-1.0</v>
      </c>
      <c r="T2637" s="649">
        <v>19.39</v>
      </c>
      <c r="U2637" s="649">
        <v>19.279</v>
      </c>
      <c r="V2637" s="649">
        <v>19.158</v>
      </c>
    </row>
    <row r="2638">
      <c r="A2638" s="649">
        <v>5592.0</v>
      </c>
      <c r="B2638" s="649">
        <v>0.0</v>
      </c>
      <c r="C2638" s="649">
        <v>6.368</v>
      </c>
      <c r="D2638" s="649">
        <v>1.719</v>
      </c>
      <c r="E2638" s="649">
        <v>39.81</v>
      </c>
      <c r="F2638" s="649">
        <v>14.4</v>
      </c>
      <c r="G2638" s="649">
        <v>1.253</v>
      </c>
      <c r="H2638" s="649">
        <v>2.01</v>
      </c>
      <c r="I2638" s="649">
        <v>7.086</v>
      </c>
      <c r="J2638" s="649">
        <v>8.648</v>
      </c>
      <c r="K2638" s="649">
        <v>-0.998</v>
      </c>
      <c r="L2638" s="649">
        <v>-1.0</v>
      </c>
      <c r="M2638" s="649">
        <v>-1.0</v>
      </c>
      <c r="N2638" s="649">
        <v>-1.0</v>
      </c>
      <c r="O2638" s="649">
        <v>1.0</v>
      </c>
      <c r="P2638" s="649">
        <v>-1.0</v>
      </c>
      <c r="Q2638" s="649">
        <v>-1.0</v>
      </c>
      <c r="R2638" s="649">
        <v>1.0</v>
      </c>
      <c r="S2638" s="649">
        <v>-1.0</v>
      </c>
      <c r="T2638" s="649">
        <v>8.816</v>
      </c>
      <c r="U2638" s="649">
        <v>8.764</v>
      </c>
      <c r="V2638" s="649">
        <v>8.681</v>
      </c>
    </row>
    <row r="2639">
      <c r="A2639" s="649">
        <v>5593.0</v>
      </c>
      <c r="B2639" s="649">
        <v>0.0</v>
      </c>
      <c r="C2639" s="649">
        <v>6.368</v>
      </c>
      <c r="D2639" s="649">
        <v>1.719</v>
      </c>
      <c r="E2639" s="649">
        <v>39.81</v>
      </c>
      <c r="F2639" s="649">
        <v>14.4</v>
      </c>
      <c r="G2639" s="649">
        <v>1.848</v>
      </c>
      <c r="H2639" s="649">
        <v>2.01</v>
      </c>
      <c r="I2639" s="649">
        <v>5.076</v>
      </c>
      <c r="J2639" s="649">
        <v>8.721</v>
      </c>
      <c r="K2639" s="649">
        <v>-0.998</v>
      </c>
      <c r="L2639" s="649">
        <v>-1.0</v>
      </c>
      <c r="M2639" s="649">
        <v>-1.0</v>
      </c>
      <c r="N2639" s="649">
        <v>-1.0</v>
      </c>
      <c r="O2639" s="649">
        <v>1.0</v>
      </c>
      <c r="P2639" s="649">
        <v>-1.0</v>
      </c>
      <c r="Q2639" s="649">
        <v>-1.0</v>
      </c>
      <c r="R2639" s="649">
        <v>1.0</v>
      </c>
      <c r="S2639" s="649">
        <v>-1.0</v>
      </c>
      <c r="T2639" s="649">
        <v>8.916</v>
      </c>
      <c r="U2639" s="649">
        <v>8.863</v>
      </c>
      <c r="V2639" s="649">
        <v>8.855</v>
      </c>
    </row>
    <row r="2640">
      <c r="A2640" s="649">
        <v>5594.0</v>
      </c>
      <c r="B2640" s="649">
        <v>0.0</v>
      </c>
      <c r="C2640" s="649">
        <v>6.368</v>
      </c>
      <c r="D2640" s="649">
        <v>1.719</v>
      </c>
      <c r="E2640" s="649">
        <v>39.81</v>
      </c>
      <c r="F2640" s="649">
        <v>14.4</v>
      </c>
      <c r="G2640" s="649">
        <v>1.1</v>
      </c>
      <c r="H2640" s="649">
        <v>2.01</v>
      </c>
      <c r="I2640" s="649">
        <v>10.061</v>
      </c>
      <c r="J2640" s="649">
        <v>10.825</v>
      </c>
      <c r="K2640" s="649">
        <v>-0.998</v>
      </c>
      <c r="L2640" s="649">
        <v>-1.0</v>
      </c>
      <c r="M2640" s="649">
        <v>-1.0</v>
      </c>
      <c r="N2640" s="649">
        <v>-1.0</v>
      </c>
      <c r="O2640" s="649">
        <v>3.0</v>
      </c>
      <c r="P2640" s="649">
        <v>-1.0</v>
      </c>
      <c r="Q2640" s="649">
        <v>-1.0</v>
      </c>
      <c r="R2640" s="649">
        <v>1.0</v>
      </c>
      <c r="S2640" s="649">
        <v>-1.0</v>
      </c>
      <c r="T2640" s="649">
        <v>11.02</v>
      </c>
      <c r="U2640" s="649">
        <v>10.954</v>
      </c>
      <c r="V2640" s="649">
        <v>10.85</v>
      </c>
    </row>
    <row r="2641">
      <c r="A2641" s="649">
        <v>5595.0</v>
      </c>
      <c r="B2641" s="649">
        <v>0.0</v>
      </c>
      <c r="C2641" s="649">
        <v>6.368</v>
      </c>
      <c r="D2641" s="649">
        <v>1.719</v>
      </c>
      <c r="E2641" s="649">
        <v>39.81</v>
      </c>
      <c r="F2641" s="649">
        <v>14.4</v>
      </c>
      <c r="G2641" s="649">
        <v>1.902</v>
      </c>
      <c r="H2641" s="649">
        <v>1.01</v>
      </c>
      <c r="I2641" s="649">
        <v>17.783</v>
      </c>
      <c r="J2641" s="649">
        <v>33.291</v>
      </c>
      <c r="K2641" s="649">
        <v>-0.998</v>
      </c>
      <c r="L2641" s="649">
        <v>-1.0</v>
      </c>
      <c r="M2641" s="649">
        <v>-1.0</v>
      </c>
      <c r="N2641" s="649">
        <v>-1.0</v>
      </c>
      <c r="O2641" s="649">
        <v>1.0</v>
      </c>
      <c r="P2641" s="649">
        <v>-1.0</v>
      </c>
      <c r="Q2641" s="649">
        <v>-1.0</v>
      </c>
      <c r="R2641" s="649">
        <v>1.0</v>
      </c>
      <c r="S2641" s="649">
        <v>-1.0</v>
      </c>
      <c r="T2641" s="649">
        <v>33.813</v>
      </c>
      <c r="U2641" s="649">
        <v>33.628</v>
      </c>
      <c r="V2641" s="649">
        <v>33.321</v>
      </c>
    </row>
    <row r="2642">
      <c r="A2642" s="649">
        <v>5596.0</v>
      </c>
      <c r="B2642" s="649">
        <v>0.0</v>
      </c>
      <c r="C2642" s="649">
        <v>6.368</v>
      </c>
      <c r="D2642" s="649">
        <v>1.719</v>
      </c>
      <c r="E2642" s="649">
        <v>39.81</v>
      </c>
      <c r="F2642" s="649">
        <v>14.4</v>
      </c>
      <c r="G2642" s="649">
        <v>2.627</v>
      </c>
      <c r="H2642" s="649">
        <v>1.01</v>
      </c>
      <c r="I2642" s="649">
        <v>17.077</v>
      </c>
      <c r="J2642" s="649">
        <v>31.529</v>
      </c>
      <c r="K2642" s="649">
        <v>-0.998</v>
      </c>
      <c r="L2642" s="649">
        <v>-1.0</v>
      </c>
      <c r="M2642" s="649">
        <v>-1.0</v>
      </c>
      <c r="N2642" s="649">
        <v>-1.0</v>
      </c>
      <c r="O2642" s="649">
        <v>1.0</v>
      </c>
      <c r="P2642" s="649">
        <v>-1.0</v>
      </c>
      <c r="Q2642" s="649">
        <v>-1.0</v>
      </c>
      <c r="R2642" s="649">
        <v>1.0</v>
      </c>
      <c r="S2642" s="649">
        <v>-1.0</v>
      </c>
      <c r="T2642" s="649">
        <v>32.199</v>
      </c>
      <c r="U2642" s="649">
        <v>32.023</v>
      </c>
      <c r="V2642" s="649">
        <v>32.313</v>
      </c>
    </row>
    <row r="2643">
      <c r="A2643" s="649">
        <v>5597.0</v>
      </c>
      <c r="B2643" s="649">
        <v>0.0</v>
      </c>
      <c r="C2643" s="649">
        <v>6.368</v>
      </c>
      <c r="D2643" s="649">
        <v>1.719</v>
      </c>
      <c r="E2643" s="649">
        <v>39.81</v>
      </c>
      <c r="F2643" s="649">
        <v>14.4</v>
      </c>
      <c r="G2643" s="649">
        <v>1.847</v>
      </c>
      <c r="H2643" s="649">
        <v>1.01</v>
      </c>
      <c r="I2643" s="649">
        <v>16.937</v>
      </c>
      <c r="J2643" s="649">
        <v>28.367</v>
      </c>
      <c r="K2643" s="649">
        <v>-0.998</v>
      </c>
      <c r="L2643" s="649">
        <v>-1.0</v>
      </c>
      <c r="M2643" s="649">
        <v>-1.0</v>
      </c>
      <c r="N2643" s="649">
        <v>-1.0</v>
      </c>
      <c r="O2643" s="649">
        <v>1.0</v>
      </c>
      <c r="P2643" s="649">
        <v>-1.0</v>
      </c>
      <c r="Q2643" s="649">
        <v>-1.0</v>
      </c>
      <c r="R2643" s="649">
        <v>1.0</v>
      </c>
      <c r="S2643" s="649">
        <v>-1.0</v>
      </c>
      <c r="T2643" s="649">
        <v>28.841</v>
      </c>
      <c r="U2643" s="649">
        <v>28.686</v>
      </c>
      <c r="V2643" s="649">
        <v>28.541</v>
      </c>
    </row>
    <row r="2644">
      <c r="A2644" s="649">
        <v>5598.0</v>
      </c>
      <c r="B2644" s="649">
        <v>0.0</v>
      </c>
      <c r="C2644" s="649">
        <v>6.368</v>
      </c>
      <c r="D2644" s="649">
        <v>1.719</v>
      </c>
      <c r="E2644" s="649">
        <v>39.81</v>
      </c>
      <c r="F2644" s="649">
        <v>14.4</v>
      </c>
      <c r="G2644" s="649">
        <v>1.795</v>
      </c>
      <c r="H2644" s="649">
        <v>1.01</v>
      </c>
      <c r="I2644" s="649">
        <v>17.601</v>
      </c>
      <c r="J2644" s="649">
        <v>30.077</v>
      </c>
      <c r="K2644" s="649">
        <v>-0.998</v>
      </c>
      <c r="L2644" s="649">
        <v>-1.0</v>
      </c>
      <c r="M2644" s="649">
        <v>-1.0</v>
      </c>
      <c r="N2644" s="649">
        <v>-1.0</v>
      </c>
      <c r="O2644" s="649">
        <v>1.0</v>
      </c>
      <c r="P2644" s="649">
        <v>-1.0</v>
      </c>
      <c r="Q2644" s="649">
        <v>-1.0</v>
      </c>
      <c r="R2644" s="649">
        <v>1.0</v>
      </c>
      <c r="S2644" s="649">
        <v>-1.0</v>
      </c>
      <c r="T2644" s="649">
        <v>30.557</v>
      </c>
      <c r="U2644" s="649">
        <v>30.395</v>
      </c>
      <c r="V2644" s="649">
        <v>30.163</v>
      </c>
    </row>
    <row r="2645">
      <c r="A2645" s="649">
        <v>5599.0</v>
      </c>
      <c r="B2645" s="649">
        <v>0.0</v>
      </c>
      <c r="C2645" s="649">
        <v>6.368</v>
      </c>
      <c r="D2645" s="649">
        <v>1.719</v>
      </c>
      <c r="E2645" s="649">
        <v>39.81</v>
      </c>
      <c r="F2645" s="649">
        <v>14.4</v>
      </c>
      <c r="G2645" s="649">
        <v>1.862</v>
      </c>
      <c r="H2645" s="649">
        <v>1.01</v>
      </c>
      <c r="I2645" s="649">
        <v>17.489</v>
      </c>
      <c r="J2645" s="649">
        <v>30.996</v>
      </c>
      <c r="K2645" s="649">
        <v>-0.998</v>
      </c>
      <c r="L2645" s="649">
        <v>-1.0</v>
      </c>
      <c r="M2645" s="649">
        <v>-1.0</v>
      </c>
      <c r="N2645" s="649">
        <v>-1.0</v>
      </c>
      <c r="O2645" s="649">
        <v>1.0</v>
      </c>
      <c r="P2645" s="649">
        <v>-1.0</v>
      </c>
      <c r="Q2645" s="649">
        <v>-1.0</v>
      </c>
      <c r="R2645" s="649">
        <v>1.0</v>
      </c>
      <c r="S2645" s="649">
        <v>-1.0</v>
      </c>
      <c r="T2645" s="649">
        <v>31.488</v>
      </c>
      <c r="U2645" s="649">
        <v>31.321</v>
      </c>
      <c r="V2645" s="649">
        <v>31.091</v>
      </c>
    </row>
    <row r="2646">
      <c r="A2646" s="649">
        <v>5600.0</v>
      </c>
      <c r="B2646" s="649">
        <v>0.0</v>
      </c>
      <c r="C2646" s="649">
        <v>6.368</v>
      </c>
      <c r="D2646" s="649">
        <v>1.719</v>
      </c>
      <c r="E2646" s="649">
        <v>39.81</v>
      </c>
      <c r="F2646" s="649">
        <v>14.4</v>
      </c>
      <c r="G2646" s="649">
        <v>1.697</v>
      </c>
      <c r="H2646" s="649">
        <v>1.01</v>
      </c>
      <c r="I2646" s="649">
        <v>17.562</v>
      </c>
      <c r="J2646" s="649">
        <v>28.487</v>
      </c>
      <c r="K2646" s="649">
        <v>-0.998</v>
      </c>
      <c r="L2646" s="649">
        <v>-1.0</v>
      </c>
      <c r="M2646" s="649">
        <v>-1.0</v>
      </c>
      <c r="N2646" s="649">
        <v>-1.0</v>
      </c>
      <c r="O2646" s="649">
        <v>1.0</v>
      </c>
      <c r="P2646" s="649">
        <v>-1.0</v>
      </c>
      <c r="Q2646" s="649">
        <v>-1.0</v>
      </c>
      <c r="R2646" s="649">
        <v>1.0</v>
      </c>
      <c r="S2646" s="649">
        <v>-1.0</v>
      </c>
      <c r="T2646" s="649">
        <v>28.943</v>
      </c>
      <c r="U2646" s="649">
        <v>28.789</v>
      </c>
      <c r="V2646" s="649">
        <v>28.568</v>
      </c>
    </row>
    <row r="2647">
      <c r="A2647" s="649">
        <v>5601.0</v>
      </c>
      <c r="B2647" s="649">
        <v>0.0</v>
      </c>
      <c r="C2647" s="649">
        <v>6.368</v>
      </c>
      <c r="D2647" s="649">
        <v>1.719</v>
      </c>
      <c r="E2647" s="649">
        <v>39.81</v>
      </c>
      <c r="F2647" s="649">
        <v>14.4</v>
      </c>
      <c r="G2647" s="649">
        <v>1.766</v>
      </c>
      <c r="H2647" s="649">
        <v>1.01</v>
      </c>
      <c r="I2647" s="649">
        <v>17.647</v>
      </c>
      <c r="J2647" s="649">
        <v>30.057</v>
      </c>
      <c r="K2647" s="649">
        <v>-0.998</v>
      </c>
      <c r="L2647" s="649">
        <v>-1.0</v>
      </c>
      <c r="M2647" s="649">
        <v>-1.0</v>
      </c>
      <c r="N2647" s="649">
        <v>-1.0</v>
      </c>
      <c r="O2647" s="649">
        <v>1.0</v>
      </c>
      <c r="P2647" s="649">
        <v>-1.0</v>
      </c>
      <c r="Q2647" s="649">
        <v>-1.0</v>
      </c>
      <c r="R2647" s="649">
        <v>1.0</v>
      </c>
      <c r="S2647" s="649">
        <v>-1.0</v>
      </c>
      <c r="T2647" s="649">
        <v>30.537</v>
      </c>
      <c r="U2647" s="649">
        <v>30.374</v>
      </c>
      <c r="V2647" s="649">
        <v>30.122</v>
      </c>
    </row>
    <row r="2648">
      <c r="A2648" s="649">
        <v>5602.0</v>
      </c>
      <c r="B2648" s="649">
        <v>0.0</v>
      </c>
      <c r="C2648" s="649">
        <v>6.368</v>
      </c>
      <c r="D2648" s="649">
        <v>1.719</v>
      </c>
      <c r="E2648" s="649">
        <v>39.81</v>
      </c>
      <c r="F2648" s="649">
        <v>14.4</v>
      </c>
      <c r="G2648" s="649">
        <v>1.953</v>
      </c>
      <c r="H2648" s="649">
        <v>1.01</v>
      </c>
      <c r="I2648" s="649">
        <v>17.105</v>
      </c>
      <c r="J2648" s="649">
        <v>29.32</v>
      </c>
      <c r="K2648" s="649">
        <v>-0.998</v>
      </c>
      <c r="L2648" s="649">
        <v>-1.0</v>
      </c>
      <c r="M2648" s="649">
        <v>-1.0</v>
      </c>
      <c r="N2648" s="649">
        <v>-1.0</v>
      </c>
      <c r="O2648" s="649">
        <v>1.0</v>
      </c>
      <c r="P2648" s="649">
        <v>-1.0</v>
      </c>
      <c r="Q2648" s="649">
        <v>-1.0</v>
      </c>
      <c r="R2648" s="649">
        <v>1.0</v>
      </c>
      <c r="S2648" s="649">
        <v>-1.0</v>
      </c>
      <c r="T2648" s="649">
        <v>29.825</v>
      </c>
      <c r="U2648" s="649">
        <v>29.666</v>
      </c>
      <c r="V2648" s="649">
        <v>29.563</v>
      </c>
    </row>
    <row r="2649">
      <c r="A2649" s="649">
        <v>5603.0</v>
      </c>
      <c r="B2649" s="649">
        <v>0.0</v>
      </c>
      <c r="C2649" s="649">
        <v>6.368</v>
      </c>
      <c r="D2649" s="649">
        <v>1.719</v>
      </c>
      <c r="E2649" s="649">
        <v>39.81</v>
      </c>
      <c r="F2649" s="649">
        <v>14.4</v>
      </c>
      <c r="G2649" s="649">
        <v>1.206</v>
      </c>
      <c r="H2649" s="649">
        <v>1.01</v>
      </c>
      <c r="I2649" s="649">
        <v>11.796</v>
      </c>
      <c r="J2649" s="649">
        <v>12.179</v>
      </c>
      <c r="K2649" s="649">
        <v>-0.998</v>
      </c>
      <c r="L2649" s="649">
        <v>-1.0</v>
      </c>
      <c r="M2649" s="649">
        <v>-1.0</v>
      </c>
      <c r="N2649" s="649">
        <v>-1.0</v>
      </c>
      <c r="O2649" s="649">
        <v>1.0</v>
      </c>
      <c r="P2649" s="649">
        <v>-1.0</v>
      </c>
      <c r="Q2649" s="649">
        <v>-1.0</v>
      </c>
      <c r="R2649" s="649">
        <v>1.0</v>
      </c>
      <c r="S2649" s="649">
        <v>-1.0</v>
      </c>
      <c r="T2649" s="649">
        <v>12.42</v>
      </c>
      <c r="U2649" s="649">
        <v>12.35</v>
      </c>
      <c r="V2649" s="649">
        <v>12.353</v>
      </c>
    </row>
    <row r="2650">
      <c r="A2650" s="649">
        <v>5604.0</v>
      </c>
      <c r="B2650" s="649">
        <v>0.0</v>
      </c>
      <c r="C2650" s="649">
        <v>6.368</v>
      </c>
      <c r="D2650" s="649">
        <v>1.719</v>
      </c>
      <c r="E2650" s="649">
        <v>39.81</v>
      </c>
      <c r="F2650" s="649">
        <v>14.4</v>
      </c>
      <c r="G2650" s="649">
        <v>0.954</v>
      </c>
      <c r="H2650" s="649">
        <v>1.01</v>
      </c>
      <c r="I2650" s="649">
        <v>8.835</v>
      </c>
      <c r="J2650" s="649">
        <v>7.63</v>
      </c>
      <c r="K2650" s="649">
        <v>-0.998</v>
      </c>
      <c r="L2650" s="649">
        <v>-1.0</v>
      </c>
      <c r="M2650" s="649">
        <v>-1.0</v>
      </c>
      <c r="N2650" s="649">
        <v>-1.0</v>
      </c>
      <c r="O2650" s="649">
        <v>1.0</v>
      </c>
      <c r="P2650" s="649">
        <v>-1.0</v>
      </c>
      <c r="Q2650" s="649">
        <v>-1.0</v>
      </c>
      <c r="R2650" s="649">
        <v>1.0</v>
      </c>
      <c r="S2650" s="649">
        <v>-1.0</v>
      </c>
      <c r="T2650" s="649">
        <v>7.791</v>
      </c>
      <c r="U2650" s="649">
        <v>7.745</v>
      </c>
      <c r="V2650" s="649">
        <v>7.725</v>
      </c>
    </row>
    <row r="2651">
      <c r="A2651" s="649">
        <v>5606.0</v>
      </c>
      <c r="B2651" s="649">
        <v>0.0</v>
      </c>
      <c r="C2651" s="649">
        <v>6.368</v>
      </c>
      <c r="D2651" s="649">
        <v>1.719</v>
      </c>
      <c r="E2651" s="649">
        <v>39.81</v>
      </c>
      <c r="F2651" s="649">
        <v>14.4</v>
      </c>
      <c r="G2651" s="649">
        <v>0.878</v>
      </c>
      <c r="H2651" s="649">
        <v>1.01</v>
      </c>
      <c r="I2651" s="649">
        <v>17.879</v>
      </c>
      <c r="J2651" s="649">
        <v>15.402</v>
      </c>
      <c r="K2651" s="649">
        <v>-0.998</v>
      </c>
      <c r="L2651" s="649">
        <v>-1.0</v>
      </c>
      <c r="M2651" s="649">
        <v>-1.0</v>
      </c>
      <c r="N2651" s="649">
        <v>-1.0</v>
      </c>
      <c r="O2651" s="649">
        <v>1.0</v>
      </c>
      <c r="P2651" s="649">
        <v>-1.0</v>
      </c>
      <c r="Q2651" s="649">
        <v>-1.0</v>
      </c>
      <c r="R2651" s="649">
        <v>1.0</v>
      </c>
      <c r="S2651" s="649">
        <v>-1.0</v>
      </c>
      <c r="T2651" s="649">
        <v>15.642</v>
      </c>
      <c r="U2651" s="649">
        <v>15.561</v>
      </c>
      <c r="V2651" s="649">
        <v>15.419</v>
      </c>
    </row>
    <row r="2652">
      <c r="A2652" s="649">
        <v>5607.0</v>
      </c>
      <c r="B2652" s="649">
        <v>0.0</v>
      </c>
      <c r="C2652" s="649">
        <v>6.368</v>
      </c>
      <c r="D2652" s="649">
        <v>1.719</v>
      </c>
      <c r="E2652" s="649">
        <v>39.81</v>
      </c>
      <c r="F2652" s="649">
        <v>14.4</v>
      </c>
      <c r="G2652" s="649">
        <v>0.746</v>
      </c>
      <c r="H2652" s="649">
        <v>26.98</v>
      </c>
      <c r="I2652" s="649">
        <v>17.564</v>
      </c>
      <c r="J2652" s="649">
        <v>12.259</v>
      </c>
      <c r="K2652" s="649">
        <v>-0.998</v>
      </c>
      <c r="L2652" s="649">
        <v>-1.0</v>
      </c>
      <c r="M2652" s="649">
        <v>-1.0</v>
      </c>
      <c r="N2652" s="649">
        <v>-1.0</v>
      </c>
      <c r="O2652" s="649">
        <v>1.0</v>
      </c>
      <c r="P2652" s="649">
        <v>-1.0</v>
      </c>
      <c r="Q2652" s="649">
        <v>-1.0</v>
      </c>
      <c r="R2652" s="649">
        <v>1.0</v>
      </c>
      <c r="S2652" s="649">
        <v>-1.0</v>
      </c>
      <c r="T2652" s="649">
        <v>12.458</v>
      </c>
      <c r="U2652" s="649">
        <v>12.393</v>
      </c>
      <c r="V2652" s="649">
        <v>12.31</v>
      </c>
    </row>
    <row r="2653">
      <c r="A2653" s="649">
        <v>5608.0</v>
      </c>
      <c r="B2653" s="649">
        <v>0.0</v>
      </c>
      <c r="C2653" s="649">
        <v>6.368</v>
      </c>
      <c r="D2653" s="649">
        <v>1.719</v>
      </c>
      <c r="E2653" s="649">
        <v>39.81</v>
      </c>
      <c r="F2653" s="649">
        <v>14.4</v>
      </c>
      <c r="G2653" s="649">
        <v>1.769</v>
      </c>
      <c r="H2653" s="649">
        <v>26.98</v>
      </c>
      <c r="I2653" s="649">
        <v>16.878</v>
      </c>
      <c r="J2653" s="649">
        <v>26.342</v>
      </c>
      <c r="K2653" s="649">
        <v>-0.998</v>
      </c>
      <c r="L2653" s="649">
        <v>-1.0</v>
      </c>
      <c r="M2653" s="649">
        <v>-1.0</v>
      </c>
      <c r="N2653" s="649">
        <v>-1.0</v>
      </c>
      <c r="O2653" s="649">
        <v>1.0</v>
      </c>
      <c r="P2653" s="649">
        <v>-1.0</v>
      </c>
      <c r="Q2653" s="649">
        <v>-1.0</v>
      </c>
      <c r="R2653" s="649">
        <v>1.0</v>
      </c>
      <c r="S2653" s="649">
        <v>-1.0</v>
      </c>
      <c r="T2653" s="649">
        <v>26.791</v>
      </c>
      <c r="U2653" s="649">
        <v>26.655</v>
      </c>
      <c r="V2653" s="649">
        <v>26.561</v>
      </c>
    </row>
    <row r="2654">
      <c r="A2654" s="649">
        <v>5609.0</v>
      </c>
      <c r="B2654" s="649">
        <v>0.0</v>
      </c>
      <c r="C2654" s="649">
        <v>6.368</v>
      </c>
      <c r="D2654" s="649">
        <v>1.719</v>
      </c>
      <c r="E2654" s="649">
        <v>39.81</v>
      </c>
      <c r="F2654" s="649">
        <v>14.4</v>
      </c>
      <c r="G2654" s="649">
        <v>1.681</v>
      </c>
      <c r="H2654" s="649">
        <v>26.98</v>
      </c>
      <c r="I2654" s="649">
        <v>17.63</v>
      </c>
      <c r="J2654" s="649">
        <v>28.51</v>
      </c>
      <c r="K2654" s="649">
        <v>-0.998</v>
      </c>
      <c r="L2654" s="649">
        <v>-1.0</v>
      </c>
      <c r="M2654" s="649">
        <v>-1.0</v>
      </c>
      <c r="N2654" s="649">
        <v>-1.0</v>
      </c>
      <c r="O2654" s="649">
        <v>1.0</v>
      </c>
      <c r="P2654" s="649">
        <v>-1.0</v>
      </c>
      <c r="Q2654" s="649">
        <v>-1.0</v>
      </c>
      <c r="R2654" s="649">
        <v>1.0</v>
      </c>
      <c r="S2654" s="649">
        <v>-1.0</v>
      </c>
      <c r="T2654" s="649">
        <v>28.953</v>
      </c>
      <c r="U2654" s="649">
        <v>28.807</v>
      </c>
      <c r="V2654" s="649">
        <v>28.579</v>
      </c>
    </row>
    <row r="2655">
      <c r="A2655" s="649">
        <v>5610.0</v>
      </c>
      <c r="B2655" s="649">
        <v>0.0</v>
      </c>
      <c r="C2655" s="649">
        <v>6.368</v>
      </c>
      <c r="D2655" s="649">
        <v>1.719</v>
      </c>
      <c r="E2655" s="649">
        <v>39.81</v>
      </c>
      <c r="F2655" s="649">
        <v>14.4</v>
      </c>
      <c r="G2655" s="649">
        <v>1.71</v>
      </c>
      <c r="H2655" s="649">
        <v>2.01</v>
      </c>
      <c r="I2655" s="649">
        <v>10.032</v>
      </c>
      <c r="J2655" s="649">
        <v>15.044</v>
      </c>
      <c r="K2655" s="649">
        <v>-0.998</v>
      </c>
      <c r="L2655" s="649">
        <v>-1.0</v>
      </c>
      <c r="M2655" s="649">
        <v>-1.0</v>
      </c>
      <c r="N2655" s="649">
        <v>-1.0</v>
      </c>
      <c r="O2655" s="649">
        <v>1.0</v>
      </c>
      <c r="P2655" s="649">
        <v>-1.0</v>
      </c>
      <c r="Q2655" s="649">
        <v>-1.0</v>
      </c>
      <c r="R2655" s="649">
        <v>1.0</v>
      </c>
      <c r="S2655" s="649">
        <v>-1.0</v>
      </c>
      <c r="T2655" s="649">
        <v>15.348</v>
      </c>
      <c r="U2655" s="649">
        <v>15.263</v>
      </c>
      <c r="V2655" s="649">
        <v>15.258</v>
      </c>
    </row>
    <row r="2656">
      <c r="A2656" s="649">
        <v>5611.0</v>
      </c>
      <c r="B2656" s="649">
        <v>0.0</v>
      </c>
      <c r="C2656" s="649">
        <v>6.368</v>
      </c>
      <c r="D2656" s="649">
        <v>1.719</v>
      </c>
      <c r="E2656" s="649">
        <v>39.81</v>
      </c>
      <c r="F2656" s="649">
        <v>14.4</v>
      </c>
      <c r="G2656" s="649">
        <v>1.78</v>
      </c>
      <c r="H2656" s="649">
        <v>2.01</v>
      </c>
      <c r="I2656" s="649">
        <v>9.881</v>
      </c>
      <c r="J2656" s="649">
        <v>16.401</v>
      </c>
      <c r="K2656" s="649">
        <v>-0.998</v>
      </c>
      <c r="L2656" s="649">
        <v>-1.0</v>
      </c>
      <c r="M2656" s="649">
        <v>-1.0</v>
      </c>
      <c r="N2656" s="649">
        <v>-1.0</v>
      </c>
      <c r="O2656" s="649">
        <v>1.0</v>
      </c>
      <c r="P2656" s="649">
        <v>-1.0</v>
      </c>
      <c r="Q2656" s="649">
        <v>-1.0</v>
      </c>
      <c r="R2656" s="649">
        <v>1.0</v>
      </c>
      <c r="S2656" s="649">
        <v>-1.0</v>
      </c>
      <c r="T2656" s="649">
        <v>16.701</v>
      </c>
      <c r="U2656" s="649">
        <v>16.609</v>
      </c>
      <c r="V2656" s="649">
        <v>16.523</v>
      </c>
    </row>
    <row r="2657">
      <c r="A2657" s="649">
        <v>5612.0</v>
      </c>
      <c r="B2657" s="649">
        <v>0.0</v>
      </c>
      <c r="C2657" s="649">
        <v>6.368</v>
      </c>
      <c r="D2657" s="649">
        <v>1.719</v>
      </c>
      <c r="E2657" s="649">
        <v>39.81</v>
      </c>
      <c r="F2657" s="649">
        <v>14.4</v>
      </c>
      <c r="G2657" s="649">
        <v>1.711</v>
      </c>
      <c r="H2657" s="649">
        <v>2.01</v>
      </c>
      <c r="I2657" s="649">
        <v>9.879</v>
      </c>
      <c r="J2657" s="649">
        <v>15.87</v>
      </c>
      <c r="K2657" s="649">
        <v>-0.998</v>
      </c>
      <c r="L2657" s="649">
        <v>-1.0</v>
      </c>
      <c r="M2657" s="649">
        <v>-1.0</v>
      </c>
      <c r="N2657" s="649">
        <v>-1.0</v>
      </c>
      <c r="O2657" s="649">
        <v>1.0</v>
      </c>
      <c r="P2657" s="649">
        <v>-1.0</v>
      </c>
      <c r="Q2657" s="649">
        <v>-1.0</v>
      </c>
      <c r="R2657" s="649">
        <v>1.0</v>
      </c>
      <c r="S2657" s="649">
        <v>-1.0</v>
      </c>
      <c r="T2657" s="649">
        <v>16.153</v>
      </c>
      <c r="U2657" s="649">
        <v>16.063</v>
      </c>
      <c r="V2657" s="649">
        <v>15.975</v>
      </c>
    </row>
    <row r="2658">
      <c r="A2658" s="649">
        <v>5613.0</v>
      </c>
      <c r="B2658" s="649">
        <v>0.0</v>
      </c>
      <c r="C2658" s="649">
        <v>6.368</v>
      </c>
      <c r="D2658" s="649">
        <v>1.719</v>
      </c>
      <c r="E2658" s="649">
        <v>39.81</v>
      </c>
      <c r="F2658" s="649">
        <v>14.4</v>
      </c>
      <c r="G2658" s="649">
        <v>1.068</v>
      </c>
      <c r="H2658" s="649">
        <v>2.01</v>
      </c>
      <c r="I2658" s="649">
        <v>9.523</v>
      </c>
      <c r="J2658" s="649">
        <v>3.724</v>
      </c>
      <c r="K2658" s="649">
        <v>-0.998</v>
      </c>
      <c r="L2658" s="649">
        <v>-1.0</v>
      </c>
      <c r="M2658" s="649">
        <v>-1.0</v>
      </c>
      <c r="N2658" s="649">
        <v>-1.0</v>
      </c>
      <c r="O2658" s="649">
        <v>1.0</v>
      </c>
      <c r="P2658" s="649">
        <v>-1.0</v>
      </c>
      <c r="Q2658" s="649">
        <v>-1.0</v>
      </c>
      <c r="R2658" s="649">
        <v>1.0</v>
      </c>
      <c r="S2658" s="649">
        <v>-1.0</v>
      </c>
      <c r="T2658" s="649">
        <v>3.945</v>
      </c>
      <c r="U2658" s="649">
        <v>3.923</v>
      </c>
      <c r="V2658" s="649">
        <v>4.399</v>
      </c>
    </row>
    <row r="2659">
      <c r="A2659" s="649">
        <v>5614.0</v>
      </c>
      <c r="B2659" s="649">
        <v>0.0</v>
      </c>
      <c r="C2659" s="649">
        <v>6.368</v>
      </c>
      <c r="D2659" s="649">
        <v>1.719</v>
      </c>
      <c r="E2659" s="649">
        <v>39.81</v>
      </c>
      <c r="F2659" s="649">
        <v>14.4</v>
      </c>
      <c r="G2659" s="649">
        <v>1.832</v>
      </c>
      <c r="H2659" s="649">
        <v>2.01</v>
      </c>
      <c r="I2659" s="649">
        <v>9.944</v>
      </c>
      <c r="J2659" s="649">
        <v>17.297</v>
      </c>
      <c r="K2659" s="649">
        <v>-0.998</v>
      </c>
      <c r="L2659" s="649">
        <v>-1.0</v>
      </c>
      <c r="M2659" s="649">
        <v>-1.0</v>
      </c>
      <c r="N2659" s="649">
        <v>-1.0</v>
      </c>
      <c r="O2659" s="649">
        <v>1.0</v>
      </c>
      <c r="P2659" s="649">
        <v>-1.0</v>
      </c>
      <c r="Q2659" s="649">
        <v>-1.0</v>
      </c>
      <c r="R2659" s="649">
        <v>1.0</v>
      </c>
      <c r="S2659" s="649">
        <v>-1.0</v>
      </c>
      <c r="T2659" s="649">
        <v>17.598</v>
      </c>
      <c r="U2659" s="649">
        <v>17.503</v>
      </c>
      <c r="V2659" s="649">
        <v>17.394</v>
      </c>
    </row>
    <row r="2660">
      <c r="A2660" s="649">
        <v>5615.0</v>
      </c>
      <c r="B2660" s="649">
        <v>0.0</v>
      </c>
      <c r="C2660" s="649">
        <v>6.368</v>
      </c>
      <c r="D2660" s="649">
        <v>1.719</v>
      </c>
      <c r="E2660" s="649">
        <v>39.81</v>
      </c>
      <c r="F2660" s="649">
        <v>14.4</v>
      </c>
      <c r="G2660" s="649">
        <v>1.907</v>
      </c>
      <c r="H2660" s="649">
        <v>2.01</v>
      </c>
      <c r="I2660" s="649">
        <v>9.903</v>
      </c>
      <c r="J2660" s="649">
        <v>17.025</v>
      </c>
      <c r="K2660" s="649">
        <v>-0.998</v>
      </c>
      <c r="L2660" s="649">
        <v>-1.0</v>
      </c>
      <c r="M2660" s="649">
        <v>-1.0</v>
      </c>
      <c r="N2660" s="649">
        <v>-1.0</v>
      </c>
      <c r="O2660" s="649">
        <v>1.0</v>
      </c>
      <c r="P2660" s="649">
        <v>-1.0</v>
      </c>
      <c r="Q2660" s="649">
        <v>-1.0</v>
      </c>
      <c r="R2660" s="649">
        <v>1.0</v>
      </c>
      <c r="S2660" s="649">
        <v>-1.0</v>
      </c>
      <c r="T2660" s="649">
        <v>17.345</v>
      </c>
      <c r="U2660" s="649">
        <v>17.252</v>
      </c>
      <c r="V2660" s="649">
        <v>17.22</v>
      </c>
    </row>
    <row r="2661">
      <c r="A2661" s="649">
        <v>5616.0</v>
      </c>
      <c r="B2661" s="649">
        <v>0.0</v>
      </c>
      <c r="C2661" s="649">
        <v>6.368</v>
      </c>
      <c r="D2661" s="649">
        <v>1.719</v>
      </c>
      <c r="E2661" s="649">
        <v>39.81</v>
      </c>
      <c r="F2661" s="649">
        <v>14.4</v>
      </c>
      <c r="G2661" s="649">
        <v>1.894</v>
      </c>
      <c r="H2661" s="649">
        <v>2.01</v>
      </c>
      <c r="I2661" s="649">
        <v>10.073</v>
      </c>
      <c r="J2661" s="649">
        <v>17.681</v>
      </c>
      <c r="K2661" s="649">
        <v>-0.998</v>
      </c>
      <c r="L2661" s="649">
        <v>-1.0</v>
      </c>
      <c r="M2661" s="649">
        <v>-1.0</v>
      </c>
      <c r="N2661" s="649">
        <v>-1.0</v>
      </c>
      <c r="O2661" s="649">
        <v>1.0</v>
      </c>
      <c r="P2661" s="649">
        <v>-1.0</v>
      </c>
      <c r="Q2661" s="649">
        <v>-1.0</v>
      </c>
      <c r="R2661" s="649">
        <v>1.0</v>
      </c>
      <c r="S2661" s="649">
        <v>-1.0</v>
      </c>
      <c r="T2661" s="649">
        <v>18.0</v>
      </c>
      <c r="U2661" s="649">
        <v>17.904</v>
      </c>
      <c r="V2661" s="649">
        <v>17.823</v>
      </c>
    </row>
    <row r="2662">
      <c r="A2662" s="649">
        <v>5617.0</v>
      </c>
      <c r="B2662" s="649">
        <v>0.0</v>
      </c>
      <c r="C2662" s="649">
        <v>6.368</v>
      </c>
      <c r="D2662" s="649">
        <v>1.719</v>
      </c>
      <c r="E2662" s="649">
        <v>39.81</v>
      </c>
      <c r="F2662" s="649">
        <v>14.4</v>
      </c>
      <c r="G2662" s="649">
        <v>1.803</v>
      </c>
      <c r="H2662" s="649">
        <v>2.01</v>
      </c>
      <c r="I2662" s="649">
        <v>10.071</v>
      </c>
      <c r="J2662" s="649">
        <v>17.629</v>
      </c>
      <c r="K2662" s="649">
        <v>-0.998</v>
      </c>
      <c r="L2662" s="649">
        <v>-1.0</v>
      </c>
      <c r="M2662" s="649">
        <v>-1.0</v>
      </c>
      <c r="N2662" s="649">
        <v>-1.0</v>
      </c>
      <c r="O2662" s="649">
        <v>1.0</v>
      </c>
      <c r="P2662" s="649">
        <v>-1.0</v>
      </c>
      <c r="Q2662" s="649">
        <v>-1.0</v>
      </c>
      <c r="R2662" s="649">
        <v>1.0</v>
      </c>
      <c r="S2662" s="649">
        <v>-1.0</v>
      </c>
      <c r="T2662" s="649">
        <v>17.918</v>
      </c>
      <c r="U2662" s="649">
        <v>17.824</v>
      </c>
      <c r="V2662" s="649">
        <v>17.681</v>
      </c>
    </row>
    <row r="2663">
      <c r="A2663" s="649">
        <v>5618.0</v>
      </c>
      <c r="B2663" s="649">
        <v>0.0</v>
      </c>
      <c r="C2663" s="649">
        <v>6.368</v>
      </c>
      <c r="D2663" s="649">
        <v>1.719</v>
      </c>
      <c r="E2663" s="649">
        <v>39.81</v>
      </c>
      <c r="F2663" s="649">
        <v>14.4</v>
      </c>
      <c r="G2663" s="649">
        <v>1.189</v>
      </c>
      <c r="H2663" s="649">
        <v>2.01</v>
      </c>
      <c r="I2663" s="649">
        <v>9.422</v>
      </c>
      <c r="J2663" s="649">
        <v>2.781</v>
      </c>
      <c r="K2663" s="649">
        <v>-0.998</v>
      </c>
      <c r="L2663" s="649">
        <v>-1.0</v>
      </c>
      <c r="M2663" s="649">
        <v>-1.0</v>
      </c>
      <c r="N2663" s="649">
        <v>-1.0</v>
      </c>
      <c r="O2663" s="649">
        <v>1.0</v>
      </c>
      <c r="P2663" s="649">
        <v>-1.0</v>
      </c>
      <c r="Q2663" s="649">
        <v>-1.0</v>
      </c>
      <c r="R2663" s="649">
        <v>1.0</v>
      </c>
      <c r="S2663" s="649">
        <v>-1.0</v>
      </c>
      <c r="T2663" s="649">
        <v>3.041</v>
      </c>
      <c r="U2663" s="649">
        <v>3.025</v>
      </c>
      <c r="V2663" s="649">
        <v>3.663</v>
      </c>
    </row>
    <row r="2664">
      <c r="A2664" s="649">
        <v>5619.0</v>
      </c>
      <c r="B2664" s="649">
        <v>0.0</v>
      </c>
      <c r="C2664" s="649">
        <v>6.367</v>
      </c>
      <c r="D2664" s="649">
        <v>1.719</v>
      </c>
      <c r="E2664" s="649">
        <v>39.81</v>
      </c>
      <c r="F2664" s="649">
        <v>14.4</v>
      </c>
      <c r="G2664" s="649">
        <v>1.164</v>
      </c>
      <c r="H2664" s="649">
        <v>2.01</v>
      </c>
      <c r="I2664" s="649">
        <v>9.837</v>
      </c>
      <c r="J2664" s="649">
        <v>7.778</v>
      </c>
      <c r="K2664" s="649">
        <v>-0.998</v>
      </c>
      <c r="L2664" s="649">
        <v>-1.0</v>
      </c>
      <c r="M2664" s="649">
        <v>-1.0</v>
      </c>
      <c r="N2664" s="649">
        <v>-1.0</v>
      </c>
      <c r="O2664" s="649">
        <v>1.0</v>
      </c>
      <c r="P2664" s="649">
        <v>-1.0</v>
      </c>
      <c r="Q2664" s="649">
        <v>-1.0</v>
      </c>
      <c r="R2664" s="649">
        <v>1.0</v>
      </c>
      <c r="S2664" s="649">
        <v>-1.0</v>
      </c>
      <c r="T2664" s="649">
        <v>7.99</v>
      </c>
      <c r="U2664" s="649">
        <v>7.948</v>
      </c>
      <c r="V2664" s="649">
        <v>8.149</v>
      </c>
    </row>
    <row r="2665">
      <c r="A2665" s="649">
        <v>5620.0</v>
      </c>
      <c r="B2665" s="649">
        <v>0.0</v>
      </c>
      <c r="C2665" s="649">
        <v>6.368</v>
      </c>
      <c r="D2665" s="649">
        <v>1.719</v>
      </c>
      <c r="E2665" s="649">
        <v>39.81</v>
      </c>
      <c r="F2665" s="649">
        <v>14.4</v>
      </c>
      <c r="G2665" s="649">
        <v>0.621</v>
      </c>
      <c r="H2665" s="649">
        <v>2.01</v>
      </c>
      <c r="I2665" s="649">
        <v>9.957</v>
      </c>
      <c r="J2665" s="649">
        <v>5.875</v>
      </c>
      <c r="K2665" s="649">
        <v>-0.998</v>
      </c>
      <c r="L2665" s="649">
        <v>-1.0</v>
      </c>
      <c r="M2665" s="649">
        <v>-1.0</v>
      </c>
      <c r="N2665" s="649">
        <v>-1.0</v>
      </c>
      <c r="O2665" s="649">
        <v>1.0</v>
      </c>
      <c r="P2665" s="649">
        <v>-1.0</v>
      </c>
      <c r="Q2665" s="649">
        <v>-1.0</v>
      </c>
      <c r="R2665" s="649">
        <v>1.0</v>
      </c>
      <c r="S2665" s="649">
        <v>-1.0</v>
      </c>
      <c r="T2665" s="649">
        <v>5.972</v>
      </c>
      <c r="U2665" s="649">
        <v>5.941</v>
      </c>
      <c r="V2665" s="649">
        <v>5.906</v>
      </c>
    </row>
    <row r="2666">
      <c r="A2666" s="649">
        <v>5623.0</v>
      </c>
      <c r="B2666" s="649">
        <v>0.0</v>
      </c>
      <c r="C2666" s="649">
        <v>6.368</v>
      </c>
      <c r="D2666" s="649">
        <v>1.719</v>
      </c>
      <c r="E2666" s="649">
        <v>39.81</v>
      </c>
      <c r="F2666" s="649">
        <v>14.4</v>
      </c>
      <c r="G2666" s="649">
        <v>0.748</v>
      </c>
      <c r="H2666" s="649">
        <v>2.01</v>
      </c>
      <c r="I2666" s="649">
        <v>10.138</v>
      </c>
      <c r="J2666" s="649">
        <v>7.422</v>
      </c>
      <c r="K2666" s="649">
        <v>-0.998</v>
      </c>
      <c r="L2666" s="649">
        <v>-1.0</v>
      </c>
      <c r="M2666" s="649">
        <v>-1.0</v>
      </c>
      <c r="N2666" s="649">
        <v>-1.0</v>
      </c>
      <c r="O2666" s="649">
        <v>1.0</v>
      </c>
      <c r="P2666" s="649">
        <v>-1.0</v>
      </c>
      <c r="Q2666" s="649">
        <v>-1.0</v>
      </c>
      <c r="R2666" s="649">
        <v>1.0</v>
      </c>
      <c r="S2666" s="649">
        <v>-1.0</v>
      </c>
      <c r="T2666" s="649">
        <v>7.54</v>
      </c>
      <c r="U2666" s="649">
        <v>7.501</v>
      </c>
      <c r="V2666" s="649">
        <v>7.438</v>
      </c>
    </row>
    <row r="2667">
      <c r="A2667" s="649">
        <v>5626.0</v>
      </c>
      <c r="B2667" s="649">
        <v>0.0</v>
      </c>
      <c r="C2667" s="649">
        <v>6.368</v>
      </c>
      <c r="D2667" s="649">
        <v>1.719</v>
      </c>
      <c r="E2667" s="649">
        <v>39.81</v>
      </c>
      <c r="F2667" s="649">
        <v>14.4</v>
      </c>
      <c r="G2667" s="649">
        <v>1.851</v>
      </c>
      <c r="H2667" s="649">
        <v>2.01</v>
      </c>
      <c r="I2667" s="649">
        <v>9.995</v>
      </c>
      <c r="J2667" s="649">
        <v>17.552</v>
      </c>
      <c r="K2667" s="649">
        <v>-0.998</v>
      </c>
      <c r="L2667" s="649">
        <v>-1.0</v>
      </c>
      <c r="M2667" s="649">
        <v>-1.0</v>
      </c>
      <c r="N2667" s="649">
        <v>-1.0</v>
      </c>
      <c r="O2667" s="649">
        <v>1.0</v>
      </c>
      <c r="P2667" s="649">
        <v>-1.0</v>
      </c>
      <c r="Q2667" s="649">
        <v>-1.0</v>
      </c>
      <c r="R2667" s="649">
        <v>1.0</v>
      </c>
      <c r="S2667" s="649">
        <v>-1.0</v>
      </c>
      <c r="T2667" s="649">
        <v>17.843</v>
      </c>
      <c r="U2667" s="649">
        <v>17.752</v>
      </c>
      <c r="V2667" s="649">
        <v>17.653</v>
      </c>
    </row>
    <row r="2668">
      <c r="A2668" s="649">
        <v>5627.0</v>
      </c>
      <c r="B2668" s="649">
        <v>0.0</v>
      </c>
      <c r="C2668" s="649">
        <v>6.368</v>
      </c>
      <c r="D2668" s="649">
        <v>1.719</v>
      </c>
      <c r="E2668" s="649">
        <v>39.81</v>
      </c>
      <c r="F2668" s="649">
        <v>14.4</v>
      </c>
      <c r="G2668" s="649">
        <v>1.744</v>
      </c>
      <c r="H2668" s="649">
        <v>2.01</v>
      </c>
      <c r="I2668" s="649">
        <v>10.139</v>
      </c>
      <c r="J2668" s="649">
        <v>16.741</v>
      </c>
      <c r="K2668" s="649">
        <v>-0.998</v>
      </c>
      <c r="L2668" s="649">
        <v>-1.0</v>
      </c>
      <c r="M2668" s="649">
        <v>-1.0</v>
      </c>
      <c r="N2668" s="649">
        <v>-1.0</v>
      </c>
      <c r="O2668" s="649">
        <v>1.0</v>
      </c>
      <c r="P2668" s="649">
        <v>-1.0</v>
      </c>
      <c r="Q2668" s="649">
        <v>-1.0</v>
      </c>
      <c r="R2668" s="649">
        <v>1.0</v>
      </c>
      <c r="S2668" s="649">
        <v>-1.0</v>
      </c>
      <c r="T2668" s="649">
        <v>17.018</v>
      </c>
      <c r="U2668" s="649">
        <v>16.931</v>
      </c>
      <c r="V2668" s="649">
        <v>16.838</v>
      </c>
    </row>
    <row r="2669">
      <c r="A2669" s="649">
        <v>5629.0</v>
      </c>
      <c r="B2669" s="649">
        <v>0.0</v>
      </c>
      <c r="C2669" s="649">
        <v>6.368</v>
      </c>
      <c r="D2669" s="649">
        <v>1.719</v>
      </c>
      <c r="E2669" s="649">
        <v>39.81</v>
      </c>
      <c r="F2669" s="649">
        <v>14.4</v>
      </c>
      <c r="G2669" s="649">
        <v>1.976</v>
      </c>
      <c r="H2669" s="649">
        <v>2.01</v>
      </c>
      <c r="I2669" s="649">
        <v>9.867</v>
      </c>
      <c r="J2669" s="649">
        <v>17.243</v>
      </c>
      <c r="K2669" s="649">
        <v>-0.998</v>
      </c>
      <c r="L2669" s="649">
        <v>-1.0</v>
      </c>
      <c r="M2669" s="649">
        <v>-1.0</v>
      </c>
      <c r="N2669" s="649">
        <v>-1.0</v>
      </c>
      <c r="O2669" s="649">
        <v>1.0</v>
      </c>
      <c r="P2669" s="649">
        <v>-1.0</v>
      </c>
      <c r="Q2669" s="649">
        <v>-1.0</v>
      </c>
      <c r="R2669" s="649">
        <v>1.0</v>
      </c>
      <c r="S2669" s="649">
        <v>-1.0</v>
      </c>
      <c r="T2669" s="649">
        <v>17.553</v>
      </c>
      <c r="U2669" s="649">
        <v>17.463</v>
      </c>
      <c r="V2669" s="649">
        <v>17.473</v>
      </c>
    </row>
    <row r="2670">
      <c r="A2670" s="649">
        <v>5630.0</v>
      </c>
      <c r="B2670" s="649">
        <v>0.0</v>
      </c>
      <c r="C2670" s="649">
        <v>6.368</v>
      </c>
      <c r="D2670" s="649">
        <v>1.719</v>
      </c>
      <c r="E2670" s="649">
        <v>39.81</v>
      </c>
      <c r="F2670" s="649">
        <v>14.4</v>
      </c>
      <c r="G2670" s="649">
        <v>1.872</v>
      </c>
      <c r="H2670" s="649">
        <v>2.01</v>
      </c>
      <c r="I2670" s="649">
        <v>9.985</v>
      </c>
      <c r="J2670" s="649">
        <v>17.629</v>
      </c>
      <c r="K2670" s="649">
        <v>-0.998</v>
      </c>
      <c r="L2670" s="649">
        <v>-1.0</v>
      </c>
      <c r="M2670" s="649">
        <v>-1.0</v>
      </c>
      <c r="N2670" s="649">
        <v>-1.0</v>
      </c>
      <c r="O2670" s="649">
        <v>1.0</v>
      </c>
      <c r="P2670" s="649">
        <v>-1.0</v>
      </c>
      <c r="Q2670" s="649">
        <v>-1.0</v>
      </c>
      <c r="R2670" s="649">
        <v>1.0</v>
      </c>
      <c r="S2670" s="649">
        <v>-1.0</v>
      </c>
      <c r="T2670" s="649">
        <v>17.92</v>
      </c>
      <c r="U2670" s="649">
        <v>17.828</v>
      </c>
      <c r="V2670" s="649">
        <v>17.738</v>
      </c>
    </row>
    <row r="2671">
      <c r="A2671" s="649">
        <v>5631.0</v>
      </c>
      <c r="B2671" s="649">
        <v>0.0</v>
      </c>
      <c r="C2671" s="649">
        <v>6.368</v>
      </c>
      <c r="D2671" s="649">
        <v>1.719</v>
      </c>
      <c r="E2671" s="649">
        <v>39.81</v>
      </c>
      <c r="F2671" s="649">
        <v>14.4</v>
      </c>
      <c r="G2671" s="649">
        <v>1.83</v>
      </c>
      <c r="H2671" s="649">
        <v>2.01</v>
      </c>
      <c r="I2671" s="649">
        <v>10.015</v>
      </c>
      <c r="J2671" s="649">
        <v>17.588</v>
      </c>
      <c r="K2671" s="649">
        <v>-0.998</v>
      </c>
      <c r="L2671" s="649">
        <v>-1.0</v>
      </c>
      <c r="M2671" s="649">
        <v>-1.0</v>
      </c>
      <c r="N2671" s="649">
        <v>-1.0</v>
      </c>
      <c r="O2671" s="649">
        <v>1.0</v>
      </c>
      <c r="P2671" s="649">
        <v>-1.0</v>
      </c>
      <c r="Q2671" s="649">
        <v>-1.0</v>
      </c>
      <c r="R2671" s="649">
        <v>1.0</v>
      </c>
      <c r="S2671" s="649">
        <v>-1.0</v>
      </c>
      <c r="T2671" s="649">
        <v>17.866</v>
      </c>
      <c r="U2671" s="649">
        <v>17.774</v>
      </c>
      <c r="V2671" s="649">
        <v>17.663</v>
      </c>
    </row>
    <row r="2672">
      <c r="A2672" s="649">
        <v>5632.0</v>
      </c>
      <c r="B2672" s="649">
        <v>0.0</v>
      </c>
      <c r="C2672" s="649">
        <v>6.368</v>
      </c>
      <c r="D2672" s="649">
        <v>1.719</v>
      </c>
      <c r="E2672" s="649">
        <v>39.81</v>
      </c>
      <c r="F2672" s="649">
        <v>14.4</v>
      </c>
      <c r="G2672" s="649">
        <v>1.893</v>
      </c>
      <c r="H2672" s="649">
        <v>2.01</v>
      </c>
      <c r="I2672" s="649">
        <v>10.021</v>
      </c>
      <c r="J2672" s="649">
        <v>17.975</v>
      </c>
      <c r="K2672" s="649">
        <v>-0.998</v>
      </c>
      <c r="L2672" s="649">
        <v>-1.0</v>
      </c>
      <c r="M2672" s="649">
        <v>-1.0</v>
      </c>
      <c r="N2672" s="649">
        <v>-1.0</v>
      </c>
      <c r="O2672" s="649">
        <v>1.0</v>
      </c>
      <c r="P2672" s="649">
        <v>-1.0</v>
      </c>
      <c r="Q2672" s="649">
        <v>-1.0</v>
      </c>
      <c r="R2672" s="649">
        <v>1.0</v>
      </c>
      <c r="S2672" s="649">
        <v>-1.0</v>
      </c>
      <c r="T2672" s="649">
        <v>18.248</v>
      </c>
      <c r="U2672" s="649">
        <v>18.155</v>
      </c>
      <c r="V2672" s="649">
        <v>18.078</v>
      </c>
    </row>
    <row r="2673">
      <c r="A2673" s="649">
        <v>5633.0</v>
      </c>
      <c r="B2673" s="649">
        <v>0.0</v>
      </c>
      <c r="C2673" s="649">
        <v>6.368</v>
      </c>
      <c r="D2673" s="649">
        <v>1.719</v>
      </c>
      <c r="E2673" s="649">
        <v>39.81</v>
      </c>
      <c r="F2673" s="649">
        <v>14.4</v>
      </c>
      <c r="G2673" s="649">
        <v>2.675</v>
      </c>
      <c r="H2673" s="649">
        <v>2.01</v>
      </c>
      <c r="I2673" s="649">
        <v>9.882</v>
      </c>
      <c r="J2673" s="649">
        <v>17.394</v>
      </c>
      <c r="K2673" s="649">
        <v>-0.998</v>
      </c>
      <c r="L2673" s="649">
        <v>-1.0</v>
      </c>
      <c r="M2673" s="649">
        <v>-1.0</v>
      </c>
      <c r="N2673" s="649">
        <v>-1.0</v>
      </c>
      <c r="O2673" s="649">
        <v>1.0</v>
      </c>
      <c r="P2673" s="649">
        <v>-1.0</v>
      </c>
      <c r="Q2673" s="649">
        <v>-1.0</v>
      </c>
      <c r="R2673" s="649">
        <v>1.0</v>
      </c>
      <c r="S2673" s="649">
        <v>-1.0</v>
      </c>
      <c r="T2673" s="649">
        <v>17.839</v>
      </c>
      <c r="U2673" s="649">
        <v>17.751</v>
      </c>
      <c r="V2673" s="649">
        <v>18.318</v>
      </c>
    </row>
    <row r="2674">
      <c r="A2674" s="649">
        <v>5634.0</v>
      </c>
      <c r="B2674" s="649">
        <v>0.0</v>
      </c>
      <c r="C2674" s="649">
        <v>6.368</v>
      </c>
      <c r="D2674" s="649">
        <v>1.719</v>
      </c>
      <c r="E2674" s="649">
        <v>39.81</v>
      </c>
      <c r="F2674" s="649">
        <v>14.4</v>
      </c>
      <c r="G2674" s="649">
        <v>1.909</v>
      </c>
      <c r="H2674" s="649">
        <v>2.01</v>
      </c>
      <c r="I2674" s="649">
        <v>9.938</v>
      </c>
      <c r="J2674" s="649">
        <v>17.908</v>
      </c>
      <c r="K2674" s="649">
        <v>-0.998</v>
      </c>
      <c r="L2674" s="649">
        <v>-1.0</v>
      </c>
      <c r="M2674" s="649">
        <v>-1.0</v>
      </c>
      <c r="N2674" s="649">
        <v>-1.0</v>
      </c>
      <c r="O2674" s="649">
        <v>1.0</v>
      </c>
      <c r="P2674" s="649">
        <v>-1.0</v>
      </c>
      <c r="Q2674" s="649">
        <v>-1.0</v>
      </c>
      <c r="R2674" s="649">
        <v>1.0</v>
      </c>
      <c r="S2674" s="649">
        <v>-1.0</v>
      </c>
      <c r="T2674" s="649">
        <v>18.154</v>
      </c>
      <c r="U2674" s="649">
        <v>18.064</v>
      </c>
      <c r="V2674" s="649">
        <v>18.017</v>
      </c>
    </row>
    <row r="2675">
      <c r="A2675" s="649">
        <v>5635.0</v>
      </c>
      <c r="B2675" s="649">
        <v>0.0</v>
      </c>
      <c r="C2675" s="649">
        <v>10.54</v>
      </c>
      <c r="D2675" s="649">
        <v>6.667</v>
      </c>
      <c r="E2675" s="649">
        <v>12.47</v>
      </c>
      <c r="F2675" s="649">
        <v>20.6</v>
      </c>
      <c r="G2675" s="649">
        <v>1.278</v>
      </c>
      <c r="H2675" s="649">
        <v>-1.0</v>
      </c>
      <c r="I2675" s="649">
        <v>7.159</v>
      </c>
      <c r="J2675" s="649">
        <v>9.018</v>
      </c>
      <c r="K2675" s="649">
        <v>-0.998</v>
      </c>
      <c r="L2675" s="649">
        <v>-1.0</v>
      </c>
      <c r="M2675" s="649">
        <v>-1.0</v>
      </c>
      <c r="N2675" s="649">
        <v>-1.0</v>
      </c>
      <c r="O2675" s="649">
        <v>1.0</v>
      </c>
      <c r="P2675" s="649">
        <v>-1.0</v>
      </c>
      <c r="Q2675" s="649">
        <v>-1.0</v>
      </c>
      <c r="R2675" s="649">
        <v>1.0</v>
      </c>
      <c r="S2675" s="649">
        <v>-1.0</v>
      </c>
      <c r="T2675" s="649">
        <v>9.158</v>
      </c>
      <c r="U2675" s="649">
        <v>9.11</v>
      </c>
      <c r="V2675" s="649">
        <v>9.038</v>
      </c>
    </row>
    <row r="2676">
      <c r="A2676" s="649">
        <v>5638.0</v>
      </c>
      <c r="B2676" s="649">
        <v>0.0</v>
      </c>
      <c r="C2676" s="649">
        <v>6.368</v>
      </c>
      <c r="D2676" s="649">
        <v>1.719</v>
      </c>
      <c r="E2676" s="649">
        <v>39.81</v>
      </c>
      <c r="F2676" s="649">
        <v>14.4</v>
      </c>
      <c r="G2676" s="649">
        <v>1.932</v>
      </c>
      <c r="H2676" s="649">
        <v>2.01</v>
      </c>
      <c r="I2676" s="649">
        <v>5.075</v>
      </c>
      <c r="J2676" s="649">
        <v>9.085</v>
      </c>
      <c r="K2676" s="649">
        <v>-0.998</v>
      </c>
      <c r="L2676" s="649">
        <v>-1.0</v>
      </c>
      <c r="M2676" s="649">
        <v>-1.0</v>
      </c>
      <c r="N2676" s="649">
        <v>-1.0</v>
      </c>
      <c r="O2676" s="649">
        <v>1.0</v>
      </c>
      <c r="P2676" s="649">
        <v>-1.0</v>
      </c>
      <c r="Q2676" s="649">
        <v>-1.0</v>
      </c>
      <c r="R2676" s="649">
        <v>1.0</v>
      </c>
      <c r="S2676" s="649">
        <v>-1.0</v>
      </c>
      <c r="T2676" s="649">
        <v>9.269</v>
      </c>
      <c r="U2676" s="649">
        <v>9.221</v>
      </c>
      <c r="V2676" s="649">
        <v>9.235</v>
      </c>
    </row>
    <row r="2677">
      <c r="A2677" s="649">
        <v>5639.0</v>
      </c>
      <c r="B2677" s="649">
        <v>0.0</v>
      </c>
      <c r="C2677" s="649">
        <v>6.368</v>
      </c>
      <c r="D2677" s="649">
        <v>1.719</v>
      </c>
      <c r="E2677" s="649">
        <v>39.81</v>
      </c>
      <c r="F2677" s="649">
        <v>14.4</v>
      </c>
      <c r="G2677" s="649">
        <v>0.961</v>
      </c>
      <c r="H2677" s="649">
        <v>2.01</v>
      </c>
      <c r="I2677" s="649">
        <v>10.092</v>
      </c>
      <c r="J2677" s="649">
        <v>9.448</v>
      </c>
      <c r="K2677" s="649">
        <v>-0.998</v>
      </c>
      <c r="L2677" s="649">
        <v>-1.0</v>
      </c>
      <c r="M2677" s="649">
        <v>-1.0</v>
      </c>
      <c r="N2677" s="649">
        <v>-1.0</v>
      </c>
      <c r="O2677" s="649">
        <v>3.0</v>
      </c>
      <c r="P2677" s="649">
        <v>-1.0</v>
      </c>
      <c r="Q2677" s="649">
        <v>-1.0</v>
      </c>
      <c r="R2677" s="649">
        <v>1.0</v>
      </c>
      <c r="S2677" s="649">
        <v>-1.0</v>
      </c>
      <c r="T2677" s="649">
        <v>9.583</v>
      </c>
      <c r="U2677" s="649">
        <v>9.534</v>
      </c>
      <c r="V2677" s="649">
        <v>9.473</v>
      </c>
    </row>
    <row r="2678">
      <c r="A2678" s="649">
        <v>5640.0</v>
      </c>
      <c r="B2678" s="649">
        <v>0.0</v>
      </c>
      <c r="C2678" s="649">
        <v>6.368</v>
      </c>
      <c r="D2678" s="649">
        <v>1.719</v>
      </c>
      <c r="E2678" s="649">
        <v>39.81</v>
      </c>
      <c r="F2678" s="649">
        <v>14.4</v>
      </c>
      <c r="G2678" s="649">
        <v>1.86</v>
      </c>
      <c r="H2678" s="649">
        <v>1.01</v>
      </c>
      <c r="I2678" s="649">
        <v>17.145</v>
      </c>
      <c r="J2678" s="649">
        <v>29.463</v>
      </c>
      <c r="K2678" s="649">
        <v>-0.998</v>
      </c>
      <c r="L2678" s="649">
        <v>-1.0</v>
      </c>
      <c r="M2678" s="649">
        <v>-1.0</v>
      </c>
      <c r="N2678" s="649">
        <v>-1.0</v>
      </c>
      <c r="O2678" s="649">
        <v>1.0</v>
      </c>
      <c r="P2678" s="649">
        <v>-1.0</v>
      </c>
      <c r="Q2678" s="649">
        <v>-1.0</v>
      </c>
      <c r="R2678" s="649">
        <v>1.0</v>
      </c>
      <c r="S2678" s="649">
        <v>-1.0</v>
      </c>
      <c r="T2678" s="649">
        <v>29.857</v>
      </c>
      <c r="U2678" s="649">
        <v>29.716</v>
      </c>
      <c r="V2678" s="649">
        <v>29.609</v>
      </c>
    </row>
    <row r="2679">
      <c r="A2679" s="649">
        <v>5641.0</v>
      </c>
      <c r="B2679" s="649">
        <v>0.0</v>
      </c>
      <c r="C2679" s="649">
        <v>6.368</v>
      </c>
      <c r="D2679" s="649">
        <v>1.719</v>
      </c>
      <c r="E2679" s="649">
        <v>39.81</v>
      </c>
      <c r="F2679" s="649">
        <v>14.4</v>
      </c>
      <c r="G2679" s="649">
        <v>1.819</v>
      </c>
      <c r="H2679" s="649">
        <v>1.01</v>
      </c>
      <c r="I2679" s="649">
        <v>17.546</v>
      </c>
      <c r="J2679" s="649">
        <v>29.773</v>
      </c>
      <c r="K2679" s="649">
        <v>-0.998</v>
      </c>
      <c r="L2679" s="649">
        <v>-1.0</v>
      </c>
      <c r="M2679" s="649">
        <v>-1.0</v>
      </c>
      <c r="N2679" s="649">
        <v>-1.0</v>
      </c>
      <c r="O2679" s="649">
        <v>1.0</v>
      </c>
      <c r="P2679" s="649">
        <v>-1.0</v>
      </c>
      <c r="Q2679" s="649">
        <v>-1.0</v>
      </c>
      <c r="R2679" s="649">
        <v>1.0</v>
      </c>
      <c r="S2679" s="649">
        <v>-1.0</v>
      </c>
      <c r="T2679" s="649">
        <v>30.174</v>
      </c>
      <c r="U2679" s="649">
        <v>30.03</v>
      </c>
      <c r="V2679" s="649">
        <v>29.899</v>
      </c>
    </row>
    <row r="2680">
      <c r="A2680" s="649">
        <v>5642.0</v>
      </c>
      <c r="B2680" s="649">
        <v>0.0</v>
      </c>
      <c r="C2680" s="649">
        <v>6.368</v>
      </c>
      <c r="D2680" s="649">
        <v>1.719</v>
      </c>
      <c r="E2680" s="649">
        <v>39.81</v>
      </c>
      <c r="F2680" s="649">
        <v>14.4</v>
      </c>
      <c r="G2680" s="649">
        <v>1.901</v>
      </c>
      <c r="H2680" s="649">
        <v>1.01</v>
      </c>
      <c r="I2680" s="649">
        <v>17.947</v>
      </c>
      <c r="J2680" s="649">
        <v>33.114</v>
      </c>
      <c r="K2680" s="649">
        <v>-0.998</v>
      </c>
      <c r="L2680" s="649">
        <v>-1.0</v>
      </c>
      <c r="M2680" s="649">
        <v>-1.0</v>
      </c>
      <c r="N2680" s="649">
        <v>-1.0</v>
      </c>
      <c r="O2680" s="649">
        <v>1.0</v>
      </c>
      <c r="P2680" s="649">
        <v>-1.0</v>
      </c>
      <c r="Q2680" s="649">
        <v>-1.0</v>
      </c>
      <c r="R2680" s="649">
        <v>1.0</v>
      </c>
      <c r="S2680" s="649">
        <v>-1.0</v>
      </c>
      <c r="T2680" s="649">
        <v>33.548</v>
      </c>
      <c r="U2680" s="649">
        <v>33.385</v>
      </c>
      <c r="V2680" s="649">
        <v>33.17</v>
      </c>
    </row>
    <row r="2681">
      <c r="A2681" s="649">
        <v>5643.0</v>
      </c>
      <c r="B2681" s="649">
        <v>0.0</v>
      </c>
      <c r="C2681" s="649">
        <v>6.368</v>
      </c>
      <c r="D2681" s="649">
        <v>1.719</v>
      </c>
      <c r="E2681" s="649">
        <v>39.81</v>
      </c>
      <c r="F2681" s="649">
        <v>14.4</v>
      </c>
      <c r="G2681" s="649">
        <v>1.908</v>
      </c>
      <c r="H2681" s="649">
        <v>1.01</v>
      </c>
      <c r="I2681" s="649">
        <v>17.36</v>
      </c>
      <c r="J2681" s="649">
        <v>31.138</v>
      </c>
      <c r="K2681" s="649">
        <v>-0.998</v>
      </c>
      <c r="L2681" s="649">
        <v>-1.0</v>
      </c>
      <c r="M2681" s="649">
        <v>-1.0</v>
      </c>
      <c r="N2681" s="649">
        <v>-1.0</v>
      </c>
      <c r="O2681" s="649">
        <v>1.0</v>
      </c>
      <c r="P2681" s="649">
        <v>-1.0</v>
      </c>
      <c r="Q2681" s="649">
        <v>-1.0</v>
      </c>
      <c r="R2681" s="649">
        <v>1.0</v>
      </c>
      <c r="S2681" s="649">
        <v>-1.0</v>
      </c>
      <c r="T2681" s="649">
        <v>31.571</v>
      </c>
      <c r="U2681" s="649">
        <v>31.416</v>
      </c>
      <c r="V2681" s="649">
        <v>31.256</v>
      </c>
    </row>
    <row r="2682">
      <c r="A2682" s="649">
        <v>5644.0</v>
      </c>
      <c r="B2682" s="649">
        <v>0.0</v>
      </c>
      <c r="C2682" s="649">
        <v>6.368</v>
      </c>
      <c r="D2682" s="649">
        <v>1.719</v>
      </c>
      <c r="E2682" s="649">
        <v>39.81</v>
      </c>
      <c r="F2682" s="649">
        <v>14.4</v>
      </c>
      <c r="G2682" s="649">
        <v>1.866</v>
      </c>
      <c r="H2682" s="649">
        <v>1.01</v>
      </c>
      <c r="I2682" s="649">
        <v>17.687</v>
      </c>
      <c r="J2682" s="649">
        <v>31.694</v>
      </c>
      <c r="K2682" s="649">
        <v>-0.998</v>
      </c>
      <c r="L2682" s="649">
        <v>-1.0</v>
      </c>
      <c r="M2682" s="649">
        <v>-1.0</v>
      </c>
      <c r="N2682" s="649">
        <v>-1.0</v>
      </c>
      <c r="O2682" s="649">
        <v>1.0</v>
      </c>
      <c r="P2682" s="649">
        <v>-1.0</v>
      </c>
      <c r="Q2682" s="649">
        <v>-1.0</v>
      </c>
      <c r="R2682" s="649">
        <v>1.0</v>
      </c>
      <c r="S2682" s="649">
        <v>-1.0</v>
      </c>
      <c r="T2682" s="649">
        <v>32.121</v>
      </c>
      <c r="U2682" s="649">
        <v>31.965</v>
      </c>
      <c r="V2682" s="649">
        <v>31.77</v>
      </c>
    </row>
    <row r="2683">
      <c r="A2683" s="649">
        <v>5646.0</v>
      </c>
      <c r="B2683" s="649">
        <v>0.0</v>
      </c>
      <c r="C2683" s="649">
        <v>6.368</v>
      </c>
      <c r="D2683" s="649">
        <v>1.719</v>
      </c>
      <c r="E2683" s="649">
        <v>39.81</v>
      </c>
      <c r="F2683" s="649">
        <v>14.4</v>
      </c>
      <c r="G2683" s="649">
        <v>1.905</v>
      </c>
      <c r="H2683" s="649">
        <v>1.01</v>
      </c>
      <c r="I2683" s="649">
        <v>17.23</v>
      </c>
      <c r="J2683" s="649">
        <v>30.515</v>
      </c>
      <c r="K2683" s="649">
        <v>-0.998</v>
      </c>
      <c r="L2683" s="649">
        <v>-1.0</v>
      </c>
      <c r="M2683" s="649">
        <v>-1.0</v>
      </c>
      <c r="N2683" s="649">
        <v>-1.0</v>
      </c>
      <c r="O2683" s="649">
        <v>1.0</v>
      </c>
      <c r="P2683" s="649">
        <v>-1.0</v>
      </c>
      <c r="Q2683" s="649">
        <v>-1.0</v>
      </c>
      <c r="R2683" s="649">
        <v>1.0</v>
      </c>
      <c r="S2683" s="649">
        <v>-1.0</v>
      </c>
      <c r="T2683" s="649">
        <v>30.949</v>
      </c>
      <c r="U2683" s="649">
        <v>30.799</v>
      </c>
      <c r="V2683" s="649">
        <v>30.653</v>
      </c>
    </row>
    <row r="2684">
      <c r="A2684" s="649">
        <v>5647.0</v>
      </c>
      <c r="B2684" s="649">
        <v>0.0</v>
      </c>
      <c r="C2684" s="649">
        <v>6.368</v>
      </c>
      <c r="D2684" s="649">
        <v>1.719</v>
      </c>
      <c r="E2684" s="649">
        <v>39.81</v>
      </c>
      <c r="F2684" s="649">
        <v>14.4</v>
      </c>
      <c r="G2684" s="649">
        <v>1.852</v>
      </c>
      <c r="H2684" s="649">
        <v>1.01</v>
      </c>
      <c r="I2684" s="649">
        <v>17.801</v>
      </c>
      <c r="J2684" s="649">
        <v>31.962</v>
      </c>
      <c r="K2684" s="649">
        <v>-0.998</v>
      </c>
      <c r="L2684" s="649">
        <v>-1.0</v>
      </c>
      <c r="M2684" s="649">
        <v>-1.0</v>
      </c>
      <c r="N2684" s="649">
        <v>-1.0</v>
      </c>
      <c r="O2684" s="649">
        <v>1.0</v>
      </c>
      <c r="P2684" s="649">
        <v>-1.0</v>
      </c>
      <c r="Q2684" s="649">
        <v>-1.0</v>
      </c>
      <c r="R2684" s="649">
        <v>1.0</v>
      </c>
      <c r="S2684" s="649">
        <v>-1.0</v>
      </c>
      <c r="T2684" s="649">
        <v>32.383</v>
      </c>
      <c r="U2684" s="649">
        <v>32.226</v>
      </c>
      <c r="V2684" s="649">
        <v>32.02</v>
      </c>
    </row>
    <row r="2685">
      <c r="A2685" s="649">
        <v>5648.0</v>
      </c>
      <c r="B2685" s="649">
        <v>0.0</v>
      </c>
      <c r="C2685" s="649">
        <v>6.368</v>
      </c>
      <c r="D2685" s="649">
        <v>1.719</v>
      </c>
      <c r="E2685" s="649">
        <v>39.81</v>
      </c>
      <c r="F2685" s="649">
        <v>14.4</v>
      </c>
      <c r="G2685" s="649">
        <v>1.845</v>
      </c>
      <c r="H2685" s="649">
        <v>1.01</v>
      </c>
      <c r="I2685" s="649">
        <v>17.31</v>
      </c>
      <c r="J2685" s="649">
        <v>29.582</v>
      </c>
      <c r="K2685" s="649">
        <v>-0.998</v>
      </c>
      <c r="L2685" s="649">
        <v>-1.0</v>
      </c>
      <c r="M2685" s="649">
        <v>-1.0</v>
      </c>
      <c r="N2685" s="649">
        <v>-1.0</v>
      </c>
      <c r="O2685" s="649">
        <v>1.0</v>
      </c>
      <c r="P2685" s="649">
        <v>-1.0</v>
      </c>
      <c r="Q2685" s="649">
        <v>-1.0</v>
      </c>
      <c r="R2685" s="649">
        <v>1.0</v>
      </c>
      <c r="S2685" s="649">
        <v>-1.0</v>
      </c>
      <c r="T2685" s="649">
        <v>30.002</v>
      </c>
      <c r="U2685" s="649">
        <v>29.856</v>
      </c>
      <c r="V2685" s="649">
        <v>29.725</v>
      </c>
    </row>
    <row r="2686">
      <c r="A2686" s="649">
        <v>5649.0</v>
      </c>
      <c r="B2686" s="649">
        <v>0.0</v>
      </c>
      <c r="C2686" s="649">
        <v>6.368</v>
      </c>
      <c r="D2686" s="649">
        <v>1.719</v>
      </c>
      <c r="E2686" s="649">
        <v>39.81</v>
      </c>
      <c r="F2686" s="649">
        <v>14.4</v>
      </c>
      <c r="G2686" s="649">
        <v>1.372</v>
      </c>
      <c r="H2686" s="649">
        <v>1.01</v>
      </c>
      <c r="I2686" s="649">
        <v>11.71</v>
      </c>
      <c r="J2686" s="649">
        <v>14.725</v>
      </c>
      <c r="K2686" s="649">
        <v>-0.998</v>
      </c>
      <c r="L2686" s="649">
        <v>-1.0</v>
      </c>
      <c r="M2686" s="649">
        <v>-1.0</v>
      </c>
      <c r="N2686" s="649">
        <v>-1.0</v>
      </c>
      <c r="O2686" s="649">
        <v>1.0</v>
      </c>
      <c r="P2686" s="649">
        <v>-1.0</v>
      </c>
      <c r="Q2686" s="649">
        <v>-1.0</v>
      </c>
      <c r="R2686" s="649">
        <v>1.0</v>
      </c>
      <c r="S2686" s="649">
        <v>-1.0</v>
      </c>
      <c r="T2686" s="649">
        <v>14.964</v>
      </c>
      <c r="U2686" s="649">
        <v>14.887</v>
      </c>
      <c r="V2686" s="649">
        <v>14.84</v>
      </c>
    </row>
    <row r="2687">
      <c r="A2687" s="649">
        <v>5650.0</v>
      </c>
      <c r="B2687" s="649">
        <v>0.0</v>
      </c>
      <c r="C2687" s="649">
        <v>6.368</v>
      </c>
      <c r="D2687" s="649">
        <v>1.719</v>
      </c>
      <c r="E2687" s="649">
        <v>39.81</v>
      </c>
      <c r="F2687" s="649">
        <v>14.4</v>
      </c>
      <c r="G2687" s="649">
        <v>1.721</v>
      </c>
      <c r="H2687" s="649">
        <v>1.01</v>
      </c>
      <c r="I2687" s="649">
        <v>9.029</v>
      </c>
      <c r="J2687" s="649">
        <v>14.693</v>
      </c>
      <c r="K2687" s="649">
        <v>-0.998</v>
      </c>
      <c r="L2687" s="649">
        <v>-1.0</v>
      </c>
      <c r="M2687" s="649">
        <v>-1.0</v>
      </c>
      <c r="N2687" s="649">
        <v>-1.0</v>
      </c>
      <c r="O2687" s="649">
        <v>1.0</v>
      </c>
      <c r="P2687" s="649">
        <v>-1.0</v>
      </c>
      <c r="Q2687" s="649">
        <v>-1.0</v>
      </c>
      <c r="R2687" s="649">
        <v>1.0</v>
      </c>
      <c r="S2687" s="649">
        <v>-1.0</v>
      </c>
      <c r="T2687" s="649">
        <v>14.945</v>
      </c>
      <c r="U2687" s="649">
        <v>14.866</v>
      </c>
      <c r="V2687" s="649">
        <v>14.79</v>
      </c>
    </row>
    <row r="2688">
      <c r="A2688" s="649">
        <v>5651.0</v>
      </c>
      <c r="B2688" s="649">
        <v>0.0</v>
      </c>
      <c r="C2688" s="649">
        <v>6.368</v>
      </c>
      <c r="D2688" s="649">
        <v>1.719</v>
      </c>
      <c r="E2688" s="649">
        <v>39.81</v>
      </c>
      <c r="F2688" s="649">
        <v>14.4</v>
      </c>
      <c r="G2688" s="649">
        <v>0.62</v>
      </c>
      <c r="H2688" s="649">
        <v>1.01</v>
      </c>
      <c r="I2688" s="649">
        <v>16.398</v>
      </c>
      <c r="J2688" s="649">
        <v>7.765</v>
      </c>
      <c r="K2688" s="649">
        <v>-0.998</v>
      </c>
      <c r="L2688" s="649">
        <v>-1.0</v>
      </c>
      <c r="M2688" s="649">
        <v>-1.0</v>
      </c>
      <c r="N2688" s="649">
        <v>-1.0</v>
      </c>
      <c r="O2688" s="649">
        <v>1.0</v>
      </c>
      <c r="P2688" s="649">
        <v>-1.0</v>
      </c>
      <c r="Q2688" s="649">
        <v>-1.0</v>
      </c>
      <c r="R2688" s="649">
        <v>1.0</v>
      </c>
      <c r="S2688" s="649">
        <v>-1.0</v>
      </c>
      <c r="T2688" s="649">
        <v>7.9</v>
      </c>
      <c r="U2688" s="649">
        <v>7.863</v>
      </c>
      <c r="V2688" s="649">
        <v>7.914</v>
      </c>
    </row>
    <row r="2689">
      <c r="A2689" s="649">
        <v>5652.0</v>
      </c>
      <c r="B2689" s="649">
        <v>0.0</v>
      </c>
      <c r="C2689" s="649">
        <v>6.368</v>
      </c>
      <c r="D2689" s="649">
        <v>1.719</v>
      </c>
      <c r="E2689" s="649">
        <v>39.81</v>
      </c>
      <c r="F2689" s="649">
        <v>14.4</v>
      </c>
      <c r="G2689" s="649">
        <v>0.761</v>
      </c>
      <c r="H2689" s="649">
        <v>1.01</v>
      </c>
      <c r="I2689" s="649">
        <v>17.335</v>
      </c>
      <c r="J2689" s="649">
        <v>12.187</v>
      </c>
      <c r="K2689" s="649">
        <v>-0.998</v>
      </c>
      <c r="L2689" s="649">
        <v>-1.0</v>
      </c>
      <c r="M2689" s="649">
        <v>-1.0</v>
      </c>
      <c r="N2689" s="649">
        <v>-1.0</v>
      </c>
      <c r="O2689" s="649">
        <v>1.0</v>
      </c>
      <c r="P2689" s="649">
        <v>-1.0</v>
      </c>
      <c r="Q2689" s="649">
        <v>-1.0</v>
      </c>
      <c r="R2689" s="649">
        <v>1.0</v>
      </c>
      <c r="S2689" s="649">
        <v>-1.0</v>
      </c>
      <c r="T2689" s="649">
        <v>12.362</v>
      </c>
      <c r="U2689" s="649">
        <v>12.303</v>
      </c>
      <c r="V2689" s="649">
        <v>12.248</v>
      </c>
    </row>
    <row r="2690">
      <c r="A2690" s="649">
        <v>5653.0</v>
      </c>
      <c r="B2690" s="649">
        <v>0.0</v>
      </c>
      <c r="C2690" s="649">
        <v>6.368</v>
      </c>
      <c r="D2690" s="649">
        <v>1.719</v>
      </c>
      <c r="E2690" s="649">
        <v>39.81</v>
      </c>
      <c r="F2690" s="649">
        <v>14.4</v>
      </c>
      <c r="G2690" s="649">
        <v>0.64</v>
      </c>
      <c r="H2690" s="649">
        <v>26.98</v>
      </c>
      <c r="I2690" s="649">
        <v>16.377</v>
      </c>
      <c r="J2690" s="649">
        <v>7.292</v>
      </c>
      <c r="K2690" s="649">
        <v>-0.998</v>
      </c>
      <c r="L2690" s="649">
        <v>-1.0</v>
      </c>
      <c r="M2690" s="649">
        <v>-1.0</v>
      </c>
      <c r="N2690" s="649">
        <v>-1.0</v>
      </c>
      <c r="O2690" s="649">
        <v>1.0</v>
      </c>
      <c r="P2690" s="649">
        <v>-1.0</v>
      </c>
      <c r="Q2690" s="649">
        <v>-1.0</v>
      </c>
      <c r="R2690" s="649">
        <v>1.0</v>
      </c>
      <c r="S2690" s="649">
        <v>-1.0</v>
      </c>
      <c r="T2690" s="649">
        <v>7.438</v>
      </c>
      <c r="U2690" s="649">
        <v>7.402</v>
      </c>
      <c r="V2690" s="649">
        <v>7.489</v>
      </c>
    </row>
    <row r="2691">
      <c r="A2691" s="649">
        <v>5654.0</v>
      </c>
      <c r="B2691" s="649">
        <v>0.0</v>
      </c>
      <c r="C2691" s="649">
        <v>6.368</v>
      </c>
      <c r="D2691" s="649">
        <v>1.719</v>
      </c>
      <c r="E2691" s="649">
        <v>39.81</v>
      </c>
      <c r="F2691" s="649">
        <v>14.4</v>
      </c>
      <c r="G2691" s="649">
        <v>2.047</v>
      </c>
      <c r="H2691" s="649">
        <v>26.98</v>
      </c>
      <c r="I2691" s="649">
        <v>17.721</v>
      </c>
      <c r="J2691" s="649">
        <v>34.105</v>
      </c>
      <c r="K2691" s="649">
        <v>-0.998</v>
      </c>
      <c r="L2691" s="649">
        <v>-1.0</v>
      </c>
      <c r="M2691" s="649">
        <v>-1.0</v>
      </c>
      <c r="N2691" s="649">
        <v>-1.0</v>
      </c>
      <c r="O2691" s="649">
        <v>1.0</v>
      </c>
      <c r="P2691" s="649">
        <v>-1.0</v>
      </c>
      <c r="Q2691" s="649">
        <v>-1.0</v>
      </c>
      <c r="R2691" s="649">
        <v>1.0</v>
      </c>
      <c r="S2691" s="649">
        <v>-1.0</v>
      </c>
      <c r="T2691" s="649">
        <v>34.572</v>
      </c>
      <c r="U2691" s="649">
        <v>34.408</v>
      </c>
      <c r="V2691" s="649">
        <v>34.227</v>
      </c>
    </row>
    <row r="2692">
      <c r="A2692" s="649">
        <v>5656.0</v>
      </c>
      <c r="B2692" s="649">
        <v>0.0</v>
      </c>
      <c r="C2692" s="649">
        <v>6.368</v>
      </c>
      <c r="D2692" s="649">
        <v>1.719</v>
      </c>
      <c r="E2692" s="649">
        <v>39.81</v>
      </c>
      <c r="F2692" s="649">
        <v>14.4</v>
      </c>
      <c r="G2692" s="649">
        <v>1.907</v>
      </c>
      <c r="H2692" s="649">
        <v>26.98</v>
      </c>
      <c r="I2692" s="649">
        <v>17.815</v>
      </c>
      <c r="J2692" s="649">
        <v>32.791</v>
      </c>
      <c r="K2692" s="649">
        <v>-0.998</v>
      </c>
      <c r="L2692" s="649">
        <v>-1.0</v>
      </c>
      <c r="M2692" s="649">
        <v>-1.0</v>
      </c>
      <c r="N2692" s="649">
        <v>-1.0</v>
      </c>
      <c r="O2692" s="649">
        <v>1.0</v>
      </c>
      <c r="P2692" s="649">
        <v>-1.0</v>
      </c>
      <c r="Q2692" s="649">
        <v>-1.0</v>
      </c>
      <c r="R2692" s="649">
        <v>1.0</v>
      </c>
      <c r="S2692" s="649">
        <v>-1.0</v>
      </c>
      <c r="T2692" s="649">
        <v>33.236</v>
      </c>
      <c r="U2692" s="649">
        <v>33.079</v>
      </c>
      <c r="V2692" s="649">
        <v>32.86</v>
      </c>
    </row>
    <row r="2693">
      <c r="A2693" s="649">
        <v>5657.0</v>
      </c>
      <c r="B2693" s="649">
        <v>0.0</v>
      </c>
      <c r="C2693" s="649">
        <v>6.368</v>
      </c>
      <c r="D2693" s="649">
        <v>1.719</v>
      </c>
      <c r="E2693" s="649">
        <v>39.81</v>
      </c>
      <c r="F2693" s="649">
        <v>14.4</v>
      </c>
      <c r="G2693" s="649">
        <v>1.949</v>
      </c>
      <c r="H2693" s="649">
        <v>2.01</v>
      </c>
      <c r="I2693" s="649">
        <v>9.356</v>
      </c>
      <c r="J2693" s="649">
        <v>15.044</v>
      </c>
      <c r="K2693" s="649">
        <v>-0.998</v>
      </c>
      <c r="L2693" s="649">
        <v>-1.0</v>
      </c>
      <c r="M2693" s="649">
        <v>-1.0</v>
      </c>
      <c r="N2693" s="649">
        <v>-1.0</v>
      </c>
      <c r="O2693" s="649">
        <v>1.0</v>
      </c>
      <c r="P2693" s="649">
        <v>-1.0</v>
      </c>
      <c r="Q2693" s="649">
        <v>-1.0</v>
      </c>
      <c r="R2693" s="649">
        <v>1.0</v>
      </c>
      <c r="S2693" s="649">
        <v>-1.0</v>
      </c>
      <c r="T2693" s="649">
        <v>15.364</v>
      </c>
      <c r="U2693" s="649">
        <v>15.285</v>
      </c>
      <c r="V2693" s="649">
        <v>15.403</v>
      </c>
    </row>
    <row r="2694">
      <c r="A2694" s="649">
        <v>5658.0</v>
      </c>
      <c r="B2694" s="649">
        <v>0.0</v>
      </c>
      <c r="C2694" s="649">
        <v>6.368</v>
      </c>
      <c r="D2694" s="649">
        <v>1.719</v>
      </c>
      <c r="E2694" s="649">
        <v>39.81</v>
      </c>
      <c r="F2694" s="649">
        <v>14.4</v>
      </c>
      <c r="G2694" s="649">
        <v>1.966</v>
      </c>
      <c r="H2694" s="649">
        <v>2.01</v>
      </c>
      <c r="I2694" s="649">
        <v>9.956</v>
      </c>
      <c r="J2694" s="649">
        <v>18.469</v>
      </c>
      <c r="K2694" s="649">
        <v>-0.998</v>
      </c>
      <c r="L2694" s="649">
        <v>-1.0</v>
      </c>
      <c r="M2694" s="649">
        <v>-1.0</v>
      </c>
      <c r="N2694" s="649">
        <v>-1.0</v>
      </c>
      <c r="O2694" s="649">
        <v>1.0</v>
      </c>
      <c r="P2694" s="649">
        <v>-1.0</v>
      </c>
      <c r="Q2694" s="649">
        <v>-1.0</v>
      </c>
      <c r="R2694" s="649">
        <v>1.0</v>
      </c>
      <c r="S2694" s="649">
        <v>-1.0</v>
      </c>
      <c r="T2694" s="649">
        <v>18.773</v>
      </c>
      <c r="U2694" s="649">
        <v>18.677</v>
      </c>
      <c r="V2694" s="649">
        <v>18.587</v>
      </c>
    </row>
    <row r="2695">
      <c r="A2695" s="649">
        <v>5659.0</v>
      </c>
      <c r="B2695" s="649">
        <v>0.0</v>
      </c>
      <c r="C2695" s="649">
        <v>6.368</v>
      </c>
      <c r="D2695" s="649">
        <v>1.719</v>
      </c>
      <c r="E2695" s="649">
        <v>39.81</v>
      </c>
      <c r="F2695" s="649">
        <v>14.4</v>
      </c>
      <c r="G2695" s="649">
        <v>1.962</v>
      </c>
      <c r="H2695" s="649">
        <v>2.01</v>
      </c>
      <c r="I2695" s="649">
        <v>9.949</v>
      </c>
      <c r="J2695" s="649">
        <v>18.016</v>
      </c>
      <c r="K2695" s="649">
        <v>-0.998</v>
      </c>
      <c r="L2695" s="649">
        <v>-1.0</v>
      </c>
      <c r="M2695" s="649">
        <v>-1.0</v>
      </c>
      <c r="N2695" s="649">
        <v>-1.0</v>
      </c>
      <c r="O2695" s="649">
        <v>1.0</v>
      </c>
      <c r="P2695" s="649">
        <v>-1.0</v>
      </c>
      <c r="Q2695" s="649">
        <v>-1.0</v>
      </c>
      <c r="R2695" s="649">
        <v>1.0</v>
      </c>
      <c r="S2695" s="649">
        <v>-1.0</v>
      </c>
      <c r="T2695" s="649">
        <v>18.318</v>
      </c>
      <c r="U2695" s="649">
        <v>18.224</v>
      </c>
      <c r="V2695" s="649">
        <v>18.169</v>
      </c>
    </row>
    <row r="2696">
      <c r="A2696" s="649">
        <v>5660.0</v>
      </c>
      <c r="B2696" s="649">
        <v>0.0</v>
      </c>
      <c r="C2696" s="649">
        <v>6.368</v>
      </c>
      <c r="D2696" s="649">
        <v>1.719</v>
      </c>
      <c r="E2696" s="649">
        <v>39.81</v>
      </c>
      <c r="F2696" s="649">
        <v>14.4</v>
      </c>
      <c r="G2696" s="649">
        <v>2.009</v>
      </c>
      <c r="H2696" s="649">
        <v>2.01</v>
      </c>
      <c r="I2696" s="649">
        <v>9.97</v>
      </c>
      <c r="J2696" s="649">
        <v>18.886</v>
      </c>
      <c r="K2696" s="649">
        <v>-0.998</v>
      </c>
      <c r="L2696" s="649">
        <v>-1.0</v>
      </c>
      <c r="M2696" s="649">
        <v>-1.0</v>
      </c>
      <c r="N2696" s="649">
        <v>-1.0</v>
      </c>
      <c r="O2696" s="649">
        <v>1.0</v>
      </c>
      <c r="P2696" s="649">
        <v>-1.0</v>
      </c>
      <c r="Q2696" s="649">
        <v>-1.0</v>
      </c>
      <c r="R2696" s="649">
        <v>1.0</v>
      </c>
      <c r="S2696" s="649">
        <v>-1.0</v>
      </c>
      <c r="T2696" s="649">
        <v>19.198</v>
      </c>
      <c r="U2696" s="649">
        <v>19.1</v>
      </c>
      <c r="V2696" s="649">
        <v>19.007</v>
      </c>
    </row>
    <row r="2697">
      <c r="A2697" s="649">
        <v>5661.0</v>
      </c>
      <c r="B2697" s="649">
        <v>0.0</v>
      </c>
      <c r="C2697" s="649">
        <v>6.368</v>
      </c>
      <c r="D2697" s="649">
        <v>1.719</v>
      </c>
      <c r="E2697" s="649">
        <v>39.81</v>
      </c>
      <c r="F2697" s="649">
        <v>14.4</v>
      </c>
      <c r="G2697" s="649">
        <v>1.97</v>
      </c>
      <c r="H2697" s="649">
        <v>2.01</v>
      </c>
      <c r="I2697" s="649">
        <v>9.944</v>
      </c>
      <c r="J2697" s="649">
        <v>18.332</v>
      </c>
      <c r="K2697" s="649">
        <v>-0.998</v>
      </c>
      <c r="L2697" s="649">
        <v>-1.0</v>
      </c>
      <c r="M2697" s="649">
        <v>-1.0</v>
      </c>
      <c r="N2697" s="649">
        <v>-1.0</v>
      </c>
      <c r="O2697" s="649">
        <v>1.0</v>
      </c>
      <c r="P2697" s="649">
        <v>-1.0</v>
      </c>
      <c r="Q2697" s="649">
        <v>-1.0</v>
      </c>
      <c r="R2697" s="649">
        <v>1.0</v>
      </c>
      <c r="S2697" s="649">
        <v>-1.0</v>
      </c>
      <c r="T2697" s="649">
        <v>18.633</v>
      </c>
      <c r="U2697" s="649">
        <v>18.538</v>
      </c>
      <c r="V2697" s="649">
        <v>18.461</v>
      </c>
    </row>
    <row r="2698">
      <c r="A2698" s="649">
        <v>5662.0</v>
      </c>
      <c r="B2698" s="649">
        <v>0.0</v>
      </c>
      <c r="C2698" s="649">
        <v>6.368</v>
      </c>
      <c r="D2698" s="649">
        <v>1.719</v>
      </c>
      <c r="E2698" s="649">
        <v>39.81</v>
      </c>
      <c r="F2698" s="649">
        <v>14.4</v>
      </c>
      <c r="G2698" s="649">
        <v>1.938</v>
      </c>
      <c r="H2698" s="649">
        <v>2.01</v>
      </c>
      <c r="I2698" s="649">
        <v>9.951</v>
      </c>
      <c r="J2698" s="649">
        <v>15.563</v>
      </c>
      <c r="K2698" s="649">
        <v>-0.998</v>
      </c>
      <c r="L2698" s="649">
        <v>-1.0</v>
      </c>
      <c r="M2698" s="649">
        <v>-1.0</v>
      </c>
      <c r="N2698" s="649">
        <v>-1.0</v>
      </c>
      <c r="O2698" s="649">
        <v>1.0</v>
      </c>
      <c r="P2698" s="649">
        <v>-1.0</v>
      </c>
      <c r="Q2698" s="649">
        <v>-1.0</v>
      </c>
      <c r="R2698" s="649">
        <v>1.0</v>
      </c>
      <c r="S2698" s="649">
        <v>-1.0</v>
      </c>
      <c r="T2698" s="649">
        <v>15.885</v>
      </c>
      <c r="U2698" s="649">
        <v>15.803</v>
      </c>
      <c r="V2698" s="649">
        <v>15.944</v>
      </c>
    </row>
    <row r="2699">
      <c r="A2699" s="649">
        <v>5663.0</v>
      </c>
      <c r="B2699" s="649">
        <v>0.0</v>
      </c>
      <c r="C2699" s="649">
        <v>6.368</v>
      </c>
      <c r="D2699" s="649">
        <v>1.719</v>
      </c>
      <c r="E2699" s="649">
        <v>39.81</v>
      </c>
      <c r="F2699" s="649">
        <v>14.4</v>
      </c>
      <c r="G2699" s="649">
        <v>1.791</v>
      </c>
      <c r="H2699" s="649">
        <v>2.01</v>
      </c>
      <c r="I2699" s="649">
        <v>9.963</v>
      </c>
      <c r="J2699" s="649">
        <v>16.123</v>
      </c>
      <c r="K2699" s="649">
        <v>-0.998</v>
      </c>
      <c r="L2699" s="649">
        <v>-1.0</v>
      </c>
      <c r="M2699" s="649">
        <v>-1.0</v>
      </c>
      <c r="N2699" s="649">
        <v>-1.0</v>
      </c>
      <c r="O2699" s="649">
        <v>1.0</v>
      </c>
      <c r="P2699" s="649">
        <v>-1.0</v>
      </c>
      <c r="Q2699" s="649">
        <v>-1.0</v>
      </c>
      <c r="R2699" s="649">
        <v>1.0</v>
      </c>
      <c r="S2699" s="649">
        <v>-1.0</v>
      </c>
      <c r="T2699" s="649">
        <v>16.4</v>
      </c>
      <c r="U2699" s="649">
        <v>16.316</v>
      </c>
      <c r="V2699" s="649">
        <v>16.3</v>
      </c>
    </row>
    <row r="2700">
      <c r="A2700" s="649">
        <v>5664.0</v>
      </c>
      <c r="B2700" s="649">
        <v>0.0</v>
      </c>
      <c r="C2700" s="649">
        <v>6.368</v>
      </c>
      <c r="D2700" s="649">
        <v>1.719</v>
      </c>
      <c r="E2700" s="649">
        <v>39.81</v>
      </c>
      <c r="F2700" s="649">
        <v>14.4</v>
      </c>
      <c r="G2700" s="649">
        <v>2.012</v>
      </c>
      <c r="H2700" s="649">
        <v>2.01</v>
      </c>
      <c r="I2700" s="649">
        <v>9.756</v>
      </c>
      <c r="J2700" s="649">
        <v>17.233</v>
      </c>
      <c r="K2700" s="649">
        <v>-0.998</v>
      </c>
      <c r="L2700" s="649">
        <v>-1.0</v>
      </c>
      <c r="M2700" s="649">
        <v>-1.0</v>
      </c>
      <c r="N2700" s="649">
        <v>-1.0</v>
      </c>
      <c r="O2700" s="649">
        <v>1.0</v>
      </c>
      <c r="P2700" s="649">
        <v>-1.0</v>
      </c>
      <c r="Q2700" s="649">
        <v>-1.0</v>
      </c>
      <c r="R2700" s="649">
        <v>1.0</v>
      </c>
      <c r="S2700" s="649">
        <v>-1.0</v>
      </c>
      <c r="T2700" s="649">
        <v>17.546</v>
      </c>
      <c r="U2700" s="649">
        <v>17.456</v>
      </c>
      <c r="V2700" s="649">
        <v>17.487</v>
      </c>
    </row>
    <row r="2701">
      <c r="A2701" s="649">
        <v>5665.0</v>
      </c>
      <c r="B2701" s="649">
        <v>0.0</v>
      </c>
      <c r="C2701" s="649">
        <v>6.368</v>
      </c>
      <c r="D2701" s="649">
        <v>1.719</v>
      </c>
      <c r="E2701" s="649">
        <v>39.81</v>
      </c>
      <c r="F2701" s="649">
        <v>14.4</v>
      </c>
      <c r="G2701" s="649">
        <v>1.82</v>
      </c>
      <c r="H2701" s="649">
        <v>2.01</v>
      </c>
      <c r="I2701" s="649">
        <v>10.038</v>
      </c>
      <c r="J2701" s="649">
        <v>17.804</v>
      </c>
      <c r="K2701" s="649">
        <v>-0.998</v>
      </c>
      <c r="L2701" s="649">
        <v>-1.0</v>
      </c>
      <c r="M2701" s="649">
        <v>-1.0</v>
      </c>
      <c r="N2701" s="649">
        <v>-1.0</v>
      </c>
      <c r="O2701" s="649">
        <v>1.0</v>
      </c>
      <c r="P2701" s="649">
        <v>-1.0</v>
      </c>
      <c r="Q2701" s="649">
        <v>-1.0</v>
      </c>
      <c r="R2701" s="649">
        <v>1.0</v>
      </c>
      <c r="S2701" s="649">
        <v>-1.0</v>
      </c>
      <c r="T2701" s="649">
        <v>18.074</v>
      </c>
      <c r="U2701" s="649">
        <v>17.98</v>
      </c>
      <c r="V2701" s="649">
        <v>17.851</v>
      </c>
    </row>
    <row r="2702">
      <c r="A2702" s="649">
        <v>5666.0</v>
      </c>
      <c r="B2702" s="649">
        <v>0.0</v>
      </c>
      <c r="C2702" s="649">
        <v>6.368</v>
      </c>
      <c r="D2702" s="649">
        <v>1.719</v>
      </c>
      <c r="E2702" s="649">
        <v>39.81</v>
      </c>
      <c r="F2702" s="649">
        <v>14.4</v>
      </c>
      <c r="G2702" s="649">
        <v>1.891</v>
      </c>
      <c r="H2702" s="649">
        <v>2.01</v>
      </c>
      <c r="I2702" s="649">
        <v>10.084</v>
      </c>
      <c r="J2702" s="649">
        <v>17.436</v>
      </c>
      <c r="K2702" s="649">
        <v>-0.998</v>
      </c>
      <c r="L2702" s="649">
        <v>-1.0</v>
      </c>
      <c r="M2702" s="649">
        <v>-1.0</v>
      </c>
      <c r="N2702" s="649">
        <v>-1.0</v>
      </c>
      <c r="O2702" s="649">
        <v>1.0</v>
      </c>
      <c r="P2702" s="649">
        <v>-1.0</v>
      </c>
      <c r="Q2702" s="649">
        <v>-1.0</v>
      </c>
      <c r="R2702" s="649">
        <v>1.0</v>
      </c>
      <c r="S2702" s="649">
        <v>-1.0</v>
      </c>
      <c r="T2702" s="649">
        <v>17.731</v>
      </c>
      <c r="U2702" s="649">
        <v>17.639</v>
      </c>
      <c r="V2702" s="649">
        <v>17.598</v>
      </c>
    </row>
    <row r="2703">
      <c r="A2703" s="649">
        <v>5667.0</v>
      </c>
      <c r="B2703" s="649">
        <v>0.0</v>
      </c>
      <c r="C2703" s="649">
        <v>6.368</v>
      </c>
      <c r="D2703" s="649">
        <v>1.719</v>
      </c>
      <c r="E2703" s="649">
        <v>39.81</v>
      </c>
      <c r="F2703" s="649">
        <v>14.4</v>
      </c>
      <c r="G2703" s="649">
        <v>1.925</v>
      </c>
      <c r="H2703" s="649">
        <v>2.01</v>
      </c>
      <c r="I2703" s="649">
        <v>9.885</v>
      </c>
      <c r="J2703" s="649">
        <v>17.409</v>
      </c>
      <c r="K2703" s="649">
        <v>-0.998</v>
      </c>
      <c r="L2703" s="649">
        <v>-1.0</v>
      </c>
      <c r="M2703" s="649">
        <v>-1.0</v>
      </c>
      <c r="N2703" s="649">
        <v>-1.0</v>
      </c>
      <c r="O2703" s="649">
        <v>1.0</v>
      </c>
      <c r="P2703" s="649">
        <v>-1.0</v>
      </c>
      <c r="Q2703" s="649">
        <v>-1.0</v>
      </c>
      <c r="R2703" s="649">
        <v>1.0</v>
      </c>
      <c r="S2703" s="649">
        <v>-1.0</v>
      </c>
      <c r="T2703" s="649">
        <v>17.703</v>
      </c>
      <c r="U2703" s="649">
        <v>17.611</v>
      </c>
      <c r="V2703" s="649">
        <v>17.578</v>
      </c>
    </row>
    <row r="2704">
      <c r="A2704" s="649">
        <v>5668.0</v>
      </c>
      <c r="B2704" s="649">
        <v>0.0</v>
      </c>
      <c r="C2704" s="649">
        <v>6.368</v>
      </c>
      <c r="D2704" s="649">
        <v>1.719</v>
      </c>
      <c r="E2704" s="649">
        <v>39.81</v>
      </c>
      <c r="F2704" s="649">
        <v>14.4</v>
      </c>
      <c r="G2704" s="649">
        <v>1.947</v>
      </c>
      <c r="H2704" s="649">
        <v>2.01</v>
      </c>
      <c r="I2704" s="649">
        <v>10.039</v>
      </c>
      <c r="J2704" s="649">
        <v>18.94</v>
      </c>
      <c r="K2704" s="649">
        <v>-0.998</v>
      </c>
      <c r="L2704" s="649">
        <v>-1.0</v>
      </c>
      <c r="M2704" s="649">
        <v>-1.0</v>
      </c>
      <c r="N2704" s="649">
        <v>-1.0</v>
      </c>
      <c r="O2704" s="649">
        <v>1.0</v>
      </c>
      <c r="P2704" s="649">
        <v>-1.0</v>
      </c>
      <c r="Q2704" s="649">
        <v>-1.0</v>
      </c>
      <c r="R2704" s="649">
        <v>1.0</v>
      </c>
      <c r="S2704" s="649">
        <v>-1.0</v>
      </c>
      <c r="T2704" s="649">
        <v>19.233</v>
      </c>
      <c r="U2704" s="649">
        <v>19.132</v>
      </c>
      <c r="V2704" s="649">
        <v>19.003</v>
      </c>
    </row>
    <row r="2705">
      <c r="A2705" s="649">
        <v>5669.0</v>
      </c>
      <c r="B2705" s="649">
        <v>0.0</v>
      </c>
      <c r="C2705" s="649">
        <v>6.368</v>
      </c>
      <c r="D2705" s="649">
        <v>1.719</v>
      </c>
      <c r="E2705" s="649">
        <v>39.81</v>
      </c>
      <c r="F2705" s="649">
        <v>14.4</v>
      </c>
      <c r="G2705" s="649">
        <v>1.887</v>
      </c>
      <c r="H2705" s="649">
        <v>2.01</v>
      </c>
      <c r="I2705" s="649">
        <v>9.869</v>
      </c>
      <c r="J2705" s="649">
        <v>16.77</v>
      </c>
      <c r="K2705" s="649">
        <v>-0.998</v>
      </c>
      <c r="L2705" s="649">
        <v>-1.0</v>
      </c>
      <c r="M2705" s="649">
        <v>-1.0</v>
      </c>
      <c r="N2705" s="649">
        <v>-1.0</v>
      </c>
      <c r="O2705" s="649">
        <v>1.0</v>
      </c>
      <c r="P2705" s="649">
        <v>-1.0</v>
      </c>
      <c r="Q2705" s="649">
        <v>-1.0</v>
      </c>
      <c r="R2705" s="649">
        <v>1.0</v>
      </c>
      <c r="S2705" s="649">
        <v>-1.0</v>
      </c>
      <c r="T2705" s="649">
        <v>17.059</v>
      </c>
      <c r="U2705" s="649">
        <v>16.971</v>
      </c>
      <c r="V2705" s="649">
        <v>16.961</v>
      </c>
    </row>
    <row r="2706">
      <c r="A2706" s="649">
        <v>5670.0</v>
      </c>
      <c r="B2706" s="649">
        <v>0.0</v>
      </c>
      <c r="C2706" s="649">
        <v>6.368</v>
      </c>
      <c r="D2706" s="649">
        <v>1.719</v>
      </c>
      <c r="E2706" s="649">
        <v>39.81</v>
      </c>
      <c r="F2706" s="649">
        <v>14.4</v>
      </c>
      <c r="G2706" s="649">
        <v>1.956</v>
      </c>
      <c r="H2706" s="649">
        <v>2.01</v>
      </c>
      <c r="I2706" s="649">
        <v>9.864</v>
      </c>
      <c r="J2706" s="649">
        <v>17.242</v>
      </c>
      <c r="K2706" s="649">
        <v>-0.998</v>
      </c>
      <c r="L2706" s="649">
        <v>-1.0</v>
      </c>
      <c r="M2706" s="649">
        <v>-1.0</v>
      </c>
      <c r="N2706" s="649">
        <v>-1.0</v>
      </c>
      <c r="O2706" s="649">
        <v>1.0</v>
      </c>
      <c r="P2706" s="649">
        <v>-1.0</v>
      </c>
      <c r="Q2706" s="649">
        <v>-1.0</v>
      </c>
      <c r="R2706" s="649">
        <v>1.0</v>
      </c>
      <c r="S2706" s="649">
        <v>-1.0</v>
      </c>
      <c r="T2706" s="649">
        <v>17.543</v>
      </c>
      <c r="U2706" s="649">
        <v>17.451</v>
      </c>
      <c r="V2706" s="649">
        <v>17.45</v>
      </c>
    </row>
    <row r="2707">
      <c r="A2707" s="649">
        <v>5671.0</v>
      </c>
      <c r="B2707" s="649">
        <v>0.0</v>
      </c>
      <c r="C2707" s="649">
        <v>6.368</v>
      </c>
      <c r="D2707" s="649">
        <v>1.719</v>
      </c>
      <c r="E2707" s="649">
        <v>39.81</v>
      </c>
      <c r="F2707" s="649">
        <v>14.4</v>
      </c>
      <c r="G2707" s="649">
        <v>1.823</v>
      </c>
      <c r="H2707" s="649">
        <v>2.01</v>
      </c>
      <c r="I2707" s="649">
        <v>10.046</v>
      </c>
      <c r="J2707" s="649">
        <v>17.318</v>
      </c>
      <c r="K2707" s="649">
        <v>-0.998</v>
      </c>
      <c r="L2707" s="649">
        <v>-1.0</v>
      </c>
      <c r="M2707" s="649">
        <v>-1.0</v>
      </c>
      <c r="N2707" s="649">
        <v>-1.0</v>
      </c>
      <c r="O2707" s="649">
        <v>1.0</v>
      </c>
      <c r="P2707" s="649">
        <v>-1.0</v>
      </c>
      <c r="Q2707" s="649">
        <v>-1.0</v>
      </c>
      <c r="R2707" s="649">
        <v>1.0</v>
      </c>
      <c r="S2707" s="649">
        <v>-1.0</v>
      </c>
      <c r="T2707" s="649">
        <v>17.601</v>
      </c>
      <c r="U2707" s="649">
        <v>17.508</v>
      </c>
      <c r="V2707" s="649">
        <v>17.421</v>
      </c>
    </row>
    <row r="2708">
      <c r="A2708" s="649">
        <v>5672.0</v>
      </c>
      <c r="B2708" s="649">
        <v>0.0</v>
      </c>
      <c r="C2708" s="649">
        <v>6.368</v>
      </c>
      <c r="D2708" s="649">
        <v>1.719</v>
      </c>
      <c r="E2708" s="649">
        <v>39.81</v>
      </c>
      <c r="F2708" s="649">
        <v>14.4</v>
      </c>
      <c r="G2708" s="649">
        <v>1.294</v>
      </c>
      <c r="H2708" s="649">
        <v>2.01</v>
      </c>
      <c r="I2708" s="649">
        <v>7.068</v>
      </c>
      <c r="J2708" s="649">
        <v>8.412</v>
      </c>
      <c r="K2708" s="649">
        <v>-0.998</v>
      </c>
      <c r="L2708" s="649">
        <v>-1.0</v>
      </c>
      <c r="M2708" s="649">
        <v>-1.0</v>
      </c>
      <c r="N2708" s="649">
        <v>-1.0</v>
      </c>
      <c r="O2708" s="649">
        <v>1.0</v>
      </c>
      <c r="P2708" s="649">
        <v>-1.0</v>
      </c>
      <c r="Q2708" s="649">
        <v>-1.0</v>
      </c>
      <c r="R2708" s="649">
        <v>1.0</v>
      </c>
      <c r="S2708" s="649">
        <v>-1.0</v>
      </c>
      <c r="T2708" s="649">
        <v>8.574</v>
      </c>
      <c r="U2708" s="649">
        <v>8.528</v>
      </c>
      <c r="V2708" s="649">
        <v>8.516</v>
      </c>
    </row>
    <row r="2709">
      <c r="A2709" s="649">
        <v>5673.0</v>
      </c>
      <c r="B2709" s="649">
        <v>0.0</v>
      </c>
      <c r="C2709" s="649">
        <v>6.368</v>
      </c>
      <c r="D2709" s="649">
        <v>1.719</v>
      </c>
      <c r="E2709" s="649">
        <v>39.81</v>
      </c>
      <c r="F2709" s="649">
        <v>14.4</v>
      </c>
      <c r="G2709" s="649">
        <v>1.986</v>
      </c>
      <c r="H2709" s="649">
        <v>2.01</v>
      </c>
      <c r="I2709" s="649">
        <v>5.015</v>
      </c>
      <c r="J2709" s="649">
        <v>8.322</v>
      </c>
      <c r="K2709" s="649">
        <v>-0.998</v>
      </c>
      <c r="L2709" s="649">
        <v>-1.0</v>
      </c>
      <c r="M2709" s="649">
        <v>-1.0</v>
      </c>
      <c r="N2709" s="649">
        <v>-1.0</v>
      </c>
      <c r="O2709" s="649">
        <v>1.0</v>
      </c>
      <c r="P2709" s="649">
        <v>-1.0</v>
      </c>
      <c r="Q2709" s="649">
        <v>-1.0</v>
      </c>
      <c r="R2709" s="649">
        <v>1.0</v>
      </c>
      <c r="S2709" s="649">
        <v>-1.0</v>
      </c>
      <c r="T2709" s="649">
        <v>8.539</v>
      </c>
      <c r="U2709" s="649">
        <v>8.494</v>
      </c>
      <c r="V2709" s="649">
        <v>8.648</v>
      </c>
    </row>
    <row r="2710">
      <c r="A2710" s="649">
        <v>5674.0</v>
      </c>
      <c r="B2710" s="649">
        <v>0.0</v>
      </c>
      <c r="C2710" s="649">
        <v>6.368</v>
      </c>
      <c r="D2710" s="649">
        <v>1.719</v>
      </c>
      <c r="E2710" s="649">
        <v>39.81</v>
      </c>
      <c r="F2710" s="649">
        <v>14.4</v>
      </c>
      <c r="G2710" s="649">
        <v>1.007</v>
      </c>
      <c r="H2710" s="649">
        <v>2.01</v>
      </c>
      <c r="I2710" s="649">
        <v>9.815</v>
      </c>
      <c r="J2710" s="649">
        <v>8.993</v>
      </c>
      <c r="K2710" s="649">
        <v>-0.998</v>
      </c>
      <c r="L2710" s="649">
        <v>-1.0</v>
      </c>
      <c r="M2710" s="649">
        <v>-1.0</v>
      </c>
      <c r="N2710" s="649">
        <v>-1.0</v>
      </c>
      <c r="O2710" s="649">
        <v>3.0</v>
      </c>
      <c r="P2710" s="649">
        <v>-1.0</v>
      </c>
      <c r="Q2710" s="649">
        <v>-1.0</v>
      </c>
      <c r="R2710" s="649">
        <v>1.0</v>
      </c>
      <c r="S2710" s="649">
        <v>-1.0</v>
      </c>
      <c r="T2710" s="649">
        <v>9.148</v>
      </c>
      <c r="U2710" s="649">
        <v>9.1</v>
      </c>
      <c r="V2710" s="649">
        <v>9.087</v>
      </c>
    </row>
    <row r="2711">
      <c r="A2711" s="649">
        <v>5675.0</v>
      </c>
      <c r="B2711" s="649">
        <v>0.0</v>
      </c>
      <c r="C2711" s="649">
        <v>6.368</v>
      </c>
      <c r="D2711" s="649">
        <v>1.719</v>
      </c>
      <c r="E2711" s="649">
        <v>39.81</v>
      </c>
      <c r="F2711" s="649">
        <v>14.4</v>
      </c>
      <c r="G2711" s="649">
        <v>1.956</v>
      </c>
      <c r="H2711" s="649">
        <v>1.01</v>
      </c>
      <c r="I2711" s="649">
        <v>17.585</v>
      </c>
      <c r="J2711" s="649">
        <v>30.621</v>
      </c>
      <c r="K2711" s="649">
        <v>-0.998</v>
      </c>
      <c r="L2711" s="649">
        <v>-1.0</v>
      </c>
      <c r="M2711" s="649">
        <v>-1.0</v>
      </c>
      <c r="N2711" s="649">
        <v>-1.0</v>
      </c>
      <c r="O2711" s="649">
        <v>1.0</v>
      </c>
      <c r="P2711" s="649">
        <v>-1.0</v>
      </c>
      <c r="Q2711" s="649">
        <v>-1.0</v>
      </c>
      <c r="R2711" s="649">
        <v>1.0</v>
      </c>
      <c r="S2711" s="649">
        <v>-1.0</v>
      </c>
      <c r="T2711" s="649">
        <v>31.056</v>
      </c>
      <c r="U2711" s="649">
        <v>30.91</v>
      </c>
      <c r="V2711" s="649">
        <v>30.834</v>
      </c>
    </row>
    <row r="2712">
      <c r="A2712" s="649">
        <v>5676.0</v>
      </c>
      <c r="B2712" s="649">
        <v>0.0</v>
      </c>
      <c r="C2712" s="649">
        <v>6.368</v>
      </c>
      <c r="D2712" s="649">
        <v>1.719</v>
      </c>
      <c r="E2712" s="649">
        <v>39.81</v>
      </c>
      <c r="F2712" s="649">
        <v>14.4</v>
      </c>
      <c r="G2712" s="649">
        <v>1.823</v>
      </c>
      <c r="H2712" s="649">
        <v>1.01</v>
      </c>
      <c r="I2712" s="649">
        <v>16.95</v>
      </c>
      <c r="J2712" s="649">
        <v>13.074</v>
      </c>
      <c r="K2712" s="649">
        <v>-0.998</v>
      </c>
      <c r="L2712" s="649">
        <v>-1.0</v>
      </c>
      <c r="M2712" s="649">
        <v>-1.0</v>
      </c>
      <c r="N2712" s="649">
        <v>-1.0</v>
      </c>
      <c r="O2712" s="649">
        <v>1.0</v>
      </c>
      <c r="P2712" s="649">
        <v>-1.0</v>
      </c>
      <c r="Q2712" s="649">
        <v>-1.0</v>
      </c>
      <c r="R2712" s="649">
        <v>1.0</v>
      </c>
      <c r="S2712" s="649">
        <v>-1.0</v>
      </c>
      <c r="T2712" s="649">
        <v>13.49</v>
      </c>
      <c r="U2712" s="649">
        <v>13.426</v>
      </c>
      <c r="V2712" s="649">
        <v>14.116</v>
      </c>
    </row>
    <row r="2713">
      <c r="A2713" s="649">
        <v>5677.0</v>
      </c>
      <c r="B2713" s="649">
        <v>0.0</v>
      </c>
      <c r="C2713" s="649">
        <v>6.367</v>
      </c>
      <c r="D2713" s="649">
        <v>1.719</v>
      </c>
      <c r="E2713" s="649">
        <v>39.81</v>
      </c>
      <c r="F2713" s="649">
        <v>14.4</v>
      </c>
      <c r="G2713" s="649">
        <v>1.078</v>
      </c>
      <c r="H2713" s="649">
        <v>1.01</v>
      </c>
      <c r="I2713" s="649">
        <v>17.481</v>
      </c>
      <c r="J2713" s="649">
        <v>17.515</v>
      </c>
      <c r="K2713" s="649">
        <v>-0.998</v>
      </c>
      <c r="L2713" s="649">
        <v>-1.0</v>
      </c>
      <c r="M2713" s="649">
        <v>-1.0</v>
      </c>
      <c r="N2713" s="649">
        <v>-1.0</v>
      </c>
      <c r="O2713" s="649">
        <v>1.0</v>
      </c>
      <c r="P2713" s="649">
        <v>-1.0</v>
      </c>
      <c r="Q2713" s="649">
        <v>-1.0</v>
      </c>
      <c r="R2713" s="649">
        <v>1.0</v>
      </c>
      <c r="S2713" s="649">
        <v>-1.0</v>
      </c>
      <c r="T2713" s="649">
        <v>17.756</v>
      </c>
      <c r="U2713" s="649">
        <v>17.673</v>
      </c>
      <c r="V2713" s="649">
        <v>17.592</v>
      </c>
    </row>
    <row r="2714">
      <c r="A2714" s="649">
        <v>5678.0</v>
      </c>
      <c r="B2714" s="649">
        <v>0.0</v>
      </c>
      <c r="C2714" s="649">
        <v>6.368</v>
      </c>
      <c r="D2714" s="649">
        <v>1.719</v>
      </c>
      <c r="E2714" s="649">
        <v>39.81</v>
      </c>
      <c r="F2714" s="649">
        <v>14.4</v>
      </c>
      <c r="G2714" s="649">
        <v>1.827</v>
      </c>
      <c r="H2714" s="649">
        <v>1.01</v>
      </c>
      <c r="I2714" s="649">
        <v>17.375</v>
      </c>
      <c r="J2714" s="649">
        <v>27.746</v>
      </c>
      <c r="K2714" s="649">
        <v>-0.998</v>
      </c>
      <c r="L2714" s="649">
        <v>-1.0</v>
      </c>
      <c r="M2714" s="649">
        <v>-1.0</v>
      </c>
      <c r="N2714" s="649">
        <v>-1.0</v>
      </c>
      <c r="O2714" s="649">
        <v>1.0</v>
      </c>
      <c r="P2714" s="649">
        <v>-1.0</v>
      </c>
      <c r="Q2714" s="649">
        <v>-1.0</v>
      </c>
      <c r="R2714" s="649">
        <v>1.0</v>
      </c>
      <c r="S2714" s="649">
        <v>-1.0</v>
      </c>
      <c r="T2714" s="649">
        <v>28.156</v>
      </c>
      <c r="U2714" s="649">
        <v>28.023</v>
      </c>
      <c r="V2714" s="649">
        <v>27.977</v>
      </c>
    </row>
    <row r="2715">
      <c r="A2715" s="649">
        <v>5679.0</v>
      </c>
      <c r="B2715" s="649">
        <v>0.0</v>
      </c>
      <c r="C2715" s="649">
        <v>6.368</v>
      </c>
      <c r="D2715" s="649">
        <v>1.719</v>
      </c>
      <c r="E2715" s="649">
        <v>39.81</v>
      </c>
      <c r="F2715" s="649">
        <v>14.4</v>
      </c>
      <c r="G2715" s="649">
        <v>1.833</v>
      </c>
      <c r="H2715" s="649">
        <v>1.01</v>
      </c>
      <c r="I2715" s="649">
        <v>18.082</v>
      </c>
      <c r="J2715" s="649">
        <v>31.853</v>
      </c>
      <c r="K2715" s="649">
        <v>-0.998</v>
      </c>
      <c r="L2715" s="649">
        <v>-1.0</v>
      </c>
      <c r="M2715" s="649">
        <v>-1.0</v>
      </c>
      <c r="N2715" s="649">
        <v>-1.0</v>
      </c>
      <c r="O2715" s="649">
        <v>1.0</v>
      </c>
      <c r="P2715" s="649">
        <v>-1.0</v>
      </c>
      <c r="Q2715" s="649">
        <v>-1.0</v>
      </c>
      <c r="R2715" s="649">
        <v>1.0</v>
      </c>
      <c r="S2715" s="649">
        <v>-1.0</v>
      </c>
      <c r="T2715" s="649">
        <v>32.236</v>
      </c>
      <c r="U2715" s="649">
        <v>32.084</v>
      </c>
      <c r="V2715" s="649">
        <v>31.925</v>
      </c>
    </row>
    <row r="2716">
      <c r="A2716" s="649">
        <v>5680.0</v>
      </c>
      <c r="B2716" s="649">
        <v>0.0</v>
      </c>
      <c r="C2716" s="649">
        <v>6.368</v>
      </c>
      <c r="D2716" s="649">
        <v>1.719</v>
      </c>
      <c r="E2716" s="649">
        <v>39.81</v>
      </c>
      <c r="F2716" s="649">
        <v>14.4</v>
      </c>
      <c r="G2716" s="649">
        <v>1.879</v>
      </c>
      <c r="H2716" s="649">
        <v>1.01</v>
      </c>
      <c r="I2716" s="649">
        <v>17.803</v>
      </c>
      <c r="J2716" s="649">
        <v>31.317</v>
      </c>
      <c r="K2716" s="649">
        <v>-0.998</v>
      </c>
      <c r="L2716" s="649">
        <v>-1.0</v>
      </c>
      <c r="M2716" s="649">
        <v>-1.0</v>
      </c>
      <c r="N2716" s="649">
        <v>-1.0</v>
      </c>
      <c r="O2716" s="649">
        <v>1.0</v>
      </c>
      <c r="P2716" s="649">
        <v>-1.0</v>
      </c>
      <c r="Q2716" s="649">
        <v>-1.0</v>
      </c>
      <c r="R2716" s="649">
        <v>1.0</v>
      </c>
      <c r="S2716" s="649">
        <v>-1.0</v>
      </c>
      <c r="T2716" s="649">
        <v>31.674</v>
      </c>
      <c r="U2716" s="649">
        <v>31.528</v>
      </c>
      <c r="V2716" s="649">
        <v>31.44</v>
      </c>
    </row>
    <row r="2717">
      <c r="A2717" s="649">
        <v>5681.0</v>
      </c>
      <c r="B2717" s="649">
        <v>0.0</v>
      </c>
      <c r="C2717" s="649">
        <v>6.368</v>
      </c>
      <c r="D2717" s="649">
        <v>1.719</v>
      </c>
      <c r="E2717" s="649">
        <v>39.81</v>
      </c>
      <c r="F2717" s="649">
        <v>14.4</v>
      </c>
      <c r="G2717" s="649">
        <v>1.976</v>
      </c>
      <c r="H2717" s="649">
        <v>1.01</v>
      </c>
      <c r="I2717" s="649">
        <v>17.46</v>
      </c>
      <c r="J2717" s="649">
        <v>30.939</v>
      </c>
      <c r="K2717" s="649">
        <v>-0.998</v>
      </c>
      <c r="L2717" s="649">
        <v>-1.0</v>
      </c>
      <c r="M2717" s="649">
        <v>-1.0</v>
      </c>
      <c r="N2717" s="649">
        <v>-1.0</v>
      </c>
      <c r="O2717" s="649">
        <v>1.0</v>
      </c>
      <c r="P2717" s="649">
        <v>-1.0</v>
      </c>
      <c r="Q2717" s="649">
        <v>-1.0</v>
      </c>
      <c r="R2717" s="649">
        <v>1.0</v>
      </c>
      <c r="S2717" s="649">
        <v>-1.0</v>
      </c>
      <c r="T2717" s="649">
        <v>31.314</v>
      </c>
      <c r="U2717" s="649">
        <v>31.169</v>
      </c>
      <c r="V2717" s="649">
        <v>31.149</v>
      </c>
    </row>
    <row r="2718">
      <c r="A2718" s="649">
        <v>5682.0</v>
      </c>
      <c r="B2718" s="649">
        <v>0.0</v>
      </c>
      <c r="C2718" s="649">
        <v>6.368</v>
      </c>
      <c r="D2718" s="649">
        <v>1.719</v>
      </c>
      <c r="E2718" s="649">
        <v>39.81</v>
      </c>
      <c r="F2718" s="649">
        <v>14.4</v>
      </c>
      <c r="G2718" s="649">
        <v>1.887</v>
      </c>
      <c r="H2718" s="649">
        <v>1.01</v>
      </c>
      <c r="I2718" s="649">
        <v>17.695</v>
      </c>
      <c r="J2718" s="649">
        <v>31.372</v>
      </c>
      <c r="K2718" s="649">
        <v>-0.998</v>
      </c>
      <c r="L2718" s="649">
        <v>-1.0</v>
      </c>
      <c r="M2718" s="649">
        <v>-1.0</v>
      </c>
      <c r="N2718" s="649">
        <v>-1.0</v>
      </c>
      <c r="O2718" s="649">
        <v>1.0</v>
      </c>
      <c r="P2718" s="649">
        <v>-1.0</v>
      </c>
      <c r="Q2718" s="649">
        <v>-1.0</v>
      </c>
      <c r="R2718" s="649">
        <v>1.0</v>
      </c>
      <c r="S2718" s="649">
        <v>-1.0</v>
      </c>
      <c r="T2718" s="649">
        <v>31.734</v>
      </c>
      <c r="U2718" s="649">
        <v>31.585</v>
      </c>
      <c r="V2718" s="649">
        <v>31.49</v>
      </c>
    </row>
    <row r="2719">
      <c r="A2719" s="649">
        <v>5683.0</v>
      </c>
      <c r="B2719" s="649">
        <v>0.0</v>
      </c>
      <c r="C2719" s="649">
        <v>6.368</v>
      </c>
      <c r="D2719" s="649">
        <v>1.719</v>
      </c>
      <c r="E2719" s="649">
        <v>39.81</v>
      </c>
      <c r="F2719" s="649">
        <v>14.4</v>
      </c>
      <c r="G2719" s="649">
        <v>1.865</v>
      </c>
      <c r="H2719" s="649">
        <v>1.01</v>
      </c>
      <c r="I2719" s="649">
        <v>17.741</v>
      </c>
      <c r="J2719" s="649">
        <v>31.472</v>
      </c>
      <c r="K2719" s="649">
        <v>-0.998</v>
      </c>
      <c r="L2719" s="649">
        <v>-1.0</v>
      </c>
      <c r="M2719" s="649">
        <v>-1.0</v>
      </c>
      <c r="N2719" s="649">
        <v>-1.0</v>
      </c>
      <c r="O2719" s="649">
        <v>1.0</v>
      </c>
      <c r="P2719" s="649">
        <v>-1.0</v>
      </c>
      <c r="Q2719" s="649">
        <v>-1.0</v>
      </c>
      <c r="R2719" s="649">
        <v>1.0</v>
      </c>
      <c r="S2719" s="649">
        <v>-1.0</v>
      </c>
      <c r="T2719" s="649">
        <v>31.833</v>
      </c>
      <c r="U2719" s="649">
        <v>31.683</v>
      </c>
      <c r="V2719" s="649">
        <v>31.565</v>
      </c>
    </row>
    <row r="2720">
      <c r="A2720" s="649">
        <v>5684.0</v>
      </c>
      <c r="B2720" s="649">
        <v>0.0</v>
      </c>
      <c r="C2720" s="649">
        <v>6.368</v>
      </c>
      <c r="D2720" s="649">
        <v>1.719</v>
      </c>
      <c r="E2720" s="649">
        <v>39.81</v>
      </c>
      <c r="F2720" s="649">
        <v>14.4</v>
      </c>
      <c r="G2720" s="649">
        <v>1.221</v>
      </c>
      <c r="H2720" s="649">
        <v>1.01</v>
      </c>
      <c r="I2720" s="649">
        <v>12.077</v>
      </c>
      <c r="J2720" s="649">
        <v>14.378</v>
      </c>
      <c r="K2720" s="649">
        <v>-0.998</v>
      </c>
      <c r="L2720" s="649">
        <v>-1.0</v>
      </c>
      <c r="M2720" s="649">
        <v>-1.0</v>
      </c>
      <c r="N2720" s="649">
        <v>-1.0</v>
      </c>
      <c r="O2720" s="649">
        <v>1.0</v>
      </c>
      <c r="P2720" s="649">
        <v>-1.0</v>
      </c>
      <c r="Q2720" s="649">
        <v>-1.0</v>
      </c>
      <c r="R2720" s="649">
        <v>1.0</v>
      </c>
      <c r="S2720" s="649">
        <v>-1.0</v>
      </c>
      <c r="T2720" s="649">
        <v>14.563</v>
      </c>
      <c r="U2720" s="649">
        <v>14.489</v>
      </c>
      <c r="V2720" s="649">
        <v>14.412</v>
      </c>
    </row>
    <row r="2721">
      <c r="A2721" s="649">
        <v>5685.0</v>
      </c>
      <c r="B2721" s="649">
        <v>0.0</v>
      </c>
      <c r="C2721" s="649">
        <v>6.368</v>
      </c>
      <c r="D2721" s="649">
        <v>1.719</v>
      </c>
      <c r="E2721" s="649">
        <v>39.81</v>
      </c>
      <c r="F2721" s="649">
        <v>14.4</v>
      </c>
      <c r="G2721" s="649">
        <v>1.824</v>
      </c>
      <c r="H2721" s="649">
        <v>1.01</v>
      </c>
      <c r="I2721" s="649">
        <v>8.878</v>
      </c>
      <c r="J2721" s="649">
        <v>13.292</v>
      </c>
      <c r="K2721" s="649">
        <v>-0.998</v>
      </c>
      <c r="L2721" s="649">
        <v>-1.0</v>
      </c>
      <c r="M2721" s="649">
        <v>-1.0</v>
      </c>
      <c r="N2721" s="649">
        <v>-1.0</v>
      </c>
      <c r="O2721" s="649">
        <v>1.0</v>
      </c>
      <c r="P2721" s="649">
        <v>-1.0</v>
      </c>
      <c r="Q2721" s="649">
        <v>-1.0</v>
      </c>
      <c r="R2721" s="649">
        <v>1.0</v>
      </c>
      <c r="S2721" s="649">
        <v>-1.0</v>
      </c>
      <c r="T2721" s="649">
        <v>13.558</v>
      </c>
      <c r="U2721" s="649">
        <v>13.487</v>
      </c>
      <c r="V2721" s="649">
        <v>13.619</v>
      </c>
    </row>
    <row r="2722">
      <c r="A2722" s="649">
        <v>5686.0</v>
      </c>
      <c r="B2722" s="649">
        <v>0.0</v>
      </c>
      <c r="C2722" s="649">
        <v>6.368</v>
      </c>
      <c r="D2722" s="649">
        <v>1.719</v>
      </c>
      <c r="E2722" s="649">
        <v>39.81</v>
      </c>
      <c r="F2722" s="649">
        <v>14.4</v>
      </c>
      <c r="G2722" s="649">
        <v>0.911</v>
      </c>
      <c r="H2722" s="649">
        <v>1.01</v>
      </c>
      <c r="I2722" s="649">
        <v>17.285</v>
      </c>
      <c r="J2722" s="649">
        <v>14.455</v>
      </c>
      <c r="K2722" s="649">
        <v>-0.998</v>
      </c>
      <c r="L2722" s="649">
        <v>-1.0</v>
      </c>
      <c r="M2722" s="649">
        <v>-1.0</v>
      </c>
      <c r="N2722" s="649">
        <v>-1.0</v>
      </c>
      <c r="O2722" s="649">
        <v>3.0</v>
      </c>
      <c r="P2722" s="649">
        <v>-1.0</v>
      </c>
      <c r="Q2722" s="649">
        <v>-1.0</v>
      </c>
      <c r="R2722" s="649">
        <v>1.0</v>
      </c>
      <c r="S2722" s="649">
        <v>-1.0</v>
      </c>
      <c r="T2722" s="649">
        <v>14.646</v>
      </c>
      <c r="U2722" s="649">
        <v>14.577</v>
      </c>
      <c r="V2722" s="649">
        <v>14.535</v>
      </c>
    </row>
    <row r="2723">
      <c r="A2723" s="649">
        <v>5687.0</v>
      </c>
      <c r="B2723" s="649">
        <v>0.0</v>
      </c>
      <c r="C2723" s="649">
        <v>6.368</v>
      </c>
      <c r="D2723" s="649">
        <v>1.719</v>
      </c>
      <c r="E2723" s="649">
        <v>39.81</v>
      </c>
      <c r="F2723" s="649">
        <v>14.4</v>
      </c>
      <c r="G2723" s="649">
        <v>0.646</v>
      </c>
      <c r="H2723" s="649">
        <v>26.98</v>
      </c>
      <c r="I2723" s="649">
        <v>16.858</v>
      </c>
      <c r="J2723" s="649">
        <v>9.822</v>
      </c>
      <c r="K2723" s="649">
        <v>-0.998</v>
      </c>
      <c r="L2723" s="649">
        <v>-1.0</v>
      </c>
      <c r="M2723" s="649">
        <v>-1.0</v>
      </c>
      <c r="N2723" s="649">
        <v>-1.0</v>
      </c>
      <c r="O2723" s="649">
        <v>1.0</v>
      </c>
      <c r="P2723" s="649">
        <v>-1.0</v>
      </c>
      <c r="Q2723" s="649">
        <v>-1.0</v>
      </c>
      <c r="R2723" s="649">
        <v>1.0</v>
      </c>
      <c r="S2723" s="649">
        <v>-1.0</v>
      </c>
      <c r="T2723" s="649">
        <v>9.958</v>
      </c>
      <c r="U2723" s="649">
        <v>9.911</v>
      </c>
      <c r="V2723" s="649">
        <v>9.888</v>
      </c>
    </row>
    <row r="2724">
      <c r="A2724" s="649">
        <v>5688.0</v>
      </c>
      <c r="B2724" s="649">
        <v>0.0</v>
      </c>
      <c r="C2724" s="649">
        <v>6.368</v>
      </c>
      <c r="D2724" s="649">
        <v>1.719</v>
      </c>
      <c r="E2724" s="649">
        <v>39.81</v>
      </c>
      <c r="F2724" s="649">
        <v>14.4</v>
      </c>
      <c r="G2724" s="649">
        <v>1.918</v>
      </c>
      <c r="H2724" s="649">
        <v>26.98</v>
      </c>
      <c r="I2724" s="649">
        <v>17.374</v>
      </c>
      <c r="J2724" s="649">
        <v>29.295</v>
      </c>
      <c r="K2724" s="649">
        <v>-0.998</v>
      </c>
      <c r="L2724" s="649">
        <v>-1.0</v>
      </c>
      <c r="M2724" s="649">
        <v>-1.0</v>
      </c>
      <c r="N2724" s="649">
        <v>-1.0</v>
      </c>
      <c r="O2724" s="649">
        <v>1.0</v>
      </c>
      <c r="P2724" s="649">
        <v>-1.0</v>
      </c>
      <c r="Q2724" s="649">
        <v>-1.0</v>
      </c>
      <c r="R2724" s="649">
        <v>1.0</v>
      </c>
      <c r="S2724" s="649">
        <v>-1.0</v>
      </c>
      <c r="T2724" s="649">
        <v>29.704</v>
      </c>
      <c r="U2724" s="649">
        <v>29.565</v>
      </c>
      <c r="V2724" s="649">
        <v>29.532</v>
      </c>
    </row>
    <row r="2725">
      <c r="A2725" s="649">
        <v>5689.0</v>
      </c>
      <c r="B2725" s="649">
        <v>0.0</v>
      </c>
      <c r="C2725" s="649">
        <v>6.368</v>
      </c>
      <c r="D2725" s="649">
        <v>1.719</v>
      </c>
      <c r="E2725" s="649">
        <v>39.81</v>
      </c>
      <c r="F2725" s="649">
        <v>14.4</v>
      </c>
      <c r="G2725" s="649">
        <v>1.788</v>
      </c>
      <c r="H2725" s="649">
        <v>26.98</v>
      </c>
      <c r="I2725" s="649">
        <v>17.721</v>
      </c>
      <c r="J2725" s="649">
        <v>30.376</v>
      </c>
      <c r="K2725" s="649">
        <v>-0.998</v>
      </c>
      <c r="L2725" s="649">
        <v>-1.0</v>
      </c>
      <c r="M2725" s="649">
        <v>-1.0</v>
      </c>
      <c r="N2725" s="649">
        <v>-1.0</v>
      </c>
      <c r="O2725" s="649">
        <v>1.0</v>
      </c>
      <c r="P2725" s="649">
        <v>-1.0</v>
      </c>
      <c r="Q2725" s="649">
        <v>-1.0</v>
      </c>
      <c r="R2725" s="649">
        <v>1.0</v>
      </c>
      <c r="S2725" s="649">
        <v>-1.0</v>
      </c>
      <c r="T2725" s="649">
        <v>30.769</v>
      </c>
      <c r="U2725" s="649">
        <v>30.624</v>
      </c>
      <c r="V2725" s="649">
        <v>30.454</v>
      </c>
    </row>
    <row r="2726">
      <c r="A2726" s="649">
        <v>5690.0</v>
      </c>
      <c r="B2726" s="649">
        <v>0.0</v>
      </c>
      <c r="C2726" s="649">
        <v>6.367</v>
      </c>
      <c r="D2726" s="649">
        <v>1.719</v>
      </c>
      <c r="E2726" s="649">
        <v>39.81</v>
      </c>
      <c r="F2726" s="649">
        <v>14.4</v>
      </c>
      <c r="G2726" s="649">
        <v>1.827</v>
      </c>
      <c r="H2726" s="649">
        <v>2.01</v>
      </c>
      <c r="I2726" s="649">
        <v>9.746</v>
      </c>
      <c r="J2726" s="649">
        <v>16.493</v>
      </c>
      <c r="K2726" s="649">
        <v>-0.998</v>
      </c>
      <c r="L2726" s="649">
        <v>-1.0</v>
      </c>
      <c r="M2726" s="649">
        <v>-1.0</v>
      </c>
      <c r="N2726" s="649">
        <v>-1.0</v>
      </c>
      <c r="O2726" s="649">
        <v>1.0</v>
      </c>
      <c r="P2726" s="649">
        <v>-1.0</v>
      </c>
      <c r="Q2726" s="649">
        <v>-1.0</v>
      </c>
      <c r="R2726" s="649">
        <v>1.0</v>
      </c>
      <c r="S2726" s="649">
        <v>-1.0</v>
      </c>
      <c r="T2726" s="649">
        <v>16.764</v>
      </c>
      <c r="U2726" s="649">
        <v>16.677</v>
      </c>
      <c r="V2726" s="649">
        <v>16.634</v>
      </c>
    </row>
    <row r="2727">
      <c r="A2727" s="649">
        <v>5691.0</v>
      </c>
      <c r="B2727" s="649">
        <v>0.0</v>
      </c>
      <c r="C2727" s="649">
        <v>6.368</v>
      </c>
      <c r="D2727" s="649">
        <v>1.719</v>
      </c>
      <c r="E2727" s="649">
        <v>39.81</v>
      </c>
      <c r="F2727" s="649">
        <v>14.4</v>
      </c>
      <c r="G2727" s="649">
        <v>1.816</v>
      </c>
      <c r="H2727" s="649">
        <v>2.01</v>
      </c>
      <c r="I2727" s="649">
        <v>9.927</v>
      </c>
      <c r="J2727" s="649">
        <v>17.372</v>
      </c>
      <c r="K2727" s="649">
        <v>-0.998</v>
      </c>
      <c r="L2727" s="649">
        <v>-1.0</v>
      </c>
      <c r="M2727" s="649">
        <v>-1.0</v>
      </c>
      <c r="N2727" s="649">
        <v>-1.0</v>
      </c>
      <c r="O2727" s="649">
        <v>1.0</v>
      </c>
      <c r="P2727" s="649">
        <v>-1.0</v>
      </c>
      <c r="Q2727" s="649">
        <v>-1.0</v>
      </c>
      <c r="R2727" s="649">
        <v>1.0</v>
      </c>
      <c r="S2727" s="649">
        <v>-1.0</v>
      </c>
      <c r="T2727" s="649">
        <v>17.644</v>
      </c>
      <c r="U2727" s="649">
        <v>17.551</v>
      </c>
      <c r="V2727" s="649">
        <v>17.444</v>
      </c>
    </row>
    <row r="2728">
      <c r="A2728" s="649">
        <v>5692.0</v>
      </c>
      <c r="B2728" s="649">
        <v>0.0</v>
      </c>
      <c r="C2728" s="649">
        <v>6.368</v>
      </c>
      <c r="D2728" s="649">
        <v>1.719</v>
      </c>
      <c r="E2728" s="649">
        <v>39.81</v>
      </c>
      <c r="F2728" s="649">
        <v>14.4</v>
      </c>
      <c r="G2728" s="649">
        <v>1.829</v>
      </c>
      <c r="H2728" s="649">
        <v>2.01</v>
      </c>
      <c r="I2728" s="649">
        <v>9.933</v>
      </c>
      <c r="J2728" s="649">
        <v>16.32</v>
      </c>
      <c r="K2728" s="649">
        <v>-0.998</v>
      </c>
      <c r="L2728" s="649">
        <v>-1.0</v>
      </c>
      <c r="M2728" s="649">
        <v>-1.0</v>
      </c>
      <c r="N2728" s="649">
        <v>-1.0</v>
      </c>
      <c r="O2728" s="649">
        <v>1.0</v>
      </c>
      <c r="P2728" s="649">
        <v>-1.0</v>
      </c>
      <c r="Q2728" s="649">
        <v>-1.0</v>
      </c>
      <c r="R2728" s="649">
        <v>1.0</v>
      </c>
      <c r="S2728" s="649">
        <v>-1.0</v>
      </c>
      <c r="T2728" s="649">
        <v>16.602</v>
      </c>
      <c r="U2728" s="649">
        <v>16.514</v>
      </c>
      <c r="V2728" s="649">
        <v>16.509</v>
      </c>
    </row>
    <row r="2729">
      <c r="A2729" s="649">
        <v>5693.0</v>
      </c>
      <c r="B2729" s="649">
        <v>0.0</v>
      </c>
      <c r="C2729" s="649">
        <v>6.368</v>
      </c>
      <c r="D2729" s="649">
        <v>1.719</v>
      </c>
      <c r="E2729" s="649">
        <v>39.81</v>
      </c>
      <c r="F2729" s="649">
        <v>14.4</v>
      </c>
      <c r="G2729" s="649">
        <v>1.827</v>
      </c>
      <c r="H2729" s="649">
        <v>2.01</v>
      </c>
      <c r="I2729" s="649">
        <v>9.893</v>
      </c>
      <c r="J2729" s="649">
        <v>16.646</v>
      </c>
      <c r="K2729" s="649">
        <v>-0.998</v>
      </c>
      <c r="L2729" s="649">
        <v>-1.0</v>
      </c>
      <c r="M2729" s="649">
        <v>-1.0</v>
      </c>
      <c r="N2729" s="649">
        <v>-1.0</v>
      </c>
      <c r="O2729" s="649">
        <v>1.0</v>
      </c>
      <c r="P2729" s="649">
        <v>-1.0</v>
      </c>
      <c r="Q2729" s="649">
        <v>-1.0</v>
      </c>
      <c r="R2729" s="649">
        <v>1.0</v>
      </c>
      <c r="S2729" s="649">
        <v>-1.0</v>
      </c>
      <c r="T2729" s="649">
        <v>16.927</v>
      </c>
      <c r="U2729" s="649">
        <v>16.838</v>
      </c>
      <c r="V2729" s="649">
        <v>16.796</v>
      </c>
    </row>
    <row r="2730">
      <c r="A2730" s="649">
        <v>5694.0</v>
      </c>
      <c r="B2730" s="649">
        <v>0.0</v>
      </c>
      <c r="C2730" s="649">
        <v>6.368</v>
      </c>
      <c r="D2730" s="649">
        <v>1.719</v>
      </c>
      <c r="E2730" s="649">
        <v>39.81</v>
      </c>
      <c r="F2730" s="649">
        <v>14.4</v>
      </c>
      <c r="G2730" s="649">
        <v>1.904</v>
      </c>
      <c r="H2730" s="649">
        <v>2.01</v>
      </c>
      <c r="I2730" s="649">
        <v>9.714</v>
      </c>
      <c r="J2730" s="649">
        <v>16.76</v>
      </c>
      <c r="K2730" s="649">
        <v>-0.998</v>
      </c>
      <c r="L2730" s="649">
        <v>-1.0</v>
      </c>
      <c r="M2730" s="649">
        <v>-1.0</v>
      </c>
      <c r="N2730" s="649">
        <v>-1.0</v>
      </c>
      <c r="O2730" s="649">
        <v>1.0</v>
      </c>
      <c r="P2730" s="649">
        <v>-1.0</v>
      </c>
      <c r="Q2730" s="649">
        <v>-1.0</v>
      </c>
      <c r="R2730" s="649">
        <v>1.0</v>
      </c>
      <c r="S2730" s="649">
        <v>-1.0</v>
      </c>
      <c r="T2730" s="649">
        <v>17.055</v>
      </c>
      <c r="U2730" s="649">
        <v>16.964</v>
      </c>
      <c r="V2730" s="649">
        <v>16.943</v>
      </c>
    </row>
    <row r="2731">
      <c r="A2731" s="649">
        <v>5695.0</v>
      </c>
      <c r="B2731" s="649">
        <v>0.0</v>
      </c>
      <c r="C2731" s="649">
        <v>6.368</v>
      </c>
      <c r="D2731" s="649">
        <v>1.719</v>
      </c>
      <c r="E2731" s="649">
        <v>39.81</v>
      </c>
      <c r="F2731" s="649">
        <v>14.4</v>
      </c>
      <c r="G2731" s="649">
        <v>1.803</v>
      </c>
      <c r="H2731" s="649">
        <v>2.01</v>
      </c>
      <c r="I2731" s="649">
        <v>9.821</v>
      </c>
      <c r="J2731" s="649">
        <v>16.839</v>
      </c>
      <c r="K2731" s="649">
        <v>-0.998</v>
      </c>
      <c r="L2731" s="649">
        <v>-1.0</v>
      </c>
      <c r="M2731" s="649">
        <v>-1.0</v>
      </c>
      <c r="N2731" s="649">
        <v>-1.0</v>
      </c>
      <c r="O2731" s="649">
        <v>1.0</v>
      </c>
      <c r="P2731" s="649">
        <v>-1.0</v>
      </c>
      <c r="Q2731" s="649">
        <v>-1.0</v>
      </c>
      <c r="R2731" s="649">
        <v>1.0</v>
      </c>
      <c r="S2731" s="649">
        <v>-1.0</v>
      </c>
      <c r="T2731" s="649">
        <v>17.102</v>
      </c>
      <c r="U2731" s="649">
        <v>17.01</v>
      </c>
      <c r="V2731" s="649">
        <v>16.93</v>
      </c>
    </row>
    <row r="2732">
      <c r="A2732" s="649">
        <v>5696.0</v>
      </c>
      <c r="B2732" s="649">
        <v>0.0</v>
      </c>
      <c r="C2732" s="649">
        <v>6.368</v>
      </c>
      <c r="D2732" s="649">
        <v>1.719</v>
      </c>
      <c r="E2732" s="649">
        <v>39.81</v>
      </c>
      <c r="F2732" s="649">
        <v>14.4</v>
      </c>
      <c r="G2732" s="649">
        <v>1.81</v>
      </c>
      <c r="H2732" s="649">
        <v>2.01</v>
      </c>
      <c r="I2732" s="649">
        <v>9.868</v>
      </c>
      <c r="J2732" s="649">
        <v>16.235</v>
      </c>
      <c r="K2732" s="649">
        <v>-0.998</v>
      </c>
      <c r="L2732" s="649">
        <v>-1.0</v>
      </c>
      <c r="M2732" s="649">
        <v>-1.0</v>
      </c>
      <c r="N2732" s="649">
        <v>-1.0</v>
      </c>
      <c r="O2732" s="649">
        <v>1.0</v>
      </c>
      <c r="P2732" s="649">
        <v>-1.0</v>
      </c>
      <c r="Q2732" s="649">
        <v>-1.0</v>
      </c>
      <c r="R2732" s="649">
        <v>1.0</v>
      </c>
      <c r="S2732" s="649">
        <v>-1.0</v>
      </c>
      <c r="T2732" s="649">
        <v>16.513</v>
      </c>
      <c r="U2732" s="649">
        <v>16.424</v>
      </c>
      <c r="V2732" s="649">
        <v>16.403</v>
      </c>
    </row>
    <row r="2733">
      <c r="A2733" s="649">
        <v>5697.0</v>
      </c>
      <c r="B2733" s="649">
        <v>0.0</v>
      </c>
      <c r="C2733" s="649">
        <v>6.368</v>
      </c>
      <c r="D2733" s="649">
        <v>1.719</v>
      </c>
      <c r="E2733" s="649">
        <v>39.81</v>
      </c>
      <c r="F2733" s="649">
        <v>14.4</v>
      </c>
      <c r="G2733" s="649">
        <v>1.814</v>
      </c>
      <c r="H2733" s="649">
        <v>2.01</v>
      </c>
      <c r="I2733" s="649">
        <v>10.076</v>
      </c>
      <c r="J2733" s="649">
        <v>17.896</v>
      </c>
      <c r="K2733" s="649">
        <v>-0.998</v>
      </c>
      <c r="L2733" s="649">
        <v>-1.0</v>
      </c>
      <c r="M2733" s="649">
        <v>-1.0</v>
      </c>
      <c r="N2733" s="649">
        <v>-1.0</v>
      </c>
      <c r="O2733" s="649">
        <v>1.0</v>
      </c>
      <c r="P2733" s="649">
        <v>-1.0</v>
      </c>
      <c r="Q2733" s="649">
        <v>-1.0</v>
      </c>
      <c r="R2733" s="649">
        <v>1.0</v>
      </c>
      <c r="S2733" s="649">
        <v>-1.0</v>
      </c>
      <c r="T2733" s="649">
        <v>18.164</v>
      </c>
      <c r="U2733" s="649">
        <v>18.068</v>
      </c>
      <c r="V2733" s="649">
        <v>17.935</v>
      </c>
    </row>
    <row r="2734">
      <c r="A2734" s="649">
        <v>5698.0</v>
      </c>
      <c r="B2734" s="649">
        <v>0.0</v>
      </c>
      <c r="C2734" s="649">
        <v>6.368</v>
      </c>
      <c r="D2734" s="649">
        <v>1.719</v>
      </c>
      <c r="E2734" s="649">
        <v>39.81</v>
      </c>
      <c r="F2734" s="649">
        <v>14.4</v>
      </c>
      <c r="G2734" s="649">
        <v>1.781</v>
      </c>
      <c r="H2734" s="649">
        <v>2.01</v>
      </c>
      <c r="I2734" s="649">
        <v>9.693</v>
      </c>
      <c r="J2734" s="649">
        <v>15.222</v>
      </c>
      <c r="K2734" s="649">
        <v>-0.998</v>
      </c>
      <c r="L2734" s="649">
        <v>-1.0</v>
      </c>
      <c r="M2734" s="649">
        <v>-1.0</v>
      </c>
      <c r="N2734" s="649">
        <v>-1.0</v>
      </c>
      <c r="O2734" s="649">
        <v>1.0</v>
      </c>
      <c r="P2734" s="649">
        <v>-1.0</v>
      </c>
      <c r="Q2734" s="649">
        <v>-1.0</v>
      </c>
      <c r="R2734" s="649">
        <v>1.0</v>
      </c>
      <c r="S2734" s="649">
        <v>-1.0</v>
      </c>
      <c r="T2734" s="649">
        <v>15.504</v>
      </c>
      <c r="U2734" s="649">
        <v>15.423</v>
      </c>
      <c r="V2734" s="649">
        <v>15.439</v>
      </c>
    </row>
    <row r="2735">
      <c r="A2735" s="649">
        <v>5699.0</v>
      </c>
      <c r="B2735" s="649">
        <v>0.0</v>
      </c>
      <c r="C2735" s="649">
        <v>6.368</v>
      </c>
      <c r="D2735" s="649">
        <v>1.719</v>
      </c>
      <c r="E2735" s="649">
        <v>39.81</v>
      </c>
      <c r="F2735" s="649">
        <v>14.4</v>
      </c>
      <c r="G2735" s="649">
        <v>1.76</v>
      </c>
      <c r="H2735" s="649">
        <v>2.01</v>
      </c>
      <c r="I2735" s="649">
        <v>9.808</v>
      </c>
      <c r="J2735" s="649">
        <v>15.744</v>
      </c>
      <c r="K2735" s="649">
        <v>-0.998</v>
      </c>
      <c r="L2735" s="649">
        <v>-1.0</v>
      </c>
      <c r="M2735" s="649">
        <v>-1.0</v>
      </c>
      <c r="N2735" s="649">
        <v>-1.0</v>
      </c>
      <c r="O2735" s="649">
        <v>1.0</v>
      </c>
      <c r="P2735" s="649">
        <v>-1.0</v>
      </c>
      <c r="Q2735" s="649">
        <v>-1.0</v>
      </c>
      <c r="R2735" s="649">
        <v>1.0</v>
      </c>
      <c r="S2735" s="649">
        <v>-1.0</v>
      </c>
      <c r="T2735" s="649">
        <v>16.029</v>
      </c>
      <c r="U2735" s="649">
        <v>15.944</v>
      </c>
      <c r="V2735" s="649">
        <v>15.908</v>
      </c>
    </row>
    <row r="2736">
      <c r="A2736" s="649">
        <v>5700.0</v>
      </c>
      <c r="B2736" s="649">
        <v>0.0</v>
      </c>
      <c r="C2736" s="649">
        <v>6.368</v>
      </c>
      <c r="D2736" s="649">
        <v>1.719</v>
      </c>
      <c r="E2736" s="649">
        <v>39.81</v>
      </c>
      <c r="F2736" s="649">
        <v>14.4</v>
      </c>
      <c r="G2736" s="649">
        <v>1.795</v>
      </c>
      <c r="H2736" s="649">
        <v>2.01</v>
      </c>
      <c r="I2736" s="649">
        <v>9.772</v>
      </c>
      <c r="J2736" s="649">
        <v>16.199</v>
      </c>
      <c r="K2736" s="649">
        <v>-0.998</v>
      </c>
      <c r="L2736" s="649">
        <v>-1.0</v>
      </c>
      <c r="M2736" s="649">
        <v>-1.0</v>
      </c>
      <c r="N2736" s="649">
        <v>-1.0</v>
      </c>
      <c r="O2736" s="649">
        <v>1.0</v>
      </c>
      <c r="P2736" s="649">
        <v>-1.0</v>
      </c>
      <c r="Q2736" s="649">
        <v>-1.0</v>
      </c>
      <c r="R2736" s="649">
        <v>1.0</v>
      </c>
      <c r="S2736" s="649">
        <v>-1.0</v>
      </c>
      <c r="T2736" s="649">
        <v>16.479</v>
      </c>
      <c r="U2736" s="649">
        <v>16.392</v>
      </c>
      <c r="V2736" s="649">
        <v>16.344</v>
      </c>
    </row>
    <row r="2737">
      <c r="A2737" s="649">
        <v>5701.0</v>
      </c>
      <c r="B2737" s="649">
        <v>0.0</v>
      </c>
      <c r="C2737" s="649">
        <v>6.368</v>
      </c>
      <c r="D2737" s="649">
        <v>1.719</v>
      </c>
      <c r="E2737" s="649">
        <v>39.81</v>
      </c>
      <c r="F2737" s="649">
        <v>14.4</v>
      </c>
      <c r="G2737" s="649">
        <v>1.825</v>
      </c>
      <c r="H2737" s="649">
        <v>2.01</v>
      </c>
      <c r="I2737" s="649">
        <v>9.753</v>
      </c>
      <c r="J2737" s="649">
        <v>15.424</v>
      </c>
      <c r="K2737" s="649">
        <v>-0.998</v>
      </c>
      <c r="L2737" s="649">
        <v>-1.0</v>
      </c>
      <c r="M2737" s="649">
        <v>-1.0</v>
      </c>
      <c r="N2737" s="649">
        <v>-1.0</v>
      </c>
      <c r="O2737" s="649">
        <v>1.0</v>
      </c>
      <c r="P2737" s="649">
        <v>-1.0</v>
      </c>
      <c r="Q2737" s="649">
        <v>-1.0</v>
      </c>
      <c r="R2737" s="649">
        <v>1.0</v>
      </c>
      <c r="S2737" s="649">
        <v>-1.0</v>
      </c>
      <c r="T2737" s="649">
        <v>15.711</v>
      </c>
      <c r="U2737" s="649">
        <v>15.629</v>
      </c>
      <c r="V2737" s="649">
        <v>15.67</v>
      </c>
    </row>
    <row r="2738">
      <c r="A2738" s="649">
        <v>5702.0</v>
      </c>
      <c r="B2738" s="649">
        <v>0.0</v>
      </c>
      <c r="C2738" s="649">
        <v>6.368</v>
      </c>
      <c r="D2738" s="649">
        <v>1.719</v>
      </c>
      <c r="E2738" s="649">
        <v>39.81</v>
      </c>
      <c r="F2738" s="649">
        <v>14.4</v>
      </c>
      <c r="G2738" s="649">
        <v>1.531</v>
      </c>
      <c r="H2738" s="649">
        <v>2.01</v>
      </c>
      <c r="I2738" s="649">
        <v>9.783</v>
      </c>
      <c r="J2738" s="649">
        <v>4.518</v>
      </c>
      <c r="K2738" s="649">
        <v>-0.998</v>
      </c>
      <c r="L2738" s="649">
        <v>-1.0</v>
      </c>
      <c r="M2738" s="649">
        <v>-1.0</v>
      </c>
      <c r="N2738" s="649">
        <v>-1.0</v>
      </c>
      <c r="O2738" s="649">
        <v>1.0</v>
      </c>
      <c r="P2738" s="649">
        <v>-1.0</v>
      </c>
      <c r="Q2738" s="649">
        <v>-1.0</v>
      </c>
      <c r="R2738" s="649">
        <v>1.0</v>
      </c>
      <c r="S2738" s="649">
        <v>-1.0</v>
      </c>
      <c r="T2738" s="649">
        <v>4.841</v>
      </c>
      <c r="U2738" s="649">
        <v>4.815</v>
      </c>
      <c r="V2738" s="649">
        <v>5.573</v>
      </c>
    </row>
    <row r="2739">
      <c r="A2739" s="649">
        <v>5703.0</v>
      </c>
      <c r="B2739" s="649">
        <v>0.0</v>
      </c>
      <c r="C2739" s="649">
        <v>6.368</v>
      </c>
      <c r="D2739" s="649">
        <v>1.719</v>
      </c>
      <c r="E2739" s="649">
        <v>39.81</v>
      </c>
      <c r="F2739" s="649">
        <v>14.4</v>
      </c>
      <c r="G2739" s="649">
        <v>1.824</v>
      </c>
      <c r="H2739" s="649">
        <v>2.01</v>
      </c>
      <c r="I2739" s="649">
        <v>10.022</v>
      </c>
      <c r="J2739" s="649">
        <v>17.653</v>
      </c>
      <c r="K2739" s="649">
        <v>-0.998</v>
      </c>
      <c r="L2739" s="649">
        <v>-1.0</v>
      </c>
      <c r="M2739" s="649">
        <v>-1.0</v>
      </c>
      <c r="N2739" s="649">
        <v>-1.0</v>
      </c>
      <c r="O2739" s="649">
        <v>1.0</v>
      </c>
      <c r="P2739" s="649">
        <v>-1.0</v>
      </c>
      <c r="Q2739" s="649">
        <v>-1.0</v>
      </c>
      <c r="R2739" s="649">
        <v>1.0</v>
      </c>
      <c r="S2739" s="649">
        <v>-1.0</v>
      </c>
      <c r="T2739" s="649">
        <v>17.93</v>
      </c>
      <c r="U2739" s="649">
        <v>17.838</v>
      </c>
      <c r="V2739" s="649">
        <v>17.719</v>
      </c>
    </row>
    <row r="2740">
      <c r="A2740" s="649">
        <v>5704.0</v>
      </c>
      <c r="B2740" s="649">
        <v>0.0</v>
      </c>
      <c r="C2740" s="649">
        <v>6.368</v>
      </c>
      <c r="D2740" s="649">
        <v>1.719</v>
      </c>
      <c r="E2740" s="649">
        <v>39.81</v>
      </c>
      <c r="F2740" s="649">
        <v>14.4</v>
      </c>
      <c r="G2740" s="649">
        <v>1.825</v>
      </c>
      <c r="H2740" s="649">
        <v>2.01</v>
      </c>
      <c r="I2740" s="649">
        <v>9.788</v>
      </c>
      <c r="J2740" s="649">
        <v>16.396</v>
      </c>
      <c r="K2740" s="649">
        <v>-0.998</v>
      </c>
      <c r="L2740" s="649">
        <v>-1.0</v>
      </c>
      <c r="M2740" s="649">
        <v>-1.0</v>
      </c>
      <c r="N2740" s="649">
        <v>-1.0</v>
      </c>
      <c r="O2740" s="649">
        <v>1.0</v>
      </c>
      <c r="P2740" s="649">
        <v>-1.0</v>
      </c>
      <c r="Q2740" s="649">
        <v>-1.0</v>
      </c>
      <c r="R2740" s="649">
        <v>1.0</v>
      </c>
      <c r="S2740" s="649">
        <v>-1.0</v>
      </c>
      <c r="T2740" s="649">
        <v>16.677</v>
      </c>
      <c r="U2740" s="649">
        <v>16.591</v>
      </c>
      <c r="V2740" s="649">
        <v>16.551</v>
      </c>
    </row>
    <row r="2741">
      <c r="A2741" s="649">
        <v>5705.0</v>
      </c>
      <c r="B2741" s="649">
        <v>0.0</v>
      </c>
      <c r="C2741" s="649">
        <v>6.368</v>
      </c>
      <c r="D2741" s="649">
        <v>1.719</v>
      </c>
      <c r="E2741" s="649">
        <v>39.81</v>
      </c>
      <c r="F2741" s="649">
        <v>14.4</v>
      </c>
      <c r="G2741" s="649">
        <v>1.818</v>
      </c>
      <c r="H2741" s="649">
        <v>2.01</v>
      </c>
      <c r="I2741" s="649">
        <v>10.07</v>
      </c>
      <c r="J2741" s="649">
        <v>17.66</v>
      </c>
      <c r="K2741" s="649">
        <v>-0.998</v>
      </c>
      <c r="L2741" s="649">
        <v>-1.0</v>
      </c>
      <c r="M2741" s="649">
        <v>-1.0</v>
      </c>
      <c r="N2741" s="649">
        <v>-1.0</v>
      </c>
      <c r="O2741" s="649">
        <v>1.0</v>
      </c>
      <c r="P2741" s="649">
        <v>-1.0</v>
      </c>
      <c r="Q2741" s="649">
        <v>-1.0</v>
      </c>
      <c r="R2741" s="649">
        <v>1.0</v>
      </c>
      <c r="S2741" s="649">
        <v>-1.0</v>
      </c>
      <c r="T2741" s="649">
        <v>17.94</v>
      </c>
      <c r="U2741" s="649">
        <v>17.847</v>
      </c>
      <c r="V2741" s="649">
        <v>17.729</v>
      </c>
    </row>
    <row r="2742">
      <c r="A2742" s="649">
        <v>5706.0</v>
      </c>
      <c r="B2742" s="649">
        <v>0.0</v>
      </c>
      <c r="C2742" s="649">
        <v>6.368</v>
      </c>
      <c r="D2742" s="649">
        <v>1.719</v>
      </c>
      <c r="E2742" s="649">
        <v>39.81</v>
      </c>
      <c r="F2742" s="649">
        <v>14.4</v>
      </c>
      <c r="G2742" s="649">
        <v>1.216</v>
      </c>
      <c r="H2742" s="649">
        <v>2.01</v>
      </c>
      <c r="I2742" s="649">
        <v>7.062</v>
      </c>
      <c r="J2742" s="649">
        <v>8.136</v>
      </c>
      <c r="K2742" s="649">
        <v>-0.998</v>
      </c>
      <c r="L2742" s="649">
        <v>-1.0</v>
      </c>
      <c r="M2742" s="649">
        <v>-1.0</v>
      </c>
      <c r="N2742" s="649">
        <v>-1.0</v>
      </c>
      <c r="O2742" s="649">
        <v>1.0</v>
      </c>
      <c r="P2742" s="649">
        <v>-1.0</v>
      </c>
      <c r="Q2742" s="649">
        <v>-1.0</v>
      </c>
      <c r="R2742" s="649">
        <v>1.0</v>
      </c>
      <c r="S2742" s="649">
        <v>-1.0</v>
      </c>
      <c r="T2742" s="649">
        <v>8.287</v>
      </c>
      <c r="U2742" s="649">
        <v>8.242</v>
      </c>
      <c r="V2742" s="649">
        <v>8.202</v>
      </c>
    </row>
    <row r="2743">
      <c r="A2743" s="649">
        <v>5707.0</v>
      </c>
      <c r="B2743" s="649">
        <v>0.0</v>
      </c>
      <c r="C2743" s="649">
        <v>6.367</v>
      </c>
      <c r="D2743" s="649">
        <v>1.719</v>
      </c>
      <c r="E2743" s="649">
        <v>39.81</v>
      </c>
      <c r="F2743" s="649">
        <v>14.4</v>
      </c>
      <c r="G2743" s="649">
        <v>1.819</v>
      </c>
      <c r="H2743" s="649">
        <v>2.01</v>
      </c>
      <c r="I2743" s="649">
        <v>5.078</v>
      </c>
      <c r="J2743" s="649">
        <v>8.184</v>
      </c>
      <c r="K2743" s="649">
        <v>-0.998</v>
      </c>
      <c r="L2743" s="649">
        <v>-1.0</v>
      </c>
      <c r="M2743" s="649">
        <v>-1.0</v>
      </c>
      <c r="N2743" s="649">
        <v>-1.0</v>
      </c>
      <c r="O2743" s="649">
        <v>1.0</v>
      </c>
      <c r="P2743" s="649">
        <v>-1.0</v>
      </c>
      <c r="Q2743" s="649">
        <v>-1.0</v>
      </c>
      <c r="R2743" s="649">
        <v>1.0</v>
      </c>
      <c r="S2743" s="649">
        <v>-1.0</v>
      </c>
      <c r="T2743" s="649">
        <v>8.366</v>
      </c>
      <c r="U2743" s="649">
        <v>8.321</v>
      </c>
      <c r="V2743" s="649">
        <v>8.392</v>
      </c>
    </row>
    <row r="2744">
      <c r="A2744" s="649">
        <v>5708.0</v>
      </c>
      <c r="B2744" s="649">
        <v>0.0</v>
      </c>
      <c r="C2744" s="649">
        <v>6.368</v>
      </c>
      <c r="D2744" s="649">
        <v>1.719</v>
      </c>
      <c r="E2744" s="649">
        <v>39.81</v>
      </c>
      <c r="F2744" s="649">
        <v>14.4</v>
      </c>
      <c r="G2744" s="649">
        <v>0.926</v>
      </c>
      <c r="H2744" s="649">
        <v>2.01</v>
      </c>
      <c r="I2744" s="649">
        <v>9.706</v>
      </c>
      <c r="J2744" s="649">
        <v>7.848</v>
      </c>
      <c r="K2744" s="649">
        <v>-0.998</v>
      </c>
      <c r="L2744" s="649">
        <v>-1.0</v>
      </c>
      <c r="M2744" s="649">
        <v>-1.0</v>
      </c>
      <c r="N2744" s="649">
        <v>-1.0</v>
      </c>
      <c r="O2744" s="649">
        <v>1.0</v>
      </c>
      <c r="P2744" s="649">
        <v>-1.0</v>
      </c>
      <c r="Q2744" s="649">
        <v>-1.0</v>
      </c>
      <c r="R2744" s="649">
        <v>1.0</v>
      </c>
      <c r="S2744" s="649">
        <v>-1.0</v>
      </c>
      <c r="T2744" s="649">
        <v>7.994</v>
      </c>
      <c r="U2744" s="649">
        <v>7.952</v>
      </c>
      <c r="V2744" s="649">
        <v>7.97</v>
      </c>
    </row>
    <row r="2745">
      <c r="A2745" s="649">
        <v>5709.0</v>
      </c>
      <c r="B2745" s="649">
        <v>0.0</v>
      </c>
      <c r="C2745" s="649">
        <v>6.368</v>
      </c>
      <c r="D2745" s="649">
        <v>1.719</v>
      </c>
      <c r="E2745" s="649">
        <v>39.81</v>
      </c>
      <c r="F2745" s="649">
        <v>14.4</v>
      </c>
      <c r="G2745" s="649">
        <v>1.828</v>
      </c>
      <c r="H2745" s="649">
        <v>1.01</v>
      </c>
      <c r="I2745" s="649">
        <v>17.372</v>
      </c>
      <c r="J2745" s="649">
        <v>28.165</v>
      </c>
      <c r="K2745" s="649">
        <v>-0.998</v>
      </c>
      <c r="L2745" s="649">
        <v>-1.0</v>
      </c>
      <c r="M2745" s="649">
        <v>-1.0</v>
      </c>
      <c r="N2745" s="649">
        <v>-1.0</v>
      </c>
      <c r="O2745" s="649">
        <v>1.0</v>
      </c>
      <c r="P2745" s="649">
        <v>-1.0</v>
      </c>
      <c r="Q2745" s="649">
        <v>-1.0</v>
      </c>
      <c r="R2745" s="649">
        <v>1.0</v>
      </c>
      <c r="S2745" s="649">
        <v>-1.0</v>
      </c>
      <c r="T2745" s="649">
        <v>28.578</v>
      </c>
      <c r="U2745" s="649">
        <v>28.442</v>
      </c>
      <c r="V2745" s="649">
        <v>28.382</v>
      </c>
    </row>
    <row r="2746">
      <c r="A2746" s="649">
        <v>5710.0</v>
      </c>
      <c r="B2746" s="649">
        <v>0.0</v>
      </c>
      <c r="C2746" s="649">
        <v>6.368</v>
      </c>
      <c r="D2746" s="649">
        <v>1.719</v>
      </c>
      <c r="E2746" s="649">
        <v>39.81</v>
      </c>
      <c r="F2746" s="649">
        <v>14.4</v>
      </c>
      <c r="G2746" s="649">
        <v>1.933</v>
      </c>
      <c r="H2746" s="649">
        <v>1.01</v>
      </c>
      <c r="I2746" s="649">
        <v>17.443</v>
      </c>
      <c r="J2746" s="649">
        <v>31.428</v>
      </c>
      <c r="K2746" s="649">
        <v>-0.998</v>
      </c>
      <c r="L2746" s="649">
        <v>-1.0</v>
      </c>
      <c r="M2746" s="649">
        <v>-1.0</v>
      </c>
      <c r="N2746" s="649">
        <v>-1.0</v>
      </c>
      <c r="O2746" s="649">
        <v>1.0</v>
      </c>
      <c r="P2746" s="649">
        <v>-1.0</v>
      </c>
      <c r="Q2746" s="649">
        <v>-1.0</v>
      </c>
      <c r="R2746" s="649">
        <v>1.0</v>
      </c>
      <c r="S2746" s="649">
        <v>-1.0</v>
      </c>
      <c r="T2746" s="649">
        <v>31.855</v>
      </c>
      <c r="U2746" s="649">
        <v>31.706</v>
      </c>
      <c r="V2746" s="649">
        <v>31.567</v>
      </c>
    </row>
    <row r="2747">
      <c r="A2747" s="649">
        <v>5711.0</v>
      </c>
      <c r="B2747" s="649">
        <v>0.0</v>
      </c>
      <c r="C2747" s="649">
        <v>6.368</v>
      </c>
      <c r="D2747" s="649">
        <v>1.719</v>
      </c>
      <c r="E2747" s="649">
        <v>39.81</v>
      </c>
      <c r="F2747" s="649">
        <v>14.4</v>
      </c>
      <c r="G2747" s="649">
        <v>1.802</v>
      </c>
      <c r="H2747" s="649">
        <v>1.01</v>
      </c>
      <c r="I2747" s="649">
        <v>17.471</v>
      </c>
      <c r="J2747" s="649">
        <v>29.067</v>
      </c>
      <c r="K2747" s="649">
        <v>-0.998</v>
      </c>
      <c r="L2747" s="649">
        <v>-1.0</v>
      </c>
      <c r="M2747" s="649">
        <v>-1.0</v>
      </c>
      <c r="N2747" s="649">
        <v>-1.0</v>
      </c>
      <c r="O2747" s="649">
        <v>1.0</v>
      </c>
      <c r="P2747" s="649">
        <v>-1.0</v>
      </c>
      <c r="Q2747" s="649">
        <v>-1.0</v>
      </c>
      <c r="R2747" s="649">
        <v>1.0</v>
      </c>
      <c r="S2747" s="649">
        <v>-1.0</v>
      </c>
      <c r="T2747" s="649">
        <v>29.46</v>
      </c>
      <c r="U2747" s="649">
        <v>29.324</v>
      </c>
      <c r="V2747" s="649">
        <v>29.211</v>
      </c>
    </row>
    <row r="2748">
      <c r="A2748" s="649">
        <v>5712.0</v>
      </c>
      <c r="B2748" s="649">
        <v>0.0</v>
      </c>
      <c r="C2748" s="649">
        <v>6.368</v>
      </c>
      <c r="D2748" s="649">
        <v>1.719</v>
      </c>
      <c r="E2748" s="649">
        <v>39.81</v>
      </c>
      <c r="F2748" s="649">
        <v>14.4</v>
      </c>
      <c r="G2748" s="649">
        <v>1.866</v>
      </c>
      <c r="H2748" s="649">
        <v>1.01</v>
      </c>
      <c r="I2748" s="649">
        <v>17.791</v>
      </c>
      <c r="J2748" s="649">
        <v>31.913</v>
      </c>
      <c r="K2748" s="649">
        <v>-0.998</v>
      </c>
      <c r="L2748" s="649">
        <v>-1.0</v>
      </c>
      <c r="M2748" s="649">
        <v>-1.0</v>
      </c>
      <c r="N2748" s="649">
        <v>-1.0</v>
      </c>
      <c r="O2748" s="649">
        <v>1.0</v>
      </c>
      <c r="P2748" s="649">
        <v>-1.0</v>
      </c>
      <c r="Q2748" s="649">
        <v>-1.0</v>
      </c>
      <c r="R2748" s="649">
        <v>1.0</v>
      </c>
      <c r="S2748" s="649">
        <v>-1.0</v>
      </c>
      <c r="T2748" s="649">
        <v>32.333</v>
      </c>
      <c r="U2748" s="649">
        <v>32.184</v>
      </c>
      <c r="V2748" s="649">
        <v>31.991</v>
      </c>
    </row>
    <row r="2749">
      <c r="A2749" s="649">
        <v>5713.0</v>
      </c>
      <c r="B2749" s="649">
        <v>0.0</v>
      </c>
      <c r="C2749" s="649">
        <v>6.368</v>
      </c>
      <c r="D2749" s="649">
        <v>1.719</v>
      </c>
      <c r="E2749" s="649">
        <v>39.81</v>
      </c>
      <c r="F2749" s="649">
        <v>14.4</v>
      </c>
      <c r="G2749" s="649">
        <v>1.973</v>
      </c>
      <c r="H2749" s="649">
        <v>1.01</v>
      </c>
      <c r="I2749" s="649">
        <v>17.763</v>
      </c>
      <c r="J2749" s="649">
        <v>30.232</v>
      </c>
      <c r="K2749" s="649">
        <v>-0.998</v>
      </c>
      <c r="L2749" s="649">
        <v>-1.0</v>
      </c>
      <c r="M2749" s="649">
        <v>-1.0</v>
      </c>
      <c r="N2749" s="649">
        <v>-1.0</v>
      </c>
      <c r="O2749" s="649">
        <v>1.0</v>
      </c>
      <c r="P2749" s="649">
        <v>-1.0</v>
      </c>
      <c r="Q2749" s="649">
        <v>-1.0</v>
      </c>
      <c r="R2749" s="649">
        <v>1.0</v>
      </c>
      <c r="S2749" s="649">
        <v>-1.0</v>
      </c>
      <c r="T2749" s="649">
        <v>30.675</v>
      </c>
      <c r="U2749" s="649">
        <v>30.532</v>
      </c>
      <c r="V2749" s="649">
        <v>30.504</v>
      </c>
    </row>
    <row r="2750">
      <c r="A2750" s="649">
        <v>5714.0</v>
      </c>
      <c r="B2750" s="649">
        <v>0.0</v>
      </c>
      <c r="C2750" s="649">
        <v>6.368</v>
      </c>
      <c r="D2750" s="649">
        <v>1.719</v>
      </c>
      <c r="E2750" s="649">
        <v>39.81</v>
      </c>
      <c r="F2750" s="649">
        <v>14.4</v>
      </c>
      <c r="G2750" s="649">
        <v>2.211</v>
      </c>
      <c r="H2750" s="649">
        <v>1.01</v>
      </c>
      <c r="I2750" s="649">
        <v>16.947</v>
      </c>
      <c r="J2750" s="649">
        <v>31.122</v>
      </c>
      <c r="K2750" s="649">
        <v>-0.998</v>
      </c>
      <c r="L2750" s="649">
        <v>-1.0</v>
      </c>
      <c r="M2750" s="649">
        <v>-1.0</v>
      </c>
      <c r="N2750" s="649">
        <v>-1.0</v>
      </c>
      <c r="O2750" s="649">
        <v>1.0</v>
      </c>
      <c r="P2750" s="649">
        <v>-1.0</v>
      </c>
      <c r="Q2750" s="649">
        <v>-1.0</v>
      </c>
      <c r="R2750" s="649">
        <v>1.0</v>
      </c>
      <c r="S2750" s="649">
        <v>-1.0</v>
      </c>
      <c r="T2750" s="649">
        <v>31.613</v>
      </c>
      <c r="U2750" s="649">
        <v>31.46</v>
      </c>
      <c r="V2750" s="649">
        <v>31.507</v>
      </c>
    </row>
    <row r="2751">
      <c r="A2751" s="649">
        <v>5715.0</v>
      </c>
      <c r="B2751" s="649">
        <v>0.0</v>
      </c>
      <c r="C2751" s="649">
        <v>6.368</v>
      </c>
      <c r="D2751" s="649">
        <v>1.719</v>
      </c>
      <c r="E2751" s="649">
        <v>39.81</v>
      </c>
      <c r="F2751" s="649">
        <v>14.4</v>
      </c>
      <c r="G2751" s="649">
        <v>1.944</v>
      </c>
      <c r="H2751" s="649">
        <v>1.01</v>
      </c>
      <c r="I2751" s="649">
        <v>17.695</v>
      </c>
      <c r="J2751" s="649">
        <v>31.489</v>
      </c>
      <c r="K2751" s="649">
        <v>-0.998</v>
      </c>
      <c r="L2751" s="649">
        <v>-1.0</v>
      </c>
      <c r="M2751" s="649">
        <v>-1.0</v>
      </c>
      <c r="N2751" s="649">
        <v>-1.0</v>
      </c>
      <c r="O2751" s="649">
        <v>1.0</v>
      </c>
      <c r="P2751" s="649">
        <v>-1.0</v>
      </c>
      <c r="Q2751" s="649">
        <v>-1.0</v>
      </c>
      <c r="R2751" s="649">
        <v>1.0</v>
      </c>
      <c r="S2751" s="649">
        <v>-1.0</v>
      </c>
      <c r="T2751" s="649">
        <v>31.945</v>
      </c>
      <c r="U2751" s="649">
        <v>31.789</v>
      </c>
      <c r="V2751" s="649">
        <v>31.659</v>
      </c>
    </row>
    <row r="2752">
      <c r="A2752" s="649">
        <v>5716.0</v>
      </c>
      <c r="B2752" s="649">
        <v>0.0</v>
      </c>
      <c r="C2752" s="649">
        <v>6.368</v>
      </c>
      <c r="D2752" s="649">
        <v>1.719</v>
      </c>
      <c r="E2752" s="649">
        <v>39.81</v>
      </c>
      <c r="F2752" s="649">
        <v>14.4</v>
      </c>
      <c r="G2752" s="649">
        <v>1.818</v>
      </c>
      <c r="H2752" s="649">
        <v>1.01</v>
      </c>
      <c r="I2752" s="649">
        <v>17.306</v>
      </c>
      <c r="J2752" s="649">
        <v>28.207</v>
      </c>
      <c r="K2752" s="649">
        <v>-0.998</v>
      </c>
      <c r="L2752" s="649">
        <v>-1.0</v>
      </c>
      <c r="M2752" s="649">
        <v>-1.0</v>
      </c>
      <c r="N2752" s="649">
        <v>-1.0</v>
      </c>
      <c r="O2752" s="649">
        <v>1.0</v>
      </c>
      <c r="P2752" s="649">
        <v>-1.0</v>
      </c>
      <c r="Q2752" s="649">
        <v>-1.0</v>
      </c>
      <c r="R2752" s="649">
        <v>1.0</v>
      </c>
      <c r="S2752" s="649">
        <v>-1.0</v>
      </c>
      <c r="T2752" s="649">
        <v>28.62</v>
      </c>
      <c r="U2752" s="649">
        <v>28.48</v>
      </c>
      <c r="V2752" s="649">
        <v>28.4</v>
      </c>
    </row>
    <row r="2753">
      <c r="A2753" s="649">
        <v>5717.0</v>
      </c>
      <c r="B2753" s="649">
        <v>0.0</v>
      </c>
      <c r="C2753" s="649">
        <v>6.368</v>
      </c>
      <c r="D2753" s="649">
        <v>1.719</v>
      </c>
      <c r="E2753" s="649">
        <v>39.81</v>
      </c>
      <c r="F2753" s="649">
        <v>14.4</v>
      </c>
      <c r="G2753" s="649">
        <v>1.936</v>
      </c>
      <c r="H2753" s="649">
        <v>1.01</v>
      </c>
      <c r="I2753" s="649">
        <v>17.421</v>
      </c>
      <c r="J2753" s="649">
        <v>30.142</v>
      </c>
      <c r="K2753" s="649">
        <v>-0.998</v>
      </c>
      <c r="L2753" s="649">
        <v>-1.0</v>
      </c>
      <c r="M2753" s="649">
        <v>-1.0</v>
      </c>
      <c r="N2753" s="649">
        <v>-1.0</v>
      </c>
      <c r="O2753" s="649">
        <v>1.0</v>
      </c>
      <c r="P2753" s="649">
        <v>-1.0</v>
      </c>
      <c r="Q2753" s="649">
        <v>-1.0</v>
      </c>
      <c r="R2753" s="649">
        <v>1.0</v>
      </c>
      <c r="S2753" s="649">
        <v>-1.0</v>
      </c>
      <c r="T2753" s="649">
        <v>30.588</v>
      </c>
      <c r="U2753" s="649">
        <v>30.436</v>
      </c>
      <c r="V2753" s="649">
        <v>30.357</v>
      </c>
    </row>
    <row r="2754">
      <c r="A2754" s="649">
        <v>5718.0</v>
      </c>
      <c r="B2754" s="649">
        <v>0.0</v>
      </c>
      <c r="C2754" s="649">
        <v>6.368</v>
      </c>
      <c r="D2754" s="649">
        <v>1.719</v>
      </c>
      <c r="E2754" s="649">
        <v>39.81</v>
      </c>
      <c r="F2754" s="649">
        <v>14.4</v>
      </c>
      <c r="G2754" s="649">
        <v>1.916</v>
      </c>
      <c r="H2754" s="649">
        <v>1.01</v>
      </c>
      <c r="I2754" s="649">
        <v>11.917</v>
      </c>
      <c r="J2754" s="649">
        <v>14.344</v>
      </c>
      <c r="K2754" s="649">
        <v>-0.998</v>
      </c>
      <c r="L2754" s="649">
        <v>-1.0</v>
      </c>
      <c r="M2754" s="649">
        <v>-1.0</v>
      </c>
      <c r="N2754" s="649">
        <v>-1.0</v>
      </c>
      <c r="O2754" s="649">
        <v>1.0</v>
      </c>
      <c r="P2754" s="649">
        <v>-1.0</v>
      </c>
      <c r="Q2754" s="649">
        <v>-1.0</v>
      </c>
      <c r="R2754" s="649">
        <v>1.0</v>
      </c>
      <c r="S2754" s="649">
        <v>-1.0</v>
      </c>
      <c r="T2754" s="649">
        <v>14.718</v>
      </c>
      <c r="U2754" s="649">
        <v>14.639</v>
      </c>
      <c r="V2754" s="649">
        <v>15.062</v>
      </c>
    </row>
    <row r="2755">
      <c r="A2755" s="649">
        <v>5719.0</v>
      </c>
      <c r="B2755" s="649">
        <v>0.0</v>
      </c>
      <c r="C2755" s="649">
        <v>6.368</v>
      </c>
      <c r="D2755" s="649">
        <v>1.719</v>
      </c>
      <c r="E2755" s="649">
        <v>39.81</v>
      </c>
      <c r="F2755" s="649">
        <v>14.4</v>
      </c>
      <c r="G2755" s="649">
        <v>1.937</v>
      </c>
      <c r="H2755" s="649">
        <v>1.01</v>
      </c>
      <c r="I2755" s="649">
        <v>8.97</v>
      </c>
      <c r="J2755" s="649">
        <v>14.402</v>
      </c>
      <c r="K2755" s="649">
        <v>-0.998</v>
      </c>
      <c r="L2755" s="649">
        <v>-1.0</v>
      </c>
      <c r="M2755" s="649">
        <v>-1.0</v>
      </c>
      <c r="N2755" s="649">
        <v>-1.0</v>
      </c>
      <c r="O2755" s="649">
        <v>1.0</v>
      </c>
      <c r="P2755" s="649">
        <v>-1.0</v>
      </c>
      <c r="Q2755" s="649">
        <v>-1.0</v>
      </c>
      <c r="R2755" s="649">
        <v>1.0</v>
      </c>
      <c r="S2755" s="649">
        <v>-1.0</v>
      </c>
      <c r="T2755" s="649">
        <v>14.712</v>
      </c>
      <c r="U2755" s="649">
        <v>14.63</v>
      </c>
      <c r="V2755" s="649">
        <v>14.745</v>
      </c>
    </row>
    <row r="2756">
      <c r="A2756" s="649">
        <v>5721.0</v>
      </c>
      <c r="B2756" s="649">
        <v>0.0</v>
      </c>
      <c r="C2756" s="649">
        <v>6.367</v>
      </c>
      <c r="D2756" s="649">
        <v>1.719</v>
      </c>
      <c r="E2756" s="649">
        <v>39.81</v>
      </c>
      <c r="F2756" s="649">
        <v>14.4</v>
      </c>
      <c r="G2756" s="649">
        <v>1.134</v>
      </c>
      <c r="H2756" s="649">
        <v>1.01</v>
      </c>
      <c r="I2756" s="649">
        <v>17.375</v>
      </c>
      <c r="J2756" s="649">
        <v>15.809</v>
      </c>
      <c r="K2756" s="649">
        <v>-0.998</v>
      </c>
      <c r="L2756" s="649">
        <v>-1.0</v>
      </c>
      <c r="M2756" s="649">
        <v>-1.0</v>
      </c>
      <c r="N2756" s="649">
        <v>-1.0</v>
      </c>
      <c r="O2756" s="649">
        <v>3.0</v>
      </c>
      <c r="P2756" s="649">
        <v>-1.0</v>
      </c>
      <c r="Q2756" s="649">
        <v>-1.0</v>
      </c>
      <c r="R2756" s="649">
        <v>1.0</v>
      </c>
      <c r="S2756" s="649">
        <v>-1.0</v>
      </c>
      <c r="T2756" s="649">
        <v>16.069</v>
      </c>
      <c r="U2756" s="649">
        <v>15.99</v>
      </c>
      <c r="V2756" s="649">
        <v>16.038</v>
      </c>
    </row>
    <row r="2757">
      <c r="A2757" s="649">
        <v>5722.0</v>
      </c>
      <c r="B2757" s="649">
        <v>0.0</v>
      </c>
      <c r="C2757" s="649">
        <v>6.368</v>
      </c>
      <c r="D2757" s="649">
        <v>1.719</v>
      </c>
      <c r="E2757" s="649">
        <v>39.81</v>
      </c>
      <c r="F2757" s="649">
        <v>14.4</v>
      </c>
      <c r="G2757" s="649">
        <v>0.608</v>
      </c>
      <c r="H2757" s="649">
        <v>26.98</v>
      </c>
      <c r="I2757" s="649">
        <v>17.594</v>
      </c>
      <c r="J2757" s="649">
        <v>10.1</v>
      </c>
      <c r="K2757" s="649">
        <v>-0.998</v>
      </c>
      <c r="L2757" s="649">
        <v>-1.0</v>
      </c>
      <c r="M2757" s="649">
        <v>-1.0</v>
      </c>
      <c r="N2757" s="649">
        <v>-1.0</v>
      </c>
      <c r="O2757" s="649">
        <v>1.0</v>
      </c>
      <c r="P2757" s="649">
        <v>-1.0</v>
      </c>
      <c r="Q2757" s="649">
        <v>-1.0</v>
      </c>
      <c r="R2757" s="649">
        <v>1.0</v>
      </c>
      <c r="S2757" s="649">
        <v>-1.0</v>
      </c>
      <c r="T2757" s="649">
        <v>10.241</v>
      </c>
      <c r="U2757" s="649">
        <v>10.19</v>
      </c>
      <c r="V2757" s="649">
        <v>10.137</v>
      </c>
    </row>
    <row r="2758">
      <c r="A2758" s="649">
        <v>5723.0</v>
      </c>
      <c r="B2758" s="649">
        <v>0.0</v>
      </c>
      <c r="C2758" s="649">
        <v>6.368</v>
      </c>
      <c r="D2758" s="649">
        <v>1.719</v>
      </c>
      <c r="E2758" s="649">
        <v>39.81</v>
      </c>
      <c r="F2758" s="649">
        <v>14.4</v>
      </c>
      <c r="G2758" s="649">
        <v>1.573</v>
      </c>
      <c r="H2758" s="649">
        <v>26.98</v>
      </c>
      <c r="I2758" s="649">
        <v>17.564</v>
      </c>
      <c r="J2758" s="649">
        <v>24.91</v>
      </c>
      <c r="K2758" s="649">
        <v>-0.998</v>
      </c>
      <c r="L2758" s="649">
        <v>-1.0</v>
      </c>
      <c r="M2758" s="649">
        <v>-1.0</v>
      </c>
      <c r="N2758" s="649">
        <v>-1.0</v>
      </c>
      <c r="O2758" s="649">
        <v>1.0</v>
      </c>
      <c r="P2758" s="649">
        <v>-1.0</v>
      </c>
      <c r="Q2758" s="649">
        <v>-1.0</v>
      </c>
      <c r="R2758" s="649">
        <v>1.0</v>
      </c>
      <c r="S2758" s="649">
        <v>-1.0</v>
      </c>
      <c r="T2758" s="649">
        <v>25.276</v>
      </c>
      <c r="U2758" s="649">
        <v>25.152</v>
      </c>
      <c r="V2758" s="649">
        <v>25.07</v>
      </c>
    </row>
    <row r="2759">
      <c r="A2759" s="649">
        <v>5724.0</v>
      </c>
      <c r="B2759" s="649">
        <v>0.0</v>
      </c>
      <c r="C2759" s="649">
        <v>6.368</v>
      </c>
      <c r="D2759" s="649">
        <v>1.719</v>
      </c>
      <c r="E2759" s="649">
        <v>39.81</v>
      </c>
      <c r="F2759" s="649">
        <v>14.4</v>
      </c>
      <c r="G2759" s="649">
        <v>2.186</v>
      </c>
      <c r="H2759" s="649">
        <v>26.98</v>
      </c>
      <c r="I2759" s="649">
        <v>17.581</v>
      </c>
      <c r="J2759" s="649">
        <v>35.858</v>
      </c>
      <c r="K2759" s="649">
        <v>-0.998</v>
      </c>
      <c r="L2759" s="649">
        <v>-1.0</v>
      </c>
      <c r="M2759" s="649">
        <v>-1.0</v>
      </c>
      <c r="N2759" s="649">
        <v>-1.0</v>
      </c>
      <c r="O2759" s="649">
        <v>1.0</v>
      </c>
      <c r="P2759" s="649">
        <v>-1.0</v>
      </c>
      <c r="Q2759" s="649">
        <v>-1.0</v>
      </c>
      <c r="R2759" s="649">
        <v>1.0</v>
      </c>
      <c r="S2759" s="649">
        <v>-1.0</v>
      </c>
      <c r="T2759" s="649">
        <v>36.358</v>
      </c>
      <c r="U2759" s="649">
        <v>36.177</v>
      </c>
      <c r="V2759" s="649">
        <v>36.012</v>
      </c>
    </row>
    <row r="2760">
      <c r="A2760" s="649">
        <v>5728.0</v>
      </c>
      <c r="B2760" s="649">
        <v>0.0</v>
      </c>
      <c r="C2760" s="649">
        <v>6.368</v>
      </c>
      <c r="D2760" s="649">
        <v>1.719</v>
      </c>
      <c r="E2760" s="649">
        <v>39.81</v>
      </c>
      <c r="F2760" s="649">
        <v>14.4</v>
      </c>
      <c r="G2760" s="649">
        <v>1.791</v>
      </c>
      <c r="H2760" s="649">
        <v>2.01</v>
      </c>
      <c r="I2760" s="649">
        <v>9.624</v>
      </c>
      <c r="J2760" s="649">
        <v>15.729</v>
      </c>
      <c r="K2760" s="649">
        <v>-0.998</v>
      </c>
      <c r="L2760" s="649">
        <v>-1.0</v>
      </c>
      <c r="M2760" s="649">
        <v>-1.0</v>
      </c>
      <c r="N2760" s="649">
        <v>-1.0</v>
      </c>
      <c r="O2760" s="649">
        <v>1.0</v>
      </c>
      <c r="P2760" s="649">
        <v>-1.0</v>
      </c>
      <c r="Q2760" s="649">
        <v>-1.0</v>
      </c>
      <c r="R2760" s="649">
        <v>1.0</v>
      </c>
      <c r="S2760" s="649">
        <v>-1.0</v>
      </c>
      <c r="T2760" s="649">
        <v>16.029</v>
      </c>
      <c r="U2760" s="649">
        <v>15.936</v>
      </c>
      <c r="V2760" s="649">
        <v>15.894</v>
      </c>
    </row>
    <row r="2761">
      <c r="A2761" s="649">
        <v>5732.0</v>
      </c>
      <c r="B2761" s="649">
        <v>0.0</v>
      </c>
      <c r="C2761" s="649">
        <v>6.369</v>
      </c>
      <c r="D2761" s="649">
        <v>1.719</v>
      </c>
      <c r="E2761" s="649">
        <v>39.81</v>
      </c>
      <c r="F2761" s="649">
        <v>14.4</v>
      </c>
      <c r="G2761" s="649">
        <v>1.807</v>
      </c>
      <c r="H2761" s="649">
        <v>2.01</v>
      </c>
      <c r="I2761" s="649">
        <v>9.725</v>
      </c>
      <c r="J2761" s="649">
        <v>7.894</v>
      </c>
      <c r="K2761" s="649">
        <v>-0.998</v>
      </c>
      <c r="L2761" s="649">
        <v>-1.0</v>
      </c>
      <c r="M2761" s="649">
        <v>-1.0</v>
      </c>
      <c r="N2761" s="649">
        <v>-1.0</v>
      </c>
      <c r="O2761" s="649">
        <v>1.0</v>
      </c>
      <c r="P2761" s="649">
        <v>-1.0</v>
      </c>
      <c r="Q2761" s="649">
        <v>-1.0</v>
      </c>
      <c r="R2761" s="649">
        <v>1.0</v>
      </c>
      <c r="S2761" s="649">
        <v>-1.0</v>
      </c>
      <c r="T2761" s="649">
        <v>8.301</v>
      </c>
      <c r="U2761" s="649">
        <v>8.248</v>
      </c>
      <c r="V2761" s="649">
        <v>8.881</v>
      </c>
    </row>
    <row r="2762">
      <c r="A2762" s="649">
        <v>5736.0</v>
      </c>
      <c r="B2762" s="649">
        <v>0.0</v>
      </c>
      <c r="C2762" s="649">
        <v>6.369</v>
      </c>
      <c r="D2762" s="649">
        <v>1.719</v>
      </c>
      <c r="E2762" s="649">
        <v>39.81</v>
      </c>
      <c r="F2762" s="649">
        <v>14.4</v>
      </c>
      <c r="G2762" s="649">
        <v>1.862</v>
      </c>
      <c r="H2762" s="649">
        <v>2.01</v>
      </c>
      <c r="I2762" s="649">
        <v>9.726</v>
      </c>
      <c r="J2762" s="649">
        <v>14.934</v>
      </c>
      <c r="K2762" s="649">
        <v>-0.998</v>
      </c>
      <c r="L2762" s="649">
        <v>-1.0</v>
      </c>
      <c r="M2762" s="649">
        <v>-1.0</v>
      </c>
      <c r="N2762" s="649">
        <v>-1.0</v>
      </c>
      <c r="O2762" s="649">
        <v>1.0</v>
      </c>
      <c r="P2762" s="649">
        <v>-1.0</v>
      </c>
      <c r="Q2762" s="649">
        <v>-1.0</v>
      </c>
      <c r="R2762" s="649">
        <v>1.0</v>
      </c>
      <c r="S2762" s="649">
        <v>-1.0</v>
      </c>
      <c r="T2762" s="649">
        <v>15.315</v>
      </c>
      <c r="U2762" s="649">
        <v>15.21</v>
      </c>
      <c r="V2762" s="649">
        <v>15.265</v>
      </c>
    </row>
    <row r="2763">
      <c r="A2763" s="649">
        <v>5737.0</v>
      </c>
      <c r="B2763" s="649">
        <v>0.0</v>
      </c>
      <c r="C2763" s="649">
        <v>6.369</v>
      </c>
      <c r="D2763" s="649">
        <v>1.719</v>
      </c>
      <c r="E2763" s="649">
        <v>39.81</v>
      </c>
      <c r="F2763" s="649">
        <v>14.4</v>
      </c>
      <c r="G2763" s="649">
        <v>1.839</v>
      </c>
      <c r="H2763" s="649">
        <v>2.01</v>
      </c>
      <c r="I2763" s="649">
        <v>9.451</v>
      </c>
      <c r="J2763" s="649">
        <v>13.934</v>
      </c>
      <c r="K2763" s="649">
        <v>-0.998</v>
      </c>
      <c r="L2763" s="649">
        <v>-1.0</v>
      </c>
      <c r="M2763" s="649">
        <v>-1.0</v>
      </c>
      <c r="N2763" s="649">
        <v>-1.0</v>
      </c>
      <c r="O2763" s="649">
        <v>1.0</v>
      </c>
      <c r="P2763" s="649">
        <v>-1.0</v>
      </c>
      <c r="Q2763" s="649">
        <v>-1.0</v>
      </c>
      <c r="R2763" s="649">
        <v>1.0</v>
      </c>
      <c r="S2763" s="649">
        <v>-1.0</v>
      </c>
      <c r="T2763" s="649">
        <v>14.315</v>
      </c>
      <c r="U2763" s="649">
        <v>14.217</v>
      </c>
      <c r="V2763" s="649">
        <v>14.298</v>
      </c>
    </row>
    <row r="2764">
      <c r="A2764" s="649">
        <v>5738.0</v>
      </c>
      <c r="B2764" s="649">
        <v>0.0</v>
      </c>
      <c r="C2764" s="649">
        <v>6.369</v>
      </c>
      <c r="D2764" s="649">
        <v>1.719</v>
      </c>
      <c r="E2764" s="649">
        <v>39.81</v>
      </c>
      <c r="F2764" s="649">
        <v>14.4</v>
      </c>
      <c r="G2764" s="649">
        <v>1.835</v>
      </c>
      <c r="H2764" s="649">
        <v>2.01</v>
      </c>
      <c r="I2764" s="649">
        <v>9.801</v>
      </c>
      <c r="J2764" s="649">
        <v>14.412</v>
      </c>
      <c r="K2764" s="649">
        <v>-0.998</v>
      </c>
      <c r="L2764" s="649">
        <v>-1.0</v>
      </c>
      <c r="M2764" s="649">
        <v>-1.0</v>
      </c>
      <c r="N2764" s="649">
        <v>-1.0</v>
      </c>
      <c r="O2764" s="649">
        <v>1.0</v>
      </c>
      <c r="P2764" s="649">
        <v>-1.0</v>
      </c>
      <c r="Q2764" s="649">
        <v>-1.0</v>
      </c>
      <c r="R2764" s="649">
        <v>1.0</v>
      </c>
      <c r="S2764" s="649">
        <v>-1.0</v>
      </c>
      <c r="T2764" s="649">
        <v>14.786</v>
      </c>
      <c r="U2764" s="649">
        <v>14.685</v>
      </c>
      <c r="V2764" s="649">
        <v>14.777</v>
      </c>
    </row>
    <row r="2765">
      <c r="A2765" s="649">
        <v>5739.0</v>
      </c>
      <c r="B2765" s="649">
        <v>0.0</v>
      </c>
      <c r="C2765" s="649">
        <v>6.369</v>
      </c>
      <c r="D2765" s="649">
        <v>1.719</v>
      </c>
      <c r="E2765" s="649">
        <v>39.81</v>
      </c>
      <c r="F2765" s="649">
        <v>14.4</v>
      </c>
      <c r="G2765" s="649">
        <v>1.821</v>
      </c>
      <c r="H2765" s="649">
        <v>2.01</v>
      </c>
      <c r="I2765" s="649">
        <v>9.737</v>
      </c>
      <c r="J2765" s="649">
        <v>15.8</v>
      </c>
      <c r="K2765" s="649">
        <v>-0.998</v>
      </c>
      <c r="L2765" s="649">
        <v>-1.0</v>
      </c>
      <c r="M2765" s="649">
        <v>-1.0</v>
      </c>
      <c r="N2765" s="649">
        <v>-1.0</v>
      </c>
      <c r="O2765" s="649">
        <v>1.0</v>
      </c>
      <c r="P2765" s="649">
        <v>-1.0</v>
      </c>
      <c r="Q2765" s="649">
        <v>-1.0</v>
      </c>
      <c r="R2765" s="649">
        <v>1.0</v>
      </c>
      <c r="S2765" s="649">
        <v>-1.0</v>
      </c>
      <c r="T2765" s="649">
        <v>16.156</v>
      </c>
      <c r="U2765" s="649">
        <v>16.045</v>
      </c>
      <c r="V2765" s="649">
        <v>16.0</v>
      </c>
    </row>
    <row r="2766">
      <c r="A2766" s="649">
        <v>5740.0</v>
      </c>
      <c r="B2766" s="649">
        <v>0.0</v>
      </c>
      <c r="C2766" s="649">
        <v>6.369</v>
      </c>
      <c r="D2766" s="649">
        <v>1.719</v>
      </c>
      <c r="E2766" s="649">
        <v>39.81</v>
      </c>
      <c r="F2766" s="649">
        <v>14.4</v>
      </c>
      <c r="G2766" s="649">
        <v>1.809</v>
      </c>
      <c r="H2766" s="649">
        <v>2.01</v>
      </c>
      <c r="I2766" s="649">
        <v>9.507</v>
      </c>
      <c r="J2766" s="649">
        <v>12.045</v>
      </c>
      <c r="K2766" s="649">
        <v>-0.998</v>
      </c>
      <c r="L2766" s="649">
        <v>-1.0</v>
      </c>
      <c r="M2766" s="649">
        <v>-1.0</v>
      </c>
      <c r="N2766" s="649">
        <v>-1.0</v>
      </c>
      <c r="O2766" s="649">
        <v>1.0</v>
      </c>
      <c r="P2766" s="649">
        <v>-1.0</v>
      </c>
      <c r="Q2766" s="649">
        <v>-1.0</v>
      </c>
      <c r="R2766" s="649">
        <v>1.0</v>
      </c>
      <c r="S2766" s="649">
        <v>-1.0</v>
      </c>
      <c r="T2766" s="649">
        <v>12.427</v>
      </c>
      <c r="U2766" s="649">
        <v>12.341</v>
      </c>
      <c r="V2766" s="649">
        <v>12.593</v>
      </c>
    </row>
    <row r="2767">
      <c r="A2767" s="649">
        <v>5742.0</v>
      </c>
      <c r="B2767" s="649">
        <v>0.0</v>
      </c>
      <c r="C2767" s="649">
        <v>6.369</v>
      </c>
      <c r="D2767" s="649">
        <v>1.719</v>
      </c>
      <c r="E2767" s="649">
        <v>39.81</v>
      </c>
      <c r="F2767" s="649">
        <v>14.4</v>
      </c>
      <c r="G2767" s="649">
        <v>1.07</v>
      </c>
      <c r="H2767" s="649">
        <v>2.01</v>
      </c>
      <c r="I2767" s="649">
        <v>9.662</v>
      </c>
      <c r="J2767" s="649">
        <v>2.077</v>
      </c>
      <c r="K2767" s="649">
        <v>-0.998</v>
      </c>
      <c r="L2767" s="649">
        <v>-1.0</v>
      </c>
      <c r="M2767" s="649">
        <v>-1.0</v>
      </c>
      <c r="N2767" s="649">
        <v>-1.0</v>
      </c>
      <c r="O2767" s="649">
        <v>1.0</v>
      </c>
      <c r="P2767" s="649">
        <v>-1.0</v>
      </c>
      <c r="Q2767" s="649">
        <v>-1.0</v>
      </c>
      <c r="R2767" s="649">
        <v>1.0</v>
      </c>
      <c r="S2767" s="649">
        <v>-1.0</v>
      </c>
      <c r="T2767" s="649">
        <v>2.324</v>
      </c>
      <c r="U2767" s="649">
        <v>2.307</v>
      </c>
      <c r="V2767" s="649">
        <v>2.906</v>
      </c>
    </row>
    <row r="2768">
      <c r="A2768" s="649">
        <v>5743.0</v>
      </c>
      <c r="B2768" s="649">
        <v>0.0</v>
      </c>
      <c r="C2768" s="649">
        <v>6.369</v>
      </c>
      <c r="D2768" s="649">
        <v>1.719</v>
      </c>
      <c r="E2768" s="649">
        <v>39.81</v>
      </c>
      <c r="F2768" s="649">
        <v>14.4</v>
      </c>
      <c r="G2768" s="649">
        <v>2.265</v>
      </c>
      <c r="H2768" s="649">
        <v>2.01</v>
      </c>
      <c r="I2768" s="649">
        <v>9.566</v>
      </c>
      <c r="J2768" s="649">
        <v>17.926</v>
      </c>
      <c r="K2768" s="649">
        <v>-0.998</v>
      </c>
      <c r="L2768" s="649">
        <v>-1.0</v>
      </c>
      <c r="M2768" s="649">
        <v>-1.0</v>
      </c>
      <c r="N2768" s="649">
        <v>-1.0</v>
      </c>
      <c r="O2768" s="649">
        <v>1.0</v>
      </c>
      <c r="P2768" s="649">
        <v>-1.0</v>
      </c>
      <c r="Q2768" s="649">
        <v>-1.0</v>
      </c>
      <c r="R2768" s="649">
        <v>1.0</v>
      </c>
      <c r="S2768" s="649">
        <v>-1.0</v>
      </c>
      <c r="T2768" s="649">
        <v>18.392</v>
      </c>
      <c r="U2768" s="649">
        <v>18.266</v>
      </c>
      <c r="V2768" s="649">
        <v>18.316</v>
      </c>
    </row>
    <row r="2769">
      <c r="A2769" s="649">
        <v>5744.0</v>
      </c>
      <c r="B2769" s="649">
        <v>0.0</v>
      </c>
      <c r="C2769" s="649">
        <v>6.368</v>
      </c>
      <c r="D2769" s="649">
        <v>1.719</v>
      </c>
      <c r="E2769" s="649">
        <v>39.81</v>
      </c>
      <c r="F2769" s="649">
        <v>14.4</v>
      </c>
      <c r="G2769" s="649">
        <v>1.856</v>
      </c>
      <c r="H2769" s="649">
        <v>2.01</v>
      </c>
      <c r="I2769" s="649">
        <v>9.83</v>
      </c>
      <c r="J2769" s="649">
        <v>17.304</v>
      </c>
      <c r="K2769" s="649">
        <v>-0.998</v>
      </c>
      <c r="L2769" s="649">
        <v>-1.0</v>
      </c>
      <c r="M2769" s="649">
        <v>-1.0</v>
      </c>
      <c r="N2769" s="649">
        <v>-1.0</v>
      </c>
      <c r="O2769" s="649">
        <v>1.0</v>
      </c>
      <c r="P2769" s="649">
        <v>-1.0</v>
      </c>
      <c r="Q2769" s="649">
        <v>-1.0</v>
      </c>
      <c r="R2769" s="649">
        <v>1.0</v>
      </c>
      <c r="S2769" s="649">
        <v>-1.0</v>
      </c>
      <c r="T2769" s="649">
        <v>17.683</v>
      </c>
      <c r="U2769" s="649">
        <v>17.563</v>
      </c>
      <c r="V2769" s="649">
        <v>17.402</v>
      </c>
    </row>
    <row r="2770">
      <c r="A2770" s="649">
        <v>5745.0</v>
      </c>
      <c r="B2770" s="649">
        <v>0.0</v>
      </c>
      <c r="C2770" s="649">
        <v>6.368</v>
      </c>
      <c r="D2770" s="649">
        <v>1.719</v>
      </c>
      <c r="E2770" s="649">
        <v>39.81</v>
      </c>
      <c r="F2770" s="649">
        <v>14.4</v>
      </c>
      <c r="G2770" s="649">
        <v>2.011</v>
      </c>
      <c r="H2770" s="649">
        <v>2.01</v>
      </c>
      <c r="I2770" s="649">
        <v>9.784</v>
      </c>
      <c r="J2770" s="649">
        <v>18.593</v>
      </c>
      <c r="K2770" s="649">
        <v>-0.998</v>
      </c>
      <c r="L2770" s="649">
        <v>-1.0</v>
      </c>
      <c r="M2770" s="649">
        <v>-1.0</v>
      </c>
      <c r="N2770" s="649">
        <v>-1.0</v>
      </c>
      <c r="O2770" s="649">
        <v>1.0</v>
      </c>
      <c r="P2770" s="649">
        <v>-1.0</v>
      </c>
      <c r="Q2770" s="649">
        <v>-1.0</v>
      </c>
      <c r="R2770" s="649">
        <v>1.0</v>
      </c>
      <c r="S2770" s="649">
        <v>-1.0</v>
      </c>
      <c r="T2770" s="649">
        <v>19.023</v>
      </c>
      <c r="U2770" s="649">
        <v>18.895</v>
      </c>
      <c r="V2770" s="649">
        <v>18.701</v>
      </c>
    </row>
    <row r="2771">
      <c r="A2771" s="649">
        <v>5746.0</v>
      </c>
      <c r="B2771" s="649">
        <v>0.0</v>
      </c>
      <c r="C2771" s="649">
        <v>6.368</v>
      </c>
      <c r="D2771" s="649">
        <v>1.719</v>
      </c>
      <c r="E2771" s="649">
        <v>39.81</v>
      </c>
      <c r="F2771" s="649">
        <v>14.4</v>
      </c>
      <c r="G2771" s="649">
        <v>1.834</v>
      </c>
      <c r="H2771" s="649">
        <v>2.01</v>
      </c>
      <c r="I2771" s="649">
        <v>9.918</v>
      </c>
      <c r="J2771" s="649">
        <v>17.927</v>
      </c>
      <c r="K2771" s="649">
        <v>-0.998</v>
      </c>
      <c r="L2771" s="649">
        <v>-1.0</v>
      </c>
      <c r="M2771" s="649">
        <v>-1.0</v>
      </c>
      <c r="N2771" s="649">
        <v>-1.0</v>
      </c>
      <c r="O2771" s="649">
        <v>1.0</v>
      </c>
      <c r="P2771" s="649">
        <v>-1.0</v>
      </c>
      <c r="Q2771" s="649">
        <v>-1.0</v>
      </c>
      <c r="R2771" s="649">
        <v>1.0</v>
      </c>
      <c r="S2771" s="649">
        <v>-1.0</v>
      </c>
      <c r="T2771" s="649">
        <v>18.312</v>
      </c>
      <c r="U2771" s="649">
        <v>18.188</v>
      </c>
      <c r="V2771" s="649">
        <v>17.955</v>
      </c>
    </row>
    <row r="2772">
      <c r="A2772" s="649">
        <v>5747.0</v>
      </c>
      <c r="B2772" s="649">
        <v>0.0</v>
      </c>
      <c r="C2772" s="649">
        <v>6.368</v>
      </c>
      <c r="D2772" s="649">
        <v>1.719</v>
      </c>
      <c r="E2772" s="649">
        <v>39.81</v>
      </c>
      <c r="F2772" s="649">
        <v>14.4</v>
      </c>
      <c r="G2772" s="649">
        <v>2.112</v>
      </c>
      <c r="H2772" s="649">
        <v>2.01</v>
      </c>
      <c r="I2772" s="649">
        <v>9.432</v>
      </c>
      <c r="J2772" s="649">
        <v>17.346</v>
      </c>
      <c r="K2772" s="649">
        <v>-0.998</v>
      </c>
      <c r="L2772" s="649">
        <v>-1.0</v>
      </c>
      <c r="M2772" s="649">
        <v>-1.0</v>
      </c>
      <c r="N2772" s="649">
        <v>-1.0</v>
      </c>
      <c r="O2772" s="649">
        <v>1.0</v>
      </c>
      <c r="P2772" s="649">
        <v>-1.0</v>
      </c>
      <c r="Q2772" s="649">
        <v>-1.0</v>
      </c>
      <c r="R2772" s="649">
        <v>1.0</v>
      </c>
      <c r="S2772" s="649">
        <v>-1.0</v>
      </c>
      <c r="T2772" s="649">
        <v>17.765</v>
      </c>
      <c r="U2772" s="649">
        <v>17.644</v>
      </c>
      <c r="V2772" s="649">
        <v>17.617</v>
      </c>
    </row>
    <row r="2773">
      <c r="A2773" s="649">
        <v>5748.0</v>
      </c>
      <c r="B2773" s="649">
        <v>0.0</v>
      </c>
      <c r="C2773" s="649">
        <v>6.368</v>
      </c>
      <c r="D2773" s="649">
        <v>1.719</v>
      </c>
      <c r="E2773" s="649">
        <v>39.81</v>
      </c>
      <c r="F2773" s="649">
        <v>14.4</v>
      </c>
      <c r="G2773" s="649">
        <v>2.191</v>
      </c>
      <c r="H2773" s="649">
        <v>2.01</v>
      </c>
      <c r="I2773" s="649">
        <v>9.447</v>
      </c>
      <c r="J2773" s="649">
        <v>17.347</v>
      </c>
      <c r="K2773" s="649">
        <v>-0.998</v>
      </c>
      <c r="L2773" s="649">
        <v>-1.0</v>
      </c>
      <c r="M2773" s="649">
        <v>-1.0</v>
      </c>
      <c r="N2773" s="649">
        <v>-1.0</v>
      </c>
      <c r="O2773" s="649">
        <v>1.0</v>
      </c>
      <c r="P2773" s="649">
        <v>-1.0</v>
      </c>
      <c r="Q2773" s="649">
        <v>-1.0</v>
      </c>
      <c r="R2773" s="649">
        <v>1.0</v>
      </c>
      <c r="S2773" s="649">
        <v>-1.0</v>
      </c>
      <c r="T2773" s="649">
        <v>17.801</v>
      </c>
      <c r="U2773" s="649">
        <v>17.68</v>
      </c>
      <c r="V2773" s="649">
        <v>17.697</v>
      </c>
    </row>
    <row r="2774">
      <c r="A2774" s="649">
        <v>5749.0</v>
      </c>
      <c r="B2774" s="649">
        <v>0.0</v>
      </c>
      <c r="C2774" s="649">
        <v>6.368</v>
      </c>
      <c r="D2774" s="649">
        <v>1.719</v>
      </c>
      <c r="E2774" s="649">
        <v>39.81</v>
      </c>
      <c r="F2774" s="649">
        <v>14.4</v>
      </c>
      <c r="G2774" s="649">
        <v>2.279</v>
      </c>
      <c r="H2774" s="649">
        <v>2.01</v>
      </c>
      <c r="I2774" s="649">
        <v>9.731</v>
      </c>
      <c r="J2774" s="649">
        <v>20.325</v>
      </c>
      <c r="K2774" s="649">
        <v>-0.998</v>
      </c>
      <c r="L2774" s="649">
        <v>-1.0</v>
      </c>
      <c r="M2774" s="649">
        <v>-1.0</v>
      </c>
      <c r="N2774" s="649">
        <v>-1.0</v>
      </c>
      <c r="O2774" s="649">
        <v>1.0</v>
      </c>
      <c r="P2774" s="649">
        <v>-1.0</v>
      </c>
      <c r="Q2774" s="649">
        <v>-1.0</v>
      </c>
      <c r="R2774" s="649">
        <v>1.0</v>
      </c>
      <c r="S2774" s="649">
        <v>-1.0</v>
      </c>
      <c r="T2774" s="649">
        <v>20.806</v>
      </c>
      <c r="U2774" s="649">
        <v>20.664</v>
      </c>
      <c r="V2774" s="649">
        <v>20.512</v>
      </c>
    </row>
    <row r="2775">
      <c r="A2775" s="649">
        <v>5750.0</v>
      </c>
      <c r="B2775" s="649">
        <v>0.0</v>
      </c>
      <c r="C2775" s="649">
        <v>6.368</v>
      </c>
      <c r="D2775" s="649">
        <v>1.719</v>
      </c>
      <c r="E2775" s="649">
        <v>39.81</v>
      </c>
      <c r="F2775" s="649">
        <v>14.4</v>
      </c>
      <c r="G2775" s="649">
        <v>1.975</v>
      </c>
      <c r="H2775" s="649">
        <v>2.01</v>
      </c>
      <c r="I2775" s="649">
        <v>9.651</v>
      </c>
      <c r="J2775" s="649">
        <v>12.073</v>
      </c>
      <c r="K2775" s="649">
        <v>-0.998</v>
      </c>
      <c r="L2775" s="649">
        <v>-1.0</v>
      </c>
      <c r="M2775" s="649">
        <v>-1.0</v>
      </c>
      <c r="N2775" s="649">
        <v>-1.0</v>
      </c>
      <c r="O2775" s="649">
        <v>1.0</v>
      </c>
      <c r="P2775" s="649">
        <v>-1.0</v>
      </c>
      <c r="Q2775" s="649">
        <v>-1.0</v>
      </c>
      <c r="R2775" s="649">
        <v>1.0</v>
      </c>
      <c r="S2775" s="649">
        <v>-1.0</v>
      </c>
      <c r="T2775" s="649">
        <v>12.499</v>
      </c>
      <c r="U2775" s="649">
        <v>12.413</v>
      </c>
      <c r="V2775" s="649">
        <v>12.777</v>
      </c>
    </row>
    <row r="2776">
      <c r="A2776" s="649">
        <v>5751.0</v>
      </c>
      <c r="B2776" s="649">
        <v>0.0</v>
      </c>
      <c r="C2776" s="649">
        <v>6.368</v>
      </c>
      <c r="D2776" s="649">
        <v>1.719</v>
      </c>
      <c r="E2776" s="649">
        <v>39.81</v>
      </c>
      <c r="F2776" s="649">
        <v>14.4</v>
      </c>
      <c r="G2776" s="649">
        <v>2.584</v>
      </c>
      <c r="H2776" s="649">
        <v>2.01</v>
      </c>
      <c r="I2776" s="649">
        <v>9.667</v>
      </c>
      <c r="J2776" s="649">
        <v>22.442</v>
      </c>
      <c r="K2776" s="649">
        <v>-0.998</v>
      </c>
      <c r="L2776" s="649">
        <v>-1.0</v>
      </c>
      <c r="M2776" s="649">
        <v>-1.0</v>
      </c>
      <c r="N2776" s="649">
        <v>-1.0</v>
      </c>
      <c r="O2776" s="649">
        <v>1.0</v>
      </c>
      <c r="P2776" s="649">
        <v>-1.0</v>
      </c>
      <c r="Q2776" s="649">
        <v>-1.0</v>
      </c>
      <c r="R2776" s="649">
        <v>1.0</v>
      </c>
      <c r="S2776" s="649">
        <v>-1.0</v>
      </c>
      <c r="T2776" s="649">
        <v>22.978</v>
      </c>
      <c r="U2776" s="649">
        <v>22.822</v>
      </c>
      <c r="V2776" s="649">
        <v>22.705</v>
      </c>
    </row>
    <row r="2777">
      <c r="A2777" s="649">
        <v>5752.0</v>
      </c>
      <c r="B2777" s="649">
        <v>0.0</v>
      </c>
      <c r="C2777" s="649">
        <v>6.368</v>
      </c>
      <c r="D2777" s="649">
        <v>1.719</v>
      </c>
      <c r="E2777" s="649">
        <v>39.81</v>
      </c>
      <c r="F2777" s="649">
        <v>14.4</v>
      </c>
      <c r="G2777" s="649">
        <v>2.004</v>
      </c>
      <c r="H2777" s="649">
        <v>2.01</v>
      </c>
      <c r="I2777" s="649">
        <v>9.712</v>
      </c>
      <c r="J2777" s="649">
        <v>18.287</v>
      </c>
      <c r="K2777" s="649">
        <v>-0.998</v>
      </c>
      <c r="L2777" s="649">
        <v>-1.0</v>
      </c>
      <c r="M2777" s="649">
        <v>-1.0</v>
      </c>
      <c r="N2777" s="649">
        <v>-1.0</v>
      </c>
      <c r="O2777" s="649">
        <v>1.0</v>
      </c>
      <c r="P2777" s="649">
        <v>-1.0</v>
      </c>
      <c r="Q2777" s="649">
        <v>-1.0</v>
      </c>
      <c r="R2777" s="649">
        <v>1.0</v>
      </c>
      <c r="S2777" s="649">
        <v>-1.0</v>
      </c>
      <c r="T2777" s="649">
        <v>18.709</v>
      </c>
      <c r="U2777" s="649">
        <v>18.581</v>
      </c>
      <c r="V2777" s="649">
        <v>18.411</v>
      </c>
    </row>
    <row r="2778">
      <c r="A2778" s="649">
        <v>5753.0</v>
      </c>
      <c r="B2778" s="649">
        <v>0.0</v>
      </c>
      <c r="C2778" s="649">
        <v>6.368</v>
      </c>
      <c r="D2778" s="649">
        <v>1.719</v>
      </c>
      <c r="E2778" s="649">
        <v>39.81</v>
      </c>
      <c r="F2778" s="649">
        <v>14.4</v>
      </c>
      <c r="G2778" s="649">
        <v>1.253</v>
      </c>
      <c r="H2778" s="649">
        <v>2.01</v>
      </c>
      <c r="I2778" s="649">
        <v>6.77</v>
      </c>
      <c r="J2778" s="649">
        <v>5.956</v>
      </c>
      <c r="K2778" s="649">
        <v>-0.998</v>
      </c>
      <c r="L2778" s="649">
        <v>-1.0</v>
      </c>
      <c r="M2778" s="649">
        <v>-1.0</v>
      </c>
      <c r="N2778" s="649">
        <v>-1.0</v>
      </c>
      <c r="O2778" s="649">
        <v>1.0</v>
      </c>
      <c r="P2778" s="649">
        <v>-1.0</v>
      </c>
      <c r="Q2778" s="649">
        <v>-1.0</v>
      </c>
      <c r="R2778" s="649">
        <v>1.0</v>
      </c>
      <c r="S2778" s="649">
        <v>-1.0</v>
      </c>
      <c r="T2778" s="649">
        <v>6.186</v>
      </c>
      <c r="U2778" s="649">
        <v>6.143</v>
      </c>
      <c r="V2778" s="649">
        <v>6.327</v>
      </c>
    </row>
    <row r="2779">
      <c r="A2779" s="649">
        <v>5754.0</v>
      </c>
      <c r="B2779" s="649">
        <v>0.0</v>
      </c>
      <c r="C2779" s="649">
        <v>6.368</v>
      </c>
      <c r="D2779" s="649">
        <v>1.719</v>
      </c>
      <c r="E2779" s="649">
        <v>39.81</v>
      </c>
      <c r="F2779" s="649">
        <v>14.4</v>
      </c>
      <c r="G2779" s="649">
        <v>0.333</v>
      </c>
      <c r="H2779" s="649">
        <v>0.0</v>
      </c>
      <c r="I2779" s="649">
        <v>15.172</v>
      </c>
      <c r="J2779" s="649">
        <v>1.656</v>
      </c>
      <c r="K2779" s="649">
        <v>-0.998</v>
      </c>
      <c r="L2779" s="649">
        <v>-1.0</v>
      </c>
      <c r="M2779" s="649">
        <v>-1.0</v>
      </c>
      <c r="N2779" s="649">
        <v>-1.0</v>
      </c>
      <c r="O2779" s="649">
        <v>1.0</v>
      </c>
      <c r="P2779" s="649">
        <v>-1.0</v>
      </c>
      <c r="Q2779" s="649">
        <v>-1.0</v>
      </c>
      <c r="R2779" s="649">
        <v>1.0</v>
      </c>
      <c r="S2779" s="649">
        <v>-1.0</v>
      </c>
      <c r="T2779" s="649">
        <v>1.747</v>
      </c>
      <c r="U2779" s="649">
        <v>1.736</v>
      </c>
      <c r="V2779" s="649">
        <v>1.886</v>
      </c>
    </row>
    <row r="2780">
      <c r="A2780" s="649">
        <v>5755.0</v>
      </c>
      <c r="B2780" s="649">
        <v>0.0</v>
      </c>
      <c r="C2780" s="649">
        <v>6.371</v>
      </c>
      <c r="D2780" s="649">
        <v>1.719</v>
      </c>
      <c r="E2780" s="649">
        <v>39.81</v>
      </c>
      <c r="F2780" s="649">
        <v>14.4</v>
      </c>
      <c r="G2780" s="649">
        <v>1.846</v>
      </c>
      <c r="H2780" s="649">
        <v>1.01</v>
      </c>
      <c r="I2780" s="649">
        <v>17.499</v>
      </c>
      <c r="J2780" s="649">
        <v>30.633</v>
      </c>
      <c r="K2780" s="649">
        <v>-0.998</v>
      </c>
      <c r="L2780" s="649">
        <v>-1.0</v>
      </c>
      <c r="M2780" s="649">
        <v>-1.0</v>
      </c>
      <c r="N2780" s="649">
        <v>-1.0</v>
      </c>
      <c r="O2780" s="649">
        <v>1.0</v>
      </c>
      <c r="P2780" s="649">
        <v>-1.0</v>
      </c>
      <c r="Q2780" s="649">
        <v>-1.0</v>
      </c>
      <c r="R2780" s="649">
        <v>1.0</v>
      </c>
      <c r="S2780" s="649">
        <v>1.0</v>
      </c>
      <c r="T2780" s="649">
        <v>31.238</v>
      </c>
      <c r="U2780" s="649">
        <v>31.048</v>
      </c>
      <c r="V2780" s="649">
        <v>30.731</v>
      </c>
    </row>
    <row r="2781">
      <c r="A2781" s="649">
        <v>5756.0</v>
      </c>
      <c r="B2781" s="649">
        <v>0.0</v>
      </c>
      <c r="C2781" s="649">
        <v>6.37</v>
      </c>
      <c r="D2781" s="649">
        <v>1.719</v>
      </c>
      <c r="E2781" s="649">
        <v>39.81</v>
      </c>
      <c r="F2781" s="649">
        <v>14.4</v>
      </c>
      <c r="G2781" s="649">
        <v>1.961</v>
      </c>
      <c r="H2781" s="649">
        <v>1.01</v>
      </c>
      <c r="I2781" s="649">
        <v>17.153</v>
      </c>
      <c r="J2781" s="649">
        <v>31.029</v>
      </c>
      <c r="K2781" s="649">
        <v>-0.998</v>
      </c>
      <c r="L2781" s="649">
        <v>-1.0</v>
      </c>
      <c r="M2781" s="649">
        <v>-1.0</v>
      </c>
      <c r="N2781" s="649">
        <v>-1.0</v>
      </c>
      <c r="O2781" s="649">
        <v>1.0</v>
      </c>
      <c r="P2781" s="649">
        <v>-1.0</v>
      </c>
      <c r="Q2781" s="649">
        <v>-1.0</v>
      </c>
      <c r="R2781" s="649">
        <v>1.0</v>
      </c>
      <c r="S2781" s="649">
        <v>1.0</v>
      </c>
      <c r="T2781" s="649">
        <v>31.678</v>
      </c>
      <c r="U2781" s="649">
        <v>31.48</v>
      </c>
      <c r="V2781" s="649">
        <v>31.184</v>
      </c>
    </row>
    <row r="2782">
      <c r="A2782" s="649">
        <v>5757.0</v>
      </c>
      <c r="B2782" s="649">
        <v>0.0</v>
      </c>
      <c r="C2782" s="649">
        <v>6.37</v>
      </c>
      <c r="D2782" s="649">
        <v>1.719</v>
      </c>
      <c r="E2782" s="649">
        <v>39.81</v>
      </c>
      <c r="F2782" s="649">
        <v>14.4</v>
      </c>
      <c r="G2782" s="649">
        <v>2.436</v>
      </c>
      <c r="H2782" s="649">
        <v>1.01</v>
      </c>
      <c r="I2782" s="649">
        <v>16.719</v>
      </c>
      <c r="J2782" s="649">
        <v>27.488</v>
      </c>
      <c r="K2782" s="649">
        <v>-0.998</v>
      </c>
      <c r="L2782" s="649">
        <v>-1.0</v>
      </c>
      <c r="M2782" s="649">
        <v>-1.0</v>
      </c>
      <c r="N2782" s="649">
        <v>-1.0</v>
      </c>
      <c r="O2782" s="649">
        <v>1.0</v>
      </c>
      <c r="P2782" s="649">
        <v>-1.0</v>
      </c>
      <c r="Q2782" s="649">
        <v>-1.0</v>
      </c>
      <c r="R2782" s="649">
        <v>1.0</v>
      </c>
      <c r="S2782" s="649">
        <v>1.0</v>
      </c>
      <c r="T2782" s="649">
        <v>28.191</v>
      </c>
      <c r="U2782" s="649">
        <v>28.012</v>
      </c>
      <c r="V2782" s="649">
        <v>28.279</v>
      </c>
    </row>
    <row r="2783">
      <c r="A2783" s="649">
        <v>5758.0</v>
      </c>
      <c r="B2783" s="649">
        <v>0.0</v>
      </c>
      <c r="C2783" s="649">
        <v>6.37</v>
      </c>
      <c r="D2783" s="649">
        <v>1.719</v>
      </c>
      <c r="E2783" s="649">
        <v>39.81</v>
      </c>
      <c r="F2783" s="649">
        <v>14.4</v>
      </c>
      <c r="G2783" s="649">
        <v>2.209</v>
      </c>
      <c r="H2783" s="649">
        <v>1.01</v>
      </c>
      <c r="I2783" s="649">
        <v>16.44</v>
      </c>
      <c r="J2783" s="649">
        <v>23.839</v>
      </c>
      <c r="K2783" s="649">
        <v>-0.998</v>
      </c>
      <c r="L2783" s="649">
        <v>-1.0</v>
      </c>
      <c r="M2783" s="649">
        <v>-1.0</v>
      </c>
      <c r="N2783" s="649">
        <v>-1.0</v>
      </c>
      <c r="O2783" s="649">
        <v>1.0</v>
      </c>
      <c r="P2783" s="649">
        <v>-1.0</v>
      </c>
      <c r="Q2783" s="649">
        <v>-1.0</v>
      </c>
      <c r="R2783" s="649">
        <v>1.0</v>
      </c>
      <c r="S2783" s="649">
        <v>1.0</v>
      </c>
      <c r="T2783" s="649">
        <v>24.467</v>
      </c>
      <c r="U2783" s="649">
        <v>24.314</v>
      </c>
      <c r="V2783" s="649">
        <v>24.601</v>
      </c>
    </row>
    <row r="2784">
      <c r="A2784" s="649">
        <v>5759.0</v>
      </c>
      <c r="B2784" s="649">
        <v>0.0</v>
      </c>
      <c r="C2784" s="649">
        <v>6.37</v>
      </c>
      <c r="D2784" s="649">
        <v>1.719</v>
      </c>
      <c r="E2784" s="649">
        <v>39.81</v>
      </c>
      <c r="F2784" s="649">
        <v>14.4</v>
      </c>
      <c r="G2784" s="649">
        <v>2.393</v>
      </c>
      <c r="H2784" s="649">
        <v>26.98</v>
      </c>
      <c r="I2784" s="649">
        <v>16.836</v>
      </c>
      <c r="J2784" s="649">
        <v>31.531</v>
      </c>
      <c r="K2784" s="649">
        <v>-0.998</v>
      </c>
      <c r="L2784" s="649">
        <v>-1.0</v>
      </c>
      <c r="M2784" s="649">
        <v>-1.0</v>
      </c>
      <c r="N2784" s="649">
        <v>-1.0</v>
      </c>
      <c r="O2784" s="649">
        <v>1.0</v>
      </c>
      <c r="P2784" s="649">
        <v>-1.0</v>
      </c>
      <c r="Q2784" s="649">
        <v>-1.0</v>
      </c>
      <c r="R2784" s="649">
        <v>1.0</v>
      </c>
      <c r="S2784" s="649">
        <v>1.0</v>
      </c>
      <c r="T2784" s="649">
        <v>32.27</v>
      </c>
      <c r="U2784" s="649">
        <v>32.07</v>
      </c>
      <c r="V2784" s="649">
        <v>32.053</v>
      </c>
    </row>
    <row r="2785">
      <c r="A2785" s="649">
        <v>5761.0</v>
      </c>
      <c r="B2785" s="649">
        <v>0.0</v>
      </c>
      <c r="C2785" s="649">
        <v>6.371</v>
      </c>
      <c r="D2785" s="649">
        <v>1.719</v>
      </c>
      <c r="E2785" s="649">
        <v>39.81</v>
      </c>
      <c r="F2785" s="649">
        <v>14.4</v>
      </c>
      <c r="G2785" s="649">
        <v>2.999</v>
      </c>
      <c r="H2785" s="649">
        <v>2.01</v>
      </c>
      <c r="I2785" s="649">
        <v>9.495</v>
      </c>
      <c r="J2785" s="649">
        <v>14.551</v>
      </c>
      <c r="K2785" s="649">
        <v>-0.998</v>
      </c>
      <c r="L2785" s="649">
        <v>-1.0</v>
      </c>
      <c r="M2785" s="649">
        <v>-1.0</v>
      </c>
      <c r="N2785" s="649">
        <v>-1.0</v>
      </c>
      <c r="O2785" s="649">
        <v>1.0</v>
      </c>
      <c r="P2785" s="649">
        <v>-1.0</v>
      </c>
      <c r="Q2785" s="649">
        <v>-1.0</v>
      </c>
      <c r="R2785" s="649">
        <v>1.0</v>
      </c>
      <c r="S2785" s="649">
        <v>1.0</v>
      </c>
      <c r="T2785" s="649">
        <v>15.233</v>
      </c>
      <c r="U2785" s="649">
        <v>15.134</v>
      </c>
      <c r="V2785" s="649">
        <v>16.008</v>
      </c>
    </row>
    <row r="2786">
      <c r="A2786" s="649">
        <v>5762.0</v>
      </c>
      <c r="B2786" s="649">
        <v>0.0</v>
      </c>
      <c r="C2786" s="649">
        <v>6.371</v>
      </c>
      <c r="D2786" s="649">
        <v>1.719</v>
      </c>
      <c r="E2786" s="649">
        <v>39.81</v>
      </c>
      <c r="F2786" s="649">
        <v>14.4</v>
      </c>
      <c r="G2786" s="649">
        <v>1.879</v>
      </c>
      <c r="H2786" s="649">
        <v>2.01</v>
      </c>
      <c r="I2786" s="649">
        <v>9.817</v>
      </c>
      <c r="J2786" s="649">
        <v>17.422</v>
      </c>
      <c r="K2786" s="649">
        <v>-0.998</v>
      </c>
      <c r="L2786" s="649">
        <v>-1.0</v>
      </c>
      <c r="M2786" s="649">
        <v>-1.0</v>
      </c>
      <c r="N2786" s="649">
        <v>-1.0</v>
      </c>
      <c r="O2786" s="649">
        <v>1.0</v>
      </c>
      <c r="P2786" s="649">
        <v>-1.0</v>
      </c>
      <c r="Q2786" s="649">
        <v>-1.0</v>
      </c>
      <c r="R2786" s="649">
        <v>1.0</v>
      </c>
      <c r="S2786" s="649">
        <v>1.0</v>
      </c>
      <c r="T2786" s="649">
        <v>17.805</v>
      </c>
      <c r="U2786" s="649">
        <v>17.695</v>
      </c>
      <c r="V2786" s="649">
        <v>17.531</v>
      </c>
    </row>
    <row r="2787">
      <c r="A2787" s="649">
        <v>5763.0</v>
      </c>
      <c r="B2787" s="649">
        <v>0.0</v>
      </c>
      <c r="C2787" s="649">
        <v>6.371</v>
      </c>
      <c r="D2787" s="649">
        <v>1.719</v>
      </c>
      <c r="E2787" s="649">
        <v>39.81</v>
      </c>
      <c r="F2787" s="649">
        <v>14.4</v>
      </c>
      <c r="G2787" s="649">
        <v>2.005</v>
      </c>
      <c r="H2787" s="649">
        <v>2.01</v>
      </c>
      <c r="I2787" s="649">
        <v>9.902</v>
      </c>
      <c r="J2787" s="649">
        <v>19.598</v>
      </c>
      <c r="K2787" s="649">
        <v>-0.998</v>
      </c>
      <c r="L2787" s="649">
        <v>-1.0</v>
      </c>
      <c r="M2787" s="649">
        <v>-1.0</v>
      </c>
      <c r="N2787" s="649">
        <v>-1.0</v>
      </c>
      <c r="O2787" s="649">
        <v>1.0</v>
      </c>
      <c r="P2787" s="649">
        <v>-1.0</v>
      </c>
      <c r="Q2787" s="649">
        <v>-1.0</v>
      </c>
      <c r="R2787" s="649">
        <v>1.0</v>
      </c>
      <c r="S2787" s="649">
        <v>1.0</v>
      </c>
      <c r="T2787" s="649">
        <v>20.02</v>
      </c>
      <c r="U2787" s="649">
        <v>19.892</v>
      </c>
      <c r="V2787" s="649">
        <v>19.624</v>
      </c>
    </row>
    <row r="2788">
      <c r="A2788" s="649">
        <v>5764.0</v>
      </c>
      <c r="B2788" s="649">
        <v>0.0</v>
      </c>
      <c r="C2788" s="649">
        <v>6.371</v>
      </c>
      <c r="D2788" s="649">
        <v>1.719</v>
      </c>
      <c r="E2788" s="649">
        <v>39.81</v>
      </c>
      <c r="F2788" s="649">
        <v>14.4</v>
      </c>
      <c r="G2788" s="649">
        <v>1.817</v>
      </c>
      <c r="H2788" s="649">
        <v>2.01</v>
      </c>
      <c r="I2788" s="649">
        <v>9.855</v>
      </c>
      <c r="J2788" s="649">
        <v>16.965</v>
      </c>
      <c r="K2788" s="649">
        <v>-0.998</v>
      </c>
      <c r="L2788" s="649">
        <v>-1.0</v>
      </c>
      <c r="M2788" s="649">
        <v>-1.0</v>
      </c>
      <c r="N2788" s="649">
        <v>-1.0</v>
      </c>
      <c r="O2788" s="649">
        <v>1.0</v>
      </c>
      <c r="P2788" s="649">
        <v>-1.0</v>
      </c>
      <c r="Q2788" s="649">
        <v>-1.0</v>
      </c>
      <c r="R2788" s="649">
        <v>1.0</v>
      </c>
      <c r="S2788" s="649">
        <v>1.0</v>
      </c>
      <c r="T2788" s="649">
        <v>17.353</v>
      </c>
      <c r="U2788" s="649">
        <v>17.244</v>
      </c>
      <c r="V2788" s="649">
        <v>17.062</v>
      </c>
    </row>
    <row r="2789">
      <c r="A2789" s="649">
        <v>5765.0</v>
      </c>
      <c r="B2789" s="649">
        <v>0.0</v>
      </c>
      <c r="C2789" s="649">
        <v>6.371</v>
      </c>
      <c r="D2789" s="649">
        <v>1.719</v>
      </c>
      <c r="E2789" s="649">
        <v>39.81</v>
      </c>
      <c r="F2789" s="649">
        <v>14.4</v>
      </c>
      <c r="G2789" s="649">
        <v>1.712</v>
      </c>
      <c r="H2789" s="649">
        <v>2.01</v>
      </c>
      <c r="I2789" s="649">
        <v>9.963</v>
      </c>
      <c r="J2789" s="649">
        <v>12.368</v>
      </c>
      <c r="K2789" s="649">
        <v>-0.998</v>
      </c>
      <c r="L2789" s="649">
        <v>-1.0</v>
      </c>
      <c r="M2789" s="649">
        <v>-1.0</v>
      </c>
      <c r="N2789" s="649">
        <v>-1.0</v>
      </c>
      <c r="O2789" s="649">
        <v>1.0</v>
      </c>
      <c r="P2789" s="649">
        <v>-1.0</v>
      </c>
      <c r="Q2789" s="649">
        <v>-1.0</v>
      </c>
      <c r="R2789" s="649">
        <v>1.0</v>
      </c>
      <c r="S2789" s="649">
        <v>1.0</v>
      </c>
      <c r="T2789" s="649">
        <v>12.762</v>
      </c>
      <c r="U2789" s="649">
        <v>12.677</v>
      </c>
      <c r="V2789" s="649">
        <v>12.829</v>
      </c>
    </row>
    <row r="2790">
      <c r="A2790" s="649">
        <v>5766.0</v>
      </c>
      <c r="B2790" s="649">
        <v>0.0</v>
      </c>
      <c r="C2790" s="649">
        <v>6.371</v>
      </c>
      <c r="D2790" s="649">
        <v>1.719</v>
      </c>
      <c r="E2790" s="649">
        <v>39.81</v>
      </c>
      <c r="F2790" s="649">
        <v>14.4</v>
      </c>
      <c r="G2790" s="649">
        <v>1.77</v>
      </c>
      <c r="H2790" s="649">
        <v>2.01</v>
      </c>
      <c r="I2790" s="649">
        <v>9.858</v>
      </c>
      <c r="J2790" s="649">
        <v>15.789</v>
      </c>
      <c r="K2790" s="649">
        <v>-0.998</v>
      </c>
      <c r="L2790" s="649">
        <v>-1.0</v>
      </c>
      <c r="M2790" s="649">
        <v>-1.0</v>
      </c>
      <c r="N2790" s="649">
        <v>-1.0</v>
      </c>
      <c r="O2790" s="649">
        <v>1.0</v>
      </c>
      <c r="P2790" s="649">
        <v>-1.0</v>
      </c>
      <c r="Q2790" s="649">
        <v>-1.0</v>
      </c>
      <c r="R2790" s="649">
        <v>1.0</v>
      </c>
      <c r="S2790" s="649">
        <v>1.0</v>
      </c>
      <c r="T2790" s="649">
        <v>16.188</v>
      </c>
      <c r="U2790" s="649">
        <v>16.085</v>
      </c>
      <c r="V2790" s="649">
        <v>15.96</v>
      </c>
    </row>
    <row r="2791">
      <c r="A2791" s="649">
        <v>5767.0</v>
      </c>
      <c r="B2791" s="649">
        <v>0.0</v>
      </c>
      <c r="C2791" s="649">
        <v>6.371</v>
      </c>
      <c r="D2791" s="649">
        <v>1.719</v>
      </c>
      <c r="E2791" s="649">
        <v>39.81</v>
      </c>
      <c r="F2791" s="649">
        <v>14.4</v>
      </c>
      <c r="G2791" s="649">
        <v>1.773</v>
      </c>
      <c r="H2791" s="649">
        <v>2.01</v>
      </c>
      <c r="I2791" s="649">
        <v>9.838</v>
      </c>
      <c r="J2791" s="649">
        <v>16.814</v>
      </c>
      <c r="K2791" s="649">
        <v>-0.998</v>
      </c>
      <c r="L2791" s="649">
        <v>-1.0</v>
      </c>
      <c r="M2791" s="649">
        <v>-1.0</v>
      </c>
      <c r="N2791" s="649">
        <v>-1.0</v>
      </c>
      <c r="O2791" s="649">
        <v>1.0</v>
      </c>
      <c r="P2791" s="649">
        <v>-1.0</v>
      </c>
      <c r="Q2791" s="649">
        <v>-1.0</v>
      </c>
      <c r="R2791" s="649">
        <v>1.0</v>
      </c>
      <c r="S2791" s="649">
        <v>1.0</v>
      </c>
      <c r="T2791" s="649">
        <v>17.203</v>
      </c>
      <c r="U2791" s="649">
        <v>17.1</v>
      </c>
      <c r="V2791" s="649">
        <v>16.88</v>
      </c>
    </row>
    <row r="2792">
      <c r="A2792" s="649">
        <v>5768.0</v>
      </c>
      <c r="B2792" s="649">
        <v>0.0</v>
      </c>
      <c r="C2792" s="649">
        <v>6.371</v>
      </c>
      <c r="D2792" s="649">
        <v>1.719</v>
      </c>
      <c r="E2792" s="649">
        <v>39.81</v>
      </c>
      <c r="F2792" s="649">
        <v>14.4</v>
      </c>
      <c r="G2792" s="649">
        <v>2.047</v>
      </c>
      <c r="H2792" s="649">
        <v>2.01</v>
      </c>
      <c r="I2792" s="649">
        <v>9.8</v>
      </c>
      <c r="J2792" s="649">
        <v>19.246</v>
      </c>
      <c r="K2792" s="649">
        <v>-0.998</v>
      </c>
      <c r="L2792" s="649">
        <v>-1.0</v>
      </c>
      <c r="M2792" s="649">
        <v>-1.0</v>
      </c>
      <c r="N2792" s="649">
        <v>-1.0</v>
      </c>
      <c r="O2792" s="649">
        <v>1.0</v>
      </c>
      <c r="P2792" s="649">
        <v>-1.0</v>
      </c>
      <c r="Q2792" s="649">
        <v>-1.0</v>
      </c>
      <c r="R2792" s="649">
        <v>1.0</v>
      </c>
      <c r="S2792" s="649">
        <v>1.0</v>
      </c>
      <c r="T2792" s="649">
        <v>19.662</v>
      </c>
      <c r="U2792" s="649">
        <v>19.55</v>
      </c>
      <c r="V2792" s="649">
        <v>19.331</v>
      </c>
    </row>
    <row r="2793">
      <c r="A2793" s="649">
        <v>5769.0</v>
      </c>
      <c r="B2793" s="649">
        <v>0.0</v>
      </c>
      <c r="C2793" s="649">
        <v>6.371</v>
      </c>
      <c r="D2793" s="649">
        <v>1.719</v>
      </c>
      <c r="E2793" s="649">
        <v>39.81</v>
      </c>
      <c r="F2793" s="649">
        <v>14.4</v>
      </c>
      <c r="G2793" s="649">
        <v>1.214</v>
      </c>
      <c r="H2793" s="649">
        <v>2.01</v>
      </c>
      <c r="I2793" s="649">
        <v>7.091</v>
      </c>
      <c r="J2793" s="649">
        <v>8.48</v>
      </c>
      <c r="K2793" s="649">
        <v>-0.998</v>
      </c>
      <c r="L2793" s="649">
        <v>-1.0</v>
      </c>
      <c r="M2793" s="649">
        <v>-1.0</v>
      </c>
      <c r="N2793" s="649">
        <v>-1.0</v>
      </c>
      <c r="O2793" s="649">
        <v>1.0</v>
      </c>
      <c r="P2793" s="649">
        <v>-1.0</v>
      </c>
      <c r="Q2793" s="649">
        <v>-1.0</v>
      </c>
      <c r="R2793" s="649">
        <v>1.0</v>
      </c>
      <c r="S2793" s="649">
        <v>-1.0</v>
      </c>
      <c r="T2793" s="649">
        <v>8.665</v>
      </c>
      <c r="U2793" s="649">
        <v>8.606</v>
      </c>
      <c r="V2793" s="649">
        <v>8.499</v>
      </c>
    </row>
    <row r="2794">
      <c r="A2794" s="649">
        <v>5770.0</v>
      </c>
      <c r="B2794" s="649">
        <v>0.0</v>
      </c>
      <c r="C2794" s="649">
        <v>6.371</v>
      </c>
      <c r="D2794" s="649">
        <v>1.719</v>
      </c>
      <c r="E2794" s="649">
        <v>39.81</v>
      </c>
      <c r="F2794" s="649">
        <v>14.4</v>
      </c>
      <c r="G2794" s="649">
        <v>3.378</v>
      </c>
      <c r="H2794" s="649">
        <v>2.01</v>
      </c>
      <c r="I2794" s="649">
        <v>4.988</v>
      </c>
      <c r="J2794" s="649">
        <v>9.82</v>
      </c>
      <c r="K2794" s="649">
        <v>-0.998</v>
      </c>
      <c r="L2794" s="649">
        <v>-1.0</v>
      </c>
      <c r="M2794" s="649">
        <v>-1.0</v>
      </c>
      <c r="N2794" s="649">
        <v>-1.0</v>
      </c>
      <c r="O2794" s="649">
        <v>1.0</v>
      </c>
      <c r="P2794" s="649">
        <v>-1.0</v>
      </c>
      <c r="Q2794" s="649">
        <v>-1.0</v>
      </c>
      <c r="R2794" s="649">
        <v>1.0</v>
      </c>
      <c r="S2794" s="649">
        <v>-1.0</v>
      </c>
      <c r="T2794" s="649">
        <v>10.38</v>
      </c>
      <c r="U2794" s="649">
        <v>10.302</v>
      </c>
      <c r="V2794" s="649">
        <v>11.218</v>
      </c>
    </row>
    <row r="2795">
      <c r="A2795" s="649">
        <v>5771.0</v>
      </c>
      <c r="B2795" s="649">
        <v>0.0</v>
      </c>
      <c r="C2795" s="649">
        <v>6.371</v>
      </c>
      <c r="D2795" s="649">
        <v>1.719</v>
      </c>
      <c r="E2795" s="649">
        <v>39.81</v>
      </c>
      <c r="F2795" s="649">
        <v>14.4</v>
      </c>
      <c r="G2795" s="649">
        <v>0.989</v>
      </c>
      <c r="H2795" s="649">
        <v>2.01</v>
      </c>
      <c r="I2795" s="649">
        <v>9.924</v>
      </c>
      <c r="J2795" s="649">
        <v>9.578</v>
      </c>
      <c r="K2795" s="649">
        <v>-0.998</v>
      </c>
      <c r="L2795" s="649">
        <v>-1.0</v>
      </c>
      <c r="M2795" s="649">
        <v>-1.0</v>
      </c>
      <c r="N2795" s="649">
        <v>-1.0</v>
      </c>
      <c r="O2795" s="649">
        <v>3.0</v>
      </c>
      <c r="P2795" s="649">
        <v>-1.0</v>
      </c>
      <c r="Q2795" s="649">
        <v>-1.0</v>
      </c>
      <c r="R2795" s="649">
        <v>1.0</v>
      </c>
      <c r="S2795" s="649">
        <v>-1.0</v>
      </c>
      <c r="T2795" s="649">
        <v>9.788</v>
      </c>
      <c r="U2795" s="649">
        <v>9.723</v>
      </c>
      <c r="V2795" s="649">
        <v>9.604</v>
      </c>
    </row>
    <row r="2796">
      <c r="A2796" s="649">
        <v>5772.0</v>
      </c>
      <c r="B2796" s="649">
        <v>0.0</v>
      </c>
      <c r="C2796" s="649">
        <v>6.37</v>
      </c>
      <c r="D2796" s="649">
        <v>1.719</v>
      </c>
      <c r="E2796" s="649">
        <v>39.81</v>
      </c>
      <c r="F2796" s="649">
        <v>14.4</v>
      </c>
      <c r="G2796" s="649">
        <v>2.605</v>
      </c>
      <c r="H2796" s="649">
        <v>2.01</v>
      </c>
      <c r="I2796" s="649">
        <v>9.737</v>
      </c>
      <c r="J2796" s="649">
        <v>8.297</v>
      </c>
      <c r="K2796" s="649">
        <v>-0.998</v>
      </c>
      <c r="L2796" s="649">
        <v>-1.0</v>
      </c>
      <c r="M2796" s="649">
        <v>-1.0</v>
      </c>
      <c r="N2796" s="649">
        <v>1.0</v>
      </c>
      <c r="O2796" s="649">
        <v>-1.0</v>
      </c>
      <c r="P2796" s="649">
        <v>-1.0</v>
      </c>
      <c r="Q2796" s="649">
        <v>-1.0</v>
      </c>
      <c r="R2796" s="649">
        <v>1.0</v>
      </c>
      <c r="S2796" s="649">
        <v>-1.0</v>
      </c>
      <c r="T2796" s="649">
        <v>8.872</v>
      </c>
      <c r="U2796" s="649">
        <v>8.813</v>
      </c>
      <c r="V2796" s="649">
        <v>10.027</v>
      </c>
    </row>
    <row r="2797">
      <c r="A2797" s="649">
        <v>5773.0</v>
      </c>
      <c r="B2797" s="649">
        <v>0.0</v>
      </c>
      <c r="C2797" s="649">
        <v>6.37</v>
      </c>
      <c r="D2797" s="649">
        <v>1.719</v>
      </c>
      <c r="E2797" s="649">
        <v>39.81</v>
      </c>
      <c r="F2797" s="649">
        <v>14.4</v>
      </c>
      <c r="G2797" s="649">
        <v>0.323</v>
      </c>
      <c r="H2797" s="649">
        <v>1.01</v>
      </c>
      <c r="I2797" s="649">
        <v>12.168</v>
      </c>
      <c r="J2797" s="649">
        <v>3.52</v>
      </c>
      <c r="K2797" s="649">
        <v>-0.998</v>
      </c>
      <c r="L2797" s="649">
        <v>-1.0</v>
      </c>
      <c r="M2797" s="649">
        <v>-1.0</v>
      </c>
      <c r="N2797" s="649">
        <v>-1.0</v>
      </c>
      <c r="O2797" s="649">
        <v>1.0</v>
      </c>
      <c r="P2797" s="649">
        <v>-1.0</v>
      </c>
      <c r="Q2797" s="649">
        <v>-1.0</v>
      </c>
      <c r="R2797" s="649">
        <v>1.0</v>
      </c>
      <c r="S2797" s="649">
        <v>-1.0</v>
      </c>
      <c r="T2797" s="649">
        <v>3.599</v>
      </c>
      <c r="U2797" s="649">
        <v>3.576</v>
      </c>
      <c r="V2797" s="649">
        <v>3.554</v>
      </c>
    </row>
    <row r="2798">
      <c r="A2798" s="649">
        <v>5774.0</v>
      </c>
      <c r="B2798" s="649">
        <v>0.0</v>
      </c>
      <c r="C2798" s="649">
        <v>6.371</v>
      </c>
      <c r="D2798" s="649">
        <v>1.719</v>
      </c>
      <c r="E2798" s="649">
        <v>39.81</v>
      </c>
      <c r="F2798" s="649">
        <v>14.4</v>
      </c>
      <c r="G2798" s="649">
        <v>1.595</v>
      </c>
      <c r="H2798" s="649">
        <v>1.01</v>
      </c>
      <c r="I2798" s="649">
        <v>17.148</v>
      </c>
      <c r="J2798" s="649">
        <v>25.043</v>
      </c>
      <c r="K2798" s="649">
        <v>-0.998</v>
      </c>
      <c r="L2798" s="649">
        <v>-1.0</v>
      </c>
      <c r="M2798" s="649">
        <v>-1.0</v>
      </c>
      <c r="N2798" s="649">
        <v>-1.0</v>
      </c>
      <c r="O2798" s="649">
        <v>1.0</v>
      </c>
      <c r="P2798" s="649">
        <v>-1.0</v>
      </c>
      <c r="Q2798" s="649">
        <v>-1.0</v>
      </c>
      <c r="R2798" s="649">
        <v>1.0</v>
      </c>
      <c r="S2798" s="649">
        <v>-1.0</v>
      </c>
      <c r="T2798" s="649">
        <v>25.567</v>
      </c>
      <c r="U2798" s="649">
        <v>25.413</v>
      </c>
      <c r="V2798" s="649">
        <v>25.179</v>
      </c>
    </row>
    <row r="2799">
      <c r="A2799" s="649">
        <v>5775.0</v>
      </c>
      <c r="B2799" s="649">
        <v>0.0</v>
      </c>
      <c r="C2799" s="649">
        <v>6.371</v>
      </c>
      <c r="D2799" s="649">
        <v>1.719</v>
      </c>
      <c r="E2799" s="649">
        <v>39.81</v>
      </c>
      <c r="F2799" s="649">
        <v>14.4</v>
      </c>
      <c r="G2799" s="649">
        <v>1.86</v>
      </c>
      <c r="H2799" s="649">
        <v>1.01</v>
      </c>
      <c r="I2799" s="649">
        <v>19.813</v>
      </c>
      <c r="J2799" s="649">
        <v>36.459</v>
      </c>
      <c r="K2799" s="649">
        <v>-0.998</v>
      </c>
      <c r="L2799" s="649">
        <v>-1.0</v>
      </c>
      <c r="M2799" s="649">
        <v>-1.0</v>
      </c>
      <c r="N2799" s="649">
        <v>-1.0</v>
      </c>
      <c r="O2799" s="649">
        <v>1.0</v>
      </c>
      <c r="P2799" s="649">
        <v>-1.0</v>
      </c>
      <c r="Q2799" s="649">
        <v>-1.0</v>
      </c>
      <c r="R2799" s="649">
        <v>1.0</v>
      </c>
      <c r="S2799" s="649">
        <v>-1.0</v>
      </c>
      <c r="T2799" s="649">
        <v>37.164</v>
      </c>
      <c r="U2799" s="649">
        <v>36.961</v>
      </c>
      <c r="V2799" s="649">
        <v>36.48</v>
      </c>
    </row>
    <row r="2800">
      <c r="A2800" s="649">
        <v>5776.0</v>
      </c>
      <c r="B2800" s="649">
        <v>0.0</v>
      </c>
      <c r="C2800" s="649">
        <v>6.371</v>
      </c>
      <c r="D2800" s="649">
        <v>1.719</v>
      </c>
      <c r="E2800" s="649">
        <v>39.81</v>
      </c>
      <c r="F2800" s="649">
        <v>14.4</v>
      </c>
      <c r="G2800" s="649">
        <v>1.856</v>
      </c>
      <c r="H2800" s="649">
        <v>1.01</v>
      </c>
      <c r="I2800" s="649">
        <v>19.474</v>
      </c>
      <c r="J2800" s="649">
        <v>34.699</v>
      </c>
      <c r="K2800" s="649">
        <v>-0.998</v>
      </c>
      <c r="L2800" s="649">
        <v>-1.0</v>
      </c>
      <c r="M2800" s="649">
        <v>-1.0</v>
      </c>
      <c r="N2800" s="649">
        <v>-1.0</v>
      </c>
      <c r="O2800" s="649">
        <v>1.0</v>
      </c>
      <c r="P2800" s="649">
        <v>-1.0</v>
      </c>
      <c r="Q2800" s="649">
        <v>-1.0</v>
      </c>
      <c r="R2800" s="649">
        <v>1.0</v>
      </c>
      <c r="S2800" s="649">
        <v>-1.0</v>
      </c>
      <c r="T2800" s="649">
        <v>35.393</v>
      </c>
      <c r="U2800" s="649">
        <v>35.189</v>
      </c>
      <c r="V2800" s="649">
        <v>34.776</v>
      </c>
    </row>
    <row r="2801">
      <c r="A2801" s="649">
        <v>5777.0</v>
      </c>
      <c r="B2801" s="649">
        <v>0.0</v>
      </c>
      <c r="C2801" s="649">
        <v>6.37</v>
      </c>
      <c r="D2801" s="649">
        <v>1.719</v>
      </c>
      <c r="E2801" s="649">
        <v>39.81</v>
      </c>
      <c r="F2801" s="649">
        <v>14.4</v>
      </c>
      <c r="G2801" s="649">
        <v>1.862</v>
      </c>
      <c r="H2801" s="649">
        <v>1.01</v>
      </c>
      <c r="I2801" s="649">
        <v>19.724</v>
      </c>
      <c r="J2801" s="649">
        <v>34.634</v>
      </c>
      <c r="K2801" s="649">
        <v>-0.998</v>
      </c>
      <c r="L2801" s="649">
        <v>-1.0</v>
      </c>
      <c r="M2801" s="649">
        <v>-1.0</v>
      </c>
      <c r="N2801" s="649">
        <v>-1.0</v>
      </c>
      <c r="O2801" s="649">
        <v>1.0</v>
      </c>
      <c r="P2801" s="649">
        <v>-1.0</v>
      </c>
      <c r="Q2801" s="649">
        <v>-1.0</v>
      </c>
      <c r="R2801" s="649">
        <v>1.0</v>
      </c>
      <c r="S2801" s="649">
        <v>-1.0</v>
      </c>
      <c r="T2801" s="649">
        <v>35.31</v>
      </c>
      <c r="U2801" s="649">
        <v>35.123</v>
      </c>
      <c r="V2801" s="649">
        <v>34.739</v>
      </c>
    </row>
    <row r="2802">
      <c r="A2802" s="649">
        <v>5778.0</v>
      </c>
      <c r="B2802" s="649">
        <v>0.0</v>
      </c>
      <c r="C2802" s="649">
        <v>6.371</v>
      </c>
      <c r="D2802" s="649">
        <v>1.719</v>
      </c>
      <c r="E2802" s="649">
        <v>39.81</v>
      </c>
      <c r="F2802" s="649">
        <v>14.4</v>
      </c>
      <c r="G2802" s="649">
        <v>1.812</v>
      </c>
      <c r="H2802" s="649">
        <v>1.01</v>
      </c>
      <c r="I2802" s="649">
        <v>19.777</v>
      </c>
      <c r="J2802" s="649">
        <v>35.408</v>
      </c>
      <c r="K2802" s="649">
        <v>-0.998</v>
      </c>
      <c r="L2802" s="649">
        <v>-1.0</v>
      </c>
      <c r="M2802" s="649">
        <v>-1.0</v>
      </c>
      <c r="N2802" s="649">
        <v>-1.0</v>
      </c>
      <c r="O2802" s="649">
        <v>1.0</v>
      </c>
      <c r="P2802" s="649">
        <v>-1.0</v>
      </c>
      <c r="Q2802" s="649">
        <v>-1.0</v>
      </c>
      <c r="R2802" s="649">
        <v>1.0</v>
      </c>
      <c r="S2802" s="649">
        <v>-1.0</v>
      </c>
      <c r="T2802" s="649">
        <v>36.057</v>
      </c>
      <c r="U2802" s="649">
        <v>35.894</v>
      </c>
      <c r="V2802" s="649">
        <v>35.432</v>
      </c>
    </row>
    <row r="2803">
      <c r="A2803" s="649">
        <v>5779.0</v>
      </c>
      <c r="B2803" s="649">
        <v>0.0</v>
      </c>
      <c r="C2803" s="649">
        <v>6.371</v>
      </c>
      <c r="D2803" s="649">
        <v>1.719</v>
      </c>
      <c r="E2803" s="649">
        <v>39.81</v>
      </c>
      <c r="F2803" s="649">
        <v>14.4</v>
      </c>
      <c r="G2803" s="649">
        <v>1.835</v>
      </c>
      <c r="H2803" s="649">
        <v>1.01</v>
      </c>
      <c r="I2803" s="649">
        <v>19.517</v>
      </c>
      <c r="J2803" s="649">
        <v>34.713</v>
      </c>
      <c r="K2803" s="649">
        <v>-0.998</v>
      </c>
      <c r="L2803" s="649">
        <v>-1.0</v>
      </c>
      <c r="M2803" s="649">
        <v>-1.0</v>
      </c>
      <c r="N2803" s="649">
        <v>-1.0</v>
      </c>
      <c r="O2803" s="649">
        <v>1.0</v>
      </c>
      <c r="P2803" s="649">
        <v>-1.0</v>
      </c>
      <c r="Q2803" s="649">
        <v>-1.0</v>
      </c>
      <c r="R2803" s="649">
        <v>1.0</v>
      </c>
      <c r="S2803" s="649">
        <v>-1.0</v>
      </c>
      <c r="T2803" s="649">
        <v>35.365</v>
      </c>
      <c r="U2803" s="649">
        <v>35.188</v>
      </c>
      <c r="V2803" s="649">
        <v>34.77</v>
      </c>
    </row>
    <row r="2804">
      <c r="A2804" s="649">
        <v>5780.0</v>
      </c>
      <c r="B2804" s="649">
        <v>0.0</v>
      </c>
      <c r="C2804" s="649">
        <v>6.371</v>
      </c>
      <c r="D2804" s="649">
        <v>1.719</v>
      </c>
      <c r="E2804" s="649">
        <v>39.81</v>
      </c>
      <c r="F2804" s="649">
        <v>14.4</v>
      </c>
      <c r="G2804" s="649">
        <v>2.351</v>
      </c>
      <c r="H2804" s="649">
        <v>1.01</v>
      </c>
      <c r="I2804" s="649">
        <v>19.629</v>
      </c>
      <c r="J2804" s="649">
        <v>44.848</v>
      </c>
      <c r="K2804" s="649">
        <v>-0.998</v>
      </c>
      <c r="L2804" s="649">
        <v>-1.0</v>
      </c>
      <c r="M2804" s="649">
        <v>-1.0</v>
      </c>
      <c r="N2804" s="649">
        <v>-1.0</v>
      </c>
      <c r="O2804" s="649">
        <v>1.0</v>
      </c>
      <c r="P2804" s="649">
        <v>-1.0</v>
      </c>
      <c r="Q2804" s="649">
        <v>-1.0</v>
      </c>
      <c r="R2804" s="649">
        <v>1.0</v>
      </c>
      <c r="S2804" s="649">
        <v>-1.0</v>
      </c>
      <c r="T2804" s="649">
        <v>45.704</v>
      </c>
      <c r="U2804" s="649">
        <v>45.453</v>
      </c>
      <c r="V2804" s="649">
        <v>44.918</v>
      </c>
    </row>
    <row r="2805">
      <c r="A2805" s="649">
        <v>5781.0</v>
      </c>
      <c r="B2805" s="649">
        <v>0.0</v>
      </c>
      <c r="C2805" s="649">
        <v>6.371</v>
      </c>
      <c r="D2805" s="649">
        <v>1.719</v>
      </c>
      <c r="E2805" s="649">
        <v>39.81</v>
      </c>
      <c r="F2805" s="649">
        <v>14.4</v>
      </c>
      <c r="G2805" s="649">
        <v>1.824</v>
      </c>
      <c r="H2805" s="649">
        <v>1.01</v>
      </c>
      <c r="I2805" s="649">
        <v>19.799</v>
      </c>
      <c r="J2805" s="649">
        <v>35.523</v>
      </c>
      <c r="K2805" s="649">
        <v>-0.998</v>
      </c>
      <c r="L2805" s="649">
        <v>-1.0</v>
      </c>
      <c r="M2805" s="649">
        <v>-1.0</v>
      </c>
      <c r="N2805" s="649">
        <v>-1.0</v>
      </c>
      <c r="O2805" s="649">
        <v>1.0</v>
      </c>
      <c r="P2805" s="649">
        <v>-1.0</v>
      </c>
      <c r="Q2805" s="649">
        <v>-1.0</v>
      </c>
      <c r="R2805" s="649">
        <v>1.0</v>
      </c>
      <c r="S2805" s="649">
        <v>-1.0</v>
      </c>
      <c r="T2805" s="649">
        <v>36.204</v>
      </c>
      <c r="U2805" s="649">
        <v>36.003</v>
      </c>
      <c r="V2805" s="649">
        <v>35.554</v>
      </c>
    </row>
    <row r="2806">
      <c r="A2806" s="649">
        <v>5782.0</v>
      </c>
      <c r="B2806" s="649">
        <v>0.0</v>
      </c>
      <c r="C2806" s="649">
        <v>6.371</v>
      </c>
      <c r="D2806" s="649">
        <v>1.719</v>
      </c>
      <c r="E2806" s="649">
        <v>39.81</v>
      </c>
      <c r="F2806" s="649">
        <v>14.4</v>
      </c>
      <c r="G2806" s="649">
        <v>1.33</v>
      </c>
      <c r="H2806" s="649">
        <v>1.01</v>
      </c>
      <c r="I2806" s="649">
        <v>11.929</v>
      </c>
      <c r="J2806" s="649">
        <v>14.667</v>
      </c>
      <c r="K2806" s="649">
        <v>-0.998</v>
      </c>
      <c r="L2806" s="649">
        <v>-1.0</v>
      </c>
      <c r="M2806" s="649">
        <v>-1.0</v>
      </c>
      <c r="N2806" s="649">
        <v>-1.0</v>
      </c>
      <c r="O2806" s="649">
        <v>1.0</v>
      </c>
      <c r="P2806" s="649">
        <v>-1.0</v>
      </c>
      <c r="Q2806" s="649">
        <v>-1.0</v>
      </c>
      <c r="R2806" s="649">
        <v>1.0</v>
      </c>
      <c r="S2806" s="649">
        <v>-1.0</v>
      </c>
      <c r="T2806" s="649">
        <v>14.991</v>
      </c>
      <c r="U2806" s="649">
        <v>14.898</v>
      </c>
      <c r="V2806" s="649">
        <v>14.767</v>
      </c>
    </row>
    <row r="2807">
      <c r="A2807" s="649">
        <v>5783.0</v>
      </c>
      <c r="B2807" s="649">
        <v>0.0</v>
      </c>
      <c r="C2807" s="649">
        <v>6.371</v>
      </c>
      <c r="D2807" s="649">
        <v>1.719</v>
      </c>
      <c r="E2807" s="649">
        <v>39.81</v>
      </c>
      <c r="F2807" s="649">
        <v>14.4</v>
      </c>
      <c r="G2807" s="649">
        <v>1.818</v>
      </c>
      <c r="H2807" s="649">
        <v>1.01</v>
      </c>
      <c r="I2807" s="649">
        <v>8.982</v>
      </c>
      <c r="J2807" s="649">
        <v>15.86</v>
      </c>
      <c r="K2807" s="649">
        <v>-0.998</v>
      </c>
      <c r="L2807" s="649">
        <v>-1.0</v>
      </c>
      <c r="M2807" s="649">
        <v>-1.0</v>
      </c>
      <c r="N2807" s="649">
        <v>-1.0</v>
      </c>
      <c r="O2807" s="649">
        <v>1.0</v>
      </c>
      <c r="P2807" s="649">
        <v>-1.0</v>
      </c>
      <c r="Q2807" s="649">
        <v>-1.0</v>
      </c>
      <c r="R2807" s="649">
        <v>1.0</v>
      </c>
      <c r="S2807" s="649">
        <v>-1.0</v>
      </c>
      <c r="T2807" s="649">
        <v>16.211</v>
      </c>
      <c r="U2807" s="649">
        <v>16.112</v>
      </c>
      <c r="V2807" s="649">
        <v>15.913</v>
      </c>
    </row>
    <row r="2808">
      <c r="A2808" s="649">
        <v>5784.0</v>
      </c>
      <c r="B2808" s="649">
        <v>0.0</v>
      </c>
      <c r="C2808" s="649">
        <v>6.371</v>
      </c>
      <c r="D2808" s="649">
        <v>1.719</v>
      </c>
      <c r="E2808" s="649">
        <v>39.81</v>
      </c>
      <c r="F2808" s="649">
        <v>14.4</v>
      </c>
      <c r="G2808" s="649">
        <v>0.96</v>
      </c>
      <c r="H2808" s="649">
        <v>1.01</v>
      </c>
      <c r="I2808" s="649">
        <v>19.383</v>
      </c>
      <c r="J2808" s="649">
        <v>17.814</v>
      </c>
      <c r="K2808" s="649">
        <v>-0.998</v>
      </c>
      <c r="L2808" s="649">
        <v>-1.0</v>
      </c>
      <c r="M2808" s="649">
        <v>-1.0</v>
      </c>
      <c r="N2808" s="649">
        <v>-1.0</v>
      </c>
      <c r="O2808" s="649">
        <v>1.0</v>
      </c>
      <c r="P2808" s="649">
        <v>-1.0</v>
      </c>
      <c r="Q2808" s="649">
        <v>-1.0</v>
      </c>
      <c r="R2808" s="649">
        <v>1.0</v>
      </c>
      <c r="S2808" s="649">
        <v>-1.0</v>
      </c>
      <c r="T2808" s="649">
        <v>18.151</v>
      </c>
      <c r="U2808" s="649">
        <v>18.055</v>
      </c>
      <c r="V2808" s="649">
        <v>17.856</v>
      </c>
    </row>
    <row r="2809">
      <c r="A2809" s="649">
        <v>5785.0</v>
      </c>
      <c r="B2809" s="649">
        <v>0.0</v>
      </c>
      <c r="C2809" s="649">
        <v>6.371</v>
      </c>
      <c r="D2809" s="649">
        <v>1.719</v>
      </c>
      <c r="E2809" s="649">
        <v>39.81</v>
      </c>
      <c r="F2809" s="649">
        <v>14.4</v>
      </c>
      <c r="G2809" s="649">
        <v>0.955</v>
      </c>
      <c r="H2809" s="649">
        <v>1.01</v>
      </c>
      <c r="I2809" s="649">
        <v>19.131</v>
      </c>
      <c r="J2809" s="649">
        <v>17.343</v>
      </c>
      <c r="K2809" s="649">
        <v>-0.998</v>
      </c>
      <c r="L2809" s="649">
        <v>-1.0</v>
      </c>
      <c r="M2809" s="649">
        <v>-1.0</v>
      </c>
      <c r="N2809" s="649">
        <v>1.0</v>
      </c>
      <c r="O2809" s="649">
        <v>-1.0</v>
      </c>
      <c r="P2809" s="649">
        <v>-1.0</v>
      </c>
      <c r="Q2809" s="649">
        <v>-1.0</v>
      </c>
      <c r="R2809" s="649">
        <v>1.0</v>
      </c>
      <c r="S2809" s="649">
        <v>-1.0</v>
      </c>
      <c r="T2809" s="649">
        <v>17.67</v>
      </c>
      <c r="U2809" s="649">
        <v>17.582</v>
      </c>
      <c r="V2809" s="649">
        <v>17.394</v>
      </c>
    </row>
    <row r="2810">
      <c r="A2810" s="649">
        <v>5786.0</v>
      </c>
      <c r="B2810" s="649">
        <v>0.0</v>
      </c>
      <c r="C2810" s="649">
        <v>6.37</v>
      </c>
      <c r="D2810" s="649">
        <v>1.719</v>
      </c>
      <c r="E2810" s="649">
        <v>39.81</v>
      </c>
      <c r="F2810" s="649">
        <v>14.4</v>
      </c>
      <c r="G2810" s="649">
        <v>1.823</v>
      </c>
      <c r="H2810" s="649">
        <v>26.98</v>
      </c>
      <c r="I2810" s="649">
        <v>16.033</v>
      </c>
      <c r="J2810" s="649">
        <v>25.989</v>
      </c>
      <c r="K2810" s="649">
        <v>-0.998</v>
      </c>
      <c r="L2810" s="649">
        <v>-1.0</v>
      </c>
      <c r="M2810" s="649">
        <v>-1.0</v>
      </c>
      <c r="N2810" s="649">
        <v>-1.0</v>
      </c>
      <c r="O2810" s="649">
        <v>1.0</v>
      </c>
      <c r="P2810" s="649">
        <v>-1.0</v>
      </c>
      <c r="Q2810" s="649">
        <v>-1.0</v>
      </c>
      <c r="R2810" s="649">
        <v>1.0</v>
      </c>
      <c r="S2810" s="649">
        <v>-1.0</v>
      </c>
      <c r="T2810" s="649">
        <v>26.532</v>
      </c>
      <c r="U2810" s="649">
        <v>26.382</v>
      </c>
      <c r="V2810" s="649">
        <v>26.196</v>
      </c>
    </row>
    <row r="2811">
      <c r="A2811" s="649">
        <v>5787.0</v>
      </c>
      <c r="B2811" s="649">
        <v>0.0</v>
      </c>
      <c r="C2811" s="649">
        <v>6.37</v>
      </c>
      <c r="D2811" s="649">
        <v>1.719</v>
      </c>
      <c r="E2811" s="649">
        <v>39.81</v>
      </c>
      <c r="F2811" s="649">
        <v>14.4</v>
      </c>
      <c r="G2811" s="649">
        <v>1.845</v>
      </c>
      <c r="H2811" s="649">
        <v>26.98</v>
      </c>
      <c r="I2811" s="649">
        <v>17.397</v>
      </c>
      <c r="J2811" s="649">
        <v>25.639</v>
      </c>
      <c r="K2811" s="649">
        <v>-0.998</v>
      </c>
      <c r="L2811" s="649">
        <v>-1.0</v>
      </c>
      <c r="M2811" s="649">
        <v>-1.0</v>
      </c>
      <c r="N2811" s="649">
        <v>-1.0</v>
      </c>
      <c r="O2811" s="649">
        <v>1.0</v>
      </c>
      <c r="P2811" s="649">
        <v>-1.0</v>
      </c>
      <c r="Q2811" s="649">
        <v>-1.0</v>
      </c>
      <c r="R2811" s="649">
        <v>1.0</v>
      </c>
      <c r="S2811" s="649">
        <v>-1.0</v>
      </c>
      <c r="T2811" s="649">
        <v>26.198</v>
      </c>
      <c r="U2811" s="649">
        <v>26.064</v>
      </c>
      <c r="V2811" s="649">
        <v>26.01</v>
      </c>
    </row>
    <row r="2812">
      <c r="A2812" s="649">
        <v>5788.0</v>
      </c>
      <c r="B2812" s="649">
        <v>0.0</v>
      </c>
      <c r="C2812" s="649">
        <v>6.371</v>
      </c>
      <c r="D2812" s="649">
        <v>1.719</v>
      </c>
      <c r="E2812" s="649">
        <v>39.81</v>
      </c>
      <c r="F2812" s="649">
        <v>14.4</v>
      </c>
      <c r="G2812" s="649">
        <v>1.809</v>
      </c>
      <c r="H2812" s="649">
        <v>2.01</v>
      </c>
      <c r="I2812" s="649">
        <v>9.628</v>
      </c>
      <c r="J2812" s="649">
        <v>15.927</v>
      </c>
      <c r="K2812" s="649">
        <v>-0.998</v>
      </c>
      <c r="L2812" s="649">
        <v>-1.0</v>
      </c>
      <c r="M2812" s="649">
        <v>-1.0</v>
      </c>
      <c r="N2812" s="649">
        <v>-1.0</v>
      </c>
      <c r="O2812" s="649">
        <v>1.0</v>
      </c>
      <c r="P2812" s="649">
        <v>-1.0</v>
      </c>
      <c r="Q2812" s="649">
        <v>-1.0</v>
      </c>
      <c r="R2812" s="649">
        <v>1.0</v>
      </c>
      <c r="S2812" s="649">
        <v>-1.0</v>
      </c>
      <c r="T2812" s="649">
        <v>16.274</v>
      </c>
      <c r="U2812" s="649">
        <v>16.187</v>
      </c>
      <c r="V2812" s="649">
        <v>16.086</v>
      </c>
    </row>
    <row r="2813">
      <c r="A2813" s="649">
        <v>5789.0</v>
      </c>
      <c r="B2813" s="649">
        <v>0.0</v>
      </c>
      <c r="C2813" s="649">
        <v>6.371</v>
      </c>
      <c r="D2813" s="649">
        <v>1.719</v>
      </c>
      <c r="E2813" s="649">
        <v>39.81</v>
      </c>
      <c r="F2813" s="649">
        <v>14.4</v>
      </c>
      <c r="G2813" s="649">
        <v>1.825</v>
      </c>
      <c r="H2813" s="649">
        <v>2.01</v>
      </c>
      <c r="I2813" s="649">
        <v>9.608</v>
      </c>
      <c r="J2813" s="649">
        <v>16.131</v>
      </c>
      <c r="K2813" s="649">
        <v>-0.998</v>
      </c>
      <c r="L2813" s="649">
        <v>-1.0</v>
      </c>
      <c r="M2813" s="649">
        <v>-1.0</v>
      </c>
      <c r="N2813" s="649">
        <v>-1.0</v>
      </c>
      <c r="O2813" s="649">
        <v>1.0</v>
      </c>
      <c r="P2813" s="649">
        <v>-1.0</v>
      </c>
      <c r="Q2813" s="649">
        <v>-1.0</v>
      </c>
      <c r="R2813" s="649">
        <v>1.0</v>
      </c>
      <c r="S2813" s="649">
        <v>-1.0</v>
      </c>
      <c r="T2813" s="649">
        <v>16.476</v>
      </c>
      <c r="U2813" s="649">
        <v>16.388</v>
      </c>
      <c r="V2813" s="649">
        <v>16.279</v>
      </c>
    </row>
    <row r="2814">
      <c r="A2814" s="649">
        <v>5790.0</v>
      </c>
      <c r="B2814" s="649">
        <v>0.0</v>
      </c>
      <c r="C2814" s="649">
        <v>6.37</v>
      </c>
      <c r="D2814" s="649">
        <v>1.719</v>
      </c>
      <c r="E2814" s="649">
        <v>39.81</v>
      </c>
      <c r="F2814" s="649">
        <v>14.4</v>
      </c>
      <c r="G2814" s="649">
        <v>1.795</v>
      </c>
      <c r="H2814" s="649">
        <v>2.01</v>
      </c>
      <c r="I2814" s="649">
        <v>9.969</v>
      </c>
      <c r="J2814" s="649">
        <v>17.639</v>
      </c>
      <c r="K2814" s="649">
        <v>-0.998</v>
      </c>
      <c r="L2814" s="649">
        <v>-1.0</v>
      </c>
      <c r="M2814" s="649">
        <v>-1.0</v>
      </c>
      <c r="N2814" s="649">
        <v>-1.0</v>
      </c>
      <c r="O2814" s="649">
        <v>1.0</v>
      </c>
      <c r="P2814" s="649">
        <v>-1.0</v>
      </c>
      <c r="Q2814" s="649">
        <v>-1.0</v>
      </c>
      <c r="R2814" s="649">
        <v>1.0</v>
      </c>
      <c r="S2814" s="649">
        <v>-1.0</v>
      </c>
      <c r="T2814" s="649">
        <v>17.977</v>
      </c>
      <c r="U2814" s="649">
        <v>17.883</v>
      </c>
      <c r="V2814" s="649">
        <v>17.667</v>
      </c>
    </row>
    <row r="2815">
      <c r="A2815" s="649">
        <v>5791.0</v>
      </c>
      <c r="B2815" s="649">
        <v>0.0</v>
      </c>
      <c r="C2815" s="649">
        <v>6.371</v>
      </c>
      <c r="D2815" s="649">
        <v>1.719</v>
      </c>
      <c r="E2815" s="649">
        <v>39.81</v>
      </c>
      <c r="F2815" s="649">
        <v>14.4</v>
      </c>
      <c r="G2815" s="649">
        <v>1.843</v>
      </c>
      <c r="H2815" s="649">
        <v>2.01</v>
      </c>
      <c r="I2815" s="649">
        <v>9.696</v>
      </c>
      <c r="J2815" s="649">
        <v>16.338</v>
      </c>
      <c r="K2815" s="649">
        <v>-0.998</v>
      </c>
      <c r="L2815" s="649">
        <v>-1.0</v>
      </c>
      <c r="M2815" s="649">
        <v>-1.0</v>
      </c>
      <c r="N2815" s="649">
        <v>-1.0</v>
      </c>
      <c r="O2815" s="649">
        <v>1.0</v>
      </c>
      <c r="P2815" s="649">
        <v>-1.0</v>
      </c>
      <c r="Q2815" s="649">
        <v>-1.0</v>
      </c>
      <c r="R2815" s="649">
        <v>1.0</v>
      </c>
      <c r="S2815" s="649">
        <v>-1.0</v>
      </c>
      <c r="T2815" s="649">
        <v>16.693</v>
      </c>
      <c r="U2815" s="649">
        <v>16.601</v>
      </c>
      <c r="V2815" s="649">
        <v>16.502</v>
      </c>
    </row>
    <row r="2816">
      <c r="A2816" s="649">
        <v>5792.0</v>
      </c>
      <c r="B2816" s="649">
        <v>0.0</v>
      </c>
      <c r="C2816" s="649">
        <v>6.371</v>
      </c>
      <c r="D2816" s="649">
        <v>1.719</v>
      </c>
      <c r="E2816" s="649">
        <v>39.81</v>
      </c>
      <c r="F2816" s="649">
        <v>14.4</v>
      </c>
      <c r="G2816" s="649">
        <v>1.845</v>
      </c>
      <c r="H2816" s="649">
        <v>2.01</v>
      </c>
      <c r="I2816" s="649">
        <v>9.884</v>
      </c>
      <c r="J2816" s="649">
        <v>17.564</v>
      </c>
      <c r="K2816" s="649">
        <v>-0.998</v>
      </c>
      <c r="L2816" s="649">
        <v>-1.0</v>
      </c>
      <c r="M2816" s="649">
        <v>-1.0</v>
      </c>
      <c r="N2816" s="649">
        <v>-1.0</v>
      </c>
      <c r="O2816" s="649">
        <v>1.0</v>
      </c>
      <c r="P2816" s="649">
        <v>-1.0</v>
      </c>
      <c r="Q2816" s="649">
        <v>-1.0</v>
      </c>
      <c r="R2816" s="649">
        <v>1.0</v>
      </c>
      <c r="S2816" s="649">
        <v>-1.0</v>
      </c>
      <c r="T2816" s="649">
        <v>17.911</v>
      </c>
      <c r="U2816" s="649">
        <v>17.809</v>
      </c>
      <c r="V2816" s="649">
        <v>17.633</v>
      </c>
    </row>
    <row r="2817">
      <c r="A2817" s="649">
        <v>5793.0</v>
      </c>
      <c r="B2817" s="649">
        <v>0.0</v>
      </c>
      <c r="C2817" s="649">
        <v>6.371</v>
      </c>
      <c r="D2817" s="649">
        <v>1.719</v>
      </c>
      <c r="E2817" s="649">
        <v>39.81</v>
      </c>
      <c r="F2817" s="649">
        <v>14.4</v>
      </c>
      <c r="G2817" s="649">
        <v>1.848</v>
      </c>
      <c r="H2817" s="649">
        <v>2.01</v>
      </c>
      <c r="I2817" s="649">
        <v>9.639</v>
      </c>
      <c r="J2817" s="649">
        <v>16.023</v>
      </c>
      <c r="K2817" s="649">
        <v>-0.998</v>
      </c>
      <c r="L2817" s="649">
        <v>-1.0</v>
      </c>
      <c r="M2817" s="649">
        <v>-1.0</v>
      </c>
      <c r="N2817" s="649">
        <v>-1.0</v>
      </c>
      <c r="O2817" s="649">
        <v>1.0</v>
      </c>
      <c r="P2817" s="649">
        <v>-1.0</v>
      </c>
      <c r="Q2817" s="649">
        <v>-1.0</v>
      </c>
      <c r="R2817" s="649">
        <v>1.0</v>
      </c>
      <c r="S2817" s="649">
        <v>-1.0</v>
      </c>
      <c r="T2817" s="649">
        <v>16.374</v>
      </c>
      <c r="U2817" s="649">
        <v>16.28</v>
      </c>
      <c r="V2817" s="649">
        <v>16.216</v>
      </c>
    </row>
    <row r="2818">
      <c r="A2818" s="649">
        <v>5794.0</v>
      </c>
      <c r="B2818" s="649">
        <v>0.0</v>
      </c>
      <c r="C2818" s="649">
        <v>6.371</v>
      </c>
      <c r="D2818" s="649">
        <v>1.719</v>
      </c>
      <c r="E2818" s="649">
        <v>39.81</v>
      </c>
      <c r="F2818" s="649">
        <v>14.4</v>
      </c>
      <c r="G2818" s="649">
        <v>1.801</v>
      </c>
      <c r="H2818" s="649">
        <v>2.01</v>
      </c>
      <c r="I2818" s="649">
        <v>9.928</v>
      </c>
      <c r="J2818" s="649">
        <v>17.387</v>
      </c>
      <c r="K2818" s="649">
        <v>-0.998</v>
      </c>
      <c r="L2818" s="649">
        <v>-1.0</v>
      </c>
      <c r="M2818" s="649">
        <v>-1.0</v>
      </c>
      <c r="N2818" s="649">
        <v>-1.0</v>
      </c>
      <c r="O2818" s="649">
        <v>1.0</v>
      </c>
      <c r="P2818" s="649">
        <v>-1.0</v>
      </c>
      <c r="Q2818" s="649">
        <v>-1.0</v>
      </c>
      <c r="R2818" s="649">
        <v>1.0</v>
      </c>
      <c r="S2818" s="649">
        <v>-1.0</v>
      </c>
      <c r="T2818" s="649">
        <v>17.707</v>
      </c>
      <c r="U2818" s="649">
        <v>17.624</v>
      </c>
      <c r="V2818" s="649">
        <v>17.439</v>
      </c>
    </row>
    <row r="2819">
      <c r="A2819" s="649">
        <v>5795.0</v>
      </c>
      <c r="B2819" s="649">
        <v>0.0</v>
      </c>
      <c r="C2819" s="649">
        <v>6.371</v>
      </c>
      <c r="D2819" s="649">
        <v>1.719</v>
      </c>
      <c r="E2819" s="649">
        <v>39.81</v>
      </c>
      <c r="F2819" s="649">
        <v>14.4</v>
      </c>
      <c r="G2819" s="649">
        <v>1.815</v>
      </c>
      <c r="H2819" s="649">
        <v>2.01</v>
      </c>
      <c r="I2819" s="649">
        <v>9.428</v>
      </c>
      <c r="J2819" s="649">
        <v>15.886</v>
      </c>
      <c r="K2819" s="649">
        <v>-0.998</v>
      </c>
      <c r="L2819" s="649">
        <v>-1.0</v>
      </c>
      <c r="M2819" s="649">
        <v>-1.0</v>
      </c>
      <c r="N2819" s="649">
        <v>-1.0</v>
      </c>
      <c r="O2819" s="649">
        <v>1.0</v>
      </c>
      <c r="P2819" s="649">
        <v>-1.0</v>
      </c>
      <c r="Q2819" s="649">
        <v>-1.0</v>
      </c>
      <c r="R2819" s="649">
        <v>1.0</v>
      </c>
      <c r="S2819" s="649">
        <v>-1.0</v>
      </c>
      <c r="T2819" s="649">
        <v>16.196</v>
      </c>
      <c r="U2819" s="649">
        <v>16.126</v>
      </c>
      <c r="V2819" s="649">
        <v>16.023</v>
      </c>
    </row>
    <row r="2820">
      <c r="A2820" s="649">
        <v>5796.0</v>
      </c>
      <c r="B2820" s="649">
        <v>0.0</v>
      </c>
      <c r="C2820" s="649">
        <v>6.371</v>
      </c>
      <c r="D2820" s="649">
        <v>1.719</v>
      </c>
      <c r="E2820" s="649">
        <v>39.81</v>
      </c>
      <c r="F2820" s="649">
        <v>14.4</v>
      </c>
      <c r="G2820" s="649">
        <v>2.321</v>
      </c>
      <c r="H2820" s="649">
        <v>2.01</v>
      </c>
      <c r="I2820" s="649">
        <v>9.981</v>
      </c>
      <c r="J2820" s="649">
        <v>22.804</v>
      </c>
      <c r="K2820" s="649">
        <v>-0.998</v>
      </c>
      <c r="L2820" s="649">
        <v>-1.0</v>
      </c>
      <c r="M2820" s="649">
        <v>-1.0</v>
      </c>
      <c r="N2820" s="649">
        <v>-1.0</v>
      </c>
      <c r="O2820" s="649">
        <v>1.0</v>
      </c>
      <c r="P2820" s="649">
        <v>-1.0</v>
      </c>
      <c r="Q2820" s="649">
        <v>-1.0</v>
      </c>
      <c r="R2820" s="649">
        <v>1.0</v>
      </c>
      <c r="S2820" s="649">
        <v>-1.0</v>
      </c>
      <c r="T2820" s="649">
        <v>23.21</v>
      </c>
      <c r="U2820" s="649">
        <v>23.109</v>
      </c>
      <c r="V2820" s="649">
        <v>22.843</v>
      </c>
    </row>
    <row r="2821">
      <c r="A2821" s="649">
        <v>5797.0</v>
      </c>
      <c r="B2821" s="649">
        <v>0.0</v>
      </c>
      <c r="C2821" s="649">
        <v>6.371</v>
      </c>
      <c r="D2821" s="649">
        <v>1.719</v>
      </c>
      <c r="E2821" s="649">
        <v>39.81</v>
      </c>
      <c r="F2821" s="649">
        <v>14.4</v>
      </c>
      <c r="G2821" s="649">
        <v>2.141</v>
      </c>
      <c r="H2821" s="649">
        <v>2.01</v>
      </c>
      <c r="I2821" s="649">
        <v>10.053</v>
      </c>
      <c r="J2821" s="649">
        <v>21.378</v>
      </c>
      <c r="K2821" s="649">
        <v>-0.998</v>
      </c>
      <c r="L2821" s="649">
        <v>-1.0</v>
      </c>
      <c r="M2821" s="649">
        <v>-1.0</v>
      </c>
      <c r="N2821" s="649">
        <v>-1.0</v>
      </c>
      <c r="O2821" s="649">
        <v>1.0</v>
      </c>
      <c r="P2821" s="649">
        <v>-1.0</v>
      </c>
      <c r="Q2821" s="649">
        <v>-1.0</v>
      </c>
      <c r="R2821" s="649">
        <v>1.0</v>
      </c>
      <c r="S2821" s="649">
        <v>-1.0</v>
      </c>
      <c r="T2821" s="649">
        <v>21.773</v>
      </c>
      <c r="U2821" s="649">
        <v>21.653</v>
      </c>
      <c r="V2821" s="649">
        <v>21.392</v>
      </c>
    </row>
    <row r="2822">
      <c r="A2822" s="649">
        <v>5798.0</v>
      </c>
      <c r="B2822" s="649">
        <v>0.0</v>
      </c>
      <c r="C2822" s="649">
        <v>6.371</v>
      </c>
      <c r="D2822" s="649">
        <v>1.719</v>
      </c>
      <c r="E2822" s="649">
        <v>39.81</v>
      </c>
      <c r="F2822" s="649">
        <v>14.4</v>
      </c>
      <c r="G2822" s="649">
        <v>2.173</v>
      </c>
      <c r="H2822" s="649">
        <v>2.01</v>
      </c>
      <c r="I2822" s="649">
        <v>10.017</v>
      </c>
      <c r="J2822" s="649">
        <v>13.02</v>
      </c>
      <c r="K2822" s="649">
        <v>-0.998</v>
      </c>
      <c r="L2822" s="649">
        <v>-1.0</v>
      </c>
      <c r="M2822" s="649">
        <v>-1.0</v>
      </c>
      <c r="N2822" s="649">
        <v>-1.0</v>
      </c>
      <c r="O2822" s="649">
        <v>1.0</v>
      </c>
      <c r="P2822" s="649">
        <v>-1.0</v>
      </c>
      <c r="Q2822" s="649">
        <v>-1.0</v>
      </c>
      <c r="R2822" s="649">
        <v>1.0</v>
      </c>
      <c r="S2822" s="649">
        <v>-1.0</v>
      </c>
      <c r="T2822" s="649">
        <v>13.468</v>
      </c>
      <c r="U2822" s="649">
        <v>13.395</v>
      </c>
      <c r="V2822" s="649">
        <v>13.879</v>
      </c>
    </row>
    <row r="2823">
      <c r="A2823" s="649">
        <v>5799.0</v>
      </c>
      <c r="B2823" s="649">
        <v>0.0</v>
      </c>
      <c r="C2823" s="649">
        <v>6.371</v>
      </c>
      <c r="D2823" s="649">
        <v>1.719</v>
      </c>
      <c r="E2823" s="649">
        <v>39.81</v>
      </c>
      <c r="F2823" s="649">
        <v>14.4</v>
      </c>
      <c r="G2823" s="649">
        <v>1.895</v>
      </c>
      <c r="H2823" s="649">
        <v>2.01</v>
      </c>
      <c r="I2823" s="649">
        <v>9.938</v>
      </c>
      <c r="J2823" s="649">
        <v>16.352</v>
      </c>
      <c r="K2823" s="649">
        <v>-0.998</v>
      </c>
      <c r="L2823" s="649">
        <v>-1.0</v>
      </c>
      <c r="M2823" s="649">
        <v>-1.0</v>
      </c>
      <c r="N2823" s="649">
        <v>-1.0</v>
      </c>
      <c r="O2823" s="649">
        <v>1.0</v>
      </c>
      <c r="P2823" s="649">
        <v>-1.0</v>
      </c>
      <c r="Q2823" s="649">
        <v>-1.0</v>
      </c>
      <c r="R2823" s="649">
        <v>1.0</v>
      </c>
      <c r="S2823" s="649">
        <v>-1.0</v>
      </c>
      <c r="T2823" s="649">
        <v>16.716</v>
      </c>
      <c r="U2823" s="649">
        <v>16.63</v>
      </c>
      <c r="V2823" s="649">
        <v>16.601</v>
      </c>
    </row>
    <row r="2824">
      <c r="A2824" s="649">
        <v>5800.0</v>
      </c>
      <c r="B2824" s="649">
        <v>0.0</v>
      </c>
      <c r="C2824" s="649">
        <v>6.371</v>
      </c>
      <c r="D2824" s="649">
        <v>1.719</v>
      </c>
      <c r="E2824" s="649">
        <v>39.81</v>
      </c>
      <c r="F2824" s="649">
        <v>14.4</v>
      </c>
      <c r="G2824" s="649">
        <v>2.053</v>
      </c>
      <c r="H2824" s="649">
        <v>2.01</v>
      </c>
      <c r="I2824" s="649">
        <v>9.867</v>
      </c>
      <c r="J2824" s="649">
        <v>18.752</v>
      </c>
      <c r="K2824" s="649">
        <v>-0.998</v>
      </c>
      <c r="L2824" s="649">
        <v>-1.0</v>
      </c>
      <c r="M2824" s="649">
        <v>-1.0</v>
      </c>
      <c r="N2824" s="649">
        <v>-1.0</v>
      </c>
      <c r="O2824" s="649">
        <v>1.0</v>
      </c>
      <c r="P2824" s="649">
        <v>-1.0</v>
      </c>
      <c r="Q2824" s="649">
        <v>-1.0</v>
      </c>
      <c r="R2824" s="649">
        <v>1.0</v>
      </c>
      <c r="S2824" s="649">
        <v>-1.0</v>
      </c>
      <c r="T2824" s="649">
        <v>19.135</v>
      </c>
      <c r="U2824" s="649">
        <v>19.033</v>
      </c>
      <c r="V2824" s="649">
        <v>18.903</v>
      </c>
    </row>
    <row r="2825">
      <c r="A2825" s="649">
        <v>5801.0</v>
      </c>
      <c r="B2825" s="649">
        <v>0.0</v>
      </c>
      <c r="C2825" s="649">
        <v>6.371</v>
      </c>
      <c r="D2825" s="649">
        <v>1.719</v>
      </c>
      <c r="E2825" s="649">
        <v>39.81</v>
      </c>
      <c r="F2825" s="649">
        <v>14.4</v>
      </c>
      <c r="G2825" s="649">
        <v>1.819</v>
      </c>
      <c r="H2825" s="649">
        <v>2.01</v>
      </c>
      <c r="I2825" s="649">
        <v>10.009</v>
      </c>
      <c r="J2825" s="649">
        <v>17.562</v>
      </c>
      <c r="K2825" s="649">
        <v>-0.998</v>
      </c>
      <c r="L2825" s="649">
        <v>-1.0</v>
      </c>
      <c r="M2825" s="649">
        <v>-1.0</v>
      </c>
      <c r="N2825" s="649">
        <v>-1.0</v>
      </c>
      <c r="O2825" s="649">
        <v>1.0</v>
      </c>
      <c r="P2825" s="649">
        <v>-1.0</v>
      </c>
      <c r="Q2825" s="649">
        <v>-1.0</v>
      </c>
      <c r="R2825" s="649">
        <v>1.0</v>
      </c>
      <c r="S2825" s="649">
        <v>-1.0</v>
      </c>
      <c r="T2825" s="649">
        <v>17.9</v>
      </c>
      <c r="U2825" s="649">
        <v>17.807</v>
      </c>
      <c r="V2825" s="649">
        <v>17.627</v>
      </c>
    </row>
    <row r="2826">
      <c r="A2826" s="649">
        <v>5802.0</v>
      </c>
      <c r="B2826" s="649">
        <v>0.0</v>
      </c>
      <c r="C2826" s="649">
        <v>6.371</v>
      </c>
      <c r="D2826" s="649">
        <v>1.719</v>
      </c>
      <c r="E2826" s="649">
        <v>39.81</v>
      </c>
      <c r="F2826" s="649">
        <v>14.4</v>
      </c>
      <c r="G2826" s="649">
        <v>2.059</v>
      </c>
      <c r="H2826" s="649">
        <v>2.01</v>
      </c>
      <c r="I2826" s="649">
        <v>9.977</v>
      </c>
      <c r="J2826" s="649">
        <v>19.58</v>
      </c>
      <c r="K2826" s="649">
        <v>-0.998</v>
      </c>
      <c r="L2826" s="649">
        <v>-1.0</v>
      </c>
      <c r="M2826" s="649">
        <v>-1.0</v>
      </c>
      <c r="N2826" s="649">
        <v>-1.0</v>
      </c>
      <c r="O2826" s="649">
        <v>1.0</v>
      </c>
      <c r="P2826" s="649">
        <v>-1.0</v>
      </c>
      <c r="Q2826" s="649">
        <v>-1.0</v>
      </c>
      <c r="R2826" s="649">
        <v>1.0</v>
      </c>
      <c r="S2826" s="649">
        <v>-1.0</v>
      </c>
      <c r="T2826" s="649">
        <v>19.986</v>
      </c>
      <c r="U2826" s="649">
        <v>19.865</v>
      </c>
      <c r="V2826" s="649">
        <v>19.683</v>
      </c>
    </row>
    <row r="2827">
      <c r="A2827" s="649">
        <v>5803.0</v>
      </c>
      <c r="B2827" s="649">
        <v>0.0</v>
      </c>
      <c r="C2827" s="649">
        <v>6.371</v>
      </c>
      <c r="D2827" s="649">
        <v>1.719</v>
      </c>
      <c r="E2827" s="649">
        <v>39.81</v>
      </c>
      <c r="F2827" s="649">
        <v>14.4</v>
      </c>
      <c r="G2827" s="649">
        <v>2.006</v>
      </c>
      <c r="H2827" s="649">
        <v>2.01</v>
      </c>
      <c r="I2827" s="649">
        <v>7.023</v>
      </c>
      <c r="J2827" s="649">
        <v>7.886</v>
      </c>
      <c r="K2827" s="649">
        <v>-0.998</v>
      </c>
      <c r="L2827" s="649">
        <v>-1.0</v>
      </c>
      <c r="M2827" s="649">
        <v>-1.0</v>
      </c>
      <c r="N2827" s="649">
        <v>-1.0</v>
      </c>
      <c r="O2827" s="649">
        <v>1.0</v>
      </c>
      <c r="P2827" s="649">
        <v>-1.0</v>
      </c>
      <c r="Q2827" s="649">
        <v>-1.0</v>
      </c>
      <c r="R2827" s="649">
        <v>1.0</v>
      </c>
      <c r="S2827" s="649">
        <v>-1.0</v>
      </c>
      <c r="T2827" s="649">
        <v>8.259</v>
      </c>
      <c r="U2827" s="649">
        <v>8.21</v>
      </c>
      <c r="V2827" s="649">
        <v>8.771</v>
      </c>
    </row>
    <row r="2828">
      <c r="A2828" s="649">
        <v>5804.0</v>
      </c>
      <c r="B2828" s="649">
        <v>0.0</v>
      </c>
      <c r="C2828" s="649">
        <v>6.371</v>
      </c>
      <c r="D2828" s="649">
        <v>1.719</v>
      </c>
      <c r="E2828" s="649">
        <v>39.81</v>
      </c>
      <c r="F2828" s="649">
        <v>14.4</v>
      </c>
      <c r="G2828" s="649">
        <v>1.917</v>
      </c>
      <c r="H2828" s="649">
        <v>2.01</v>
      </c>
      <c r="I2828" s="649">
        <v>5.055</v>
      </c>
      <c r="J2828" s="649">
        <v>9.287</v>
      </c>
      <c r="K2828" s="649">
        <v>-0.998</v>
      </c>
      <c r="L2828" s="649">
        <v>-1.0</v>
      </c>
      <c r="M2828" s="649">
        <v>-1.0</v>
      </c>
      <c r="N2828" s="649">
        <v>-1.0</v>
      </c>
      <c r="O2828" s="649">
        <v>1.0</v>
      </c>
      <c r="P2828" s="649">
        <v>-1.0</v>
      </c>
      <c r="Q2828" s="649">
        <v>-1.0</v>
      </c>
      <c r="R2828" s="649">
        <v>1.0</v>
      </c>
      <c r="S2828" s="649">
        <v>-1.0</v>
      </c>
      <c r="T2828" s="649">
        <v>9.5</v>
      </c>
      <c r="U2828" s="649">
        <v>9.442</v>
      </c>
      <c r="V2828" s="649">
        <v>9.37</v>
      </c>
    </row>
    <row r="2829">
      <c r="A2829" s="649">
        <v>5805.0</v>
      </c>
      <c r="B2829" s="649">
        <v>0.0</v>
      </c>
      <c r="C2829" s="649">
        <v>6.371</v>
      </c>
      <c r="D2829" s="649">
        <v>1.719</v>
      </c>
      <c r="E2829" s="649">
        <v>39.81</v>
      </c>
      <c r="F2829" s="649">
        <v>14.4</v>
      </c>
      <c r="G2829" s="649">
        <v>1.005</v>
      </c>
      <c r="H2829" s="649">
        <v>2.01</v>
      </c>
      <c r="I2829" s="649">
        <v>9.962</v>
      </c>
      <c r="J2829" s="649">
        <v>9.536</v>
      </c>
      <c r="K2829" s="649">
        <v>-0.998</v>
      </c>
      <c r="L2829" s="649">
        <v>-1.0</v>
      </c>
      <c r="M2829" s="649">
        <v>-1.0</v>
      </c>
      <c r="N2829" s="649">
        <v>-1.0</v>
      </c>
      <c r="O2829" s="649">
        <v>2.0</v>
      </c>
      <c r="P2829" s="649">
        <v>-1.0</v>
      </c>
      <c r="Q2829" s="649">
        <v>-1.0</v>
      </c>
      <c r="R2829" s="649">
        <v>1.0</v>
      </c>
      <c r="S2829" s="649">
        <v>-1.0</v>
      </c>
      <c r="T2829" s="649">
        <v>9.73</v>
      </c>
      <c r="U2829" s="649">
        <v>9.671</v>
      </c>
      <c r="V2829" s="649">
        <v>9.584</v>
      </c>
    </row>
    <row r="2830">
      <c r="A2830" s="649">
        <v>5806.0</v>
      </c>
      <c r="B2830" s="649">
        <v>0.0</v>
      </c>
      <c r="C2830" s="649">
        <v>6.371</v>
      </c>
      <c r="D2830" s="649">
        <v>1.719</v>
      </c>
      <c r="E2830" s="649">
        <v>39.81</v>
      </c>
      <c r="F2830" s="649">
        <v>14.4</v>
      </c>
      <c r="G2830" s="649">
        <v>1.906</v>
      </c>
      <c r="H2830" s="649">
        <v>1.01</v>
      </c>
      <c r="I2830" s="649">
        <v>19.231</v>
      </c>
      <c r="J2830" s="649">
        <v>34.836</v>
      </c>
      <c r="K2830" s="649">
        <v>-0.998</v>
      </c>
      <c r="L2830" s="649">
        <v>-1.0</v>
      </c>
      <c r="M2830" s="649">
        <v>-1.0</v>
      </c>
      <c r="N2830" s="649">
        <v>-1.0</v>
      </c>
      <c r="O2830" s="649">
        <v>1.0</v>
      </c>
      <c r="P2830" s="649">
        <v>-1.0</v>
      </c>
      <c r="Q2830" s="649">
        <v>-1.0</v>
      </c>
      <c r="R2830" s="649">
        <v>1.0</v>
      </c>
      <c r="S2830" s="649">
        <v>-1.0</v>
      </c>
      <c r="T2830" s="649">
        <v>35.447</v>
      </c>
      <c r="U2830" s="649">
        <v>35.266</v>
      </c>
      <c r="V2830" s="649">
        <v>34.937</v>
      </c>
    </row>
    <row r="2831">
      <c r="A2831" s="649">
        <v>5807.0</v>
      </c>
      <c r="B2831" s="649">
        <v>0.0</v>
      </c>
      <c r="C2831" s="649">
        <v>6.371</v>
      </c>
      <c r="D2831" s="649">
        <v>1.719</v>
      </c>
      <c r="E2831" s="649">
        <v>39.81</v>
      </c>
      <c r="F2831" s="649">
        <v>14.4</v>
      </c>
      <c r="G2831" s="649">
        <v>1.934</v>
      </c>
      <c r="H2831" s="649">
        <v>1.01</v>
      </c>
      <c r="I2831" s="649">
        <v>19.707</v>
      </c>
      <c r="J2831" s="649">
        <v>36.883</v>
      </c>
      <c r="K2831" s="649">
        <v>-0.998</v>
      </c>
      <c r="L2831" s="649">
        <v>-1.0</v>
      </c>
      <c r="M2831" s="649">
        <v>-1.0</v>
      </c>
      <c r="N2831" s="649">
        <v>-1.0</v>
      </c>
      <c r="O2831" s="649">
        <v>1.0</v>
      </c>
      <c r="P2831" s="649">
        <v>-1.0</v>
      </c>
      <c r="Q2831" s="649">
        <v>-1.0</v>
      </c>
      <c r="R2831" s="649">
        <v>1.0</v>
      </c>
      <c r="S2831" s="649">
        <v>-1.0</v>
      </c>
      <c r="T2831" s="649">
        <v>37.517</v>
      </c>
      <c r="U2831" s="649">
        <v>37.323</v>
      </c>
      <c r="V2831" s="649">
        <v>36.951</v>
      </c>
    </row>
    <row r="2832">
      <c r="A2832" s="649">
        <v>5808.0</v>
      </c>
      <c r="B2832" s="649">
        <v>0.0</v>
      </c>
      <c r="C2832" s="649">
        <v>6.371</v>
      </c>
      <c r="D2832" s="649">
        <v>1.719</v>
      </c>
      <c r="E2832" s="649">
        <v>39.81</v>
      </c>
      <c r="F2832" s="649">
        <v>14.4</v>
      </c>
      <c r="G2832" s="649">
        <v>1.922</v>
      </c>
      <c r="H2832" s="649">
        <v>1.01</v>
      </c>
      <c r="I2832" s="649">
        <v>19.325</v>
      </c>
      <c r="J2832" s="649">
        <v>35.478</v>
      </c>
      <c r="K2832" s="649">
        <v>-0.998</v>
      </c>
      <c r="L2832" s="649">
        <v>-1.0</v>
      </c>
      <c r="M2832" s="649">
        <v>-1.0</v>
      </c>
      <c r="N2832" s="649">
        <v>-1.0</v>
      </c>
      <c r="O2832" s="649">
        <v>1.0</v>
      </c>
      <c r="P2832" s="649">
        <v>-1.0</v>
      </c>
      <c r="Q2832" s="649">
        <v>-1.0</v>
      </c>
      <c r="R2832" s="649">
        <v>1.0</v>
      </c>
      <c r="S2832" s="649">
        <v>-1.0</v>
      </c>
      <c r="T2832" s="649">
        <v>36.053</v>
      </c>
      <c r="U2832" s="649">
        <v>35.872</v>
      </c>
      <c r="V2832" s="649">
        <v>35.568</v>
      </c>
    </row>
    <row r="2833">
      <c r="A2833" s="649">
        <v>5809.0</v>
      </c>
      <c r="B2833" s="649">
        <v>0.0</v>
      </c>
      <c r="C2833" s="649">
        <v>6.371</v>
      </c>
      <c r="D2833" s="649">
        <v>1.719</v>
      </c>
      <c r="E2833" s="649">
        <v>39.81</v>
      </c>
      <c r="F2833" s="649">
        <v>14.4</v>
      </c>
      <c r="G2833" s="649">
        <v>1.991</v>
      </c>
      <c r="H2833" s="649">
        <v>1.01</v>
      </c>
      <c r="I2833" s="649">
        <v>19.576</v>
      </c>
      <c r="J2833" s="649">
        <v>37.176</v>
      </c>
      <c r="K2833" s="649">
        <v>-0.998</v>
      </c>
      <c r="L2833" s="649">
        <v>-1.0</v>
      </c>
      <c r="M2833" s="649">
        <v>-1.0</v>
      </c>
      <c r="N2833" s="649">
        <v>-1.0</v>
      </c>
      <c r="O2833" s="649">
        <v>1.0</v>
      </c>
      <c r="P2833" s="649">
        <v>-1.0</v>
      </c>
      <c r="Q2833" s="649">
        <v>-1.0</v>
      </c>
      <c r="R2833" s="649">
        <v>1.0</v>
      </c>
      <c r="S2833" s="649">
        <v>-1.0</v>
      </c>
      <c r="T2833" s="649">
        <v>37.702</v>
      </c>
      <c r="U2833" s="649">
        <v>37.543</v>
      </c>
      <c r="V2833" s="649">
        <v>37.27</v>
      </c>
    </row>
    <row r="2834">
      <c r="A2834" s="649">
        <v>5810.0</v>
      </c>
      <c r="B2834" s="649">
        <v>0.0</v>
      </c>
      <c r="C2834" s="649">
        <v>6.371</v>
      </c>
      <c r="D2834" s="649">
        <v>1.719</v>
      </c>
      <c r="E2834" s="649">
        <v>39.81</v>
      </c>
      <c r="F2834" s="649">
        <v>14.4</v>
      </c>
      <c r="G2834" s="649">
        <v>2.13</v>
      </c>
      <c r="H2834" s="649">
        <v>1.01</v>
      </c>
      <c r="I2834" s="649">
        <v>19.438</v>
      </c>
      <c r="J2834" s="649">
        <v>39.479</v>
      </c>
      <c r="K2834" s="649">
        <v>-0.998</v>
      </c>
      <c r="L2834" s="649">
        <v>-1.0</v>
      </c>
      <c r="M2834" s="649">
        <v>-1.0</v>
      </c>
      <c r="N2834" s="649">
        <v>-1.0</v>
      </c>
      <c r="O2834" s="649">
        <v>1.0</v>
      </c>
      <c r="P2834" s="649">
        <v>-1.0</v>
      </c>
      <c r="Q2834" s="649">
        <v>-1.0</v>
      </c>
      <c r="R2834" s="649">
        <v>1.0</v>
      </c>
      <c r="S2834" s="649">
        <v>-1.0</v>
      </c>
      <c r="T2834" s="649">
        <v>40.03</v>
      </c>
      <c r="U2834" s="649">
        <v>39.856</v>
      </c>
      <c r="V2834" s="649">
        <v>39.58</v>
      </c>
    </row>
    <row r="2835">
      <c r="A2835" s="649">
        <v>5811.0</v>
      </c>
      <c r="B2835" s="649">
        <v>0.0</v>
      </c>
      <c r="C2835" s="649">
        <v>6.371</v>
      </c>
      <c r="D2835" s="649">
        <v>1.719</v>
      </c>
      <c r="E2835" s="649">
        <v>39.81</v>
      </c>
      <c r="F2835" s="649">
        <v>14.4</v>
      </c>
      <c r="G2835" s="649">
        <v>2.225</v>
      </c>
      <c r="H2835" s="649">
        <v>1.01</v>
      </c>
      <c r="I2835" s="649">
        <v>19.706</v>
      </c>
      <c r="J2835" s="649">
        <v>42.658</v>
      </c>
      <c r="K2835" s="649">
        <v>-0.998</v>
      </c>
      <c r="L2835" s="649">
        <v>-1.0</v>
      </c>
      <c r="M2835" s="649">
        <v>-1.0</v>
      </c>
      <c r="N2835" s="649">
        <v>-1.0</v>
      </c>
      <c r="O2835" s="649">
        <v>1.0</v>
      </c>
      <c r="P2835" s="649">
        <v>-1.0</v>
      </c>
      <c r="Q2835" s="649">
        <v>-1.0</v>
      </c>
      <c r="R2835" s="649">
        <v>1.0</v>
      </c>
      <c r="S2835" s="649">
        <v>-1.0</v>
      </c>
      <c r="T2835" s="649">
        <v>43.292</v>
      </c>
      <c r="U2835" s="649">
        <v>43.079</v>
      </c>
      <c r="V2835" s="649">
        <v>42.719</v>
      </c>
    </row>
    <row r="2836">
      <c r="A2836" s="649">
        <v>5812.0</v>
      </c>
      <c r="B2836" s="649">
        <v>0.0</v>
      </c>
      <c r="C2836" s="649">
        <v>6.371</v>
      </c>
      <c r="D2836" s="649">
        <v>1.719</v>
      </c>
      <c r="E2836" s="649">
        <v>39.81</v>
      </c>
      <c r="F2836" s="649">
        <v>14.4</v>
      </c>
      <c r="G2836" s="649">
        <v>2.098</v>
      </c>
      <c r="H2836" s="649">
        <v>1.01</v>
      </c>
      <c r="I2836" s="649">
        <v>19.795</v>
      </c>
      <c r="J2836" s="649">
        <v>40.617</v>
      </c>
      <c r="K2836" s="649">
        <v>-0.998</v>
      </c>
      <c r="L2836" s="649">
        <v>-1.0</v>
      </c>
      <c r="M2836" s="649">
        <v>-1.0</v>
      </c>
      <c r="N2836" s="649">
        <v>-1.0</v>
      </c>
      <c r="O2836" s="649">
        <v>1.0</v>
      </c>
      <c r="P2836" s="649">
        <v>-1.0</v>
      </c>
      <c r="Q2836" s="649">
        <v>-1.0</v>
      </c>
      <c r="R2836" s="649">
        <v>1.0</v>
      </c>
      <c r="S2836" s="649">
        <v>-1.0</v>
      </c>
      <c r="T2836" s="649">
        <v>41.234</v>
      </c>
      <c r="U2836" s="649">
        <v>41.041</v>
      </c>
      <c r="V2836" s="649">
        <v>40.664</v>
      </c>
    </row>
    <row r="2837">
      <c r="A2837" s="649">
        <v>5813.0</v>
      </c>
      <c r="B2837" s="649">
        <v>0.0</v>
      </c>
      <c r="C2837" s="649">
        <v>6.371</v>
      </c>
      <c r="D2837" s="649">
        <v>1.719</v>
      </c>
      <c r="E2837" s="649">
        <v>39.81</v>
      </c>
      <c r="F2837" s="649">
        <v>14.4</v>
      </c>
      <c r="G2837" s="649">
        <v>1.877</v>
      </c>
      <c r="H2837" s="649">
        <v>1.01</v>
      </c>
      <c r="I2837" s="649">
        <v>19.985</v>
      </c>
      <c r="J2837" s="649">
        <v>37.515</v>
      </c>
      <c r="K2837" s="649">
        <v>-0.998</v>
      </c>
      <c r="L2837" s="649">
        <v>-1.0</v>
      </c>
      <c r="M2837" s="649">
        <v>-1.0</v>
      </c>
      <c r="N2837" s="649">
        <v>-1.0</v>
      </c>
      <c r="O2837" s="649">
        <v>1.0</v>
      </c>
      <c r="P2837" s="649">
        <v>-1.0</v>
      </c>
      <c r="Q2837" s="649">
        <v>-1.0</v>
      </c>
      <c r="R2837" s="649">
        <v>1.0</v>
      </c>
      <c r="S2837" s="649">
        <v>-1.0</v>
      </c>
      <c r="T2837" s="649">
        <v>38.074</v>
      </c>
      <c r="U2837" s="649">
        <v>37.898</v>
      </c>
      <c r="V2837" s="649">
        <v>37.516</v>
      </c>
    </row>
    <row r="2838">
      <c r="A2838" s="649">
        <v>5816.0</v>
      </c>
      <c r="B2838" s="649">
        <v>0.0</v>
      </c>
      <c r="C2838" s="649">
        <v>6.371</v>
      </c>
      <c r="D2838" s="649">
        <v>1.719</v>
      </c>
      <c r="E2838" s="649">
        <v>39.81</v>
      </c>
      <c r="F2838" s="649">
        <v>14.4</v>
      </c>
      <c r="G2838" s="649">
        <v>1.289</v>
      </c>
      <c r="H2838" s="649">
        <v>1.01</v>
      </c>
      <c r="I2838" s="649">
        <v>11.881</v>
      </c>
      <c r="J2838" s="649">
        <v>14.005</v>
      </c>
      <c r="K2838" s="649">
        <v>-0.998</v>
      </c>
      <c r="L2838" s="649">
        <v>-1.0</v>
      </c>
      <c r="M2838" s="649">
        <v>-1.0</v>
      </c>
      <c r="N2838" s="649">
        <v>-1.0</v>
      </c>
      <c r="O2838" s="649">
        <v>1.0</v>
      </c>
      <c r="P2838" s="649">
        <v>-1.0</v>
      </c>
      <c r="Q2838" s="649">
        <v>-1.0</v>
      </c>
      <c r="R2838" s="649">
        <v>1.0</v>
      </c>
      <c r="S2838" s="649">
        <v>-1.0</v>
      </c>
      <c r="T2838" s="649">
        <v>14.271</v>
      </c>
      <c r="U2838" s="649">
        <v>14.194</v>
      </c>
      <c r="V2838" s="649">
        <v>14.115</v>
      </c>
    </row>
    <row r="2839">
      <c r="A2839" s="649">
        <v>5817.0</v>
      </c>
      <c r="B2839" s="649">
        <v>0.0</v>
      </c>
      <c r="C2839" s="649">
        <v>6.372</v>
      </c>
      <c r="D2839" s="649">
        <v>1.719</v>
      </c>
      <c r="E2839" s="649">
        <v>39.81</v>
      </c>
      <c r="F2839" s="649">
        <v>14.4</v>
      </c>
      <c r="G2839" s="649">
        <v>1.917</v>
      </c>
      <c r="H2839" s="649">
        <v>1.01</v>
      </c>
      <c r="I2839" s="649">
        <v>8.915</v>
      </c>
      <c r="J2839" s="649">
        <v>14.784</v>
      </c>
      <c r="K2839" s="649">
        <v>-0.998</v>
      </c>
      <c r="L2839" s="649">
        <v>-1.0</v>
      </c>
      <c r="M2839" s="649">
        <v>-1.0</v>
      </c>
      <c r="N2839" s="649">
        <v>-1.0</v>
      </c>
      <c r="O2839" s="649">
        <v>1.0</v>
      </c>
      <c r="P2839" s="649">
        <v>-1.0</v>
      </c>
      <c r="Q2839" s="649">
        <v>-1.0</v>
      </c>
      <c r="R2839" s="649">
        <v>1.0</v>
      </c>
      <c r="S2839" s="649">
        <v>-1.0</v>
      </c>
      <c r="T2839" s="649">
        <v>15.131</v>
      </c>
      <c r="U2839" s="649">
        <v>15.045</v>
      </c>
      <c r="V2839" s="649">
        <v>15.046</v>
      </c>
    </row>
    <row r="2840">
      <c r="A2840" s="649">
        <v>5819.0</v>
      </c>
      <c r="B2840" s="649">
        <v>0.0</v>
      </c>
      <c r="C2840" s="649">
        <v>6.371</v>
      </c>
      <c r="D2840" s="649">
        <v>1.719</v>
      </c>
      <c r="E2840" s="649">
        <v>39.81</v>
      </c>
      <c r="F2840" s="649">
        <v>14.4</v>
      </c>
      <c r="G2840" s="649">
        <v>1.096</v>
      </c>
      <c r="H2840" s="649">
        <v>1.01</v>
      </c>
      <c r="I2840" s="649">
        <v>20.044</v>
      </c>
      <c r="J2840" s="649">
        <v>21.977</v>
      </c>
      <c r="K2840" s="649">
        <v>-0.998</v>
      </c>
      <c r="L2840" s="649">
        <v>-1.0</v>
      </c>
      <c r="M2840" s="649">
        <v>-1.0</v>
      </c>
      <c r="N2840" s="649">
        <v>-1.0</v>
      </c>
      <c r="O2840" s="649">
        <v>1.0</v>
      </c>
      <c r="P2840" s="649">
        <v>-1.0</v>
      </c>
      <c r="Q2840" s="649">
        <v>-1.0</v>
      </c>
      <c r="R2840" s="649">
        <v>1.0</v>
      </c>
      <c r="S2840" s="649">
        <v>-1.0</v>
      </c>
      <c r="T2840" s="649">
        <v>22.32</v>
      </c>
      <c r="U2840" s="649">
        <v>22.217</v>
      </c>
      <c r="V2840" s="649">
        <v>21.978</v>
      </c>
    </row>
    <row r="2841">
      <c r="A2841" s="649">
        <v>5820.0</v>
      </c>
      <c r="B2841" s="649">
        <v>0.0</v>
      </c>
      <c r="C2841" s="649">
        <v>6.372</v>
      </c>
      <c r="D2841" s="649">
        <v>1.719</v>
      </c>
      <c r="E2841" s="649">
        <v>39.81</v>
      </c>
      <c r="F2841" s="649">
        <v>14.4</v>
      </c>
      <c r="G2841" s="649">
        <v>2.119</v>
      </c>
      <c r="H2841" s="649">
        <v>26.98</v>
      </c>
      <c r="I2841" s="649">
        <v>17.5</v>
      </c>
      <c r="J2841" s="649">
        <v>34.637</v>
      </c>
      <c r="K2841" s="649">
        <v>-0.998</v>
      </c>
      <c r="L2841" s="649">
        <v>-1.0</v>
      </c>
      <c r="M2841" s="649">
        <v>-1.0</v>
      </c>
      <c r="N2841" s="649">
        <v>-1.0</v>
      </c>
      <c r="O2841" s="649">
        <v>1.0</v>
      </c>
      <c r="P2841" s="649">
        <v>-1.0</v>
      </c>
      <c r="Q2841" s="649">
        <v>-1.0</v>
      </c>
      <c r="R2841" s="649">
        <v>1.0</v>
      </c>
      <c r="S2841" s="649">
        <v>-1.0</v>
      </c>
      <c r="T2841" s="649">
        <v>35.25</v>
      </c>
      <c r="U2841" s="649">
        <v>35.06</v>
      </c>
      <c r="V2841" s="649">
        <v>34.777</v>
      </c>
    </row>
    <row r="2842">
      <c r="A2842" s="649">
        <v>5821.0</v>
      </c>
      <c r="B2842" s="649">
        <v>0.0</v>
      </c>
      <c r="C2842" s="649">
        <v>6.372</v>
      </c>
      <c r="D2842" s="649">
        <v>1.719</v>
      </c>
      <c r="E2842" s="649">
        <v>39.81</v>
      </c>
      <c r="F2842" s="649">
        <v>14.4</v>
      </c>
      <c r="G2842" s="649">
        <v>1.901</v>
      </c>
      <c r="H2842" s="649">
        <v>26.98</v>
      </c>
      <c r="I2842" s="649">
        <v>11.84</v>
      </c>
      <c r="J2842" s="649">
        <v>21.588</v>
      </c>
      <c r="K2842" s="649">
        <v>-0.998</v>
      </c>
      <c r="L2842" s="649">
        <v>-1.0</v>
      </c>
      <c r="M2842" s="649">
        <v>-1.0</v>
      </c>
      <c r="N2842" s="649">
        <v>-1.0</v>
      </c>
      <c r="O2842" s="649">
        <v>1.0</v>
      </c>
      <c r="P2842" s="649">
        <v>-1.0</v>
      </c>
      <c r="Q2842" s="649">
        <v>-1.0</v>
      </c>
      <c r="R2842" s="649">
        <v>1.0</v>
      </c>
      <c r="S2842" s="649">
        <v>-1.0</v>
      </c>
      <c r="T2842" s="649">
        <v>21.978</v>
      </c>
      <c r="U2842" s="649">
        <v>21.874</v>
      </c>
      <c r="V2842" s="649">
        <v>21.67</v>
      </c>
    </row>
    <row r="2843">
      <c r="A2843" s="649">
        <v>5822.0</v>
      </c>
      <c r="B2843" s="649">
        <v>0.0</v>
      </c>
      <c r="C2843" s="649">
        <v>6.372</v>
      </c>
      <c r="D2843" s="649">
        <v>1.719</v>
      </c>
      <c r="E2843" s="649">
        <v>39.81</v>
      </c>
      <c r="F2843" s="649">
        <v>14.4</v>
      </c>
      <c r="G2843" s="649">
        <v>1.75</v>
      </c>
      <c r="H2843" s="649">
        <v>2.01</v>
      </c>
      <c r="I2843" s="649">
        <v>9.947</v>
      </c>
      <c r="J2843" s="649">
        <v>16.467</v>
      </c>
      <c r="K2843" s="649">
        <v>-0.998</v>
      </c>
      <c r="L2843" s="649">
        <v>-1.0</v>
      </c>
      <c r="M2843" s="649">
        <v>-1.0</v>
      </c>
      <c r="N2843" s="649">
        <v>-1.0</v>
      </c>
      <c r="O2843" s="649">
        <v>1.0</v>
      </c>
      <c r="P2843" s="649">
        <v>-1.0</v>
      </c>
      <c r="Q2843" s="649">
        <v>-1.0</v>
      </c>
      <c r="R2843" s="649">
        <v>1.0</v>
      </c>
      <c r="S2843" s="649">
        <v>-1.0</v>
      </c>
      <c r="T2843" s="649">
        <v>16.794</v>
      </c>
      <c r="U2843" s="649">
        <v>16.7</v>
      </c>
      <c r="V2843" s="649">
        <v>16.564</v>
      </c>
    </row>
    <row r="2844">
      <c r="A2844" s="649">
        <v>5823.0</v>
      </c>
      <c r="B2844" s="649">
        <v>0.0</v>
      </c>
      <c r="C2844" s="649">
        <v>6.371</v>
      </c>
      <c r="D2844" s="649">
        <v>1.719</v>
      </c>
      <c r="E2844" s="649">
        <v>39.81</v>
      </c>
      <c r="F2844" s="649">
        <v>14.4</v>
      </c>
      <c r="G2844" s="649">
        <v>1.847</v>
      </c>
      <c r="H2844" s="649">
        <v>2.01</v>
      </c>
      <c r="I2844" s="649">
        <v>11.857</v>
      </c>
      <c r="J2844" s="649">
        <v>21.444</v>
      </c>
      <c r="K2844" s="649">
        <v>-0.998</v>
      </c>
      <c r="L2844" s="649">
        <v>-1.0</v>
      </c>
      <c r="M2844" s="649">
        <v>-1.0</v>
      </c>
      <c r="N2844" s="649">
        <v>-1.0</v>
      </c>
      <c r="O2844" s="649">
        <v>1.0</v>
      </c>
      <c r="P2844" s="649">
        <v>-1.0</v>
      </c>
      <c r="Q2844" s="649">
        <v>-1.0</v>
      </c>
      <c r="R2844" s="649">
        <v>1.0</v>
      </c>
      <c r="S2844" s="649">
        <v>-1.0</v>
      </c>
      <c r="T2844" s="649">
        <v>21.804</v>
      </c>
      <c r="U2844" s="649">
        <v>21.705</v>
      </c>
      <c r="V2844" s="649">
        <v>21.482</v>
      </c>
    </row>
    <row r="2845">
      <c r="A2845" s="649">
        <v>5824.0</v>
      </c>
      <c r="B2845" s="649">
        <v>0.0</v>
      </c>
      <c r="C2845" s="649">
        <v>6.371</v>
      </c>
      <c r="D2845" s="649">
        <v>1.719</v>
      </c>
      <c r="E2845" s="649">
        <v>39.81</v>
      </c>
      <c r="F2845" s="649">
        <v>14.4</v>
      </c>
      <c r="G2845" s="649">
        <v>1.822</v>
      </c>
      <c r="H2845" s="649">
        <v>2.01</v>
      </c>
      <c r="I2845" s="649">
        <v>11.965</v>
      </c>
      <c r="J2845" s="649">
        <v>20.911</v>
      </c>
      <c r="K2845" s="649">
        <v>-0.998</v>
      </c>
      <c r="L2845" s="649">
        <v>-1.0</v>
      </c>
      <c r="M2845" s="649">
        <v>-1.0</v>
      </c>
      <c r="N2845" s="649">
        <v>-1.0</v>
      </c>
      <c r="O2845" s="649">
        <v>1.0</v>
      </c>
      <c r="P2845" s="649">
        <v>-1.0</v>
      </c>
      <c r="Q2845" s="649">
        <v>-1.0</v>
      </c>
      <c r="R2845" s="649">
        <v>1.0</v>
      </c>
      <c r="S2845" s="649">
        <v>-1.0</v>
      </c>
      <c r="T2845" s="649">
        <v>21.276</v>
      </c>
      <c r="U2845" s="649">
        <v>21.173</v>
      </c>
      <c r="V2845" s="649">
        <v>20.986</v>
      </c>
    </row>
    <row r="2846">
      <c r="A2846" s="649">
        <v>5825.0</v>
      </c>
      <c r="B2846" s="649">
        <v>0.0</v>
      </c>
      <c r="C2846" s="649">
        <v>6.371</v>
      </c>
      <c r="D2846" s="649">
        <v>1.719</v>
      </c>
      <c r="E2846" s="649">
        <v>39.81</v>
      </c>
      <c r="F2846" s="649">
        <v>14.4</v>
      </c>
      <c r="G2846" s="649">
        <v>1.804</v>
      </c>
      <c r="H2846" s="649">
        <v>2.01</v>
      </c>
      <c r="I2846" s="649">
        <v>12.047</v>
      </c>
      <c r="J2846" s="649">
        <v>21.519</v>
      </c>
      <c r="K2846" s="649">
        <v>-0.998</v>
      </c>
      <c r="L2846" s="649">
        <v>-1.0</v>
      </c>
      <c r="M2846" s="649">
        <v>-1.0</v>
      </c>
      <c r="N2846" s="649">
        <v>-1.0</v>
      </c>
      <c r="O2846" s="649">
        <v>1.0</v>
      </c>
      <c r="P2846" s="649">
        <v>-1.0</v>
      </c>
      <c r="Q2846" s="649">
        <v>-1.0</v>
      </c>
      <c r="R2846" s="649">
        <v>1.0</v>
      </c>
      <c r="S2846" s="649">
        <v>-1.0</v>
      </c>
      <c r="T2846" s="649">
        <v>21.878</v>
      </c>
      <c r="U2846" s="649">
        <v>21.767</v>
      </c>
      <c r="V2846" s="649">
        <v>21.537</v>
      </c>
    </row>
    <row r="2847">
      <c r="A2847" s="649">
        <v>5826.0</v>
      </c>
      <c r="B2847" s="649">
        <v>0.0</v>
      </c>
      <c r="C2847" s="649">
        <v>6.371</v>
      </c>
      <c r="D2847" s="649">
        <v>1.719</v>
      </c>
      <c r="E2847" s="649">
        <v>39.81</v>
      </c>
      <c r="F2847" s="649">
        <v>14.4</v>
      </c>
      <c r="G2847" s="649">
        <v>1.779</v>
      </c>
      <c r="H2847" s="649">
        <v>2.01</v>
      </c>
      <c r="I2847" s="649">
        <v>12.022</v>
      </c>
      <c r="J2847" s="649">
        <v>20.701</v>
      </c>
      <c r="K2847" s="649">
        <v>-0.998</v>
      </c>
      <c r="L2847" s="649">
        <v>-1.0</v>
      </c>
      <c r="M2847" s="649">
        <v>-1.0</v>
      </c>
      <c r="N2847" s="649">
        <v>-1.0</v>
      </c>
      <c r="O2847" s="649">
        <v>1.0</v>
      </c>
      <c r="P2847" s="649">
        <v>-1.0</v>
      </c>
      <c r="Q2847" s="649">
        <v>-1.0</v>
      </c>
      <c r="R2847" s="649">
        <v>1.0</v>
      </c>
      <c r="S2847" s="649">
        <v>-1.0</v>
      </c>
      <c r="T2847" s="649">
        <v>21.062</v>
      </c>
      <c r="U2847" s="649">
        <v>20.949</v>
      </c>
      <c r="V2847" s="649">
        <v>20.759</v>
      </c>
    </row>
    <row r="2848">
      <c r="A2848" s="649">
        <v>5827.0</v>
      </c>
      <c r="B2848" s="649">
        <v>0.0</v>
      </c>
      <c r="C2848" s="649">
        <v>6.371</v>
      </c>
      <c r="D2848" s="649">
        <v>1.719</v>
      </c>
      <c r="E2848" s="649">
        <v>39.81</v>
      </c>
      <c r="F2848" s="649">
        <v>14.4</v>
      </c>
      <c r="G2848" s="649">
        <v>1.769</v>
      </c>
      <c r="H2848" s="649">
        <v>2.01</v>
      </c>
      <c r="I2848" s="649">
        <v>11.962</v>
      </c>
      <c r="J2848" s="649">
        <v>20.539</v>
      </c>
      <c r="K2848" s="649">
        <v>-0.998</v>
      </c>
      <c r="L2848" s="649">
        <v>-1.0</v>
      </c>
      <c r="M2848" s="649">
        <v>-1.0</v>
      </c>
      <c r="N2848" s="649">
        <v>-1.0</v>
      </c>
      <c r="O2848" s="649">
        <v>1.0</v>
      </c>
      <c r="P2848" s="649">
        <v>-1.0</v>
      </c>
      <c r="Q2848" s="649">
        <v>-1.0</v>
      </c>
      <c r="R2848" s="649">
        <v>1.0</v>
      </c>
      <c r="S2848" s="649">
        <v>-1.0</v>
      </c>
      <c r="T2848" s="649">
        <v>20.874</v>
      </c>
      <c r="U2848" s="649">
        <v>20.779</v>
      </c>
      <c r="V2848" s="649">
        <v>20.593</v>
      </c>
    </row>
    <row r="2849">
      <c r="A2849" s="649">
        <v>5828.0</v>
      </c>
      <c r="B2849" s="649">
        <v>0.0</v>
      </c>
      <c r="C2849" s="649">
        <v>6.371</v>
      </c>
      <c r="D2849" s="649">
        <v>1.719</v>
      </c>
      <c r="E2849" s="649">
        <v>39.81</v>
      </c>
      <c r="F2849" s="649">
        <v>14.4</v>
      </c>
      <c r="G2849" s="649">
        <v>1.786</v>
      </c>
      <c r="H2849" s="649">
        <v>2.01</v>
      </c>
      <c r="I2849" s="649">
        <v>11.802</v>
      </c>
      <c r="J2849" s="649">
        <v>19.577</v>
      </c>
      <c r="K2849" s="649">
        <v>-0.998</v>
      </c>
      <c r="L2849" s="649">
        <v>-1.0</v>
      </c>
      <c r="M2849" s="649">
        <v>-1.0</v>
      </c>
      <c r="N2849" s="649">
        <v>-1.0</v>
      </c>
      <c r="O2849" s="649">
        <v>1.0</v>
      </c>
      <c r="P2849" s="649">
        <v>-1.0</v>
      </c>
      <c r="Q2849" s="649">
        <v>-1.0</v>
      </c>
      <c r="R2849" s="649">
        <v>1.0</v>
      </c>
      <c r="S2849" s="649">
        <v>-1.0</v>
      </c>
      <c r="T2849" s="649">
        <v>19.915</v>
      </c>
      <c r="U2849" s="649">
        <v>19.827</v>
      </c>
      <c r="V2849" s="649">
        <v>19.706</v>
      </c>
    </row>
    <row r="2850">
      <c r="A2850" s="649">
        <v>5829.0</v>
      </c>
      <c r="B2850" s="649">
        <v>0.0</v>
      </c>
      <c r="C2850" s="649">
        <v>6.37</v>
      </c>
      <c r="D2850" s="649">
        <v>1.719</v>
      </c>
      <c r="E2850" s="649">
        <v>39.81</v>
      </c>
      <c r="F2850" s="649">
        <v>14.4</v>
      </c>
      <c r="G2850" s="649">
        <v>1.787</v>
      </c>
      <c r="H2850" s="649">
        <v>2.01</v>
      </c>
      <c r="I2850" s="649">
        <v>12.007</v>
      </c>
      <c r="J2850" s="649">
        <v>21.216</v>
      </c>
      <c r="K2850" s="649">
        <v>-0.998</v>
      </c>
      <c r="L2850" s="649">
        <v>-1.0</v>
      </c>
      <c r="M2850" s="649">
        <v>-1.0</v>
      </c>
      <c r="N2850" s="649">
        <v>-1.0</v>
      </c>
      <c r="O2850" s="649">
        <v>1.0</v>
      </c>
      <c r="P2850" s="649">
        <v>-1.0</v>
      </c>
      <c r="Q2850" s="649">
        <v>-1.0</v>
      </c>
      <c r="R2850" s="649">
        <v>1.0</v>
      </c>
      <c r="S2850" s="649">
        <v>-1.0</v>
      </c>
      <c r="T2850" s="649">
        <v>21.545</v>
      </c>
      <c r="U2850" s="649">
        <v>21.456</v>
      </c>
      <c r="V2850" s="649">
        <v>21.236</v>
      </c>
    </row>
    <row r="2851">
      <c r="A2851" s="649">
        <v>5830.0</v>
      </c>
      <c r="B2851" s="649">
        <v>0.0</v>
      </c>
      <c r="C2851" s="649">
        <v>6.371</v>
      </c>
      <c r="D2851" s="649">
        <v>1.719</v>
      </c>
      <c r="E2851" s="649">
        <v>39.81</v>
      </c>
      <c r="F2851" s="649">
        <v>14.4</v>
      </c>
      <c r="G2851" s="649">
        <v>1.792</v>
      </c>
      <c r="H2851" s="649">
        <v>2.01</v>
      </c>
      <c r="I2851" s="649">
        <v>11.42</v>
      </c>
      <c r="J2851" s="649">
        <v>18.669</v>
      </c>
      <c r="K2851" s="649">
        <v>-0.998</v>
      </c>
      <c r="L2851" s="649">
        <v>-1.0</v>
      </c>
      <c r="M2851" s="649">
        <v>-1.0</v>
      </c>
      <c r="N2851" s="649">
        <v>-1.0</v>
      </c>
      <c r="O2851" s="649">
        <v>1.0</v>
      </c>
      <c r="P2851" s="649">
        <v>-1.0</v>
      </c>
      <c r="Q2851" s="649">
        <v>-1.0</v>
      </c>
      <c r="R2851" s="649">
        <v>1.0</v>
      </c>
      <c r="S2851" s="649">
        <v>-1.0</v>
      </c>
      <c r="T2851" s="649">
        <v>19.007</v>
      </c>
      <c r="U2851" s="649">
        <v>18.916</v>
      </c>
      <c r="V2851" s="649">
        <v>18.832</v>
      </c>
    </row>
    <row r="2852">
      <c r="A2852" s="649">
        <v>5831.0</v>
      </c>
      <c r="B2852" s="649">
        <v>0.0</v>
      </c>
      <c r="C2852" s="649">
        <v>6.371</v>
      </c>
      <c r="D2852" s="649">
        <v>1.719</v>
      </c>
      <c r="E2852" s="649">
        <v>39.81</v>
      </c>
      <c r="F2852" s="649">
        <v>14.4</v>
      </c>
      <c r="G2852" s="649">
        <v>1.782</v>
      </c>
      <c r="H2852" s="649">
        <v>2.01</v>
      </c>
      <c r="I2852" s="649">
        <v>11.91</v>
      </c>
      <c r="J2852" s="649">
        <v>20.195</v>
      </c>
      <c r="K2852" s="649">
        <v>-0.998</v>
      </c>
      <c r="L2852" s="649">
        <v>-1.0</v>
      </c>
      <c r="M2852" s="649">
        <v>-1.0</v>
      </c>
      <c r="N2852" s="649">
        <v>-1.0</v>
      </c>
      <c r="O2852" s="649">
        <v>1.0</v>
      </c>
      <c r="P2852" s="649">
        <v>-1.0</v>
      </c>
      <c r="Q2852" s="649">
        <v>-1.0</v>
      </c>
      <c r="R2852" s="649">
        <v>1.0</v>
      </c>
      <c r="S2852" s="649">
        <v>-1.0</v>
      </c>
      <c r="T2852" s="649">
        <v>20.546</v>
      </c>
      <c r="U2852" s="649">
        <v>20.445</v>
      </c>
      <c r="V2852" s="649">
        <v>20.286</v>
      </c>
    </row>
    <row r="2853">
      <c r="A2853" s="649">
        <v>5832.0</v>
      </c>
      <c r="B2853" s="649">
        <v>0.0</v>
      </c>
      <c r="C2853" s="649">
        <v>6.371</v>
      </c>
      <c r="D2853" s="649">
        <v>1.719</v>
      </c>
      <c r="E2853" s="649">
        <v>39.81</v>
      </c>
      <c r="F2853" s="649">
        <v>14.4</v>
      </c>
      <c r="G2853" s="649">
        <v>1.78</v>
      </c>
      <c r="H2853" s="649">
        <v>2.01</v>
      </c>
      <c r="I2853" s="649">
        <v>11.962</v>
      </c>
      <c r="J2853" s="649">
        <v>20.148</v>
      </c>
      <c r="K2853" s="649">
        <v>-0.998</v>
      </c>
      <c r="L2853" s="649">
        <v>-1.0</v>
      </c>
      <c r="M2853" s="649">
        <v>-1.0</v>
      </c>
      <c r="N2853" s="649">
        <v>-1.0</v>
      </c>
      <c r="O2853" s="649">
        <v>1.0</v>
      </c>
      <c r="P2853" s="649">
        <v>-1.0</v>
      </c>
      <c r="Q2853" s="649">
        <v>-1.0</v>
      </c>
      <c r="R2853" s="649">
        <v>1.0</v>
      </c>
      <c r="S2853" s="649">
        <v>-1.0</v>
      </c>
      <c r="T2853" s="649">
        <v>20.479</v>
      </c>
      <c r="U2853" s="649">
        <v>20.392</v>
      </c>
      <c r="V2853" s="649">
        <v>20.244</v>
      </c>
    </row>
    <row r="2854">
      <c r="A2854" s="649">
        <v>5833.0</v>
      </c>
      <c r="B2854" s="649">
        <v>0.0</v>
      </c>
      <c r="C2854" s="649">
        <v>6.371</v>
      </c>
      <c r="D2854" s="649">
        <v>1.719</v>
      </c>
      <c r="E2854" s="649">
        <v>39.81</v>
      </c>
      <c r="F2854" s="649">
        <v>14.4</v>
      </c>
      <c r="G2854" s="649">
        <v>1.791</v>
      </c>
      <c r="H2854" s="649">
        <v>2.01</v>
      </c>
      <c r="I2854" s="649">
        <v>11.779</v>
      </c>
      <c r="J2854" s="649">
        <v>19.934</v>
      </c>
      <c r="K2854" s="649">
        <v>-0.998</v>
      </c>
      <c r="L2854" s="649">
        <v>-1.0</v>
      </c>
      <c r="M2854" s="649">
        <v>-1.0</v>
      </c>
      <c r="N2854" s="649">
        <v>-1.0</v>
      </c>
      <c r="O2854" s="649">
        <v>1.0</v>
      </c>
      <c r="P2854" s="649">
        <v>-1.0</v>
      </c>
      <c r="Q2854" s="649">
        <v>-1.0</v>
      </c>
      <c r="R2854" s="649">
        <v>1.0</v>
      </c>
      <c r="S2854" s="649">
        <v>-1.0</v>
      </c>
      <c r="T2854" s="649">
        <v>20.267</v>
      </c>
      <c r="U2854" s="649">
        <v>20.171</v>
      </c>
      <c r="V2854" s="649">
        <v>20.036</v>
      </c>
    </row>
    <row r="2855">
      <c r="A2855" s="649">
        <v>5834.0</v>
      </c>
      <c r="B2855" s="649">
        <v>0.0</v>
      </c>
      <c r="C2855" s="649">
        <v>6.371</v>
      </c>
      <c r="D2855" s="649">
        <v>1.719</v>
      </c>
      <c r="E2855" s="649">
        <v>39.81</v>
      </c>
      <c r="F2855" s="649">
        <v>14.4</v>
      </c>
      <c r="G2855" s="649">
        <v>1.802</v>
      </c>
      <c r="H2855" s="649">
        <v>2.01</v>
      </c>
      <c r="I2855" s="649">
        <v>12.032</v>
      </c>
      <c r="J2855" s="649">
        <v>21.494</v>
      </c>
      <c r="K2855" s="649">
        <v>-0.998</v>
      </c>
      <c r="L2855" s="649">
        <v>-1.0</v>
      </c>
      <c r="M2855" s="649">
        <v>-1.0</v>
      </c>
      <c r="N2855" s="649">
        <v>-1.0</v>
      </c>
      <c r="O2855" s="649">
        <v>1.0</v>
      </c>
      <c r="P2855" s="649">
        <v>-1.0</v>
      </c>
      <c r="Q2855" s="649">
        <v>-1.0</v>
      </c>
      <c r="R2855" s="649">
        <v>1.0</v>
      </c>
      <c r="S2855" s="649">
        <v>-1.0</v>
      </c>
      <c r="T2855" s="649">
        <v>21.83</v>
      </c>
      <c r="U2855" s="649">
        <v>21.725</v>
      </c>
      <c r="V2855" s="649">
        <v>21.51</v>
      </c>
    </row>
    <row r="2856">
      <c r="A2856" s="649">
        <v>5835.0</v>
      </c>
      <c r="B2856" s="649">
        <v>0.0</v>
      </c>
      <c r="C2856" s="649">
        <v>6.371</v>
      </c>
      <c r="D2856" s="649">
        <v>1.719</v>
      </c>
      <c r="E2856" s="649">
        <v>39.81</v>
      </c>
      <c r="F2856" s="649">
        <v>14.4</v>
      </c>
      <c r="G2856" s="649">
        <v>1.848</v>
      </c>
      <c r="H2856" s="649">
        <v>2.01</v>
      </c>
      <c r="I2856" s="649">
        <v>11.892</v>
      </c>
      <c r="J2856" s="649">
        <v>20.449</v>
      </c>
      <c r="K2856" s="649">
        <v>-0.998</v>
      </c>
      <c r="L2856" s="649">
        <v>-1.0</v>
      </c>
      <c r="M2856" s="649">
        <v>-1.0</v>
      </c>
      <c r="N2856" s="649">
        <v>-1.0</v>
      </c>
      <c r="O2856" s="649">
        <v>1.0</v>
      </c>
      <c r="P2856" s="649">
        <v>-1.0</v>
      </c>
      <c r="Q2856" s="649">
        <v>-1.0</v>
      </c>
      <c r="R2856" s="649">
        <v>1.0</v>
      </c>
      <c r="S2856" s="649">
        <v>-1.0</v>
      </c>
      <c r="T2856" s="649">
        <v>20.793</v>
      </c>
      <c r="U2856" s="649">
        <v>20.7</v>
      </c>
      <c r="V2856" s="649">
        <v>20.579</v>
      </c>
    </row>
    <row r="2857">
      <c r="A2857" s="649">
        <v>5836.0</v>
      </c>
      <c r="B2857" s="649">
        <v>0.0</v>
      </c>
      <c r="C2857" s="649">
        <v>6.371</v>
      </c>
      <c r="D2857" s="649">
        <v>1.719</v>
      </c>
      <c r="E2857" s="649">
        <v>39.81</v>
      </c>
      <c r="F2857" s="649">
        <v>14.4</v>
      </c>
      <c r="G2857" s="649">
        <v>1.782</v>
      </c>
      <c r="H2857" s="649">
        <v>2.01</v>
      </c>
      <c r="I2857" s="649">
        <v>11.795</v>
      </c>
      <c r="J2857" s="649">
        <v>19.386</v>
      </c>
      <c r="K2857" s="649">
        <v>-0.998</v>
      </c>
      <c r="L2857" s="649">
        <v>-1.0</v>
      </c>
      <c r="M2857" s="649">
        <v>-1.0</v>
      </c>
      <c r="N2857" s="649">
        <v>-1.0</v>
      </c>
      <c r="O2857" s="649">
        <v>1.0</v>
      </c>
      <c r="P2857" s="649">
        <v>-1.0</v>
      </c>
      <c r="Q2857" s="649">
        <v>-1.0</v>
      </c>
      <c r="R2857" s="649">
        <v>1.0</v>
      </c>
      <c r="S2857" s="649">
        <v>-1.0</v>
      </c>
      <c r="T2857" s="649">
        <v>19.713</v>
      </c>
      <c r="U2857" s="649">
        <v>19.625</v>
      </c>
      <c r="V2857" s="649">
        <v>19.526</v>
      </c>
    </row>
    <row r="2858">
      <c r="A2858" s="649">
        <v>5837.0</v>
      </c>
      <c r="B2858" s="649">
        <v>0.0</v>
      </c>
      <c r="C2858" s="649">
        <v>6.371</v>
      </c>
      <c r="D2858" s="649">
        <v>1.719</v>
      </c>
      <c r="E2858" s="649">
        <v>39.81</v>
      </c>
      <c r="F2858" s="649">
        <v>14.4</v>
      </c>
      <c r="G2858" s="649">
        <v>1.177</v>
      </c>
      <c r="H2858" s="649">
        <v>2.01</v>
      </c>
      <c r="I2858" s="649">
        <v>8.065</v>
      </c>
      <c r="J2858" s="649">
        <v>9.137</v>
      </c>
      <c r="K2858" s="649">
        <v>-0.998</v>
      </c>
      <c r="L2858" s="649">
        <v>-1.0</v>
      </c>
      <c r="M2858" s="649">
        <v>-1.0</v>
      </c>
      <c r="N2858" s="649">
        <v>-1.0</v>
      </c>
      <c r="O2858" s="649">
        <v>1.0</v>
      </c>
      <c r="P2858" s="649">
        <v>-1.0</v>
      </c>
      <c r="Q2858" s="649">
        <v>-1.0</v>
      </c>
      <c r="R2858" s="649">
        <v>1.0</v>
      </c>
      <c r="S2858" s="649">
        <v>-1.0</v>
      </c>
      <c r="T2858" s="649">
        <v>9.305</v>
      </c>
      <c r="U2858" s="649">
        <v>9.264</v>
      </c>
      <c r="V2858" s="649">
        <v>9.182</v>
      </c>
    </row>
    <row r="2859">
      <c r="A2859" s="649">
        <v>5838.0</v>
      </c>
      <c r="B2859" s="649">
        <v>0.0</v>
      </c>
      <c r="C2859" s="649">
        <v>6.371</v>
      </c>
      <c r="D2859" s="649">
        <v>1.719</v>
      </c>
      <c r="E2859" s="649">
        <v>39.81</v>
      </c>
      <c r="F2859" s="649">
        <v>14.4</v>
      </c>
      <c r="G2859" s="649">
        <v>1.768</v>
      </c>
      <c r="H2859" s="649">
        <v>2.01</v>
      </c>
      <c r="I2859" s="649">
        <v>6.014</v>
      </c>
      <c r="J2859" s="649">
        <v>8.379</v>
      </c>
      <c r="K2859" s="649">
        <v>-0.998</v>
      </c>
      <c r="L2859" s="649">
        <v>-1.0</v>
      </c>
      <c r="M2859" s="649">
        <v>-1.0</v>
      </c>
      <c r="N2859" s="649">
        <v>-1.0</v>
      </c>
      <c r="O2859" s="649">
        <v>1.0</v>
      </c>
      <c r="P2859" s="649">
        <v>-1.0</v>
      </c>
      <c r="Q2859" s="649">
        <v>-1.0</v>
      </c>
      <c r="R2859" s="649">
        <v>1.0</v>
      </c>
      <c r="S2859" s="649">
        <v>-1.0</v>
      </c>
      <c r="T2859" s="649">
        <v>8.623</v>
      </c>
      <c r="U2859" s="649">
        <v>8.583</v>
      </c>
      <c r="V2859" s="649">
        <v>8.751</v>
      </c>
    </row>
    <row r="2860">
      <c r="A2860" s="649">
        <v>5839.0</v>
      </c>
      <c r="B2860" s="649">
        <v>0.0</v>
      </c>
      <c r="C2860" s="649">
        <v>6.371</v>
      </c>
      <c r="D2860" s="649">
        <v>1.719</v>
      </c>
      <c r="E2860" s="649">
        <v>39.81</v>
      </c>
      <c r="F2860" s="649">
        <v>14.4</v>
      </c>
      <c r="G2860" s="649">
        <v>1.092</v>
      </c>
      <c r="H2860" s="649">
        <v>2.01</v>
      </c>
      <c r="I2860" s="649">
        <v>11.884</v>
      </c>
      <c r="J2860" s="649">
        <v>10.007</v>
      </c>
      <c r="K2860" s="649">
        <v>-0.998</v>
      </c>
      <c r="L2860" s="649">
        <v>-1.0</v>
      </c>
      <c r="M2860" s="649">
        <v>-1.0</v>
      </c>
      <c r="N2860" s="649">
        <v>-1.0</v>
      </c>
      <c r="O2860" s="649">
        <v>1.0</v>
      </c>
      <c r="P2860" s="649">
        <v>-1.0</v>
      </c>
      <c r="Q2860" s="649">
        <v>-1.0</v>
      </c>
      <c r="R2860" s="649">
        <v>1.0</v>
      </c>
      <c r="S2860" s="649">
        <v>-1.0</v>
      </c>
      <c r="T2860" s="649">
        <v>10.22</v>
      </c>
      <c r="U2860" s="649">
        <v>10.175</v>
      </c>
      <c r="V2860" s="649">
        <v>10.254</v>
      </c>
    </row>
    <row r="2861">
      <c r="A2861" s="649">
        <v>5840.0</v>
      </c>
      <c r="B2861" s="649">
        <v>0.0</v>
      </c>
      <c r="C2861" s="649">
        <v>6.37</v>
      </c>
      <c r="D2861" s="649">
        <v>1.719</v>
      </c>
      <c r="E2861" s="649">
        <v>39.81</v>
      </c>
      <c r="F2861" s="649">
        <v>14.4</v>
      </c>
      <c r="G2861" s="649">
        <v>1.859</v>
      </c>
      <c r="H2861" s="649">
        <v>1.01</v>
      </c>
      <c r="I2861" s="649">
        <v>19.394</v>
      </c>
      <c r="J2861" s="649">
        <v>33.73</v>
      </c>
      <c r="K2861" s="649">
        <v>-0.998</v>
      </c>
      <c r="L2861" s="649">
        <v>-1.0</v>
      </c>
      <c r="M2861" s="649">
        <v>-1.0</v>
      </c>
      <c r="N2861" s="649">
        <v>-1.0</v>
      </c>
      <c r="O2861" s="649">
        <v>1.0</v>
      </c>
      <c r="P2861" s="649">
        <v>-1.0</v>
      </c>
      <c r="Q2861" s="649">
        <v>-1.0</v>
      </c>
      <c r="R2861" s="649">
        <v>1.0</v>
      </c>
      <c r="S2861" s="649">
        <v>-1.0</v>
      </c>
      <c r="T2861" s="649">
        <v>34.263</v>
      </c>
      <c r="U2861" s="649">
        <v>34.101</v>
      </c>
      <c r="V2861" s="649">
        <v>33.855</v>
      </c>
    </row>
    <row r="2862">
      <c r="A2862" s="649">
        <v>5841.0</v>
      </c>
      <c r="B2862" s="649">
        <v>0.0</v>
      </c>
      <c r="C2862" s="649">
        <v>6.37</v>
      </c>
      <c r="D2862" s="649">
        <v>1.719</v>
      </c>
      <c r="E2862" s="649">
        <v>39.81</v>
      </c>
      <c r="F2862" s="649">
        <v>14.4</v>
      </c>
      <c r="G2862" s="649">
        <v>1.833</v>
      </c>
      <c r="H2862" s="649">
        <v>1.01</v>
      </c>
      <c r="I2862" s="649">
        <v>19.859</v>
      </c>
      <c r="J2862" s="649">
        <v>35.679</v>
      </c>
      <c r="K2862" s="649">
        <v>-0.998</v>
      </c>
      <c r="L2862" s="649">
        <v>-1.0</v>
      </c>
      <c r="M2862" s="649">
        <v>-1.0</v>
      </c>
      <c r="N2862" s="649">
        <v>-1.0</v>
      </c>
      <c r="O2862" s="649">
        <v>1.0</v>
      </c>
      <c r="P2862" s="649">
        <v>-1.0</v>
      </c>
      <c r="Q2862" s="649">
        <v>-1.0</v>
      </c>
      <c r="R2862" s="649">
        <v>1.0</v>
      </c>
      <c r="S2862" s="649">
        <v>-1.0</v>
      </c>
      <c r="T2862" s="649">
        <v>36.197</v>
      </c>
      <c r="U2862" s="649">
        <v>36.033</v>
      </c>
      <c r="V2862" s="649">
        <v>35.716</v>
      </c>
    </row>
    <row r="2863">
      <c r="A2863" s="649">
        <v>5842.0</v>
      </c>
      <c r="B2863" s="649">
        <v>0.0</v>
      </c>
      <c r="C2863" s="649">
        <v>6.371</v>
      </c>
      <c r="D2863" s="649">
        <v>1.719</v>
      </c>
      <c r="E2863" s="649">
        <v>39.81</v>
      </c>
      <c r="F2863" s="649">
        <v>14.4</v>
      </c>
      <c r="G2863" s="649">
        <v>1.834</v>
      </c>
      <c r="H2863" s="649">
        <v>1.01</v>
      </c>
      <c r="I2863" s="649">
        <v>19.927</v>
      </c>
      <c r="J2863" s="649">
        <v>34.903</v>
      </c>
      <c r="K2863" s="649">
        <v>-0.998</v>
      </c>
      <c r="L2863" s="649">
        <v>-1.0</v>
      </c>
      <c r="M2863" s="649">
        <v>-1.0</v>
      </c>
      <c r="N2863" s="649">
        <v>-1.0</v>
      </c>
      <c r="O2863" s="649">
        <v>1.0</v>
      </c>
      <c r="P2863" s="649">
        <v>-1.0</v>
      </c>
      <c r="Q2863" s="649">
        <v>-1.0</v>
      </c>
      <c r="R2863" s="649">
        <v>1.0</v>
      </c>
      <c r="S2863" s="649">
        <v>-1.0</v>
      </c>
      <c r="T2863" s="649">
        <v>35.432</v>
      </c>
      <c r="U2863" s="649">
        <v>35.265</v>
      </c>
      <c r="V2863" s="649">
        <v>34.986</v>
      </c>
    </row>
    <row r="2864">
      <c r="A2864" s="649">
        <v>5843.0</v>
      </c>
      <c r="B2864" s="649">
        <v>0.0</v>
      </c>
      <c r="C2864" s="649">
        <v>6.37</v>
      </c>
      <c r="D2864" s="649">
        <v>1.719</v>
      </c>
      <c r="E2864" s="649">
        <v>39.81</v>
      </c>
      <c r="F2864" s="649">
        <v>14.4</v>
      </c>
      <c r="G2864" s="649">
        <v>2.042</v>
      </c>
      <c r="H2864" s="649">
        <v>1.01</v>
      </c>
      <c r="I2864" s="649">
        <v>19.716</v>
      </c>
      <c r="J2864" s="649">
        <v>37.034</v>
      </c>
      <c r="K2864" s="649">
        <v>-0.998</v>
      </c>
      <c r="L2864" s="649">
        <v>-1.0</v>
      </c>
      <c r="M2864" s="649">
        <v>-1.0</v>
      </c>
      <c r="N2864" s="649">
        <v>-1.0</v>
      </c>
      <c r="O2864" s="649">
        <v>1.0</v>
      </c>
      <c r="P2864" s="649">
        <v>-1.0</v>
      </c>
      <c r="Q2864" s="649">
        <v>-1.0</v>
      </c>
      <c r="R2864" s="649">
        <v>1.0</v>
      </c>
      <c r="S2864" s="649">
        <v>-1.0</v>
      </c>
      <c r="T2864" s="649">
        <v>37.608</v>
      </c>
      <c r="U2864" s="649">
        <v>37.433</v>
      </c>
      <c r="V2864" s="649">
        <v>37.197</v>
      </c>
    </row>
    <row r="2865">
      <c r="A2865" s="649">
        <v>5844.0</v>
      </c>
      <c r="B2865" s="649">
        <v>0.0</v>
      </c>
      <c r="C2865" s="649">
        <v>6.37</v>
      </c>
      <c r="D2865" s="649">
        <v>1.719</v>
      </c>
      <c r="E2865" s="649">
        <v>39.81</v>
      </c>
      <c r="F2865" s="649">
        <v>14.4</v>
      </c>
      <c r="G2865" s="649">
        <v>1.832</v>
      </c>
      <c r="H2865" s="649">
        <v>1.01</v>
      </c>
      <c r="I2865" s="649">
        <v>19.795</v>
      </c>
      <c r="J2865" s="649">
        <v>35.153</v>
      </c>
      <c r="K2865" s="649">
        <v>-0.998</v>
      </c>
      <c r="L2865" s="649">
        <v>-1.0</v>
      </c>
      <c r="M2865" s="649">
        <v>-1.0</v>
      </c>
      <c r="N2865" s="649">
        <v>-1.0</v>
      </c>
      <c r="O2865" s="649">
        <v>1.0</v>
      </c>
      <c r="P2865" s="649">
        <v>-1.0</v>
      </c>
      <c r="Q2865" s="649">
        <v>-1.0</v>
      </c>
      <c r="R2865" s="649">
        <v>1.0</v>
      </c>
      <c r="S2865" s="649">
        <v>-1.0</v>
      </c>
      <c r="T2865" s="649">
        <v>35.647</v>
      </c>
      <c r="U2865" s="649">
        <v>35.499</v>
      </c>
      <c r="V2865" s="649">
        <v>35.211</v>
      </c>
    </row>
    <row r="2866">
      <c r="A2866" s="649">
        <v>5845.0</v>
      </c>
      <c r="B2866" s="649">
        <v>0.0</v>
      </c>
      <c r="C2866" s="649">
        <v>6.371</v>
      </c>
      <c r="D2866" s="649">
        <v>1.719</v>
      </c>
      <c r="E2866" s="649">
        <v>39.81</v>
      </c>
      <c r="F2866" s="649">
        <v>14.4</v>
      </c>
      <c r="G2866" s="649">
        <v>1.937</v>
      </c>
      <c r="H2866" s="649">
        <v>1.01</v>
      </c>
      <c r="I2866" s="649">
        <v>19.743</v>
      </c>
      <c r="J2866" s="649">
        <v>13.928</v>
      </c>
      <c r="K2866" s="649">
        <v>-0.998</v>
      </c>
      <c r="L2866" s="649">
        <v>-1.0</v>
      </c>
      <c r="M2866" s="649">
        <v>-1.0</v>
      </c>
      <c r="N2866" s="649">
        <v>-1.0</v>
      </c>
      <c r="O2866" s="649">
        <v>1.0</v>
      </c>
      <c r="P2866" s="649">
        <v>-1.0</v>
      </c>
      <c r="Q2866" s="649">
        <v>-1.0</v>
      </c>
      <c r="R2866" s="649">
        <v>1.0</v>
      </c>
      <c r="S2866" s="649">
        <v>-1.0</v>
      </c>
      <c r="T2866" s="649">
        <v>14.408</v>
      </c>
      <c r="U2866" s="649">
        <v>14.348</v>
      </c>
      <c r="V2866" s="649">
        <v>15.133</v>
      </c>
    </row>
    <row r="2867">
      <c r="A2867" s="649">
        <v>5846.0</v>
      </c>
      <c r="B2867" s="649">
        <v>0.0</v>
      </c>
      <c r="C2867" s="649">
        <v>6.371</v>
      </c>
      <c r="D2867" s="649">
        <v>1.719</v>
      </c>
      <c r="E2867" s="649">
        <v>39.81</v>
      </c>
      <c r="F2867" s="649">
        <v>14.4</v>
      </c>
      <c r="G2867" s="649">
        <v>0.738</v>
      </c>
      <c r="H2867" s="649">
        <v>1.01</v>
      </c>
      <c r="I2867" s="649">
        <v>19.582</v>
      </c>
      <c r="J2867" s="649">
        <v>8.364</v>
      </c>
      <c r="K2867" s="649">
        <v>-0.998</v>
      </c>
      <c r="L2867" s="649">
        <v>-1.0</v>
      </c>
      <c r="M2867" s="649">
        <v>-1.0</v>
      </c>
      <c r="N2867" s="649">
        <v>-1.0</v>
      </c>
      <c r="O2867" s="649">
        <v>1.0</v>
      </c>
      <c r="P2867" s="649">
        <v>-1.0</v>
      </c>
      <c r="Q2867" s="649">
        <v>-1.0</v>
      </c>
      <c r="R2867" s="649">
        <v>1.0</v>
      </c>
      <c r="S2867" s="649">
        <v>-1.0</v>
      </c>
      <c r="T2867" s="649">
        <v>8.554</v>
      </c>
      <c r="U2867" s="649">
        <v>8.517</v>
      </c>
      <c r="V2867" s="649">
        <v>8.666</v>
      </c>
    </row>
    <row r="2868">
      <c r="A2868" s="649">
        <v>5847.0</v>
      </c>
      <c r="B2868" s="649">
        <v>0.0</v>
      </c>
      <c r="C2868" s="649">
        <v>6.371</v>
      </c>
      <c r="D2868" s="649">
        <v>1.719</v>
      </c>
      <c r="E2868" s="649">
        <v>39.81</v>
      </c>
      <c r="F2868" s="649">
        <v>14.4</v>
      </c>
      <c r="G2868" s="649">
        <v>2.676</v>
      </c>
      <c r="H2868" s="649">
        <v>1.01</v>
      </c>
      <c r="I2868" s="649">
        <v>19.781</v>
      </c>
      <c r="J2868" s="649">
        <v>43.907</v>
      </c>
      <c r="K2868" s="649">
        <v>-0.998</v>
      </c>
      <c r="L2868" s="649">
        <v>-1.0</v>
      </c>
      <c r="M2868" s="649">
        <v>-1.0</v>
      </c>
      <c r="N2868" s="649">
        <v>-1.0</v>
      </c>
      <c r="O2868" s="649">
        <v>1.0</v>
      </c>
      <c r="P2868" s="649">
        <v>-1.0</v>
      </c>
      <c r="Q2868" s="649">
        <v>-1.0</v>
      </c>
      <c r="R2868" s="649">
        <v>1.0</v>
      </c>
      <c r="S2868" s="649">
        <v>-1.0</v>
      </c>
      <c r="T2868" s="649">
        <v>44.643</v>
      </c>
      <c r="U2868" s="649">
        <v>44.432</v>
      </c>
      <c r="V2868" s="649">
        <v>44.358</v>
      </c>
    </row>
    <row r="2869">
      <c r="A2869" s="649">
        <v>5848.0</v>
      </c>
      <c r="B2869" s="649">
        <v>0.0</v>
      </c>
      <c r="C2869" s="649">
        <v>6.371</v>
      </c>
      <c r="D2869" s="649">
        <v>1.719</v>
      </c>
      <c r="E2869" s="649">
        <v>39.81</v>
      </c>
      <c r="F2869" s="649">
        <v>14.4</v>
      </c>
      <c r="G2869" s="649">
        <v>2.181</v>
      </c>
      <c r="H2869" s="649">
        <v>1.01</v>
      </c>
      <c r="I2869" s="649">
        <v>19.029</v>
      </c>
      <c r="J2869" s="649">
        <v>32.776</v>
      </c>
      <c r="K2869" s="649">
        <v>-0.998</v>
      </c>
      <c r="L2869" s="649">
        <v>-1.0</v>
      </c>
      <c r="M2869" s="649">
        <v>-1.0</v>
      </c>
      <c r="N2869" s="649">
        <v>-1.0</v>
      </c>
      <c r="O2869" s="649">
        <v>1.0</v>
      </c>
      <c r="P2869" s="649">
        <v>-1.0</v>
      </c>
      <c r="Q2869" s="649">
        <v>-1.0</v>
      </c>
      <c r="R2869" s="649">
        <v>1.0</v>
      </c>
      <c r="S2869" s="649">
        <v>-1.0</v>
      </c>
      <c r="T2869" s="649">
        <v>33.334</v>
      </c>
      <c r="U2869" s="649">
        <v>33.195</v>
      </c>
      <c r="V2869" s="649">
        <v>33.229</v>
      </c>
    </row>
    <row r="2870">
      <c r="A2870" s="649">
        <v>5849.0</v>
      </c>
      <c r="B2870" s="649">
        <v>0.0</v>
      </c>
      <c r="C2870" s="649">
        <v>6.371</v>
      </c>
      <c r="D2870" s="649">
        <v>1.719</v>
      </c>
      <c r="E2870" s="649">
        <v>39.81</v>
      </c>
      <c r="F2870" s="649">
        <v>14.4</v>
      </c>
      <c r="G2870" s="649">
        <v>1.445</v>
      </c>
      <c r="H2870" s="649">
        <v>1.01</v>
      </c>
      <c r="I2870" s="649">
        <v>12.032</v>
      </c>
      <c r="J2870" s="649">
        <v>17.018</v>
      </c>
      <c r="K2870" s="649">
        <v>-0.998</v>
      </c>
      <c r="L2870" s="649">
        <v>-1.0</v>
      </c>
      <c r="M2870" s="649">
        <v>-1.0</v>
      </c>
      <c r="N2870" s="649">
        <v>-1.0</v>
      </c>
      <c r="O2870" s="649">
        <v>1.0</v>
      </c>
      <c r="P2870" s="649">
        <v>-1.0</v>
      </c>
      <c r="Q2870" s="649">
        <v>-1.0</v>
      </c>
      <c r="R2870" s="649">
        <v>1.0</v>
      </c>
      <c r="S2870" s="649">
        <v>-1.0</v>
      </c>
      <c r="T2870" s="649">
        <v>17.279</v>
      </c>
      <c r="U2870" s="649">
        <v>17.196</v>
      </c>
      <c r="V2870" s="649">
        <v>17.05</v>
      </c>
    </row>
    <row r="2871">
      <c r="A2871" s="649">
        <v>5850.0</v>
      </c>
      <c r="B2871" s="649">
        <v>0.0</v>
      </c>
      <c r="C2871" s="649">
        <v>6.371</v>
      </c>
      <c r="D2871" s="649">
        <v>1.719</v>
      </c>
      <c r="E2871" s="649">
        <v>39.81</v>
      </c>
      <c r="F2871" s="649">
        <v>14.4</v>
      </c>
      <c r="G2871" s="649">
        <v>1.87</v>
      </c>
      <c r="H2871" s="649">
        <v>1.01</v>
      </c>
      <c r="I2871" s="649">
        <v>9.004</v>
      </c>
      <c r="J2871" s="649">
        <v>15.747</v>
      </c>
      <c r="K2871" s="649">
        <v>-0.998</v>
      </c>
      <c r="L2871" s="649">
        <v>-1.0</v>
      </c>
      <c r="M2871" s="649">
        <v>-1.0</v>
      </c>
      <c r="N2871" s="649">
        <v>-1.0</v>
      </c>
      <c r="O2871" s="649">
        <v>1.0</v>
      </c>
      <c r="P2871" s="649">
        <v>-1.0</v>
      </c>
      <c r="Q2871" s="649">
        <v>-1.0</v>
      </c>
      <c r="R2871" s="649">
        <v>1.0</v>
      </c>
      <c r="S2871" s="649">
        <v>-1.0</v>
      </c>
      <c r="T2871" s="649">
        <v>16.009</v>
      </c>
      <c r="U2871" s="649">
        <v>15.933</v>
      </c>
      <c r="V2871" s="649">
        <v>15.867</v>
      </c>
    </row>
    <row r="2872">
      <c r="A2872" s="649">
        <v>5851.0</v>
      </c>
      <c r="B2872" s="649">
        <v>0.0</v>
      </c>
      <c r="C2872" s="649">
        <v>6.371</v>
      </c>
      <c r="D2872" s="649">
        <v>1.719</v>
      </c>
      <c r="E2872" s="649">
        <v>39.81</v>
      </c>
      <c r="F2872" s="649">
        <v>14.4</v>
      </c>
      <c r="G2872" s="649">
        <v>0.861</v>
      </c>
      <c r="H2872" s="649">
        <v>1.01</v>
      </c>
      <c r="I2872" s="649">
        <v>18.861</v>
      </c>
      <c r="J2872" s="649">
        <v>14.724</v>
      </c>
      <c r="K2872" s="649">
        <v>-0.998</v>
      </c>
      <c r="L2872" s="649">
        <v>-1.0</v>
      </c>
      <c r="M2872" s="649">
        <v>-1.0</v>
      </c>
      <c r="N2872" s="649">
        <v>-1.0</v>
      </c>
      <c r="O2872" s="649">
        <v>1.0</v>
      </c>
      <c r="P2872" s="649">
        <v>-1.0</v>
      </c>
      <c r="Q2872" s="649">
        <v>-1.0</v>
      </c>
      <c r="R2872" s="649">
        <v>1.0</v>
      </c>
      <c r="S2872" s="649">
        <v>-1.0</v>
      </c>
      <c r="T2872" s="649">
        <v>14.918</v>
      </c>
      <c r="U2872" s="649">
        <v>14.861</v>
      </c>
      <c r="V2872" s="649">
        <v>14.806</v>
      </c>
    </row>
    <row r="2873">
      <c r="A2873" s="649">
        <v>5852.0</v>
      </c>
      <c r="B2873" s="649">
        <v>0.0</v>
      </c>
      <c r="C2873" s="649">
        <v>6.371</v>
      </c>
      <c r="D2873" s="649">
        <v>1.719</v>
      </c>
      <c r="E2873" s="649">
        <v>39.81</v>
      </c>
      <c r="F2873" s="649">
        <v>14.4</v>
      </c>
      <c r="G2873" s="649">
        <v>1.104</v>
      </c>
      <c r="H2873" s="649">
        <v>1.01</v>
      </c>
      <c r="I2873" s="649">
        <v>19.405</v>
      </c>
      <c r="J2873" s="649">
        <v>20.415</v>
      </c>
      <c r="K2873" s="649">
        <v>-0.998</v>
      </c>
      <c r="L2873" s="649">
        <v>-1.0</v>
      </c>
      <c r="M2873" s="649">
        <v>-1.0</v>
      </c>
      <c r="N2873" s="649">
        <v>1.0</v>
      </c>
      <c r="O2873" s="649">
        <v>-1.0</v>
      </c>
      <c r="P2873" s="649">
        <v>-1.0</v>
      </c>
      <c r="Q2873" s="649">
        <v>-1.0</v>
      </c>
      <c r="R2873" s="649">
        <v>1.0</v>
      </c>
      <c r="S2873" s="649">
        <v>-1.0</v>
      </c>
      <c r="T2873" s="649">
        <v>20.675</v>
      </c>
      <c r="U2873" s="649">
        <v>20.588</v>
      </c>
      <c r="V2873" s="649">
        <v>20.469</v>
      </c>
    </row>
    <row r="2874">
      <c r="A2874" s="649">
        <v>5853.0</v>
      </c>
      <c r="B2874" s="649">
        <v>0.0</v>
      </c>
      <c r="C2874" s="649">
        <v>6.371</v>
      </c>
      <c r="D2874" s="649">
        <v>1.719</v>
      </c>
      <c r="E2874" s="649">
        <v>39.81</v>
      </c>
      <c r="F2874" s="649">
        <v>14.4</v>
      </c>
      <c r="G2874" s="649">
        <v>2.124</v>
      </c>
      <c r="H2874" s="649">
        <v>26.98</v>
      </c>
      <c r="I2874" s="649">
        <v>17.833</v>
      </c>
      <c r="J2874" s="649">
        <v>36.227</v>
      </c>
      <c r="K2874" s="649">
        <v>-0.998</v>
      </c>
      <c r="L2874" s="649">
        <v>-1.0</v>
      </c>
      <c r="M2874" s="649">
        <v>-1.0</v>
      </c>
      <c r="N2874" s="649">
        <v>-1.0</v>
      </c>
      <c r="O2874" s="649">
        <v>1.0</v>
      </c>
      <c r="P2874" s="649">
        <v>-1.0</v>
      </c>
      <c r="Q2874" s="649">
        <v>-1.0</v>
      </c>
      <c r="R2874" s="649">
        <v>1.0</v>
      </c>
      <c r="S2874" s="649">
        <v>-1.0</v>
      </c>
      <c r="T2874" s="649">
        <v>36.673</v>
      </c>
      <c r="U2874" s="649">
        <v>36.555</v>
      </c>
      <c r="V2874" s="649">
        <v>36.321</v>
      </c>
    </row>
    <row r="2875">
      <c r="A2875" s="649">
        <v>5854.0</v>
      </c>
      <c r="B2875" s="649">
        <v>0.0</v>
      </c>
      <c r="C2875" s="649">
        <v>6.371</v>
      </c>
      <c r="D2875" s="649">
        <v>1.719</v>
      </c>
      <c r="E2875" s="649">
        <v>39.81</v>
      </c>
      <c r="F2875" s="649">
        <v>14.4</v>
      </c>
      <c r="G2875" s="649">
        <v>1.875</v>
      </c>
      <c r="H2875" s="649">
        <v>26.98</v>
      </c>
      <c r="I2875" s="649">
        <v>12.021</v>
      </c>
      <c r="J2875" s="649">
        <v>22.103</v>
      </c>
      <c r="K2875" s="649">
        <v>-0.998</v>
      </c>
      <c r="L2875" s="649">
        <v>-1.0</v>
      </c>
      <c r="M2875" s="649">
        <v>-1.0</v>
      </c>
      <c r="N2875" s="649">
        <v>-1.0</v>
      </c>
      <c r="O2875" s="649">
        <v>1.0</v>
      </c>
      <c r="P2875" s="649">
        <v>-1.0</v>
      </c>
      <c r="Q2875" s="649">
        <v>-1.0</v>
      </c>
      <c r="R2875" s="649">
        <v>1.0</v>
      </c>
      <c r="S2875" s="649">
        <v>-1.0</v>
      </c>
      <c r="T2875" s="649">
        <v>22.405</v>
      </c>
      <c r="U2875" s="649">
        <v>22.327</v>
      </c>
      <c r="V2875" s="649">
        <v>22.141</v>
      </c>
    </row>
    <row r="2876">
      <c r="A2876" s="649">
        <v>5855.0</v>
      </c>
      <c r="B2876" s="649">
        <v>0.0</v>
      </c>
      <c r="C2876" s="649">
        <v>6.371</v>
      </c>
      <c r="D2876" s="649">
        <v>1.719</v>
      </c>
      <c r="E2876" s="649">
        <v>39.81</v>
      </c>
      <c r="F2876" s="649">
        <v>14.4</v>
      </c>
      <c r="G2876" s="649">
        <v>1.924</v>
      </c>
      <c r="H2876" s="649">
        <v>2.01</v>
      </c>
      <c r="I2876" s="649">
        <v>11.97</v>
      </c>
      <c r="J2876" s="649">
        <v>22.645</v>
      </c>
      <c r="K2876" s="649">
        <v>-0.998</v>
      </c>
      <c r="L2876" s="649">
        <v>-1.0</v>
      </c>
      <c r="M2876" s="649">
        <v>-1.0</v>
      </c>
      <c r="N2876" s="649">
        <v>-1.0</v>
      </c>
      <c r="O2876" s="649">
        <v>1.0</v>
      </c>
      <c r="P2876" s="649">
        <v>-1.0</v>
      </c>
      <c r="Q2876" s="649">
        <v>-1.0</v>
      </c>
      <c r="R2876" s="649">
        <v>1.0</v>
      </c>
      <c r="S2876" s="649">
        <v>-1.0</v>
      </c>
      <c r="T2876" s="649">
        <v>22.974</v>
      </c>
      <c r="U2876" s="649">
        <v>22.881</v>
      </c>
      <c r="V2876" s="649">
        <v>22.678</v>
      </c>
    </row>
    <row r="2877">
      <c r="A2877" s="649">
        <v>5856.0</v>
      </c>
      <c r="B2877" s="649">
        <v>0.0</v>
      </c>
      <c r="C2877" s="649">
        <v>6.371</v>
      </c>
      <c r="D2877" s="649">
        <v>1.719</v>
      </c>
      <c r="E2877" s="649">
        <v>39.81</v>
      </c>
      <c r="F2877" s="649">
        <v>14.4</v>
      </c>
      <c r="G2877" s="649">
        <v>2.009</v>
      </c>
      <c r="H2877" s="649">
        <v>2.01</v>
      </c>
      <c r="I2877" s="649">
        <v>11.965</v>
      </c>
      <c r="J2877" s="649">
        <v>23.553</v>
      </c>
      <c r="K2877" s="649">
        <v>-0.998</v>
      </c>
      <c r="L2877" s="649">
        <v>-1.0</v>
      </c>
      <c r="M2877" s="649">
        <v>-1.0</v>
      </c>
      <c r="N2877" s="649">
        <v>-1.0</v>
      </c>
      <c r="O2877" s="649">
        <v>1.0</v>
      </c>
      <c r="P2877" s="649">
        <v>-1.0</v>
      </c>
      <c r="Q2877" s="649">
        <v>-1.0</v>
      </c>
      <c r="R2877" s="649">
        <v>1.0</v>
      </c>
      <c r="S2877" s="649">
        <v>-1.0</v>
      </c>
      <c r="T2877" s="649">
        <v>23.87</v>
      </c>
      <c r="U2877" s="649">
        <v>23.78</v>
      </c>
      <c r="V2877" s="649">
        <v>23.596</v>
      </c>
    </row>
    <row r="2878">
      <c r="A2878" s="649">
        <v>5857.0</v>
      </c>
      <c r="B2878" s="649">
        <v>0.0</v>
      </c>
      <c r="C2878" s="649">
        <v>6.371</v>
      </c>
      <c r="D2878" s="649">
        <v>1.719</v>
      </c>
      <c r="E2878" s="649">
        <v>39.81</v>
      </c>
      <c r="F2878" s="649">
        <v>14.4</v>
      </c>
      <c r="G2878" s="649">
        <v>1.832</v>
      </c>
      <c r="H2878" s="649">
        <v>2.01</v>
      </c>
      <c r="I2878" s="649">
        <v>11.883</v>
      </c>
      <c r="J2878" s="649">
        <v>20.986</v>
      </c>
      <c r="K2878" s="649">
        <v>-0.998</v>
      </c>
      <c r="L2878" s="649">
        <v>-1.0</v>
      </c>
      <c r="M2878" s="649">
        <v>-1.0</v>
      </c>
      <c r="N2878" s="649">
        <v>-1.0</v>
      </c>
      <c r="O2878" s="649">
        <v>1.0</v>
      </c>
      <c r="P2878" s="649">
        <v>-1.0</v>
      </c>
      <c r="Q2878" s="649">
        <v>-1.0</v>
      </c>
      <c r="R2878" s="649">
        <v>1.0</v>
      </c>
      <c r="S2878" s="649">
        <v>-1.0</v>
      </c>
      <c r="T2878" s="649">
        <v>21.28</v>
      </c>
      <c r="U2878" s="649">
        <v>21.203</v>
      </c>
      <c r="V2878" s="649">
        <v>21.059</v>
      </c>
    </row>
    <row r="2879">
      <c r="A2879" s="649">
        <v>5858.0</v>
      </c>
      <c r="B2879" s="649">
        <v>0.0</v>
      </c>
      <c r="C2879" s="649">
        <v>6.371</v>
      </c>
      <c r="D2879" s="649">
        <v>1.719</v>
      </c>
      <c r="E2879" s="649">
        <v>39.81</v>
      </c>
      <c r="F2879" s="649">
        <v>14.4</v>
      </c>
      <c r="G2879" s="649">
        <v>1.829</v>
      </c>
      <c r="H2879" s="649">
        <v>2.01</v>
      </c>
      <c r="I2879" s="649">
        <v>12.085</v>
      </c>
      <c r="J2879" s="649">
        <v>21.969</v>
      </c>
      <c r="K2879" s="649">
        <v>-0.998</v>
      </c>
      <c r="L2879" s="649">
        <v>-1.0</v>
      </c>
      <c r="M2879" s="649">
        <v>-1.0</v>
      </c>
      <c r="N2879" s="649">
        <v>-1.0</v>
      </c>
      <c r="O2879" s="649">
        <v>1.0</v>
      </c>
      <c r="P2879" s="649">
        <v>-1.0</v>
      </c>
      <c r="Q2879" s="649">
        <v>-1.0</v>
      </c>
      <c r="R2879" s="649">
        <v>1.0</v>
      </c>
      <c r="S2879" s="649">
        <v>-1.0</v>
      </c>
      <c r="T2879" s="649">
        <v>22.263</v>
      </c>
      <c r="U2879" s="649">
        <v>22.182</v>
      </c>
      <c r="V2879" s="649">
        <v>21.982</v>
      </c>
    </row>
    <row r="2880">
      <c r="A2880" s="649">
        <v>5859.0</v>
      </c>
      <c r="B2880" s="649">
        <v>0.0</v>
      </c>
      <c r="C2880" s="649">
        <v>6.371</v>
      </c>
      <c r="D2880" s="649">
        <v>1.719</v>
      </c>
      <c r="E2880" s="649">
        <v>39.81</v>
      </c>
      <c r="F2880" s="649">
        <v>14.4</v>
      </c>
      <c r="G2880" s="649">
        <v>1.907</v>
      </c>
      <c r="H2880" s="649">
        <v>2.01</v>
      </c>
      <c r="I2880" s="649">
        <v>12.064</v>
      </c>
      <c r="J2880" s="649">
        <v>22.785</v>
      </c>
      <c r="K2880" s="649">
        <v>-0.998</v>
      </c>
      <c r="L2880" s="649">
        <v>-1.0</v>
      </c>
      <c r="M2880" s="649">
        <v>-1.0</v>
      </c>
      <c r="N2880" s="649">
        <v>-1.0</v>
      </c>
      <c r="O2880" s="649">
        <v>1.0</v>
      </c>
      <c r="P2880" s="649">
        <v>-1.0</v>
      </c>
      <c r="Q2880" s="649">
        <v>-1.0</v>
      </c>
      <c r="R2880" s="649">
        <v>1.0</v>
      </c>
      <c r="S2880" s="649">
        <v>-1.0</v>
      </c>
      <c r="T2880" s="649">
        <v>23.09</v>
      </c>
      <c r="U2880" s="649">
        <v>23.005</v>
      </c>
      <c r="V2880" s="649">
        <v>22.804</v>
      </c>
    </row>
    <row r="2881">
      <c r="A2881" s="649">
        <v>5860.0</v>
      </c>
      <c r="B2881" s="649">
        <v>0.0</v>
      </c>
      <c r="C2881" s="649">
        <v>6.371</v>
      </c>
      <c r="D2881" s="649">
        <v>1.719</v>
      </c>
      <c r="E2881" s="649">
        <v>39.81</v>
      </c>
      <c r="F2881" s="649">
        <v>14.4</v>
      </c>
      <c r="G2881" s="649">
        <v>1.792</v>
      </c>
      <c r="H2881" s="649">
        <v>2.01</v>
      </c>
      <c r="I2881" s="649">
        <v>11.962</v>
      </c>
      <c r="J2881" s="649">
        <v>20.766</v>
      </c>
      <c r="K2881" s="649">
        <v>-0.998</v>
      </c>
      <c r="L2881" s="649">
        <v>-1.0</v>
      </c>
      <c r="M2881" s="649">
        <v>-1.0</v>
      </c>
      <c r="N2881" s="649">
        <v>-1.0</v>
      </c>
      <c r="O2881" s="649">
        <v>1.0</v>
      </c>
      <c r="P2881" s="649">
        <v>-1.0</v>
      </c>
      <c r="Q2881" s="649">
        <v>-1.0</v>
      </c>
      <c r="R2881" s="649">
        <v>1.0</v>
      </c>
      <c r="S2881" s="649">
        <v>-1.0</v>
      </c>
      <c r="T2881" s="649">
        <v>21.048</v>
      </c>
      <c r="U2881" s="649">
        <v>20.978</v>
      </c>
      <c r="V2881" s="649">
        <v>20.825</v>
      </c>
    </row>
    <row r="2882">
      <c r="A2882" s="649">
        <v>5861.0</v>
      </c>
      <c r="B2882" s="649">
        <v>0.0</v>
      </c>
      <c r="C2882" s="649">
        <v>6.371</v>
      </c>
      <c r="D2882" s="649">
        <v>1.719</v>
      </c>
      <c r="E2882" s="649">
        <v>39.81</v>
      </c>
      <c r="F2882" s="649">
        <v>14.4</v>
      </c>
      <c r="G2882" s="649">
        <v>1.808</v>
      </c>
      <c r="H2882" s="649">
        <v>2.01</v>
      </c>
      <c r="I2882" s="649">
        <v>11.935</v>
      </c>
      <c r="J2882" s="649">
        <v>19.01</v>
      </c>
      <c r="K2882" s="649">
        <v>-0.998</v>
      </c>
      <c r="L2882" s="649">
        <v>-1.0</v>
      </c>
      <c r="M2882" s="649">
        <v>-1.0</v>
      </c>
      <c r="N2882" s="649">
        <v>-1.0</v>
      </c>
      <c r="O2882" s="649">
        <v>1.0</v>
      </c>
      <c r="P2882" s="649">
        <v>-1.0</v>
      </c>
      <c r="Q2882" s="649">
        <v>-1.0</v>
      </c>
      <c r="R2882" s="649">
        <v>1.0</v>
      </c>
      <c r="S2882" s="649">
        <v>-1.0</v>
      </c>
      <c r="T2882" s="649">
        <v>19.297</v>
      </c>
      <c r="U2882" s="649">
        <v>19.241</v>
      </c>
      <c r="V2882" s="649">
        <v>19.229</v>
      </c>
    </row>
    <row r="2883">
      <c r="A2883" s="649">
        <v>5862.0</v>
      </c>
      <c r="B2883" s="649">
        <v>0.0</v>
      </c>
      <c r="C2883" s="649">
        <v>6.371</v>
      </c>
      <c r="D2883" s="649">
        <v>1.719</v>
      </c>
      <c r="E2883" s="649">
        <v>39.81</v>
      </c>
      <c r="F2883" s="649">
        <v>14.4</v>
      </c>
      <c r="G2883" s="649">
        <v>1.802</v>
      </c>
      <c r="H2883" s="649">
        <v>2.01</v>
      </c>
      <c r="I2883" s="649">
        <v>12.049</v>
      </c>
      <c r="J2883" s="649">
        <v>21.207</v>
      </c>
      <c r="K2883" s="649">
        <v>-0.998</v>
      </c>
      <c r="L2883" s="649">
        <v>-1.0</v>
      </c>
      <c r="M2883" s="649">
        <v>-1.0</v>
      </c>
      <c r="N2883" s="649">
        <v>-1.0</v>
      </c>
      <c r="O2883" s="649">
        <v>1.0</v>
      </c>
      <c r="P2883" s="649">
        <v>-1.0</v>
      </c>
      <c r="Q2883" s="649">
        <v>-1.0</v>
      </c>
      <c r="R2883" s="649">
        <v>1.0</v>
      </c>
      <c r="S2883" s="649">
        <v>-1.0</v>
      </c>
      <c r="T2883" s="649">
        <v>21.476</v>
      </c>
      <c r="U2883" s="649">
        <v>21.427</v>
      </c>
      <c r="V2883" s="649">
        <v>21.252</v>
      </c>
    </row>
    <row r="2884">
      <c r="A2884" s="649">
        <v>5863.0</v>
      </c>
      <c r="B2884" s="649">
        <v>0.0</v>
      </c>
      <c r="C2884" s="649">
        <v>6.371</v>
      </c>
      <c r="D2884" s="649">
        <v>1.719</v>
      </c>
      <c r="E2884" s="649">
        <v>39.81</v>
      </c>
      <c r="F2884" s="649">
        <v>14.4</v>
      </c>
      <c r="G2884" s="649">
        <v>1.8</v>
      </c>
      <c r="H2884" s="649">
        <v>2.01</v>
      </c>
      <c r="I2884" s="649">
        <v>11.999</v>
      </c>
      <c r="J2884" s="649">
        <v>20.951</v>
      </c>
      <c r="K2884" s="649">
        <v>-0.998</v>
      </c>
      <c r="L2884" s="649">
        <v>-1.0</v>
      </c>
      <c r="M2884" s="649">
        <v>-1.0</v>
      </c>
      <c r="N2884" s="649">
        <v>-1.0</v>
      </c>
      <c r="O2884" s="649">
        <v>1.0</v>
      </c>
      <c r="P2884" s="649">
        <v>-1.0</v>
      </c>
      <c r="Q2884" s="649">
        <v>-1.0</v>
      </c>
      <c r="R2884" s="649">
        <v>1.0</v>
      </c>
      <c r="S2884" s="649">
        <v>-1.0</v>
      </c>
      <c r="T2884" s="649">
        <v>21.24</v>
      </c>
      <c r="U2884" s="649">
        <v>21.165</v>
      </c>
      <c r="V2884" s="649">
        <v>21.009</v>
      </c>
    </row>
    <row r="2885">
      <c r="A2885" s="649">
        <v>5864.0</v>
      </c>
      <c r="B2885" s="649">
        <v>0.0</v>
      </c>
      <c r="C2885" s="649">
        <v>6.371</v>
      </c>
      <c r="D2885" s="649">
        <v>1.719</v>
      </c>
      <c r="E2885" s="649">
        <v>39.81</v>
      </c>
      <c r="F2885" s="649">
        <v>14.4</v>
      </c>
      <c r="G2885" s="649">
        <v>1.807</v>
      </c>
      <c r="H2885" s="649">
        <v>2.01</v>
      </c>
      <c r="I2885" s="649">
        <v>11.897</v>
      </c>
      <c r="J2885" s="649">
        <v>20.558</v>
      </c>
      <c r="K2885" s="649">
        <v>-0.998</v>
      </c>
      <c r="L2885" s="649">
        <v>-1.0</v>
      </c>
      <c r="M2885" s="649">
        <v>-1.0</v>
      </c>
      <c r="N2885" s="649">
        <v>-1.0</v>
      </c>
      <c r="O2885" s="649">
        <v>1.0</v>
      </c>
      <c r="P2885" s="649">
        <v>-1.0</v>
      </c>
      <c r="Q2885" s="649">
        <v>-1.0</v>
      </c>
      <c r="R2885" s="649">
        <v>1.0</v>
      </c>
      <c r="S2885" s="649">
        <v>-1.0</v>
      </c>
      <c r="T2885" s="649">
        <v>20.855</v>
      </c>
      <c r="U2885" s="649">
        <v>20.777</v>
      </c>
      <c r="V2885" s="649">
        <v>20.641</v>
      </c>
    </row>
    <row r="2886">
      <c r="A2886" s="649">
        <v>5865.0</v>
      </c>
      <c r="B2886" s="649">
        <v>0.0</v>
      </c>
      <c r="C2886" s="649">
        <v>6.371</v>
      </c>
      <c r="D2886" s="649">
        <v>1.719</v>
      </c>
      <c r="E2886" s="649">
        <v>39.81</v>
      </c>
      <c r="F2886" s="649">
        <v>14.4</v>
      </c>
      <c r="G2886" s="649">
        <v>1.817</v>
      </c>
      <c r="H2886" s="649">
        <v>2.01</v>
      </c>
      <c r="I2886" s="649">
        <v>11.937</v>
      </c>
      <c r="J2886" s="649">
        <v>19.217</v>
      </c>
      <c r="K2886" s="649">
        <v>-0.998</v>
      </c>
      <c r="L2886" s="649">
        <v>-1.0</v>
      </c>
      <c r="M2886" s="649">
        <v>-1.0</v>
      </c>
      <c r="N2886" s="649">
        <v>-1.0</v>
      </c>
      <c r="O2886" s="649">
        <v>1.0</v>
      </c>
      <c r="P2886" s="649">
        <v>-1.0</v>
      </c>
      <c r="Q2886" s="649">
        <v>-1.0</v>
      </c>
      <c r="R2886" s="649">
        <v>1.0</v>
      </c>
      <c r="S2886" s="649">
        <v>-1.0</v>
      </c>
      <c r="T2886" s="649">
        <v>19.519</v>
      </c>
      <c r="U2886" s="649">
        <v>19.456</v>
      </c>
      <c r="V2886" s="649">
        <v>19.43</v>
      </c>
    </row>
    <row r="2887">
      <c r="A2887" s="649">
        <v>5866.0</v>
      </c>
      <c r="B2887" s="649">
        <v>0.0</v>
      </c>
      <c r="C2887" s="649">
        <v>6.371</v>
      </c>
      <c r="D2887" s="649">
        <v>1.719</v>
      </c>
      <c r="E2887" s="649">
        <v>39.81</v>
      </c>
      <c r="F2887" s="649">
        <v>14.4</v>
      </c>
      <c r="G2887" s="649">
        <v>1.8</v>
      </c>
      <c r="H2887" s="649">
        <v>2.01</v>
      </c>
      <c r="I2887" s="649">
        <v>11.91</v>
      </c>
      <c r="J2887" s="649">
        <v>20.127</v>
      </c>
      <c r="K2887" s="649">
        <v>-0.998</v>
      </c>
      <c r="L2887" s="649">
        <v>-1.0</v>
      </c>
      <c r="M2887" s="649">
        <v>-1.0</v>
      </c>
      <c r="N2887" s="649">
        <v>-1.0</v>
      </c>
      <c r="O2887" s="649">
        <v>1.0</v>
      </c>
      <c r="P2887" s="649">
        <v>-1.0</v>
      </c>
      <c r="Q2887" s="649">
        <v>-1.0</v>
      </c>
      <c r="R2887" s="649">
        <v>1.0</v>
      </c>
      <c r="S2887" s="649">
        <v>-1.0</v>
      </c>
      <c r="T2887" s="649">
        <v>20.412</v>
      </c>
      <c r="U2887" s="649">
        <v>20.347</v>
      </c>
      <c r="V2887" s="649">
        <v>20.24</v>
      </c>
    </row>
    <row r="2888">
      <c r="A2888" s="649">
        <v>5867.0</v>
      </c>
      <c r="B2888" s="649">
        <v>0.0</v>
      </c>
      <c r="C2888" s="649">
        <v>6.371</v>
      </c>
      <c r="D2888" s="649">
        <v>1.719</v>
      </c>
      <c r="E2888" s="649">
        <v>39.81</v>
      </c>
      <c r="F2888" s="649">
        <v>14.4</v>
      </c>
      <c r="G2888" s="649">
        <v>1.811</v>
      </c>
      <c r="H2888" s="649">
        <v>2.01</v>
      </c>
      <c r="I2888" s="649">
        <v>11.86</v>
      </c>
      <c r="J2888" s="649">
        <v>19.45</v>
      </c>
      <c r="K2888" s="649">
        <v>-0.998</v>
      </c>
      <c r="L2888" s="649">
        <v>-1.0</v>
      </c>
      <c r="M2888" s="649">
        <v>-1.0</v>
      </c>
      <c r="N2888" s="649">
        <v>-1.0</v>
      </c>
      <c r="O2888" s="649">
        <v>1.0</v>
      </c>
      <c r="P2888" s="649">
        <v>-1.0</v>
      </c>
      <c r="Q2888" s="649">
        <v>-1.0</v>
      </c>
      <c r="R2888" s="649">
        <v>1.0</v>
      </c>
      <c r="S2888" s="649">
        <v>-1.0</v>
      </c>
      <c r="T2888" s="649">
        <v>19.751</v>
      </c>
      <c r="U2888" s="649">
        <v>19.682</v>
      </c>
      <c r="V2888" s="649">
        <v>19.627</v>
      </c>
    </row>
    <row r="2889">
      <c r="A2889" s="649">
        <v>5868.0</v>
      </c>
      <c r="B2889" s="649">
        <v>0.0</v>
      </c>
      <c r="C2889" s="649">
        <v>6.371</v>
      </c>
      <c r="D2889" s="649">
        <v>1.719</v>
      </c>
      <c r="E2889" s="649">
        <v>39.81</v>
      </c>
      <c r="F2889" s="649">
        <v>14.4</v>
      </c>
      <c r="G2889" s="649">
        <v>1.794</v>
      </c>
      <c r="H2889" s="649">
        <v>2.01</v>
      </c>
      <c r="I2889" s="649">
        <v>11.948</v>
      </c>
      <c r="J2889" s="649">
        <v>19.714</v>
      </c>
      <c r="K2889" s="649">
        <v>-0.998</v>
      </c>
      <c r="L2889" s="649">
        <v>-1.0</v>
      </c>
      <c r="M2889" s="649">
        <v>-1.0</v>
      </c>
      <c r="N2889" s="649">
        <v>-1.0</v>
      </c>
      <c r="O2889" s="649">
        <v>1.0</v>
      </c>
      <c r="P2889" s="649">
        <v>-1.0</v>
      </c>
      <c r="Q2889" s="649">
        <v>-1.0</v>
      </c>
      <c r="R2889" s="649">
        <v>1.0</v>
      </c>
      <c r="S2889" s="649">
        <v>-1.0</v>
      </c>
      <c r="T2889" s="649">
        <v>19.993</v>
      </c>
      <c r="U2889" s="649">
        <v>19.948</v>
      </c>
      <c r="V2889" s="649">
        <v>19.863</v>
      </c>
    </row>
    <row r="2890">
      <c r="A2890" s="649">
        <v>5869.0</v>
      </c>
      <c r="B2890" s="649">
        <v>0.0</v>
      </c>
      <c r="C2890" s="649">
        <v>6.371</v>
      </c>
      <c r="D2890" s="649">
        <v>1.719</v>
      </c>
      <c r="E2890" s="649">
        <v>39.81</v>
      </c>
      <c r="F2890" s="649">
        <v>14.4</v>
      </c>
      <c r="G2890" s="649">
        <v>1.789</v>
      </c>
      <c r="H2890" s="649">
        <v>2.01</v>
      </c>
      <c r="I2890" s="649">
        <v>11.815</v>
      </c>
      <c r="J2890" s="649">
        <v>19.414</v>
      </c>
      <c r="K2890" s="649">
        <v>-0.998</v>
      </c>
      <c r="L2890" s="649">
        <v>-1.0</v>
      </c>
      <c r="M2890" s="649">
        <v>-1.0</v>
      </c>
      <c r="N2890" s="649">
        <v>-1.0</v>
      </c>
      <c r="O2890" s="649">
        <v>1.0</v>
      </c>
      <c r="P2890" s="649">
        <v>-1.0</v>
      </c>
      <c r="Q2890" s="649">
        <v>-1.0</v>
      </c>
      <c r="R2890" s="649">
        <v>1.0</v>
      </c>
      <c r="S2890" s="649">
        <v>-1.0</v>
      </c>
      <c r="T2890" s="649">
        <v>19.682</v>
      </c>
      <c r="U2890" s="649">
        <v>19.639</v>
      </c>
      <c r="V2890" s="649">
        <v>19.567</v>
      </c>
    </row>
    <row r="2891">
      <c r="A2891" s="649">
        <v>5870.0</v>
      </c>
      <c r="B2891" s="649">
        <v>0.0</v>
      </c>
      <c r="C2891" s="649">
        <v>6.371</v>
      </c>
      <c r="D2891" s="649">
        <v>1.719</v>
      </c>
      <c r="E2891" s="649">
        <v>39.81</v>
      </c>
      <c r="F2891" s="649">
        <v>14.4</v>
      </c>
      <c r="G2891" s="649">
        <v>1.202</v>
      </c>
      <c r="H2891" s="649">
        <v>2.01</v>
      </c>
      <c r="I2891" s="649">
        <v>8.005</v>
      </c>
      <c r="J2891" s="649">
        <v>8.774</v>
      </c>
      <c r="K2891" s="649">
        <v>-0.998</v>
      </c>
      <c r="L2891" s="649">
        <v>-1.0</v>
      </c>
      <c r="M2891" s="649">
        <v>-1.0</v>
      </c>
      <c r="N2891" s="649">
        <v>-1.0</v>
      </c>
      <c r="O2891" s="649">
        <v>1.0</v>
      </c>
      <c r="P2891" s="649">
        <v>-1.0</v>
      </c>
      <c r="Q2891" s="649">
        <v>-1.0</v>
      </c>
      <c r="R2891" s="649">
        <v>1.0</v>
      </c>
      <c r="S2891" s="649">
        <v>-1.0</v>
      </c>
      <c r="T2891" s="649">
        <v>8.93</v>
      </c>
      <c r="U2891" s="649">
        <v>8.907</v>
      </c>
      <c r="V2891" s="649">
        <v>8.884</v>
      </c>
    </row>
    <row r="2892">
      <c r="A2892" s="649">
        <v>5871.0</v>
      </c>
      <c r="B2892" s="649">
        <v>0.0</v>
      </c>
      <c r="C2892" s="649">
        <v>6.371</v>
      </c>
      <c r="D2892" s="649">
        <v>1.719</v>
      </c>
      <c r="E2892" s="649">
        <v>39.81</v>
      </c>
      <c r="F2892" s="649">
        <v>14.4</v>
      </c>
      <c r="G2892" s="649">
        <v>1.805</v>
      </c>
      <c r="H2892" s="649">
        <v>2.01</v>
      </c>
      <c r="I2892" s="649">
        <v>5.991</v>
      </c>
      <c r="J2892" s="649">
        <v>10.153</v>
      </c>
      <c r="K2892" s="649">
        <v>-0.998</v>
      </c>
      <c r="L2892" s="649">
        <v>-1.0</v>
      </c>
      <c r="M2892" s="649">
        <v>-1.0</v>
      </c>
      <c r="N2892" s="649">
        <v>-1.0</v>
      </c>
      <c r="O2892" s="649">
        <v>1.0</v>
      </c>
      <c r="P2892" s="649">
        <v>-1.0</v>
      </c>
      <c r="Q2892" s="649">
        <v>-1.0</v>
      </c>
      <c r="R2892" s="649">
        <v>1.0</v>
      </c>
      <c r="S2892" s="649">
        <v>-1.0</v>
      </c>
      <c r="T2892" s="649">
        <v>10.32</v>
      </c>
      <c r="U2892" s="649">
        <v>10.307</v>
      </c>
      <c r="V2892" s="649">
        <v>10.269</v>
      </c>
    </row>
    <row r="2893">
      <c r="A2893" s="649">
        <v>5872.0</v>
      </c>
      <c r="B2893" s="649">
        <v>0.0</v>
      </c>
      <c r="C2893" s="649">
        <v>6.371</v>
      </c>
      <c r="D2893" s="649">
        <v>1.719</v>
      </c>
      <c r="E2893" s="649">
        <v>39.81</v>
      </c>
      <c r="F2893" s="649">
        <v>14.4</v>
      </c>
      <c r="G2893" s="649">
        <v>0.911</v>
      </c>
      <c r="H2893" s="649">
        <v>2.01</v>
      </c>
      <c r="I2893" s="649">
        <v>12.062</v>
      </c>
      <c r="J2893" s="649">
        <v>10.75</v>
      </c>
      <c r="K2893" s="649">
        <v>-0.998</v>
      </c>
      <c r="L2893" s="649">
        <v>-1.0</v>
      </c>
      <c r="M2893" s="649">
        <v>-1.0</v>
      </c>
      <c r="N2893" s="649">
        <v>-1.0</v>
      </c>
      <c r="O2893" s="649">
        <v>1.0</v>
      </c>
      <c r="P2893" s="649">
        <v>-1.0</v>
      </c>
      <c r="Q2893" s="649">
        <v>-1.0</v>
      </c>
      <c r="R2893" s="649">
        <v>1.0</v>
      </c>
      <c r="S2893" s="649">
        <v>-1.0</v>
      </c>
      <c r="T2893" s="649">
        <v>10.903</v>
      </c>
      <c r="U2893" s="649">
        <v>10.865</v>
      </c>
      <c r="V2893" s="649">
        <v>10.772</v>
      </c>
    </row>
    <row r="2894">
      <c r="A2894" s="649">
        <v>5874.0</v>
      </c>
      <c r="B2894" s="649">
        <v>0.0</v>
      </c>
      <c r="C2894" s="649">
        <v>6.371</v>
      </c>
      <c r="D2894" s="649">
        <v>1.719</v>
      </c>
      <c r="E2894" s="649">
        <v>39.81</v>
      </c>
      <c r="F2894" s="649">
        <v>14.4</v>
      </c>
      <c r="G2894" s="649">
        <v>1.801</v>
      </c>
      <c r="H2894" s="649">
        <v>1.01</v>
      </c>
      <c r="I2894" s="649">
        <v>19.216</v>
      </c>
      <c r="J2894" s="649">
        <v>31.413</v>
      </c>
      <c r="K2894" s="649">
        <v>-0.998</v>
      </c>
      <c r="L2894" s="649">
        <v>-1.0</v>
      </c>
      <c r="M2894" s="649">
        <v>-1.0</v>
      </c>
      <c r="N2894" s="649">
        <v>-1.0</v>
      </c>
      <c r="O2894" s="649">
        <v>1.0</v>
      </c>
      <c r="P2894" s="649">
        <v>-1.0</v>
      </c>
      <c r="Q2894" s="649">
        <v>-1.0</v>
      </c>
      <c r="R2894" s="649">
        <v>1.0</v>
      </c>
      <c r="S2894" s="649">
        <v>-1.0</v>
      </c>
      <c r="T2894" s="649">
        <v>31.845</v>
      </c>
      <c r="U2894" s="649">
        <v>31.74</v>
      </c>
      <c r="V2894" s="649">
        <v>31.589</v>
      </c>
    </row>
    <row r="2895">
      <c r="A2895" s="649">
        <v>5875.0</v>
      </c>
      <c r="B2895" s="649">
        <v>0.0</v>
      </c>
      <c r="C2895" s="649">
        <v>6.371</v>
      </c>
      <c r="D2895" s="649">
        <v>1.719</v>
      </c>
      <c r="E2895" s="649">
        <v>39.81</v>
      </c>
      <c r="F2895" s="649">
        <v>14.4</v>
      </c>
      <c r="G2895" s="649">
        <v>1.804</v>
      </c>
      <c r="H2895" s="649">
        <v>1.01</v>
      </c>
      <c r="I2895" s="649">
        <v>19.6</v>
      </c>
      <c r="J2895" s="649">
        <v>33.988</v>
      </c>
      <c r="K2895" s="649">
        <v>-0.998</v>
      </c>
      <c r="L2895" s="649">
        <v>-1.0</v>
      </c>
      <c r="M2895" s="649">
        <v>-1.0</v>
      </c>
      <c r="N2895" s="649">
        <v>-1.0</v>
      </c>
      <c r="O2895" s="649">
        <v>1.0</v>
      </c>
      <c r="P2895" s="649">
        <v>-1.0</v>
      </c>
      <c r="Q2895" s="649">
        <v>-1.0</v>
      </c>
      <c r="R2895" s="649">
        <v>1.0</v>
      </c>
      <c r="S2895" s="649">
        <v>-1.0</v>
      </c>
      <c r="T2895" s="649">
        <v>34.376</v>
      </c>
      <c r="U2895" s="649">
        <v>34.312</v>
      </c>
      <c r="V2895" s="649">
        <v>34.06</v>
      </c>
    </row>
    <row r="2896">
      <c r="A2896" s="649">
        <v>5876.0</v>
      </c>
      <c r="B2896" s="649">
        <v>0.0</v>
      </c>
      <c r="C2896" s="649">
        <v>6.371</v>
      </c>
      <c r="D2896" s="649">
        <v>1.719</v>
      </c>
      <c r="E2896" s="649">
        <v>39.81</v>
      </c>
      <c r="F2896" s="649">
        <v>14.4</v>
      </c>
      <c r="G2896" s="649">
        <v>1.806</v>
      </c>
      <c r="H2896" s="649">
        <v>1.01</v>
      </c>
      <c r="I2896" s="649">
        <v>19.483</v>
      </c>
      <c r="J2896" s="649">
        <v>33.791</v>
      </c>
      <c r="K2896" s="649">
        <v>-0.998</v>
      </c>
      <c r="L2896" s="649">
        <v>-1.0</v>
      </c>
      <c r="M2896" s="649">
        <v>-1.0</v>
      </c>
      <c r="N2896" s="649">
        <v>-1.0</v>
      </c>
      <c r="O2896" s="649">
        <v>1.0</v>
      </c>
      <c r="P2896" s="649">
        <v>-1.0</v>
      </c>
      <c r="Q2896" s="649">
        <v>-1.0</v>
      </c>
      <c r="R2896" s="649">
        <v>1.0</v>
      </c>
      <c r="S2896" s="649">
        <v>-1.0</v>
      </c>
      <c r="T2896" s="649">
        <v>34.203</v>
      </c>
      <c r="U2896" s="649">
        <v>34.113</v>
      </c>
      <c r="V2896" s="649">
        <v>33.867</v>
      </c>
    </row>
    <row r="2897">
      <c r="A2897" s="649">
        <v>5877.0</v>
      </c>
      <c r="B2897" s="649">
        <v>0.0</v>
      </c>
      <c r="C2897" s="649">
        <v>6.371</v>
      </c>
      <c r="D2897" s="649">
        <v>1.719</v>
      </c>
      <c r="E2897" s="649">
        <v>39.81</v>
      </c>
      <c r="F2897" s="649">
        <v>14.4</v>
      </c>
      <c r="G2897" s="649">
        <v>1.798</v>
      </c>
      <c r="H2897" s="649">
        <v>1.01</v>
      </c>
      <c r="I2897" s="649">
        <v>19.937</v>
      </c>
      <c r="J2897" s="649">
        <v>35.607</v>
      </c>
      <c r="K2897" s="649">
        <v>-0.998</v>
      </c>
      <c r="L2897" s="649">
        <v>-1.0</v>
      </c>
      <c r="M2897" s="649">
        <v>-1.0</v>
      </c>
      <c r="N2897" s="649">
        <v>-1.0</v>
      </c>
      <c r="O2897" s="649">
        <v>1.0</v>
      </c>
      <c r="P2897" s="649">
        <v>-1.0</v>
      </c>
      <c r="Q2897" s="649">
        <v>-1.0</v>
      </c>
      <c r="R2897" s="649">
        <v>1.0</v>
      </c>
      <c r="S2897" s="649">
        <v>-1.0</v>
      </c>
      <c r="T2897" s="649">
        <v>36.029</v>
      </c>
      <c r="U2897" s="649">
        <v>35.931</v>
      </c>
      <c r="V2897" s="649">
        <v>35.62</v>
      </c>
    </row>
    <row r="2898">
      <c r="A2898" s="649">
        <v>5878.0</v>
      </c>
      <c r="B2898" s="649">
        <v>0.0</v>
      </c>
      <c r="C2898" s="649">
        <v>6.37</v>
      </c>
      <c r="D2898" s="649">
        <v>1.719</v>
      </c>
      <c r="E2898" s="649">
        <v>39.81</v>
      </c>
      <c r="F2898" s="649">
        <v>14.4</v>
      </c>
      <c r="G2898" s="649">
        <v>1.78</v>
      </c>
      <c r="H2898" s="649">
        <v>1.01</v>
      </c>
      <c r="I2898" s="649">
        <v>19.788</v>
      </c>
      <c r="J2898" s="649">
        <v>34.55</v>
      </c>
      <c r="K2898" s="649">
        <v>-0.998</v>
      </c>
      <c r="L2898" s="649">
        <v>-1.0</v>
      </c>
      <c r="M2898" s="649">
        <v>-1.0</v>
      </c>
      <c r="N2898" s="649">
        <v>-1.0</v>
      </c>
      <c r="O2898" s="649">
        <v>1.0</v>
      </c>
      <c r="P2898" s="649">
        <v>-1.0</v>
      </c>
      <c r="Q2898" s="649">
        <v>-1.0</v>
      </c>
      <c r="R2898" s="649">
        <v>1.0</v>
      </c>
      <c r="S2898" s="649">
        <v>-1.0</v>
      </c>
      <c r="T2898" s="649">
        <v>34.944</v>
      </c>
      <c r="U2898" s="649">
        <v>34.866</v>
      </c>
      <c r="V2898" s="649">
        <v>34.585</v>
      </c>
    </row>
    <row r="2899">
      <c r="A2899" s="649">
        <v>5879.0</v>
      </c>
      <c r="B2899" s="649">
        <v>0.0</v>
      </c>
      <c r="C2899" s="649">
        <v>6.371</v>
      </c>
      <c r="D2899" s="649">
        <v>1.719</v>
      </c>
      <c r="E2899" s="649">
        <v>39.81</v>
      </c>
      <c r="F2899" s="649">
        <v>14.4</v>
      </c>
      <c r="G2899" s="649">
        <v>1.802</v>
      </c>
      <c r="H2899" s="649">
        <v>1.01</v>
      </c>
      <c r="I2899" s="649">
        <v>19.296</v>
      </c>
      <c r="J2899" s="649">
        <v>33.527</v>
      </c>
      <c r="K2899" s="649">
        <v>-0.998</v>
      </c>
      <c r="L2899" s="649">
        <v>-1.0</v>
      </c>
      <c r="M2899" s="649">
        <v>-1.0</v>
      </c>
      <c r="N2899" s="649">
        <v>-1.0</v>
      </c>
      <c r="O2899" s="649">
        <v>1.0</v>
      </c>
      <c r="P2899" s="649">
        <v>-1.0</v>
      </c>
      <c r="Q2899" s="649">
        <v>-1.0</v>
      </c>
      <c r="R2899" s="649">
        <v>1.0</v>
      </c>
      <c r="S2899" s="649">
        <v>-1.0</v>
      </c>
      <c r="T2899" s="649">
        <v>33.945</v>
      </c>
      <c r="U2899" s="649">
        <v>33.849</v>
      </c>
      <c r="V2899" s="649">
        <v>33.594</v>
      </c>
    </row>
    <row r="2900">
      <c r="A2900" s="649">
        <v>5880.0</v>
      </c>
      <c r="B2900" s="649">
        <v>0.0</v>
      </c>
      <c r="C2900" s="649">
        <v>6.371</v>
      </c>
      <c r="D2900" s="649">
        <v>1.719</v>
      </c>
      <c r="E2900" s="649">
        <v>39.81</v>
      </c>
      <c r="F2900" s="649">
        <v>14.4</v>
      </c>
      <c r="G2900" s="649">
        <v>2.007</v>
      </c>
      <c r="H2900" s="649">
        <v>1.01</v>
      </c>
      <c r="I2900" s="649">
        <v>19.315</v>
      </c>
      <c r="J2900" s="649">
        <v>35.819</v>
      </c>
      <c r="K2900" s="649">
        <v>-0.998</v>
      </c>
      <c r="L2900" s="649">
        <v>-1.0</v>
      </c>
      <c r="M2900" s="649">
        <v>-1.0</v>
      </c>
      <c r="N2900" s="649">
        <v>-1.0</v>
      </c>
      <c r="O2900" s="649">
        <v>1.0</v>
      </c>
      <c r="P2900" s="649">
        <v>-1.0</v>
      </c>
      <c r="Q2900" s="649">
        <v>-1.0</v>
      </c>
      <c r="R2900" s="649">
        <v>1.0</v>
      </c>
      <c r="S2900" s="649">
        <v>-1.0</v>
      </c>
      <c r="T2900" s="649">
        <v>36.299</v>
      </c>
      <c r="U2900" s="649">
        <v>36.19</v>
      </c>
      <c r="V2900" s="649">
        <v>35.98</v>
      </c>
    </row>
    <row r="2901">
      <c r="A2901" s="649">
        <v>5881.0</v>
      </c>
      <c r="B2901" s="649">
        <v>0.0</v>
      </c>
      <c r="C2901" s="649">
        <v>6.371</v>
      </c>
      <c r="D2901" s="649">
        <v>1.719</v>
      </c>
      <c r="E2901" s="649">
        <v>39.81</v>
      </c>
      <c r="F2901" s="649">
        <v>14.4</v>
      </c>
      <c r="G2901" s="649">
        <v>1.702</v>
      </c>
      <c r="H2901" s="649">
        <v>1.01</v>
      </c>
      <c r="I2901" s="649">
        <v>19.631</v>
      </c>
      <c r="J2901" s="649">
        <v>32.502</v>
      </c>
      <c r="K2901" s="649">
        <v>-0.998</v>
      </c>
      <c r="L2901" s="649">
        <v>-1.0</v>
      </c>
      <c r="M2901" s="649">
        <v>-1.0</v>
      </c>
      <c r="N2901" s="649">
        <v>-1.0</v>
      </c>
      <c r="O2901" s="649">
        <v>1.0</v>
      </c>
      <c r="P2901" s="649">
        <v>-1.0</v>
      </c>
      <c r="Q2901" s="649">
        <v>-1.0</v>
      </c>
      <c r="R2901" s="649">
        <v>1.0</v>
      </c>
      <c r="S2901" s="649">
        <v>-1.0</v>
      </c>
      <c r="T2901" s="649">
        <v>32.895</v>
      </c>
      <c r="U2901" s="649">
        <v>32.814</v>
      </c>
      <c r="V2901" s="649">
        <v>32.552</v>
      </c>
    </row>
    <row r="2902">
      <c r="A2902" s="649">
        <v>5882.0</v>
      </c>
      <c r="B2902" s="649">
        <v>0.0</v>
      </c>
      <c r="C2902" s="649">
        <v>6.371</v>
      </c>
      <c r="D2902" s="649">
        <v>1.719</v>
      </c>
      <c r="E2902" s="649">
        <v>39.81</v>
      </c>
      <c r="F2902" s="649">
        <v>14.4</v>
      </c>
      <c r="G2902" s="649">
        <v>1.297</v>
      </c>
      <c r="H2902" s="649">
        <v>1.01</v>
      </c>
      <c r="I2902" s="649">
        <v>15.033</v>
      </c>
      <c r="J2902" s="649">
        <v>19.28</v>
      </c>
      <c r="K2902" s="649">
        <v>-0.998</v>
      </c>
      <c r="L2902" s="649">
        <v>-1.0</v>
      </c>
      <c r="M2902" s="649">
        <v>-1.0</v>
      </c>
      <c r="N2902" s="649">
        <v>-1.0</v>
      </c>
      <c r="O2902" s="649">
        <v>1.0</v>
      </c>
      <c r="P2902" s="649">
        <v>-1.0</v>
      </c>
      <c r="Q2902" s="649">
        <v>-1.0</v>
      </c>
      <c r="R2902" s="649">
        <v>1.0</v>
      </c>
      <c r="S2902" s="649">
        <v>-1.0</v>
      </c>
      <c r="T2902" s="649">
        <v>19.556</v>
      </c>
      <c r="U2902" s="649">
        <v>19.478</v>
      </c>
      <c r="V2902" s="649">
        <v>19.296</v>
      </c>
    </row>
    <row r="2903">
      <c r="A2903" s="649">
        <v>5883.0</v>
      </c>
      <c r="B2903" s="649">
        <v>0.0</v>
      </c>
      <c r="C2903" s="649">
        <v>6.371</v>
      </c>
      <c r="D2903" s="649">
        <v>1.719</v>
      </c>
      <c r="E2903" s="649">
        <v>39.81</v>
      </c>
      <c r="F2903" s="649">
        <v>14.4</v>
      </c>
      <c r="G2903" s="649">
        <v>1.746</v>
      </c>
      <c r="H2903" s="649">
        <v>1.01</v>
      </c>
      <c r="I2903" s="649">
        <v>10.031</v>
      </c>
      <c r="J2903" s="649">
        <v>16.615</v>
      </c>
      <c r="K2903" s="649">
        <v>-0.998</v>
      </c>
      <c r="L2903" s="649">
        <v>-1.0</v>
      </c>
      <c r="M2903" s="649">
        <v>-1.0</v>
      </c>
      <c r="N2903" s="649">
        <v>-1.0</v>
      </c>
      <c r="O2903" s="649">
        <v>1.0</v>
      </c>
      <c r="P2903" s="649">
        <v>-1.0</v>
      </c>
      <c r="Q2903" s="649">
        <v>-1.0</v>
      </c>
      <c r="R2903" s="649">
        <v>1.0</v>
      </c>
      <c r="S2903" s="649">
        <v>-1.0</v>
      </c>
      <c r="T2903" s="649">
        <v>16.883</v>
      </c>
      <c r="U2903" s="649">
        <v>16.826</v>
      </c>
      <c r="V2903" s="649">
        <v>16.706</v>
      </c>
    </row>
    <row r="2904">
      <c r="A2904" s="649">
        <v>5884.0</v>
      </c>
      <c r="B2904" s="649">
        <v>0.0</v>
      </c>
      <c r="C2904" s="649">
        <v>6.372</v>
      </c>
      <c r="D2904" s="649">
        <v>1.719</v>
      </c>
      <c r="E2904" s="649">
        <v>39.81</v>
      </c>
      <c r="F2904" s="649">
        <v>14.4</v>
      </c>
      <c r="G2904" s="649">
        <v>0.985</v>
      </c>
      <c r="H2904" s="649">
        <v>1.01</v>
      </c>
      <c r="I2904" s="649">
        <v>19.851</v>
      </c>
      <c r="J2904" s="649">
        <v>18.158</v>
      </c>
      <c r="K2904" s="649">
        <v>-0.998</v>
      </c>
      <c r="L2904" s="649">
        <v>-1.0</v>
      </c>
      <c r="M2904" s="649">
        <v>-1.0</v>
      </c>
      <c r="N2904" s="649">
        <v>-1.0</v>
      </c>
      <c r="O2904" s="649">
        <v>1.0</v>
      </c>
      <c r="P2904" s="649">
        <v>-1.0</v>
      </c>
      <c r="Q2904" s="649">
        <v>-1.0</v>
      </c>
      <c r="R2904" s="649">
        <v>1.0</v>
      </c>
      <c r="S2904" s="649">
        <v>-1.0</v>
      </c>
      <c r="T2904" s="649">
        <v>18.379</v>
      </c>
      <c r="U2904" s="649">
        <v>18.348</v>
      </c>
      <c r="V2904" s="649">
        <v>18.229</v>
      </c>
    </row>
    <row r="2905">
      <c r="A2905" s="649">
        <v>5885.0</v>
      </c>
      <c r="B2905" s="649">
        <v>0.0</v>
      </c>
      <c r="C2905" s="649">
        <v>6.371</v>
      </c>
      <c r="D2905" s="649">
        <v>1.719</v>
      </c>
      <c r="E2905" s="649">
        <v>39.81</v>
      </c>
      <c r="F2905" s="649">
        <v>14.4</v>
      </c>
      <c r="G2905" s="649">
        <v>1.728</v>
      </c>
      <c r="H2905" s="649">
        <v>26.98</v>
      </c>
      <c r="I2905" s="649">
        <v>17.289</v>
      </c>
      <c r="J2905" s="649">
        <v>26.775</v>
      </c>
      <c r="K2905" s="649">
        <v>-0.998</v>
      </c>
      <c r="L2905" s="649">
        <v>-1.0</v>
      </c>
      <c r="M2905" s="649">
        <v>-1.0</v>
      </c>
      <c r="N2905" s="649">
        <v>-1.0</v>
      </c>
      <c r="O2905" s="649">
        <v>1.0</v>
      </c>
      <c r="P2905" s="649">
        <v>-1.0</v>
      </c>
      <c r="Q2905" s="649">
        <v>-1.0</v>
      </c>
      <c r="R2905" s="649">
        <v>1.0</v>
      </c>
      <c r="S2905" s="649">
        <v>-1.0</v>
      </c>
      <c r="T2905" s="649">
        <v>27.157</v>
      </c>
      <c r="U2905" s="649">
        <v>27.084</v>
      </c>
      <c r="V2905" s="649">
        <v>26.961</v>
      </c>
    </row>
    <row r="2906">
      <c r="A2906" s="649">
        <v>5886.0</v>
      </c>
      <c r="B2906" s="649">
        <v>0.0</v>
      </c>
      <c r="C2906" s="649">
        <v>6.371</v>
      </c>
      <c r="D2906" s="649">
        <v>1.719</v>
      </c>
      <c r="E2906" s="649">
        <v>39.81</v>
      </c>
      <c r="F2906" s="649">
        <v>14.4</v>
      </c>
      <c r="G2906" s="649">
        <v>1.827</v>
      </c>
      <c r="H2906" s="649">
        <v>26.98</v>
      </c>
      <c r="I2906" s="649">
        <v>11.77</v>
      </c>
      <c r="J2906" s="649">
        <v>19.388</v>
      </c>
      <c r="K2906" s="649">
        <v>-0.998</v>
      </c>
      <c r="L2906" s="649">
        <v>-1.0</v>
      </c>
      <c r="M2906" s="649">
        <v>-1.0</v>
      </c>
      <c r="N2906" s="649">
        <v>-1.0</v>
      </c>
      <c r="O2906" s="649">
        <v>1.0</v>
      </c>
      <c r="P2906" s="649">
        <v>-1.0</v>
      </c>
      <c r="Q2906" s="649">
        <v>-1.0</v>
      </c>
      <c r="R2906" s="649">
        <v>1.0</v>
      </c>
      <c r="S2906" s="649">
        <v>-1.0</v>
      </c>
      <c r="T2906" s="649">
        <v>19.701</v>
      </c>
      <c r="U2906" s="649">
        <v>19.646</v>
      </c>
      <c r="V2906" s="649">
        <v>19.575</v>
      </c>
    </row>
    <row r="2907">
      <c r="A2907" s="649">
        <v>5887.0</v>
      </c>
      <c r="B2907" s="649">
        <v>0.0</v>
      </c>
      <c r="C2907" s="649">
        <v>6.371</v>
      </c>
      <c r="D2907" s="649">
        <v>1.719</v>
      </c>
      <c r="E2907" s="649">
        <v>39.81</v>
      </c>
      <c r="F2907" s="649">
        <v>14.4</v>
      </c>
      <c r="G2907" s="649">
        <v>1.804</v>
      </c>
      <c r="H2907" s="649">
        <v>2.01</v>
      </c>
      <c r="I2907" s="649">
        <v>11.948</v>
      </c>
      <c r="J2907" s="649">
        <v>21.009</v>
      </c>
      <c r="K2907" s="649">
        <v>-0.998</v>
      </c>
      <c r="L2907" s="649">
        <v>-1.0</v>
      </c>
      <c r="M2907" s="649">
        <v>-1.0</v>
      </c>
      <c r="N2907" s="649">
        <v>-1.0</v>
      </c>
      <c r="O2907" s="649">
        <v>1.0</v>
      </c>
      <c r="P2907" s="649">
        <v>-1.0</v>
      </c>
      <c r="Q2907" s="649">
        <v>-1.0</v>
      </c>
      <c r="R2907" s="649">
        <v>1.0</v>
      </c>
      <c r="S2907" s="649">
        <v>-1.0</v>
      </c>
      <c r="T2907" s="649">
        <v>21.338</v>
      </c>
      <c r="U2907" s="649">
        <v>21.255</v>
      </c>
      <c r="V2907" s="649">
        <v>21.059</v>
      </c>
    </row>
    <row r="2908">
      <c r="A2908" s="649">
        <v>5888.0</v>
      </c>
      <c r="B2908" s="649">
        <v>0.0</v>
      </c>
      <c r="C2908" s="649">
        <v>6.371</v>
      </c>
      <c r="D2908" s="649">
        <v>1.719</v>
      </c>
      <c r="E2908" s="649">
        <v>39.81</v>
      </c>
      <c r="F2908" s="649">
        <v>14.4</v>
      </c>
      <c r="G2908" s="649">
        <v>2.094</v>
      </c>
      <c r="H2908" s="649">
        <v>2.01</v>
      </c>
      <c r="I2908" s="649">
        <v>11.911</v>
      </c>
      <c r="J2908" s="649">
        <v>23.443</v>
      </c>
      <c r="K2908" s="649">
        <v>-0.998</v>
      </c>
      <c r="L2908" s="649">
        <v>-1.0</v>
      </c>
      <c r="M2908" s="649">
        <v>-1.0</v>
      </c>
      <c r="N2908" s="649">
        <v>-1.0</v>
      </c>
      <c r="O2908" s="649">
        <v>1.0</v>
      </c>
      <c r="P2908" s="649">
        <v>-1.0</v>
      </c>
      <c r="Q2908" s="649">
        <v>-1.0</v>
      </c>
      <c r="R2908" s="649">
        <v>1.0</v>
      </c>
      <c r="S2908" s="649">
        <v>-1.0</v>
      </c>
      <c r="T2908" s="649">
        <v>23.825</v>
      </c>
      <c r="U2908" s="649">
        <v>23.74</v>
      </c>
      <c r="V2908" s="649">
        <v>23.577</v>
      </c>
    </row>
    <row r="2909">
      <c r="A2909" s="649">
        <v>5889.0</v>
      </c>
      <c r="B2909" s="649">
        <v>0.0</v>
      </c>
      <c r="C2909" s="649">
        <v>6.371</v>
      </c>
      <c r="D2909" s="649">
        <v>1.719</v>
      </c>
      <c r="E2909" s="649">
        <v>39.81</v>
      </c>
      <c r="F2909" s="649">
        <v>14.4</v>
      </c>
      <c r="G2909" s="649">
        <v>2.057</v>
      </c>
      <c r="H2909" s="649">
        <v>2.01</v>
      </c>
      <c r="I2909" s="649">
        <v>12.167</v>
      </c>
      <c r="J2909" s="649">
        <v>18.894</v>
      </c>
      <c r="K2909" s="649">
        <v>-0.998</v>
      </c>
      <c r="L2909" s="649">
        <v>-1.0</v>
      </c>
      <c r="M2909" s="649">
        <v>-1.0</v>
      </c>
      <c r="N2909" s="649">
        <v>-1.0</v>
      </c>
      <c r="O2909" s="649">
        <v>1.0</v>
      </c>
      <c r="P2909" s="649">
        <v>-1.0</v>
      </c>
      <c r="Q2909" s="649">
        <v>-1.0</v>
      </c>
      <c r="R2909" s="649">
        <v>1.0</v>
      </c>
      <c r="S2909" s="649">
        <v>-1.0</v>
      </c>
      <c r="T2909" s="649">
        <v>19.297</v>
      </c>
      <c r="U2909" s="649">
        <v>19.22</v>
      </c>
      <c r="V2909" s="649">
        <v>19.4</v>
      </c>
    </row>
    <row r="2910">
      <c r="A2910" s="649">
        <v>5890.0</v>
      </c>
      <c r="B2910" s="649">
        <v>0.0</v>
      </c>
      <c r="C2910" s="649">
        <v>6.371</v>
      </c>
      <c r="D2910" s="649">
        <v>1.719</v>
      </c>
      <c r="E2910" s="649">
        <v>39.81</v>
      </c>
      <c r="F2910" s="649">
        <v>14.4</v>
      </c>
      <c r="G2910" s="649">
        <v>2.793</v>
      </c>
      <c r="H2910" s="649">
        <v>2.01</v>
      </c>
      <c r="I2910" s="649">
        <v>11.845</v>
      </c>
      <c r="J2910" s="649">
        <v>26.51</v>
      </c>
      <c r="K2910" s="649">
        <v>-0.998</v>
      </c>
      <c r="L2910" s="649">
        <v>-1.0</v>
      </c>
      <c r="M2910" s="649">
        <v>-1.0</v>
      </c>
      <c r="N2910" s="649">
        <v>-1.0</v>
      </c>
      <c r="O2910" s="649">
        <v>1.0</v>
      </c>
      <c r="P2910" s="649">
        <v>-1.0</v>
      </c>
      <c r="Q2910" s="649">
        <v>-1.0</v>
      </c>
      <c r="R2910" s="649">
        <v>1.0</v>
      </c>
      <c r="S2910" s="649">
        <v>-1.0</v>
      </c>
      <c r="T2910" s="649">
        <v>27.067</v>
      </c>
      <c r="U2910" s="649">
        <v>26.938</v>
      </c>
      <c r="V2910" s="649">
        <v>27.072</v>
      </c>
    </row>
    <row r="2911">
      <c r="A2911" s="649">
        <v>5891.0</v>
      </c>
      <c r="B2911" s="649">
        <v>0.0</v>
      </c>
      <c r="C2911" s="649">
        <v>6.371</v>
      </c>
      <c r="D2911" s="649">
        <v>1.719</v>
      </c>
      <c r="E2911" s="649">
        <v>39.81</v>
      </c>
      <c r="F2911" s="649">
        <v>14.4</v>
      </c>
      <c r="G2911" s="649">
        <v>1.798</v>
      </c>
      <c r="H2911" s="649">
        <v>2.01</v>
      </c>
      <c r="I2911" s="649">
        <v>11.787</v>
      </c>
      <c r="J2911" s="649">
        <v>19.002</v>
      </c>
      <c r="K2911" s="649">
        <v>-0.998</v>
      </c>
      <c r="L2911" s="649">
        <v>-1.0</v>
      </c>
      <c r="M2911" s="649">
        <v>-1.0</v>
      </c>
      <c r="N2911" s="649">
        <v>-1.0</v>
      </c>
      <c r="O2911" s="649">
        <v>1.0</v>
      </c>
      <c r="P2911" s="649">
        <v>-1.0</v>
      </c>
      <c r="Q2911" s="649">
        <v>-1.0</v>
      </c>
      <c r="R2911" s="649">
        <v>1.0</v>
      </c>
      <c r="S2911" s="649">
        <v>-1.0</v>
      </c>
      <c r="T2911" s="649">
        <v>19.351</v>
      </c>
      <c r="U2911" s="649">
        <v>19.253</v>
      </c>
      <c r="V2911" s="649">
        <v>19.192</v>
      </c>
    </row>
    <row r="2912">
      <c r="A2912" s="649">
        <v>5892.0</v>
      </c>
      <c r="B2912" s="649">
        <v>0.0</v>
      </c>
      <c r="C2912" s="649">
        <v>6.372</v>
      </c>
      <c r="D2912" s="649">
        <v>1.719</v>
      </c>
      <c r="E2912" s="649">
        <v>39.81</v>
      </c>
      <c r="F2912" s="649">
        <v>14.4</v>
      </c>
      <c r="G2912" s="649">
        <v>1.777</v>
      </c>
      <c r="H2912" s="649">
        <v>2.01</v>
      </c>
      <c r="I2912" s="649">
        <v>11.942</v>
      </c>
      <c r="J2912" s="649">
        <v>17.482</v>
      </c>
      <c r="K2912" s="649">
        <v>-0.998</v>
      </c>
      <c r="L2912" s="649">
        <v>-1.0</v>
      </c>
      <c r="M2912" s="649">
        <v>-1.0</v>
      </c>
      <c r="N2912" s="649">
        <v>-1.0</v>
      </c>
      <c r="O2912" s="649">
        <v>1.0</v>
      </c>
      <c r="P2912" s="649">
        <v>-1.0</v>
      </c>
      <c r="Q2912" s="649">
        <v>-1.0</v>
      </c>
      <c r="R2912" s="649">
        <v>1.0</v>
      </c>
      <c r="S2912" s="649">
        <v>-1.0</v>
      </c>
      <c r="T2912" s="649">
        <v>17.826</v>
      </c>
      <c r="U2912" s="649">
        <v>17.747</v>
      </c>
      <c r="V2912" s="649">
        <v>17.798</v>
      </c>
    </row>
    <row r="2913">
      <c r="A2913" s="649">
        <v>5893.0</v>
      </c>
      <c r="B2913" s="649">
        <v>0.0</v>
      </c>
      <c r="C2913" s="649">
        <v>6.371</v>
      </c>
      <c r="D2913" s="649">
        <v>1.719</v>
      </c>
      <c r="E2913" s="649">
        <v>39.81</v>
      </c>
      <c r="F2913" s="649">
        <v>14.4</v>
      </c>
      <c r="G2913" s="649">
        <v>1.709</v>
      </c>
      <c r="H2913" s="649">
        <v>2.01</v>
      </c>
      <c r="I2913" s="649">
        <v>11.89</v>
      </c>
      <c r="J2913" s="649">
        <v>19.608</v>
      </c>
      <c r="K2913" s="649">
        <v>-0.998</v>
      </c>
      <c r="L2913" s="649">
        <v>-1.0</v>
      </c>
      <c r="M2913" s="649">
        <v>-1.0</v>
      </c>
      <c r="N2913" s="649">
        <v>-1.0</v>
      </c>
      <c r="O2913" s="649">
        <v>1.0</v>
      </c>
      <c r="P2913" s="649">
        <v>-1.0</v>
      </c>
      <c r="Q2913" s="649">
        <v>-1.0</v>
      </c>
      <c r="R2913" s="649">
        <v>1.0</v>
      </c>
      <c r="S2913" s="649">
        <v>-1.0</v>
      </c>
      <c r="T2913" s="649">
        <v>19.94</v>
      </c>
      <c r="U2913" s="649">
        <v>19.843</v>
      </c>
      <c r="V2913" s="649">
        <v>19.672</v>
      </c>
    </row>
    <row r="2914">
      <c r="A2914" s="649">
        <v>5894.0</v>
      </c>
      <c r="B2914" s="649">
        <v>0.0</v>
      </c>
      <c r="C2914" s="649">
        <v>6.372</v>
      </c>
      <c r="D2914" s="649">
        <v>1.719</v>
      </c>
      <c r="E2914" s="649">
        <v>39.81</v>
      </c>
      <c r="F2914" s="649">
        <v>14.4</v>
      </c>
      <c r="G2914" s="649">
        <v>1.895</v>
      </c>
      <c r="H2914" s="649">
        <v>2.01</v>
      </c>
      <c r="I2914" s="649">
        <v>11.689</v>
      </c>
      <c r="J2914" s="649">
        <v>20.822</v>
      </c>
      <c r="K2914" s="649">
        <v>-0.998</v>
      </c>
      <c r="L2914" s="649">
        <v>-1.0</v>
      </c>
      <c r="M2914" s="649">
        <v>-1.0</v>
      </c>
      <c r="N2914" s="649">
        <v>-1.0</v>
      </c>
      <c r="O2914" s="649">
        <v>1.0</v>
      </c>
      <c r="P2914" s="649">
        <v>-1.0</v>
      </c>
      <c r="Q2914" s="649">
        <v>-1.0</v>
      </c>
      <c r="R2914" s="649">
        <v>1.0</v>
      </c>
      <c r="S2914" s="649">
        <v>-1.0</v>
      </c>
      <c r="T2914" s="649">
        <v>21.161</v>
      </c>
      <c r="U2914" s="649">
        <v>21.065</v>
      </c>
      <c r="V2914" s="649">
        <v>20.943</v>
      </c>
    </row>
    <row r="2915">
      <c r="A2915" s="649">
        <v>5895.0</v>
      </c>
      <c r="B2915" s="649">
        <v>0.0</v>
      </c>
      <c r="C2915" s="649">
        <v>6.371</v>
      </c>
      <c r="D2915" s="649">
        <v>1.719</v>
      </c>
      <c r="E2915" s="649">
        <v>39.81</v>
      </c>
      <c r="F2915" s="649">
        <v>14.4</v>
      </c>
      <c r="G2915" s="649">
        <v>1.884</v>
      </c>
      <c r="H2915" s="649">
        <v>2.01</v>
      </c>
      <c r="I2915" s="649">
        <v>11.942</v>
      </c>
      <c r="J2915" s="649">
        <v>21.895</v>
      </c>
      <c r="K2915" s="649">
        <v>-0.998</v>
      </c>
      <c r="L2915" s="649">
        <v>-1.0</v>
      </c>
      <c r="M2915" s="649">
        <v>-1.0</v>
      </c>
      <c r="N2915" s="649">
        <v>-1.0</v>
      </c>
      <c r="O2915" s="649">
        <v>1.0</v>
      </c>
      <c r="P2915" s="649">
        <v>-1.0</v>
      </c>
      <c r="Q2915" s="649">
        <v>-1.0</v>
      </c>
      <c r="R2915" s="649">
        <v>1.0</v>
      </c>
      <c r="S2915" s="649">
        <v>-1.0</v>
      </c>
      <c r="T2915" s="649">
        <v>22.189</v>
      </c>
      <c r="U2915" s="649">
        <v>22.119</v>
      </c>
      <c r="V2915" s="649">
        <v>21.946</v>
      </c>
    </row>
    <row r="2916">
      <c r="A2916" s="649">
        <v>5900.0</v>
      </c>
      <c r="B2916" s="649">
        <v>0.0</v>
      </c>
      <c r="C2916" s="649">
        <v>6.371</v>
      </c>
      <c r="D2916" s="649">
        <v>1.734</v>
      </c>
      <c r="E2916" s="649">
        <v>25.12</v>
      </c>
      <c r="F2916" s="649">
        <v>9.31</v>
      </c>
      <c r="G2916" s="649">
        <v>2.949</v>
      </c>
      <c r="H2916" s="649">
        <v>12.01</v>
      </c>
      <c r="I2916" s="649">
        <v>9.903</v>
      </c>
      <c r="J2916" s="649">
        <v>28.031</v>
      </c>
      <c r="K2916" s="649">
        <v>-0.998</v>
      </c>
      <c r="L2916" s="649">
        <v>-1.0</v>
      </c>
      <c r="M2916" s="649">
        <v>-1.0</v>
      </c>
      <c r="N2916" s="649">
        <v>-1.0</v>
      </c>
      <c r="O2916" s="649">
        <v>1.0</v>
      </c>
      <c r="P2916" s="649">
        <v>-1.0</v>
      </c>
      <c r="Q2916" s="649">
        <v>-1.0</v>
      </c>
      <c r="R2916" s="649">
        <v>1.0</v>
      </c>
      <c r="S2916" s="649">
        <v>-1.0</v>
      </c>
      <c r="T2916" s="649">
        <v>28.56</v>
      </c>
      <c r="U2916" s="649">
        <v>28.415</v>
      </c>
      <c r="V2916" s="649">
        <v>28.158</v>
      </c>
    </row>
    <row r="2917">
      <c r="A2917" s="649">
        <v>5901.0</v>
      </c>
      <c r="B2917" s="649">
        <v>0.0</v>
      </c>
      <c r="C2917" s="649">
        <v>6.372</v>
      </c>
      <c r="D2917" s="649">
        <v>1.734</v>
      </c>
      <c r="E2917" s="649">
        <v>25.12</v>
      </c>
      <c r="F2917" s="649">
        <v>9.31</v>
      </c>
      <c r="G2917" s="649">
        <v>3.771</v>
      </c>
      <c r="H2917" s="649">
        <v>0.0</v>
      </c>
      <c r="I2917" s="649">
        <v>9.887</v>
      </c>
      <c r="J2917" s="649">
        <v>34.242</v>
      </c>
      <c r="K2917" s="649">
        <v>-0.998</v>
      </c>
      <c r="L2917" s="649">
        <v>-1.0</v>
      </c>
      <c r="M2917" s="649">
        <v>-1.0</v>
      </c>
      <c r="N2917" s="649">
        <v>-1.0</v>
      </c>
      <c r="O2917" s="649">
        <v>1.0</v>
      </c>
      <c r="P2917" s="649">
        <v>-1.0</v>
      </c>
      <c r="Q2917" s="649">
        <v>-1.0</v>
      </c>
      <c r="R2917" s="649">
        <v>1.0</v>
      </c>
      <c r="S2917" s="649">
        <v>-1.0</v>
      </c>
      <c r="T2917" s="649">
        <v>34.966</v>
      </c>
      <c r="U2917" s="649">
        <v>34.777</v>
      </c>
      <c r="V2917" s="649">
        <v>34.582</v>
      </c>
    </row>
    <row r="2918">
      <c r="A2918" s="649">
        <v>5902.0</v>
      </c>
      <c r="B2918" s="649">
        <v>0.0</v>
      </c>
      <c r="C2918" s="649">
        <v>6.372</v>
      </c>
      <c r="D2918" s="649">
        <v>1.734</v>
      </c>
      <c r="E2918" s="649">
        <v>25.12</v>
      </c>
      <c r="F2918" s="649">
        <v>9.31</v>
      </c>
      <c r="G2918" s="649">
        <v>3.561</v>
      </c>
      <c r="H2918" s="649">
        <v>12.01</v>
      </c>
      <c r="I2918" s="649">
        <v>9.963</v>
      </c>
      <c r="J2918" s="649">
        <v>33.494</v>
      </c>
      <c r="K2918" s="649">
        <v>-0.998</v>
      </c>
      <c r="L2918" s="649">
        <v>-1.0</v>
      </c>
      <c r="M2918" s="649">
        <v>-1.0</v>
      </c>
      <c r="N2918" s="649">
        <v>-1.0</v>
      </c>
      <c r="O2918" s="649">
        <v>1.0</v>
      </c>
      <c r="P2918" s="649">
        <v>-1.0</v>
      </c>
      <c r="Q2918" s="649">
        <v>-1.0</v>
      </c>
      <c r="R2918" s="649">
        <v>1.0</v>
      </c>
      <c r="S2918" s="649">
        <v>-1.0</v>
      </c>
      <c r="T2918" s="649">
        <v>34.16</v>
      </c>
      <c r="U2918" s="649">
        <v>33.984</v>
      </c>
      <c r="V2918" s="649">
        <v>33.706</v>
      </c>
    </row>
    <row r="2919">
      <c r="A2919" s="649">
        <v>5903.0</v>
      </c>
      <c r="B2919" s="649">
        <v>0.0</v>
      </c>
      <c r="C2919" s="649">
        <v>6.372</v>
      </c>
      <c r="D2919" s="649">
        <v>1.734</v>
      </c>
      <c r="E2919" s="649">
        <v>25.12</v>
      </c>
      <c r="F2919" s="649">
        <v>9.31</v>
      </c>
      <c r="G2919" s="649">
        <v>0.802</v>
      </c>
      <c r="H2919" s="649">
        <v>1.01</v>
      </c>
      <c r="I2919" s="649">
        <v>7.381</v>
      </c>
      <c r="J2919" s="649">
        <v>5.592</v>
      </c>
      <c r="K2919" s="649">
        <v>-0.998</v>
      </c>
      <c r="L2919" s="649">
        <v>-1.0</v>
      </c>
      <c r="M2919" s="649">
        <v>-1.0</v>
      </c>
      <c r="N2919" s="649">
        <v>-1.0</v>
      </c>
      <c r="O2919" s="649">
        <v>1.0</v>
      </c>
      <c r="P2919" s="649">
        <v>-1.0</v>
      </c>
      <c r="Q2919" s="649">
        <v>-1.0</v>
      </c>
      <c r="R2919" s="649">
        <v>1.0</v>
      </c>
      <c r="S2919" s="649">
        <v>-1.0</v>
      </c>
      <c r="T2919" s="649">
        <v>5.719</v>
      </c>
      <c r="U2919" s="649">
        <v>5.69</v>
      </c>
      <c r="V2919" s="649">
        <v>5.641</v>
      </c>
    </row>
    <row r="2920">
      <c r="A2920" s="649">
        <v>5904.0</v>
      </c>
      <c r="B2920" s="649">
        <v>0.0</v>
      </c>
      <c r="C2920" s="649">
        <v>6.372</v>
      </c>
      <c r="D2920" s="649">
        <v>1.734</v>
      </c>
      <c r="E2920" s="649">
        <v>25.12</v>
      </c>
      <c r="F2920" s="649">
        <v>9.31</v>
      </c>
      <c r="G2920" s="649">
        <v>1.86</v>
      </c>
      <c r="H2920" s="649">
        <v>1.01</v>
      </c>
      <c r="I2920" s="649">
        <v>6.996</v>
      </c>
      <c r="J2920" s="649">
        <v>12.617</v>
      </c>
      <c r="K2920" s="649">
        <v>-0.998</v>
      </c>
      <c r="L2920" s="649">
        <v>-1.0</v>
      </c>
      <c r="M2920" s="649">
        <v>-1.0</v>
      </c>
      <c r="N2920" s="649">
        <v>-1.0</v>
      </c>
      <c r="O2920" s="649">
        <v>1.0</v>
      </c>
      <c r="P2920" s="649">
        <v>-1.0</v>
      </c>
      <c r="Q2920" s="649">
        <v>-1.0</v>
      </c>
      <c r="R2920" s="649">
        <v>1.0</v>
      </c>
      <c r="S2920" s="649">
        <v>-1.0</v>
      </c>
      <c r="T2920" s="649">
        <v>12.895</v>
      </c>
      <c r="U2920" s="649">
        <v>12.819</v>
      </c>
      <c r="V2920" s="649">
        <v>12.676</v>
      </c>
    </row>
    <row r="2921">
      <c r="A2921" s="649">
        <v>5905.0</v>
      </c>
      <c r="B2921" s="649">
        <v>0.0</v>
      </c>
      <c r="C2921" s="649">
        <v>6.372</v>
      </c>
      <c r="D2921" s="649">
        <v>1.734</v>
      </c>
      <c r="E2921" s="649">
        <v>25.12</v>
      </c>
      <c r="F2921" s="649">
        <v>9.31</v>
      </c>
      <c r="G2921" s="649">
        <v>1.821</v>
      </c>
      <c r="H2921" s="649">
        <v>1.01</v>
      </c>
      <c r="I2921" s="649">
        <v>6.919</v>
      </c>
      <c r="J2921" s="649">
        <v>11.798</v>
      </c>
      <c r="K2921" s="649">
        <v>-0.998</v>
      </c>
      <c r="L2921" s="649">
        <v>-1.0</v>
      </c>
      <c r="M2921" s="649">
        <v>-1.0</v>
      </c>
      <c r="N2921" s="649">
        <v>-1.0</v>
      </c>
      <c r="O2921" s="649">
        <v>1.0</v>
      </c>
      <c r="P2921" s="649">
        <v>-1.0</v>
      </c>
      <c r="Q2921" s="649">
        <v>-1.0</v>
      </c>
      <c r="R2921" s="649">
        <v>1.0</v>
      </c>
      <c r="S2921" s="649">
        <v>-1.0</v>
      </c>
      <c r="T2921" s="649">
        <v>12.085</v>
      </c>
      <c r="U2921" s="649">
        <v>12.009</v>
      </c>
      <c r="V2921" s="649">
        <v>11.923</v>
      </c>
    </row>
    <row r="2922">
      <c r="A2922" s="649">
        <v>5906.0</v>
      </c>
      <c r="B2922" s="649">
        <v>0.0</v>
      </c>
      <c r="C2922" s="649">
        <v>6.372</v>
      </c>
      <c r="D2922" s="649">
        <v>1.734</v>
      </c>
      <c r="E2922" s="649">
        <v>25.12</v>
      </c>
      <c r="F2922" s="649">
        <v>9.31</v>
      </c>
      <c r="G2922" s="649">
        <v>1.856</v>
      </c>
      <c r="H2922" s="649">
        <v>1.01</v>
      </c>
      <c r="I2922" s="649">
        <v>7.035</v>
      </c>
      <c r="J2922" s="649">
        <v>12.83</v>
      </c>
      <c r="K2922" s="649">
        <v>-0.998</v>
      </c>
      <c r="L2922" s="649">
        <v>-1.0</v>
      </c>
      <c r="M2922" s="649">
        <v>-1.0</v>
      </c>
      <c r="N2922" s="649">
        <v>-1.0</v>
      </c>
      <c r="O2922" s="649">
        <v>1.0</v>
      </c>
      <c r="P2922" s="649">
        <v>-1.0</v>
      </c>
      <c r="Q2922" s="649">
        <v>-1.0</v>
      </c>
      <c r="R2922" s="649">
        <v>1.0</v>
      </c>
      <c r="S2922" s="649">
        <v>-1.0</v>
      </c>
      <c r="T2922" s="649">
        <v>13.115</v>
      </c>
      <c r="U2922" s="649">
        <v>13.036</v>
      </c>
      <c r="V2922" s="649">
        <v>12.865</v>
      </c>
    </row>
    <row r="2923">
      <c r="A2923" s="649">
        <v>5907.0</v>
      </c>
      <c r="B2923" s="649">
        <v>0.0</v>
      </c>
      <c r="C2923" s="649">
        <v>6.372</v>
      </c>
      <c r="D2923" s="649">
        <v>1.734</v>
      </c>
      <c r="E2923" s="649">
        <v>25.12</v>
      </c>
      <c r="F2923" s="649">
        <v>9.31</v>
      </c>
      <c r="G2923" s="649">
        <v>1.822</v>
      </c>
      <c r="H2923" s="649">
        <v>1.01</v>
      </c>
      <c r="I2923" s="649">
        <v>7.073</v>
      </c>
      <c r="J2923" s="649">
        <v>12.331</v>
      </c>
      <c r="K2923" s="649">
        <v>-0.998</v>
      </c>
      <c r="L2923" s="649">
        <v>-1.0</v>
      </c>
      <c r="M2923" s="649">
        <v>-1.0</v>
      </c>
      <c r="N2923" s="649">
        <v>-1.0</v>
      </c>
      <c r="O2923" s="649">
        <v>1.0</v>
      </c>
      <c r="P2923" s="649">
        <v>-1.0</v>
      </c>
      <c r="Q2923" s="649">
        <v>-1.0</v>
      </c>
      <c r="R2923" s="649">
        <v>1.0</v>
      </c>
      <c r="S2923" s="649">
        <v>-1.0</v>
      </c>
      <c r="T2923" s="649">
        <v>12.613</v>
      </c>
      <c r="U2923" s="649">
        <v>12.542</v>
      </c>
      <c r="V2923" s="649">
        <v>12.415</v>
      </c>
    </row>
    <row r="2924">
      <c r="A2924" s="649">
        <v>5908.0</v>
      </c>
      <c r="B2924" s="649">
        <v>0.0</v>
      </c>
      <c r="C2924" s="649">
        <v>6.372</v>
      </c>
      <c r="D2924" s="649">
        <v>1.734</v>
      </c>
      <c r="E2924" s="649">
        <v>25.12</v>
      </c>
      <c r="F2924" s="649">
        <v>9.31</v>
      </c>
      <c r="G2924" s="649">
        <v>1.833</v>
      </c>
      <c r="H2924" s="649">
        <v>1.01</v>
      </c>
      <c r="I2924" s="649">
        <v>6.983</v>
      </c>
      <c r="J2924" s="649">
        <v>10.741</v>
      </c>
      <c r="K2924" s="649">
        <v>-0.998</v>
      </c>
      <c r="L2924" s="649">
        <v>-1.0</v>
      </c>
      <c r="M2924" s="649">
        <v>-1.0</v>
      </c>
      <c r="N2924" s="649">
        <v>-1.0</v>
      </c>
      <c r="O2924" s="649">
        <v>1.0</v>
      </c>
      <c r="P2924" s="649">
        <v>-1.0</v>
      </c>
      <c r="Q2924" s="649">
        <v>-1.0</v>
      </c>
      <c r="R2924" s="649">
        <v>1.0</v>
      </c>
      <c r="S2924" s="649">
        <v>-1.0</v>
      </c>
      <c r="T2924" s="649">
        <v>10.985</v>
      </c>
      <c r="U2924" s="649">
        <v>10.921</v>
      </c>
      <c r="V2924" s="649">
        <v>11.044</v>
      </c>
    </row>
    <row r="2925">
      <c r="A2925" s="649">
        <v>5909.0</v>
      </c>
      <c r="B2925" s="649">
        <v>0.0</v>
      </c>
      <c r="C2925" s="649">
        <v>6.372</v>
      </c>
      <c r="D2925" s="649">
        <v>1.734</v>
      </c>
      <c r="E2925" s="649">
        <v>25.12</v>
      </c>
      <c r="F2925" s="649">
        <v>9.31</v>
      </c>
      <c r="G2925" s="649">
        <v>1.885</v>
      </c>
      <c r="H2925" s="649">
        <v>1.01</v>
      </c>
      <c r="I2925" s="649">
        <v>7.035</v>
      </c>
      <c r="J2925" s="649">
        <v>9.269</v>
      </c>
      <c r="K2925" s="649">
        <v>-0.998</v>
      </c>
      <c r="L2925" s="649">
        <v>-1.0</v>
      </c>
      <c r="M2925" s="649">
        <v>-1.0</v>
      </c>
      <c r="N2925" s="649">
        <v>-1.0</v>
      </c>
      <c r="O2925" s="649">
        <v>1.0</v>
      </c>
      <c r="P2925" s="649">
        <v>-1.0</v>
      </c>
      <c r="Q2925" s="649">
        <v>-1.0</v>
      </c>
      <c r="R2925" s="649">
        <v>1.0</v>
      </c>
      <c r="S2925" s="649">
        <v>-1.0</v>
      </c>
      <c r="T2925" s="649">
        <v>9.562</v>
      </c>
      <c r="U2925" s="649">
        <v>9.505</v>
      </c>
      <c r="V2925" s="649">
        <v>9.851</v>
      </c>
    </row>
    <row r="2926">
      <c r="A2926" s="649">
        <v>5910.0</v>
      </c>
      <c r="B2926" s="649">
        <v>0.0</v>
      </c>
      <c r="C2926" s="649">
        <v>6.372</v>
      </c>
      <c r="D2926" s="649">
        <v>1.734</v>
      </c>
      <c r="E2926" s="649">
        <v>25.12</v>
      </c>
      <c r="F2926" s="649">
        <v>9.31</v>
      </c>
      <c r="G2926" s="649">
        <v>1.022</v>
      </c>
      <c r="H2926" s="649">
        <v>1.01</v>
      </c>
      <c r="I2926" s="649">
        <v>6.982</v>
      </c>
      <c r="J2926" s="649">
        <v>1.548</v>
      </c>
      <c r="K2926" s="649">
        <v>-0.998</v>
      </c>
      <c r="L2926" s="649">
        <v>-1.0</v>
      </c>
      <c r="M2926" s="649">
        <v>-1.0</v>
      </c>
      <c r="N2926" s="649">
        <v>-1.0</v>
      </c>
      <c r="O2926" s="649">
        <v>1.0</v>
      </c>
      <c r="P2926" s="649">
        <v>-1.0</v>
      </c>
      <c r="Q2926" s="649">
        <v>-1.0</v>
      </c>
      <c r="R2926" s="649">
        <v>1.0</v>
      </c>
      <c r="S2926" s="649">
        <v>-1.0</v>
      </c>
      <c r="T2926" s="649">
        <v>1.766</v>
      </c>
      <c r="U2926" s="649">
        <v>1.754</v>
      </c>
      <c r="V2926" s="649">
        <v>2.37</v>
      </c>
    </row>
    <row r="2927">
      <c r="A2927" s="649">
        <v>5911.0</v>
      </c>
      <c r="B2927" s="649">
        <v>0.0</v>
      </c>
      <c r="C2927" s="649">
        <v>6.372</v>
      </c>
      <c r="D2927" s="649">
        <v>1.734</v>
      </c>
      <c r="E2927" s="649">
        <v>25.12</v>
      </c>
      <c r="F2927" s="649">
        <v>9.31</v>
      </c>
      <c r="G2927" s="649">
        <v>4.803</v>
      </c>
      <c r="H2927" s="649">
        <v>1.01</v>
      </c>
      <c r="I2927" s="649">
        <v>6.579</v>
      </c>
      <c r="J2927" s="649">
        <v>9.742</v>
      </c>
      <c r="K2927" s="649">
        <v>-0.998</v>
      </c>
      <c r="L2927" s="649">
        <v>-1.0</v>
      </c>
      <c r="M2927" s="649">
        <v>-1.0</v>
      </c>
      <c r="N2927" s="649">
        <v>-1.0</v>
      </c>
      <c r="O2927" s="649">
        <v>1.0</v>
      </c>
      <c r="P2927" s="649">
        <v>-1.0</v>
      </c>
      <c r="Q2927" s="649">
        <v>-1.0</v>
      </c>
      <c r="R2927" s="649">
        <v>1.0</v>
      </c>
      <c r="S2927" s="649">
        <v>-1.0</v>
      </c>
      <c r="T2927" s="649">
        <v>10.716</v>
      </c>
      <c r="U2927" s="649">
        <v>10.647</v>
      </c>
      <c r="V2927" s="649">
        <v>13.17</v>
      </c>
    </row>
    <row r="2928">
      <c r="A2928" s="649">
        <v>5912.0</v>
      </c>
      <c r="B2928" s="649">
        <v>0.0</v>
      </c>
      <c r="C2928" s="649">
        <v>6.372</v>
      </c>
      <c r="D2928" s="649">
        <v>1.734</v>
      </c>
      <c r="E2928" s="649">
        <v>25.12</v>
      </c>
      <c r="F2928" s="649">
        <v>9.31</v>
      </c>
      <c r="G2928" s="649">
        <v>1.825</v>
      </c>
      <c r="H2928" s="649">
        <v>1.01</v>
      </c>
      <c r="I2928" s="649">
        <v>6.889</v>
      </c>
      <c r="J2928" s="649">
        <v>10.348</v>
      </c>
      <c r="K2928" s="649">
        <v>-0.998</v>
      </c>
      <c r="L2928" s="649">
        <v>-1.0</v>
      </c>
      <c r="M2928" s="649">
        <v>-1.0</v>
      </c>
      <c r="N2928" s="649">
        <v>-1.0</v>
      </c>
      <c r="O2928" s="649">
        <v>1.0</v>
      </c>
      <c r="P2928" s="649">
        <v>-1.0</v>
      </c>
      <c r="Q2928" s="649">
        <v>-1.0</v>
      </c>
      <c r="R2928" s="649">
        <v>1.0</v>
      </c>
      <c r="S2928" s="649">
        <v>-1.0</v>
      </c>
      <c r="T2928" s="649">
        <v>10.644</v>
      </c>
      <c r="U2928" s="649">
        <v>10.581</v>
      </c>
      <c r="V2928" s="649">
        <v>10.678</v>
      </c>
    </row>
    <row r="2929">
      <c r="A2929" s="649">
        <v>5913.0</v>
      </c>
      <c r="B2929" s="649">
        <v>0.0</v>
      </c>
      <c r="C2929" s="649">
        <v>6.372</v>
      </c>
      <c r="D2929" s="649">
        <v>1.734</v>
      </c>
      <c r="E2929" s="649">
        <v>25.12</v>
      </c>
      <c r="F2929" s="649">
        <v>9.31</v>
      </c>
      <c r="G2929" s="649">
        <v>1.813</v>
      </c>
      <c r="H2929" s="649">
        <v>1.01</v>
      </c>
      <c r="I2929" s="649">
        <v>6.84</v>
      </c>
      <c r="J2929" s="649">
        <v>9.65</v>
      </c>
      <c r="K2929" s="649">
        <v>-0.998</v>
      </c>
      <c r="L2929" s="649">
        <v>-1.0</v>
      </c>
      <c r="M2929" s="649">
        <v>-1.0</v>
      </c>
      <c r="N2929" s="649">
        <v>-1.0</v>
      </c>
      <c r="O2929" s="649">
        <v>1.0</v>
      </c>
      <c r="P2929" s="649">
        <v>-1.0</v>
      </c>
      <c r="Q2929" s="649">
        <v>-1.0</v>
      </c>
      <c r="R2929" s="649">
        <v>1.0</v>
      </c>
      <c r="S2929" s="649">
        <v>-1.0</v>
      </c>
      <c r="T2929" s="649">
        <v>9.96</v>
      </c>
      <c r="U2929" s="649">
        <v>9.896</v>
      </c>
      <c r="V2929" s="649">
        <v>10.067</v>
      </c>
    </row>
    <row r="2930">
      <c r="A2930" s="649">
        <v>5914.0</v>
      </c>
      <c r="B2930" s="649">
        <v>0.0</v>
      </c>
      <c r="C2930" s="649">
        <v>6.372</v>
      </c>
      <c r="D2930" s="649">
        <v>1.734</v>
      </c>
      <c r="E2930" s="649">
        <v>25.12</v>
      </c>
      <c r="F2930" s="649">
        <v>9.31</v>
      </c>
      <c r="G2930" s="649">
        <v>1.22</v>
      </c>
      <c r="H2930" s="649">
        <v>1.01</v>
      </c>
      <c r="I2930" s="649">
        <v>5.084</v>
      </c>
      <c r="J2930" s="649">
        <v>5.645</v>
      </c>
      <c r="K2930" s="649">
        <v>-0.998</v>
      </c>
      <c r="L2930" s="649">
        <v>-1.0</v>
      </c>
      <c r="M2930" s="649">
        <v>-1.0</v>
      </c>
      <c r="N2930" s="649">
        <v>-1.0</v>
      </c>
      <c r="O2930" s="649">
        <v>1.0</v>
      </c>
      <c r="P2930" s="649">
        <v>-1.0</v>
      </c>
      <c r="Q2930" s="649">
        <v>-1.0</v>
      </c>
      <c r="R2930" s="649">
        <v>1.0</v>
      </c>
      <c r="S2930" s="649">
        <v>-1.0</v>
      </c>
      <c r="T2930" s="649">
        <v>5.79</v>
      </c>
      <c r="U2930" s="649">
        <v>5.753</v>
      </c>
      <c r="V2930" s="649">
        <v>5.76</v>
      </c>
    </row>
    <row r="2931">
      <c r="A2931" s="649">
        <v>5915.0</v>
      </c>
      <c r="B2931" s="649">
        <v>0.0</v>
      </c>
      <c r="C2931" s="649">
        <v>6.372</v>
      </c>
      <c r="D2931" s="649">
        <v>1.734</v>
      </c>
      <c r="E2931" s="649">
        <v>25.12</v>
      </c>
      <c r="F2931" s="649">
        <v>9.31</v>
      </c>
      <c r="G2931" s="649">
        <v>0.919</v>
      </c>
      <c r="H2931" s="649">
        <v>1.01</v>
      </c>
      <c r="I2931" s="649">
        <v>6.815</v>
      </c>
      <c r="J2931" s="649">
        <v>4.938</v>
      </c>
      <c r="K2931" s="649">
        <v>-0.998</v>
      </c>
      <c r="L2931" s="649">
        <v>-1.0</v>
      </c>
      <c r="M2931" s="649">
        <v>-1.0</v>
      </c>
      <c r="N2931" s="649">
        <v>-1.0</v>
      </c>
      <c r="O2931" s="649">
        <v>1.0</v>
      </c>
      <c r="P2931" s="649">
        <v>-1.0</v>
      </c>
      <c r="Q2931" s="649">
        <v>-1.0</v>
      </c>
      <c r="R2931" s="649">
        <v>1.0</v>
      </c>
      <c r="S2931" s="649">
        <v>-1.0</v>
      </c>
      <c r="T2931" s="649">
        <v>5.097</v>
      </c>
      <c r="U2931" s="649">
        <v>5.064</v>
      </c>
      <c r="V2931" s="649">
        <v>5.141</v>
      </c>
    </row>
    <row r="2932">
      <c r="A2932" s="649">
        <v>5917.0</v>
      </c>
      <c r="B2932" s="649">
        <v>0.0</v>
      </c>
      <c r="C2932" s="649">
        <v>6.372</v>
      </c>
      <c r="D2932" s="649">
        <v>1.734</v>
      </c>
      <c r="E2932" s="649">
        <v>25.12</v>
      </c>
      <c r="F2932" s="649">
        <v>9.31</v>
      </c>
      <c r="G2932" s="649">
        <v>0.922</v>
      </c>
      <c r="H2932" s="649">
        <v>1.01</v>
      </c>
      <c r="I2932" s="649">
        <v>6.895</v>
      </c>
      <c r="J2932" s="649">
        <v>5.767</v>
      </c>
      <c r="K2932" s="649">
        <v>-0.998</v>
      </c>
      <c r="L2932" s="649">
        <v>-1.0</v>
      </c>
      <c r="M2932" s="649">
        <v>-1.0</v>
      </c>
      <c r="N2932" s="649">
        <v>3.0</v>
      </c>
      <c r="O2932" s="649">
        <v>-1.0</v>
      </c>
      <c r="P2932" s="649">
        <v>-1.0</v>
      </c>
      <c r="Q2932" s="649">
        <v>-1.0</v>
      </c>
      <c r="R2932" s="649">
        <v>1.0</v>
      </c>
      <c r="S2932" s="649">
        <v>-1.0</v>
      </c>
      <c r="T2932" s="649">
        <v>5.909</v>
      </c>
      <c r="U2932" s="649">
        <v>5.872</v>
      </c>
      <c r="V2932" s="649">
        <v>5.858</v>
      </c>
    </row>
    <row r="2933">
      <c r="A2933" s="649">
        <v>5918.0</v>
      </c>
      <c r="B2933" s="649">
        <v>0.0</v>
      </c>
      <c r="C2933" s="649">
        <v>6.372</v>
      </c>
      <c r="D2933" s="649">
        <v>1.734</v>
      </c>
      <c r="E2933" s="649">
        <v>25.12</v>
      </c>
      <c r="F2933" s="649">
        <v>9.31</v>
      </c>
      <c r="G2933" s="649">
        <v>2.073</v>
      </c>
      <c r="H2933" s="649">
        <v>26.98</v>
      </c>
      <c r="I2933" s="649">
        <v>6.79</v>
      </c>
      <c r="J2933" s="649">
        <v>10.905</v>
      </c>
      <c r="K2933" s="649">
        <v>-0.998</v>
      </c>
      <c r="L2933" s="649">
        <v>-1.0</v>
      </c>
      <c r="M2933" s="649">
        <v>-1.0</v>
      </c>
      <c r="N2933" s="649">
        <v>-1.0</v>
      </c>
      <c r="O2933" s="649">
        <v>1.0</v>
      </c>
      <c r="P2933" s="649">
        <v>-1.0</v>
      </c>
      <c r="Q2933" s="649">
        <v>-1.0</v>
      </c>
      <c r="R2933" s="649">
        <v>1.0</v>
      </c>
      <c r="S2933" s="649">
        <v>-1.0</v>
      </c>
      <c r="T2933" s="649">
        <v>11.255</v>
      </c>
      <c r="U2933" s="649">
        <v>11.184</v>
      </c>
      <c r="V2933" s="649">
        <v>11.387</v>
      </c>
    </row>
    <row r="2934">
      <c r="A2934" s="649">
        <v>5919.0</v>
      </c>
      <c r="B2934" s="649">
        <v>0.0</v>
      </c>
      <c r="C2934" s="649">
        <v>6.372</v>
      </c>
      <c r="D2934" s="649">
        <v>1.734</v>
      </c>
      <c r="E2934" s="649">
        <v>25.12</v>
      </c>
      <c r="F2934" s="649">
        <v>9.31</v>
      </c>
      <c r="G2934" s="649">
        <v>1.058</v>
      </c>
      <c r="H2934" s="649">
        <v>26.98</v>
      </c>
      <c r="I2934" s="649">
        <v>6.825</v>
      </c>
      <c r="J2934" s="649">
        <v>6.717</v>
      </c>
      <c r="K2934" s="649">
        <v>-0.998</v>
      </c>
      <c r="L2934" s="649">
        <v>-1.0</v>
      </c>
      <c r="M2934" s="649">
        <v>-1.0</v>
      </c>
      <c r="N2934" s="649">
        <v>-1.0</v>
      </c>
      <c r="O2934" s="649">
        <v>1.0</v>
      </c>
      <c r="P2934" s="649">
        <v>-1.0</v>
      </c>
      <c r="Q2934" s="649">
        <v>-1.0</v>
      </c>
      <c r="R2934" s="649">
        <v>1.0</v>
      </c>
      <c r="S2934" s="649">
        <v>-1.0</v>
      </c>
      <c r="T2934" s="649">
        <v>6.884</v>
      </c>
      <c r="U2934" s="649">
        <v>6.844</v>
      </c>
      <c r="V2934" s="649">
        <v>6.794</v>
      </c>
    </row>
    <row r="2935">
      <c r="A2935" s="649">
        <v>5922.0</v>
      </c>
      <c r="B2935" s="649">
        <v>0.0</v>
      </c>
      <c r="C2935" s="649">
        <v>6.372</v>
      </c>
      <c r="D2935" s="649">
        <v>1.734</v>
      </c>
      <c r="E2935" s="649">
        <v>25.12</v>
      </c>
      <c r="F2935" s="649">
        <v>9.31</v>
      </c>
      <c r="G2935" s="649">
        <v>0.846</v>
      </c>
      <c r="H2935" s="649">
        <v>26.98</v>
      </c>
      <c r="I2935" s="649">
        <v>3.941</v>
      </c>
      <c r="J2935" s="649">
        <v>2.995</v>
      </c>
      <c r="K2935" s="649">
        <v>-0.998</v>
      </c>
      <c r="L2935" s="649">
        <v>-1.0</v>
      </c>
      <c r="M2935" s="649">
        <v>-1.0</v>
      </c>
      <c r="N2935" s="649">
        <v>-1.0</v>
      </c>
      <c r="O2935" s="649">
        <v>1.0</v>
      </c>
      <c r="P2935" s="649">
        <v>-1.0</v>
      </c>
      <c r="Q2935" s="649">
        <v>-1.0</v>
      </c>
      <c r="R2935" s="649">
        <v>1.0</v>
      </c>
      <c r="S2935" s="649">
        <v>-1.0</v>
      </c>
      <c r="T2935" s="649">
        <v>3.074</v>
      </c>
      <c r="U2935" s="649">
        <v>3.056</v>
      </c>
      <c r="V2935" s="649">
        <v>3.087</v>
      </c>
    </row>
    <row r="2936">
      <c r="A2936" s="649">
        <v>5925.0</v>
      </c>
      <c r="B2936" s="649">
        <v>0.0</v>
      </c>
      <c r="C2936" s="649">
        <v>6.371</v>
      </c>
      <c r="D2936" s="649">
        <v>1.734</v>
      </c>
      <c r="E2936" s="649">
        <v>25.12</v>
      </c>
      <c r="F2936" s="649">
        <v>9.31</v>
      </c>
      <c r="G2936" s="649">
        <v>1.864</v>
      </c>
      <c r="H2936" s="649">
        <v>2.01</v>
      </c>
      <c r="I2936" s="649">
        <v>4.007</v>
      </c>
      <c r="J2936" s="649">
        <v>5.848</v>
      </c>
      <c r="K2936" s="649">
        <v>-0.998</v>
      </c>
      <c r="L2936" s="649">
        <v>-1.0</v>
      </c>
      <c r="M2936" s="649">
        <v>-1.0</v>
      </c>
      <c r="N2936" s="649">
        <v>-1.0</v>
      </c>
      <c r="O2936" s="649">
        <v>1.0</v>
      </c>
      <c r="P2936" s="649">
        <v>-1.0</v>
      </c>
      <c r="Q2936" s="649">
        <v>-1.0</v>
      </c>
      <c r="R2936" s="649">
        <v>1.0</v>
      </c>
      <c r="S2936" s="649">
        <v>-1.0</v>
      </c>
      <c r="T2936" s="649">
        <v>6.048</v>
      </c>
      <c r="U2936" s="649">
        <v>6.01</v>
      </c>
      <c r="V2936" s="649">
        <v>6.257</v>
      </c>
    </row>
    <row r="2937">
      <c r="A2937" s="649">
        <v>5926.0</v>
      </c>
      <c r="B2937" s="649">
        <v>0.0</v>
      </c>
      <c r="C2937" s="649">
        <v>6.372</v>
      </c>
      <c r="D2937" s="649">
        <v>1.734</v>
      </c>
      <c r="E2937" s="649">
        <v>25.12</v>
      </c>
      <c r="F2937" s="649">
        <v>9.31</v>
      </c>
      <c r="G2937" s="649">
        <v>1.8</v>
      </c>
      <c r="H2937" s="649">
        <v>2.01</v>
      </c>
      <c r="I2937" s="649">
        <v>4.092</v>
      </c>
      <c r="J2937" s="649">
        <v>7.194</v>
      </c>
      <c r="K2937" s="649">
        <v>-0.998</v>
      </c>
      <c r="L2937" s="649">
        <v>-1.0</v>
      </c>
      <c r="M2937" s="649">
        <v>-1.0</v>
      </c>
      <c r="N2937" s="649">
        <v>-1.0</v>
      </c>
      <c r="O2937" s="649">
        <v>1.0</v>
      </c>
      <c r="P2937" s="649">
        <v>-1.0</v>
      </c>
      <c r="Q2937" s="649">
        <v>-1.0</v>
      </c>
      <c r="R2937" s="649">
        <v>1.0</v>
      </c>
      <c r="S2937" s="649">
        <v>-1.0</v>
      </c>
      <c r="T2937" s="649">
        <v>7.343</v>
      </c>
      <c r="U2937" s="649">
        <v>7.3</v>
      </c>
      <c r="V2937" s="649">
        <v>7.241</v>
      </c>
    </row>
    <row r="2938">
      <c r="A2938" s="649">
        <v>5927.0</v>
      </c>
      <c r="B2938" s="649">
        <v>0.0</v>
      </c>
      <c r="C2938" s="649">
        <v>6.372</v>
      </c>
      <c r="D2938" s="649">
        <v>1.734</v>
      </c>
      <c r="E2938" s="649">
        <v>25.12</v>
      </c>
      <c r="F2938" s="649">
        <v>9.31</v>
      </c>
      <c r="G2938" s="649">
        <v>1.844</v>
      </c>
      <c r="H2938" s="649">
        <v>2.01</v>
      </c>
      <c r="I2938" s="649">
        <v>4.06</v>
      </c>
      <c r="J2938" s="649">
        <v>7.064</v>
      </c>
      <c r="K2938" s="649">
        <v>-0.998</v>
      </c>
      <c r="L2938" s="649">
        <v>-1.0</v>
      </c>
      <c r="M2938" s="649">
        <v>-1.0</v>
      </c>
      <c r="N2938" s="649">
        <v>-1.0</v>
      </c>
      <c r="O2938" s="649">
        <v>1.0</v>
      </c>
      <c r="P2938" s="649">
        <v>-1.0</v>
      </c>
      <c r="Q2938" s="649">
        <v>-1.0</v>
      </c>
      <c r="R2938" s="649">
        <v>1.0</v>
      </c>
      <c r="S2938" s="649">
        <v>-1.0</v>
      </c>
      <c r="T2938" s="649">
        <v>7.224</v>
      </c>
      <c r="U2938" s="649">
        <v>7.182</v>
      </c>
      <c r="V2938" s="649">
        <v>7.174</v>
      </c>
    </row>
    <row r="2939">
      <c r="A2939" s="649">
        <v>5928.0</v>
      </c>
      <c r="B2939" s="649">
        <v>0.0</v>
      </c>
      <c r="C2939" s="649">
        <v>6.372</v>
      </c>
      <c r="D2939" s="649">
        <v>1.734</v>
      </c>
      <c r="E2939" s="649">
        <v>25.12</v>
      </c>
      <c r="F2939" s="649">
        <v>9.31</v>
      </c>
      <c r="G2939" s="649">
        <v>1.851</v>
      </c>
      <c r="H2939" s="649">
        <v>2.01</v>
      </c>
      <c r="I2939" s="649">
        <v>4.069</v>
      </c>
      <c r="J2939" s="649">
        <v>6.937</v>
      </c>
      <c r="K2939" s="649">
        <v>-0.998</v>
      </c>
      <c r="L2939" s="649">
        <v>-1.0</v>
      </c>
      <c r="M2939" s="649">
        <v>-1.0</v>
      </c>
      <c r="N2939" s="649">
        <v>-1.0</v>
      </c>
      <c r="O2939" s="649">
        <v>1.0</v>
      </c>
      <c r="P2939" s="649">
        <v>-1.0</v>
      </c>
      <c r="Q2939" s="649">
        <v>-1.0</v>
      </c>
      <c r="R2939" s="649">
        <v>1.0</v>
      </c>
      <c r="S2939" s="649">
        <v>-1.0</v>
      </c>
      <c r="T2939" s="649">
        <v>7.104</v>
      </c>
      <c r="U2939" s="649">
        <v>7.064</v>
      </c>
      <c r="V2939" s="649">
        <v>7.086</v>
      </c>
    </row>
    <row r="2940">
      <c r="A2940" s="649">
        <v>5929.0</v>
      </c>
      <c r="B2940" s="649">
        <v>0.0</v>
      </c>
      <c r="C2940" s="649">
        <v>6.372</v>
      </c>
      <c r="D2940" s="649">
        <v>1.734</v>
      </c>
      <c r="E2940" s="649">
        <v>25.12</v>
      </c>
      <c r="F2940" s="649">
        <v>9.31</v>
      </c>
      <c r="G2940" s="649">
        <v>1.989</v>
      </c>
      <c r="H2940" s="649">
        <v>2.01</v>
      </c>
      <c r="I2940" s="649">
        <v>4.019</v>
      </c>
      <c r="J2940" s="649">
        <v>7.224</v>
      </c>
      <c r="K2940" s="649">
        <v>-0.998</v>
      </c>
      <c r="L2940" s="649">
        <v>-1.0</v>
      </c>
      <c r="M2940" s="649">
        <v>-1.0</v>
      </c>
      <c r="N2940" s="649">
        <v>-1.0</v>
      </c>
      <c r="O2940" s="649">
        <v>1.0</v>
      </c>
      <c r="P2940" s="649">
        <v>-1.0</v>
      </c>
      <c r="Q2940" s="649">
        <v>-1.0</v>
      </c>
      <c r="R2940" s="649">
        <v>1.0</v>
      </c>
      <c r="S2940" s="649">
        <v>-1.0</v>
      </c>
      <c r="T2940" s="649">
        <v>7.421</v>
      </c>
      <c r="U2940" s="649">
        <v>7.38</v>
      </c>
      <c r="V2940" s="649">
        <v>7.431</v>
      </c>
    </row>
    <row r="2941">
      <c r="A2941" s="649">
        <v>5930.0</v>
      </c>
      <c r="B2941" s="649">
        <v>0.0</v>
      </c>
      <c r="C2941" s="649">
        <v>6.372</v>
      </c>
      <c r="D2941" s="649">
        <v>1.734</v>
      </c>
      <c r="E2941" s="649">
        <v>25.12</v>
      </c>
      <c r="F2941" s="649">
        <v>9.31</v>
      </c>
      <c r="G2941" s="649">
        <v>1.873</v>
      </c>
      <c r="H2941" s="649">
        <v>2.01</v>
      </c>
      <c r="I2941" s="649">
        <v>4.081</v>
      </c>
      <c r="J2941" s="649">
        <v>7.412</v>
      </c>
      <c r="K2941" s="649">
        <v>-0.998</v>
      </c>
      <c r="L2941" s="649">
        <v>-1.0</v>
      </c>
      <c r="M2941" s="649">
        <v>-1.0</v>
      </c>
      <c r="N2941" s="649">
        <v>-1.0</v>
      </c>
      <c r="O2941" s="649">
        <v>1.0</v>
      </c>
      <c r="P2941" s="649">
        <v>-1.0</v>
      </c>
      <c r="Q2941" s="649">
        <v>-1.0</v>
      </c>
      <c r="R2941" s="649">
        <v>1.0</v>
      </c>
      <c r="S2941" s="649">
        <v>-1.0</v>
      </c>
      <c r="T2941" s="649">
        <v>7.569</v>
      </c>
      <c r="U2941" s="649">
        <v>7.523</v>
      </c>
      <c r="V2941" s="649">
        <v>7.475</v>
      </c>
    </row>
    <row r="2942">
      <c r="A2942" s="649">
        <v>5931.0</v>
      </c>
      <c r="B2942" s="649">
        <v>0.0</v>
      </c>
      <c r="C2942" s="649">
        <v>6.372</v>
      </c>
      <c r="D2942" s="649">
        <v>1.734</v>
      </c>
      <c r="E2942" s="649">
        <v>25.12</v>
      </c>
      <c r="F2942" s="649">
        <v>9.31</v>
      </c>
      <c r="G2942" s="649">
        <v>2.74</v>
      </c>
      <c r="H2942" s="649">
        <v>2.01</v>
      </c>
      <c r="I2942" s="649">
        <v>4.053</v>
      </c>
      <c r="J2942" s="649">
        <v>7.111</v>
      </c>
      <c r="K2942" s="649">
        <v>-0.998</v>
      </c>
      <c r="L2942" s="649">
        <v>-1.0</v>
      </c>
      <c r="M2942" s="649">
        <v>-1.0</v>
      </c>
      <c r="N2942" s="649">
        <v>-1.0</v>
      </c>
      <c r="O2942" s="649">
        <v>1.0</v>
      </c>
      <c r="P2942" s="649">
        <v>-1.0</v>
      </c>
      <c r="Q2942" s="649">
        <v>-1.0</v>
      </c>
      <c r="R2942" s="649">
        <v>1.0</v>
      </c>
      <c r="S2942" s="649">
        <v>-1.0</v>
      </c>
      <c r="T2942" s="649">
        <v>7.478</v>
      </c>
      <c r="U2942" s="649">
        <v>7.431</v>
      </c>
      <c r="V2942" s="649">
        <v>8.105</v>
      </c>
    </row>
    <row r="2943">
      <c r="A2943" s="649">
        <v>5932.0</v>
      </c>
      <c r="B2943" s="649">
        <v>0.0</v>
      </c>
      <c r="C2943" s="649">
        <v>6.371</v>
      </c>
      <c r="D2943" s="649">
        <v>1.734</v>
      </c>
      <c r="E2943" s="649">
        <v>25.12</v>
      </c>
      <c r="F2943" s="649">
        <v>9.31</v>
      </c>
      <c r="G2943" s="649">
        <v>2.143</v>
      </c>
      <c r="H2943" s="649">
        <v>2.01</v>
      </c>
      <c r="I2943" s="649">
        <v>3.95</v>
      </c>
      <c r="J2943" s="649">
        <v>7.458</v>
      </c>
      <c r="K2943" s="649">
        <v>-0.998</v>
      </c>
      <c r="L2943" s="649">
        <v>-1.0</v>
      </c>
      <c r="M2943" s="649">
        <v>-1.0</v>
      </c>
      <c r="N2943" s="649">
        <v>-1.0</v>
      </c>
      <c r="O2943" s="649">
        <v>1.0</v>
      </c>
      <c r="P2943" s="649">
        <v>-1.0</v>
      </c>
      <c r="Q2943" s="649">
        <v>-1.0</v>
      </c>
      <c r="R2943" s="649">
        <v>1.0</v>
      </c>
      <c r="S2943" s="649">
        <v>-1.0</v>
      </c>
      <c r="T2943" s="649">
        <v>7.655</v>
      </c>
      <c r="U2943" s="649">
        <v>7.612</v>
      </c>
      <c r="V2943" s="649">
        <v>7.721</v>
      </c>
    </row>
    <row r="2944">
      <c r="A2944" s="649">
        <v>5933.0</v>
      </c>
      <c r="B2944" s="649">
        <v>0.0</v>
      </c>
      <c r="C2944" s="649">
        <v>6.372</v>
      </c>
      <c r="D2944" s="649">
        <v>1.734</v>
      </c>
      <c r="E2944" s="649">
        <v>25.12</v>
      </c>
      <c r="F2944" s="649">
        <v>9.31</v>
      </c>
      <c r="G2944" s="649">
        <v>1.23</v>
      </c>
      <c r="H2944" s="649">
        <v>2.01</v>
      </c>
      <c r="I2944" s="649">
        <v>2.668</v>
      </c>
      <c r="J2944" s="649">
        <v>2.958</v>
      </c>
      <c r="K2944" s="649">
        <v>-0.998</v>
      </c>
      <c r="L2944" s="649">
        <v>-1.0</v>
      </c>
      <c r="M2944" s="649">
        <v>-1.0</v>
      </c>
      <c r="N2944" s="649">
        <v>-1.0</v>
      </c>
      <c r="O2944" s="649">
        <v>1.0</v>
      </c>
      <c r="P2944" s="649">
        <v>-1.0</v>
      </c>
      <c r="Q2944" s="649">
        <v>-1.0</v>
      </c>
      <c r="R2944" s="649">
        <v>1.0</v>
      </c>
      <c r="S2944" s="649">
        <v>-1.0</v>
      </c>
      <c r="T2944" s="649">
        <v>3.011</v>
      </c>
      <c r="U2944" s="649">
        <v>2.993</v>
      </c>
      <c r="V2944" s="649">
        <v>3.082</v>
      </c>
    </row>
    <row r="2945">
      <c r="A2945" s="649">
        <v>5934.0</v>
      </c>
      <c r="B2945" s="649">
        <v>0.0</v>
      </c>
      <c r="C2945" s="649">
        <v>6.372</v>
      </c>
      <c r="D2945" s="649">
        <v>1.734</v>
      </c>
      <c r="E2945" s="649">
        <v>25.12</v>
      </c>
      <c r="F2945" s="649">
        <v>9.31</v>
      </c>
      <c r="G2945" s="649">
        <v>0.87</v>
      </c>
      <c r="H2945" s="649">
        <v>2.01</v>
      </c>
      <c r="I2945" s="649">
        <v>4.029</v>
      </c>
      <c r="J2945" s="649">
        <v>3.448</v>
      </c>
      <c r="K2945" s="649">
        <v>-0.998</v>
      </c>
      <c r="L2945" s="649">
        <v>-1.0</v>
      </c>
      <c r="M2945" s="649">
        <v>-1.0</v>
      </c>
      <c r="N2945" s="649">
        <v>-1.0</v>
      </c>
      <c r="O2945" s="649">
        <v>3.0</v>
      </c>
      <c r="P2945" s="649">
        <v>-1.0</v>
      </c>
      <c r="Q2945" s="649">
        <v>-1.0</v>
      </c>
      <c r="R2945" s="649">
        <v>1.0</v>
      </c>
      <c r="S2945" s="649">
        <v>-1.0</v>
      </c>
      <c r="T2945" s="649">
        <v>3.51</v>
      </c>
      <c r="U2945" s="649">
        <v>3.487</v>
      </c>
      <c r="V2945" s="649">
        <v>3.463</v>
      </c>
    </row>
    <row r="2946">
      <c r="A2946" s="649">
        <v>5937.0</v>
      </c>
      <c r="B2946" s="649">
        <v>0.0</v>
      </c>
      <c r="C2946" s="649">
        <v>6.372</v>
      </c>
      <c r="D2946" s="649">
        <v>1.734</v>
      </c>
      <c r="E2946" s="649">
        <v>25.12</v>
      </c>
      <c r="F2946" s="649">
        <v>9.31</v>
      </c>
      <c r="G2946" s="649">
        <v>0.919</v>
      </c>
      <c r="H2946" s="649">
        <v>2.01</v>
      </c>
      <c r="I2946" s="649">
        <v>4.054</v>
      </c>
      <c r="J2946" s="649">
        <v>3.574</v>
      </c>
      <c r="K2946" s="649">
        <v>-0.998</v>
      </c>
      <c r="L2946" s="649">
        <v>-1.0</v>
      </c>
      <c r="M2946" s="649">
        <v>-1.0</v>
      </c>
      <c r="N2946" s="649">
        <v>9.0</v>
      </c>
      <c r="O2946" s="649">
        <v>-1.0</v>
      </c>
      <c r="P2946" s="649">
        <v>-1.0</v>
      </c>
      <c r="Q2946" s="649">
        <v>-1.0</v>
      </c>
      <c r="R2946" s="649">
        <v>1.0</v>
      </c>
      <c r="S2946" s="649">
        <v>-1.0</v>
      </c>
      <c r="T2946" s="649">
        <v>3.652</v>
      </c>
      <c r="U2946" s="649">
        <v>3.629</v>
      </c>
      <c r="V2946" s="649">
        <v>3.613</v>
      </c>
    </row>
    <row r="2947">
      <c r="A2947" s="649">
        <v>5938.0</v>
      </c>
      <c r="B2947" s="649">
        <v>0.0</v>
      </c>
      <c r="C2947" s="649">
        <v>6.371</v>
      </c>
      <c r="D2947" s="649">
        <v>1.734</v>
      </c>
      <c r="E2947" s="649">
        <v>25.12</v>
      </c>
      <c r="F2947" s="649">
        <v>9.31</v>
      </c>
      <c r="G2947" s="649">
        <v>1.947</v>
      </c>
      <c r="H2947" s="649">
        <v>1.01</v>
      </c>
      <c r="I2947" s="649">
        <v>6.931</v>
      </c>
      <c r="J2947" s="649">
        <v>11.492</v>
      </c>
      <c r="K2947" s="649">
        <v>-0.998</v>
      </c>
      <c r="L2947" s="649">
        <v>-1.0</v>
      </c>
      <c r="M2947" s="649">
        <v>-1.0</v>
      </c>
      <c r="N2947" s="649">
        <v>-1.0</v>
      </c>
      <c r="O2947" s="649">
        <v>1.0</v>
      </c>
      <c r="P2947" s="649">
        <v>-1.0</v>
      </c>
      <c r="Q2947" s="649">
        <v>-1.0</v>
      </c>
      <c r="R2947" s="649">
        <v>1.0</v>
      </c>
      <c r="S2947" s="649">
        <v>-1.0</v>
      </c>
      <c r="T2947" s="649">
        <v>11.785</v>
      </c>
      <c r="U2947" s="649">
        <v>11.717</v>
      </c>
      <c r="V2947" s="649">
        <v>11.794</v>
      </c>
    </row>
    <row r="2948">
      <c r="A2948" s="649">
        <v>5939.0</v>
      </c>
      <c r="B2948" s="649">
        <v>0.0</v>
      </c>
      <c r="C2948" s="649">
        <v>6.371</v>
      </c>
      <c r="D2948" s="649">
        <v>1.734</v>
      </c>
      <c r="E2948" s="649">
        <v>25.12</v>
      </c>
      <c r="F2948" s="649">
        <v>9.31</v>
      </c>
      <c r="G2948" s="649">
        <v>1.664</v>
      </c>
      <c r="H2948" s="649">
        <v>1.01</v>
      </c>
      <c r="I2948" s="649">
        <v>7.061</v>
      </c>
      <c r="J2948" s="649">
        <v>10.606</v>
      </c>
      <c r="K2948" s="649">
        <v>-0.998</v>
      </c>
      <c r="L2948" s="649">
        <v>-1.0</v>
      </c>
      <c r="M2948" s="649">
        <v>-1.0</v>
      </c>
      <c r="N2948" s="649">
        <v>-1.0</v>
      </c>
      <c r="O2948" s="649">
        <v>1.0</v>
      </c>
      <c r="P2948" s="649">
        <v>-1.0</v>
      </c>
      <c r="Q2948" s="649">
        <v>-1.0</v>
      </c>
      <c r="R2948" s="649">
        <v>1.0</v>
      </c>
      <c r="S2948" s="649">
        <v>1.0</v>
      </c>
      <c r="T2948" s="649">
        <v>10.861</v>
      </c>
      <c r="U2948" s="649">
        <v>10.794</v>
      </c>
      <c r="V2948" s="649">
        <v>10.777</v>
      </c>
    </row>
    <row r="2949">
      <c r="A2949" s="649">
        <v>5941.0</v>
      </c>
      <c r="B2949" s="649">
        <v>0.0</v>
      </c>
      <c r="C2949" s="649">
        <v>6.371</v>
      </c>
      <c r="D2949" s="649">
        <v>1.734</v>
      </c>
      <c r="E2949" s="649">
        <v>25.12</v>
      </c>
      <c r="F2949" s="649">
        <v>9.31</v>
      </c>
      <c r="G2949" s="649">
        <v>2.067</v>
      </c>
      <c r="H2949" s="649">
        <v>0.0</v>
      </c>
      <c r="I2949" s="649">
        <v>6.891</v>
      </c>
      <c r="J2949" s="649">
        <v>12.874</v>
      </c>
      <c r="K2949" s="649">
        <v>-0.998</v>
      </c>
      <c r="L2949" s="649">
        <v>-1.0</v>
      </c>
      <c r="M2949" s="649">
        <v>-1.0</v>
      </c>
      <c r="N2949" s="649">
        <v>-1.0</v>
      </c>
      <c r="O2949" s="649">
        <v>1.0</v>
      </c>
      <c r="P2949" s="649">
        <v>-1.0</v>
      </c>
      <c r="Q2949" s="649">
        <v>-1.0</v>
      </c>
      <c r="R2949" s="649">
        <v>1.0</v>
      </c>
      <c r="S2949" s="649">
        <v>1.0</v>
      </c>
      <c r="T2949" s="649">
        <v>13.21</v>
      </c>
      <c r="U2949" s="649">
        <v>13.126</v>
      </c>
      <c r="V2949" s="649">
        <v>13.092</v>
      </c>
    </row>
    <row r="2950">
      <c r="A2950" s="649">
        <v>5942.0</v>
      </c>
      <c r="B2950" s="649">
        <v>0.0</v>
      </c>
      <c r="C2950" s="649">
        <v>6.37</v>
      </c>
      <c r="D2950" s="649">
        <v>1.734</v>
      </c>
      <c r="E2950" s="649">
        <v>25.12</v>
      </c>
      <c r="F2950" s="649">
        <v>9.31</v>
      </c>
      <c r="G2950" s="649">
        <v>2.007</v>
      </c>
      <c r="H2950" s="649">
        <v>1.01</v>
      </c>
      <c r="I2950" s="649">
        <v>6.83</v>
      </c>
      <c r="J2950" s="649">
        <v>9.155</v>
      </c>
      <c r="K2950" s="649">
        <v>-0.998</v>
      </c>
      <c r="L2950" s="649">
        <v>-1.0</v>
      </c>
      <c r="M2950" s="649">
        <v>-1.0</v>
      </c>
      <c r="N2950" s="649">
        <v>-1.0</v>
      </c>
      <c r="O2950" s="649">
        <v>1.0</v>
      </c>
      <c r="P2950" s="649">
        <v>-1.0</v>
      </c>
      <c r="Q2950" s="649">
        <v>-1.0</v>
      </c>
      <c r="R2950" s="649">
        <v>1.0</v>
      </c>
      <c r="S2950" s="649">
        <v>1.0</v>
      </c>
      <c r="T2950" s="649">
        <v>9.51</v>
      </c>
      <c r="U2950" s="649">
        <v>9.451</v>
      </c>
      <c r="V2950" s="649">
        <v>9.852</v>
      </c>
    </row>
    <row r="2951">
      <c r="A2951" s="649">
        <v>5943.0</v>
      </c>
      <c r="B2951" s="649">
        <v>0.0</v>
      </c>
      <c r="C2951" s="649">
        <v>6.37</v>
      </c>
      <c r="D2951" s="649">
        <v>1.734</v>
      </c>
      <c r="E2951" s="649">
        <v>25.12</v>
      </c>
      <c r="F2951" s="649">
        <v>9.31</v>
      </c>
      <c r="G2951" s="649">
        <v>1.844</v>
      </c>
      <c r="H2951" s="649">
        <v>1.01</v>
      </c>
      <c r="I2951" s="649">
        <v>7.022</v>
      </c>
      <c r="J2951" s="649">
        <v>11.254</v>
      </c>
      <c r="K2951" s="649">
        <v>-0.998</v>
      </c>
      <c r="L2951" s="649">
        <v>-1.0</v>
      </c>
      <c r="M2951" s="649">
        <v>-1.0</v>
      </c>
      <c r="N2951" s="649">
        <v>-1.0</v>
      </c>
      <c r="O2951" s="649">
        <v>1.0</v>
      </c>
      <c r="P2951" s="649">
        <v>-1.0</v>
      </c>
      <c r="Q2951" s="649">
        <v>-1.0</v>
      </c>
      <c r="R2951" s="649">
        <v>1.0</v>
      </c>
      <c r="S2951" s="649">
        <v>1.0</v>
      </c>
      <c r="T2951" s="649">
        <v>11.52</v>
      </c>
      <c r="U2951" s="649">
        <v>11.478</v>
      </c>
      <c r="V2951" s="649">
        <v>11.511</v>
      </c>
    </row>
    <row r="2952">
      <c r="A2952" s="649">
        <v>5944.0</v>
      </c>
      <c r="B2952" s="649">
        <v>0.0</v>
      </c>
      <c r="C2952" s="649">
        <v>6.37</v>
      </c>
      <c r="D2952" s="649">
        <v>1.734</v>
      </c>
      <c r="E2952" s="649">
        <v>25.12</v>
      </c>
      <c r="F2952" s="649">
        <v>9.31</v>
      </c>
      <c r="G2952" s="649">
        <v>2.377</v>
      </c>
      <c r="H2952" s="649">
        <v>1.01</v>
      </c>
      <c r="I2952" s="649">
        <v>6.873</v>
      </c>
      <c r="J2952" s="649">
        <v>11.773</v>
      </c>
      <c r="K2952" s="649">
        <v>-0.998</v>
      </c>
      <c r="L2952" s="649">
        <v>-1.0</v>
      </c>
      <c r="M2952" s="649">
        <v>-1.0</v>
      </c>
      <c r="N2952" s="649">
        <v>-1.0</v>
      </c>
      <c r="O2952" s="649">
        <v>1.0</v>
      </c>
      <c r="P2952" s="649">
        <v>-1.0</v>
      </c>
      <c r="Q2952" s="649">
        <v>-1.0</v>
      </c>
      <c r="R2952" s="649">
        <v>1.0</v>
      </c>
      <c r="S2952" s="649">
        <v>1.0</v>
      </c>
      <c r="T2952" s="649">
        <v>12.147</v>
      </c>
      <c r="U2952" s="649">
        <v>12.095</v>
      </c>
      <c r="V2952" s="649">
        <v>12.462</v>
      </c>
    </row>
    <row r="2953">
      <c r="A2953" s="649">
        <v>5945.0</v>
      </c>
      <c r="B2953" s="649">
        <v>0.0</v>
      </c>
      <c r="C2953" s="649">
        <v>6.37</v>
      </c>
      <c r="D2953" s="649">
        <v>1.734</v>
      </c>
      <c r="E2953" s="649">
        <v>25.12</v>
      </c>
      <c r="F2953" s="649">
        <v>9.31</v>
      </c>
      <c r="G2953" s="649">
        <v>1.849</v>
      </c>
      <c r="H2953" s="649">
        <v>26.98</v>
      </c>
      <c r="I2953" s="649">
        <v>4.024</v>
      </c>
      <c r="J2953" s="649">
        <v>6.746</v>
      </c>
      <c r="K2953" s="649">
        <v>-0.998</v>
      </c>
      <c r="L2953" s="649">
        <v>-1.0</v>
      </c>
      <c r="M2953" s="649">
        <v>-1.0</v>
      </c>
      <c r="N2953" s="649">
        <v>-1.0</v>
      </c>
      <c r="O2953" s="649">
        <v>1.0</v>
      </c>
      <c r="P2953" s="649">
        <v>-1.0</v>
      </c>
      <c r="Q2953" s="649">
        <v>-1.0</v>
      </c>
      <c r="R2953" s="649">
        <v>1.0</v>
      </c>
      <c r="S2953" s="649">
        <v>1.0</v>
      </c>
      <c r="T2953" s="649">
        <v>6.903</v>
      </c>
      <c r="U2953" s="649">
        <v>6.865</v>
      </c>
      <c r="V2953" s="649">
        <v>6.926</v>
      </c>
    </row>
    <row r="2954">
      <c r="A2954" s="649">
        <v>5946.0</v>
      </c>
      <c r="B2954" s="649">
        <v>0.0</v>
      </c>
      <c r="C2954" s="649">
        <v>6.371</v>
      </c>
      <c r="D2954" s="649">
        <v>1.734</v>
      </c>
      <c r="E2954" s="649">
        <v>25.12</v>
      </c>
      <c r="F2954" s="649">
        <v>9.31</v>
      </c>
      <c r="G2954" s="649">
        <v>1.864</v>
      </c>
      <c r="H2954" s="649">
        <v>2.01</v>
      </c>
      <c r="I2954" s="649">
        <v>4.092</v>
      </c>
      <c r="J2954" s="649">
        <v>7.085</v>
      </c>
      <c r="K2954" s="649">
        <v>-0.998</v>
      </c>
      <c r="L2954" s="649">
        <v>-1.0</v>
      </c>
      <c r="M2954" s="649">
        <v>-1.0</v>
      </c>
      <c r="N2954" s="649">
        <v>-1.0</v>
      </c>
      <c r="O2954" s="649">
        <v>1.0</v>
      </c>
      <c r="P2954" s="649">
        <v>-1.0</v>
      </c>
      <c r="Q2954" s="649">
        <v>-1.0</v>
      </c>
      <c r="R2954" s="649">
        <v>1.0</v>
      </c>
      <c r="S2954" s="649">
        <v>1.0</v>
      </c>
      <c r="T2954" s="649">
        <v>7.241</v>
      </c>
      <c r="U2954" s="649">
        <v>7.2</v>
      </c>
      <c r="V2954" s="649">
        <v>7.224</v>
      </c>
    </row>
    <row r="2955">
      <c r="A2955" s="649">
        <v>5947.0</v>
      </c>
      <c r="B2955" s="649">
        <v>0.0</v>
      </c>
      <c r="C2955" s="649">
        <v>6.37</v>
      </c>
      <c r="D2955" s="649">
        <v>1.734</v>
      </c>
      <c r="E2955" s="649">
        <v>25.12</v>
      </c>
      <c r="F2955" s="649">
        <v>9.31</v>
      </c>
      <c r="G2955" s="649">
        <v>1.819</v>
      </c>
      <c r="H2955" s="649">
        <v>2.01</v>
      </c>
      <c r="I2955" s="649">
        <v>4.08</v>
      </c>
      <c r="J2955" s="649">
        <v>6.848</v>
      </c>
      <c r="K2955" s="649">
        <v>-0.998</v>
      </c>
      <c r="L2955" s="649">
        <v>-1.0</v>
      </c>
      <c r="M2955" s="649">
        <v>-1.0</v>
      </c>
      <c r="N2955" s="649">
        <v>-1.0</v>
      </c>
      <c r="O2955" s="649">
        <v>1.0</v>
      </c>
      <c r="P2955" s="649">
        <v>-1.0</v>
      </c>
      <c r="Q2955" s="649">
        <v>-1.0</v>
      </c>
      <c r="R2955" s="649">
        <v>1.0</v>
      </c>
      <c r="S2955" s="649">
        <v>1.0</v>
      </c>
      <c r="T2955" s="649">
        <v>7.005</v>
      </c>
      <c r="U2955" s="649">
        <v>6.962</v>
      </c>
      <c r="V2955" s="649">
        <v>6.996</v>
      </c>
    </row>
    <row r="2956">
      <c r="A2956" s="649">
        <v>5948.0</v>
      </c>
      <c r="B2956" s="649">
        <v>0.0</v>
      </c>
      <c r="C2956" s="649">
        <v>6.37</v>
      </c>
      <c r="D2956" s="649">
        <v>1.734</v>
      </c>
      <c r="E2956" s="649">
        <v>25.12</v>
      </c>
      <c r="F2956" s="649">
        <v>9.31</v>
      </c>
      <c r="G2956" s="649">
        <v>1.818</v>
      </c>
      <c r="H2956" s="649">
        <v>2.01</v>
      </c>
      <c r="I2956" s="649">
        <v>4.088</v>
      </c>
      <c r="J2956" s="649">
        <v>6.909</v>
      </c>
      <c r="K2956" s="649">
        <v>-0.998</v>
      </c>
      <c r="L2956" s="649">
        <v>-1.0</v>
      </c>
      <c r="M2956" s="649">
        <v>-1.0</v>
      </c>
      <c r="N2956" s="649">
        <v>-1.0</v>
      </c>
      <c r="O2956" s="649">
        <v>1.0</v>
      </c>
      <c r="P2956" s="649">
        <v>-1.0</v>
      </c>
      <c r="Q2956" s="649">
        <v>-1.0</v>
      </c>
      <c r="R2956" s="649">
        <v>1.0</v>
      </c>
      <c r="S2956" s="649">
        <v>1.0</v>
      </c>
      <c r="T2956" s="649">
        <v>7.065</v>
      </c>
      <c r="U2956" s="649">
        <v>7.025</v>
      </c>
      <c r="V2956" s="649">
        <v>7.044</v>
      </c>
    </row>
    <row r="2957">
      <c r="A2957" s="649">
        <v>5949.0</v>
      </c>
      <c r="B2957" s="649">
        <v>0.0</v>
      </c>
      <c r="C2957" s="649">
        <v>6.37</v>
      </c>
      <c r="D2957" s="649">
        <v>1.734</v>
      </c>
      <c r="E2957" s="649">
        <v>25.12</v>
      </c>
      <c r="F2957" s="649">
        <v>9.31</v>
      </c>
      <c r="G2957" s="649">
        <v>1.817</v>
      </c>
      <c r="H2957" s="649">
        <v>2.01</v>
      </c>
      <c r="I2957" s="649">
        <v>4.052</v>
      </c>
      <c r="J2957" s="649">
        <v>7.026</v>
      </c>
      <c r="K2957" s="649">
        <v>-0.998</v>
      </c>
      <c r="L2957" s="649">
        <v>-1.0</v>
      </c>
      <c r="M2957" s="649">
        <v>-1.0</v>
      </c>
      <c r="N2957" s="649">
        <v>-1.0</v>
      </c>
      <c r="O2957" s="649">
        <v>1.0</v>
      </c>
      <c r="P2957" s="649">
        <v>-1.0</v>
      </c>
      <c r="Q2957" s="649">
        <v>-1.0</v>
      </c>
      <c r="R2957" s="649">
        <v>1.0</v>
      </c>
      <c r="S2957" s="649">
        <v>1.0</v>
      </c>
      <c r="T2957" s="649">
        <v>7.177</v>
      </c>
      <c r="U2957" s="649">
        <v>7.133</v>
      </c>
      <c r="V2957" s="649">
        <v>7.114</v>
      </c>
    </row>
    <row r="2958">
      <c r="A2958" s="649">
        <v>5951.0</v>
      </c>
      <c r="B2958" s="649">
        <v>0.0</v>
      </c>
      <c r="C2958" s="649">
        <v>6.37</v>
      </c>
      <c r="D2958" s="649">
        <v>1.734</v>
      </c>
      <c r="E2958" s="649">
        <v>25.12</v>
      </c>
      <c r="F2958" s="649">
        <v>9.31</v>
      </c>
      <c r="G2958" s="649">
        <v>1.821</v>
      </c>
      <c r="H2958" s="649">
        <v>2.01</v>
      </c>
      <c r="I2958" s="649">
        <v>4.019</v>
      </c>
      <c r="J2958" s="649">
        <v>6.483</v>
      </c>
      <c r="K2958" s="649">
        <v>-0.998</v>
      </c>
      <c r="L2958" s="649">
        <v>-1.0</v>
      </c>
      <c r="M2958" s="649">
        <v>-1.0</v>
      </c>
      <c r="N2958" s="649">
        <v>-1.0</v>
      </c>
      <c r="O2958" s="649">
        <v>1.0</v>
      </c>
      <c r="P2958" s="649">
        <v>-1.0</v>
      </c>
      <c r="Q2958" s="649">
        <v>-1.0</v>
      </c>
      <c r="R2958" s="649">
        <v>1.0</v>
      </c>
      <c r="S2958" s="649">
        <v>1.0</v>
      </c>
      <c r="T2958" s="649">
        <v>6.662</v>
      </c>
      <c r="U2958" s="649">
        <v>6.619</v>
      </c>
      <c r="V2958" s="649">
        <v>6.705</v>
      </c>
    </row>
    <row r="2959">
      <c r="A2959" s="649">
        <v>5952.0</v>
      </c>
      <c r="B2959" s="649">
        <v>0.0</v>
      </c>
      <c r="C2959" s="649">
        <v>6.37</v>
      </c>
      <c r="D2959" s="649">
        <v>1.734</v>
      </c>
      <c r="E2959" s="649">
        <v>25.12</v>
      </c>
      <c r="F2959" s="649">
        <v>9.31</v>
      </c>
      <c r="G2959" s="649">
        <v>1.826</v>
      </c>
      <c r="H2959" s="649">
        <v>2.01</v>
      </c>
      <c r="I2959" s="649">
        <v>3.991</v>
      </c>
      <c r="J2959" s="649">
        <v>6.322</v>
      </c>
      <c r="K2959" s="649">
        <v>-0.998</v>
      </c>
      <c r="L2959" s="649">
        <v>-1.0</v>
      </c>
      <c r="M2959" s="649">
        <v>-1.0</v>
      </c>
      <c r="N2959" s="649">
        <v>-1.0</v>
      </c>
      <c r="O2959" s="649">
        <v>1.0</v>
      </c>
      <c r="P2959" s="649">
        <v>-1.0</v>
      </c>
      <c r="Q2959" s="649">
        <v>-1.0</v>
      </c>
      <c r="R2959" s="649">
        <v>1.0</v>
      </c>
      <c r="S2959" s="649">
        <v>1.0</v>
      </c>
      <c r="T2959" s="649">
        <v>6.495</v>
      </c>
      <c r="U2959" s="649">
        <v>6.453</v>
      </c>
      <c r="V2959" s="649">
        <v>6.576</v>
      </c>
    </row>
    <row r="2960">
      <c r="A2960" s="649">
        <v>5953.0</v>
      </c>
      <c r="B2960" s="649">
        <v>0.0</v>
      </c>
      <c r="C2960" s="649">
        <v>6.37</v>
      </c>
      <c r="D2960" s="649">
        <v>1.734</v>
      </c>
      <c r="E2960" s="649">
        <v>25.12</v>
      </c>
      <c r="F2960" s="649">
        <v>9.31</v>
      </c>
      <c r="G2960" s="649">
        <v>1.825</v>
      </c>
      <c r="H2960" s="649">
        <v>2.01</v>
      </c>
      <c r="I2960" s="649">
        <v>4.051</v>
      </c>
      <c r="J2960" s="649">
        <v>6.499</v>
      </c>
      <c r="K2960" s="649">
        <v>-0.998</v>
      </c>
      <c r="L2960" s="649">
        <v>-1.0</v>
      </c>
      <c r="M2960" s="649">
        <v>-1.0</v>
      </c>
      <c r="N2960" s="649">
        <v>-1.0</v>
      </c>
      <c r="O2960" s="649">
        <v>1.0</v>
      </c>
      <c r="P2960" s="649">
        <v>-1.0</v>
      </c>
      <c r="Q2960" s="649">
        <v>-1.0</v>
      </c>
      <c r="R2960" s="649">
        <v>1.0</v>
      </c>
      <c r="S2960" s="649">
        <v>1.0</v>
      </c>
      <c r="T2960" s="649">
        <v>6.668</v>
      </c>
      <c r="U2960" s="649">
        <v>6.625</v>
      </c>
      <c r="V2960" s="649">
        <v>6.731</v>
      </c>
    </row>
    <row r="2961">
      <c r="A2961" s="649">
        <v>5954.0</v>
      </c>
      <c r="B2961" s="649">
        <v>0.0</v>
      </c>
      <c r="C2961" s="649">
        <v>6.371</v>
      </c>
      <c r="D2961" s="649">
        <v>1.734</v>
      </c>
      <c r="E2961" s="649">
        <v>25.12</v>
      </c>
      <c r="F2961" s="649">
        <v>9.31</v>
      </c>
      <c r="G2961" s="649">
        <v>1.911</v>
      </c>
      <c r="H2961" s="649">
        <v>2.01</v>
      </c>
      <c r="I2961" s="649">
        <v>4.009</v>
      </c>
      <c r="J2961" s="649">
        <v>7.003</v>
      </c>
      <c r="K2961" s="649">
        <v>-0.998</v>
      </c>
      <c r="L2961" s="649">
        <v>-1.0</v>
      </c>
      <c r="M2961" s="649">
        <v>-1.0</v>
      </c>
      <c r="N2961" s="649">
        <v>-1.0</v>
      </c>
      <c r="O2961" s="649">
        <v>1.0</v>
      </c>
      <c r="P2961" s="649">
        <v>-1.0</v>
      </c>
      <c r="Q2961" s="649">
        <v>-1.0</v>
      </c>
      <c r="R2961" s="649">
        <v>1.0</v>
      </c>
      <c r="S2961" s="649">
        <v>-1.0</v>
      </c>
      <c r="T2961" s="649">
        <v>7.179</v>
      </c>
      <c r="U2961" s="649">
        <v>7.132</v>
      </c>
      <c r="V2961" s="649">
        <v>7.184</v>
      </c>
    </row>
    <row r="2962">
      <c r="A2962" s="649">
        <v>5955.0</v>
      </c>
      <c r="B2962" s="649">
        <v>0.0</v>
      </c>
      <c r="C2962" s="649">
        <v>6.37</v>
      </c>
      <c r="D2962" s="649">
        <v>1.734</v>
      </c>
      <c r="E2962" s="649">
        <v>25.12</v>
      </c>
      <c r="F2962" s="649">
        <v>9.31</v>
      </c>
      <c r="G2962" s="649">
        <v>1.82</v>
      </c>
      <c r="H2962" s="649">
        <v>2.01</v>
      </c>
      <c r="I2962" s="649">
        <v>4.099</v>
      </c>
      <c r="J2962" s="649">
        <v>6.889</v>
      </c>
      <c r="K2962" s="649">
        <v>-0.998</v>
      </c>
      <c r="L2962" s="649">
        <v>-1.0</v>
      </c>
      <c r="M2962" s="649">
        <v>-1.0</v>
      </c>
      <c r="N2962" s="649">
        <v>-1.0</v>
      </c>
      <c r="O2962" s="649">
        <v>1.0</v>
      </c>
      <c r="P2962" s="649">
        <v>-1.0</v>
      </c>
      <c r="Q2962" s="649">
        <v>-1.0</v>
      </c>
      <c r="R2962" s="649">
        <v>1.0</v>
      </c>
      <c r="S2962" s="649">
        <v>-1.0</v>
      </c>
      <c r="T2962" s="649">
        <v>7.053</v>
      </c>
      <c r="U2962" s="649">
        <v>7.007</v>
      </c>
      <c r="V2962" s="649">
        <v>7.033</v>
      </c>
    </row>
    <row r="2963">
      <c r="A2963" s="649">
        <v>5956.0</v>
      </c>
      <c r="B2963" s="649">
        <v>0.0</v>
      </c>
      <c r="C2963" s="649">
        <v>6.37</v>
      </c>
      <c r="D2963" s="649">
        <v>1.734</v>
      </c>
      <c r="E2963" s="649">
        <v>25.12</v>
      </c>
      <c r="F2963" s="649">
        <v>9.31</v>
      </c>
      <c r="G2963" s="649">
        <v>1.845</v>
      </c>
      <c r="H2963" s="649">
        <v>2.01</v>
      </c>
      <c r="I2963" s="649">
        <v>4.148</v>
      </c>
      <c r="J2963" s="649">
        <v>7.652</v>
      </c>
      <c r="K2963" s="649">
        <v>-0.998</v>
      </c>
      <c r="L2963" s="649">
        <v>-1.0</v>
      </c>
      <c r="M2963" s="649">
        <v>-1.0</v>
      </c>
      <c r="N2963" s="649">
        <v>-1.0</v>
      </c>
      <c r="O2963" s="649">
        <v>1.0</v>
      </c>
      <c r="P2963" s="649">
        <v>-1.0</v>
      </c>
      <c r="Q2963" s="649">
        <v>-1.0</v>
      </c>
      <c r="R2963" s="649">
        <v>1.0</v>
      </c>
      <c r="S2963" s="649">
        <v>-1.0</v>
      </c>
      <c r="T2963" s="649">
        <v>7.801</v>
      </c>
      <c r="U2963" s="649">
        <v>7.75</v>
      </c>
      <c r="V2963" s="649">
        <v>7.652</v>
      </c>
    </row>
    <row r="2964">
      <c r="A2964" s="649">
        <v>5957.0</v>
      </c>
      <c r="B2964" s="649">
        <v>0.0</v>
      </c>
      <c r="C2964" s="649">
        <v>6.37</v>
      </c>
      <c r="D2964" s="649">
        <v>1.734</v>
      </c>
      <c r="E2964" s="649">
        <v>25.12</v>
      </c>
      <c r="F2964" s="649">
        <v>9.31</v>
      </c>
      <c r="G2964" s="649">
        <v>2.204</v>
      </c>
      <c r="H2964" s="649">
        <v>2.01</v>
      </c>
      <c r="I2964" s="649">
        <v>3.972</v>
      </c>
      <c r="J2964" s="649">
        <v>6.877</v>
      </c>
      <c r="K2964" s="649">
        <v>-0.998</v>
      </c>
      <c r="L2964" s="649">
        <v>-1.0</v>
      </c>
      <c r="M2964" s="649">
        <v>-1.0</v>
      </c>
      <c r="N2964" s="649">
        <v>-1.0</v>
      </c>
      <c r="O2964" s="649">
        <v>1.0</v>
      </c>
      <c r="P2964" s="649">
        <v>-1.0</v>
      </c>
      <c r="Q2964" s="649">
        <v>-1.0</v>
      </c>
      <c r="R2964" s="649">
        <v>1.0</v>
      </c>
      <c r="S2964" s="649">
        <v>-1.0</v>
      </c>
      <c r="T2964" s="649">
        <v>7.124</v>
      </c>
      <c r="U2964" s="649">
        <v>7.077</v>
      </c>
      <c r="V2964" s="649">
        <v>7.375</v>
      </c>
    </row>
    <row r="2965">
      <c r="A2965" s="649">
        <v>5958.0</v>
      </c>
      <c r="B2965" s="649">
        <v>0.0</v>
      </c>
      <c r="C2965" s="649">
        <v>6.37</v>
      </c>
      <c r="D2965" s="649">
        <v>1.734</v>
      </c>
      <c r="E2965" s="649">
        <v>25.12</v>
      </c>
      <c r="F2965" s="649">
        <v>9.31</v>
      </c>
      <c r="G2965" s="649">
        <v>1.94</v>
      </c>
      <c r="H2965" s="649">
        <v>2.01</v>
      </c>
      <c r="I2965" s="649">
        <v>3.997</v>
      </c>
      <c r="J2965" s="649">
        <v>7.017</v>
      </c>
      <c r="K2965" s="649">
        <v>-0.998</v>
      </c>
      <c r="L2965" s="649">
        <v>-1.0</v>
      </c>
      <c r="M2965" s="649">
        <v>-1.0</v>
      </c>
      <c r="N2965" s="649">
        <v>-1.0</v>
      </c>
      <c r="O2965" s="649">
        <v>1.0</v>
      </c>
      <c r="P2965" s="649">
        <v>-1.0</v>
      </c>
      <c r="Q2965" s="649">
        <v>-1.0</v>
      </c>
      <c r="R2965" s="649">
        <v>1.0</v>
      </c>
      <c r="S2965" s="649">
        <v>-1.0</v>
      </c>
      <c r="T2965" s="649">
        <v>7.2</v>
      </c>
      <c r="U2965" s="649">
        <v>7.153</v>
      </c>
      <c r="V2965" s="649">
        <v>7.212</v>
      </c>
    </row>
    <row r="2966">
      <c r="A2966" s="649">
        <v>5959.0</v>
      </c>
      <c r="B2966" s="649">
        <v>0.0</v>
      </c>
      <c r="C2966" s="649">
        <v>6.37</v>
      </c>
      <c r="D2966" s="649">
        <v>1.734</v>
      </c>
      <c r="E2966" s="649">
        <v>25.12</v>
      </c>
      <c r="F2966" s="649">
        <v>9.31</v>
      </c>
      <c r="G2966" s="649">
        <v>1.786</v>
      </c>
      <c r="H2966" s="649">
        <v>2.01</v>
      </c>
      <c r="I2966" s="649">
        <v>4.074</v>
      </c>
      <c r="J2966" s="649">
        <v>7.186</v>
      </c>
      <c r="K2966" s="649">
        <v>-0.998</v>
      </c>
      <c r="L2966" s="649">
        <v>-1.0</v>
      </c>
      <c r="M2966" s="649">
        <v>-1.0</v>
      </c>
      <c r="N2966" s="649">
        <v>-1.0</v>
      </c>
      <c r="O2966" s="649">
        <v>1.0</v>
      </c>
      <c r="P2966" s="649">
        <v>-1.0</v>
      </c>
      <c r="Q2966" s="649">
        <v>-1.0</v>
      </c>
      <c r="R2966" s="649">
        <v>1.0</v>
      </c>
      <c r="S2966" s="649">
        <v>-1.0</v>
      </c>
      <c r="T2966" s="649">
        <v>7.32</v>
      </c>
      <c r="U2966" s="649">
        <v>7.273</v>
      </c>
      <c r="V2966" s="649">
        <v>7.208</v>
      </c>
    </row>
    <row r="2967">
      <c r="A2967" s="649">
        <v>5960.0</v>
      </c>
      <c r="B2967" s="649">
        <v>0.0</v>
      </c>
      <c r="C2967" s="649">
        <v>6.37</v>
      </c>
      <c r="D2967" s="649">
        <v>1.734</v>
      </c>
      <c r="E2967" s="649">
        <v>25.12</v>
      </c>
      <c r="F2967" s="649">
        <v>9.31</v>
      </c>
      <c r="G2967" s="649">
        <v>1.82</v>
      </c>
      <c r="H2967" s="649">
        <v>2.01</v>
      </c>
      <c r="I2967" s="649">
        <v>4.044</v>
      </c>
      <c r="J2967" s="649">
        <v>7.099</v>
      </c>
      <c r="K2967" s="649">
        <v>-0.998</v>
      </c>
      <c r="L2967" s="649">
        <v>-1.0</v>
      </c>
      <c r="M2967" s="649">
        <v>-1.0</v>
      </c>
      <c r="N2967" s="649">
        <v>-1.0</v>
      </c>
      <c r="O2967" s="649">
        <v>1.0</v>
      </c>
      <c r="P2967" s="649">
        <v>-1.0</v>
      </c>
      <c r="Q2967" s="649">
        <v>-1.0</v>
      </c>
      <c r="R2967" s="649">
        <v>1.0</v>
      </c>
      <c r="S2967" s="649">
        <v>-1.0</v>
      </c>
      <c r="T2967" s="649">
        <v>7.249</v>
      </c>
      <c r="U2967" s="649">
        <v>7.203</v>
      </c>
      <c r="V2967" s="649">
        <v>7.167</v>
      </c>
    </row>
    <row r="2968">
      <c r="A2968" s="649">
        <v>5961.0</v>
      </c>
      <c r="B2968" s="649">
        <v>0.0</v>
      </c>
      <c r="C2968" s="649">
        <v>6.37</v>
      </c>
      <c r="D2968" s="649">
        <v>1.734</v>
      </c>
      <c r="E2968" s="649">
        <v>25.12</v>
      </c>
      <c r="F2968" s="649">
        <v>9.31</v>
      </c>
      <c r="G2968" s="649">
        <v>2.339</v>
      </c>
      <c r="H2968" s="649">
        <v>2.01</v>
      </c>
      <c r="I2968" s="649">
        <v>4.043</v>
      </c>
      <c r="J2968" s="649">
        <v>9.043</v>
      </c>
      <c r="K2968" s="649">
        <v>-0.998</v>
      </c>
      <c r="L2968" s="649">
        <v>-1.0</v>
      </c>
      <c r="M2968" s="649">
        <v>-1.0</v>
      </c>
      <c r="N2968" s="649">
        <v>-1.0</v>
      </c>
      <c r="O2968" s="649">
        <v>1.0</v>
      </c>
      <c r="P2968" s="649">
        <v>-1.0</v>
      </c>
      <c r="Q2968" s="649">
        <v>-1.0</v>
      </c>
      <c r="R2968" s="649">
        <v>1.0</v>
      </c>
      <c r="S2968" s="649">
        <v>-1.0</v>
      </c>
      <c r="T2968" s="649">
        <v>9.243</v>
      </c>
      <c r="U2968" s="649">
        <v>9.183</v>
      </c>
      <c r="V2968" s="649">
        <v>9.153</v>
      </c>
    </row>
    <row r="2969">
      <c r="A2969" s="649">
        <v>5962.0</v>
      </c>
      <c r="B2969" s="649">
        <v>0.0</v>
      </c>
      <c r="C2969" s="649">
        <v>6.37</v>
      </c>
      <c r="D2969" s="649">
        <v>1.734</v>
      </c>
      <c r="E2969" s="649">
        <v>25.12</v>
      </c>
      <c r="F2969" s="649">
        <v>9.31</v>
      </c>
      <c r="G2969" s="649">
        <v>1.784</v>
      </c>
      <c r="H2969" s="649">
        <v>2.01</v>
      </c>
      <c r="I2969" s="649">
        <v>4.04</v>
      </c>
      <c r="J2969" s="649">
        <v>7.038</v>
      </c>
      <c r="K2969" s="649">
        <v>-0.998</v>
      </c>
      <c r="L2969" s="649">
        <v>-1.0</v>
      </c>
      <c r="M2969" s="649">
        <v>-1.0</v>
      </c>
      <c r="N2969" s="649">
        <v>-1.0</v>
      </c>
      <c r="O2969" s="649">
        <v>1.0</v>
      </c>
      <c r="P2969" s="649">
        <v>-1.0</v>
      </c>
      <c r="Q2969" s="649">
        <v>-1.0</v>
      </c>
      <c r="R2969" s="649">
        <v>1.0</v>
      </c>
      <c r="S2969" s="649">
        <v>-1.0</v>
      </c>
      <c r="T2969" s="649">
        <v>7.188</v>
      </c>
      <c r="U2969" s="649">
        <v>7.143</v>
      </c>
      <c r="V2969" s="649">
        <v>7.083</v>
      </c>
    </row>
    <row r="2970">
      <c r="A2970" s="649">
        <v>5963.0</v>
      </c>
      <c r="B2970" s="649">
        <v>0.0</v>
      </c>
      <c r="C2970" s="649">
        <v>6.371</v>
      </c>
      <c r="D2970" s="649">
        <v>1.734</v>
      </c>
      <c r="E2970" s="649">
        <v>25.12</v>
      </c>
      <c r="F2970" s="649">
        <v>9.31</v>
      </c>
      <c r="G2970" s="649">
        <v>1.354</v>
      </c>
      <c r="H2970" s="649">
        <v>1.01</v>
      </c>
      <c r="I2970" s="649">
        <v>4.741</v>
      </c>
      <c r="J2970" s="649">
        <v>4.459</v>
      </c>
      <c r="K2970" s="649">
        <v>-0.998</v>
      </c>
      <c r="L2970" s="649">
        <v>-1.0</v>
      </c>
      <c r="M2970" s="649">
        <v>-1.0</v>
      </c>
      <c r="N2970" s="649">
        <v>-1.0</v>
      </c>
      <c r="O2970" s="649">
        <v>1.0</v>
      </c>
      <c r="P2970" s="649">
        <v>-1.0</v>
      </c>
      <c r="Q2970" s="649">
        <v>-1.0</v>
      </c>
      <c r="R2970" s="649">
        <v>1.0</v>
      </c>
      <c r="S2970" s="649">
        <v>-1.0</v>
      </c>
      <c r="T2970" s="649">
        <v>4.664</v>
      </c>
      <c r="U2970" s="649">
        <v>4.631</v>
      </c>
      <c r="V2970" s="649">
        <v>4.883</v>
      </c>
    </row>
    <row r="2971">
      <c r="A2971" s="649">
        <v>5964.0</v>
      </c>
      <c r="B2971" s="649">
        <v>0.0</v>
      </c>
      <c r="C2971" s="649">
        <v>6.37</v>
      </c>
      <c r="D2971" s="649">
        <v>1.734</v>
      </c>
      <c r="E2971" s="649">
        <v>25.12</v>
      </c>
      <c r="F2971" s="649">
        <v>9.31</v>
      </c>
      <c r="G2971" s="649">
        <v>0.926</v>
      </c>
      <c r="H2971" s="649">
        <v>1.01</v>
      </c>
      <c r="I2971" s="649">
        <v>6.623</v>
      </c>
      <c r="J2971" s="649">
        <v>4.327</v>
      </c>
      <c r="K2971" s="649">
        <v>-0.998</v>
      </c>
      <c r="L2971" s="649">
        <v>-1.0</v>
      </c>
      <c r="M2971" s="649">
        <v>-1.0</v>
      </c>
      <c r="N2971" s="649">
        <v>-1.0</v>
      </c>
      <c r="O2971" s="649">
        <v>3.0</v>
      </c>
      <c r="P2971" s="649">
        <v>-1.0</v>
      </c>
      <c r="Q2971" s="649">
        <v>-1.0</v>
      </c>
      <c r="R2971" s="649">
        <v>1.0</v>
      </c>
      <c r="S2971" s="649">
        <v>-1.0</v>
      </c>
      <c r="T2971" s="649">
        <v>4.481</v>
      </c>
      <c r="U2971" s="649">
        <v>4.451</v>
      </c>
      <c r="V2971" s="649">
        <v>4.608</v>
      </c>
    </row>
    <row r="2972">
      <c r="A2972" s="649">
        <v>5965.0</v>
      </c>
      <c r="B2972" s="649">
        <v>0.0</v>
      </c>
      <c r="C2972" s="649">
        <v>6.37</v>
      </c>
      <c r="D2972" s="649">
        <v>1.734</v>
      </c>
      <c r="E2972" s="649">
        <v>25.12</v>
      </c>
      <c r="F2972" s="649">
        <v>9.31</v>
      </c>
      <c r="G2972" s="649">
        <v>1.799</v>
      </c>
      <c r="H2972" s="649">
        <v>26.98</v>
      </c>
      <c r="I2972" s="649">
        <v>4.064</v>
      </c>
      <c r="J2972" s="649">
        <v>7.002</v>
      </c>
      <c r="K2972" s="649">
        <v>-0.998</v>
      </c>
      <c r="L2972" s="649">
        <v>-1.0</v>
      </c>
      <c r="M2972" s="649">
        <v>-1.0</v>
      </c>
      <c r="N2972" s="649">
        <v>-1.0</v>
      </c>
      <c r="O2972" s="649">
        <v>1.0</v>
      </c>
      <c r="P2972" s="649">
        <v>-1.0</v>
      </c>
      <c r="Q2972" s="649">
        <v>-1.0</v>
      </c>
      <c r="R2972" s="649">
        <v>1.0</v>
      </c>
      <c r="S2972" s="649">
        <v>-1.0</v>
      </c>
      <c r="T2972" s="649">
        <v>7.151</v>
      </c>
      <c r="U2972" s="649">
        <v>7.109</v>
      </c>
      <c r="V2972" s="649">
        <v>7.084</v>
      </c>
    </row>
    <row r="2973">
      <c r="A2973" s="649">
        <v>5966.0</v>
      </c>
      <c r="B2973" s="649">
        <v>0.0</v>
      </c>
      <c r="C2973" s="649">
        <v>6.37</v>
      </c>
      <c r="D2973" s="649">
        <v>1.734</v>
      </c>
      <c r="E2973" s="649">
        <v>25.12</v>
      </c>
      <c r="F2973" s="649">
        <v>9.31</v>
      </c>
      <c r="G2973" s="649">
        <v>0.677</v>
      </c>
      <c r="H2973" s="649">
        <v>26.98</v>
      </c>
      <c r="I2973" s="649">
        <v>4.126</v>
      </c>
      <c r="J2973" s="649">
        <v>1.262</v>
      </c>
      <c r="K2973" s="649">
        <v>-0.998</v>
      </c>
      <c r="L2973" s="649">
        <v>-1.0</v>
      </c>
      <c r="M2973" s="649">
        <v>-1.0</v>
      </c>
      <c r="N2973" s="649">
        <v>-1.0</v>
      </c>
      <c r="O2973" s="649">
        <v>1.0</v>
      </c>
      <c r="P2973" s="649">
        <v>-1.0</v>
      </c>
      <c r="Q2973" s="649">
        <v>-1.0</v>
      </c>
      <c r="R2973" s="649">
        <v>1.0</v>
      </c>
      <c r="S2973" s="649">
        <v>-1.0</v>
      </c>
      <c r="T2973" s="649">
        <v>1.377</v>
      </c>
      <c r="U2973" s="649">
        <v>1.368</v>
      </c>
      <c r="V2973" s="649">
        <v>1.642</v>
      </c>
    </row>
    <row r="2974">
      <c r="A2974" s="649">
        <v>5967.0</v>
      </c>
      <c r="B2974" s="649">
        <v>0.0</v>
      </c>
      <c r="C2974" s="649">
        <v>6.37</v>
      </c>
      <c r="D2974" s="649">
        <v>1.734</v>
      </c>
      <c r="E2974" s="649">
        <v>25.12</v>
      </c>
      <c r="F2974" s="649">
        <v>9.31</v>
      </c>
      <c r="G2974" s="649">
        <v>1.421</v>
      </c>
      <c r="H2974" s="649">
        <v>26.98</v>
      </c>
      <c r="I2974" s="649">
        <v>4.046</v>
      </c>
      <c r="J2974" s="649">
        <v>4.803</v>
      </c>
      <c r="K2974" s="649">
        <v>-0.998</v>
      </c>
      <c r="L2974" s="649">
        <v>-1.0</v>
      </c>
      <c r="M2974" s="649">
        <v>-1.0</v>
      </c>
      <c r="N2974" s="649">
        <v>-1.0</v>
      </c>
      <c r="O2974" s="649">
        <v>1.0</v>
      </c>
      <c r="P2974" s="649">
        <v>-1.0</v>
      </c>
      <c r="Q2974" s="649">
        <v>-1.0</v>
      </c>
      <c r="R2974" s="649">
        <v>1.0</v>
      </c>
      <c r="S2974" s="649">
        <v>-1.0</v>
      </c>
      <c r="T2974" s="649">
        <v>4.947</v>
      </c>
      <c r="U2974" s="649">
        <v>4.915</v>
      </c>
      <c r="V2974" s="649">
        <v>5.046</v>
      </c>
    </row>
    <row r="2975">
      <c r="A2975" s="649">
        <v>5969.0</v>
      </c>
      <c r="B2975" s="649">
        <v>0.0</v>
      </c>
      <c r="C2975" s="649">
        <v>6.371</v>
      </c>
      <c r="D2975" s="649">
        <v>1.734</v>
      </c>
      <c r="E2975" s="649">
        <v>25.12</v>
      </c>
      <c r="F2975" s="649">
        <v>9.31</v>
      </c>
      <c r="G2975" s="649">
        <v>1.258</v>
      </c>
      <c r="H2975" s="649">
        <v>2.01</v>
      </c>
      <c r="I2975" s="649">
        <v>2.607</v>
      </c>
      <c r="J2975" s="649">
        <v>2.653</v>
      </c>
      <c r="K2975" s="649">
        <v>-0.998</v>
      </c>
      <c r="L2975" s="649">
        <v>-1.0</v>
      </c>
      <c r="M2975" s="649">
        <v>-1.0</v>
      </c>
      <c r="N2975" s="649">
        <v>-1.0</v>
      </c>
      <c r="O2975" s="649">
        <v>1.0</v>
      </c>
      <c r="P2975" s="649">
        <v>-1.0</v>
      </c>
      <c r="Q2975" s="649">
        <v>-1.0</v>
      </c>
      <c r="R2975" s="649">
        <v>1.0</v>
      </c>
      <c r="S2975" s="649">
        <v>-1.0</v>
      </c>
      <c r="T2975" s="649">
        <v>2.721</v>
      </c>
      <c r="U2975" s="649">
        <v>2.707</v>
      </c>
      <c r="V2975" s="649">
        <v>2.908</v>
      </c>
    </row>
    <row r="2976">
      <c r="A2976" s="649">
        <v>5970.0</v>
      </c>
      <c r="B2976" s="649">
        <v>0.0</v>
      </c>
      <c r="C2976" s="649">
        <v>6.37</v>
      </c>
      <c r="D2976" s="649">
        <v>1.734</v>
      </c>
      <c r="E2976" s="649">
        <v>25.12</v>
      </c>
      <c r="F2976" s="649">
        <v>9.31</v>
      </c>
      <c r="G2976" s="649">
        <v>0.946</v>
      </c>
      <c r="H2976" s="649">
        <v>2.01</v>
      </c>
      <c r="I2976" s="649">
        <v>3.934</v>
      </c>
      <c r="J2976" s="649">
        <v>3.077</v>
      </c>
      <c r="K2976" s="649">
        <v>-0.998</v>
      </c>
      <c r="L2976" s="649">
        <v>-1.0</v>
      </c>
      <c r="M2976" s="649">
        <v>-1.0</v>
      </c>
      <c r="N2976" s="649">
        <v>-1.0</v>
      </c>
      <c r="O2976" s="649">
        <v>3.0</v>
      </c>
      <c r="P2976" s="649">
        <v>-1.0</v>
      </c>
      <c r="Q2976" s="649">
        <v>-1.0</v>
      </c>
      <c r="R2976" s="649">
        <v>1.0</v>
      </c>
      <c r="S2976" s="649">
        <v>-1.0</v>
      </c>
      <c r="T2976" s="649">
        <v>3.183</v>
      </c>
      <c r="U2976" s="649">
        <v>3.164</v>
      </c>
      <c r="V2976" s="649">
        <v>3.25</v>
      </c>
    </row>
    <row r="2977">
      <c r="A2977" s="649">
        <v>5971.0</v>
      </c>
      <c r="B2977" s="649">
        <v>0.0</v>
      </c>
      <c r="C2977" s="649">
        <v>6.37</v>
      </c>
      <c r="D2977" s="649">
        <v>1.734</v>
      </c>
      <c r="E2977" s="649">
        <v>25.12</v>
      </c>
      <c r="F2977" s="649">
        <v>9.31</v>
      </c>
      <c r="G2977" s="649">
        <v>0.347</v>
      </c>
      <c r="H2977" s="649">
        <v>2.01</v>
      </c>
      <c r="I2977" s="649">
        <v>4.031</v>
      </c>
      <c r="J2977" s="649">
        <v>1.341</v>
      </c>
      <c r="K2977" s="649">
        <v>-0.998</v>
      </c>
      <c r="L2977" s="649">
        <v>-1.0</v>
      </c>
      <c r="M2977" s="649">
        <v>-1.0</v>
      </c>
      <c r="N2977" s="649">
        <v>-1.0</v>
      </c>
      <c r="O2977" s="649">
        <v>1.0</v>
      </c>
      <c r="P2977" s="649">
        <v>-1.0</v>
      </c>
      <c r="Q2977" s="649">
        <v>-1.0</v>
      </c>
      <c r="R2977" s="649">
        <v>1.0</v>
      </c>
      <c r="S2977" s="649">
        <v>-1.0</v>
      </c>
      <c r="T2977" s="649">
        <v>1.372</v>
      </c>
      <c r="U2977" s="649">
        <v>1.363</v>
      </c>
      <c r="V2977" s="649">
        <v>1.358</v>
      </c>
    </row>
    <row r="2978">
      <c r="A2978" s="649">
        <v>5972.0</v>
      </c>
      <c r="B2978" s="649">
        <v>0.0</v>
      </c>
      <c r="C2978" s="649">
        <v>6.37</v>
      </c>
      <c r="D2978" s="649">
        <v>1.734</v>
      </c>
      <c r="E2978" s="649">
        <v>25.12</v>
      </c>
      <c r="F2978" s="649">
        <v>9.31</v>
      </c>
      <c r="G2978" s="649">
        <v>1.432</v>
      </c>
      <c r="H2978" s="649">
        <v>2.01</v>
      </c>
      <c r="I2978" s="649">
        <v>4.05</v>
      </c>
      <c r="J2978" s="649">
        <v>5.507</v>
      </c>
      <c r="K2978" s="649">
        <v>-0.998</v>
      </c>
      <c r="L2978" s="649">
        <v>-1.0</v>
      </c>
      <c r="M2978" s="649">
        <v>-1.0</v>
      </c>
      <c r="N2978" s="649">
        <v>-1.0</v>
      </c>
      <c r="O2978" s="649">
        <v>1.0</v>
      </c>
      <c r="P2978" s="649">
        <v>-1.0</v>
      </c>
      <c r="Q2978" s="649">
        <v>-1.0</v>
      </c>
      <c r="R2978" s="649">
        <v>1.0</v>
      </c>
      <c r="S2978" s="649">
        <v>-1.0</v>
      </c>
      <c r="T2978" s="649">
        <v>5.631</v>
      </c>
      <c r="U2978" s="649">
        <v>5.596</v>
      </c>
      <c r="V2978" s="649">
        <v>5.587</v>
      </c>
    </row>
    <row r="2979">
      <c r="A2979" s="649">
        <v>5973.0</v>
      </c>
      <c r="B2979" s="649">
        <v>0.0</v>
      </c>
      <c r="C2979" s="649">
        <v>6.37</v>
      </c>
      <c r="D2979" s="649">
        <v>1.734</v>
      </c>
      <c r="E2979" s="649">
        <v>25.12</v>
      </c>
      <c r="F2979" s="649">
        <v>9.31</v>
      </c>
      <c r="G2979" s="649">
        <v>1.69</v>
      </c>
      <c r="H2979" s="649">
        <v>2.01</v>
      </c>
      <c r="I2979" s="649">
        <v>4.036</v>
      </c>
      <c r="J2979" s="649">
        <v>6.292</v>
      </c>
      <c r="K2979" s="649">
        <v>-0.998</v>
      </c>
      <c r="L2979" s="649">
        <v>-1.0</v>
      </c>
      <c r="M2979" s="649">
        <v>-1.0</v>
      </c>
      <c r="N2979" s="649">
        <v>-1.0</v>
      </c>
      <c r="O2979" s="649">
        <v>1.0</v>
      </c>
      <c r="P2979" s="649">
        <v>-1.0</v>
      </c>
      <c r="Q2979" s="649">
        <v>-1.0</v>
      </c>
      <c r="R2979" s="649">
        <v>1.0</v>
      </c>
      <c r="S2979" s="649">
        <v>-1.0</v>
      </c>
      <c r="T2979" s="649">
        <v>6.434</v>
      </c>
      <c r="U2979" s="649">
        <v>6.398</v>
      </c>
      <c r="V2979" s="649">
        <v>6.434</v>
      </c>
    </row>
    <row r="2980">
      <c r="A2980" s="649">
        <v>5974.0</v>
      </c>
      <c r="B2980" s="649">
        <v>0.0</v>
      </c>
      <c r="C2980" s="649">
        <v>6.37</v>
      </c>
      <c r="D2980" s="649">
        <v>1.734</v>
      </c>
      <c r="E2980" s="649">
        <v>25.12</v>
      </c>
      <c r="F2980" s="649">
        <v>9.31</v>
      </c>
      <c r="G2980" s="649">
        <v>1.797</v>
      </c>
      <c r="H2980" s="649">
        <v>1.01</v>
      </c>
      <c r="I2980" s="649">
        <v>6.939</v>
      </c>
      <c r="J2980" s="649">
        <v>12.177</v>
      </c>
      <c r="K2980" s="649">
        <v>-0.998</v>
      </c>
      <c r="L2980" s="649">
        <v>-1.0</v>
      </c>
      <c r="M2980" s="649">
        <v>-1.0</v>
      </c>
      <c r="N2980" s="649">
        <v>-1.0</v>
      </c>
      <c r="O2980" s="649">
        <v>1.0</v>
      </c>
      <c r="P2980" s="649">
        <v>-1.0</v>
      </c>
      <c r="Q2980" s="649">
        <v>-1.0</v>
      </c>
      <c r="R2980" s="649">
        <v>1.0</v>
      </c>
      <c r="S2980" s="649">
        <v>-1.0</v>
      </c>
      <c r="T2980" s="649">
        <v>12.432</v>
      </c>
      <c r="U2980" s="649">
        <v>12.353</v>
      </c>
      <c r="V2980" s="649">
        <v>12.223</v>
      </c>
    </row>
    <row r="2981">
      <c r="A2981" s="649">
        <v>5975.0</v>
      </c>
      <c r="B2981" s="649">
        <v>0.0</v>
      </c>
      <c r="C2981" s="649">
        <v>6.371</v>
      </c>
      <c r="D2981" s="649">
        <v>1.734</v>
      </c>
      <c r="E2981" s="649">
        <v>25.12</v>
      </c>
      <c r="F2981" s="649">
        <v>9.31</v>
      </c>
      <c r="G2981" s="649">
        <v>1.224</v>
      </c>
      <c r="H2981" s="649">
        <v>1.01</v>
      </c>
      <c r="I2981" s="649">
        <v>6.916</v>
      </c>
      <c r="J2981" s="649">
        <v>7.697</v>
      </c>
      <c r="K2981" s="649">
        <v>-0.998</v>
      </c>
      <c r="L2981" s="649">
        <v>-1.0</v>
      </c>
      <c r="M2981" s="649">
        <v>-1.0</v>
      </c>
      <c r="N2981" s="649">
        <v>-1.0</v>
      </c>
      <c r="O2981" s="649">
        <v>1.0</v>
      </c>
      <c r="P2981" s="649">
        <v>-1.0</v>
      </c>
      <c r="Q2981" s="649">
        <v>-1.0</v>
      </c>
      <c r="R2981" s="649">
        <v>1.0</v>
      </c>
      <c r="S2981" s="649">
        <v>-1.0</v>
      </c>
      <c r="T2981" s="649">
        <v>7.87</v>
      </c>
      <c r="U2981" s="649">
        <v>7.828</v>
      </c>
      <c r="V2981" s="649">
        <v>7.814</v>
      </c>
    </row>
    <row r="2982">
      <c r="A2982" s="649">
        <v>5977.0</v>
      </c>
      <c r="B2982" s="649">
        <v>0.0</v>
      </c>
      <c r="C2982" s="649">
        <v>6.37</v>
      </c>
      <c r="D2982" s="649">
        <v>1.956</v>
      </c>
      <c r="E2982" s="649">
        <v>28.32</v>
      </c>
      <c r="F2982" s="649">
        <v>11.49</v>
      </c>
      <c r="G2982" s="649">
        <v>1.955</v>
      </c>
      <c r="H2982" s="649">
        <v>1.01</v>
      </c>
      <c r="I2982" s="649">
        <v>15.073</v>
      </c>
      <c r="J2982" s="649">
        <v>25.569</v>
      </c>
      <c r="K2982" s="649">
        <v>-0.998</v>
      </c>
      <c r="L2982" s="649">
        <v>-1.0</v>
      </c>
      <c r="M2982" s="649">
        <v>-1.0</v>
      </c>
      <c r="N2982" s="649">
        <v>-1.0</v>
      </c>
      <c r="O2982" s="649">
        <v>1.0</v>
      </c>
      <c r="P2982" s="649">
        <v>-1.0</v>
      </c>
      <c r="Q2982" s="649">
        <v>-1.0</v>
      </c>
      <c r="R2982" s="649">
        <v>1.0</v>
      </c>
      <c r="S2982" s="649">
        <v>1.0</v>
      </c>
      <c r="T2982" s="649">
        <v>26.077</v>
      </c>
      <c r="U2982" s="649">
        <v>25.929</v>
      </c>
      <c r="V2982" s="649">
        <v>25.843</v>
      </c>
    </row>
    <row r="2983">
      <c r="A2983" s="649">
        <v>5978.0</v>
      </c>
      <c r="B2983" s="649">
        <v>0.0</v>
      </c>
      <c r="C2983" s="649">
        <v>6.37</v>
      </c>
      <c r="D2983" s="649">
        <v>1.956</v>
      </c>
      <c r="E2983" s="649">
        <v>28.32</v>
      </c>
      <c r="F2983" s="649">
        <v>11.49</v>
      </c>
      <c r="G2983" s="649">
        <v>2.189</v>
      </c>
      <c r="H2983" s="649">
        <v>1.01</v>
      </c>
      <c r="I2983" s="649">
        <v>15.0</v>
      </c>
      <c r="J2983" s="649">
        <v>22.064</v>
      </c>
      <c r="K2983" s="649">
        <v>-0.998</v>
      </c>
      <c r="L2983" s="649">
        <v>-1.0</v>
      </c>
      <c r="M2983" s="649">
        <v>-1.0</v>
      </c>
      <c r="N2983" s="649">
        <v>-1.0</v>
      </c>
      <c r="O2983" s="649">
        <v>1.0</v>
      </c>
      <c r="P2983" s="649">
        <v>-1.0</v>
      </c>
      <c r="Q2983" s="649">
        <v>-1.0</v>
      </c>
      <c r="R2983" s="649">
        <v>1.0</v>
      </c>
      <c r="S2983" s="649">
        <v>1.0</v>
      </c>
      <c r="T2983" s="649">
        <v>22.613</v>
      </c>
      <c r="U2983" s="649">
        <v>22.486</v>
      </c>
      <c r="V2983" s="649">
        <v>22.817</v>
      </c>
    </row>
    <row r="2984">
      <c r="A2984" s="649">
        <v>5979.0</v>
      </c>
      <c r="B2984" s="649">
        <v>0.0</v>
      </c>
      <c r="C2984" s="649">
        <v>6.37</v>
      </c>
      <c r="D2984" s="649">
        <v>1.956</v>
      </c>
      <c r="E2984" s="649">
        <v>28.32</v>
      </c>
      <c r="F2984" s="649">
        <v>11.49</v>
      </c>
      <c r="G2984" s="649">
        <v>2.34</v>
      </c>
      <c r="H2984" s="649">
        <v>1.01</v>
      </c>
      <c r="I2984" s="649">
        <v>15.308</v>
      </c>
      <c r="J2984" s="649">
        <v>29.245</v>
      </c>
      <c r="K2984" s="649">
        <v>-0.998</v>
      </c>
      <c r="L2984" s="649">
        <v>-1.0</v>
      </c>
      <c r="M2984" s="649">
        <v>-1.0</v>
      </c>
      <c r="N2984" s="649">
        <v>-1.0</v>
      </c>
      <c r="O2984" s="649">
        <v>1.0</v>
      </c>
      <c r="P2984" s="649">
        <v>-1.0</v>
      </c>
      <c r="Q2984" s="649">
        <v>-1.0</v>
      </c>
      <c r="R2984" s="649">
        <v>1.0</v>
      </c>
      <c r="S2984" s="649">
        <v>1.0</v>
      </c>
      <c r="T2984" s="649">
        <v>29.853</v>
      </c>
      <c r="U2984" s="649">
        <v>29.706</v>
      </c>
      <c r="V2984" s="649">
        <v>29.705</v>
      </c>
    </row>
    <row r="2985">
      <c r="A2985" s="649">
        <v>5980.0</v>
      </c>
      <c r="B2985" s="649">
        <v>0.0</v>
      </c>
      <c r="C2985" s="649">
        <v>6.371</v>
      </c>
      <c r="D2985" s="649">
        <v>1.956</v>
      </c>
      <c r="E2985" s="649">
        <v>28.32</v>
      </c>
      <c r="F2985" s="649">
        <v>11.49</v>
      </c>
      <c r="G2985" s="649">
        <v>1.911</v>
      </c>
      <c r="H2985" s="649">
        <v>1.01</v>
      </c>
      <c r="I2985" s="649">
        <v>15.335</v>
      </c>
      <c r="J2985" s="649">
        <v>25.267</v>
      </c>
      <c r="K2985" s="649">
        <v>-0.998</v>
      </c>
      <c r="L2985" s="649">
        <v>-1.0</v>
      </c>
      <c r="M2985" s="649">
        <v>-1.0</v>
      </c>
      <c r="N2985" s="649">
        <v>-1.0</v>
      </c>
      <c r="O2985" s="649">
        <v>1.0</v>
      </c>
      <c r="P2985" s="649">
        <v>-1.0</v>
      </c>
      <c r="Q2985" s="649">
        <v>-1.0</v>
      </c>
      <c r="R2985" s="649">
        <v>1.0</v>
      </c>
      <c r="S2985" s="649">
        <v>1.0</v>
      </c>
      <c r="T2985" s="649">
        <v>25.765</v>
      </c>
      <c r="U2985" s="649">
        <v>25.631</v>
      </c>
      <c r="V2985" s="649">
        <v>25.547</v>
      </c>
    </row>
    <row r="2986">
      <c r="A2986" s="649">
        <v>5981.0</v>
      </c>
      <c r="B2986" s="649">
        <v>0.0</v>
      </c>
      <c r="C2986" s="649">
        <v>6.37</v>
      </c>
      <c r="D2986" s="649">
        <v>1.956</v>
      </c>
      <c r="E2986" s="649">
        <v>28.32</v>
      </c>
      <c r="F2986" s="649">
        <v>11.49</v>
      </c>
      <c r="G2986" s="649">
        <v>1.925</v>
      </c>
      <c r="H2986" s="649">
        <v>26.98</v>
      </c>
      <c r="I2986" s="649">
        <v>8.076</v>
      </c>
      <c r="J2986" s="649">
        <v>15.318</v>
      </c>
      <c r="K2986" s="649">
        <v>-0.998</v>
      </c>
      <c r="L2986" s="649">
        <v>-1.0</v>
      </c>
      <c r="M2986" s="649">
        <v>-1.0</v>
      </c>
      <c r="N2986" s="649">
        <v>-1.0</v>
      </c>
      <c r="O2986" s="649">
        <v>1.0</v>
      </c>
      <c r="P2986" s="649">
        <v>-1.0</v>
      </c>
      <c r="Q2986" s="649">
        <v>-1.0</v>
      </c>
      <c r="R2986" s="649">
        <v>1.0</v>
      </c>
      <c r="S2986" s="649">
        <v>1.0</v>
      </c>
      <c r="T2986" s="649">
        <v>15.613</v>
      </c>
      <c r="U2986" s="649">
        <v>15.541</v>
      </c>
      <c r="V2986" s="649">
        <v>15.348</v>
      </c>
    </row>
    <row r="2987">
      <c r="A2987" s="649">
        <v>5982.0</v>
      </c>
      <c r="B2987" s="649">
        <v>0.0</v>
      </c>
      <c r="C2987" s="649">
        <v>6.37</v>
      </c>
      <c r="D2987" s="649">
        <v>1.956</v>
      </c>
      <c r="E2987" s="649">
        <v>28.32</v>
      </c>
      <c r="F2987" s="649">
        <v>11.49</v>
      </c>
      <c r="G2987" s="649">
        <v>1.84</v>
      </c>
      <c r="H2987" s="649">
        <v>2.01</v>
      </c>
      <c r="I2987" s="649">
        <v>8.032</v>
      </c>
      <c r="J2987" s="649">
        <v>13.525</v>
      </c>
      <c r="K2987" s="649">
        <v>-0.998</v>
      </c>
      <c r="L2987" s="649">
        <v>-1.0</v>
      </c>
      <c r="M2987" s="649">
        <v>-1.0</v>
      </c>
      <c r="N2987" s="649">
        <v>-1.0</v>
      </c>
      <c r="O2987" s="649">
        <v>1.0</v>
      </c>
      <c r="P2987" s="649">
        <v>-1.0</v>
      </c>
      <c r="Q2987" s="649">
        <v>-1.0</v>
      </c>
      <c r="R2987" s="649">
        <v>1.0</v>
      </c>
      <c r="S2987" s="649">
        <v>1.0</v>
      </c>
      <c r="T2987" s="649">
        <v>13.832</v>
      </c>
      <c r="U2987" s="649">
        <v>13.767</v>
      </c>
      <c r="V2987" s="649">
        <v>13.687</v>
      </c>
    </row>
    <row r="2988">
      <c r="A2988" s="649">
        <v>5983.0</v>
      </c>
      <c r="B2988" s="649">
        <v>0.0</v>
      </c>
      <c r="C2988" s="649">
        <v>6.37</v>
      </c>
      <c r="D2988" s="649">
        <v>1.956</v>
      </c>
      <c r="E2988" s="649">
        <v>28.32</v>
      </c>
      <c r="F2988" s="649">
        <v>11.49</v>
      </c>
      <c r="G2988" s="649">
        <v>2.162</v>
      </c>
      <c r="H2988" s="649">
        <v>2.01</v>
      </c>
      <c r="I2988" s="649">
        <v>7.937</v>
      </c>
      <c r="J2988" s="649">
        <v>16.45</v>
      </c>
      <c r="K2988" s="649">
        <v>-0.998</v>
      </c>
      <c r="L2988" s="649">
        <v>-1.0</v>
      </c>
      <c r="M2988" s="649">
        <v>-1.0</v>
      </c>
      <c r="N2988" s="649">
        <v>-1.0</v>
      </c>
      <c r="O2988" s="649">
        <v>1.0</v>
      </c>
      <c r="P2988" s="649">
        <v>-1.0</v>
      </c>
      <c r="Q2988" s="649">
        <v>-1.0</v>
      </c>
      <c r="R2988" s="649">
        <v>1.0</v>
      </c>
      <c r="S2988" s="649">
        <v>1.0</v>
      </c>
      <c r="T2988" s="649">
        <v>16.794</v>
      </c>
      <c r="U2988" s="649">
        <v>16.717</v>
      </c>
      <c r="V2988" s="649">
        <v>16.544</v>
      </c>
    </row>
    <row r="2989">
      <c r="A2989" s="649">
        <v>5984.0</v>
      </c>
      <c r="B2989" s="649">
        <v>0.0</v>
      </c>
      <c r="C2989" s="649">
        <v>6.37</v>
      </c>
      <c r="D2989" s="649">
        <v>1.956</v>
      </c>
      <c r="E2989" s="649">
        <v>28.32</v>
      </c>
      <c r="F2989" s="649">
        <v>11.49</v>
      </c>
      <c r="G2989" s="649">
        <v>1.884</v>
      </c>
      <c r="H2989" s="649">
        <v>2.01</v>
      </c>
      <c r="I2989" s="649">
        <v>7.746</v>
      </c>
      <c r="J2989" s="649">
        <v>12.893</v>
      </c>
      <c r="K2989" s="649">
        <v>-0.998</v>
      </c>
      <c r="L2989" s="649">
        <v>-1.0</v>
      </c>
      <c r="M2989" s="649">
        <v>-1.0</v>
      </c>
      <c r="N2989" s="649">
        <v>-1.0</v>
      </c>
      <c r="O2989" s="649">
        <v>1.0</v>
      </c>
      <c r="P2989" s="649">
        <v>-1.0</v>
      </c>
      <c r="Q2989" s="649">
        <v>-1.0</v>
      </c>
      <c r="R2989" s="649">
        <v>1.0</v>
      </c>
      <c r="S2989" s="649">
        <v>1.0</v>
      </c>
      <c r="T2989" s="649">
        <v>13.208</v>
      </c>
      <c r="U2989" s="649">
        <v>13.152</v>
      </c>
      <c r="V2989" s="649">
        <v>13.124</v>
      </c>
    </row>
    <row r="2990">
      <c r="A2990" s="649">
        <v>5985.0</v>
      </c>
      <c r="B2990" s="649">
        <v>0.0</v>
      </c>
      <c r="C2990" s="649">
        <v>6.37</v>
      </c>
      <c r="D2990" s="649">
        <v>1.956</v>
      </c>
      <c r="E2990" s="649">
        <v>28.32</v>
      </c>
      <c r="F2990" s="649">
        <v>11.49</v>
      </c>
      <c r="G2990" s="649">
        <v>1.885</v>
      </c>
      <c r="H2990" s="649">
        <v>2.01</v>
      </c>
      <c r="I2990" s="649">
        <v>7.97</v>
      </c>
      <c r="J2990" s="649">
        <v>14.33</v>
      </c>
      <c r="K2990" s="649">
        <v>-0.998</v>
      </c>
      <c r="L2990" s="649">
        <v>-1.0</v>
      </c>
      <c r="M2990" s="649">
        <v>-1.0</v>
      </c>
      <c r="N2990" s="649">
        <v>-1.0</v>
      </c>
      <c r="O2990" s="649">
        <v>1.0</v>
      </c>
      <c r="P2990" s="649">
        <v>-1.0</v>
      </c>
      <c r="Q2990" s="649">
        <v>-1.0</v>
      </c>
      <c r="R2990" s="649">
        <v>1.0</v>
      </c>
      <c r="S2990" s="649">
        <v>1.0</v>
      </c>
      <c r="T2990" s="649">
        <v>14.63</v>
      </c>
      <c r="U2990" s="649">
        <v>14.568</v>
      </c>
      <c r="V2990" s="649">
        <v>14.422</v>
      </c>
    </row>
    <row r="2991">
      <c r="A2991" s="649">
        <v>5986.0</v>
      </c>
      <c r="B2991" s="649">
        <v>0.0</v>
      </c>
      <c r="C2991" s="649">
        <v>6.37</v>
      </c>
      <c r="D2991" s="649">
        <v>1.956</v>
      </c>
      <c r="E2991" s="649">
        <v>28.32</v>
      </c>
      <c r="F2991" s="649">
        <v>11.49</v>
      </c>
      <c r="G2991" s="649">
        <v>2.001</v>
      </c>
      <c r="H2991" s="649">
        <v>2.01</v>
      </c>
      <c r="I2991" s="649">
        <v>7.787</v>
      </c>
      <c r="J2991" s="649">
        <v>14.287</v>
      </c>
      <c r="K2991" s="649">
        <v>-0.998</v>
      </c>
      <c r="L2991" s="649">
        <v>-1.0</v>
      </c>
      <c r="M2991" s="649">
        <v>-1.0</v>
      </c>
      <c r="N2991" s="649">
        <v>-1.0</v>
      </c>
      <c r="O2991" s="649">
        <v>1.0</v>
      </c>
      <c r="P2991" s="649">
        <v>-1.0</v>
      </c>
      <c r="Q2991" s="649">
        <v>-1.0</v>
      </c>
      <c r="R2991" s="649">
        <v>1.0</v>
      </c>
      <c r="S2991" s="649">
        <v>1.0</v>
      </c>
      <c r="T2991" s="649">
        <v>14.635</v>
      </c>
      <c r="U2991" s="649">
        <v>14.547</v>
      </c>
      <c r="V2991" s="649">
        <v>14.466</v>
      </c>
    </row>
    <row r="2992">
      <c r="A2992" s="649">
        <v>5987.0</v>
      </c>
      <c r="B2992" s="649">
        <v>0.0</v>
      </c>
      <c r="C2992" s="649">
        <v>6.37</v>
      </c>
      <c r="D2992" s="649">
        <v>1.956</v>
      </c>
      <c r="E2992" s="649">
        <v>28.32</v>
      </c>
      <c r="F2992" s="649">
        <v>11.49</v>
      </c>
      <c r="G2992" s="649">
        <v>2.055</v>
      </c>
      <c r="H2992" s="649">
        <v>2.01</v>
      </c>
      <c r="I2992" s="649">
        <v>7.922</v>
      </c>
      <c r="J2992" s="649">
        <v>15.3</v>
      </c>
      <c r="K2992" s="649">
        <v>-0.998</v>
      </c>
      <c r="L2992" s="649">
        <v>-1.0</v>
      </c>
      <c r="M2992" s="649">
        <v>-1.0</v>
      </c>
      <c r="N2992" s="649">
        <v>-1.0</v>
      </c>
      <c r="O2992" s="649">
        <v>1.0</v>
      </c>
      <c r="P2992" s="649">
        <v>-1.0</v>
      </c>
      <c r="Q2992" s="649">
        <v>-1.0</v>
      </c>
      <c r="R2992" s="649">
        <v>1.0</v>
      </c>
      <c r="S2992" s="649">
        <v>1.0</v>
      </c>
      <c r="T2992" s="649">
        <v>15.65</v>
      </c>
      <c r="U2992" s="649">
        <v>15.577</v>
      </c>
      <c r="V2992" s="649">
        <v>15.434</v>
      </c>
    </row>
    <row r="2993">
      <c r="A2993" s="649">
        <v>5988.0</v>
      </c>
      <c r="B2993" s="649">
        <v>0.0</v>
      </c>
      <c r="C2993" s="649">
        <v>6.37</v>
      </c>
      <c r="D2993" s="649">
        <v>1.956</v>
      </c>
      <c r="E2993" s="649">
        <v>28.32</v>
      </c>
      <c r="F2993" s="649">
        <v>11.49</v>
      </c>
      <c r="G2993" s="649">
        <v>1.825</v>
      </c>
      <c r="H2993" s="649">
        <v>2.01</v>
      </c>
      <c r="I2993" s="649">
        <v>7.88</v>
      </c>
      <c r="J2993" s="649">
        <v>13.164</v>
      </c>
      <c r="K2993" s="649">
        <v>-0.998</v>
      </c>
      <c r="L2993" s="649">
        <v>-1.0</v>
      </c>
      <c r="M2993" s="649">
        <v>-1.0</v>
      </c>
      <c r="N2993" s="649">
        <v>-1.0</v>
      </c>
      <c r="O2993" s="649">
        <v>1.0</v>
      </c>
      <c r="P2993" s="649">
        <v>-1.0</v>
      </c>
      <c r="Q2993" s="649">
        <v>-1.0</v>
      </c>
      <c r="R2993" s="649">
        <v>1.0</v>
      </c>
      <c r="S2993" s="649">
        <v>1.0</v>
      </c>
      <c r="T2993" s="649">
        <v>13.481</v>
      </c>
      <c r="U2993" s="649">
        <v>13.423</v>
      </c>
      <c r="V2993" s="649">
        <v>13.322</v>
      </c>
    </row>
    <row r="2994">
      <c r="A2994" s="649">
        <v>5989.0</v>
      </c>
      <c r="B2994" s="649">
        <v>0.0</v>
      </c>
      <c r="C2994" s="649">
        <v>6.37</v>
      </c>
      <c r="D2994" s="649">
        <v>1.956</v>
      </c>
      <c r="E2994" s="649">
        <v>28.32</v>
      </c>
      <c r="F2994" s="649">
        <v>11.49</v>
      </c>
      <c r="G2994" s="649">
        <v>1.827</v>
      </c>
      <c r="H2994" s="649">
        <v>2.01</v>
      </c>
      <c r="I2994" s="649">
        <v>7.953</v>
      </c>
      <c r="J2994" s="649">
        <v>13.556</v>
      </c>
      <c r="K2994" s="649">
        <v>-0.998</v>
      </c>
      <c r="L2994" s="649">
        <v>-1.0</v>
      </c>
      <c r="M2994" s="649">
        <v>-1.0</v>
      </c>
      <c r="N2994" s="649">
        <v>-1.0</v>
      </c>
      <c r="O2994" s="649">
        <v>1.0</v>
      </c>
      <c r="P2994" s="649">
        <v>-1.0</v>
      </c>
      <c r="Q2994" s="649">
        <v>-1.0</v>
      </c>
      <c r="R2994" s="649">
        <v>1.0</v>
      </c>
      <c r="S2994" s="649">
        <v>1.0</v>
      </c>
      <c r="T2994" s="649">
        <v>13.832</v>
      </c>
      <c r="U2994" s="649">
        <v>13.782</v>
      </c>
      <c r="V2994" s="649">
        <v>13.684</v>
      </c>
    </row>
    <row r="2995">
      <c r="A2995" s="649">
        <v>5990.0</v>
      </c>
      <c r="B2995" s="649">
        <v>0.0</v>
      </c>
      <c r="C2995" s="649">
        <v>6.37</v>
      </c>
      <c r="D2995" s="649">
        <v>1.956</v>
      </c>
      <c r="E2995" s="649">
        <v>28.32</v>
      </c>
      <c r="F2995" s="649">
        <v>11.49</v>
      </c>
      <c r="G2995" s="649">
        <v>1.992</v>
      </c>
      <c r="H2995" s="649">
        <v>1.01</v>
      </c>
      <c r="I2995" s="649">
        <v>15.51</v>
      </c>
      <c r="J2995" s="649">
        <v>28.242</v>
      </c>
      <c r="K2995" s="649">
        <v>-0.998</v>
      </c>
      <c r="L2995" s="649">
        <v>-1.0</v>
      </c>
      <c r="M2995" s="649">
        <v>-1.0</v>
      </c>
      <c r="N2995" s="649">
        <v>-1.0</v>
      </c>
      <c r="O2995" s="649">
        <v>1.0</v>
      </c>
      <c r="P2995" s="649">
        <v>-1.0</v>
      </c>
      <c r="Q2995" s="649">
        <v>-1.0</v>
      </c>
      <c r="R2995" s="649">
        <v>1.0</v>
      </c>
      <c r="S2995" s="649">
        <v>-1.0</v>
      </c>
      <c r="T2995" s="649">
        <v>28.806</v>
      </c>
      <c r="U2995" s="649">
        <v>28.646</v>
      </c>
      <c r="V2995" s="649">
        <v>28.42</v>
      </c>
    </row>
    <row r="2996">
      <c r="A2996" s="649">
        <v>5991.0</v>
      </c>
      <c r="B2996" s="649">
        <v>0.0</v>
      </c>
      <c r="C2996" s="649">
        <v>6.37</v>
      </c>
      <c r="D2996" s="649">
        <v>1.956</v>
      </c>
      <c r="E2996" s="649">
        <v>28.32</v>
      </c>
      <c r="F2996" s="649">
        <v>11.49</v>
      </c>
      <c r="G2996" s="649">
        <v>1.298</v>
      </c>
      <c r="H2996" s="649">
        <v>1.01</v>
      </c>
      <c r="I2996" s="649">
        <v>15.788</v>
      </c>
      <c r="J2996" s="649">
        <v>14.292</v>
      </c>
      <c r="K2996" s="649">
        <v>-0.998</v>
      </c>
      <c r="L2996" s="649">
        <v>-1.0</v>
      </c>
      <c r="M2996" s="649">
        <v>-1.0</v>
      </c>
      <c r="N2996" s="649">
        <v>-1.0</v>
      </c>
      <c r="O2996" s="649">
        <v>1.0</v>
      </c>
      <c r="P2996" s="649">
        <v>-1.0</v>
      </c>
      <c r="Q2996" s="649">
        <v>-1.0</v>
      </c>
      <c r="R2996" s="649">
        <v>1.0</v>
      </c>
      <c r="S2996" s="649">
        <v>-1.0</v>
      </c>
      <c r="T2996" s="649">
        <v>14.68</v>
      </c>
      <c r="U2996" s="649">
        <v>14.6</v>
      </c>
      <c r="V2996" s="649">
        <v>14.693</v>
      </c>
    </row>
    <row r="2997">
      <c r="A2997" s="649">
        <v>5992.0</v>
      </c>
      <c r="B2997" s="649">
        <v>0.0</v>
      </c>
      <c r="C2997" s="649">
        <v>6.37</v>
      </c>
      <c r="D2997" s="649">
        <v>1.956</v>
      </c>
      <c r="E2997" s="649">
        <v>28.32</v>
      </c>
      <c r="F2997" s="649">
        <v>11.49</v>
      </c>
      <c r="G2997" s="649">
        <v>2.921</v>
      </c>
      <c r="H2997" s="649">
        <v>1.01</v>
      </c>
      <c r="I2997" s="649">
        <v>15.021</v>
      </c>
      <c r="J2997" s="649">
        <v>37.903</v>
      </c>
      <c r="K2997" s="649">
        <v>-0.998</v>
      </c>
      <c r="L2997" s="649">
        <v>-1.0</v>
      </c>
      <c r="M2997" s="649">
        <v>-1.0</v>
      </c>
      <c r="N2997" s="649">
        <v>-1.0</v>
      </c>
      <c r="O2997" s="649">
        <v>1.0</v>
      </c>
      <c r="P2997" s="649">
        <v>-1.0</v>
      </c>
      <c r="Q2997" s="649">
        <v>-1.0</v>
      </c>
      <c r="R2997" s="649">
        <v>1.0</v>
      </c>
      <c r="S2997" s="649">
        <v>-1.0</v>
      </c>
      <c r="T2997" s="649">
        <v>38.639</v>
      </c>
      <c r="U2997" s="649">
        <v>38.469</v>
      </c>
      <c r="V2997" s="649">
        <v>38.323</v>
      </c>
    </row>
    <row r="2998">
      <c r="A2998" s="649">
        <v>5993.0</v>
      </c>
      <c r="B2998" s="649">
        <v>0.0</v>
      </c>
      <c r="C2998" s="649">
        <v>6.371</v>
      </c>
      <c r="D2998" s="649">
        <v>1.956</v>
      </c>
      <c r="E2998" s="649">
        <v>28.32</v>
      </c>
      <c r="F2998" s="649">
        <v>11.49</v>
      </c>
      <c r="G2998" s="649">
        <v>1.815</v>
      </c>
      <c r="H2998" s="649">
        <v>1.01</v>
      </c>
      <c r="I2998" s="649">
        <v>15.828</v>
      </c>
      <c r="J2998" s="649">
        <v>27.523</v>
      </c>
      <c r="K2998" s="649">
        <v>-0.998</v>
      </c>
      <c r="L2998" s="649">
        <v>-1.0</v>
      </c>
      <c r="M2998" s="649">
        <v>-1.0</v>
      </c>
      <c r="N2998" s="649">
        <v>-1.0</v>
      </c>
      <c r="O2998" s="649">
        <v>1.0</v>
      </c>
      <c r="P2998" s="649">
        <v>-1.0</v>
      </c>
      <c r="Q2998" s="649">
        <v>-1.0</v>
      </c>
      <c r="R2998" s="649">
        <v>1.0</v>
      </c>
      <c r="S2998" s="649">
        <v>-1.0</v>
      </c>
      <c r="T2998" s="649">
        <v>27.988</v>
      </c>
      <c r="U2998" s="649">
        <v>27.882</v>
      </c>
      <c r="V2998" s="649">
        <v>27.604</v>
      </c>
    </row>
    <row r="2999">
      <c r="A2999" s="649">
        <v>5994.0</v>
      </c>
      <c r="B2999" s="649">
        <v>0.0</v>
      </c>
      <c r="C2999" s="649">
        <v>6.37</v>
      </c>
      <c r="D2999" s="649">
        <v>1.956</v>
      </c>
      <c r="E2999" s="649">
        <v>28.32</v>
      </c>
      <c r="F2999" s="649">
        <v>11.49</v>
      </c>
      <c r="G2999" s="649">
        <v>2.485</v>
      </c>
      <c r="H2999" s="649">
        <v>1.01</v>
      </c>
      <c r="I2999" s="649">
        <v>15.775</v>
      </c>
      <c r="J2999" s="649">
        <v>36.759</v>
      </c>
      <c r="K2999" s="649">
        <v>-0.998</v>
      </c>
      <c r="L2999" s="649">
        <v>-1.0</v>
      </c>
      <c r="M2999" s="649">
        <v>-1.0</v>
      </c>
      <c r="N2999" s="649">
        <v>-1.0</v>
      </c>
      <c r="O2999" s="649">
        <v>1.0</v>
      </c>
      <c r="P2999" s="649">
        <v>-1.0</v>
      </c>
      <c r="Q2999" s="649">
        <v>-1.0</v>
      </c>
      <c r="R2999" s="649">
        <v>1.0</v>
      </c>
      <c r="S2999" s="649">
        <v>-1.0</v>
      </c>
      <c r="T2999" s="649">
        <v>37.378</v>
      </c>
      <c r="U2999" s="649">
        <v>37.254</v>
      </c>
      <c r="V2999" s="649">
        <v>36.921</v>
      </c>
    </row>
    <row r="3000">
      <c r="A3000" s="649">
        <v>5995.0</v>
      </c>
      <c r="B3000" s="649">
        <v>0.0</v>
      </c>
      <c r="C3000" s="649">
        <v>6.37</v>
      </c>
      <c r="D3000" s="649">
        <v>1.956</v>
      </c>
      <c r="E3000" s="649">
        <v>28.32</v>
      </c>
      <c r="F3000" s="649">
        <v>11.49</v>
      </c>
      <c r="G3000" s="649">
        <v>1.881</v>
      </c>
      <c r="H3000" s="649">
        <v>1.01</v>
      </c>
      <c r="I3000" s="649">
        <v>15.848</v>
      </c>
      <c r="J3000" s="649">
        <v>27.108</v>
      </c>
      <c r="K3000" s="649">
        <v>-0.998</v>
      </c>
      <c r="L3000" s="649">
        <v>-1.0</v>
      </c>
      <c r="M3000" s="649">
        <v>-1.0</v>
      </c>
      <c r="N3000" s="649">
        <v>-1.0</v>
      </c>
      <c r="O3000" s="649">
        <v>1.0</v>
      </c>
      <c r="P3000" s="649">
        <v>-1.0</v>
      </c>
      <c r="Q3000" s="649">
        <v>-1.0</v>
      </c>
      <c r="R3000" s="649">
        <v>1.0</v>
      </c>
      <c r="S3000" s="649">
        <v>-1.0</v>
      </c>
      <c r="T3000" s="649">
        <v>27.622</v>
      </c>
      <c r="U3000" s="649">
        <v>27.493</v>
      </c>
      <c r="V3000" s="649">
        <v>27.288</v>
      </c>
    </row>
    <row r="3001">
      <c r="A3001" s="649">
        <v>5996.0</v>
      </c>
      <c r="B3001" s="649">
        <v>0.0</v>
      </c>
      <c r="C3001" s="649">
        <v>6.37</v>
      </c>
      <c r="D3001" s="649">
        <v>1.956</v>
      </c>
      <c r="E3001" s="649">
        <v>28.32</v>
      </c>
      <c r="F3001" s="649">
        <v>11.49</v>
      </c>
      <c r="G3001" s="649">
        <v>1.863</v>
      </c>
      <c r="H3001" s="649">
        <v>1.01</v>
      </c>
      <c r="I3001" s="649">
        <v>15.582</v>
      </c>
      <c r="J3001" s="649">
        <v>27.687</v>
      </c>
      <c r="K3001" s="649">
        <v>-0.998</v>
      </c>
      <c r="L3001" s="649">
        <v>-1.0</v>
      </c>
      <c r="M3001" s="649">
        <v>-1.0</v>
      </c>
      <c r="N3001" s="649">
        <v>-1.0</v>
      </c>
      <c r="O3001" s="649">
        <v>1.0</v>
      </c>
      <c r="P3001" s="649">
        <v>-1.0</v>
      </c>
      <c r="Q3001" s="649">
        <v>-1.0</v>
      </c>
      <c r="R3001" s="649">
        <v>1.0</v>
      </c>
      <c r="S3001" s="649">
        <v>-1.0</v>
      </c>
      <c r="T3001" s="649">
        <v>28.139</v>
      </c>
      <c r="U3001" s="649">
        <v>28.046</v>
      </c>
      <c r="V3001" s="649">
        <v>27.777</v>
      </c>
    </row>
    <row r="3002">
      <c r="A3002" s="649">
        <v>5997.0</v>
      </c>
      <c r="B3002" s="649">
        <v>0.0</v>
      </c>
      <c r="C3002" s="649">
        <v>6.37</v>
      </c>
      <c r="D3002" s="649">
        <v>1.956</v>
      </c>
      <c r="E3002" s="649">
        <v>28.32</v>
      </c>
      <c r="F3002" s="649">
        <v>11.49</v>
      </c>
      <c r="G3002" s="649">
        <v>1.962</v>
      </c>
      <c r="H3002" s="649">
        <v>1.01</v>
      </c>
      <c r="I3002" s="649">
        <v>15.608</v>
      </c>
      <c r="J3002" s="649">
        <v>26.901</v>
      </c>
      <c r="K3002" s="649">
        <v>-0.998</v>
      </c>
      <c r="L3002" s="649">
        <v>-1.0</v>
      </c>
      <c r="M3002" s="649">
        <v>-1.0</v>
      </c>
      <c r="N3002" s="649">
        <v>-1.0</v>
      </c>
      <c r="O3002" s="649">
        <v>1.0</v>
      </c>
      <c r="P3002" s="649">
        <v>-1.0</v>
      </c>
      <c r="Q3002" s="649">
        <v>-1.0</v>
      </c>
      <c r="R3002" s="649">
        <v>1.0</v>
      </c>
      <c r="S3002" s="649">
        <v>-1.0</v>
      </c>
      <c r="T3002" s="649">
        <v>27.385</v>
      </c>
      <c r="U3002" s="649">
        <v>27.294</v>
      </c>
      <c r="V3002" s="649">
        <v>27.153</v>
      </c>
    </row>
    <row r="3003">
      <c r="A3003" s="649">
        <v>5998.0</v>
      </c>
      <c r="B3003" s="649">
        <v>0.0</v>
      </c>
      <c r="C3003" s="649">
        <v>6.37</v>
      </c>
      <c r="D3003" s="649">
        <v>1.956</v>
      </c>
      <c r="E3003" s="649">
        <v>28.32</v>
      </c>
      <c r="F3003" s="649">
        <v>11.49</v>
      </c>
      <c r="G3003" s="649">
        <v>1.238</v>
      </c>
      <c r="H3003" s="649">
        <v>1.01</v>
      </c>
      <c r="I3003" s="649">
        <v>11.885</v>
      </c>
      <c r="J3003" s="649">
        <v>14.308</v>
      </c>
      <c r="K3003" s="649">
        <v>-0.998</v>
      </c>
      <c r="L3003" s="649">
        <v>-1.0</v>
      </c>
      <c r="M3003" s="649">
        <v>-1.0</v>
      </c>
      <c r="N3003" s="649">
        <v>-1.0</v>
      </c>
      <c r="O3003" s="649">
        <v>1.0</v>
      </c>
      <c r="P3003" s="649">
        <v>-1.0</v>
      </c>
      <c r="Q3003" s="649">
        <v>-1.0</v>
      </c>
      <c r="R3003" s="649">
        <v>1.0</v>
      </c>
      <c r="S3003" s="649">
        <v>-1.0</v>
      </c>
      <c r="T3003" s="649">
        <v>14.576</v>
      </c>
      <c r="U3003" s="649">
        <v>14.502</v>
      </c>
      <c r="V3003" s="649">
        <v>14.344</v>
      </c>
    </row>
    <row r="3004">
      <c r="A3004" s="649">
        <v>5999.0</v>
      </c>
      <c r="B3004" s="649">
        <v>0.0</v>
      </c>
      <c r="C3004" s="649">
        <v>6.37</v>
      </c>
      <c r="D3004" s="649">
        <v>1.956</v>
      </c>
      <c r="E3004" s="649">
        <v>28.32</v>
      </c>
      <c r="F3004" s="649">
        <v>11.49</v>
      </c>
      <c r="G3004" s="649">
        <v>1.794</v>
      </c>
      <c r="H3004" s="649">
        <v>1.01</v>
      </c>
      <c r="I3004" s="649">
        <v>7.972</v>
      </c>
      <c r="J3004" s="649">
        <v>13.082</v>
      </c>
      <c r="K3004" s="649">
        <v>-0.998</v>
      </c>
      <c r="L3004" s="649">
        <v>-1.0</v>
      </c>
      <c r="M3004" s="649">
        <v>-1.0</v>
      </c>
      <c r="N3004" s="649">
        <v>-1.0</v>
      </c>
      <c r="O3004" s="649">
        <v>1.0</v>
      </c>
      <c r="P3004" s="649">
        <v>-1.0</v>
      </c>
      <c r="Q3004" s="649">
        <v>-1.0</v>
      </c>
      <c r="R3004" s="649">
        <v>1.0</v>
      </c>
      <c r="S3004" s="649">
        <v>-1.0</v>
      </c>
      <c r="T3004" s="649">
        <v>13.355</v>
      </c>
      <c r="U3004" s="649">
        <v>13.304</v>
      </c>
      <c r="V3004" s="649">
        <v>13.242</v>
      </c>
    </row>
    <row r="3005">
      <c r="A3005" s="649">
        <v>6000.0</v>
      </c>
      <c r="B3005" s="649">
        <v>0.0</v>
      </c>
      <c r="C3005" s="649">
        <v>6.37</v>
      </c>
      <c r="D3005" s="649">
        <v>1.956</v>
      </c>
      <c r="E3005" s="649">
        <v>28.32</v>
      </c>
      <c r="F3005" s="649">
        <v>11.49</v>
      </c>
      <c r="G3005" s="649">
        <v>0.838</v>
      </c>
      <c r="H3005" s="649">
        <v>1.01</v>
      </c>
      <c r="I3005" s="649">
        <v>16.155</v>
      </c>
      <c r="J3005" s="649">
        <v>13.538</v>
      </c>
      <c r="K3005" s="649">
        <v>-0.998</v>
      </c>
      <c r="L3005" s="649">
        <v>-1.0</v>
      </c>
      <c r="M3005" s="649">
        <v>-1.0</v>
      </c>
      <c r="N3005" s="649">
        <v>-1.0</v>
      </c>
      <c r="O3005" s="649">
        <v>3.0</v>
      </c>
      <c r="P3005" s="649">
        <v>-1.0</v>
      </c>
      <c r="Q3005" s="649">
        <v>-1.0</v>
      </c>
      <c r="R3005" s="649">
        <v>1.0</v>
      </c>
      <c r="S3005" s="649">
        <v>-1.0</v>
      </c>
      <c r="T3005" s="649">
        <v>13.746</v>
      </c>
      <c r="U3005" s="649">
        <v>13.703</v>
      </c>
      <c r="V3005" s="649">
        <v>13.538</v>
      </c>
    </row>
    <row r="3006">
      <c r="A3006" s="649">
        <v>6003.0</v>
      </c>
      <c r="B3006" s="649">
        <v>0.0</v>
      </c>
      <c r="C3006" s="649">
        <v>6.37</v>
      </c>
      <c r="D3006" s="649">
        <v>1.956</v>
      </c>
      <c r="E3006" s="649">
        <v>28.32</v>
      </c>
      <c r="F3006" s="649">
        <v>11.49</v>
      </c>
      <c r="G3006" s="649">
        <v>0.896</v>
      </c>
      <c r="H3006" s="649">
        <v>1.01</v>
      </c>
      <c r="I3006" s="649">
        <v>16.18</v>
      </c>
      <c r="J3006" s="649">
        <v>14.49</v>
      </c>
      <c r="K3006" s="649">
        <v>-0.998</v>
      </c>
      <c r="L3006" s="649">
        <v>-1.0</v>
      </c>
      <c r="M3006" s="649">
        <v>-1.0</v>
      </c>
      <c r="N3006" s="649">
        <v>9.0</v>
      </c>
      <c r="O3006" s="649">
        <v>-1.0</v>
      </c>
      <c r="P3006" s="649">
        <v>-1.0</v>
      </c>
      <c r="Q3006" s="649">
        <v>-1.0</v>
      </c>
      <c r="R3006" s="649">
        <v>1.0</v>
      </c>
      <c r="S3006" s="649">
        <v>-1.0</v>
      </c>
      <c r="T3006" s="649">
        <v>14.711</v>
      </c>
      <c r="U3006" s="649">
        <v>14.667</v>
      </c>
      <c r="V3006" s="649">
        <v>14.491</v>
      </c>
    </row>
    <row r="3007">
      <c r="A3007" s="649">
        <v>6004.0</v>
      </c>
      <c r="B3007" s="649">
        <v>0.0</v>
      </c>
      <c r="C3007" s="649">
        <v>6.37</v>
      </c>
      <c r="D3007" s="649">
        <v>1.956</v>
      </c>
      <c r="E3007" s="649">
        <v>28.32</v>
      </c>
      <c r="F3007" s="649">
        <v>11.49</v>
      </c>
      <c r="G3007" s="649">
        <v>1.771</v>
      </c>
      <c r="H3007" s="649">
        <v>26.98</v>
      </c>
      <c r="I3007" s="649">
        <v>7.93</v>
      </c>
      <c r="J3007" s="649">
        <v>12.582</v>
      </c>
      <c r="K3007" s="649">
        <v>-0.998</v>
      </c>
      <c r="L3007" s="649">
        <v>-1.0</v>
      </c>
      <c r="M3007" s="649">
        <v>-1.0</v>
      </c>
      <c r="N3007" s="649">
        <v>-1.0</v>
      </c>
      <c r="O3007" s="649">
        <v>1.0</v>
      </c>
      <c r="P3007" s="649">
        <v>-1.0</v>
      </c>
      <c r="Q3007" s="649">
        <v>-1.0</v>
      </c>
      <c r="R3007" s="649">
        <v>1.0</v>
      </c>
      <c r="S3007" s="649">
        <v>-1.0</v>
      </c>
      <c r="T3007" s="649">
        <v>12.862</v>
      </c>
      <c r="U3007" s="649">
        <v>12.804</v>
      </c>
      <c r="V3007" s="649">
        <v>12.775</v>
      </c>
    </row>
    <row r="3008">
      <c r="A3008" s="649">
        <v>6005.0</v>
      </c>
      <c r="B3008" s="649">
        <v>0.0</v>
      </c>
      <c r="C3008" s="649">
        <v>6.37</v>
      </c>
      <c r="D3008" s="649">
        <v>1.956</v>
      </c>
      <c r="E3008" s="649">
        <v>28.32</v>
      </c>
      <c r="F3008" s="649">
        <v>11.49</v>
      </c>
      <c r="G3008" s="649">
        <v>1.853</v>
      </c>
      <c r="H3008" s="649">
        <v>26.98</v>
      </c>
      <c r="I3008" s="649">
        <v>8.069</v>
      </c>
      <c r="J3008" s="649">
        <v>14.566</v>
      </c>
      <c r="K3008" s="649">
        <v>-0.998</v>
      </c>
      <c r="L3008" s="649">
        <v>-1.0</v>
      </c>
      <c r="M3008" s="649">
        <v>-1.0</v>
      </c>
      <c r="N3008" s="649">
        <v>-1.0</v>
      </c>
      <c r="O3008" s="649">
        <v>1.0</v>
      </c>
      <c r="P3008" s="649">
        <v>-1.0</v>
      </c>
      <c r="Q3008" s="649">
        <v>-1.0</v>
      </c>
      <c r="R3008" s="649">
        <v>1.0</v>
      </c>
      <c r="S3008" s="649">
        <v>-1.0</v>
      </c>
      <c r="T3008" s="649">
        <v>14.851</v>
      </c>
      <c r="U3008" s="649">
        <v>14.781</v>
      </c>
      <c r="V3008" s="649">
        <v>14.619</v>
      </c>
    </row>
    <row r="3009">
      <c r="A3009" s="649">
        <v>6007.0</v>
      </c>
      <c r="B3009" s="649">
        <v>0.0</v>
      </c>
      <c r="C3009" s="649">
        <v>6.37</v>
      </c>
      <c r="D3009" s="649">
        <v>1.956</v>
      </c>
      <c r="E3009" s="649">
        <v>28.32</v>
      </c>
      <c r="F3009" s="649">
        <v>11.49</v>
      </c>
      <c r="G3009" s="649">
        <v>1.832</v>
      </c>
      <c r="H3009" s="649">
        <v>26.98</v>
      </c>
      <c r="I3009" s="649">
        <v>7.884</v>
      </c>
      <c r="J3009" s="649">
        <v>12.878</v>
      </c>
      <c r="K3009" s="649">
        <v>-0.998</v>
      </c>
      <c r="L3009" s="649">
        <v>-1.0</v>
      </c>
      <c r="M3009" s="649">
        <v>-1.0</v>
      </c>
      <c r="N3009" s="649">
        <v>-1.0</v>
      </c>
      <c r="O3009" s="649">
        <v>1.0</v>
      </c>
      <c r="P3009" s="649">
        <v>-1.0</v>
      </c>
      <c r="Q3009" s="649">
        <v>-1.0</v>
      </c>
      <c r="R3009" s="649">
        <v>1.0</v>
      </c>
      <c r="S3009" s="649">
        <v>-1.0</v>
      </c>
      <c r="T3009" s="649">
        <v>13.175</v>
      </c>
      <c r="U3009" s="649">
        <v>13.122</v>
      </c>
      <c r="V3009" s="649">
        <v>13.089</v>
      </c>
    </row>
    <row r="3010">
      <c r="A3010" s="649">
        <v>6009.0</v>
      </c>
      <c r="B3010" s="649">
        <v>0.0</v>
      </c>
      <c r="C3010" s="649">
        <v>6.37</v>
      </c>
      <c r="D3010" s="649">
        <v>1.956</v>
      </c>
      <c r="E3010" s="649">
        <v>28.32</v>
      </c>
      <c r="F3010" s="649">
        <v>11.49</v>
      </c>
      <c r="G3010" s="649">
        <v>1.845</v>
      </c>
      <c r="H3010" s="649">
        <v>2.01</v>
      </c>
      <c r="I3010" s="649">
        <v>8.027</v>
      </c>
      <c r="J3010" s="649">
        <v>14.556</v>
      </c>
      <c r="K3010" s="649">
        <v>-0.998</v>
      </c>
      <c r="L3010" s="649">
        <v>-1.0</v>
      </c>
      <c r="M3010" s="649">
        <v>-1.0</v>
      </c>
      <c r="N3010" s="649">
        <v>-1.0</v>
      </c>
      <c r="O3010" s="649">
        <v>1.0</v>
      </c>
      <c r="P3010" s="649">
        <v>-1.0</v>
      </c>
      <c r="Q3010" s="649">
        <v>-1.0</v>
      </c>
      <c r="R3010" s="649">
        <v>1.0</v>
      </c>
      <c r="S3010" s="649">
        <v>-1.0</v>
      </c>
      <c r="T3010" s="649">
        <v>14.867</v>
      </c>
      <c r="U3010" s="649">
        <v>14.787</v>
      </c>
      <c r="V3010" s="649">
        <v>14.591</v>
      </c>
    </row>
    <row r="3011">
      <c r="A3011" s="649">
        <v>6011.0</v>
      </c>
      <c r="B3011" s="649">
        <v>0.0</v>
      </c>
      <c r="C3011" s="649">
        <v>6.37</v>
      </c>
      <c r="D3011" s="649">
        <v>1.956</v>
      </c>
      <c r="E3011" s="649">
        <v>28.32</v>
      </c>
      <c r="F3011" s="649">
        <v>11.49</v>
      </c>
      <c r="G3011" s="649">
        <v>0.469</v>
      </c>
      <c r="H3011" s="649">
        <v>2.01</v>
      </c>
      <c r="I3011" s="649">
        <v>7.755</v>
      </c>
      <c r="J3011" s="649">
        <v>1.794</v>
      </c>
      <c r="K3011" s="649">
        <v>-0.998</v>
      </c>
      <c r="L3011" s="649">
        <v>-1.0</v>
      </c>
      <c r="M3011" s="649">
        <v>-1.0</v>
      </c>
      <c r="N3011" s="649">
        <v>-1.0</v>
      </c>
      <c r="O3011" s="649">
        <v>1.0</v>
      </c>
      <c r="P3011" s="649">
        <v>-1.0</v>
      </c>
      <c r="Q3011" s="649">
        <v>-1.0</v>
      </c>
      <c r="R3011" s="649">
        <v>1.0</v>
      </c>
      <c r="S3011" s="649">
        <v>-1.0</v>
      </c>
      <c r="T3011" s="649">
        <v>1.888</v>
      </c>
      <c r="U3011" s="649">
        <v>1.876</v>
      </c>
      <c r="V3011" s="649">
        <v>2.04</v>
      </c>
    </row>
    <row r="3012">
      <c r="A3012" s="649">
        <v>6012.0</v>
      </c>
      <c r="B3012" s="649">
        <v>0.0</v>
      </c>
      <c r="C3012" s="649">
        <v>6.37</v>
      </c>
      <c r="D3012" s="649">
        <v>1.956</v>
      </c>
      <c r="E3012" s="649">
        <v>28.32</v>
      </c>
      <c r="F3012" s="649">
        <v>11.49</v>
      </c>
      <c r="G3012" s="649">
        <v>1.624</v>
      </c>
      <c r="H3012" s="649">
        <v>2.01</v>
      </c>
      <c r="I3012" s="649">
        <v>7.952</v>
      </c>
      <c r="J3012" s="649">
        <v>11.243</v>
      </c>
      <c r="K3012" s="649">
        <v>-0.998</v>
      </c>
      <c r="L3012" s="649">
        <v>-1.0</v>
      </c>
      <c r="M3012" s="649">
        <v>-1.0</v>
      </c>
      <c r="N3012" s="649">
        <v>-1.0</v>
      </c>
      <c r="O3012" s="649">
        <v>1.0</v>
      </c>
      <c r="P3012" s="649">
        <v>-1.0</v>
      </c>
      <c r="Q3012" s="649">
        <v>-1.0</v>
      </c>
      <c r="R3012" s="649">
        <v>1.0</v>
      </c>
      <c r="S3012" s="649">
        <v>-1.0</v>
      </c>
      <c r="T3012" s="649">
        <v>11.528</v>
      </c>
      <c r="U3012" s="649">
        <v>11.474</v>
      </c>
      <c r="V3012" s="649">
        <v>11.468</v>
      </c>
    </row>
    <row r="3013">
      <c r="A3013" s="649">
        <v>6013.0</v>
      </c>
      <c r="B3013" s="649">
        <v>0.0</v>
      </c>
      <c r="C3013" s="649">
        <v>6.37</v>
      </c>
      <c r="D3013" s="649">
        <v>1.956</v>
      </c>
      <c r="E3013" s="649">
        <v>28.32</v>
      </c>
      <c r="F3013" s="649">
        <v>11.49</v>
      </c>
      <c r="G3013" s="649">
        <v>1.861</v>
      </c>
      <c r="H3013" s="649">
        <v>2.01</v>
      </c>
      <c r="I3013" s="649">
        <v>7.884</v>
      </c>
      <c r="J3013" s="649">
        <v>14.101</v>
      </c>
      <c r="K3013" s="649">
        <v>-0.998</v>
      </c>
      <c r="L3013" s="649">
        <v>-1.0</v>
      </c>
      <c r="M3013" s="649">
        <v>-1.0</v>
      </c>
      <c r="N3013" s="649">
        <v>-1.0</v>
      </c>
      <c r="O3013" s="649">
        <v>1.0</v>
      </c>
      <c r="P3013" s="649">
        <v>-1.0</v>
      </c>
      <c r="Q3013" s="649">
        <v>-1.0</v>
      </c>
      <c r="R3013" s="649">
        <v>1.0</v>
      </c>
      <c r="S3013" s="649">
        <v>-1.0</v>
      </c>
      <c r="T3013" s="649">
        <v>14.417</v>
      </c>
      <c r="U3013" s="649">
        <v>14.335</v>
      </c>
      <c r="V3013" s="649">
        <v>14.177</v>
      </c>
    </row>
    <row r="3014">
      <c r="A3014" s="649">
        <v>6014.0</v>
      </c>
      <c r="B3014" s="649">
        <v>0.0</v>
      </c>
      <c r="C3014" s="649">
        <v>6.371</v>
      </c>
      <c r="D3014" s="649">
        <v>1.956</v>
      </c>
      <c r="E3014" s="649">
        <v>28.32</v>
      </c>
      <c r="F3014" s="649">
        <v>11.49</v>
      </c>
      <c r="G3014" s="649">
        <v>1.914</v>
      </c>
      <c r="H3014" s="649">
        <v>2.01</v>
      </c>
      <c r="I3014" s="649">
        <v>8.013</v>
      </c>
      <c r="J3014" s="649">
        <v>13.767</v>
      </c>
      <c r="K3014" s="649">
        <v>-0.998</v>
      </c>
      <c r="L3014" s="649">
        <v>-1.0</v>
      </c>
      <c r="M3014" s="649">
        <v>-1.0</v>
      </c>
      <c r="N3014" s="649">
        <v>-1.0</v>
      </c>
      <c r="O3014" s="649">
        <v>1.0</v>
      </c>
      <c r="P3014" s="649">
        <v>-1.0</v>
      </c>
      <c r="Q3014" s="649">
        <v>-1.0</v>
      </c>
      <c r="R3014" s="649">
        <v>1.0</v>
      </c>
      <c r="S3014" s="649">
        <v>-1.0</v>
      </c>
      <c r="T3014" s="649">
        <v>14.109</v>
      </c>
      <c r="U3014" s="649">
        <v>14.03</v>
      </c>
      <c r="V3014" s="649">
        <v>13.972</v>
      </c>
    </row>
    <row r="3015">
      <c r="A3015" s="649">
        <v>6015.0</v>
      </c>
      <c r="B3015" s="649">
        <v>0.0</v>
      </c>
      <c r="C3015" s="649">
        <v>6.37</v>
      </c>
      <c r="D3015" s="649">
        <v>1.956</v>
      </c>
      <c r="E3015" s="649">
        <v>28.32</v>
      </c>
      <c r="F3015" s="649">
        <v>11.49</v>
      </c>
      <c r="G3015" s="649">
        <v>1.792</v>
      </c>
      <c r="H3015" s="649">
        <v>2.01</v>
      </c>
      <c r="I3015" s="649">
        <v>8.005</v>
      </c>
      <c r="J3015" s="649">
        <v>13.973</v>
      </c>
      <c r="K3015" s="649">
        <v>-0.998</v>
      </c>
      <c r="L3015" s="649">
        <v>-1.0</v>
      </c>
      <c r="M3015" s="649">
        <v>-1.0</v>
      </c>
      <c r="N3015" s="649">
        <v>-1.0</v>
      </c>
      <c r="O3015" s="649">
        <v>1.0</v>
      </c>
      <c r="P3015" s="649">
        <v>-1.0</v>
      </c>
      <c r="Q3015" s="649">
        <v>-1.0</v>
      </c>
      <c r="R3015" s="649">
        <v>1.0</v>
      </c>
      <c r="S3015" s="649">
        <v>-1.0</v>
      </c>
      <c r="T3015" s="649">
        <v>14.27</v>
      </c>
      <c r="U3015" s="649">
        <v>14.205</v>
      </c>
      <c r="V3015" s="649">
        <v>14.023</v>
      </c>
    </row>
    <row r="3016">
      <c r="A3016" s="649">
        <v>6016.0</v>
      </c>
      <c r="B3016" s="649">
        <v>0.0</v>
      </c>
      <c r="C3016" s="649">
        <v>6.37</v>
      </c>
      <c r="D3016" s="649">
        <v>1.956</v>
      </c>
      <c r="E3016" s="649">
        <v>28.32</v>
      </c>
      <c r="F3016" s="649">
        <v>11.49</v>
      </c>
      <c r="G3016" s="649">
        <v>1.863</v>
      </c>
      <c r="H3016" s="649">
        <v>2.01</v>
      </c>
      <c r="I3016" s="649">
        <v>7.939</v>
      </c>
      <c r="J3016" s="649">
        <v>13.771</v>
      </c>
      <c r="K3016" s="649">
        <v>-0.998</v>
      </c>
      <c r="L3016" s="649">
        <v>-1.0</v>
      </c>
      <c r="M3016" s="649">
        <v>-1.0</v>
      </c>
      <c r="N3016" s="649">
        <v>-1.0</v>
      </c>
      <c r="O3016" s="649">
        <v>1.0</v>
      </c>
      <c r="P3016" s="649">
        <v>-1.0</v>
      </c>
      <c r="Q3016" s="649">
        <v>-1.0</v>
      </c>
      <c r="R3016" s="649">
        <v>1.0</v>
      </c>
      <c r="S3016" s="649">
        <v>-1.0</v>
      </c>
      <c r="T3016" s="649">
        <v>14.106</v>
      </c>
      <c r="U3016" s="649">
        <v>14.019</v>
      </c>
      <c r="V3016" s="649">
        <v>13.909</v>
      </c>
    </row>
    <row r="3017">
      <c r="A3017" s="649">
        <v>6017.0</v>
      </c>
      <c r="B3017" s="649">
        <v>0.0</v>
      </c>
      <c r="C3017" s="649">
        <v>6.37</v>
      </c>
      <c r="D3017" s="649">
        <v>1.956</v>
      </c>
      <c r="E3017" s="649">
        <v>28.32</v>
      </c>
      <c r="F3017" s="649">
        <v>11.49</v>
      </c>
      <c r="G3017" s="649">
        <v>1.872</v>
      </c>
      <c r="H3017" s="649">
        <v>2.01</v>
      </c>
      <c r="I3017" s="649">
        <v>7.871</v>
      </c>
      <c r="J3017" s="649">
        <v>13.901</v>
      </c>
      <c r="K3017" s="649">
        <v>-0.998</v>
      </c>
      <c r="L3017" s="649">
        <v>-1.0</v>
      </c>
      <c r="M3017" s="649">
        <v>-1.0</v>
      </c>
      <c r="N3017" s="649">
        <v>-1.0</v>
      </c>
      <c r="O3017" s="649">
        <v>1.0</v>
      </c>
      <c r="P3017" s="649">
        <v>-1.0</v>
      </c>
      <c r="Q3017" s="649">
        <v>-1.0</v>
      </c>
      <c r="R3017" s="649">
        <v>1.0</v>
      </c>
      <c r="S3017" s="649">
        <v>-1.0</v>
      </c>
      <c r="T3017" s="649">
        <v>14.229</v>
      </c>
      <c r="U3017" s="649">
        <v>14.146</v>
      </c>
      <c r="V3017" s="649">
        <v>14.013</v>
      </c>
    </row>
    <row r="3018">
      <c r="A3018" s="649">
        <v>6019.0</v>
      </c>
      <c r="B3018" s="649">
        <v>0.0</v>
      </c>
      <c r="C3018" s="649">
        <v>6.37</v>
      </c>
      <c r="D3018" s="649">
        <v>1.956</v>
      </c>
      <c r="E3018" s="649">
        <v>28.32</v>
      </c>
      <c r="F3018" s="649">
        <v>11.49</v>
      </c>
      <c r="G3018" s="649">
        <v>1.783</v>
      </c>
      <c r="H3018" s="649">
        <v>2.01</v>
      </c>
      <c r="I3018" s="649">
        <v>7.921</v>
      </c>
      <c r="J3018" s="649">
        <v>13.455</v>
      </c>
      <c r="K3018" s="649">
        <v>-0.998</v>
      </c>
      <c r="L3018" s="649">
        <v>-1.0</v>
      </c>
      <c r="M3018" s="649">
        <v>-1.0</v>
      </c>
      <c r="N3018" s="649">
        <v>-1.0</v>
      </c>
      <c r="O3018" s="649">
        <v>1.0</v>
      </c>
      <c r="P3018" s="649">
        <v>-1.0</v>
      </c>
      <c r="Q3018" s="649">
        <v>-1.0</v>
      </c>
      <c r="R3018" s="649">
        <v>1.0</v>
      </c>
      <c r="S3018" s="649">
        <v>-1.0</v>
      </c>
      <c r="T3018" s="649">
        <v>13.766</v>
      </c>
      <c r="U3018" s="649">
        <v>13.683</v>
      </c>
      <c r="V3018" s="649">
        <v>13.546</v>
      </c>
    </row>
    <row r="3019">
      <c r="A3019" s="649">
        <v>6020.0</v>
      </c>
      <c r="B3019" s="649">
        <v>0.0</v>
      </c>
      <c r="C3019" s="649">
        <v>6.37</v>
      </c>
      <c r="D3019" s="649">
        <v>1.956</v>
      </c>
      <c r="E3019" s="649">
        <v>28.32</v>
      </c>
      <c r="F3019" s="649">
        <v>11.49</v>
      </c>
      <c r="G3019" s="649">
        <v>1.974</v>
      </c>
      <c r="H3019" s="649">
        <v>2.01</v>
      </c>
      <c r="I3019" s="649">
        <v>7.909</v>
      </c>
      <c r="J3019" s="649">
        <v>14.131</v>
      </c>
      <c r="K3019" s="649">
        <v>-0.998</v>
      </c>
      <c r="L3019" s="649">
        <v>-1.0</v>
      </c>
      <c r="M3019" s="649">
        <v>-1.0</v>
      </c>
      <c r="N3019" s="649">
        <v>-1.0</v>
      </c>
      <c r="O3019" s="649">
        <v>1.0</v>
      </c>
      <c r="P3019" s="649">
        <v>-1.0</v>
      </c>
      <c r="Q3019" s="649">
        <v>-1.0</v>
      </c>
      <c r="R3019" s="649">
        <v>1.0</v>
      </c>
      <c r="S3019" s="649">
        <v>-1.0</v>
      </c>
      <c r="T3019" s="649">
        <v>14.467</v>
      </c>
      <c r="U3019" s="649">
        <v>14.395</v>
      </c>
      <c r="V3019" s="649">
        <v>14.326</v>
      </c>
    </row>
    <row r="3020">
      <c r="A3020" s="649">
        <v>6021.0</v>
      </c>
      <c r="B3020" s="649">
        <v>0.0</v>
      </c>
      <c r="C3020" s="649">
        <v>6.37</v>
      </c>
      <c r="D3020" s="649">
        <v>1.956</v>
      </c>
      <c r="E3020" s="649">
        <v>28.32</v>
      </c>
      <c r="F3020" s="649">
        <v>11.49</v>
      </c>
      <c r="G3020" s="649">
        <v>1.846</v>
      </c>
      <c r="H3020" s="649">
        <v>2.01</v>
      </c>
      <c r="I3020" s="649">
        <v>7.859</v>
      </c>
      <c r="J3020" s="649">
        <v>13.815</v>
      </c>
      <c r="K3020" s="649">
        <v>-0.998</v>
      </c>
      <c r="L3020" s="649">
        <v>-1.0</v>
      </c>
      <c r="M3020" s="649">
        <v>-1.0</v>
      </c>
      <c r="N3020" s="649">
        <v>-1.0</v>
      </c>
      <c r="O3020" s="649">
        <v>1.0</v>
      </c>
      <c r="P3020" s="649">
        <v>-1.0</v>
      </c>
      <c r="Q3020" s="649">
        <v>-1.0</v>
      </c>
      <c r="R3020" s="649">
        <v>1.0</v>
      </c>
      <c r="S3020" s="649">
        <v>-1.0</v>
      </c>
      <c r="T3020" s="649">
        <v>14.113</v>
      </c>
      <c r="U3020" s="649">
        <v>14.048</v>
      </c>
      <c r="V3020" s="649">
        <v>13.909</v>
      </c>
    </row>
    <row r="3021">
      <c r="A3021" s="649">
        <v>6022.0</v>
      </c>
      <c r="B3021" s="649">
        <v>0.0</v>
      </c>
      <c r="C3021" s="649">
        <v>6.37</v>
      </c>
      <c r="D3021" s="649">
        <v>1.956</v>
      </c>
      <c r="E3021" s="649">
        <v>28.32</v>
      </c>
      <c r="F3021" s="649">
        <v>11.49</v>
      </c>
      <c r="G3021" s="649">
        <v>1.875</v>
      </c>
      <c r="H3021" s="649">
        <v>2.01</v>
      </c>
      <c r="I3021" s="649">
        <v>7.995</v>
      </c>
      <c r="J3021" s="649">
        <v>14.464</v>
      </c>
      <c r="K3021" s="649">
        <v>-0.998</v>
      </c>
      <c r="L3021" s="649">
        <v>-1.0</v>
      </c>
      <c r="M3021" s="649">
        <v>-1.0</v>
      </c>
      <c r="N3021" s="649">
        <v>-1.0</v>
      </c>
      <c r="O3021" s="649">
        <v>1.0</v>
      </c>
      <c r="P3021" s="649">
        <v>-1.0</v>
      </c>
      <c r="Q3021" s="649">
        <v>-1.0</v>
      </c>
      <c r="R3021" s="649">
        <v>1.0</v>
      </c>
      <c r="S3021" s="649">
        <v>-1.0</v>
      </c>
      <c r="T3021" s="649">
        <v>14.777</v>
      </c>
      <c r="U3021" s="649">
        <v>14.704</v>
      </c>
      <c r="V3021" s="649">
        <v>14.536</v>
      </c>
    </row>
    <row r="3022">
      <c r="A3022" s="649">
        <v>6023.0</v>
      </c>
      <c r="B3022" s="649">
        <v>0.0</v>
      </c>
      <c r="C3022" s="649">
        <v>6.37</v>
      </c>
      <c r="D3022" s="649">
        <v>1.956</v>
      </c>
      <c r="E3022" s="649">
        <v>28.32</v>
      </c>
      <c r="F3022" s="649">
        <v>11.49</v>
      </c>
      <c r="G3022" s="649">
        <v>1.777</v>
      </c>
      <c r="H3022" s="649">
        <v>2.01</v>
      </c>
      <c r="I3022" s="649">
        <v>7.812</v>
      </c>
      <c r="J3022" s="649">
        <v>13.037</v>
      </c>
      <c r="K3022" s="649">
        <v>-0.998</v>
      </c>
      <c r="L3022" s="649">
        <v>-1.0</v>
      </c>
      <c r="M3022" s="649">
        <v>-1.0</v>
      </c>
      <c r="N3022" s="649">
        <v>-1.0</v>
      </c>
      <c r="O3022" s="649">
        <v>1.0</v>
      </c>
      <c r="P3022" s="649">
        <v>-1.0</v>
      </c>
      <c r="Q3022" s="649">
        <v>-1.0</v>
      </c>
      <c r="R3022" s="649">
        <v>1.0</v>
      </c>
      <c r="S3022" s="649">
        <v>-1.0</v>
      </c>
      <c r="T3022" s="649">
        <v>13.329</v>
      </c>
      <c r="U3022" s="649">
        <v>13.268</v>
      </c>
      <c r="V3022" s="649">
        <v>13.152</v>
      </c>
    </row>
    <row r="3023">
      <c r="A3023" s="649">
        <v>6024.0</v>
      </c>
      <c r="B3023" s="649">
        <v>0.0</v>
      </c>
      <c r="C3023" s="649">
        <v>6.37</v>
      </c>
      <c r="D3023" s="649">
        <v>1.956</v>
      </c>
      <c r="E3023" s="649">
        <v>28.32</v>
      </c>
      <c r="F3023" s="649">
        <v>11.49</v>
      </c>
      <c r="G3023" s="649">
        <v>1.826</v>
      </c>
      <c r="H3023" s="649">
        <v>2.01</v>
      </c>
      <c r="I3023" s="649">
        <v>7.827</v>
      </c>
      <c r="J3023" s="649">
        <v>13.496</v>
      </c>
      <c r="K3023" s="649">
        <v>-0.998</v>
      </c>
      <c r="L3023" s="649">
        <v>-1.0</v>
      </c>
      <c r="M3023" s="649">
        <v>-1.0</v>
      </c>
      <c r="N3023" s="649">
        <v>-1.0</v>
      </c>
      <c r="O3023" s="649">
        <v>1.0</v>
      </c>
      <c r="P3023" s="649">
        <v>-1.0</v>
      </c>
      <c r="Q3023" s="649">
        <v>-1.0</v>
      </c>
      <c r="R3023" s="649">
        <v>1.0</v>
      </c>
      <c r="S3023" s="649">
        <v>-1.0</v>
      </c>
      <c r="T3023" s="649">
        <v>13.81</v>
      </c>
      <c r="U3023" s="649">
        <v>13.735</v>
      </c>
      <c r="V3023" s="649">
        <v>13.605</v>
      </c>
    </row>
    <row r="3024">
      <c r="A3024" s="649">
        <v>6025.0</v>
      </c>
      <c r="B3024" s="649">
        <v>0.0</v>
      </c>
      <c r="C3024" s="649">
        <v>6.37</v>
      </c>
      <c r="D3024" s="649">
        <v>1.956</v>
      </c>
      <c r="E3024" s="649">
        <v>28.32</v>
      </c>
      <c r="F3024" s="649">
        <v>11.49</v>
      </c>
      <c r="G3024" s="649">
        <v>1.795</v>
      </c>
      <c r="H3024" s="649">
        <v>2.01</v>
      </c>
      <c r="I3024" s="649">
        <v>7.916</v>
      </c>
      <c r="J3024" s="649">
        <v>13.287</v>
      </c>
      <c r="K3024" s="649">
        <v>-0.998</v>
      </c>
      <c r="L3024" s="649">
        <v>-1.0</v>
      </c>
      <c r="M3024" s="649">
        <v>-1.0</v>
      </c>
      <c r="N3024" s="649">
        <v>-1.0</v>
      </c>
      <c r="O3024" s="649">
        <v>1.0</v>
      </c>
      <c r="P3024" s="649">
        <v>-1.0</v>
      </c>
      <c r="Q3024" s="649">
        <v>-1.0</v>
      </c>
      <c r="R3024" s="649">
        <v>1.0</v>
      </c>
      <c r="S3024" s="649">
        <v>-1.0</v>
      </c>
      <c r="T3024" s="649">
        <v>13.613</v>
      </c>
      <c r="U3024" s="649">
        <v>13.532</v>
      </c>
      <c r="V3024" s="649">
        <v>13.412</v>
      </c>
    </row>
    <row r="3025">
      <c r="A3025" s="649">
        <v>6026.0</v>
      </c>
      <c r="B3025" s="649">
        <v>0.0</v>
      </c>
      <c r="C3025" s="649">
        <v>6.37</v>
      </c>
      <c r="D3025" s="649">
        <v>1.956</v>
      </c>
      <c r="E3025" s="649">
        <v>28.32</v>
      </c>
      <c r="F3025" s="649">
        <v>11.49</v>
      </c>
      <c r="G3025" s="649">
        <v>1.766</v>
      </c>
      <c r="H3025" s="649">
        <v>2.01</v>
      </c>
      <c r="I3025" s="649">
        <v>7.822</v>
      </c>
      <c r="J3025" s="649">
        <v>12.57</v>
      </c>
      <c r="K3025" s="649">
        <v>-0.998</v>
      </c>
      <c r="L3025" s="649">
        <v>-1.0</v>
      </c>
      <c r="M3025" s="649">
        <v>-1.0</v>
      </c>
      <c r="N3025" s="649">
        <v>-1.0</v>
      </c>
      <c r="O3025" s="649">
        <v>1.0</v>
      </c>
      <c r="P3025" s="649">
        <v>-1.0</v>
      </c>
      <c r="Q3025" s="649">
        <v>-1.0</v>
      </c>
      <c r="R3025" s="649">
        <v>1.0</v>
      </c>
      <c r="S3025" s="649">
        <v>-1.0</v>
      </c>
      <c r="T3025" s="649">
        <v>12.881</v>
      </c>
      <c r="U3025" s="649">
        <v>12.814</v>
      </c>
      <c r="V3025" s="649">
        <v>12.737</v>
      </c>
    </row>
    <row r="3026">
      <c r="A3026" s="649">
        <v>6027.0</v>
      </c>
      <c r="B3026" s="649">
        <v>0.0</v>
      </c>
      <c r="C3026" s="649">
        <v>6.37</v>
      </c>
      <c r="D3026" s="649">
        <v>1.956</v>
      </c>
      <c r="E3026" s="649">
        <v>28.32</v>
      </c>
      <c r="F3026" s="649">
        <v>11.49</v>
      </c>
      <c r="G3026" s="649">
        <v>1.172</v>
      </c>
      <c r="H3026" s="649">
        <v>2.01</v>
      </c>
      <c r="I3026" s="649">
        <v>5.951</v>
      </c>
      <c r="J3026" s="649">
        <v>6.631</v>
      </c>
      <c r="K3026" s="649">
        <v>-0.998</v>
      </c>
      <c r="L3026" s="649">
        <v>-1.0</v>
      </c>
      <c r="M3026" s="649">
        <v>-1.0</v>
      </c>
      <c r="N3026" s="649">
        <v>-1.0</v>
      </c>
      <c r="O3026" s="649">
        <v>1.0</v>
      </c>
      <c r="P3026" s="649">
        <v>-1.0</v>
      </c>
      <c r="Q3026" s="649">
        <v>-1.0</v>
      </c>
      <c r="R3026" s="649">
        <v>1.0</v>
      </c>
      <c r="S3026" s="649">
        <v>-1.0</v>
      </c>
      <c r="T3026" s="649">
        <v>6.787</v>
      </c>
      <c r="U3026" s="649">
        <v>6.752</v>
      </c>
      <c r="V3026" s="649">
        <v>6.692</v>
      </c>
    </row>
    <row r="3027">
      <c r="A3027" s="649">
        <v>6028.0</v>
      </c>
      <c r="B3027" s="649">
        <v>0.0</v>
      </c>
      <c r="C3027" s="649">
        <v>6.37</v>
      </c>
      <c r="D3027" s="649">
        <v>1.956</v>
      </c>
      <c r="E3027" s="649">
        <v>28.32</v>
      </c>
      <c r="F3027" s="649">
        <v>11.49</v>
      </c>
      <c r="G3027" s="649">
        <v>1.187</v>
      </c>
      <c r="H3027" s="649">
        <v>2.01</v>
      </c>
      <c r="I3027" s="649">
        <v>4.031</v>
      </c>
      <c r="J3027" s="649">
        <v>4.553</v>
      </c>
      <c r="K3027" s="649">
        <v>-0.998</v>
      </c>
      <c r="L3027" s="649">
        <v>-1.0</v>
      </c>
      <c r="M3027" s="649">
        <v>-1.0</v>
      </c>
      <c r="N3027" s="649">
        <v>-1.0</v>
      </c>
      <c r="O3027" s="649">
        <v>1.0</v>
      </c>
      <c r="P3027" s="649">
        <v>-1.0</v>
      </c>
      <c r="Q3027" s="649">
        <v>-1.0</v>
      </c>
      <c r="R3027" s="649">
        <v>1.0</v>
      </c>
      <c r="S3027" s="649">
        <v>-1.0</v>
      </c>
      <c r="T3027" s="649">
        <v>4.661</v>
      </c>
      <c r="U3027" s="649">
        <v>4.632</v>
      </c>
      <c r="V3027" s="649">
        <v>4.617</v>
      </c>
    </row>
    <row r="3028">
      <c r="A3028" s="649">
        <v>6030.0</v>
      </c>
      <c r="B3028" s="649">
        <v>0.0</v>
      </c>
      <c r="C3028" s="649">
        <v>6.37</v>
      </c>
      <c r="D3028" s="649">
        <v>1.956</v>
      </c>
      <c r="E3028" s="649">
        <v>28.32</v>
      </c>
      <c r="F3028" s="649">
        <v>11.49</v>
      </c>
      <c r="G3028" s="649">
        <v>0.863</v>
      </c>
      <c r="H3028" s="649">
        <v>2.01</v>
      </c>
      <c r="I3028" s="649">
        <v>7.842</v>
      </c>
      <c r="J3028" s="649">
        <v>6.324</v>
      </c>
      <c r="K3028" s="649">
        <v>-0.998</v>
      </c>
      <c r="L3028" s="649">
        <v>-1.0</v>
      </c>
      <c r="M3028" s="649">
        <v>-1.0</v>
      </c>
      <c r="N3028" s="649">
        <v>-1.0</v>
      </c>
      <c r="O3028" s="649">
        <v>2.0</v>
      </c>
      <c r="P3028" s="649">
        <v>-1.0</v>
      </c>
      <c r="Q3028" s="649">
        <v>-1.0</v>
      </c>
      <c r="R3028" s="649">
        <v>1.0</v>
      </c>
      <c r="S3028" s="649">
        <v>-1.0</v>
      </c>
      <c r="T3028" s="649">
        <v>6.482</v>
      </c>
      <c r="U3028" s="649">
        <v>6.446</v>
      </c>
      <c r="V3028" s="649">
        <v>6.386</v>
      </c>
    </row>
    <row r="3029">
      <c r="A3029" s="649">
        <v>6032.0</v>
      </c>
      <c r="B3029" s="649">
        <v>0.0</v>
      </c>
      <c r="C3029" s="649">
        <v>6.37</v>
      </c>
      <c r="D3029" s="649">
        <v>1.956</v>
      </c>
      <c r="E3029" s="649">
        <v>28.32</v>
      </c>
      <c r="F3029" s="649">
        <v>11.49</v>
      </c>
      <c r="G3029" s="649">
        <v>1.793</v>
      </c>
      <c r="H3029" s="649">
        <v>1.01</v>
      </c>
      <c r="I3029" s="649">
        <v>14.862</v>
      </c>
      <c r="J3029" s="649">
        <v>22.911</v>
      </c>
      <c r="K3029" s="649">
        <v>-0.998</v>
      </c>
      <c r="L3029" s="649">
        <v>-1.0</v>
      </c>
      <c r="M3029" s="649">
        <v>-1.0</v>
      </c>
      <c r="N3029" s="649">
        <v>-1.0</v>
      </c>
      <c r="O3029" s="649">
        <v>1.0</v>
      </c>
      <c r="P3029" s="649">
        <v>-1.0</v>
      </c>
      <c r="Q3029" s="649">
        <v>-1.0</v>
      </c>
      <c r="R3029" s="649">
        <v>1.0</v>
      </c>
      <c r="S3029" s="649">
        <v>-1.0</v>
      </c>
      <c r="T3029" s="649">
        <v>23.409</v>
      </c>
      <c r="U3029" s="649">
        <v>23.294</v>
      </c>
      <c r="V3029" s="649">
        <v>23.177</v>
      </c>
    </row>
    <row r="3030">
      <c r="A3030" s="649">
        <v>6033.0</v>
      </c>
      <c r="B3030" s="649">
        <v>0.0</v>
      </c>
      <c r="C3030" s="649">
        <v>6.37</v>
      </c>
      <c r="D3030" s="649">
        <v>1.956</v>
      </c>
      <c r="E3030" s="649">
        <v>28.32</v>
      </c>
      <c r="F3030" s="649">
        <v>11.49</v>
      </c>
      <c r="G3030" s="649">
        <v>1.794</v>
      </c>
      <c r="H3030" s="649">
        <v>1.01</v>
      </c>
      <c r="I3030" s="649">
        <v>15.029</v>
      </c>
      <c r="J3030" s="649">
        <v>23.365</v>
      </c>
      <c r="K3030" s="649">
        <v>-0.998</v>
      </c>
      <c r="L3030" s="649">
        <v>-1.0</v>
      </c>
      <c r="M3030" s="649">
        <v>-1.0</v>
      </c>
      <c r="N3030" s="649">
        <v>-1.0</v>
      </c>
      <c r="O3030" s="649">
        <v>1.0</v>
      </c>
      <c r="P3030" s="649">
        <v>-1.0</v>
      </c>
      <c r="Q3030" s="649">
        <v>-1.0</v>
      </c>
      <c r="R3030" s="649">
        <v>1.0</v>
      </c>
      <c r="S3030" s="649">
        <v>-1.0</v>
      </c>
      <c r="T3030" s="649">
        <v>23.848</v>
      </c>
      <c r="U3030" s="649">
        <v>33.837</v>
      </c>
      <c r="V3030" s="649">
        <v>23.616</v>
      </c>
    </row>
    <row r="3031">
      <c r="A3031" s="649">
        <v>6034.0</v>
      </c>
      <c r="B3031" s="649">
        <v>0.0</v>
      </c>
      <c r="C3031" s="649">
        <v>6.37</v>
      </c>
      <c r="D3031" s="649">
        <v>1.956</v>
      </c>
      <c r="E3031" s="649">
        <v>28.32</v>
      </c>
      <c r="F3031" s="649">
        <v>11.49</v>
      </c>
      <c r="G3031" s="649">
        <v>1.796</v>
      </c>
      <c r="H3031" s="649">
        <v>1.01</v>
      </c>
      <c r="I3031" s="649">
        <v>14.623</v>
      </c>
      <c r="J3031" s="649">
        <v>23.096</v>
      </c>
      <c r="K3031" s="649">
        <v>-0.998</v>
      </c>
      <c r="L3031" s="649">
        <v>-1.0</v>
      </c>
      <c r="M3031" s="649">
        <v>-1.0</v>
      </c>
      <c r="N3031" s="649">
        <v>-1.0</v>
      </c>
      <c r="O3031" s="649">
        <v>1.0</v>
      </c>
      <c r="P3031" s="649">
        <v>-1.0</v>
      </c>
      <c r="Q3031" s="649">
        <v>-1.0</v>
      </c>
      <c r="R3031" s="649">
        <v>1.0</v>
      </c>
      <c r="S3031" s="649">
        <v>-1.0</v>
      </c>
      <c r="T3031" s="649">
        <v>23.604</v>
      </c>
      <c r="U3031" s="649">
        <v>23.933</v>
      </c>
      <c r="V3031" s="649">
        <v>23.327</v>
      </c>
    </row>
    <row r="3032">
      <c r="A3032" s="649">
        <v>6035.0</v>
      </c>
      <c r="B3032" s="649">
        <v>0.0</v>
      </c>
      <c r="C3032" s="649">
        <v>6.37</v>
      </c>
      <c r="D3032" s="649">
        <v>1.956</v>
      </c>
      <c r="E3032" s="649">
        <v>28.32</v>
      </c>
      <c r="F3032" s="649">
        <v>11.49</v>
      </c>
      <c r="G3032" s="649">
        <v>1.825</v>
      </c>
      <c r="H3032" s="649">
        <v>1.01</v>
      </c>
      <c r="I3032" s="649">
        <v>15.387</v>
      </c>
      <c r="J3032" s="649">
        <v>26.781</v>
      </c>
      <c r="K3032" s="649">
        <v>-0.998</v>
      </c>
      <c r="L3032" s="649">
        <v>-1.0</v>
      </c>
      <c r="M3032" s="649">
        <v>-1.0</v>
      </c>
      <c r="N3032" s="649">
        <v>-1.0</v>
      </c>
      <c r="O3032" s="649">
        <v>1.0</v>
      </c>
      <c r="P3032" s="649">
        <v>-1.0</v>
      </c>
      <c r="Q3032" s="649">
        <v>-1.0</v>
      </c>
      <c r="R3032" s="649">
        <v>1.0</v>
      </c>
      <c r="S3032" s="649">
        <v>-1.0</v>
      </c>
      <c r="T3032" s="649">
        <v>27.312</v>
      </c>
      <c r="U3032" s="649">
        <v>27.181</v>
      </c>
      <c r="V3032" s="649">
        <v>26.872</v>
      </c>
    </row>
    <row r="3033">
      <c r="A3033" s="649">
        <v>6036.0</v>
      </c>
      <c r="B3033" s="649">
        <v>0.0</v>
      </c>
      <c r="C3033" s="649">
        <v>6.37</v>
      </c>
      <c r="D3033" s="649">
        <v>1.956</v>
      </c>
      <c r="E3033" s="649">
        <v>28.32</v>
      </c>
      <c r="F3033" s="649">
        <v>11.49</v>
      </c>
      <c r="G3033" s="649">
        <v>1.77</v>
      </c>
      <c r="H3033" s="649">
        <v>1.01</v>
      </c>
      <c r="I3033" s="649">
        <v>15.494</v>
      </c>
      <c r="J3033" s="649">
        <v>25.749</v>
      </c>
      <c r="K3033" s="649">
        <v>-0.998</v>
      </c>
      <c r="L3033" s="649">
        <v>-1.0</v>
      </c>
      <c r="M3033" s="649">
        <v>-1.0</v>
      </c>
      <c r="N3033" s="649">
        <v>-1.0</v>
      </c>
      <c r="O3033" s="649">
        <v>1.0</v>
      </c>
      <c r="P3033" s="649">
        <v>-1.0</v>
      </c>
      <c r="Q3033" s="649">
        <v>-1.0</v>
      </c>
      <c r="R3033" s="649">
        <v>1.0</v>
      </c>
      <c r="S3033" s="649">
        <v>-1.0</v>
      </c>
      <c r="T3033" s="649">
        <v>26.262</v>
      </c>
      <c r="U3033" s="649">
        <v>26.149</v>
      </c>
      <c r="V3033" s="649">
        <v>25.868</v>
      </c>
    </row>
    <row r="3034">
      <c r="A3034" s="649">
        <v>6037.0</v>
      </c>
      <c r="B3034" s="649">
        <v>0.0</v>
      </c>
      <c r="C3034" s="649">
        <v>6.37</v>
      </c>
      <c r="D3034" s="649">
        <v>1.956</v>
      </c>
      <c r="E3034" s="649">
        <v>28.32</v>
      </c>
      <c r="F3034" s="649">
        <v>11.49</v>
      </c>
      <c r="G3034" s="649">
        <v>1.802</v>
      </c>
      <c r="H3034" s="649">
        <v>1.01</v>
      </c>
      <c r="I3034" s="649">
        <v>15.869</v>
      </c>
      <c r="J3034" s="649">
        <v>28.085</v>
      </c>
      <c r="K3034" s="649">
        <v>-0.998</v>
      </c>
      <c r="L3034" s="649">
        <v>-1.0</v>
      </c>
      <c r="M3034" s="649">
        <v>-1.0</v>
      </c>
      <c r="N3034" s="649">
        <v>-1.0</v>
      </c>
      <c r="O3034" s="649">
        <v>1.0</v>
      </c>
      <c r="P3034" s="649">
        <v>-1.0</v>
      </c>
      <c r="Q3034" s="649">
        <v>-1.0</v>
      </c>
      <c r="R3034" s="649">
        <v>1.0</v>
      </c>
      <c r="S3034" s="649">
        <v>-1.0</v>
      </c>
      <c r="T3034" s="649">
        <v>28.608</v>
      </c>
      <c r="U3034" s="649">
        <v>28.497</v>
      </c>
      <c r="V3034" s="649">
        <v>28.119</v>
      </c>
    </row>
    <row r="3035">
      <c r="A3035" s="649">
        <v>6038.0</v>
      </c>
      <c r="B3035" s="649">
        <v>0.0</v>
      </c>
      <c r="C3035" s="649">
        <v>6.37</v>
      </c>
      <c r="D3035" s="649">
        <v>1.956</v>
      </c>
      <c r="E3035" s="649">
        <v>28.32</v>
      </c>
      <c r="F3035" s="649">
        <v>11.49</v>
      </c>
      <c r="G3035" s="649">
        <v>1.863</v>
      </c>
      <c r="H3035" s="649">
        <v>1.01</v>
      </c>
      <c r="I3035" s="649">
        <v>15.964</v>
      </c>
      <c r="J3035" s="649">
        <v>29.524</v>
      </c>
      <c r="K3035" s="649">
        <v>-0.998</v>
      </c>
      <c r="L3035" s="649">
        <v>-1.0</v>
      </c>
      <c r="M3035" s="649">
        <v>-1.0</v>
      </c>
      <c r="N3035" s="649">
        <v>-1.0</v>
      </c>
      <c r="O3035" s="649">
        <v>1.0</v>
      </c>
      <c r="P3035" s="649">
        <v>-1.0</v>
      </c>
      <c r="Q3035" s="649">
        <v>-1.0</v>
      </c>
      <c r="R3035" s="649">
        <v>1.0</v>
      </c>
      <c r="S3035" s="649">
        <v>-1.0</v>
      </c>
      <c r="T3035" s="649">
        <v>30.093</v>
      </c>
      <c r="U3035" s="649">
        <v>29.957</v>
      </c>
      <c r="V3035" s="649">
        <v>29.539</v>
      </c>
    </row>
    <row r="3036">
      <c r="A3036" s="649">
        <v>6039.0</v>
      </c>
      <c r="B3036" s="649">
        <v>0.0</v>
      </c>
      <c r="C3036" s="649">
        <v>6.37</v>
      </c>
      <c r="D3036" s="649">
        <v>1.956</v>
      </c>
      <c r="E3036" s="649">
        <v>28.32</v>
      </c>
      <c r="F3036" s="649">
        <v>11.49</v>
      </c>
      <c r="G3036" s="649">
        <v>1.969</v>
      </c>
      <c r="H3036" s="649">
        <v>1.01</v>
      </c>
      <c r="I3036" s="649">
        <v>15.695</v>
      </c>
      <c r="J3036" s="649">
        <v>29.513</v>
      </c>
      <c r="K3036" s="649">
        <v>-0.998</v>
      </c>
      <c r="L3036" s="649">
        <v>-1.0</v>
      </c>
      <c r="M3036" s="649">
        <v>-1.0</v>
      </c>
      <c r="N3036" s="649">
        <v>-1.0</v>
      </c>
      <c r="O3036" s="649">
        <v>1.0</v>
      </c>
      <c r="P3036" s="649">
        <v>-1.0</v>
      </c>
      <c r="Q3036" s="649">
        <v>-1.0</v>
      </c>
      <c r="R3036" s="649">
        <v>1.0</v>
      </c>
      <c r="S3036" s="649">
        <v>-1.0</v>
      </c>
      <c r="T3036" s="649">
        <v>30.111</v>
      </c>
      <c r="U3036" s="649">
        <v>29.966</v>
      </c>
      <c r="V3036" s="649">
        <v>29.607</v>
      </c>
    </row>
    <row r="3037">
      <c r="A3037" s="649">
        <v>6040.0</v>
      </c>
      <c r="B3037" s="649">
        <v>0.0</v>
      </c>
      <c r="C3037" s="649">
        <v>6.371</v>
      </c>
      <c r="D3037" s="649">
        <v>1.956</v>
      </c>
      <c r="E3037" s="649">
        <v>28.32</v>
      </c>
      <c r="F3037" s="649">
        <v>11.49</v>
      </c>
      <c r="G3037" s="649">
        <v>1.281</v>
      </c>
      <c r="H3037" s="649">
        <v>1.01</v>
      </c>
      <c r="I3037" s="649">
        <v>11.837</v>
      </c>
      <c r="J3037" s="649">
        <v>14.326</v>
      </c>
      <c r="K3037" s="649">
        <v>-0.998</v>
      </c>
      <c r="L3037" s="649">
        <v>-1.0</v>
      </c>
      <c r="M3037" s="649">
        <v>-1.0</v>
      </c>
      <c r="N3037" s="649">
        <v>-1.0</v>
      </c>
      <c r="O3037" s="649">
        <v>1.0</v>
      </c>
      <c r="P3037" s="649">
        <v>-1.0</v>
      </c>
      <c r="Q3037" s="649">
        <v>-1.0</v>
      </c>
      <c r="R3037" s="649">
        <v>1.0</v>
      </c>
      <c r="S3037" s="649">
        <v>-1.0</v>
      </c>
      <c r="T3037" s="649">
        <v>14.565</v>
      </c>
      <c r="U3037" s="649">
        <v>14.488</v>
      </c>
      <c r="V3037" s="649">
        <v>14.401</v>
      </c>
    </row>
    <row r="3038">
      <c r="A3038" s="649">
        <v>6041.0</v>
      </c>
      <c r="B3038" s="649">
        <v>0.0</v>
      </c>
      <c r="C3038" s="649">
        <v>6.37</v>
      </c>
      <c r="D3038" s="649">
        <v>1.956</v>
      </c>
      <c r="E3038" s="649">
        <v>28.32</v>
      </c>
      <c r="F3038" s="649">
        <v>11.49</v>
      </c>
      <c r="G3038" s="649">
        <v>1.957</v>
      </c>
      <c r="H3038" s="649">
        <v>1.01</v>
      </c>
      <c r="I3038" s="649">
        <v>8.0</v>
      </c>
      <c r="J3038" s="649">
        <v>15.127</v>
      </c>
      <c r="K3038" s="649">
        <v>-0.998</v>
      </c>
      <c r="L3038" s="649">
        <v>-1.0</v>
      </c>
      <c r="M3038" s="649">
        <v>-1.0</v>
      </c>
      <c r="N3038" s="649">
        <v>-1.0</v>
      </c>
      <c r="O3038" s="649">
        <v>1.0</v>
      </c>
      <c r="P3038" s="649">
        <v>-1.0</v>
      </c>
      <c r="Q3038" s="649">
        <v>-1.0</v>
      </c>
      <c r="R3038" s="649">
        <v>1.0</v>
      </c>
      <c r="S3038" s="649">
        <v>-1.0</v>
      </c>
      <c r="T3038" s="649">
        <v>15.371</v>
      </c>
      <c r="U3038" s="649">
        <v>15.305</v>
      </c>
      <c r="V3038" s="649">
        <v>15.197</v>
      </c>
    </row>
    <row r="3039">
      <c r="A3039" s="649">
        <v>6042.0</v>
      </c>
      <c r="B3039" s="649">
        <v>0.0</v>
      </c>
      <c r="C3039" s="649">
        <v>6.37</v>
      </c>
      <c r="D3039" s="649">
        <v>1.956</v>
      </c>
      <c r="E3039" s="649">
        <v>28.32</v>
      </c>
      <c r="F3039" s="649">
        <v>11.49</v>
      </c>
      <c r="G3039" s="649">
        <v>1.406</v>
      </c>
      <c r="H3039" s="649">
        <v>1.01</v>
      </c>
      <c r="I3039" s="649">
        <v>15.954</v>
      </c>
      <c r="J3039" s="649">
        <v>22.01</v>
      </c>
      <c r="K3039" s="649">
        <v>-0.998</v>
      </c>
      <c r="L3039" s="649">
        <v>-1.0</v>
      </c>
      <c r="M3039" s="649">
        <v>-1.0</v>
      </c>
      <c r="N3039" s="649">
        <v>-1.0</v>
      </c>
      <c r="O3039" s="649">
        <v>3.0</v>
      </c>
      <c r="P3039" s="649">
        <v>-1.0</v>
      </c>
      <c r="Q3039" s="649">
        <v>-1.0</v>
      </c>
      <c r="R3039" s="649">
        <v>1.0</v>
      </c>
      <c r="S3039" s="649">
        <v>-1.0</v>
      </c>
      <c r="T3039" s="649">
        <v>22.375</v>
      </c>
      <c r="U3039" s="649">
        <v>22.304</v>
      </c>
      <c r="V3039" s="649">
        <v>22.038</v>
      </c>
    </row>
    <row r="3040">
      <c r="A3040" s="649">
        <v>6043.0</v>
      </c>
      <c r="B3040" s="649">
        <v>0.0</v>
      </c>
      <c r="C3040" s="649">
        <v>6.37</v>
      </c>
      <c r="D3040" s="649">
        <v>1.956</v>
      </c>
      <c r="E3040" s="649">
        <v>28.32</v>
      </c>
      <c r="F3040" s="649">
        <v>11.49</v>
      </c>
      <c r="G3040" s="649">
        <v>1.098</v>
      </c>
      <c r="H3040" s="649">
        <v>1.01</v>
      </c>
      <c r="I3040" s="649">
        <v>15.739</v>
      </c>
      <c r="J3040" s="649">
        <v>16.68</v>
      </c>
      <c r="K3040" s="649">
        <v>-0.998</v>
      </c>
      <c r="L3040" s="649">
        <v>-1.0</v>
      </c>
      <c r="M3040" s="649">
        <v>-1.0</v>
      </c>
      <c r="N3040" s="649">
        <v>9.0</v>
      </c>
      <c r="O3040" s="649">
        <v>-1.0</v>
      </c>
      <c r="P3040" s="649">
        <v>-1.0</v>
      </c>
      <c r="Q3040" s="649">
        <v>-1.0</v>
      </c>
      <c r="R3040" s="649">
        <v>1.0</v>
      </c>
      <c r="S3040" s="649">
        <v>-1.0</v>
      </c>
      <c r="T3040" s="649">
        <v>17.022</v>
      </c>
      <c r="U3040" s="649">
        <v>16.949</v>
      </c>
      <c r="V3040" s="649">
        <v>16.721</v>
      </c>
    </row>
    <row r="3041">
      <c r="A3041" s="649">
        <v>6044.0</v>
      </c>
      <c r="B3041" s="649">
        <v>0.0</v>
      </c>
      <c r="C3041" s="649">
        <v>6.37</v>
      </c>
      <c r="D3041" s="649">
        <v>1.956</v>
      </c>
      <c r="E3041" s="649">
        <v>28.32</v>
      </c>
      <c r="F3041" s="649">
        <v>11.49</v>
      </c>
      <c r="G3041" s="649">
        <v>2.233</v>
      </c>
      <c r="H3041" s="649">
        <v>26.98</v>
      </c>
      <c r="I3041" s="649">
        <v>7.75</v>
      </c>
      <c r="J3041" s="649">
        <v>13.581</v>
      </c>
      <c r="K3041" s="649">
        <v>-0.998</v>
      </c>
      <c r="L3041" s="649">
        <v>-1.0</v>
      </c>
      <c r="M3041" s="649">
        <v>-1.0</v>
      </c>
      <c r="N3041" s="649">
        <v>-1.0</v>
      </c>
      <c r="O3041" s="649">
        <v>1.0</v>
      </c>
      <c r="P3041" s="649">
        <v>-1.0</v>
      </c>
      <c r="Q3041" s="649">
        <v>-1.0</v>
      </c>
      <c r="R3041" s="649">
        <v>1.0</v>
      </c>
      <c r="S3041" s="649">
        <v>-1.0</v>
      </c>
      <c r="T3041" s="649">
        <v>14.008</v>
      </c>
      <c r="U3041" s="649">
        <v>14.057</v>
      </c>
      <c r="V3041" s="649">
        <v>14.075</v>
      </c>
    </row>
    <row r="3042">
      <c r="A3042" s="649">
        <v>6045.0</v>
      </c>
      <c r="B3042" s="649">
        <v>0.0</v>
      </c>
      <c r="C3042" s="649">
        <v>6.37</v>
      </c>
      <c r="D3042" s="649">
        <v>1.956</v>
      </c>
      <c r="E3042" s="649">
        <v>28.32</v>
      </c>
      <c r="F3042" s="649">
        <v>11.49</v>
      </c>
      <c r="G3042" s="649">
        <v>1.834</v>
      </c>
      <c r="H3042" s="649">
        <v>26.98</v>
      </c>
      <c r="I3042" s="649">
        <v>7.917</v>
      </c>
      <c r="J3042" s="649">
        <v>13.743</v>
      </c>
      <c r="K3042" s="649">
        <v>-0.998</v>
      </c>
      <c r="L3042" s="649">
        <v>-1.0</v>
      </c>
      <c r="M3042" s="649">
        <v>-1.0</v>
      </c>
      <c r="N3042" s="649">
        <v>-1.0</v>
      </c>
      <c r="O3042" s="649">
        <v>1.0</v>
      </c>
      <c r="P3042" s="649">
        <v>-1.0</v>
      </c>
      <c r="Q3042" s="649">
        <v>-1.0</v>
      </c>
      <c r="R3042" s="649">
        <v>1.0</v>
      </c>
      <c r="S3042" s="649">
        <v>-1.0</v>
      </c>
      <c r="T3042" s="649">
        <v>14.085</v>
      </c>
      <c r="U3042" s="649">
        <v>14.008</v>
      </c>
      <c r="V3042" s="649">
        <v>13.848</v>
      </c>
    </row>
    <row r="3043">
      <c r="A3043" s="649">
        <v>6046.0</v>
      </c>
      <c r="B3043" s="649">
        <v>0.0</v>
      </c>
      <c r="C3043" s="649">
        <v>6.37</v>
      </c>
      <c r="D3043" s="649">
        <v>1.956</v>
      </c>
      <c r="E3043" s="649">
        <v>28.32</v>
      </c>
      <c r="F3043" s="649">
        <v>11.49</v>
      </c>
      <c r="G3043" s="649">
        <v>2.041</v>
      </c>
      <c r="H3043" s="649">
        <v>26.98</v>
      </c>
      <c r="I3043" s="649">
        <v>7.791</v>
      </c>
      <c r="J3043" s="649">
        <v>14.15</v>
      </c>
      <c r="K3043" s="649">
        <v>-0.998</v>
      </c>
      <c r="L3043" s="649">
        <v>-1.0</v>
      </c>
      <c r="M3043" s="649">
        <v>-1.0</v>
      </c>
      <c r="N3043" s="649">
        <v>-1.0</v>
      </c>
      <c r="O3043" s="649">
        <v>1.0</v>
      </c>
      <c r="P3043" s="649">
        <v>-1.0</v>
      </c>
      <c r="Q3043" s="649">
        <v>-1.0</v>
      </c>
      <c r="R3043" s="649">
        <v>1.0</v>
      </c>
      <c r="S3043" s="649">
        <v>-1.0</v>
      </c>
      <c r="T3043" s="649">
        <v>14.537</v>
      </c>
      <c r="U3043" s="649">
        <v>14.469</v>
      </c>
      <c r="V3043" s="649">
        <v>14.385</v>
      </c>
    </row>
    <row r="3044">
      <c r="A3044" s="649">
        <v>6047.0</v>
      </c>
      <c r="B3044" s="649">
        <v>0.0</v>
      </c>
      <c r="C3044" s="649">
        <v>6.37</v>
      </c>
      <c r="D3044" s="649">
        <v>1.956</v>
      </c>
      <c r="E3044" s="649">
        <v>28.32</v>
      </c>
      <c r="F3044" s="649">
        <v>11.49</v>
      </c>
      <c r="G3044" s="649">
        <v>1.808</v>
      </c>
      <c r="H3044" s="649">
        <v>2.01</v>
      </c>
      <c r="I3044" s="649">
        <v>7.832</v>
      </c>
      <c r="J3044" s="649">
        <v>13.282</v>
      </c>
      <c r="K3044" s="649">
        <v>-0.998</v>
      </c>
      <c r="L3044" s="649">
        <v>-1.0</v>
      </c>
      <c r="M3044" s="649">
        <v>-1.0</v>
      </c>
      <c r="N3044" s="649">
        <v>-1.0</v>
      </c>
      <c r="O3044" s="649">
        <v>1.0</v>
      </c>
      <c r="P3044" s="649">
        <v>-1.0</v>
      </c>
      <c r="Q3044" s="649">
        <v>-1.0</v>
      </c>
      <c r="R3044" s="649">
        <v>1.0</v>
      </c>
      <c r="S3044" s="649">
        <v>-1.0</v>
      </c>
      <c r="T3044" s="649">
        <v>13.604</v>
      </c>
      <c r="U3044" s="649">
        <v>13.545</v>
      </c>
      <c r="V3044" s="649">
        <v>13.398</v>
      </c>
    </row>
    <row r="3045">
      <c r="A3045" s="649">
        <v>6048.0</v>
      </c>
      <c r="B3045" s="649">
        <v>0.0</v>
      </c>
      <c r="C3045" s="649">
        <v>6.37</v>
      </c>
      <c r="D3045" s="649">
        <v>1.956</v>
      </c>
      <c r="E3045" s="649">
        <v>28.32</v>
      </c>
      <c r="F3045" s="649">
        <v>11.49</v>
      </c>
      <c r="G3045" s="649">
        <v>1.459</v>
      </c>
      <c r="H3045" s="649">
        <v>2.01</v>
      </c>
      <c r="I3045" s="649">
        <v>7.82</v>
      </c>
      <c r="J3045" s="649">
        <v>9.553</v>
      </c>
      <c r="K3045" s="649">
        <v>-0.998</v>
      </c>
      <c r="L3045" s="649">
        <v>-1.0</v>
      </c>
      <c r="M3045" s="649">
        <v>-1.0</v>
      </c>
      <c r="N3045" s="649">
        <v>-1.0</v>
      </c>
      <c r="O3045" s="649">
        <v>1.0</v>
      </c>
      <c r="P3045" s="649">
        <v>-1.0</v>
      </c>
      <c r="Q3045" s="649">
        <v>-1.0</v>
      </c>
      <c r="R3045" s="649">
        <v>1.0</v>
      </c>
      <c r="S3045" s="649">
        <v>-1.0</v>
      </c>
      <c r="T3045" s="649">
        <v>9.84</v>
      </c>
      <c r="U3045" s="649">
        <v>9.789</v>
      </c>
      <c r="V3045" s="649">
        <v>9.796</v>
      </c>
    </row>
    <row r="3046">
      <c r="A3046" s="649">
        <v>6049.0</v>
      </c>
      <c r="B3046" s="649">
        <v>0.0</v>
      </c>
      <c r="C3046" s="649">
        <v>6.37</v>
      </c>
      <c r="D3046" s="649">
        <v>1.956</v>
      </c>
      <c r="E3046" s="649">
        <v>28.32</v>
      </c>
      <c r="F3046" s="649">
        <v>11.49</v>
      </c>
      <c r="G3046" s="649">
        <v>2.901</v>
      </c>
      <c r="H3046" s="649">
        <v>2.01</v>
      </c>
      <c r="I3046" s="649">
        <v>7.992</v>
      </c>
      <c r="J3046" s="649">
        <v>22.513</v>
      </c>
      <c r="K3046" s="649">
        <v>-0.998</v>
      </c>
      <c r="L3046" s="649">
        <v>-1.0</v>
      </c>
      <c r="M3046" s="649">
        <v>-1.0</v>
      </c>
      <c r="N3046" s="649">
        <v>-1.0</v>
      </c>
      <c r="O3046" s="649">
        <v>1.0</v>
      </c>
      <c r="P3046" s="649">
        <v>-1.0</v>
      </c>
      <c r="Q3046" s="649">
        <v>-1.0</v>
      </c>
      <c r="R3046" s="649">
        <v>1.0</v>
      </c>
      <c r="S3046" s="649">
        <v>-1.0</v>
      </c>
      <c r="T3046" s="649">
        <v>23.043</v>
      </c>
      <c r="U3046" s="649">
        <v>22.945</v>
      </c>
      <c r="V3046" s="649">
        <v>22.603</v>
      </c>
    </row>
    <row r="3047">
      <c r="A3047" s="649">
        <v>6050.0</v>
      </c>
      <c r="B3047" s="649">
        <v>0.0</v>
      </c>
      <c r="C3047" s="649">
        <v>6.37</v>
      </c>
      <c r="D3047" s="649">
        <v>1.956</v>
      </c>
      <c r="E3047" s="649">
        <v>28.32</v>
      </c>
      <c r="F3047" s="649">
        <v>11.49</v>
      </c>
      <c r="G3047" s="649">
        <v>1.969</v>
      </c>
      <c r="H3047" s="649">
        <v>2.01</v>
      </c>
      <c r="I3047" s="649">
        <v>7.871</v>
      </c>
      <c r="J3047" s="649">
        <v>13.859</v>
      </c>
      <c r="K3047" s="649">
        <v>-0.998</v>
      </c>
      <c r="L3047" s="649">
        <v>-1.0</v>
      </c>
      <c r="M3047" s="649">
        <v>-1.0</v>
      </c>
      <c r="N3047" s="649">
        <v>-1.0</v>
      </c>
      <c r="O3047" s="649">
        <v>1.0</v>
      </c>
      <c r="P3047" s="649">
        <v>-1.0</v>
      </c>
      <c r="Q3047" s="649">
        <v>-1.0</v>
      </c>
      <c r="R3047" s="649">
        <v>1.0</v>
      </c>
      <c r="S3047" s="649">
        <v>-1.0</v>
      </c>
      <c r="T3047" s="649">
        <v>14.214</v>
      </c>
      <c r="U3047" s="649">
        <v>14.137</v>
      </c>
      <c r="V3047" s="649">
        <v>14.081</v>
      </c>
    </row>
    <row r="3048">
      <c r="A3048" s="649">
        <v>6051.0</v>
      </c>
      <c r="B3048" s="649">
        <v>0.0</v>
      </c>
      <c r="C3048" s="649">
        <v>6.37</v>
      </c>
      <c r="D3048" s="649">
        <v>1.956</v>
      </c>
      <c r="E3048" s="649">
        <v>28.32</v>
      </c>
      <c r="F3048" s="649">
        <v>11.49</v>
      </c>
      <c r="G3048" s="649">
        <v>2.042</v>
      </c>
      <c r="H3048" s="649">
        <v>2.01</v>
      </c>
      <c r="I3048" s="649">
        <v>7.852</v>
      </c>
      <c r="J3048" s="649">
        <v>14.853</v>
      </c>
      <c r="K3048" s="649">
        <v>-0.998</v>
      </c>
      <c r="L3048" s="649">
        <v>-1.0</v>
      </c>
      <c r="M3048" s="649">
        <v>-1.0</v>
      </c>
      <c r="N3048" s="649">
        <v>-1.0</v>
      </c>
      <c r="O3048" s="649">
        <v>1.0</v>
      </c>
      <c r="P3048" s="649">
        <v>-1.0</v>
      </c>
      <c r="Q3048" s="649">
        <v>-1.0</v>
      </c>
      <c r="R3048" s="649">
        <v>1.0</v>
      </c>
      <c r="S3048" s="649">
        <v>-1.0</v>
      </c>
      <c r="T3048" s="649">
        <v>15.259</v>
      </c>
      <c r="U3048" s="649">
        <v>15.173</v>
      </c>
      <c r="V3048" s="649">
        <v>15.013</v>
      </c>
    </row>
    <row r="3049">
      <c r="A3049" s="649">
        <v>6052.0</v>
      </c>
      <c r="B3049" s="649">
        <v>0.0</v>
      </c>
      <c r="C3049" s="649">
        <v>6.371</v>
      </c>
      <c r="D3049" s="649">
        <v>1.956</v>
      </c>
      <c r="E3049" s="649">
        <v>28.32</v>
      </c>
      <c r="F3049" s="649">
        <v>11.49</v>
      </c>
      <c r="G3049" s="649">
        <v>1.981</v>
      </c>
      <c r="H3049" s="649">
        <v>2.01</v>
      </c>
      <c r="I3049" s="649">
        <v>7.957</v>
      </c>
      <c r="J3049" s="649">
        <v>14.68</v>
      </c>
      <c r="K3049" s="649">
        <v>-0.998</v>
      </c>
      <c r="L3049" s="649">
        <v>-1.0</v>
      </c>
      <c r="M3049" s="649">
        <v>-1.0</v>
      </c>
      <c r="N3049" s="649">
        <v>-1.0</v>
      </c>
      <c r="O3049" s="649">
        <v>1.0</v>
      </c>
      <c r="P3049" s="649">
        <v>-1.0</v>
      </c>
      <c r="Q3049" s="649">
        <v>-1.0</v>
      </c>
      <c r="R3049" s="649">
        <v>1.0</v>
      </c>
      <c r="S3049" s="649">
        <v>-1.0</v>
      </c>
      <c r="T3049" s="649">
        <v>15.014</v>
      </c>
      <c r="U3049" s="649">
        <v>14.947</v>
      </c>
      <c r="V3049" s="649">
        <v>14.823</v>
      </c>
    </row>
    <row r="3050">
      <c r="A3050" s="649">
        <v>6053.0</v>
      </c>
      <c r="B3050" s="649">
        <v>0.0</v>
      </c>
      <c r="C3050" s="649">
        <v>6.37</v>
      </c>
      <c r="D3050" s="649">
        <v>1.956</v>
      </c>
      <c r="E3050" s="649">
        <v>28.32</v>
      </c>
      <c r="F3050" s="649">
        <v>11.49</v>
      </c>
      <c r="G3050" s="649">
        <v>1.921</v>
      </c>
      <c r="H3050" s="649">
        <v>2.01</v>
      </c>
      <c r="I3050" s="649">
        <v>7.87</v>
      </c>
      <c r="J3050" s="649">
        <v>13.718</v>
      </c>
      <c r="K3050" s="649">
        <v>-0.998</v>
      </c>
      <c r="L3050" s="649">
        <v>-1.0</v>
      </c>
      <c r="M3050" s="649">
        <v>-1.0</v>
      </c>
      <c r="N3050" s="649">
        <v>-1.0</v>
      </c>
      <c r="O3050" s="649">
        <v>1.0</v>
      </c>
      <c r="P3050" s="649">
        <v>-1.0</v>
      </c>
      <c r="Q3050" s="649">
        <v>-1.0</v>
      </c>
      <c r="R3050" s="649">
        <v>1.0</v>
      </c>
      <c r="S3050" s="649">
        <v>-1.0</v>
      </c>
      <c r="T3050" s="649">
        <v>14.065</v>
      </c>
      <c r="U3050" s="649">
        <v>14.005</v>
      </c>
      <c r="V3050" s="649">
        <v>13.898</v>
      </c>
    </row>
    <row r="3051">
      <c r="A3051" s="649">
        <v>6054.0</v>
      </c>
      <c r="B3051" s="649">
        <v>0.0</v>
      </c>
      <c r="C3051" s="649">
        <v>6.37</v>
      </c>
      <c r="D3051" s="649">
        <v>1.956</v>
      </c>
      <c r="E3051" s="649">
        <v>28.32</v>
      </c>
      <c r="F3051" s="649">
        <v>11.49</v>
      </c>
      <c r="G3051" s="649">
        <v>1.353</v>
      </c>
      <c r="H3051" s="649">
        <v>2.01</v>
      </c>
      <c r="I3051" s="649">
        <v>7.795</v>
      </c>
      <c r="J3051" s="649">
        <v>9.171</v>
      </c>
      <c r="K3051" s="649">
        <v>-0.998</v>
      </c>
      <c r="L3051" s="649">
        <v>-1.0</v>
      </c>
      <c r="M3051" s="649">
        <v>-1.0</v>
      </c>
      <c r="N3051" s="649">
        <v>-1.0</v>
      </c>
      <c r="O3051" s="649">
        <v>1.0</v>
      </c>
      <c r="P3051" s="649">
        <v>-1.0</v>
      </c>
      <c r="Q3051" s="649">
        <v>-1.0</v>
      </c>
      <c r="R3051" s="649">
        <v>1.0</v>
      </c>
      <c r="S3051" s="649">
        <v>-1.0</v>
      </c>
      <c r="T3051" s="649">
        <v>9.418</v>
      </c>
      <c r="U3051" s="649">
        <v>9.368</v>
      </c>
      <c r="V3051" s="649">
        <v>9.357</v>
      </c>
    </row>
    <row r="3052">
      <c r="A3052" s="649">
        <v>6055.0</v>
      </c>
      <c r="B3052" s="649">
        <v>0.0</v>
      </c>
      <c r="C3052" s="649">
        <v>6.37</v>
      </c>
      <c r="D3052" s="649">
        <v>1.956</v>
      </c>
      <c r="E3052" s="649">
        <v>28.32</v>
      </c>
      <c r="F3052" s="649">
        <v>11.49</v>
      </c>
      <c r="G3052" s="649">
        <v>0.994</v>
      </c>
      <c r="H3052" s="649">
        <v>2.01</v>
      </c>
      <c r="I3052" s="649">
        <v>7.929</v>
      </c>
      <c r="J3052" s="649">
        <v>6.117</v>
      </c>
      <c r="K3052" s="649">
        <v>-0.998</v>
      </c>
      <c r="L3052" s="649">
        <v>-1.0</v>
      </c>
      <c r="M3052" s="649">
        <v>-1.0</v>
      </c>
      <c r="N3052" s="649">
        <v>-1.0</v>
      </c>
      <c r="O3052" s="649">
        <v>1.0</v>
      </c>
      <c r="P3052" s="649">
        <v>-1.0</v>
      </c>
      <c r="Q3052" s="649">
        <v>-1.0</v>
      </c>
      <c r="R3052" s="649">
        <v>1.0</v>
      </c>
      <c r="S3052" s="649">
        <v>-1.0</v>
      </c>
      <c r="T3052" s="649">
        <v>6.298</v>
      </c>
      <c r="U3052" s="649">
        <v>6.272</v>
      </c>
      <c r="V3052" s="649">
        <v>6.345</v>
      </c>
    </row>
    <row r="3053">
      <c r="A3053" s="649">
        <v>6056.0</v>
      </c>
      <c r="B3053" s="649">
        <v>0.0</v>
      </c>
      <c r="C3053" s="649">
        <v>6.37</v>
      </c>
      <c r="D3053" s="649">
        <v>1.956</v>
      </c>
      <c r="E3053" s="649">
        <v>28.32</v>
      </c>
      <c r="F3053" s="649">
        <v>11.49</v>
      </c>
      <c r="G3053" s="649">
        <v>1.71</v>
      </c>
      <c r="H3053" s="649">
        <v>2.01</v>
      </c>
      <c r="I3053" s="649">
        <v>8.066</v>
      </c>
      <c r="J3053" s="649">
        <v>13.663</v>
      </c>
      <c r="K3053" s="649">
        <v>-0.998</v>
      </c>
      <c r="L3053" s="649">
        <v>-1.0</v>
      </c>
      <c r="M3053" s="649">
        <v>-1.0</v>
      </c>
      <c r="N3053" s="649">
        <v>-1.0</v>
      </c>
      <c r="O3053" s="649">
        <v>1.0</v>
      </c>
      <c r="P3053" s="649">
        <v>-1.0</v>
      </c>
      <c r="Q3053" s="649">
        <v>-1.0</v>
      </c>
      <c r="R3053" s="649">
        <v>1.0</v>
      </c>
      <c r="S3053" s="649">
        <v>-1.0</v>
      </c>
      <c r="T3053" s="649">
        <v>13.969</v>
      </c>
      <c r="U3053" s="649">
        <v>13.915</v>
      </c>
      <c r="V3053" s="649">
        <v>13.68</v>
      </c>
    </row>
    <row r="3054">
      <c r="A3054" s="649">
        <v>6057.0</v>
      </c>
      <c r="B3054" s="649">
        <v>0.0</v>
      </c>
      <c r="C3054" s="649">
        <v>6.37</v>
      </c>
      <c r="D3054" s="649">
        <v>1.956</v>
      </c>
      <c r="E3054" s="649">
        <v>28.32</v>
      </c>
      <c r="F3054" s="649">
        <v>11.49</v>
      </c>
      <c r="G3054" s="649">
        <v>1.941</v>
      </c>
      <c r="H3054" s="649">
        <v>2.01</v>
      </c>
      <c r="I3054" s="649">
        <v>7.901</v>
      </c>
      <c r="J3054" s="649">
        <v>14.389</v>
      </c>
      <c r="K3054" s="649">
        <v>-0.998</v>
      </c>
      <c r="L3054" s="649">
        <v>-1.0</v>
      </c>
      <c r="M3054" s="649">
        <v>-1.0</v>
      </c>
      <c r="N3054" s="649">
        <v>-1.0</v>
      </c>
      <c r="O3054" s="649">
        <v>1.0</v>
      </c>
      <c r="P3054" s="649">
        <v>-1.0</v>
      </c>
      <c r="Q3054" s="649">
        <v>-1.0</v>
      </c>
      <c r="R3054" s="649">
        <v>1.0</v>
      </c>
      <c r="S3054" s="649">
        <v>-1.0</v>
      </c>
      <c r="T3054" s="649">
        <v>14.684</v>
      </c>
      <c r="U3054" s="649">
        <v>14.638</v>
      </c>
      <c r="V3054" s="649">
        <v>14.516</v>
      </c>
    </row>
    <row r="3055">
      <c r="A3055" s="649">
        <v>6059.0</v>
      </c>
      <c r="B3055" s="649">
        <v>0.0</v>
      </c>
      <c r="C3055" s="649">
        <v>6.37</v>
      </c>
      <c r="D3055" s="649">
        <v>1.956</v>
      </c>
      <c r="E3055" s="649">
        <v>28.32</v>
      </c>
      <c r="F3055" s="649">
        <v>11.49</v>
      </c>
      <c r="G3055" s="649">
        <v>1.916</v>
      </c>
      <c r="H3055" s="649">
        <v>2.01</v>
      </c>
      <c r="I3055" s="649">
        <v>8.056</v>
      </c>
      <c r="J3055" s="649">
        <v>14.652</v>
      </c>
      <c r="K3055" s="649">
        <v>-0.998</v>
      </c>
      <c r="L3055" s="649">
        <v>-1.0</v>
      </c>
      <c r="M3055" s="649">
        <v>-1.0</v>
      </c>
      <c r="N3055" s="649">
        <v>-1.0</v>
      </c>
      <c r="O3055" s="649">
        <v>1.0</v>
      </c>
      <c r="P3055" s="649">
        <v>-1.0</v>
      </c>
      <c r="Q3055" s="649">
        <v>-1.0</v>
      </c>
      <c r="R3055" s="649">
        <v>1.0</v>
      </c>
      <c r="S3055" s="649">
        <v>-1.0</v>
      </c>
      <c r="T3055" s="649">
        <v>14.982</v>
      </c>
      <c r="U3055" s="649">
        <v>14.899</v>
      </c>
      <c r="V3055" s="649">
        <v>14.752</v>
      </c>
    </row>
    <row r="3056">
      <c r="A3056" s="649">
        <v>6060.0</v>
      </c>
      <c r="B3056" s="649">
        <v>0.0</v>
      </c>
      <c r="C3056" s="649">
        <v>6.37</v>
      </c>
      <c r="D3056" s="649">
        <v>1.956</v>
      </c>
      <c r="E3056" s="649">
        <v>28.32</v>
      </c>
      <c r="F3056" s="649">
        <v>11.49</v>
      </c>
      <c r="G3056" s="649">
        <v>1.891</v>
      </c>
      <c r="H3056" s="649">
        <v>2.01</v>
      </c>
      <c r="I3056" s="649">
        <v>7.952</v>
      </c>
      <c r="J3056" s="649">
        <v>14.527</v>
      </c>
      <c r="K3056" s="649">
        <v>-0.998</v>
      </c>
      <c r="L3056" s="649">
        <v>-1.0</v>
      </c>
      <c r="M3056" s="649">
        <v>-1.0</v>
      </c>
      <c r="N3056" s="649">
        <v>-1.0</v>
      </c>
      <c r="O3056" s="649">
        <v>1.0</v>
      </c>
      <c r="P3056" s="649">
        <v>-1.0</v>
      </c>
      <c r="Q3056" s="649">
        <v>-1.0</v>
      </c>
      <c r="R3056" s="649">
        <v>1.0</v>
      </c>
      <c r="S3056" s="649">
        <v>-1.0</v>
      </c>
      <c r="T3056" s="649">
        <v>14.88</v>
      </c>
      <c r="U3056" s="649">
        <v>14.8</v>
      </c>
      <c r="V3056" s="649">
        <v>14.596</v>
      </c>
    </row>
    <row r="3057">
      <c r="A3057" s="649">
        <v>6061.0</v>
      </c>
      <c r="B3057" s="649">
        <v>0.0</v>
      </c>
      <c r="C3057" s="649">
        <v>6.37</v>
      </c>
      <c r="D3057" s="649">
        <v>1.956</v>
      </c>
      <c r="E3057" s="649">
        <v>28.32</v>
      </c>
      <c r="F3057" s="649">
        <v>11.49</v>
      </c>
      <c r="G3057" s="649">
        <v>2.274</v>
      </c>
      <c r="H3057" s="649">
        <v>2.01</v>
      </c>
      <c r="I3057" s="649">
        <v>7.826</v>
      </c>
      <c r="J3057" s="649">
        <v>15.992</v>
      </c>
      <c r="K3057" s="649">
        <v>-0.998</v>
      </c>
      <c r="L3057" s="649">
        <v>-1.0</v>
      </c>
      <c r="M3057" s="649">
        <v>-1.0</v>
      </c>
      <c r="N3057" s="649">
        <v>-1.0</v>
      </c>
      <c r="O3057" s="649">
        <v>1.0</v>
      </c>
      <c r="P3057" s="649">
        <v>-1.0</v>
      </c>
      <c r="Q3057" s="649">
        <v>-1.0</v>
      </c>
      <c r="R3057" s="649">
        <v>1.0</v>
      </c>
      <c r="S3057" s="649">
        <v>-1.0</v>
      </c>
      <c r="T3057" s="649">
        <v>16.378</v>
      </c>
      <c r="U3057" s="649">
        <v>16.304</v>
      </c>
      <c r="V3057" s="649">
        <v>16.239</v>
      </c>
    </row>
    <row r="3058">
      <c r="A3058" s="649">
        <v>6062.0</v>
      </c>
      <c r="B3058" s="649">
        <v>0.0</v>
      </c>
      <c r="C3058" s="649">
        <v>6.37</v>
      </c>
      <c r="D3058" s="649">
        <v>1.956</v>
      </c>
      <c r="E3058" s="649">
        <v>28.32</v>
      </c>
      <c r="F3058" s="649">
        <v>11.49</v>
      </c>
      <c r="G3058" s="649">
        <v>2.273</v>
      </c>
      <c r="H3058" s="649">
        <v>2.01</v>
      </c>
      <c r="I3058" s="649">
        <v>7.907</v>
      </c>
      <c r="J3058" s="649">
        <v>15.373</v>
      </c>
      <c r="K3058" s="649">
        <v>-0.998</v>
      </c>
      <c r="L3058" s="649">
        <v>-1.0</v>
      </c>
      <c r="M3058" s="649">
        <v>-1.0</v>
      </c>
      <c r="N3058" s="649">
        <v>-1.0</v>
      </c>
      <c r="O3058" s="649">
        <v>1.0</v>
      </c>
      <c r="P3058" s="649">
        <v>-1.0</v>
      </c>
      <c r="Q3058" s="649">
        <v>-1.0</v>
      </c>
      <c r="R3058" s="649">
        <v>1.0</v>
      </c>
      <c r="S3058" s="649">
        <v>-1.0</v>
      </c>
      <c r="T3058" s="649">
        <v>15.767</v>
      </c>
      <c r="U3058" s="649">
        <v>15.711</v>
      </c>
      <c r="V3058" s="649">
        <v>15.713</v>
      </c>
    </row>
    <row r="3059">
      <c r="A3059" s="649">
        <v>6064.0</v>
      </c>
      <c r="B3059" s="649">
        <v>0.0</v>
      </c>
      <c r="C3059" s="649">
        <v>6.37</v>
      </c>
      <c r="D3059" s="649">
        <v>1.956</v>
      </c>
      <c r="E3059" s="649">
        <v>28.32</v>
      </c>
      <c r="F3059" s="649">
        <v>11.49</v>
      </c>
      <c r="G3059" s="649">
        <v>1.117</v>
      </c>
      <c r="H3059" s="649">
        <v>2.01</v>
      </c>
      <c r="I3059" s="649">
        <v>8.077</v>
      </c>
      <c r="J3059" s="649">
        <v>8.906</v>
      </c>
      <c r="K3059" s="649">
        <v>-0.998</v>
      </c>
      <c r="L3059" s="649">
        <v>-1.0</v>
      </c>
      <c r="M3059" s="649">
        <v>-1.0</v>
      </c>
      <c r="N3059" s="649">
        <v>-1.0</v>
      </c>
      <c r="O3059" s="649">
        <v>1.0</v>
      </c>
      <c r="P3059" s="649">
        <v>-1.0</v>
      </c>
      <c r="Q3059" s="649">
        <v>-1.0</v>
      </c>
      <c r="R3059" s="649">
        <v>1.0</v>
      </c>
      <c r="S3059" s="649">
        <v>-1.0</v>
      </c>
      <c r="T3059" s="649">
        <v>9.085</v>
      </c>
      <c r="U3059" s="649">
        <v>9.038</v>
      </c>
      <c r="V3059" s="649">
        <v>8.921</v>
      </c>
    </row>
    <row r="3060">
      <c r="A3060" s="649">
        <v>6065.0</v>
      </c>
      <c r="B3060" s="649">
        <v>0.0</v>
      </c>
      <c r="C3060" s="649">
        <v>6.37</v>
      </c>
      <c r="D3060" s="649">
        <v>1.956</v>
      </c>
      <c r="E3060" s="649">
        <v>28.32</v>
      </c>
      <c r="F3060" s="649">
        <v>11.49</v>
      </c>
      <c r="G3060" s="649">
        <v>1.99</v>
      </c>
      <c r="H3060" s="649">
        <v>2.01</v>
      </c>
      <c r="I3060" s="649">
        <v>7.962</v>
      </c>
      <c r="J3060" s="649">
        <v>15.057</v>
      </c>
      <c r="K3060" s="649">
        <v>-0.998</v>
      </c>
      <c r="L3060" s="649">
        <v>-1.0</v>
      </c>
      <c r="M3060" s="649">
        <v>-1.0</v>
      </c>
      <c r="N3060" s="649">
        <v>-1.0</v>
      </c>
      <c r="O3060" s="649">
        <v>1.0</v>
      </c>
      <c r="P3060" s="649">
        <v>-1.0</v>
      </c>
      <c r="Q3060" s="649">
        <v>-1.0</v>
      </c>
      <c r="R3060" s="649">
        <v>1.0</v>
      </c>
      <c r="S3060" s="649">
        <v>-1.0</v>
      </c>
      <c r="T3060" s="649">
        <v>15.383</v>
      </c>
      <c r="U3060" s="649">
        <v>15.316</v>
      </c>
      <c r="V3060" s="649">
        <v>15.161</v>
      </c>
    </row>
    <row r="3061">
      <c r="A3061" s="649">
        <v>6066.0</v>
      </c>
      <c r="B3061" s="649">
        <v>0.0</v>
      </c>
      <c r="C3061" s="649">
        <v>6.37</v>
      </c>
      <c r="D3061" s="649">
        <v>1.956</v>
      </c>
      <c r="E3061" s="649">
        <v>28.32</v>
      </c>
      <c r="F3061" s="649">
        <v>11.49</v>
      </c>
      <c r="G3061" s="649">
        <v>2.011</v>
      </c>
      <c r="H3061" s="649">
        <v>2.01</v>
      </c>
      <c r="I3061" s="649">
        <v>7.984</v>
      </c>
      <c r="J3061" s="649">
        <v>15.466</v>
      </c>
      <c r="K3061" s="649">
        <v>-0.998</v>
      </c>
      <c r="L3061" s="649">
        <v>-1.0</v>
      </c>
      <c r="M3061" s="649">
        <v>-1.0</v>
      </c>
      <c r="N3061" s="649">
        <v>-1.0</v>
      </c>
      <c r="O3061" s="649">
        <v>1.0</v>
      </c>
      <c r="P3061" s="649">
        <v>-1.0</v>
      </c>
      <c r="Q3061" s="649">
        <v>-1.0</v>
      </c>
      <c r="R3061" s="649">
        <v>1.0</v>
      </c>
      <c r="S3061" s="649">
        <v>-1.0</v>
      </c>
      <c r="T3061" s="649">
        <v>15.811</v>
      </c>
      <c r="U3061" s="649">
        <v>15.737</v>
      </c>
      <c r="V3061" s="649">
        <v>15.546</v>
      </c>
    </row>
    <row r="3062">
      <c r="A3062" s="649">
        <v>6067.0</v>
      </c>
      <c r="B3062" s="649">
        <v>0.0</v>
      </c>
      <c r="C3062" s="649">
        <v>6.37</v>
      </c>
      <c r="D3062" s="649">
        <v>1.956</v>
      </c>
      <c r="E3062" s="649">
        <v>28.32</v>
      </c>
      <c r="F3062" s="649">
        <v>11.49</v>
      </c>
      <c r="G3062" s="649">
        <v>1.839</v>
      </c>
      <c r="H3062" s="649">
        <v>2.01</v>
      </c>
      <c r="I3062" s="649">
        <v>7.906</v>
      </c>
      <c r="J3062" s="649">
        <v>13.416</v>
      </c>
      <c r="K3062" s="649">
        <v>-0.998</v>
      </c>
      <c r="L3062" s="649">
        <v>-1.0</v>
      </c>
      <c r="M3062" s="649">
        <v>-1.0</v>
      </c>
      <c r="N3062" s="649">
        <v>-1.0</v>
      </c>
      <c r="O3062" s="649">
        <v>1.0</v>
      </c>
      <c r="P3062" s="649">
        <v>-1.0</v>
      </c>
      <c r="Q3062" s="649">
        <v>-1.0</v>
      </c>
      <c r="R3062" s="649">
        <v>1.0</v>
      </c>
      <c r="S3062" s="649">
        <v>-1.0</v>
      </c>
      <c r="T3062" s="649">
        <v>13.733</v>
      </c>
      <c r="U3062" s="649">
        <v>13.672</v>
      </c>
      <c r="V3062" s="649">
        <v>13.57</v>
      </c>
    </row>
    <row r="3063">
      <c r="A3063" s="649">
        <v>6068.0</v>
      </c>
      <c r="B3063" s="649">
        <v>0.0</v>
      </c>
      <c r="C3063" s="649">
        <v>6.37</v>
      </c>
      <c r="D3063" s="649">
        <v>1.956</v>
      </c>
      <c r="E3063" s="649">
        <v>28.32</v>
      </c>
      <c r="F3063" s="649">
        <v>11.49</v>
      </c>
      <c r="G3063" s="649">
        <v>1.193</v>
      </c>
      <c r="H3063" s="649">
        <v>2.01</v>
      </c>
      <c r="I3063" s="649">
        <v>5.959</v>
      </c>
      <c r="J3063" s="649">
        <v>6.514</v>
      </c>
      <c r="K3063" s="649">
        <v>-0.998</v>
      </c>
      <c r="L3063" s="649">
        <v>-1.0</v>
      </c>
      <c r="M3063" s="649">
        <v>-1.0</v>
      </c>
      <c r="N3063" s="649">
        <v>-1.0</v>
      </c>
      <c r="O3063" s="649">
        <v>1.0</v>
      </c>
      <c r="P3063" s="649">
        <v>-1.0</v>
      </c>
      <c r="Q3063" s="649">
        <v>-1.0</v>
      </c>
      <c r="R3063" s="649">
        <v>1.0</v>
      </c>
      <c r="S3063" s="649">
        <v>-1.0</v>
      </c>
      <c r="T3063" s="649">
        <v>6.662</v>
      </c>
      <c r="U3063" s="649">
        <v>6.631</v>
      </c>
      <c r="V3063" s="649">
        <v>6.618</v>
      </c>
    </row>
    <row r="3064">
      <c r="A3064" s="649">
        <v>6069.0</v>
      </c>
      <c r="B3064" s="649">
        <v>0.0</v>
      </c>
      <c r="C3064" s="649">
        <v>6.37</v>
      </c>
      <c r="D3064" s="649">
        <v>1.956</v>
      </c>
      <c r="E3064" s="649">
        <v>28.32</v>
      </c>
      <c r="F3064" s="649">
        <v>11.49</v>
      </c>
      <c r="G3064" s="649">
        <v>1.192</v>
      </c>
      <c r="H3064" s="649">
        <v>2.01</v>
      </c>
      <c r="I3064" s="649">
        <v>3.98</v>
      </c>
      <c r="J3064" s="649">
        <v>4.336</v>
      </c>
      <c r="K3064" s="649">
        <v>-0.998</v>
      </c>
      <c r="L3064" s="649">
        <v>-1.0</v>
      </c>
      <c r="M3064" s="649">
        <v>-1.0</v>
      </c>
      <c r="N3064" s="649">
        <v>-1.0</v>
      </c>
      <c r="O3064" s="649">
        <v>1.0</v>
      </c>
      <c r="P3064" s="649">
        <v>-1.0</v>
      </c>
      <c r="Q3064" s="649">
        <v>-1.0</v>
      </c>
      <c r="R3064" s="649">
        <v>1.0</v>
      </c>
      <c r="S3064" s="649">
        <v>-1.0</v>
      </c>
      <c r="T3064" s="649">
        <v>4.452</v>
      </c>
      <c r="U3064" s="649">
        <v>7.751</v>
      </c>
      <c r="V3064" s="649">
        <v>4.451</v>
      </c>
    </row>
    <row r="3065">
      <c r="A3065" s="649">
        <v>6071.0</v>
      </c>
      <c r="B3065" s="649">
        <v>0.0</v>
      </c>
      <c r="C3065" s="649">
        <v>6.37</v>
      </c>
      <c r="D3065" s="649">
        <v>1.956</v>
      </c>
      <c r="E3065" s="649">
        <v>28.32</v>
      </c>
      <c r="F3065" s="649">
        <v>11.49</v>
      </c>
      <c r="G3065" s="649">
        <v>0.922</v>
      </c>
      <c r="H3065" s="649">
        <v>2.01</v>
      </c>
      <c r="I3065" s="649">
        <v>7.943</v>
      </c>
      <c r="J3065" s="649">
        <v>6.607</v>
      </c>
      <c r="K3065" s="649">
        <v>-0.998</v>
      </c>
      <c r="L3065" s="649">
        <v>-1.0</v>
      </c>
      <c r="M3065" s="649">
        <v>-1.0</v>
      </c>
      <c r="N3065" s="649">
        <v>-1.0</v>
      </c>
      <c r="O3065" s="649">
        <v>2.0</v>
      </c>
      <c r="P3065" s="649">
        <v>-1.0</v>
      </c>
      <c r="Q3065" s="649">
        <v>-1.0</v>
      </c>
      <c r="R3065" s="649">
        <v>1.0</v>
      </c>
      <c r="S3065" s="649">
        <v>-1.0</v>
      </c>
      <c r="T3065" s="649">
        <v>6.757</v>
      </c>
      <c r="U3065" s="649">
        <v>6.721</v>
      </c>
      <c r="V3065" s="649">
        <v>6.703</v>
      </c>
    </row>
    <row r="3066">
      <c r="A3066" s="649">
        <v>6072.0</v>
      </c>
      <c r="B3066" s="649">
        <v>0.0</v>
      </c>
      <c r="C3066" s="649">
        <v>6.37</v>
      </c>
      <c r="D3066" s="649">
        <v>1.956</v>
      </c>
      <c r="E3066" s="649">
        <v>28.32</v>
      </c>
      <c r="F3066" s="649">
        <v>11.49</v>
      </c>
      <c r="G3066" s="649">
        <v>1.759</v>
      </c>
      <c r="H3066" s="649">
        <v>1.01</v>
      </c>
      <c r="I3066" s="649">
        <v>14.79</v>
      </c>
      <c r="J3066" s="649">
        <v>23.258</v>
      </c>
      <c r="K3066" s="649">
        <v>-0.998</v>
      </c>
      <c r="L3066" s="649">
        <v>-1.0</v>
      </c>
      <c r="M3066" s="649">
        <v>-1.0</v>
      </c>
      <c r="N3066" s="649">
        <v>-1.0</v>
      </c>
      <c r="O3066" s="649">
        <v>1.0</v>
      </c>
      <c r="P3066" s="649">
        <v>-1.0</v>
      </c>
      <c r="Q3066" s="649">
        <v>-1.0</v>
      </c>
      <c r="R3066" s="649">
        <v>1.0</v>
      </c>
      <c r="S3066" s="649">
        <v>-1.0</v>
      </c>
      <c r="T3066" s="649">
        <v>23.734</v>
      </c>
      <c r="U3066" s="649">
        <v>23.598</v>
      </c>
      <c r="V3066" s="649">
        <v>23.458</v>
      </c>
    </row>
    <row r="3067">
      <c r="A3067" s="649">
        <v>6073.0</v>
      </c>
      <c r="B3067" s="649">
        <v>0.0</v>
      </c>
      <c r="C3067" s="649">
        <v>6.37</v>
      </c>
      <c r="D3067" s="649">
        <v>1.956</v>
      </c>
      <c r="E3067" s="649">
        <v>28.32</v>
      </c>
      <c r="F3067" s="649">
        <v>11.49</v>
      </c>
      <c r="G3067" s="649">
        <v>1.779</v>
      </c>
      <c r="H3067" s="649">
        <v>1.01</v>
      </c>
      <c r="I3067" s="649">
        <v>15.704</v>
      </c>
      <c r="J3067" s="649">
        <v>26.998</v>
      </c>
      <c r="K3067" s="649">
        <v>-0.998</v>
      </c>
      <c r="L3067" s="649">
        <v>-1.0</v>
      </c>
      <c r="M3067" s="649">
        <v>-1.0</v>
      </c>
      <c r="N3067" s="649">
        <v>-1.0</v>
      </c>
      <c r="O3067" s="649">
        <v>1.0</v>
      </c>
      <c r="P3067" s="649">
        <v>-1.0</v>
      </c>
      <c r="Q3067" s="649">
        <v>-1.0</v>
      </c>
      <c r="R3067" s="649">
        <v>1.0</v>
      </c>
      <c r="S3067" s="649">
        <v>-1.0</v>
      </c>
      <c r="T3067" s="649">
        <v>27.521</v>
      </c>
      <c r="U3067" s="649">
        <v>27.411</v>
      </c>
      <c r="V3067" s="649">
        <v>27.064</v>
      </c>
    </row>
    <row r="3068">
      <c r="A3068" s="649">
        <v>6074.0</v>
      </c>
      <c r="B3068" s="649">
        <v>0.0</v>
      </c>
      <c r="C3068" s="649">
        <v>6.37</v>
      </c>
      <c r="D3068" s="649">
        <v>1.956</v>
      </c>
      <c r="E3068" s="649">
        <v>28.32</v>
      </c>
      <c r="F3068" s="649">
        <v>11.49</v>
      </c>
      <c r="G3068" s="649">
        <v>1.8</v>
      </c>
      <c r="H3068" s="649">
        <v>1.01</v>
      </c>
      <c r="I3068" s="649">
        <v>15.763</v>
      </c>
      <c r="J3068" s="649">
        <v>27.072</v>
      </c>
      <c r="K3068" s="649">
        <v>-0.998</v>
      </c>
      <c r="L3068" s="649">
        <v>-1.0</v>
      </c>
      <c r="M3068" s="649">
        <v>-1.0</v>
      </c>
      <c r="N3068" s="649">
        <v>-1.0</v>
      </c>
      <c r="O3068" s="649">
        <v>1.0</v>
      </c>
      <c r="P3068" s="649">
        <v>-1.0</v>
      </c>
      <c r="Q3068" s="649">
        <v>-1.0</v>
      </c>
      <c r="R3068" s="649">
        <v>1.0</v>
      </c>
      <c r="S3068" s="649">
        <v>-1.0</v>
      </c>
      <c r="T3068" s="649">
        <v>27.577</v>
      </c>
      <c r="U3068" s="649">
        <v>27.454</v>
      </c>
      <c r="V3068" s="649">
        <v>27.159</v>
      </c>
    </row>
    <row r="3069">
      <c r="A3069" s="649">
        <v>6075.0</v>
      </c>
      <c r="B3069" s="649">
        <v>0.0</v>
      </c>
      <c r="C3069" s="649">
        <v>6.37</v>
      </c>
      <c r="D3069" s="649">
        <v>1.956</v>
      </c>
      <c r="E3069" s="649">
        <v>28.32</v>
      </c>
      <c r="F3069" s="649">
        <v>11.49</v>
      </c>
      <c r="G3069" s="649">
        <v>1.796</v>
      </c>
      <c r="H3069" s="649">
        <v>1.01</v>
      </c>
      <c r="I3069" s="649">
        <v>15.378</v>
      </c>
      <c r="J3069" s="649">
        <v>25.037</v>
      </c>
      <c r="K3069" s="649">
        <v>-0.998</v>
      </c>
      <c r="L3069" s="649">
        <v>-1.0</v>
      </c>
      <c r="M3069" s="649">
        <v>-1.0</v>
      </c>
      <c r="N3069" s="649">
        <v>-1.0</v>
      </c>
      <c r="O3069" s="649">
        <v>1.0</v>
      </c>
      <c r="P3069" s="649">
        <v>-1.0</v>
      </c>
      <c r="Q3069" s="649">
        <v>-1.0</v>
      </c>
      <c r="R3069" s="649">
        <v>1.0</v>
      </c>
      <c r="S3069" s="649">
        <v>-1.0</v>
      </c>
      <c r="T3069" s="649">
        <v>25.544</v>
      </c>
      <c r="U3069" s="649">
        <v>25.431</v>
      </c>
      <c r="V3069" s="649">
        <v>25.215</v>
      </c>
    </row>
    <row r="3070">
      <c r="A3070" s="649">
        <v>6076.0</v>
      </c>
      <c r="B3070" s="649">
        <v>0.0</v>
      </c>
      <c r="C3070" s="649">
        <v>6.371</v>
      </c>
      <c r="D3070" s="649">
        <v>1.956</v>
      </c>
      <c r="E3070" s="649">
        <v>28.32</v>
      </c>
      <c r="F3070" s="649">
        <v>11.49</v>
      </c>
      <c r="G3070" s="649">
        <v>1.789</v>
      </c>
      <c r="H3070" s="649">
        <v>1.01</v>
      </c>
      <c r="I3070" s="649">
        <v>15.032</v>
      </c>
      <c r="J3070" s="649">
        <v>24.279</v>
      </c>
      <c r="K3070" s="649">
        <v>-0.998</v>
      </c>
      <c r="L3070" s="649">
        <v>-1.0</v>
      </c>
      <c r="M3070" s="649">
        <v>-1.0</v>
      </c>
      <c r="N3070" s="649">
        <v>-1.0</v>
      </c>
      <c r="O3070" s="649">
        <v>1.0</v>
      </c>
      <c r="P3070" s="649">
        <v>-1.0</v>
      </c>
      <c r="Q3070" s="649">
        <v>-1.0</v>
      </c>
      <c r="R3070" s="649">
        <v>1.0</v>
      </c>
      <c r="S3070" s="649">
        <v>-1.0</v>
      </c>
      <c r="T3070" s="649">
        <v>24.787</v>
      </c>
      <c r="U3070" s="649">
        <v>24.69</v>
      </c>
      <c r="V3070" s="649">
        <v>24.462</v>
      </c>
    </row>
    <row r="3071">
      <c r="A3071" s="649">
        <v>6077.0</v>
      </c>
      <c r="B3071" s="649">
        <v>0.0</v>
      </c>
      <c r="C3071" s="649">
        <v>6.37</v>
      </c>
      <c r="D3071" s="649">
        <v>1.956</v>
      </c>
      <c r="E3071" s="649">
        <v>28.32</v>
      </c>
      <c r="F3071" s="649">
        <v>11.49</v>
      </c>
      <c r="G3071" s="649">
        <v>1.789</v>
      </c>
      <c r="H3071" s="649">
        <v>1.01</v>
      </c>
      <c r="I3071" s="649">
        <v>15.678</v>
      </c>
      <c r="J3071" s="649">
        <v>27.113</v>
      </c>
      <c r="K3071" s="649">
        <v>-0.998</v>
      </c>
      <c r="L3071" s="649">
        <v>-1.0</v>
      </c>
      <c r="M3071" s="649">
        <v>-1.0</v>
      </c>
      <c r="N3071" s="649">
        <v>-1.0</v>
      </c>
      <c r="O3071" s="649">
        <v>1.0</v>
      </c>
      <c r="P3071" s="649">
        <v>-1.0</v>
      </c>
      <c r="Q3071" s="649">
        <v>-1.0</v>
      </c>
      <c r="R3071" s="649">
        <v>1.0</v>
      </c>
      <c r="S3071" s="649">
        <v>-1.0</v>
      </c>
      <c r="T3071" s="649">
        <v>27.583</v>
      </c>
      <c r="U3071" s="649">
        <v>27.477</v>
      </c>
      <c r="V3071" s="649">
        <v>27.176</v>
      </c>
    </row>
    <row r="3072">
      <c r="A3072" s="649">
        <v>6078.0</v>
      </c>
      <c r="B3072" s="649">
        <v>0.0</v>
      </c>
      <c r="C3072" s="649">
        <v>6.371</v>
      </c>
      <c r="D3072" s="649">
        <v>1.956</v>
      </c>
      <c r="E3072" s="649">
        <v>28.32</v>
      </c>
      <c r="F3072" s="649">
        <v>11.49</v>
      </c>
      <c r="G3072" s="649">
        <v>1.793</v>
      </c>
      <c r="H3072" s="649">
        <v>1.01</v>
      </c>
      <c r="I3072" s="649">
        <v>15.5</v>
      </c>
      <c r="J3072" s="649">
        <v>26.27</v>
      </c>
      <c r="K3072" s="649">
        <v>-0.998</v>
      </c>
      <c r="L3072" s="649">
        <v>-1.0</v>
      </c>
      <c r="M3072" s="649">
        <v>-1.0</v>
      </c>
      <c r="N3072" s="649">
        <v>-1.0</v>
      </c>
      <c r="O3072" s="649">
        <v>1.0</v>
      </c>
      <c r="P3072" s="649">
        <v>-1.0</v>
      </c>
      <c r="Q3072" s="649">
        <v>-1.0</v>
      </c>
      <c r="R3072" s="649">
        <v>1.0</v>
      </c>
      <c r="S3072" s="649">
        <v>-1.0</v>
      </c>
      <c r="T3072" s="649">
        <v>26.808</v>
      </c>
      <c r="U3072" s="649">
        <v>26.704</v>
      </c>
      <c r="V3072" s="649">
        <v>26.372</v>
      </c>
    </row>
    <row r="3073">
      <c r="A3073" s="649">
        <v>6079.0</v>
      </c>
      <c r="B3073" s="649">
        <v>0.0</v>
      </c>
      <c r="C3073" s="649">
        <v>6.37</v>
      </c>
      <c r="D3073" s="649">
        <v>1.956</v>
      </c>
      <c r="E3073" s="649">
        <v>28.32</v>
      </c>
      <c r="F3073" s="649">
        <v>11.49</v>
      </c>
      <c r="G3073" s="649">
        <v>1.78</v>
      </c>
      <c r="H3073" s="649">
        <v>1.01</v>
      </c>
      <c r="I3073" s="649">
        <v>15.281</v>
      </c>
      <c r="J3073" s="649">
        <v>25.393</v>
      </c>
      <c r="K3073" s="649">
        <v>-0.998</v>
      </c>
      <c r="L3073" s="649">
        <v>-1.0</v>
      </c>
      <c r="M3073" s="649">
        <v>-1.0</v>
      </c>
      <c r="N3073" s="649">
        <v>-1.0</v>
      </c>
      <c r="O3073" s="649">
        <v>1.0</v>
      </c>
      <c r="P3073" s="649">
        <v>-1.0</v>
      </c>
      <c r="Q3073" s="649">
        <v>-1.0</v>
      </c>
      <c r="R3073" s="649">
        <v>1.0</v>
      </c>
      <c r="S3073" s="649">
        <v>-1.0</v>
      </c>
      <c r="T3073" s="649">
        <v>25.879</v>
      </c>
      <c r="U3073" s="649">
        <v>25.764</v>
      </c>
      <c r="V3073" s="649">
        <v>25.518</v>
      </c>
    </row>
    <row r="3074">
      <c r="A3074" s="649">
        <v>6080.0</v>
      </c>
      <c r="B3074" s="649">
        <v>0.0</v>
      </c>
      <c r="C3074" s="649">
        <v>6.37</v>
      </c>
      <c r="D3074" s="649">
        <v>1.956</v>
      </c>
      <c r="E3074" s="649">
        <v>28.32</v>
      </c>
      <c r="F3074" s="649">
        <v>11.49</v>
      </c>
      <c r="G3074" s="649">
        <v>1.175</v>
      </c>
      <c r="H3074" s="649">
        <v>1.01</v>
      </c>
      <c r="I3074" s="649">
        <v>11.542</v>
      </c>
      <c r="J3074" s="649">
        <v>12.642</v>
      </c>
      <c r="K3074" s="649">
        <v>-0.998</v>
      </c>
      <c r="L3074" s="649">
        <v>-1.0</v>
      </c>
      <c r="M3074" s="649">
        <v>-1.0</v>
      </c>
      <c r="N3074" s="649">
        <v>-1.0</v>
      </c>
      <c r="O3074" s="649">
        <v>1.0</v>
      </c>
      <c r="P3074" s="649">
        <v>-1.0</v>
      </c>
      <c r="Q3074" s="649">
        <v>-1.0</v>
      </c>
      <c r="R3074" s="649">
        <v>1.0</v>
      </c>
      <c r="S3074" s="649">
        <v>-1.0</v>
      </c>
      <c r="T3074" s="649">
        <v>12.935</v>
      </c>
      <c r="U3074" s="649">
        <v>12.878</v>
      </c>
      <c r="V3074" s="649">
        <v>12.728</v>
      </c>
    </row>
    <row r="3075">
      <c r="A3075" s="649">
        <v>6081.0</v>
      </c>
      <c r="B3075" s="649">
        <v>0.0</v>
      </c>
      <c r="C3075" s="649">
        <v>6.37</v>
      </c>
      <c r="D3075" s="649">
        <v>1.956</v>
      </c>
      <c r="E3075" s="649">
        <v>28.32</v>
      </c>
      <c r="F3075" s="649">
        <v>11.49</v>
      </c>
      <c r="G3075" s="649">
        <v>1.796</v>
      </c>
      <c r="H3075" s="649">
        <v>1.01</v>
      </c>
      <c r="I3075" s="649">
        <v>8.107</v>
      </c>
      <c r="J3075" s="649">
        <v>14.33</v>
      </c>
      <c r="K3075" s="649">
        <v>-0.998</v>
      </c>
      <c r="L3075" s="649">
        <v>-1.0</v>
      </c>
      <c r="M3075" s="649">
        <v>-1.0</v>
      </c>
      <c r="N3075" s="649">
        <v>-1.0</v>
      </c>
      <c r="O3075" s="649">
        <v>1.0</v>
      </c>
      <c r="P3075" s="649">
        <v>-1.0</v>
      </c>
      <c r="Q3075" s="649">
        <v>-1.0</v>
      </c>
      <c r="R3075" s="649">
        <v>1.0</v>
      </c>
      <c r="S3075" s="649">
        <v>-1.0</v>
      </c>
      <c r="T3075" s="649">
        <v>14.63</v>
      </c>
      <c r="U3075" s="649">
        <v>14.555</v>
      </c>
      <c r="V3075" s="649">
        <v>14.361</v>
      </c>
    </row>
    <row r="3076">
      <c r="A3076" s="649">
        <v>6082.0</v>
      </c>
      <c r="B3076" s="649">
        <v>0.0</v>
      </c>
      <c r="C3076" s="649">
        <v>6.37</v>
      </c>
      <c r="D3076" s="649">
        <v>1.956</v>
      </c>
      <c r="E3076" s="649">
        <v>28.32</v>
      </c>
      <c r="F3076" s="649">
        <v>11.49</v>
      </c>
      <c r="G3076" s="649">
        <v>0.957</v>
      </c>
      <c r="H3076" s="649">
        <v>1.01</v>
      </c>
      <c r="I3076" s="649">
        <v>15.623</v>
      </c>
      <c r="J3076" s="649">
        <v>14.251</v>
      </c>
      <c r="K3076" s="649">
        <v>-0.998</v>
      </c>
      <c r="L3076" s="649">
        <v>-1.0</v>
      </c>
      <c r="M3076" s="649">
        <v>-1.0</v>
      </c>
      <c r="N3076" s="649">
        <v>-1.0</v>
      </c>
      <c r="O3076" s="649">
        <v>3.0</v>
      </c>
      <c r="P3076" s="649">
        <v>-1.0</v>
      </c>
      <c r="Q3076" s="649">
        <v>-1.0</v>
      </c>
      <c r="R3076" s="649">
        <v>1.0</v>
      </c>
      <c r="S3076" s="649">
        <v>-1.0</v>
      </c>
      <c r="T3076" s="649">
        <v>14.574</v>
      </c>
      <c r="U3076" s="649">
        <v>14.492</v>
      </c>
      <c r="V3076" s="649">
        <v>14.297</v>
      </c>
    </row>
    <row r="3077">
      <c r="A3077" s="649">
        <v>6083.0</v>
      </c>
      <c r="B3077" s="649">
        <v>0.0</v>
      </c>
      <c r="C3077" s="649">
        <v>6.37</v>
      </c>
      <c r="D3077" s="649">
        <v>1.956</v>
      </c>
      <c r="E3077" s="649">
        <v>28.32</v>
      </c>
      <c r="F3077" s="649">
        <v>11.49</v>
      </c>
      <c r="G3077" s="649">
        <v>1.828</v>
      </c>
      <c r="H3077" s="649">
        <v>26.98</v>
      </c>
      <c r="I3077" s="649">
        <v>7.741</v>
      </c>
      <c r="J3077" s="649">
        <v>13.032</v>
      </c>
      <c r="K3077" s="649">
        <v>-0.998</v>
      </c>
      <c r="L3077" s="649">
        <v>-1.0</v>
      </c>
      <c r="M3077" s="649">
        <v>-1.0</v>
      </c>
      <c r="N3077" s="649">
        <v>-1.0</v>
      </c>
      <c r="O3077" s="649">
        <v>1.0</v>
      </c>
      <c r="P3077" s="649">
        <v>-1.0</v>
      </c>
      <c r="Q3077" s="649">
        <v>-1.0</v>
      </c>
      <c r="R3077" s="649">
        <v>1.0</v>
      </c>
      <c r="S3077" s="649">
        <v>-1.0</v>
      </c>
      <c r="T3077" s="649">
        <v>13.34</v>
      </c>
      <c r="U3077" s="649">
        <v>32.16</v>
      </c>
      <c r="V3077" s="649">
        <v>13.19</v>
      </c>
    </row>
    <row r="3078">
      <c r="A3078" s="649">
        <v>6084.0</v>
      </c>
      <c r="B3078" s="649">
        <v>0.0</v>
      </c>
      <c r="C3078" s="649">
        <v>6.37</v>
      </c>
      <c r="D3078" s="649">
        <v>1.956</v>
      </c>
      <c r="E3078" s="649">
        <v>28.32</v>
      </c>
      <c r="F3078" s="649">
        <v>11.49</v>
      </c>
      <c r="G3078" s="649">
        <v>1.849</v>
      </c>
      <c r="H3078" s="649">
        <v>26.98</v>
      </c>
      <c r="I3078" s="649">
        <v>7.907</v>
      </c>
      <c r="J3078" s="649">
        <v>13.672</v>
      </c>
      <c r="K3078" s="649">
        <v>-0.998</v>
      </c>
      <c r="L3078" s="649">
        <v>-1.0</v>
      </c>
      <c r="M3078" s="649">
        <v>-1.0</v>
      </c>
      <c r="N3078" s="649">
        <v>-1.0</v>
      </c>
      <c r="O3078" s="649">
        <v>1.0</v>
      </c>
      <c r="P3078" s="649">
        <v>-1.0</v>
      </c>
      <c r="Q3078" s="649">
        <v>-1.0</v>
      </c>
      <c r="R3078" s="649">
        <v>1.0</v>
      </c>
      <c r="S3078" s="649">
        <v>-1.0</v>
      </c>
      <c r="T3078" s="649">
        <v>14.044</v>
      </c>
      <c r="U3078" s="649">
        <v>13.998</v>
      </c>
      <c r="V3078" s="649">
        <v>13.802</v>
      </c>
    </row>
    <row r="3079">
      <c r="A3079" s="649">
        <v>6085.0</v>
      </c>
      <c r="B3079" s="649">
        <v>0.0</v>
      </c>
      <c r="C3079" s="649">
        <v>6.37</v>
      </c>
      <c r="D3079" s="649">
        <v>1.956</v>
      </c>
      <c r="E3079" s="649">
        <v>28.32</v>
      </c>
      <c r="F3079" s="649">
        <v>11.49</v>
      </c>
      <c r="G3079" s="649">
        <v>1.866</v>
      </c>
      <c r="H3079" s="649">
        <v>26.98</v>
      </c>
      <c r="I3079" s="649">
        <v>8.081</v>
      </c>
      <c r="J3079" s="649">
        <v>13.996</v>
      </c>
      <c r="K3079" s="649">
        <v>-0.998</v>
      </c>
      <c r="L3079" s="649">
        <v>-1.0</v>
      </c>
      <c r="M3079" s="649">
        <v>-1.0</v>
      </c>
      <c r="N3079" s="649">
        <v>-1.0</v>
      </c>
      <c r="O3079" s="649">
        <v>1.0</v>
      </c>
      <c r="P3079" s="649">
        <v>-1.0</v>
      </c>
      <c r="Q3079" s="649">
        <v>-1.0</v>
      </c>
      <c r="R3079" s="649">
        <v>1.0</v>
      </c>
      <c r="S3079" s="649">
        <v>-1.0</v>
      </c>
      <c r="T3079" s="649">
        <v>14.306</v>
      </c>
      <c r="U3079" s="649">
        <v>14.241</v>
      </c>
      <c r="V3079" s="649">
        <v>14.135</v>
      </c>
    </row>
    <row r="3080">
      <c r="A3080" s="649">
        <v>6086.0</v>
      </c>
      <c r="B3080" s="649">
        <v>0.0</v>
      </c>
      <c r="C3080" s="649">
        <v>6.37</v>
      </c>
      <c r="D3080" s="649">
        <v>1.956</v>
      </c>
      <c r="E3080" s="649">
        <v>28.32</v>
      </c>
      <c r="F3080" s="649">
        <v>11.49</v>
      </c>
      <c r="G3080" s="649">
        <v>0.903</v>
      </c>
      <c r="H3080" s="649">
        <v>2.01</v>
      </c>
      <c r="I3080" s="649">
        <v>7.652</v>
      </c>
      <c r="J3080" s="649">
        <v>5.928</v>
      </c>
      <c r="K3080" s="649">
        <v>-0.998</v>
      </c>
      <c r="L3080" s="649">
        <v>-1.0</v>
      </c>
      <c r="M3080" s="649">
        <v>-1.0</v>
      </c>
      <c r="N3080" s="649">
        <v>9.0</v>
      </c>
      <c r="O3080" s="649">
        <v>-1.0</v>
      </c>
      <c r="P3080" s="649">
        <v>-1.0</v>
      </c>
      <c r="Q3080" s="649">
        <v>-1.0</v>
      </c>
      <c r="R3080" s="649">
        <v>1.0</v>
      </c>
      <c r="S3080" s="649">
        <v>-1.0</v>
      </c>
      <c r="T3080" s="649">
        <v>6.09</v>
      </c>
      <c r="U3080" s="649">
        <v>6.071</v>
      </c>
      <c r="V3080" s="649">
        <v>6.06</v>
      </c>
    </row>
    <row r="3081">
      <c r="A3081" s="649">
        <v>6087.0</v>
      </c>
      <c r="B3081" s="649">
        <v>0.0</v>
      </c>
      <c r="C3081" s="649">
        <v>6.371</v>
      </c>
      <c r="D3081" s="649">
        <v>1.956</v>
      </c>
      <c r="E3081" s="649">
        <v>28.32</v>
      </c>
      <c r="F3081" s="649">
        <v>11.49</v>
      </c>
      <c r="G3081" s="649">
        <v>1.826</v>
      </c>
      <c r="H3081" s="649">
        <v>2.01</v>
      </c>
      <c r="I3081" s="649">
        <v>7.942</v>
      </c>
      <c r="J3081" s="649">
        <v>13.934</v>
      </c>
      <c r="K3081" s="649">
        <v>-0.998</v>
      </c>
      <c r="L3081" s="649">
        <v>-1.0</v>
      </c>
      <c r="M3081" s="649">
        <v>-1.0</v>
      </c>
      <c r="N3081" s="649">
        <v>-1.0</v>
      </c>
      <c r="O3081" s="649">
        <v>1.0</v>
      </c>
      <c r="P3081" s="649">
        <v>-1.0</v>
      </c>
      <c r="Q3081" s="649">
        <v>-1.0</v>
      </c>
      <c r="R3081" s="649">
        <v>1.0</v>
      </c>
      <c r="S3081" s="649">
        <v>-1.0</v>
      </c>
      <c r="T3081" s="649">
        <v>14.228</v>
      </c>
      <c r="U3081" s="649">
        <v>14.177</v>
      </c>
      <c r="V3081" s="649">
        <v>14.016</v>
      </c>
    </row>
    <row r="3082">
      <c r="A3082" s="649">
        <v>6088.0</v>
      </c>
      <c r="B3082" s="649">
        <v>0.0</v>
      </c>
      <c r="C3082" s="649">
        <v>6.37</v>
      </c>
      <c r="D3082" s="649">
        <v>1.956</v>
      </c>
      <c r="E3082" s="649">
        <v>28.32</v>
      </c>
      <c r="F3082" s="649">
        <v>11.49</v>
      </c>
      <c r="G3082" s="649">
        <v>1.409</v>
      </c>
      <c r="H3082" s="649">
        <v>2.01</v>
      </c>
      <c r="I3082" s="649">
        <v>7.664</v>
      </c>
      <c r="J3082" s="649">
        <v>7.211</v>
      </c>
      <c r="K3082" s="649">
        <v>-0.998</v>
      </c>
      <c r="L3082" s="649">
        <v>-1.0</v>
      </c>
      <c r="M3082" s="649">
        <v>-1.0</v>
      </c>
      <c r="N3082" s="649">
        <v>-1.0</v>
      </c>
      <c r="O3082" s="649">
        <v>1.0</v>
      </c>
      <c r="P3082" s="649">
        <v>-1.0</v>
      </c>
      <c r="Q3082" s="649">
        <v>-1.0</v>
      </c>
      <c r="R3082" s="649">
        <v>1.0</v>
      </c>
      <c r="S3082" s="649">
        <v>-1.0</v>
      </c>
      <c r="T3082" s="649">
        <v>7.477</v>
      </c>
      <c r="U3082" s="649">
        <v>7.789</v>
      </c>
      <c r="V3082" s="649">
        <v>7.689</v>
      </c>
    </row>
    <row r="3083">
      <c r="A3083" s="649">
        <v>6089.0</v>
      </c>
      <c r="B3083" s="649">
        <v>0.0</v>
      </c>
      <c r="C3083" s="649">
        <v>6.37</v>
      </c>
      <c r="D3083" s="649">
        <v>1.956</v>
      </c>
      <c r="E3083" s="649">
        <v>28.32</v>
      </c>
      <c r="F3083" s="649">
        <v>11.49</v>
      </c>
      <c r="G3083" s="649">
        <v>2.45</v>
      </c>
      <c r="H3083" s="649">
        <v>2.01</v>
      </c>
      <c r="I3083" s="649">
        <v>7.691</v>
      </c>
      <c r="J3083" s="649">
        <v>15.849</v>
      </c>
      <c r="K3083" s="649">
        <v>-0.998</v>
      </c>
      <c r="L3083" s="649">
        <v>-1.0</v>
      </c>
      <c r="M3083" s="649">
        <v>-1.0</v>
      </c>
      <c r="N3083" s="649">
        <v>-1.0</v>
      </c>
      <c r="O3083" s="649">
        <v>1.0</v>
      </c>
      <c r="P3083" s="649">
        <v>-1.0</v>
      </c>
      <c r="Q3083" s="649">
        <v>-1.0</v>
      </c>
      <c r="R3083" s="649">
        <v>1.0</v>
      </c>
      <c r="S3083" s="649">
        <v>-1.0</v>
      </c>
      <c r="T3083" s="649">
        <v>16.281</v>
      </c>
      <c r="U3083" s="649">
        <v>89.571</v>
      </c>
      <c r="V3083" s="649">
        <v>16.253</v>
      </c>
    </row>
    <row r="3084">
      <c r="A3084" s="649">
        <v>6090.0</v>
      </c>
      <c r="B3084" s="649">
        <v>0.0</v>
      </c>
      <c r="C3084" s="649">
        <v>6.37</v>
      </c>
      <c r="D3084" s="649">
        <v>1.956</v>
      </c>
      <c r="E3084" s="649">
        <v>28.32</v>
      </c>
      <c r="F3084" s="649">
        <v>11.49</v>
      </c>
      <c r="G3084" s="649">
        <v>1.956</v>
      </c>
      <c r="H3084" s="649">
        <v>2.01</v>
      </c>
      <c r="I3084" s="649">
        <v>7.786</v>
      </c>
      <c r="J3084" s="649">
        <v>13.6</v>
      </c>
      <c r="K3084" s="649">
        <v>-0.998</v>
      </c>
      <c r="L3084" s="649">
        <v>-1.0</v>
      </c>
      <c r="M3084" s="649">
        <v>-1.0</v>
      </c>
      <c r="N3084" s="649">
        <v>-1.0</v>
      </c>
      <c r="O3084" s="649">
        <v>1.0</v>
      </c>
      <c r="P3084" s="649">
        <v>-1.0</v>
      </c>
      <c r="Q3084" s="649">
        <v>-1.0</v>
      </c>
      <c r="R3084" s="649">
        <v>1.0</v>
      </c>
      <c r="S3084" s="649">
        <v>-1.0</v>
      </c>
      <c r="T3084" s="650" t="s">
        <v>1319</v>
      </c>
      <c r="U3084" s="649">
        <v>13.819</v>
      </c>
      <c r="V3084" s="651"/>
    </row>
    <row r="3085">
      <c r="A3085" s="649">
        <v>6091.0</v>
      </c>
      <c r="B3085" s="649">
        <v>0.0</v>
      </c>
      <c r="C3085" s="649">
        <v>6.37</v>
      </c>
      <c r="D3085" s="649">
        <v>1.956</v>
      </c>
      <c r="E3085" s="649">
        <v>28.32</v>
      </c>
      <c r="F3085" s="649">
        <v>11.49</v>
      </c>
      <c r="G3085" s="649">
        <v>1.808</v>
      </c>
      <c r="H3085" s="649">
        <v>2.01</v>
      </c>
      <c r="I3085" s="649">
        <v>7.808</v>
      </c>
      <c r="J3085" s="649">
        <v>12.695</v>
      </c>
      <c r="K3085" s="649">
        <v>-0.998</v>
      </c>
      <c r="L3085" s="649">
        <v>-1.0</v>
      </c>
      <c r="M3085" s="649">
        <v>-1.0</v>
      </c>
      <c r="N3085" s="649">
        <v>-1.0</v>
      </c>
      <c r="O3085" s="649">
        <v>1.0</v>
      </c>
      <c r="P3085" s="649">
        <v>-1.0</v>
      </c>
      <c r="Q3085" s="649">
        <v>-1.0</v>
      </c>
      <c r="R3085" s="649">
        <v>1.0</v>
      </c>
      <c r="S3085" s="649">
        <v>-1.0</v>
      </c>
      <c r="T3085" s="650" t="s">
        <v>1320</v>
      </c>
      <c r="U3085" s="649">
        <v>12.884</v>
      </c>
      <c r="V3085" s="651"/>
    </row>
    <row r="3086">
      <c r="A3086" s="649">
        <v>6092.0</v>
      </c>
      <c r="B3086" s="649">
        <v>0.0</v>
      </c>
      <c r="C3086" s="649">
        <v>6.37</v>
      </c>
      <c r="D3086" s="649">
        <v>1.956</v>
      </c>
      <c r="E3086" s="649">
        <v>28.32</v>
      </c>
      <c r="F3086" s="649">
        <v>11.49</v>
      </c>
      <c r="G3086" s="649">
        <v>0.575</v>
      </c>
      <c r="H3086" s="649">
        <v>2.01</v>
      </c>
      <c r="I3086" s="649">
        <v>7.956</v>
      </c>
      <c r="J3086" s="649">
        <v>3.719</v>
      </c>
      <c r="K3086" s="649">
        <v>-0.998</v>
      </c>
      <c r="L3086" s="649">
        <v>-1.0</v>
      </c>
      <c r="M3086" s="649">
        <v>-1.0</v>
      </c>
      <c r="N3086" s="649">
        <v>-1.0</v>
      </c>
      <c r="O3086" s="649">
        <v>1.0</v>
      </c>
      <c r="P3086" s="649">
        <v>-1.0</v>
      </c>
      <c r="Q3086" s="649">
        <v>-1.0</v>
      </c>
      <c r="R3086" s="649">
        <v>1.0</v>
      </c>
      <c r="S3086" s="649">
        <v>-1.0</v>
      </c>
      <c r="T3086" s="649">
        <v>3.832</v>
      </c>
      <c r="U3086" s="649">
        <v>34.472</v>
      </c>
      <c r="V3086" s="649">
        <v>3.832</v>
      </c>
    </row>
    <row r="3087">
      <c r="A3087" s="649">
        <v>6094.0</v>
      </c>
      <c r="B3087" s="649">
        <v>0.0</v>
      </c>
      <c r="C3087" s="649">
        <v>6.37</v>
      </c>
      <c r="D3087" s="649">
        <v>1.956</v>
      </c>
      <c r="E3087" s="649">
        <v>28.32</v>
      </c>
      <c r="F3087" s="649">
        <v>11.49</v>
      </c>
      <c r="G3087" s="649">
        <v>1.425</v>
      </c>
      <c r="H3087" s="649">
        <v>2.01</v>
      </c>
      <c r="I3087" s="649">
        <v>7.58</v>
      </c>
      <c r="J3087" s="649">
        <v>9.002</v>
      </c>
      <c r="K3087" s="649">
        <v>-0.998</v>
      </c>
      <c r="L3087" s="649">
        <v>-1.0</v>
      </c>
      <c r="M3087" s="649">
        <v>-1.0</v>
      </c>
      <c r="N3087" s="649">
        <v>-1.0</v>
      </c>
      <c r="O3087" s="649">
        <v>1.0</v>
      </c>
      <c r="P3087" s="649">
        <v>-1.0</v>
      </c>
      <c r="Q3087" s="649">
        <v>-1.0</v>
      </c>
      <c r="R3087" s="649">
        <v>1.0</v>
      </c>
      <c r="S3087" s="649">
        <v>-1.0</v>
      </c>
      <c r="T3087" s="649">
        <v>9.239</v>
      </c>
      <c r="U3087" s="649">
        <v>81.752</v>
      </c>
      <c r="V3087" s="649">
        <v>9.244</v>
      </c>
    </row>
    <row r="3088">
      <c r="A3088" s="649">
        <v>6095.0</v>
      </c>
      <c r="B3088" s="649">
        <v>0.0</v>
      </c>
      <c r="C3088" s="649">
        <v>6.37</v>
      </c>
      <c r="D3088" s="649">
        <v>1.956</v>
      </c>
      <c r="E3088" s="649">
        <v>28.32</v>
      </c>
      <c r="F3088" s="649">
        <v>11.49</v>
      </c>
      <c r="G3088" s="649">
        <v>1.916</v>
      </c>
      <c r="H3088" s="649">
        <v>2.01</v>
      </c>
      <c r="I3088" s="649">
        <v>7.98</v>
      </c>
      <c r="J3088" s="649">
        <v>14.878</v>
      </c>
      <c r="K3088" s="649">
        <v>-0.998</v>
      </c>
      <c r="L3088" s="649">
        <v>-1.0</v>
      </c>
      <c r="M3088" s="649">
        <v>-1.0</v>
      </c>
      <c r="N3088" s="649">
        <v>-1.0</v>
      </c>
      <c r="O3088" s="649">
        <v>1.0</v>
      </c>
      <c r="P3088" s="649">
        <v>-1.0</v>
      </c>
      <c r="Q3088" s="649">
        <v>-1.0</v>
      </c>
      <c r="R3088" s="649">
        <v>1.0</v>
      </c>
      <c r="S3088" s="649">
        <v>-1.0</v>
      </c>
      <c r="T3088" s="650" t="s">
        <v>1321</v>
      </c>
      <c r="U3088" s="649">
        <v>14.931</v>
      </c>
      <c r="V3088" s="651"/>
    </row>
    <row r="3089">
      <c r="A3089" s="649">
        <v>6096.0</v>
      </c>
      <c r="B3089" s="649">
        <v>0.0</v>
      </c>
      <c r="C3089" s="649">
        <v>6.37</v>
      </c>
      <c r="D3089" s="649">
        <v>1.956</v>
      </c>
      <c r="E3089" s="649">
        <v>28.32</v>
      </c>
      <c r="F3089" s="649">
        <v>11.49</v>
      </c>
      <c r="G3089" s="649">
        <v>1.82</v>
      </c>
      <c r="H3089" s="649">
        <v>2.01</v>
      </c>
      <c r="I3089" s="649">
        <v>7.84</v>
      </c>
      <c r="J3089" s="649">
        <v>11.848</v>
      </c>
      <c r="K3089" s="649">
        <v>-0.998</v>
      </c>
      <c r="L3089" s="649">
        <v>-1.0</v>
      </c>
      <c r="M3089" s="649">
        <v>-1.0</v>
      </c>
      <c r="N3089" s="649">
        <v>-1.0</v>
      </c>
      <c r="O3089" s="649">
        <v>1.0</v>
      </c>
      <c r="P3089" s="649">
        <v>-1.0</v>
      </c>
      <c r="Q3089" s="649">
        <v>-1.0</v>
      </c>
      <c r="R3089" s="649">
        <v>1.0</v>
      </c>
      <c r="S3089" s="649">
        <v>-1.0</v>
      </c>
      <c r="T3089" s="650" t="s">
        <v>1322</v>
      </c>
      <c r="U3089" s="649">
        <v>12.167</v>
      </c>
      <c r="V3089" s="651"/>
    </row>
    <row r="3090">
      <c r="A3090" s="649">
        <v>6097.0</v>
      </c>
      <c r="B3090" s="649">
        <v>0.0</v>
      </c>
      <c r="C3090" s="649">
        <v>6.37</v>
      </c>
      <c r="D3090" s="649">
        <v>1.956</v>
      </c>
      <c r="E3090" s="649">
        <v>28.32</v>
      </c>
      <c r="F3090" s="649">
        <v>11.49</v>
      </c>
      <c r="G3090" s="649">
        <v>1.929</v>
      </c>
      <c r="H3090" s="649">
        <v>2.01</v>
      </c>
      <c r="I3090" s="649">
        <v>7.768</v>
      </c>
      <c r="J3090" s="649">
        <v>13.39</v>
      </c>
      <c r="K3090" s="649">
        <v>-0.998</v>
      </c>
      <c r="L3090" s="649">
        <v>-1.0</v>
      </c>
      <c r="M3090" s="649">
        <v>-1.0</v>
      </c>
      <c r="N3090" s="649">
        <v>-1.0</v>
      </c>
      <c r="O3090" s="649">
        <v>1.0</v>
      </c>
      <c r="P3090" s="649">
        <v>-1.0</v>
      </c>
      <c r="Q3090" s="649">
        <v>-1.0</v>
      </c>
      <c r="R3090" s="649">
        <v>1.0</v>
      </c>
      <c r="S3090" s="649">
        <v>-1.0</v>
      </c>
      <c r="T3090" s="650" t="s">
        <v>1323</v>
      </c>
      <c r="U3090" s="649">
        <v>13.608</v>
      </c>
      <c r="V3090" s="651"/>
    </row>
    <row r="3091">
      <c r="A3091" s="649">
        <v>6098.0</v>
      </c>
      <c r="B3091" s="649">
        <v>0.0</v>
      </c>
      <c r="C3091" s="649">
        <v>6.37</v>
      </c>
      <c r="D3091" s="649">
        <v>1.956</v>
      </c>
      <c r="E3091" s="649">
        <v>28.32</v>
      </c>
      <c r="F3091" s="649">
        <v>11.49</v>
      </c>
      <c r="G3091" s="649">
        <v>1.944</v>
      </c>
      <c r="H3091" s="649">
        <v>2.01</v>
      </c>
      <c r="I3091" s="649">
        <v>7.981</v>
      </c>
      <c r="J3091" s="649">
        <v>14.828</v>
      </c>
      <c r="K3091" s="649">
        <v>-0.998</v>
      </c>
      <c r="L3091" s="649">
        <v>-1.0</v>
      </c>
      <c r="M3091" s="649">
        <v>-1.0</v>
      </c>
      <c r="N3091" s="649">
        <v>-1.0</v>
      </c>
      <c r="O3091" s="649">
        <v>1.0</v>
      </c>
      <c r="P3091" s="649">
        <v>-1.0</v>
      </c>
      <c r="Q3091" s="649">
        <v>-1.0</v>
      </c>
      <c r="R3091" s="649">
        <v>1.0</v>
      </c>
      <c r="S3091" s="649">
        <v>-1.0</v>
      </c>
      <c r="T3091" s="650" t="s">
        <v>1324</v>
      </c>
      <c r="U3091" s="649">
        <v>14.917</v>
      </c>
      <c r="V3091" s="651"/>
    </row>
    <row r="3092">
      <c r="A3092" s="649">
        <v>6099.0</v>
      </c>
      <c r="B3092" s="649">
        <v>0.0</v>
      </c>
      <c r="C3092" s="649">
        <v>6.37</v>
      </c>
      <c r="D3092" s="649">
        <v>1.956</v>
      </c>
      <c r="E3092" s="649">
        <v>28.32</v>
      </c>
      <c r="F3092" s="649">
        <v>11.49</v>
      </c>
      <c r="G3092" s="649">
        <v>2.048</v>
      </c>
      <c r="H3092" s="649">
        <v>2.01</v>
      </c>
      <c r="I3092" s="649">
        <v>7.805</v>
      </c>
      <c r="J3092" s="649">
        <v>14.344</v>
      </c>
      <c r="K3092" s="649">
        <v>-0.998</v>
      </c>
      <c r="L3092" s="649">
        <v>-1.0</v>
      </c>
      <c r="M3092" s="649">
        <v>-1.0</v>
      </c>
      <c r="N3092" s="649">
        <v>-1.0</v>
      </c>
      <c r="O3092" s="649">
        <v>1.0</v>
      </c>
      <c r="P3092" s="649">
        <v>-1.0</v>
      </c>
      <c r="Q3092" s="649">
        <v>-1.0</v>
      </c>
      <c r="R3092" s="649">
        <v>1.0</v>
      </c>
      <c r="S3092" s="649">
        <v>-1.0</v>
      </c>
      <c r="T3092" s="650" t="s">
        <v>1325</v>
      </c>
      <c r="U3092" s="649">
        <v>14.565</v>
      </c>
      <c r="V3092" s="651"/>
    </row>
    <row r="3093">
      <c r="A3093" s="649">
        <v>6100.0</v>
      </c>
      <c r="B3093" s="649">
        <v>0.0</v>
      </c>
      <c r="C3093" s="649">
        <v>6.37</v>
      </c>
      <c r="D3093" s="649">
        <v>1.956</v>
      </c>
      <c r="E3093" s="649">
        <v>28.32</v>
      </c>
      <c r="F3093" s="649">
        <v>11.49</v>
      </c>
      <c r="G3093" s="649">
        <v>1.914</v>
      </c>
      <c r="H3093" s="649">
        <v>2.01</v>
      </c>
      <c r="I3093" s="649">
        <v>8.141</v>
      </c>
      <c r="J3093" s="649">
        <v>15.585</v>
      </c>
      <c r="K3093" s="649">
        <v>-0.998</v>
      </c>
      <c r="L3093" s="649">
        <v>-1.0</v>
      </c>
      <c r="M3093" s="649">
        <v>-1.0</v>
      </c>
      <c r="N3093" s="649">
        <v>-1.0</v>
      </c>
      <c r="O3093" s="649">
        <v>1.0</v>
      </c>
      <c r="P3093" s="649">
        <v>-1.0</v>
      </c>
      <c r="Q3093" s="649">
        <v>-1.0</v>
      </c>
      <c r="R3093" s="649">
        <v>1.0</v>
      </c>
      <c r="S3093" s="649">
        <v>-1.0</v>
      </c>
      <c r="T3093" s="650" t="s">
        <v>1326</v>
      </c>
      <c r="U3093" s="649">
        <v>15.586</v>
      </c>
      <c r="V3093" s="651"/>
    </row>
    <row r="3094">
      <c r="A3094" s="649">
        <v>6101.0</v>
      </c>
      <c r="B3094" s="649">
        <v>0.0</v>
      </c>
      <c r="C3094" s="649">
        <v>6.37</v>
      </c>
      <c r="D3094" s="649">
        <v>1.956</v>
      </c>
      <c r="E3094" s="649">
        <v>28.32</v>
      </c>
      <c r="F3094" s="649">
        <v>11.49</v>
      </c>
      <c r="G3094" s="649">
        <v>0.364</v>
      </c>
      <c r="H3094" s="649">
        <v>2.01</v>
      </c>
      <c r="I3094" s="649">
        <v>8.174</v>
      </c>
      <c r="J3094" s="649">
        <v>1.119</v>
      </c>
      <c r="K3094" s="649">
        <v>-0.998</v>
      </c>
      <c r="L3094" s="649">
        <v>-1.0</v>
      </c>
      <c r="M3094" s="649">
        <v>-1.0</v>
      </c>
      <c r="N3094" s="649">
        <v>-1.0</v>
      </c>
      <c r="O3094" s="649">
        <v>1.0</v>
      </c>
      <c r="P3094" s="649">
        <v>-1.0</v>
      </c>
      <c r="Q3094" s="649">
        <v>-1.0</v>
      </c>
      <c r="R3094" s="649">
        <v>1.0</v>
      </c>
      <c r="S3094" s="649">
        <v>-1.0</v>
      </c>
      <c r="T3094" s="649">
        <v>1.195</v>
      </c>
      <c r="U3094" s="649">
        <v>18.407</v>
      </c>
      <c r="V3094" s="649">
        <v>1.347</v>
      </c>
    </row>
    <row r="3095">
      <c r="A3095" s="649">
        <v>6102.0</v>
      </c>
      <c r="B3095" s="649">
        <v>0.0</v>
      </c>
      <c r="C3095" s="649">
        <v>6.37</v>
      </c>
      <c r="D3095" s="649">
        <v>1.956</v>
      </c>
      <c r="E3095" s="649">
        <v>28.32</v>
      </c>
      <c r="F3095" s="649">
        <v>11.49</v>
      </c>
      <c r="G3095" s="649">
        <v>1.932</v>
      </c>
      <c r="H3095" s="649">
        <v>2.01</v>
      </c>
      <c r="I3095" s="649">
        <v>7.991</v>
      </c>
      <c r="J3095" s="649">
        <v>14.669</v>
      </c>
      <c r="K3095" s="649">
        <v>-0.998</v>
      </c>
      <c r="L3095" s="649">
        <v>-1.0</v>
      </c>
      <c r="M3095" s="649">
        <v>-1.0</v>
      </c>
      <c r="N3095" s="649">
        <v>-1.0</v>
      </c>
      <c r="O3095" s="649">
        <v>1.0</v>
      </c>
      <c r="P3095" s="649">
        <v>-1.0</v>
      </c>
      <c r="Q3095" s="649">
        <v>-1.0</v>
      </c>
      <c r="R3095" s="649">
        <v>1.0</v>
      </c>
      <c r="S3095" s="649">
        <v>-1.0</v>
      </c>
      <c r="T3095" s="650" t="s">
        <v>1327</v>
      </c>
      <c r="U3095" s="649">
        <v>14.771</v>
      </c>
      <c r="V3095" s="651"/>
    </row>
    <row r="3096">
      <c r="A3096" s="649">
        <v>6103.0</v>
      </c>
      <c r="B3096" s="649">
        <v>0.0</v>
      </c>
      <c r="C3096" s="649">
        <v>6.37</v>
      </c>
      <c r="D3096" s="649">
        <v>1.956</v>
      </c>
      <c r="E3096" s="649">
        <v>28.32</v>
      </c>
      <c r="F3096" s="649">
        <v>11.49</v>
      </c>
      <c r="G3096" s="649">
        <v>2.262</v>
      </c>
      <c r="H3096" s="649">
        <v>2.01</v>
      </c>
      <c r="I3096" s="649">
        <v>7.955</v>
      </c>
      <c r="J3096" s="649">
        <v>14.489</v>
      </c>
      <c r="K3096" s="649">
        <v>-0.998</v>
      </c>
      <c r="L3096" s="649">
        <v>-1.0</v>
      </c>
      <c r="M3096" s="649">
        <v>-1.0</v>
      </c>
      <c r="N3096" s="649">
        <v>-1.0</v>
      </c>
      <c r="O3096" s="649">
        <v>1.0</v>
      </c>
      <c r="P3096" s="649">
        <v>-1.0</v>
      </c>
      <c r="Q3096" s="649">
        <v>-1.0</v>
      </c>
      <c r="R3096" s="649">
        <v>1.0</v>
      </c>
      <c r="S3096" s="649">
        <v>-1.0</v>
      </c>
      <c r="T3096" s="650" t="s">
        <v>1328</v>
      </c>
      <c r="U3096" s="649">
        <v>14.941</v>
      </c>
      <c r="V3096" s="651"/>
    </row>
    <row r="3097">
      <c r="A3097" s="649">
        <v>6104.0</v>
      </c>
      <c r="B3097" s="649">
        <v>0.0</v>
      </c>
      <c r="C3097" s="649">
        <v>6.37</v>
      </c>
      <c r="D3097" s="649">
        <v>1.956</v>
      </c>
      <c r="E3097" s="649">
        <v>28.32</v>
      </c>
      <c r="F3097" s="649">
        <v>11.49</v>
      </c>
      <c r="G3097" s="649">
        <v>1.959</v>
      </c>
      <c r="H3097" s="649">
        <v>2.01</v>
      </c>
      <c r="I3097" s="649">
        <v>8.025</v>
      </c>
      <c r="J3097" s="649">
        <v>15.031</v>
      </c>
      <c r="K3097" s="649">
        <v>-0.998</v>
      </c>
      <c r="L3097" s="649">
        <v>-1.0</v>
      </c>
      <c r="M3097" s="649">
        <v>-1.0</v>
      </c>
      <c r="N3097" s="649">
        <v>-1.0</v>
      </c>
      <c r="O3097" s="649">
        <v>1.0</v>
      </c>
      <c r="P3097" s="649">
        <v>-1.0</v>
      </c>
      <c r="Q3097" s="649">
        <v>-1.0</v>
      </c>
      <c r="R3097" s="649">
        <v>1.0</v>
      </c>
      <c r="S3097" s="649">
        <v>-1.0</v>
      </c>
      <c r="T3097" s="650" t="s">
        <v>1329</v>
      </c>
      <c r="U3097" s="649">
        <v>15.123</v>
      </c>
      <c r="V3097" s="651"/>
    </row>
    <row r="3098">
      <c r="A3098" s="649">
        <v>6105.0</v>
      </c>
      <c r="B3098" s="649">
        <v>0.0</v>
      </c>
      <c r="C3098" s="649">
        <v>6.37</v>
      </c>
      <c r="D3098" s="649">
        <v>1.956</v>
      </c>
      <c r="E3098" s="649">
        <v>28.32</v>
      </c>
      <c r="F3098" s="649">
        <v>11.49</v>
      </c>
      <c r="G3098" s="649">
        <v>1.973</v>
      </c>
      <c r="H3098" s="649">
        <v>2.01</v>
      </c>
      <c r="I3098" s="649">
        <v>8.033</v>
      </c>
      <c r="J3098" s="649">
        <v>14.936</v>
      </c>
      <c r="K3098" s="649">
        <v>-0.998</v>
      </c>
      <c r="L3098" s="649">
        <v>-1.0</v>
      </c>
      <c r="M3098" s="649">
        <v>-1.0</v>
      </c>
      <c r="N3098" s="649">
        <v>-1.0</v>
      </c>
      <c r="O3098" s="649">
        <v>1.0</v>
      </c>
      <c r="P3098" s="649">
        <v>-1.0</v>
      </c>
      <c r="Q3098" s="649">
        <v>-1.0</v>
      </c>
      <c r="R3098" s="649">
        <v>1.0</v>
      </c>
      <c r="S3098" s="649">
        <v>-1.0</v>
      </c>
      <c r="T3098" s="650" t="s">
        <v>1330</v>
      </c>
      <c r="U3098" s="649">
        <v>15.058</v>
      </c>
      <c r="V3098" s="651"/>
    </row>
    <row r="3099">
      <c r="A3099" s="649">
        <v>6106.0</v>
      </c>
      <c r="B3099" s="649">
        <v>0.0</v>
      </c>
      <c r="C3099" s="649">
        <v>6.37</v>
      </c>
      <c r="D3099" s="649">
        <v>1.956</v>
      </c>
      <c r="E3099" s="649">
        <v>28.32</v>
      </c>
      <c r="F3099" s="649">
        <v>11.49</v>
      </c>
      <c r="G3099" s="649">
        <v>1.283</v>
      </c>
      <c r="H3099" s="649">
        <v>2.01</v>
      </c>
      <c r="I3099" s="649">
        <v>6.069</v>
      </c>
      <c r="J3099" s="649">
        <v>7.458</v>
      </c>
      <c r="K3099" s="649">
        <v>-0.998</v>
      </c>
      <c r="L3099" s="649">
        <v>-1.0</v>
      </c>
      <c r="M3099" s="649">
        <v>-1.0</v>
      </c>
      <c r="N3099" s="649">
        <v>-1.0</v>
      </c>
      <c r="O3099" s="649">
        <v>1.0</v>
      </c>
      <c r="P3099" s="649">
        <v>-1.0</v>
      </c>
      <c r="Q3099" s="649">
        <v>-1.0</v>
      </c>
      <c r="R3099" s="649">
        <v>1.0</v>
      </c>
      <c r="S3099" s="649">
        <v>-1.0</v>
      </c>
      <c r="T3099" s="649">
        <v>7.63</v>
      </c>
      <c r="U3099" s="649">
        <v>71.594</v>
      </c>
      <c r="V3099" s="649">
        <v>7.514</v>
      </c>
    </row>
    <row r="3100">
      <c r="A3100" s="649">
        <v>6107.0</v>
      </c>
      <c r="B3100" s="649">
        <v>0.0</v>
      </c>
      <c r="C3100" s="649">
        <v>6.37</v>
      </c>
      <c r="D3100" s="649">
        <v>1.956</v>
      </c>
      <c r="E3100" s="649">
        <v>28.32</v>
      </c>
      <c r="F3100" s="649">
        <v>11.49</v>
      </c>
      <c r="G3100" s="649">
        <v>1.337</v>
      </c>
      <c r="H3100" s="649">
        <v>2.01</v>
      </c>
      <c r="I3100" s="649">
        <v>4.047</v>
      </c>
      <c r="J3100" s="649">
        <v>5.005</v>
      </c>
      <c r="K3100" s="649">
        <v>-0.998</v>
      </c>
      <c r="L3100" s="649">
        <v>-1.0</v>
      </c>
      <c r="M3100" s="649">
        <v>-1.0</v>
      </c>
      <c r="N3100" s="649">
        <v>-1.0</v>
      </c>
      <c r="O3100" s="649">
        <v>1.0</v>
      </c>
      <c r="P3100" s="649">
        <v>-1.0</v>
      </c>
      <c r="Q3100" s="649">
        <v>-1.0</v>
      </c>
      <c r="R3100" s="649">
        <v>1.0</v>
      </c>
      <c r="S3100" s="649">
        <v>-1.0</v>
      </c>
      <c r="T3100" s="649">
        <v>5.136</v>
      </c>
      <c r="U3100" s="649">
        <v>68.891</v>
      </c>
      <c r="V3100" s="649">
        <v>5.112</v>
      </c>
    </row>
    <row r="3101">
      <c r="A3101" s="649">
        <v>6108.0</v>
      </c>
      <c r="B3101" s="649">
        <v>0.0</v>
      </c>
      <c r="C3101" s="649">
        <v>6.37</v>
      </c>
      <c r="D3101" s="649">
        <v>1.956</v>
      </c>
      <c r="E3101" s="649">
        <v>28.32</v>
      </c>
      <c r="F3101" s="649">
        <v>11.49</v>
      </c>
      <c r="G3101" s="649">
        <v>1.018</v>
      </c>
      <c r="H3101" s="649">
        <v>2.01</v>
      </c>
      <c r="I3101" s="649">
        <v>7.935</v>
      </c>
      <c r="J3101" s="649">
        <v>7.41</v>
      </c>
      <c r="K3101" s="649">
        <v>-0.998</v>
      </c>
      <c r="L3101" s="649">
        <v>-1.0</v>
      </c>
      <c r="M3101" s="649">
        <v>-1.0</v>
      </c>
      <c r="N3101" s="649">
        <v>-1.0</v>
      </c>
      <c r="O3101" s="649">
        <v>2.0</v>
      </c>
      <c r="P3101" s="649">
        <v>-1.0</v>
      </c>
      <c r="Q3101" s="649">
        <v>-1.0</v>
      </c>
      <c r="R3101" s="649">
        <v>1.0</v>
      </c>
      <c r="S3101" s="649">
        <v>-1.0</v>
      </c>
      <c r="T3101" s="649">
        <v>7.584</v>
      </c>
      <c r="U3101" s="649">
        <v>59.979</v>
      </c>
      <c r="V3101" s="649">
        <v>7.497</v>
      </c>
    </row>
    <row r="3102">
      <c r="A3102" s="649">
        <v>6109.0</v>
      </c>
      <c r="B3102" s="649">
        <v>0.0</v>
      </c>
      <c r="C3102" s="649">
        <v>6.371</v>
      </c>
      <c r="D3102" s="649">
        <v>1.956</v>
      </c>
      <c r="E3102" s="649">
        <v>28.32</v>
      </c>
      <c r="F3102" s="649">
        <v>11.49</v>
      </c>
      <c r="G3102" s="649">
        <v>2.142</v>
      </c>
      <c r="H3102" s="649">
        <v>1.01</v>
      </c>
      <c r="I3102" s="649">
        <v>15.778</v>
      </c>
      <c r="J3102" s="649">
        <v>29.009</v>
      </c>
      <c r="K3102" s="649">
        <v>-0.998</v>
      </c>
      <c r="L3102" s="649">
        <v>-1.0</v>
      </c>
      <c r="M3102" s="649">
        <v>-1.0</v>
      </c>
      <c r="N3102" s="649">
        <v>-1.0</v>
      </c>
      <c r="O3102" s="649">
        <v>1.0</v>
      </c>
      <c r="P3102" s="649">
        <v>-1.0</v>
      </c>
      <c r="Q3102" s="649">
        <v>-1.0</v>
      </c>
      <c r="R3102" s="649">
        <v>1.0</v>
      </c>
      <c r="S3102" s="649">
        <v>-1.0</v>
      </c>
      <c r="T3102" s="649">
        <v>29.629</v>
      </c>
      <c r="U3102" s="649">
        <v>29.48</v>
      </c>
      <c r="V3102" s="649">
        <v>29.316</v>
      </c>
    </row>
    <row r="3103">
      <c r="A3103" s="649">
        <v>6110.0</v>
      </c>
      <c r="B3103" s="649">
        <v>0.0</v>
      </c>
      <c r="C3103" s="649">
        <v>6.37</v>
      </c>
      <c r="D3103" s="649">
        <v>1.956</v>
      </c>
      <c r="E3103" s="649">
        <v>28.32</v>
      </c>
      <c r="F3103" s="649">
        <v>11.49</v>
      </c>
      <c r="G3103" s="649">
        <v>1.927</v>
      </c>
      <c r="H3103" s="649">
        <v>1.01</v>
      </c>
      <c r="I3103" s="649">
        <v>15.803</v>
      </c>
      <c r="J3103" s="649">
        <v>29.122</v>
      </c>
      <c r="K3103" s="649">
        <v>-0.998</v>
      </c>
      <c r="L3103" s="649">
        <v>-1.0</v>
      </c>
      <c r="M3103" s="649">
        <v>-1.0</v>
      </c>
      <c r="N3103" s="649">
        <v>-1.0</v>
      </c>
      <c r="O3103" s="649">
        <v>1.0</v>
      </c>
      <c r="P3103" s="649">
        <v>-1.0</v>
      </c>
      <c r="Q3103" s="649">
        <v>-1.0</v>
      </c>
      <c r="R3103" s="649">
        <v>1.0</v>
      </c>
      <c r="S3103" s="649">
        <v>-1.0</v>
      </c>
      <c r="T3103" s="649">
        <v>29.65</v>
      </c>
      <c r="U3103" s="649">
        <v>29.549</v>
      </c>
      <c r="V3103" s="649">
        <v>29.21</v>
      </c>
    </row>
    <row r="3104">
      <c r="A3104" s="649">
        <v>6111.0</v>
      </c>
      <c r="B3104" s="649">
        <v>0.0</v>
      </c>
      <c r="C3104" s="649">
        <v>6.37</v>
      </c>
      <c r="D3104" s="649">
        <v>1.956</v>
      </c>
      <c r="E3104" s="649">
        <v>28.32</v>
      </c>
      <c r="F3104" s="649">
        <v>11.49</v>
      </c>
      <c r="G3104" s="649">
        <v>1.933</v>
      </c>
      <c r="H3104" s="649">
        <v>1.01</v>
      </c>
      <c r="I3104" s="649">
        <v>15.689</v>
      </c>
      <c r="J3104" s="649">
        <v>28.948</v>
      </c>
      <c r="K3104" s="649">
        <v>-0.998</v>
      </c>
      <c r="L3104" s="649">
        <v>-1.0</v>
      </c>
      <c r="M3104" s="649">
        <v>-1.0</v>
      </c>
      <c r="N3104" s="649">
        <v>-1.0</v>
      </c>
      <c r="O3104" s="649">
        <v>1.0</v>
      </c>
      <c r="P3104" s="649">
        <v>-1.0</v>
      </c>
      <c r="Q3104" s="649">
        <v>-1.0</v>
      </c>
      <c r="R3104" s="649">
        <v>1.0</v>
      </c>
      <c r="S3104" s="649">
        <v>-1.0</v>
      </c>
      <c r="T3104" s="649">
        <v>29.524</v>
      </c>
      <c r="U3104" s="649">
        <v>29.377</v>
      </c>
      <c r="V3104" s="649">
        <v>29.042</v>
      </c>
    </row>
    <row r="3105">
      <c r="A3105" s="649">
        <v>6112.0</v>
      </c>
      <c r="B3105" s="649">
        <v>0.0</v>
      </c>
      <c r="C3105" s="649">
        <v>6.37</v>
      </c>
      <c r="D3105" s="649">
        <v>1.956</v>
      </c>
      <c r="E3105" s="649">
        <v>28.32</v>
      </c>
      <c r="F3105" s="649">
        <v>11.49</v>
      </c>
      <c r="G3105" s="649">
        <v>1.84</v>
      </c>
      <c r="H3105" s="649">
        <v>1.01</v>
      </c>
      <c r="I3105" s="649">
        <v>15.986</v>
      </c>
      <c r="J3105" s="649">
        <v>29.187</v>
      </c>
      <c r="K3105" s="649">
        <v>-0.998</v>
      </c>
      <c r="L3105" s="649">
        <v>-1.0</v>
      </c>
      <c r="M3105" s="649">
        <v>-1.0</v>
      </c>
      <c r="N3105" s="649">
        <v>-1.0</v>
      </c>
      <c r="O3105" s="649">
        <v>1.0</v>
      </c>
      <c r="P3105" s="649">
        <v>-1.0</v>
      </c>
      <c r="Q3105" s="649">
        <v>-1.0</v>
      </c>
      <c r="R3105" s="649">
        <v>1.0</v>
      </c>
      <c r="S3105" s="649">
        <v>-1.0</v>
      </c>
      <c r="T3105" s="649">
        <v>29.646</v>
      </c>
      <c r="U3105" s="649">
        <v>29.599</v>
      </c>
      <c r="V3105" s="649">
        <v>29.201</v>
      </c>
    </row>
    <row r="3106">
      <c r="A3106" s="649">
        <v>6113.0</v>
      </c>
      <c r="B3106" s="649">
        <v>0.0</v>
      </c>
      <c r="C3106" s="649">
        <v>6.37</v>
      </c>
      <c r="D3106" s="649">
        <v>1.956</v>
      </c>
      <c r="E3106" s="649">
        <v>28.32</v>
      </c>
      <c r="F3106" s="649">
        <v>11.49</v>
      </c>
      <c r="G3106" s="649">
        <v>1.806</v>
      </c>
      <c r="H3106" s="649">
        <v>1.01</v>
      </c>
      <c r="I3106" s="649">
        <v>15.618</v>
      </c>
      <c r="J3106" s="649">
        <v>25.603</v>
      </c>
      <c r="K3106" s="649">
        <v>-0.998</v>
      </c>
      <c r="L3106" s="649">
        <v>-1.0</v>
      </c>
      <c r="M3106" s="649">
        <v>-1.0</v>
      </c>
      <c r="N3106" s="649">
        <v>-1.0</v>
      </c>
      <c r="O3106" s="649">
        <v>1.0</v>
      </c>
      <c r="P3106" s="649">
        <v>-1.0</v>
      </c>
      <c r="Q3106" s="649">
        <v>-1.0</v>
      </c>
      <c r="R3106" s="649">
        <v>1.0</v>
      </c>
      <c r="S3106" s="649">
        <v>-1.0</v>
      </c>
      <c r="T3106" s="649">
        <v>26.118</v>
      </c>
      <c r="U3106" s="649">
        <v>26.005</v>
      </c>
      <c r="V3106" s="649">
        <v>25.777</v>
      </c>
    </row>
    <row r="3107">
      <c r="A3107" s="649">
        <v>6114.0</v>
      </c>
      <c r="B3107" s="649">
        <v>0.0</v>
      </c>
      <c r="C3107" s="649">
        <v>6.37</v>
      </c>
      <c r="D3107" s="649">
        <v>1.956</v>
      </c>
      <c r="E3107" s="649">
        <v>28.32</v>
      </c>
      <c r="F3107" s="649">
        <v>11.49</v>
      </c>
      <c r="G3107" s="649">
        <v>1.844</v>
      </c>
      <c r="H3107" s="649">
        <v>1.01</v>
      </c>
      <c r="I3107" s="649">
        <v>15.669</v>
      </c>
      <c r="J3107" s="649">
        <v>27.207</v>
      </c>
      <c r="K3107" s="649">
        <v>-0.998</v>
      </c>
      <c r="L3107" s="649">
        <v>-1.0</v>
      </c>
      <c r="M3107" s="649">
        <v>-1.0</v>
      </c>
      <c r="N3107" s="649">
        <v>-1.0</v>
      </c>
      <c r="O3107" s="649">
        <v>1.0</v>
      </c>
      <c r="P3107" s="649">
        <v>-1.0</v>
      </c>
      <c r="Q3107" s="649">
        <v>-1.0</v>
      </c>
      <c r="R3107" s="649">
        <v>1.0</v>
      </c>
      <c r="S3107" s="649">
        <v>-1.0</v>
      </c>
      <c r="T3107" s="649">
        <v>27.757</v>
      </c>
      <c r="U3107" s="649">
        <v>27.608</v>
      </c>
      <c r="V3107" s="649">
        <v>27.319</v>
      </c>
    </row>
    <row r="3108">
      <c r="A3108" s="649">
        <v>6115.0</v>
      </c>
      <c r="B3108" s="649">
        <v>0.0</v>
      </c>
      <c r="C3108" s="649">
        <v>6.371</v>
      </c>
      <c r="D3108" s="649">
        <v>1.956</v>
      </c>
      <c r="E3108" s="649">
        <v>28.32</v>
      </c>
      <c r="F3108" s="649">
        <v>11.49</v>
      </c>
      <c r="G3108" s="649">
        <v>1.788</v>
      </c>
      <c r="H3108" s="649">
        <v>1.01</v>
      </c>
      <c r="I3108" s="649">
        <v>15.393</v>
      </c>
      <c r="J3108" s="649">
        <v>23.335</v>
      </c>
      <c r="K3108" s="649">
        <v>-0.998</v>
      </c>
      <c r="L3108" s="649">
        <v>-1.0</v>
      </c>
      <c r="M3108" s="649">
        <v>-1.0</v>
      </c>
      <c r="N3108" s="649">
        <v>-1.0</v>
      </c>
      <c r="O3108" s="649">
        <v>1.0</v>
      </c>
      <c r="P3108" s="649">
        <v>-1.0</v>
      </c>
      <c r="Q3108" s="649">
        <v>-1.0</v>
      </c>
      <c r="R3108" s="649">
        <v>1.0</v>
      </c>
      <c r="S3108" s="649">
        <v>-1.0</v>
      </c>
      <c r="T3108" s="649">
        <v>23.83</v>
      </c>
      <c r="U3108" s="649">
        <v>23.722</v>
      </c>
      <c r="V3108" s="649">
        <v>23.616</v>
      </c>
    </row>
    <row r="3109">
      <c r="A3109" s="649">
        <v>6116.0</v>
      </c>
      <c r="B3109" s="649">
        <v>0.0</v>
      </c>
      <c r="C3109" s="649">
        <v>6.371</v>
      </c>
      <c r="D3109" s="649">
        <v>1.956</v>
      </c>
      <c r="E3109" s="649">
        <v>28.32</v>
      </c>
      <c r="F3109" s="649">
        <v>11.49</v>
      </c>
      <c r="G3109" s="649">
        <v>1.789</v>
      </c>
      <c r="H3109" s="649">
        <v>1.01</v>
      </c>
      <c r="I3109" s="649">
        <v>15.682</v>
      </c>
      <c r="J3109" s="649">
        <v>26.994</v>
      </c>
      <c r="K3109" s="649">
        <v>-0.998</v>
      </c>
      <c r="L3109" s="649">
        <v>-1.0</v>
      </c>
      <c r="M3109" s="649">
        <v>-1.0</v>
      </c>
      <c r="N3109" s="649">
        <v>-1.0</v>
      </c>
      <c r="O3109" s="649">
        <v>1.0</v>
      </c>
      <c r="P3109" s="649">
        <v>-1.0</v>
      </c>
      <c r="Q3109" s="649">
        <v>-1.0</v>
      </c>
      <c r="R3109" s="649">
        <v>1.0</v>
      </c>
      <c r="S3109" s="649">
        <v>-1.0</v>
      </c>
      <c r="T3109" s="649">
        <v>27.466</v>
      </c>
      <c r="U3109" s="649">
        <v>27.382</v>
      </c>
      <c r="V3109" s="649">
        <v>27.066</v>
      </c>
    </row>
    <row r="3110">
      <c r="A3110" s="649">
        <v>6117.0</v>
      </c>
      <c r="B3110" s="649">
        <v>0.0</v>
      </c>
      <c r="C3110" s="649">
        <v>6.371</v>
      </c>
      <c r="D3110" s="649">
        <v>1.956</v>
      </c>
      <c r="E3110" s="649">
        <v>28.32</v>
      </c>
      <c r="F3110" s="649">
        <v>11.49</v>
      </c>
      <c r="G3110" s="649">
        <v>1.223</v>
      </c>
      <c r="H3110" s="649">
        <v>1.01</v>
      </c>
      <c r="I3110" s="649">
        <v>11.604</v>
      </c>
      <c r="J3110" s="649">
        <v>12.186</v>
      </c>
      <c r="K3110" s="649">
        <v>-0.998</v>
      </c>
      <c r="L3110" s="649">
        <v>-1.0</v>
      </c>
      <c r="M3110" s="649">
        <v>-1.0</v>
      </c>
      <c r="N3110" s="649">
        <v>-1.0</v>
      </c>
      <c r="O3110" s="649">
        <v>1.0</v>
      </c>
      <c r="P3110" s="649">
        <v>-1.0</v>
      </c>
      <c r="Q3110" s="649">
        <v>-1.0</v>
      </c>
      <c r="R3110" s="649">
        <v>1.0</v>
      </c>
      <c r="S3110" s="649">
        <v>-1.0</v>
      </c>
      <c r="T3110" s="649">
        <v>12.433</v>
      </c>
      <c r="U3110" s="649">
        <v>12.404</v>
      </c>
      <c r="V3110" s="649">
        <v>12.368</v>
      </c>
    </row>
    <row r="3111">
      <c r="A3111" s="649">
        <v>6118.0</v>
      </c>
      <c r="B3111" s="649">
        <v>0.0</v>
      </c>
      <c r="C3111" s="649">
        <v>6.37</v>
      </c>
      <c r="D3111" s="649">
        <v>1.956</v>
      </c>
      <c r="E3111" s="649">
        <v>28.32</v>
      </c>
      <c r="F3111" s="649">
        <v>11.49</v>
      </c>
      <c r="G3111" s="649">
        <v>1.864</v>
      </c>
      <c r="H3111" s="649">
        <v>1.01</v>
      </c>
      <c r="I3111" s="649">
        <v>8.067</v>
      </c>
      <c r="J3111" s="649">
        <v>13.872</v>
      </c>
      <c r="K3111" s="649">
        <v>-0.998</v>
      </c>
      <c r="L3111" s="649">
        <v>-1.0</v>
      </c>
      <c r="M3111" s="649">
        <v>-1.0</v>
      </c>
      <c r="N3111" s="649">
        <v>-1.0</v>
      </c>
      <c r="O3111" s="649">
        <v>1.0</v>
      </c>
      <c r="P3111" s="649">
        <v>-1.0</v>
      </c>
      <c r="Q3111" s="649">
        <v>-1.0</v>
      </c>
      <c r="R3111" s="649">
        <v>1.0</v>
      </c>
      <c r="S3111" s="649">
        <v>-1.0</v>
      </c>
      <c r="T3111" s="649">
        <v>14.171</v>
      </c>
      <c r="U3111" s="649">
        <v>14.129</v>
      </c>
      <c r="V3111" s="649">
        <v>14.023</v>
      </c>
    </row>
    <row r="3112">
      <c r="A3112" s="649">
        <v>6120.0</v>
      </c>
      <c r="B3112" s="649">
        <v>0.0</v>
      </c>
      <c r="C3112" s="649">
        <v>6.371</v>
      </c>
      <c r="D3112" s="649">
        <v>1.956</v>
      </c>
      <c r="E3112" s="649">
        <v>28.32</v>
      </c>
      <c r="F3112" s="649">
        <v>11.49</v>
      </c>
      <c r="G3112" s="649">
        <v>1.008</v>
      </c>
      <c r="H3112" s="649">
        <v>1.01</v>
      </c>
      <c r="I3112" s="649">
        <v>15.647</v>
      </c>
      <c r="J3112" s="649">
        <v>14.756</v>
      </c>
      <c r="K3112" s="649">
        <v>-0.998</v>
      </c>
      <c r="L3112" s="649">
        <v>-1.0</v>
      </c>
      <c r="M3112" s="649">
        <v>-1.0</v>
      </c>
      <c r="N3112" s="649">
        <v>-1.0</v>
      </c>
      <c r="O3112" s="649">
        <v>3.0</v>
      </c>
      <c r="P3112" s="649">
        <v>-1.0</v>
      </c>
      <c r="Q3112" s="649">
        <v>-1.0</v>
      </c>
      <c r="R3112" s="649">
        <v>1.0</v>
      </c>
      <c r="S3112" s="649">
        <v>-1.0</v>
      </c>
      <c r="T3112" s="649">
        <v>15.031</v>
      </c>
      <c r="U3112" s="649">
        <v>14.978</v>
      </c>
      <c r="V3112" s="649">
        <v>14.825</v>
      </c>
    </row>
    <row r="3113">
      <c r="A3113" s="649">
        <v>6121.0</v>
      </c>
      <c r="B3113" s="649">
        <v>0.0</v>
      </c>
      <c r="C3113" s="649">
        <v>6.37</v>
      </c>
      <c r="D3113" s="649">
        <v>1.956</v>
      </c>
      <c r="E3113" s="649">
        <v>28.32</v>
      </c>
      <c r="F3113" s="649">
        <v>11.49</v>
      </c>
      <c r="G3113" s="649">
        <v>1.846</v>
      </c>
      <c r="H3113" s="649">
        <v>26.98</v>
      </c>
      <c r="I3113" s="649">
        <v>7.673</v>
      </c>
      <c r="J3113" s="649">
        <v>12.413</v>
      </c>
      <c r="K3113" s="649">
        <v>-0.998</v>
      </c>
      <c r="L3113" s="649">
        <v>-1.0</v>
      </c>
      <c r="M3113" s="649">
        <v>-1.0</v>
      </c>
      <c r="N3113" s="649">
        <v>-1.0</v>
      </c>
      <c r="O3113" s="649">
        <v>1.0</v>
      </c>
      <c r="P3113" s="649">
        <v>-1.0</v>
      </c>
      <c r="Q3113" s="649">
        <v>-1.0</v>
      </c>
      <c r="R3113" s="649">
        <v>1.0</v>
      </c>
      <c r="S3113" s="649">
        <v>-1.0</v>
      </c>
      <c r="T3113" s="649">
        <v>12.726</v>
      </c>
      <c r="U3113" s="649">
        <v>12.675</v>
      </c>
      <c r="V3113" s="649">
        <v>12.66</v>
      </c>
    </row>
    <row r="3114">
      <c r="A3114" s="649">
        <v>6122.0</v>
      </c>
      <c r="B3114" s="649">
        <v>0.0</v>
      </c>
      <c r="C3114" s="649">
        <v>6.37</v>
      </c>
      <c r="D3114" s="649">
        <v>1.956</v>
      </c>
      <c r="E3114" s="649">
        <v>28.32</v>
      </c>
      <c r="F3114" s="649">
        <v>11.49</v>
      </c>
      <c r="G3114" s="649">
        <v>1.819</v>
      </c>
      <c r="H3114" s="649">
        <v>26.98</v>
      </c>
      <c r="I3114" s="649">
        <v>8.059</v>
      </c>
      <c r="J3114" s="649">
        <v>13.839</v>
      </c>
      <c r="K3114" s="649">
        <v>-0.998</v>
      </c>
      <c r="L3114" s="649">
        <v>-1.0</v>
      </c>
      <c r="M3114" s="649">
        <v>-1.0</v>
      </c>
      <c r="N3114" s="649">
        <v>-1.0</v>
      </c>
      <c r="O3114" s="649">
        <v>1.0</v>
      </c>
      <c r="P3114" s="649">
        <v>-1.0</v>
      </c>
      <c r="Q3114" s="649">
        <v>-1.0</v>
      </c>
      <c r="R3114" s="649">
        <v>1.0</v>
      </c>
      <c r="S3114" s="649">
        <v>-1.0</v>
      </c>
      <c r="T3114" s="649">
        <v>14.149</v>
      </c>
      <c r="U3114" s="649">
        <v>14.092</v>
      </c>
      <c r="V3114" s="649">
        <v>13.952</v>
      </c>
    </row>
    <row r="3115">
      <c r="A3115" s="649">
        <v>6123.0</v>
      </c>
      <c r="B3115" s="649">
        <v>0.0</v>
      </c>
      <c r="C3115" s="649">
        <v>6.37</v>
      </c>
      <c r="D3115" s="649">
        <v>1.956</v>
      </c>
      <c r="E3115" s="649">
        <v>28.32</v>
      </c>
      <c r="F3115" s="649">
        <v>11.49</v>
      </c>
      <c r="G3115" s="649">
        <v>1.806</v>
      </c>
      <c r="H3115" s="649">
        <v>26.98</v>
      </c>
      <c r="I3115" s="649">
        <v>7.936</v>
      </c>
      <c r="J3115" s="649">
        <v>13.426</v>
      </c>
      <c r="K3115" s="649">
        <v>-0.998</v>
      </c>
      <c r="L3115" s="649">
        <v>-1.0</v>
      </c>
      <c r="M3115" s="649">
        <v>-1.0</v>
      </c>
      <c r="N3115" s="649">
        <v>-1.0</v>
      </c>
      <c r="O3115" s="649">
        <v>1.0</v>
      </c>
      <c r="P3115" s="649">
        <v>-1.0</v>
      </c>
      <c r="Q3115" s="649">
        <v>-1.0</v>
      </c>
      <c r="R3115" s="649">
        <v>1.0</v>
      </c>
      <c r="S3115" s="649">
        <v>-1.0</v>
      </c>
      <c r="T3115" s="649">
        <v>13.753</v>
      </c>
      <c r="U3115" s="649">
        <v>13.674</v>
      </c>
      <c r="V3115" s="649">
        <v>13.551</v>
      </c>
    </row>
    <row r="3116">
      <c r="A3116" s="649">
        <v>6124.0</v>
      </c>
      <c r="B3116" s="649">
        <v>0.0</v>
      </c>
      <c r="C3116" s="649">
        <v>6.371</v>
      </c>
      <c r="D3116" s="649">
        <v>1.956</v>
      </c>
      <c r="E3116" s="649">
        <v>28.32</v>
      </c>
      <c r="F3116" s="649">
        <v>11.49</v>
      </c>
      <c r="G3116" s="649">
        <v>1.808</v>
      </c>
      <c r="H3116" s="649">
        <v>2.01</v>
      </c>
      <c r="I3116" s="649">
        <v>8.032</v>
      </c>
      <c r="J3116" s="649">
        <v>14.07</v>
      </c>
      <c r="K3116" s="649">
        <v>-0.998</v>
      </c>
      <c r="L3116" s="649">
        <v>-1.0</v>
      </c>
      <c r="M3116" s="649">
        <v>-1.0</v>
      </c>
      <c r="N3116" s="649">
        <v>-1.0</v>
      </c>
      <c r="O3116" s="649">
        <v>1.0</v>
      </c>
      <c r="P3116" s="649">
        <v>-1.0</v>
      </c>
      <c r="Q3116" s="649">
        <v>-1.0</v>
      </c>
      <c r="R3116" s="649">
        <v>1.0</v>
      </c>
      <c r="S3116" s="649">
        <v>-1.0</v>
      </c>
      <c r="T3116" s="649">
        <v>14.359</v>
      </c>
      <c r="U3116" s="649">
        <v>14.309</v>
      </c>
      <c r="V3116" s="649">
        <v>14.13</v>
      </c>
    </row>
    <row r="3117">
      <c r="A3117" s="649">
        <v>6125.0</v>
      </c>
      <c r="B3117" s="649">
        <v>0.0</v>
      </c>
      <c r="C3117" s="649">
        <v>6.37</v>
      </c>
      <c r="D3117" s="649">
        <v>1.956</v>
      </c>
      <c r="E3117" s="649">
        <v>28.32</v>
      </c>
      <c r="F3117" s="649">
        <v>11.49</v>
      </c>
      <c r="G3117" s="649">
        <v>1.806</v>
      </c>
      <c r="H3117" s="649">
        <v>2.01</v>
      </c>
      <c r="I3117" s="649">
        <v>8.048</v>
      </c>
      <c r="J3117" s="649">
        <v>14.181</v>
      </c>
      <c r="K3117" s="649">
        <v>-0.998</v>
      </c>
      <c r="L3117" s="649">
        <v>-1.0</v>
      </c>
      <c r="M3117" s="649">
        <v>-1.0</v>
      </c>
      <c r="N3117" s="649">
        <v>-1.0</v>
      </c>
      <c r="O3117" s="649">
        <v>1.0</v>
      </c>
      <c r="P3117" s="649">
        <v>-1.0</v>
      </c>
      <c r="Q3117" s="649">
        <v>-1.0</v>
      </c>
      <c r="R3117" s="649">
        <v>1.0</v>
      </c>
      <c r="S3117" s="649">
        <v>-1.0</v>
      </c>
      <c r="T3117" s="649">
        <v>14.495</v>
      </c>
      <c r="U3117" s="649">
        <v>14.418</v>
      </c>
      <c r="V3117" s="649">
        <v>14.228</v>
      </c>
    </row>
    <row r="3118">
      <c r="A3118" s="649">
        <v>6126.0</v>
      </c>
      <c r="B3118" s="649">
        <v>0.0</v>
      </c>
      <c r="C3118" s="649">
        <v>6.37</v>
      </c>
      <c r="D3118" s="649">
        <v>1.956</v>
      </c>
      <c r="E3118" s="649">
        <v>28.32</v>
      </c>
      <c r="F3118" s="649">
        <v>11.49</v>
      </c>
      <c r="G3118" s="649">
        <v>1.764</v>
      </c>
      <c r="H3118" s="649">
        <v>2.01</v>
      </c>
      <c r="I3118" s="649">
        <v>7.471</v>
      </c>
      <c r="J3118" s="649">
        <v>9.029</v>
      </c>
      <c r="K3118" s="649">
        <v>-0.998</v>
      </c>
      <c r="L3118" s="649">
        <v>-1.0</v>
      </c>
      <c r="M3118" s="649">
        <v>-1.0</v>
      </c>
      <c r="N3118" s="649">
        <v>-1.0</v>
      </c>
      <c r="O3118" s="649">
        <v>1.0</v>
      </c>
      <c r="P3118" s="649">
        <v>-1.0</v>
      </c>
      <c r="Q3118" s="649">
        <v>-1.0</v>
      </c>
      <c r="R3118" s="649">
        <v>1.0</v>
      </c>
      <c r="S3118" s="649">
        <v>-1.0</v>
      </c>
      <c r="T3118" s="649">
        <v>9.373</v>
      </c>
      <c r="U3118" s="649">
        <v>9.322</v>
      </c>
      <c r="V3118" s="649">
        <v>9.613</v>
      </c>
    </row>
    <row r="3119">
      <c r="A3119" s="649">
        <v>6127.0</v>
      </c>
      <c r="B3119" s="649">
        <v>0.0</v>
      </c>
      <c r="C3119" s="649">
        <v>6.37</v>
      </c>
      <c r="D3119" s="649">
        <v>1.956</v>
      </c>
      <c r="E3119" s="649">
        <v>28.32</v>
      </c>
      <c r="F3119" s="649">
        <v>11.49</v>
      </c>
      <c r="G3119" s="649">
        <v>1.604</v>
      </c>
      <c r="H3119" s="649">
        <v>2.01</v>
      </c>
      <c r="I3119" s="649">
        <v>8.015</v>
      </c>
      <c r="J3119" s="649">
        <v>10.868</v>
      </c>
      <c r="K3119" s="649">
        <v>-0.998</v>
      </c>
      <c r="L3119" s="649">
        <v>-1.0</v>
      </c>
      <c r="M3119" s="649">
        <v>-1.0</v>
      </c>
      <c r="N3119" s="649">
        <v>-1.0</v>
      </c>
      <c r="O3119" s="649">
        <v>1.0</v>
      </c>
      <c r="P3119" s="649">
        <v>-1.0</v>
      </c>
      <c r="Q3119" s="649">
        <v>-1.0</v>
      </c>
      <c r="R3119" s="649">
        <v>1.0</v>
      </c>
      <c r="S3119" s="649">
        <v>-1.0</v>
      </c>
      <c r="T3119" s="649">
        <v>11.157</v>
      </c>
      <c r="U3119" s="649">
        <v>11.104</v>
      </c>
      <c r="V3119" s="649">
        <v>11.127</v>
      </c>
    </row>
    <row r="3120">
      <c r="A3120" s="649">
        <v>6128.0</v>
      </c>
      <c r="B3120" s="649">
        <v>0.0</v>
      </c>
      <c r="C3120" s="649">
        <v>6.37</v>
      </c>
      <c r="D3120" s="649">
        <v>1.956</v>
      </c>
      <c r="E3120" s="649">
        <v>28.32</v>
      </c>
      <c r="F3120" s="649">
        <v>11.49</v>
      </c>
      <c r="G3120" s="649">
        <v>1.837</v>
      </c>
      <c r="H3120" s="649">
        <v>2.01</v>
      </c>
      <c r="I3120" s="649">
        <v>7.836</v>
      </c>
      <c r="J3120" s="649">
        <v>12.503</v>
      </c>
      <c r="K3120" s="649">
        <v>-0.998</v>
      </c>
      <c r="L3120" s="649">
        <v>-1.0</v>
      </c>
      <c r="M3120" s="649">
        <v>-1.0</v>
      </c>
      <c r="N3120" s="649">
        <v>-1.0</v>
      </c>
      <c r="O3120" s="649">
        <v>1.0</v>
      </c>
      <c r="P3120" s="649">
        <v>-1.0</v>
      </c>
      <c r="Q3120" s="649">
        <v>-1.0</v>
      </c>
      <c r="R3120" s="649">
        <v>1.0</v>
      </c>
      <c r="S3120" s="649">
        <v>-1.0</v>
      </c>
      <c r="T3120" s="649">
        <v>12.841</v>
      </c>
      <c r="U3120" s="649">
        <v>12.768</v>
      </c>
      <c r="V3120" s="649">
        <v>12.757</v>
      </c>
    </row>
    <row r="3121">
      <c r="A3121" s="649">
        <v>6129.0</v>
      </c>
      <c r="B3121" s="649">
        <v>0.0</v>
      </c>
      <c r="C3121" s="649">
        <v>6.37</v>
      </c>
      <c r="D3121" s="649">
        <v>1.956</v>
      </c>
      <c r="E3121" s="649">
        <v>28.32</v>
      </c>
      <c r="F3121" s="649">
        <v>11.49</v>
      </c>
      <c r="G3121" s="649">
        <v>1.872</v>
      </c>
      <c r="H3121" s="649">
        <v>2.01</v>
      </c>
      <c r="I3121" s="649">
        <v>8.009</v>
      </c>
      <c r="J3121" s="649">
        <v>14.316</v>
      </c>
      <c r="K3121" s="649">
        <v>-0.998</v>
      </c>
      <c r="L3121" s="649">
        <v>-1.0</v>
      </c>
      <c r="M3121" s="649">
        <v>-1.0</v>
      </c>
      <c r="N3121" s="649">
        <v>-1.0</v>
      </c>
      <c r="O3121" s="649">
        <v>1.0</v>
      </c>
      <c r="P3121" s="649">
        <v>-1.0</v>
      </c>
      <c r="Q3121" s="649">
        <v>-1.0</v>
      </c>
      <c r="R3121" s="649">
        <v>1.0</v>
      </c>
      <c r="S3121" s="649">
        <v>-1.0</v>
      </c>
      <c r="T3121" s="649">
        <v>14.634</v>
      </c>
      <c r="U3121" s="649">
        <v>14.572</v>
      </c>
      <c r="V3121" s="649">
        <v>14.407</v>
      </c>
    </row>
    <row r="3122">
      <c r="A3122" s="649">
        <v>6130.0</v>
      </c>
      <c r="B3122" s="649">
        <v>0.0</v>
      </c>
      <c r="C3122" s="649">
        <v>6.37</v>
      </c>
      <c r="D3122" s="649">
        <v>1.956</v>
      </c>
      <c r="E3122" s="649">
        <v>28.32</v>
      </c>
      <c r="F3122" s="649">
        <v>11.49</v>
      </c>
      <c r="G3122" s="649">
        <v>1.95</v>
      </c>
      <c r="H3122" s="649">
        <v>2.01</v>
      </c>
      <c r="I3122" s="649">
        <v>8.089</v>
      </c>
      <c r="J3122" s="649">
        <v>14.898</v>
      </c>
      <c r="K3122" s="649">
        <v>-0.998</v>
      </c>
      <c r="L3122" s="649">
        <v>-1.0</v>
      </c>
      <c r="M3122" s="649">
        <v>-1.0</v>
      </c>
      <c r="N3122" s="649">
        <v>-1.0</v>
      </c>
      <c r="O3122" s="649">
        <v>1.0</v>
      </c>
      <c r="P3122" s="649">
        <v>-1.0</v>
      </c>
      <c r="Q3122" s="649">
        <v>-1.0</v>
      </c>
      <c r="R3122" s="649">
        <v>1.0</v>
      </c>
      <c r="S3122" s="649">
        <v>-1.0</v>
      </c>
      <c r="T3122" s="649">
        <v>15.234</v>
      </c>
      <c r="U3122" s="649">
        <v>15.163</v>
      </c>
      <c r="V3122" s="649">
        <v>15.012</v>
      </c>
    </row>
    <row r="3123">
      <c r="A3123" s="649">
        <v>6131.0</v>
      </c>
      <c r="B3123" s="649">
        <v>0.0</v>
      </c>
      <c r="C3123" s="649">
        <v>6.37</v>
      </c>
      <c r="D3123" s="649">
        <v>1.956</v>
      </c>
      <c r="E3123" s="649">
        <v>28.32</v>
      </c>
      <c r="F3123" s="649">
        <v>11.49</v>
      </c>
      <c r="G3123" s="649">
        <v>1.994</v>
      </c>
      <c r="H3123" s="649">
        <v>2.01</v>
      </c>
      <c r="I3123" s="649">
        <v>8.131</v>
      </c>
      <c r="J3123" s="649">
        <v>15.695</v>
      </c>
      <c r="K3123" s="649">
        <v>-0.998</v>
      </c>
      <c r="L3123" s="649">
        <v>-1.0</v>
      </c>
      <c r="M3123" s="649">
        <v>-1.0</v>
      </c>
      <c r="N3123" s="649">
        <v>-1.0</v>
      </c>
      <c r="O3123" s="649">
        <v>1.0</v>
      </c>
      <c r="P3123" s="649">
        <v>-1.0</v>
      </c>
      <c r="Q3123" s="649">
        <v>-1.0</v>
      </c>
      <c r="R3123" s="649">
        <v>1.0</v>
      </c>
      <c r="S3123" s="649">
        <v>-1.0</v>
      </c>
      <c r="T3123" s="649">
        <v>16.043</v>
      </c>
      <c r="U3123" s="649">
        <v>15.963</v>
      </c>
      <c r="V3123" s="649">
        <v>15.764</v>
      </c>
    </row>
    <row r="3124">
      <c r="A3124" s="649">
        <v>6132.0</v>
      </c>
      <c r="B3124" s="649">
        <v>0.0</v>
      </c>
      <c r="C3124" s="649">
        <v>6.37</v>
      </c>
      <c r="D3124" s="649">
        <v>1.956</v>
      </c>
      <c r="E3124" s="649">
        <v>28.32</v>
      </c>
      <c r="F3124" s="649">
        <v>11.49</v>
      </c>
      <c r="G3124" s="649">
        <v>2.425</v>
      </c>
      <c r="H3124" s="649">
        <v>2.01</v>
      </c>
      <c r="I3124" s="649">
        <v>8.177</v>
      </c>
      <c r="J3124" s="649">
        <v>19.422</v>
      </c>
      <c r="K3124" s="649">
        <v>-0.998</v>
      </c>
      <c r="L3124" s="649">
        <v>-1.0</v>
      </c>
      <c r="M3124" s="649">
        <v>-1.0</v>
      </c>
      <c r="N3124" s="649">
        <v>-1.0</v>
      </c>
      <c r="O3124" s="649">
        <v>1.0</v>
      </c>
      <c r="P3124" s="649">
        <v>-1.0</v>
      </c>
      <c r="Q3124" s="649">
        <v>-1.0</v>
      </c>
      <c r="R3124" s="649">
        <v>1.0</v>
      </c>
      <c r="S3124" s="649">
        <v>-1.0</v>
      </c>
      <c r="T3124" s="649">
        <v>19.858</v>
      </c>
      <c r="U3124" s="649">
        <v>19.745</v>
      </c>
      <c r="V3124" s="649">
        <v>19.476</v>
      </c>
    </row>
    <row r="3125">
      <c r="A3125" s="649">
        <v>6133.0</v>
      </c>
      <c r="B3125" s="649">
        <v>0.0</v>
      </c>
      <c r="C3125" s="649">
        <v>6.37</v>
      </c>
      <c r="D3125" s="649">
        <v>1.956</v>
      </c>
      <c r="E3125" s="649">
        <v>28.32</v>
      </c>
      <c r="F3125" s="649">
        <v>11.49</v>
      </c>
      <c r="G3125" s="649">
        <v>2.359</v>
      </c>
      <c r="H3125" s="649">
        <v>2.01</v>
      </c>
      <c r="I3125" s="649">
        <v>8.133</v>
      </c>
      <c r="J3125" s="649">
        <v>18.481</v>
      </c>
      <c r="K3125" s="649">
        <v>-0.998</v>
      </c>
      <c r="L3125" s="649">
        <v>-1.0</v>
      </c>
      <c r="M3125" s="649">
        <v>-1.0</v>
      </c>
      <c r="N3125" s="649">
        <v>-1.0</v>
      </c>
      <c r="O3125" s="649">
        <v>1.0</v>
      </c>
      <c r="P3125" s="649">
        <v>-1.0</v>
      </c>
      <c r="Q3125" s="649">
        <v>-1.0</v>
      </c>
      <c r="R3125" s="649">
        <v>1.0</v>
      </c>
      <c r="S3125" s="649">
        <v>-1.0</v>
      </c>
      <c r="T3125" s="649">
        <v>18.905</v>
      </c>
      <c r="U3125" s="649">
        <v>18.795</v>
      </c>
      <c r="V3125" s="649">
        <v>18.574</v>
      </c>
    </row>
    <row r="3126">
      <c r="A3126" s="649">
        <v>6134.0</v>
      </c>
      <c r="B3126" s="649">
        <v>0.0</v>
      </c>
      <c r="C3126" s="649">
        <v>6.37</v>
      </c>
      <c r="D3126" s="649">
        <v>1.956</v>
      </c>
      <c r="E3126" s="649">
        <v>28.32</v>
      </c>
      <c r="F3126" s="649">
        <v>11.49</v>
      </c>
      <c r="G3126" s="649">
        <v>1.841</v>
      </c>
      <c r="H3126" s="649">
        <v>2.01</v>
      </c>
      <c r="I3126" s="649">
        <v>8.074</v>
      </c>
      <c r="J3126" s="649">
        <v>13.621</v>
      </c>
      <c r="K3126" s="649">
        <v>-0.998</v>
      </c>
      <c r="L3126" s="649">
        <v>-1.0</v>
      </c>
      <c r="M3126" s="649">
        <v>-1.0</v>
      </c>
      <c r="N3126" s="649">
        <v>-1.0</v>
      </c>
      <c r="O3126" s="649">
        <v>1.0</v>
      </c>
      <c r="P3126" s="649">
        <v>-1.0</v>
      </c>
      <c r="Q3126" s="649">
        <v>-1.0</v>
      </c>
      <c r="R3126" s="649">
        <v>1.0</v>
      </c>
      <c r="S3126" s="649">
        <v>-1.0</v>
      </c>
      <c r="T3126" s="649">
        <v>13.963</v>
      </c>
      <c r="U3126" s="649">
        <v>13.875</v>
      </c>
      <c r="V3126" s="649">
        <v>13.782</v>
      </c>
    </row>
    <row r="3127">
      <c r="A3127" s="649">
        <v>6135.0</v>
      </c>
      <c r="B3127" s="649">
        <v>0.0</v>
      </c>
      <c r="C3127" s="649">
        <v>6.37</v>
      </c>
      <c r="D3127" s="649">
        <v>1.956</v>
      </c>
      <c r="E3127" s="649">
        <v>28.32</v>
      </c>
      <c r="F3127" s="649">
        <v>11.49</v>
      </c>
      <c r="G3127" s="649">
        <v>2.044</v>
      </c>
      <c r="H3127" s="649">
        <v>2.01</v>
      </c>
      <c r="I3127" s="649">
        <v>8.097</v>
      </c>
      <c r="J3127" s="649">
        <v>15.35</v>
      </c>
      <c r="K3127" s="649">
        <v>-0.998</v>
      </c>
      <c r="L3127" s="649">
        <v>-1.0</v>
      </c>
      <c r="M3127" s="649">
        <v>-1.0</v>
      </c>
      <c r="N3127" s="649">
        <v>-1.0</v>
      </c>
      <c r="O3127" s="649">
        <v>1.0</v>
      </c>
      <c r="P3127" s="649">
        <v>-1.0</v>
      </c>
      <c r="Q3127" s="649">
        <v>-1.0</v>
      </c>
      <c r="R3127" s="649">
        <v>1.0</v>
      </c>
      <c r="S3127" s="649">
        <v>-1.0</v>
      </c>
      <c r="T3127" s="649">
        <v>15.713</v>
      </c>
      <c r="U3127" s="649">
        <v>15.628</v>
      </c>
      <c r="V3127" s="649">
        <v>15.504</v>
      </c>
    </row>
    <row r="3128">
      <c r="A3128" s="649">
        <v>6136.0</v>
      </c>
      <c r="B3128" s="649">
        <v>0.0</v>
      </c>
      <c r="C3128" s="649">
        <v>6.371</v>
      </c>
      <c r="D3128" s="649">
        <v>1.956</v>
      </c>
      <c r="E3128" s="649">
        <v>28.32</v>
      </c>
      <c r="F3128" s="649">
        <v>11.49</v>
      </c>
      <c r="G3128" s="649">
        <v>2.001</v>
      </c>
      <c r="H3128" s="649">
        <v>2.01</v>
      </c>
      <c r="I3128" s="649">
        <v>7.99</v>
      </c>
      <c r="J3128" s="649">
        <v>13.706</v>
      </c>
      <c r="K3128" s="649">
        <v>-0.998</v>
      </c>
      <c r="L3128" s="649">
        <v>-1.0</v>
      </c>
      <c r="M3128" s="649">
        <v>-1.0</v>
      </c>
      <c r="N3128" s="649">
        <v>-1.0</v>
      </c>
      <c r="O3128" s="649">
        <v>1.0</v>
      </c>
      <c r="P3128" s="649">
        <v>-1.0</v>
      </c>
      <c r="Q3128" s="649">
        <v>-1.0</v>
      </c>
      <c r="R3128" s="649">
        <v>1.0</v>
      </c>
      <c r="S3128" s="649">
        <v>-1.0</v>
      </c>
      <c r="T3128" s="649">
        <v>14.067</v>
      </c>
      <c r="U3128" s="649">
        <v>13.991</v>
      </c>
      <c r="V3128" s="649">
        <v>13.999</v>
      </c>
    </row>
    <row r="3129">
      <c r="A3129" s="649">
        <v>6137.0</v>
      </c>
      <c r="B3129" s="649">
        <v>0.0</v>
      </c>
      <c r="C3129" s="649">
        <v>6.37</v>
      </c>
      <c r="D3129" s="649">
        <v>1.956</v>
      </c>
      <c r="E3129" s="649">
        <v>28.32</v>
      </c>
      <c r="F3129" s="649">
        <v>11.49</v>
      </c>
      <c r="G3129" s="649">
        <v>2.121</v>
      </c>
      <c r="H3129" s="649">
        <v>2.01</v>
      </c>
      <c r="I3129" s="649">
        <v>8.061</v>
      </c>
      <c r="J3129" s="649">
        <v>15.726</v>
      </c>
      <c r="K3129" s="649">
        <v>-0.998</v>
      </c>
      <c r="L3129" s="649">
        <v>-1.0</v>
      </c>
      <c r="M3129" s="649">
        <v>-1.0</v>
      </c>
      <c r="N3129" s="649">
        <v>-1.0</v>
      </c>
      <c r="O3129" s="649">
        <v>1.0</v>
      </c>
      <c r="P3129" s="649">
        <v>-1.0</v>
      </c>
      <c r="Q3129" s="649">
        <v>-1.0</v>
      </c>
      <c r="R3129" s="649">
        <v>1.0</v>
      </c>
      <c r="S3129" s="649">
        <v>-1.0</v>
      </c>
      <c r="T3129" s="649">
        <v>16.12</v>
      </c>
      <c r="U3129" s="649">
        <v>16.02</v>
      </c>
      <c r="V3129" s="649">
        <v>15.909</v>
      </c>
    </row>
    <row r="3130">
      <c r="A3130" s="649">
        <v>6138.0</v>
      </c>
      <c r="B3130" s="649">
        <v>0.0</v>
      </c>
      <c r="C3130" s="649">
        <v>6.37</v>
      </c>
      <c r="D3130" s="649">
        <v>1.956</v>
      </c>
      <c r="E3130" s="649">
        <v>28.32</v>
      </c>
      <c r="F3130" s="649">
        <v>11.49</v>
      </c>
      <c r="G3130" s="649">
        <v>2.385</v>
      </c>
      <c r="H3130" s="649">
        <v>2.01</v>
      </c>
      <c r="I3130" s="649">
        <v>7.988</v>
      </c>
      <c r="J3130" s="649">
        <v>16.505</v>
      </c>
      <c r="K3130" s="649">
        <v>-0.998</v>
      </c>
      <c r="L3130" s="649">
        <v>-1.0</v>
      </c>
      <c r="M3130" s="649">
        <v>-1.0</v>
      </c>
      <c r="N3130" s="649">
        <v>-1.0</v>
      </c>
      <c r="O3130" s="649">
        <v>1.0</v>
      </c>
      <c r="P3130" s="649">
        <v>-1.0</v>
      </c>
      <c r="Q3130" s="649">
        <v>-1.0</v>
      </c>
      <c r="R3130" s="649">
        <v>1.0</v>
      </c>
      <c r="S3130" s="649">
        <v>-1.0</v>
      </c>
      <c r="T3130" s="649">
        <v>16.921</v>
      </c>
      <c r="U3130" s="649">
        <v>16.838</v>
      </c>
      <c r="V3130" s="649">
        <v>16.836</v>
      </c>
    </row>
    <row r="3131">
      <c r="A3131" s="649">
        <v>6139.0</v>
      </c>
      <c r="B3131" s="649">
        <v>0.0</v>
      </c>
      <c r="C3131" s="649">
        <v>6.37</v>
      </c>
      <c r="D3131" s="649">
        <v>1.956</v>
      </c>
      <c r="E3131" s="649">
        <v>28.32</v>
      </c>
      <c r="F3131" s="649">
        <v>11.49</v>
      </c>
      <c r="G3131" s="649">
        <v>1.778</v>
      </c>
      <c r="H3131" s="649">
        <v>2.01</v>
      </c>
      <c r="I3131" s="649">
        <v>8.17</v>
      </c>
      <c r="J3131" s="649">
        <v>14.178</v>
      </c>
      <c r="K3131" s="649">
        <v>-0.998</v>
      </c>
      <c r="L3131" s="649">
        <v>-1.0</v>
      </c>
      <c r="M3131" s="649">
        <v>-1.0</v>
      </c>
      <c r="N3131" s="649">
        <v>-1.0</v>
      </c>
      <c r="O3131" s="649">
        <v>1.0</v>
      </c>
      <c r="P3131" s="649">
        <v>-1.0</v>
      </c>
      <c r="Q3131" s="649">
        <v>-1.0</v>
      </c>
      <c r="R3131" s="649">
        <v>1.0</v>
      </c>
      <c r="S3131" s="649">
        <v>-1.0</v>
      </c>
      <c r="T3131" s="649">
        <v>14.468</v>
      </c>
      <c r="U3131" s="649">
        <v>14.407</v>
      </c>
      <c r="V3131" s="649">
        <v>14.225</v>
      </c>
    </row>
    <row r="3132">
      <c r="A3132" s="649">
        <v>6140.0</v>
      </c>
      <c r="B3132" s="649">
        <v>0.0</v>
      </c>
      <c r="C3132" s="649">
        <v>6.37</v>
      </c>
      <c r="D3132" s="649">
        <v>1.956</v>
      </c>
      <c r="E3132" s="649">
        <v>28.32</v>
      </c>
      <c r="F3132" s="649">
        <v>11.49</v>
      </c>
      <c r="G3132" s="649">
        <v>1.938</v>
      </c>
      <c r="H3132" s="649">
        <v>2.01</v>
      </c>
      <c r="I3132" s="649">
        <v>8.158</v>
      </c>
      <c r="J3132" s="649">
        <v>14.777</v>
      </c>
      <c r="K3132" s="649">
        <v>-0.998</v>
      </c>
      <c r="L3132" s="649">
        <v>-1.0</v>
      </c>
      <c r="M3132" s="649">
        <v>-1.0</v>
      </c>
      <c r="N3132" s="649">
        <v>-1.0</v>
      </c>
      <c r="O3132" s="649">
        <v>1.0</v>
      </c>
      <c r="P3132" s="649">
        <v>-1.0</v>
      </c>
      <c r="Q3132" s="649">
        <v>-1.0</v>
      </c>
      <c r="R3132" s="649">
        <v>1.0</v>
      </c>
      <c r="S3132" s="649">
        <v>-1.0</v>
      </c>
      <c r="T3132" s="649">
        <v>15.119</v>
      </c>
      <c r="U3132" s="649">
        <v>15.03</v>
      </c>
      <c r="V3132" s="649">
        <v>14.91</v>
      </c>
    </row>
    <row r="3133">
      <c r="A3133" s="649">
        <v>6141.0</v>
      </c>
      <c r="B3133" s="649">
        <v>0.0</v>
      </c>
      <c r="C3133" s="649">
        <v>6.371</v>
      </c>
      <c r="D3133" s="649">
        <v>1.956</v>
      </c>
      <c r="E3133" s="649">
        <v>28.32</v>
      </c>
      <c r="F3133" s="649">
        <v>11.49</v>
      </c>
      <c r="G3133" s="649">
        <v>1.294</v>
      </c>
      <c r="H3133" s="649">
        <v>2.01</v>
      </c>
      <c r="I3133" s="649">
        <v>6.093</v>
      </c>
      <c r="J3133" s="649">
        <v>6.544</v>
      </c>
      <c r="K3133" s="649">
        <v>-0.998</v>
      </c>
      <c r="L3133" s="649">
        <v>-1.0</v>
      </c>
      <c r="M3133" s="649">
        <v>-1.0</v>
      </c>
      <c r="N3133" s="649">
        <v>-1.0</v>
      </c>
      <c r="O3133" s="649">
        <v>1.0</v>
      </c>
      <c r="P3133" s="649">
        <v>-1.0</v>
      </c>
      <c r="Q3133" s="649">
        <v>-1.0</v>
      </c>
      <c r="R3133" s="649">
        <v>1.0</v>
      </c>
      <c r="S3133" s="649">
        <v>-1.0</v>
      </c>
      <c r="T3133" s="649">
        <v>6.736</v>
      </c>
      <c r="U3133" s="649">
        <v>6.698</v>
      </c>
      <c r="V3133" s="649">
        <v>6.772</v>
      </c>
    </row>
    <row r="3134">
      <c r="A3134" s="649">
        <v>6142.0</v>
      </c>
      <c r="B3134" s="649">
        <v>0.0</v>
      </c>
      <c r="C3134" s="649">
        <v>6.37</v>
      </c>
      <c r="D3134" s="649">
        <v>1.956</v>
      </c>
      <c r="E3134" s="649">
        <v>28.32</v>
      </c>
      <c r="F3134" s="649">
        <v>11.49</v>
      </c>
      <c r="G3134" s="649">
        <v>0.591</v>
      </c>
      <c r="H3134" s="649">
        <v>2.01</v>
      </c>
      <c r="I3134" s="649">
        <v>4.236</v>
      </c>
      <c r="J3134" s="649">
        <v>2.392</v>
      </c>
      <c r="K3134" s="649">
        <v>-0.998</v>
      </c>
      <c r="L3134" s="649">
        <v>-1.0</v>
      </c>
      <c r="M3134" s="649">
        <v>-1.0</v>
      </c>
      <c r="N3134" s="649">
        <v>-1.0</v>
      </c>
      <c r="O3134" s="649">
        <v>1.0</v>
      </c>
      <c r="P3134" s="649">
        <v>-1.0</v>
      </c>
      <c r="Q3134" s="649">
        <v>-1.0</v>
      </c>
      <c r="R3134" s="649">
        <v>1.0</v>
      </c>
      <c r="S3134" s="649">
        <v>-1.0</v>
      </c>
      <c r="T3134" s="649">
        <v>2.445</v>
      </c>
      <c r="U3134" s="649">
        <v>2.43</v>
      </c>
      <c r="V3134" s="649">
        <v>2.42</v>
      </c>
    </row>
    <row r="3135">
      <c r="A3135" s="649">
        <v>6145.0</v>
      </c>
      <c r="B3135" s="649">
        <v>0.0</v>
      </c>
      <c r="C3135" s="649">
        <v>6.371</v>
      </c>
      <c r="D3135" s="649">
        <v>1.956</v>
      </c>
      <c r="E3135" s="649">
        <v>28.34</v>
      </c>
      <c r="F3135" s="649">
        <v>21.29</v>
      </c>
      <c r="G3135" s="649">
        <v>4.746</v>
      </c>
      <c r="H3135" s="649">
        <v>0.0</v>
      </c>
      <c r="I3135" s="649">
        <v>12.793</v>
      </c>
      <c r="J3135" s="649">
        <v>28.242</v>
      </c>
      <c r="K3135" s="649">
        <v>-0.998</v>
      </c>
      <c r="L3135" s="649">
        <v>-1.0</v>
      </c>
      <c r="M3135" s="649">
        <v>-1.0</v>
      </c>
      <c r="N3135" s="649">
        <v>-1.0</v>
      </c>
      <c r="O3135" s="649">
        <v>1.0</v>
      </c>
      <c r="P3135" s="649">
        <v>-1.0</v>
      </c>
      <c r="Q3135" s="649">
        <v>-1.0</v>
      </c>
      <c r="R3135" s="649">
        <v>1.0</v>
      </c>
      <c r="S3135" s="649">
        <v>-1.0</v>
      </c>
      <c r="T3135" s="649">
        <v>29.205</v>
      </c>
      <c r="U3135" s="649">
        <v>29.13</v>
      </c>
      <c r="V3135" s="649">
        <v>30.811</v>
      </c>
    </row>
    <row r="3136">
      <c r="A3136" s="649">
        <v>6146.0</v>
      </c>
      <c r="B3136" s="649">
        <v>0.0</v>
      </c>
      <c r="C3136" s="649">
        <v>6.37</v>
      </c>
      <c r="D3136" s="649">
        <v>1.734</v>
      </c>
      <c r="E3136" s="649">
        <v>25.13</v>
      </c>
      <c r="F3136" s="649">
        <v>21.29</v>
      </c>
      <c r="G3136" s="649">
        <v>1.773</v>
      </c>
      <c r="H3136" s="649">
        <v>1.01</v>
      </c>
      <c r="I3136" s="649">
        <v>19.901</v>
      </c>
      <c r="J3136" s="649">
        <v>34.158</v>
      </c>
      <c r="K3136" s="649">
        <v>-0.998</v>
      </c>
      <c r="L3136" s="649">
        <v>-1.0</v>
      </c>
      <c r="M3136" s="649">
        <v>-1.0</v>
      </c>
      <c r="N3136" s="649">
        <v>-1.0</v>
      </c>
      <c r="O3136" s="649">
        <v>3.0</v>
      </c>
      <c r="P3136" s="649">
        <v>-1.0</v>
      </c>
      <c r="Q3136" s="649">
        <v>-1.0</v>
      </c>
      <c r="R3136" s="649">
        <v>1.0</v>
      </c>
      <c r="S3136" s="649">
        <v>-1.0</v>
      </c>
      <c r="T3136" s="649">
        <v>34.662</v>
      </c>
      <c r="U3136" s="649">
        <v>37.459</v>
      </c>
      <c r="V3136" s="649">
        <v>34.218</v>
      </c>
    </row>
    <row r="3137">
      <c r="A3137" s="649">
        <v>6147.0</v>
      </c>
      <c r="B3137" s="649">
        <v>0.0</v>
      </c>
      <c r="C3137" s="649">
        <v>6.371</v>
      </c>
      <c r="D3137" s="649">
        <v>1.734</v>
      </c>
      <c r="E3137" s="649">
        <v>25.13</v>
      </c>
      <c r="F3137" s="649">
        <v>21.29</v>
      </c>
      <c r="G3137" s="649">
        <v>2.136</v>
      </c>
      <c r="H3137" s="649">
        <v>26.98</v>
      </c>
      <c r="I3137" s="649">
        <v>9.717</v>
      </c>
      <c r="J3137" s="649">
        <v>18.043</v>
      </c>
      <c r="K3137" s="649">
        <v>-0.998</v>
      </c>
      <c r="L3137" s="649">
        <v>-1.0</v>
      </c>
      <c r="M3137" s="649">
        <v>-1.0</v>
      </c>
      <c r="N3137" s="649">
        <v>-1.0</v>
      </c>
      <c r="O3137" s="649">
        <v>2.0</v>
      </c>
      <c r="P3137" s="649">
        <v>-1.0</v>
      </c>
      <c r="Q3137" s="649">
        <v>-1.0</v>
      </c>
      <c r="R3137" s="649">
        <v>1.0</v>
      </c>
      <c r="S3137" s="649">
        <v>-1.0</v>
      </c>
      <c r="T3137" s="649">
        <v>18.426</v>
      </c>
      <c r="U3137" s="649">
        <v>18.326</v>
      </c>
      <c r="V3137" s="649">
        <v>18.332</v>
      </c>
    </row>
    <row r="3138">
      <c r="A3138" s="649">
        <v>6148.0</v>
      </c>
      <c r="B3138" s="649">
        <v>0.0</v>
      </c>
      <c r="C3138" s="649">
        <v>6.37</v>
      </c>
      <c r="D3138" s="649">
        <v>1.734</v>
      </c>
      <c r="E3138" s="649">
        <v>25.13</v>
      </c>
      <c r="F3138" s="649">
        <v>21.29</v>
      </c>
      <c r="G3138" s="649">
        <v>1.782</v>
      </c>
      <c r="H3138" s="649">
        <v>2.01</v>
      </c>
      <c r="I3138" s="649">
        <v>9.907</v>
      </c>
      <c r="J3138" s="649">
        <v>16.541</v>
      </c>
      <c r="K3138" s="649">
        <v>-0.998</v>
      </c>
      <c r="L3138" s="649">
        <v>-1.0</v>
      </c>
      <c r="M3138" s="649">
        <v>-1.0</v>
      </c>
      <c r="N3138" s="649">
        <v>-1.0</v>
      </c>
      <c r="O3138" s="649">
        <v>2.0</v>
      </c>
      <c r="P3138" s="649">
        <v>-1.0</v>
      </c>
      <c r="Q3138" s="649">
        <v>-1.0</v>
      </c>
      <c r="R3138" s="649">
        <v>1.0</v>
      </c>
      <c r="S3138" s="649">
        <v>-1.0</v>
      </c>
      <c r="T3138" s="649">
        <v>16.868</v>
      </c>
      <c r="U3138" s="649">
        <v>16.775</v>
      </c>
      <c r="V3138" s="649">
        <v>16.664</v>
      </c>
    </row>
    <row r="3139">
      <c r="A3139" s="649">
        <v>6149.0</v>
      </c>
      <c r="B3139" s="649">
        <v>0.0</v>
      </c>
      <c r="C3139" s="649">
        <v>6.369</v>
      </c>
      <c r="D3139" s="649">
        <v>1.734</v>
      </c>
      <c r="E3139" s="649">
        <v>25.13</v>
      </c>
      <c r="F3139" s="649">
        <v>21.29</v>
      </c>
      <c r="G3139" s="649">
        <v>1.811</v>
      </c>
      <c r="H3139" s="649">
        <v>2.01</v>
      </c>
      <c r="I3139" s="649">
        <v>14.117</v>
      </c>
      <c r="J3139" s="649">
        <v>22.632</v>
      </c>
      <c r="K3139" s="649">
        <v>-0.998</v>
      </c>
      <c r="L3139" s="649">
        <v>-1.0</v>
      </c>
      <c r="M3139" s="649">
        <v>-1.0</v>
      </c>
      <c r="N3139" s="649">
        <v>-1.0</v>
      </c>
      <c r="O3139" s="649">
        <v>3.0</v>
      </c>
      <c r="P3139" s="649">
        <v>-1.0</v>
      </c>
      <c r="Q3139" s="649">
        <v>-1.0</v>
      </c>
      <c r="R3139" s="649">
        <v>1.0</v>
      </c>
      <c r="S3139" s="649">
        <v>-1.0</v>
      </c>
      <c r="T3139" s="649">
        <v>23.044</v>
      </c>
      <c r="U3139" s="649">
        <v>22.931</v>
      </c>
      <c r="V3139" s="649">
        <v>22.849</v>
      </c>
    </row>
    <row r="3140">
      <c r="A3140" s="649">
        <v>6150.0</v>
      </c>
      <c r="B3140" s="649">
        <v>0.0</v>
      </c>
      <c r="C3140" s="649">
        <v>6.37</v>
      </c>
      <c r="D3140" s="649">
        <v>1.734</v>
      </c>
      <c r="E3140" s="649">
        <v>25.13</v>
      </c>
      <c r="F3140" s="649">
        <v>21.29</v>
      </c>
      <c r="G3140" s="649">
        <v>1.791</v>
      </c>
      <c r="H3140" s="649">
        <v>1.01</v>
      </c>
      <c r="I3140" s="649">
        <v>14.994</v>
      </c>
      <c r="J3140" s="649">
        <v>25.895</v>
      </c>
      <c r="K3140" s="649">
        <v>-0.998</v>
      </c>
      <c r="L3140" s="649">
        <v>-1.0</v>
      </c>
      <c r="M3140" s="649">
        <v>-1.0</v>
      </c>
      <c r="N3140" s="649">
        <v>-1.0</v>
      </c>
      <c r="O3140" s="649">
        <v>2.0</v>
      </c>
      <c r="P3140" s="649">
        <v>-1.0</v>
      </c>
      <c r="Q3140" s="649">
        <v>-1.0</v>
      </c>
      <c r="R3140" s="649">
        <v>1.0</v>
      </c>
      <c r="S3140" s="649">
        <v>-1.0</v>
      </c>
      <c r="T3140" s="649">
        <v>26.295</v>
      </c>
      <c r="U3140" s="649">
        <v>26.191</v>
      </c>
      <c r="V3140" s="649">
        <v>25.963</v>
      </c>
    </row>
    <row r="3141">
      <c r="A3141" s="649">
        <v>6185.0</v>
      </c>
      <c r="B3141" s="649">
        <v>0.0</v>
      </c>
      <c r="C3141" s="649">
        <v>8.457</v>
      </c>
      <c r="D3141" s="649">
        <v>3.805</v>
      </c>
      <c r="E3141" s="649">
        <v>22.94</v>
      </c>
      <c r="F3141" s="649">
        <v>16.56</v>
      </c>
      <c r="G3141" s="649">
        <v>1.778</v>
      </c>
      <c r="H3141" s="649">
        <v>1.01</v>
      </c>
      <c r="I3141" s="649">
        <v>24.935</v>
      </c>
      <c r="J3141" s="649">
        <v>35.485</v>
      </c>
      <c r="K3141" s="649">
        <v>-0.998</v>
      </c>
      <c r="L3141" s="649">
        <v>-1.0</v>
      </c>
      <c r="M3141" s="649">
        <v>-1.0</v>
      </c>
      <c r="N3141" s="649">
        <v>-1.0</v>
      </c>
      <c r="O3141" s="649">
        <v>1.0</v>
      </c>
      <c r="P3141" s="649">
        <v>-1.0</v>
      </c>
      <c r="Q3141" s="649">
        <v>-1.0</v>
      </c>
      <c r="R3141" s="649">
        <v>1.0</v>
      </c>
      <c r="S3141" s="649">
        <v>-1.0</v>
      </c>
      <c r="T3141" s="649">
        <v>36.154</v>
      </c>
      <c r="U3141" s="649">
        <v>36.001</v>
      </c>
      <c r="V3141" s="649">
        <v>35.856</v>
      </c>
    </row>
    <row r="3142">
      <c r="A3142" s="649">
        <v>6186.0</v>
      </c>
      <c r="B3142" s="649">
        <v>0.0</v>
      </c>
      <c r="C3142" s="649">
        <v>8.456</v>
      </c>
      <c r="D3142" s="649">
        <v>3.805</v>
      </c>
      <c r="E3142" s="649">
        <v>22.94</v>
      </c>
      <c r="F3142" s="649">
        <v>16.56</v>
      </c>
      <c r="G3142" s="649">
        <v>0.807</v>
      </c>
      <c r="H3142" s="649">
        <v>1.01</v>
      </c>
      <c r="I3142" s="649">
        <v>27.653</v>
      </c>
      <c r="J3142" s="649">
        <v>0.388</v>
      </c>
      <c r="K3142" s="649">
        <v>-0.998</v>
      </c>
      <c r="L3142" s="649">
        <v>-1.0</v>
      </c>
      <c r="M3142" s="649">
        <v>-1.0</v>
      </c>
      <c r="N3142" s="649">
        <v>-1.0</v>
      </c>
      <c r="O3142" s="649">
        <v>1.0</v>
      </c>
      <c r="P3142" s="649">
        <v>-1.0</v>
      </c>
      <c r="Q3142" s="649">
        <v>-1.0</v>
      </c>
      <c r="R3142" s="649">
        <v>1.0</v>
      </c>
      <c r="S3142" s="649">
        <v>-1.0</v>
      </c>
      <c r="T3142" s="649">
        <v>0.58</v>
      </c>
      <c r="U3142" s="649">
        <v>0.576</v>
      </c>
      <c r="V3142" s="649">
        <v>1.198</v>
      </c>
    </row>
    <row r="3143">
      <c r="A3143" s="649">
        <v>6187.0</v>
      </c>
      <c r="B3143" s="649">
        <v>0.0</v>
      </c>
      <c r="C3143" s="649">
        <v>8.464</v>
      </c>
      <c r="D3143" s="649">
        <v>3.805</v>
      </c>
      <c r="E3143" s="649">
        <v>22.94</v>
      </c>
      <c r="F3143" s="649">
        <v>16.56</v>
      </c>
      <c r="G3143" s="649">
        <v>1.839</v>
      </c>
      <c r="H3143" s="649">
        <v>1.01</v>
      </c>
      <c r="I3143" s="649">
        <v>24.697</v>
      </c>
      <c r="J3143" s="649">
        <v>36.98</v>
      </c>
      <c r="K3143" s="649">
        <v>-0.998</v>
      </c>
      <c r="L3143" s="649">
        <v>-1.0</v>
      </c>
      <c r="M3143" s="649">
        <v>-1.0</v>
      </c>
      <c r="N3143" s="649">
        <v>-1.0</v>
      </c>
      <c r="O3143" s="649">
        <v>1.0</v>
      </c>
      <c r="P3143" s="649">
        <v>-1.0</v>
      </c>
      <c r="Q3143" s="649">
        <v>-1.0</v>
      </c>
      <c r="R3143" s="649">
        <v>1.0</v>
      </c>
      <c r="S3143" s="649">
        <v>-1.0</v>
      </c>
      <c r="T3143" s="649">
        <v>37.626</v>
      </c>
      <c r="U3143" s="649">
        <v>37.457</v>
      </c>
      <c r="V3143" s="649">
        <v>37.331</v>
      </c>
    </row>
    <row r="3144">
      <c r="A3144" s="649">
        <v>6188.0</v>
      </c>
      <c r="B3144" s="649">
        <v>0.0</v>
      </c>
      <c r="C3144" s="649">
        <v>8.455</v>
      </c>
      <c r="D3144" s="649">
        <v>3.805</v>
      </c>
      <c r="E3144" s="649">
        <v>22.94</v>
      </c>
      <c r="F3144" s="649">
        <v>16.56</v>
      </c>
      <c r="G3144" s="649">
        <v>1.917</v>
      </c>
      <c r="H3144" s="649">
        <v>1.01</v>
      </c>
      <c r="I3144" s="649">
        <v>29.248</v>
      </c>
      <c r="J3144" s="649">
        <v>55.671</v>
      </c>
      <c r="K3144" s="649">
        <v>-0.998</v>
      </c>
      <c r="L3144" s="649">
        <v>-1.0</v>
      </c>
      <c r="M3144" s="649">
        <v>-1.0</v>
      </c>
      <c r="N3144" s="649">
        <v>-1.0</v>
      </c>
      <c r="O3144" s="649">
        <v>1.0</v>
      </c>
      <c r="P3144" s="649">
        <v>-1.0</v>
      </c>
      <c r="Q3144" s="649">
        <v>-1.0</v>
      </c>
      <c r="R3144" s="649">
        <v>1.0</v>
      </c>
      <c r="S3144" s="649">
        <v>-1.0</v>
      </c>
      <c r="T3144" s="649">
        <v>56.584</v>
      </c>
      <c r="U3144" s="649">
        <v>56.325</v>
      </c>
      <c r="V3144" s="649">
        <v>55.685</v>
      </c>
    </row>
    <row r="3145">
      <c r="A3145" s="649">
        <v>6189.0</v>
      </c>
      <c r="B3145" s="649">
        <v>0.0</v>
      </c>
      <c r="C3145" s="649">
        <v>8.455</v>
      </c>
      <c r="D3145" s="649">
        <v>3.805</v>
      </c>
      <c r="E3145" s="649">
        <v>22.94</v>
      </c>
      <c r="F3145" s="649">
        <v>16.56</v>
      </c>
      <c r="G3145" s="649">
        <v>1.632</v>
      </c>
      <c r="H3145" s="649">
        <v>1.01</v>
      </c>
      <c r="I3145" s="649">
        <v>26.144</v>
      </c>
      <c r="J3145" s="649">
        <v>16.267</v>
      </c>
      <c r="K3145" s="649">
        <v>-0.998</v>
      </c>
      <c r="L3145" s="649">
        <v>-1.0</v>
      </c>
      <c r="M3145" s="649">
        <v>-1.0</v>
      </c>
      <c r="N3145" s="649">
        <v>-1.0</v>
      </c>
      <c r="O3145" s="649">
        <v>1.0</v>
      </c>
      <c r="P3145" s="649">
        <v>-1.0</v>
      </c>
      <c r="Q3145" s="649">
        <v>-1.0</v>
      </c>
      <c r="R3145" s="649">
        <v>1.0</v>
      </c>
      <c r="S3145" s="649">
        <v>-1.0</v>
      </c>
      <c r="T3145" s="649">
        <v>16.77</v>
      </c>
      <c r="U3145" s="649">
        <v>16.69</v>
      </c>
      <c r="V3145" s="649">
        <v>17.293</v>
      </c>
    </row>
    <row r="3146">
      <c r="A3146" s="649">
        <v>6190.0</v>
      </c>
      <c r="B3146" s="649">
        <v>0.0</v>
      </c>
      <c r="C3146" s="649">
        <v>8.455</v>
      </c>
      <c r="D3146" s="649">
        <v>3.805</v>
      </c>
      <c r="E3146" s="649">
        <v>22.94</v>
      </c>
      <c r="F3146" s="649">
        <v>16.56</v>
      </c>
      <c r="G3146" s="649">
        <v>1.802</v>
      </c>
      <c r="H3146" s="649">
        <v>1.01</v>
      </c>
      <c r="I3146" s="649">
        <v>27.927</v>
      </c>
      <c r="J3146" s="649">
        <v>46.585</v>
      </c>
      <c r="K3146" s="649">
        <v>-0.998</v>
      </c>
      <c r="L3146" s="649">
        <v>-1.0</v>
      </c>
      <c r="M3146" s="649">
        <v>-1.0</v>
      </c>
      <c r="N3146" s="649">
        <v>-1.0</v>
      </c>
      <c r="O3146" s="649">
        <v>1.0</v>
      </c>
      <c r="P3146" s="649">
        <v>-1.0</v>
      </c>
      <c r="Q3146" s="649">
        <v>-1.0</v>
      </c>
      <c r="R3146" s="649">
        <v>1.0</v>
      </c>
      <c r="S3146" s="649">
        <v>-1.0</v>
      </c>
      <c r="T3146" s="649">
        <v>47.409</v>
      </c>
      <c r="U3146" s="649">
        <v>47.194</v>
      </c>
      <c r="V3146" s="649">
        <v>46.725</v>
      </c>
    </row>
    <row r="3147">
      <c r="A3147" s="649">
        <v>6191.0</v>
      </c>
      <c r="B3147" s="649">
        <v>0.0</v>
      </c>
      <c r="C3147" s="649">
        <v>8.455</v>
      </c>
      <c r="D3147" s="649">
        <v>3.805</v>
      </c>
      <c r="E3147" s="649">
        <v>22.94</v>
      </c>
      <c r="F3147" s="649">
        <v>16.56</v>
      </c>
      <c r="G3147" s="649">
        <v>1.782</v>
      </c>
      <c r="H3147" s="649">
        <v>1.01</v>
      </c>
      <c r="I3147" s="649">
        <v>27.828</v>
      </c>
      <c r="J3147" s="649">
        <v>46.433</v>
      </c>
      <c r="K3147" s="649">
        <v>-0.998</v>
      </c>
      <c r="L3147" s="649">
        <v>-1.0</v>
      </c>
      <c r="M3147" s="649">
        <v>-1.0</v>
      </c>
      <c r="N3147" s="649">
        <v>-1.0</v>
      </c>
      <c r="O3147" s="649">
        <v>1.0</v>
      </c>
      <c r="P3147" s="649">
        <v>-1.0</v>
      </c>
      <c r="Q3147" s="649">
        <v>-1.0</v>
      </c>
      <c r="R3147" s="649">
        <v>1.0</v>
      </c>
      <c r="S3147" s="649">
        <v>-1.0</v>
      </c>
      <c r="T3147" s="649">
        <v>47.172</v>
      </c>
      <c r="U3147" s="649">
        <v>46.99</v>
      </c>
      <c r="V3147" s="649">
        <v>46.556</v>
      </c>
    </row>
    <row r="3148">
      <c r="A3148" s="649">
        <v>6192.0</v>
      </c>
      <c r="B3148" s="649">
        <v>0.0</v>
      </c>
      <c r="C3148" s="649">
        <v>8.455</v>
      </c>
      <c r="D3148" s="649">
        <v>3.805</v>
      </c>
      <c r="E3148" s="649">
        <v>22.94</v>
      </c>
      <c r="F3148" s="649">
        <v>16.56</v>
      </c>
      <c r="G3148" s="649">
        <v>1.465</v>
      </c>
      <c r="H3148" s="649">
        <v>1.01</v>
      </c>
      <c r="I3148" s="649">
        <v>28.565</v>
      </c>
      <c r="J3148" s="649">
        <v>18.084</v>
      </c>
      <c r="K3148" s="649">
        <v>-0.998</v>
      </c>
      <c r="L3148" s="649">
        <v>-1.0</v>
      </c>
      <c r="M3148" s="649">
        <v>-1.0</v>
      </c>
      <c r="N3148" s="649">
        <v>-1.0</v>
      </c>
      <c r="O3148" s="649">
        <v>1.0</v>
      </c>
      <c r="P3148" s="649">
        <v>-1.0</v>
      </c>
      <c r="Q3148" s="649">
        <v>-1.0</v>
      </c>
      <c r="R3148" s="649">
        <v>1.0</v>
      </c>
      <c r="S3148" s="649">
        <v>-1.0</v>
      </c>
      <c r="T3148" s="649">
        <v>18.608</v>
      </c>
      <c r="U3148" s="649">
        <v>18.533</v>
      </c>
      <c r="V3148" s="649">
        <v>18.937</v>
      </c>
    </row>
    <row r="3149">
      <c r="A3149" s="649">
        <v>6193.0</v>
      </c>
      <c r="B3149" s="649">
        <v>0.0</v>
      </c>
      <c r="C3149" s="649">
        <v>8.457</v>
      </c>
      <c r="D3149" s="649">
        <v>3.805</v>
      </c>
      <c r="E3149" s="649">
        <v>22.94</v>
      </c>
      <c r="F3149" s="649">
        <v>16.56</v>
      </c>
      <c r="G3149" s="649">
        <v>1.845</v>
      </c>
      <c r="H3149" s="649">
        <v>1.01</v>
      </c>
      <c r="I3149" s="649">
        <v>26.345</v>
      </c>
      <c r="J3149" s="649">
        <v>39.439</v>
      </c>
      <c r="K3149" s="649">
        <v>-0.998</v>
      </c>
      <c r="L3149" s="649">
        <v>-1.0</v>
      </c>
      <c r="M3149" s="649">
        <v>-1.0</v>
      </c>
      <c r="N3149" s="649">
        <v>-1.0</v>
      </c>
      <c r="O3149" s="649">
        <v>1.0</v>
      </c>
      <c r="P3149" s="649">
        <v>-1.0</v>
      </c>
      <c r="Q3149" s="649">
        <v>-1.0</v>
      </c>
      <c r="R3149" s="649">
        <v>1.0</v>
      </c>
      <c r="S3149" s="649">
        <v>-1.0</v>
      </c>
      <c r="T3149" s="649">
        <v>40.163</v>
      </c>
      <c r="U3149" s="649">
        <v>40.057</v>
      </c>
      <c r="V3149" s="649">
        <v>39.804</v>
      </c>
    </row>
    <row r="3150">
      <c r="A3150" s="649">
        <v>6194.0</v>
      </c>
      <c r="B3150" s="649">
        <v>0.0</v>
      </c>
      <c r="C3150" s="649">
        <v>8.456</v>
      </c>
      <c r="D3150" s="649">
        <v>3.805</v>
      </c>
      <c r="E3150" s="649">
        <v>22.94</v>
      </c>
      <c r="F3150" s="649">
        <v>16.56</v>
      </c>
      <c r="G3150" s="649">
        <v>1.232</v>
      </c>
      <c r="H3150" s="649">
        <v>1.01</v>
      </c>
      <c r="I3150" s="649">
        <v>18.805</v>
      </c>
      <c r="J3150" s="649">
        <v>19.434</v>
      </c>
      <c r="K3150" s="649">
        <v>-0.998</v>
      </c>
      <c r="L3150" s="649">
        <v>-1.0</v>
      </c>
      <c r="M3150" s="649">
        <v>-1.0</v>
      </c>
      <c r="N3150" s="649">
        <v>-1.0</v>
      </c>
      <c r="O3150" s="649">
        <v>1.0</v>
      </c>
      <c r="P3150" s="649">
        <v>-1.0</v>
      </c>
      <c r="Q3150" s="649">
        <v>-1.0</v>
      </c>
      <c r="R3150" s="649">
        <v>1.0</v>
      </c>
      <c r="S3150" s="649">
        <v>-1.0</v>
      </c>
      <c r="T3150" s="649">
        <v>19.81</v>
      </c>
      <c r="U3150" s="649">
        <v>19.713</v>
      </c>
      <c r="V3150" s="649">
        <v>19.637</v>
      </c>
    </row>
    <row r="3151">
      <c r="A3151" s="649">
        <v>6195.0</v>
      </c>
      <c r="B3151" s="649">
        <v>0.0</v>
      </c>
      <c r="C3151" s="649">
        <v>8.456</v>
      </c>
      <c r="D3151" s="649">
        <v>3.805</v>
      </c>
      <c r="E3151" s="649">
        <v>22.94</v>
      </c>
      <c r="F3151" s="649">
        <v>16.56</v>
      </c>
      <c r="G3151" s="649">
        <v>1.799</v>
      </c>
      <c r="H3151" s="649">
        <v>1.01</v>
      </c>
      <c r="I3151" s="649">
        <v>9.828</v>
      </c>
      <c r="J3151" s="649">
        <v>16.638</v>
      </c>
      <c r="K3151" s="649">
        <v>-0.998</v>
      </c>
      <c r="L3151" s="649">
        <v>-1.0</v>
      </c>
      <c r="M3151" s="649">
        <v>-1.0</v>
      </c>
      <c r="N3151" s="649">
        <v>-1.0</v>
      </c>
      <c r="O3151" s="649">
        <v>1.0</v>
      </c>
      <c r="P3151" s="649">
        <v>-1.0</v>
      </c>
      <c r="Q3151" s="649">
        <v>-1.0</v>
      </c>
      <c r="R3151" s="649">
        <v>1.0</v>
      </c>
      <c r="S3151" s="649">
        <v>-1.0</v>
      </c>
      <c r="T3151" s="649">
        <v>17.005</v>
      </c>
      <c r="U3151" s="649">
        <v>16.914</v>
      </c>
      <c r="V3151" s="649">
        <v>16.75</v>
      </c>
    </row>
    <row r="3152">
      <c r="A3152" s="649">
        <v>6196.0</v>
      </c>
      <c r="B3152" s="649">
        <v>0.0</v>
      </c>
      <c r="C3152" s="649">
        <v>8.456</v>
      </c>
      <c r="D3152" s="649">
        <v>3.805</v>
      </c>
      <c r="E3152" s="649">
        <v>22.94</v>
      </c>
      <c r="F3152" s="649">
        <v>16.56</v>
      </c>
      <c r="G3152" s="649">
        <v>0.902</v>
      </c>
      <c r="H3152" s="649">
        <v>1.01</v>
      </c>
      <c r="I3152" s="649">
        <v>28.895</v>
      </c>
      <c r="J3152" s="649">
        <v>25.764</v>
      </c>
      <c r="K3152" s="649">
        <v>-0.998</v>
      </c>
      <c r="L3152" s="649">
        <v>-1.0</v>
      </c>
      <c r="M3152" s="649">
        <v>-1.0</v>
      </c>
      <c r="N3152" s="649">
        <v>-1.0</v>
      </c>
      <c r="O3152" s="649">
        <v>1.0</v>
      </c>
      <c r="P3152" s="649">
        <v>-1.0</v>
      </c>
      <c r="Q3152" s="649">
        <v>-1.0</v>
      </c>
      <c r="R3152" s="649">
        <v>1.0</v>
      </c>
      <c r="S3152" s="649">
        <v>-1.0</v>
      </c>
      <c r="T3152" s="649">
        <v>26.207</v>
      </c>
      <c r="U3152" s="649">
        <v>26.078</v>
      </c>
      <c r="V3152" s="649">
        <v>25.774</v>
      </c>
    </row>
    <row r="3153">
      <c r="A3153" s="649">
        <v>6197.0</v>
      </c>
      <c r="B3153" s="649">
        <v>0.0</v>
      </c>
      <c r="C3153" s="649">
        <v>8.456</v>
      </c>
      <c r="D3153" s="649">
        <v>3.805</v>
      </c>
      <c r="E3153" s="649">
        <v>22.94</v>
      </c>
      <c r="F3153" s="649">
        <v>16.56</v>
      </c>
      <c r="G3153" s="649">
        <v>0.96</v>
      </c>
      <c r="H3153" s="649">
        <v>1.01</v>
      </c>
      <c r="I3153" s="649">
        <v>26.568</v>
      </c>
      <c r="J3153" s="649">
        <v>19.526</v>
      </c>
      <c r="K3153" s="649">
        <v>-0.998</v>
      </c>
      <c r="L3153" s="649">
        <v>-1.0</v>
      </c>
      <c r="M3153" s="649">
        <v>-1.0</v>
      </c>
      <c r="N3153" s="649">
        <v>3.0</v>
      </c>
      <c r="O3153" s="649">
        <v>-1.0</v>
      </c>
      <c r="P3153" s="649">
        <v>-1.0</v>
      </c>
      <c r="Q3153" s="649">
        <v>-1.0</v>
      </c>
      <c r="R3153" s="649">
        <v>1.0</v>
      </c>
      <c r="S3153" s="649">
        <v>-1.0</v>
      </c>
      <c r="T3153" s="649">
        <v>19.936</v>
      </c>
      <c r="U3153" s="649">
        <v>19.836</v>
      </c>
      <c r="V3153" s="649">
        <v>19.757</v>
      </c>
    </row>
    <row r="3154">
      <c r="A3154" s="649">
        <v>6198.0</v>
      </c>
      <c r="B3154" s="649">
        <v>0.0</v>
      </c>
      <c r="C3154" s="649">
        <v>8.456</v>
      </c>
      <c r="D3154" s="649">
        <v>3.805</v>
      </c>
      <c r="E3154" s="649">
        <v>22.94</v>
      </c>
      <c r="F3154" s="649">
        <v>16.56</v>
      </c>
      <c r="G3154" s="649">
        <v>1.807</v>
      </c>
      <c r="H3154" s="649">
        <v>26.98</v>
      </c>
      <c r="I3154" s="649">
        <v>19.155</v>
      </c>
      <c r="J3154" s="649">
        <v>33.281</v>
      </c>
      <c r="K3154" s="649">
        <v>-0.998</v>
      </c>
      <c r="L3154" s="649">
        <v>-1.0</v>
      </c>
      <c r="M3154" s="649">
        <v>-1.0</v>
      </c>
      <c r="N3154" s="649">
        <v>-1.0</v>
      </c>
      <c r="O3154" s="649">
        <v>1.0</v>
      </c>
      <c r="P3154" s="649">
        <v>-1.0</v>
      </c>
      <c r="Q3154" s="649">
        <v>-1.0</v>
      </c>
      <c r="R3154" s="649">
        <v>1.0</v>
      </c>
      <c r="S3154" s="649">
        <v>-1.0</v>
      </c>
      <c r="T3154" s="649">
        <v>33.847</v>
      </c>
      <c r="U3154" s="649">
        <v>33.717</v>
      </c>
      <c r="V3154" s="649">
        <v>33.356</v>
      </c>
    </row>
    <row r="3155">
      <c r="A3155" s="649">
        <v>6199.0</v>
      </c>
      <c r="B3155" s="649">
        <v>0.0</v>
      </c>
      <c r="C3155" s="649">
        <v>8.456</v>
      </c>
      <c r="D3155" s="649">
        <v>3.805</v>
      </c>
      <c r="E3155" s="649">
        <v>22.94</v>
      </c>
      <c r="F3155" s="649">
        <v>16.56</v>
      </c>
      <c r="G3155" s="649">
        <v>2.017</v>
      </c>
      <c r="H3155" s="649">
        <v>26.98</v>
      </c>
      <c r="I3155" s="649">
        <v>18.244</v>
      </c>
      <c r="J3155" s="649">
        <v>30.377</v>
      </c>
      <c r="K3155" s="649">
        <v>-0.998</v>
      </c>
      <c r="L3155" s="649">
        <v>-1.0</v>
      </c>
      <c r="M3155" s="649">
        <v>-1.0</v>
      </c>
      <c r="N3155" s="649">
        <v>-1.0</v>
      </c>
      <c r="O3155" s="649">
        <v>1.0</v>
      </c>
      <c r="P3155" s="649">
        <v>-1.0</v>
      </c>
      <c r="Q3155" s="649">
        <v>-1.0</v>
      </c>
      <c r="R3155" s="649">
        <v>1.0</v>
      </c>
      <c r="S3155" s="649">
        <v>-1.0</v>
      </c>
      <c r="T3155" s="649">
        <v>31.002</v>
      </c>
      <c r="U3155" s="649">
        <v>30.87</v>
      </c>
      <c r="V3155" s="649">
        <v>30.736</v>
      </c>
    </row>
    <row r="3156">
      <c r="A3156" s="649">
        <v>6200.0</v>
      </c>
      <c r="B3156" s="649">
        <v>0.0</v>
      </c>
      <c r="C3156" s="649">
        <v>8.456</v>
      </c>
      <c r="D3156" s="649">
        <v>3.805</v>
      </c>
      <c r="E3156" s="649">
        <v>22.94</v>
      </c>
      <c r="F3156" s="649">
        <v>16.56</v>
      </c>
      <c r="G3156" s="649">
        <v>1.827</v>
      </c>
      <c r="H3156" s="649">
        <v>26.98</v>
      </c>
      <c r="I3156" s="649">
        <v>18.426</v>
      </c>
      <c r="J3156" s="649">
        <v>31.113</v>
      </c>
      <c r="K3156" s="649">
        <v>-0.998</v>
      </c>
      <c r="L3156" s="649">
        <v>-1.0</v>
      </c>
      <c r="M3156" s="649">
        <v>-1.0</v>
      </c>
      <c r="N3156" s="649">
        <v>-1.0</v>
      </c>
      <c r="O3156" s="649">
        <v>1.0</v>
      </c>
      <c r="P3156" s="649">
        <v>-1.0</v>
      </c>
      <c r="Q3156" s="649">
        <v>-1.0</v>
      </c>
      <c r="R3156" s="649">
        <v>1.0</v>
      </c>
      <c r="S3156" s="649">
        <v>-1.0</v>
      </c>
      <c r="T3156" s="649">
        <v>31.689</v>
      </c>
      <c r="U3156" s="649">
        <v>31.531</v>
      </c>
      <c r="V3156" s="649">
        <v>31.257</v>
      </c>
    </row>
    <row r="3157">
      <c r="A3157" s="649">
        <v>6201.0</v>
      </c>
      <c r="B3157" s="649">
        <v>0.0</v>
      </c>
      <c r="C3157" s="649">
        <v>8.456</v>
      </c>
      <c r="D3157" s="649">
        <v>3.805</v>
      </c>
      <c r="E3157" s="649">
        <v>22.94</v>
      </c>
      <c r="F3157" s="649">
        <v>16.56</v>
      </c>
      <c r="G3157" s="649">
        <v>1.771</v>
      </c>
      <c r="H3157" s="649">
        <v>2.01</v>
      </c>
      <c r="I3157" s="649">
        <v>18.619</v>
      </c>
      <c r="J3157" s="649">
        <v>30.637</v>
      </c>
      <c r="K3157" s="649">
        <v>-0.998</v>
      </c>
      <c r="L3157" s="649">
        <v>-1.0</v>
      </c>
      <c r="M3157" s="649">
        <v>-1.0</v>
      </c>
      <c r="N3157" s="649">
        <v>-1.0</v>
      </c>
      <c r="O3157" s="649">
        <v>1.0</v>
      </c>
      <c r="P3157" s="649">
        <v>-1.0</v>
      </c>
      <c r="Q3157" s="649">
        <v>-1.0</v>
      </c>
      <c r="R3157" s="649">
        <v>1.0</v>
      </c>
      <c r="S3157" s="649">
        <v>-1.0</v>
      </c>
      <c r="T3157" s="649">
        <v>31.143</v>
      </c>
      <c r="U3157" s="649">
        <v>31.029</v>
      </c>
      <c r="V3157" s="649">
        <v>30.772</v>
      </c>
    </row>
    <row r="3158">
      <c r="A3158" s="649">
        <v>6202.0</v>
      </c>
      <c r="B3158" s="649">
        <v>0.0</v>
      </c>
      <c r="C3158" s="649">
        <v>8.456</v>
      </c>
      <c r="D3158" s="649">
        <v>3.805</v>
      </c>
      <c r="E3158" s="649">
        <v>22.94</v>
      </c>
      <c r="F3158" s="649">
        <v>16.56</v>
      </c>
      <c r="G3158" s="649">
        <v>1.751</v>
      </c>
      <c r="H3158" s="649">
        <v>2.01</v>
      </c>
      <c r="I3158" s="649">
        <v>19.199</v>
      </c>
      <c r="J3158" s="649">
        <v>32.289</v>
      </c>
      <c r="K3158" s="649">
        <v>-0.998</v>
      </c>
      <c r="L3158" s="649">
        <v>-1.0</v>
      </c>
      <c r="M3158" s="649">
        <v>-1.0</v>
      </c>
      <c r="N3158" s="649">
        <v>-1.0</v>
      </c>
      <c r="O3158" s="649">
        <v>1.0</v>
      </c>
      <c r="P3158" s="649">
        <v>-1.0</v>
      </c>
      <c r="Q3158" s="649">
        <v>-1.0</v>
      </c>
      <c r="R3158" s="649">
        <v>1.0</v>
      </c>
      <c r="S3158" s="649">
        <v>-1.0</v>
      </c>
      <c r="T3158" s="649">
        <v>32.911</v>
      </c>
      <c r="U3158" s="649">
        <v>32.738</v>
      </c>
      <c r="V3158" s="649">
        <v>32.362</v>
      </c>
    </row>
    <row r="3159">
      <c r="A3159" s="649">
        <v>6203.0</v>
      </c>
      <c r="B3159" s="649">
        <v>0.0</v>
      </c>
      <c r="C3159" s="649">
        <v>8.456</v>
      </c>
      <c r="D3159" s="649">
        <v>3.805</v>
      </c>
      <c r="E3159" s="649">
        <v>22.94</v>
      </c>
      <c r="F3159" s="649">
        <v>16.56</v>
      </c>
      <c r="G3159" s="649">
        <v>1.786</v>
      </c>
      <c r="H3159" s="649">
        <v>2.01</v>
      </c>
      <c r="I3159" s="649">
        <v>18.312</v>
      </c>
      <c r="J3159" s="649">
        <v>30.33</v>
      </c>
      <c r="K3159" s="649">
        <v>-0.998</v>
      </c>
      <c r="L3159" s="649">
        <v>-1.0</v>
      </c>
      <c r="M3159" s="649">
        <v>-1.0</v>
      </c>
      <c r="N3159" s="649">
        <v>-1.0</v>
      </c>
      <c r="O3159" s="649">
        <v>1.0</v>
      </c>
      <c r="P3159" s="649">
        <v>-1.0</v>
      </c>
      <c r="Q3159" s="649">
        <v>-1.0</v>
      </c>
      <c r="R3159" s="649">
        <v>1.0</v>
      </c>
      <c r="S3159" s="649">
        <v>-1.0</v>
      </c>
      <c r="T3159" s="649">
        <v>30.929</v>
      </c>
      <c r="U3159" s="649">
        <v>30.758</v>
      </c>
      <c r="V3159" s="649">
        <v>30.469</v>
      </c>
    </row>
    <row r="3160">
      <c r="A3160" s="649">
        <v>6204.0</v>
      </c>
      <c r="B3160" s="649">
        <v>0.0</v>
      </c>
      <c r="C3160" s="649">
        <v>8.456</v>
      </c>
      <c r="D3160" s="649">
        <v>3.805</v>
      </c>
      <c r="E3160" s="649">
        <v>22.94</v>
      </c>
      <c r="F3160" s="649">
        <v>16.56</v>
      </c>
      <c r="G3160" s="649">
        <v>1.857</v>
      </c>
      <c r="H3160" s="649">
        <v>2.01</v>
      </c>
      <c r="I3160" s="649">
        <v>18.884</v>
      </c>
      <c r="J3160" s="649">
        <v>32.836</v>
      </c>
      <c r="K3160" s="649">
        <v>-0.998</v>
      </c>
      <c r="L3160" s="649">
        <v>-1.0</v>
      </c>
      <c r="M3160" s="649">
        <v>-1.0</v>
      </c>
      <c r="N3160" s="649">
        <v>-1.0</v>
      </c>
      <c r="O3160" s="649">
        <v>1.0</v>
      </c>
      <c r="P3160" s="649">
        <v>-1.0</v>
      </c>
      <c r="Q3160" s="649">
        <v>-1.0</v>
      </c>
      <c r="R3160" s="649">
        <v>1.0</v>
      </c>
      <c r="S3160" s="649">
        <v>-1.0</v>
      </c>
      <c r="T3160" s="649">
        <v>33.452</v>
      </c>
      <c r="U3160" s="649">
        <v>33.281</v>
      </c>
      <c r="V3160" s="649">
        <v>32.961</v>
      </c>
    </row>
    <row r="3161">
      <c r="A3161" s="649">
        <v>6205.0</v>
      </c>
      <c r="B3161" s="649">
        <v>0.0</v>
      </c>
      <c r="C3161" s="649">
        <v>8.456</v>
      </c>
      <c r="D3161" s="649">
        <v>3.805</v>
      </c>
      <c r="E3161" s="649">
        <v>22.94</v>
      </c>
      <c r="F3161" s="649">
        <v>16.56</v>
      </c>
      <c r="G3161" s="649">
        <v>0.836</v>
      </c>
      <c r="H3161" s="649">
        <v>2.01</v>
      </c>
      <c r="I3161" s="649">
        <v>19.458</v>
      </c>
      <c r="J3161" s="649">
        <v>13.79</v>
      </c>
      <c r="K3161" s="649">
        <v>-0.998</v>
      </c>
      <c r="L3161" s="649">
        <v>-1.0</v>
      </c>
      <c r="M3161" s="649">
        <v>-1.0</v>
      </c>
      <c r="N3161" s="649">
        <v>-1.0</v>
      </c>
      <c r="O3161" s="649">
        <v>1.0</v>
      </c>
      <c r="P3161" s="649">
        <v>-1.0</v>
      </c>
      <c r="Q3161" s="649">
        <v>-1.0</v>
      </c>
      <c r="R3161" s="649">
        <v>1.0</v>
      </c>
      <c r="S3161" s="649">
        <v>-1.0</v>
      </c>
      <c r="T3161" s="649">
        <v>14.063</v>
      </c>
      <c r="U3161" s="649">
        <v>13.999</v>
      </c>
      <c r="V3161" s="649">
        <v>13.922</v>
      </c>
    </row>
    <row r="3162">
      <c r="A3162" s="649">
        <v>6206.0</v>
      </c>
      <c r="B3162" s="649">
        <v>0.0</v>
      </c>
      <c r="C3162" s="649">
        <v>8.456</v>
      </c>
      <c r="D3162" s="649">
        <v>3.805</v>
      </c>
      <c r="E3162" s="649">
        <v>22.94</v>
      </c>
      <c r="F3162" s="649">
        <v>16.56</v>
      </c>
      <c r="G3162" s="649">
        <v>2.45</v>
      </c>
      <c r="H3162" s="649">
        <v>2.01</v>
      </c>
      <c r="I3162" s="649">
        <v>18.612</v>
      </c>
      <c r="J3162" s="649">
        <v>40.602</v>
      </c>
      <c r="K3162" s="649">
        <v>-0.998</v>
      </c>
      <c r="L3162" s="649">
        <v>-1.0</v>
      </c>
      <c r="M3162" s="649">
        <v>-1.0</v>
      </c>
      <c r="N3162" s="649">
        <v>-1.0</v>
      </c>
      <c r="O3162" s="649">
        <v>1.0</v>
      </c>
      <c r="P3162" s="649">
        <v>-1.0</v>
      </c>
      <c r="Q3162" s="649">
        <v>-1.0</v>
      </c>
      <c r="R3162" s="649">
        <v>1.0</v>
      </c>
      <c r="S3162" s="649">
        <v>-1.0</v>
      </c>
      <c r="T3162" s="649">
        <v>41.418</v>
      </c>
      <c r="U3162" s="649">
        <v>41.19</v>
      </c>
      <c r="V3162" s="649">
        <v>40.884</v>
      </c>
    </row>
    <row r="3163">
      <c r="A3163" s="649">
        <v>6207.0</v>
      </c>
      <c r="B3163" s="649">
        <v>0.0</v>
      </c>
      <c r="C3163" s="649">
        <v>8.456</v>
      </c>
      <c r="D3163" s="649">
        <v>3.805</v>
      </c>
      <c r="E3163" s="649">
        <v>22.94</v>
      </c>
      <c r="F3163" s="649">
        <v>16.56</v>
      </c>
      <c r="G3163" s="649">
        <v>1.905</v>
      </c>
      <c r="H3163" s="649">
        <v>2.01</v>
      </c>
      <c r="I3163" s="649">
        <v>18.886</v>
      </c>
      <c r="J3163" s="649">
        <v>34.169</v>
      </c>
      <c r="K3163" s="649">
        <v>-0.998</v>
      </c>
      <c r="L3163" s="649">
        <v>-1.0</v>
      </c>
      <c r="M3163" s="649">
        <v>-1.0</v>
      </c>
      <c r="N3163" s="649">
        <v>-1.0</v>
      </c>
      <c r="O3163" s="649">
        <v>1.0</v>
      </c>
      <c r="P3163" s="649">
        <v>-1.0</v>
      </c>
      <c r="Q3163" s="649">
        <v>-1.0</v>
      </c>
      <c r="R3163" s="649">
        <v>1.0</v>
      </c>
      <c r="S3163" s="649">
        <v>-1.0</v>
      </c>
      <c r="T3163" s="649">
        <v>34.842</v>
      </c>
      <c r="U3163" s="649">
        <v>34.685</v>
      </c>
      <c r="V3163" s="649">
        <v>34.271</v>
      </c>
    </row>
    <row r="3164">
      <c r="A3164" s="649">
        <v>6208.0</v>
      </c>
      <c r="B3164" s="649">
        <v>0.0</v>
      </c>
      <c r="C3164" s="649">
        <v>8.456</v>
      </c>
      <c r="D3164" s="649">
        <v>3.805</v>
      </c>
      <c r="E3164" s="649">
        <v>22.94</v>
      </c>
      <c r="F3164" s="649">
        <v>16.56</v>
      </c>
      <c r="G3164" s="649">
        <v>1.803</v>
      </c>
      <c r="H3164" s="649">
        <v>2.01</v>
      </c>
      <c r="I3164" s="649">
        <v>19.468</v>
      </c>
      <c r="J3164" s="649">
        <v>33.727</v>
      </c>
      <c r="K3164" s="649">
        <v>-0.998</v>
      </c>
      <c r="L3164" s="649">
        <v>-1.0</v>
      </c>
      <c r="M3164" s="649">
        <v>-1.0</v>
      </c>
      <c r="N3164" s="649">
        <v>-1.0</v>
      </c>
      <c r="O3164" s="649">
        <v>1.0</v>
      </c>
      <c r="P3164" s="649">
        <v>-1.0</v>
      </c>
      <c r="Q3164" s="649">
        <v>-1.0</v>
      </c>
      <c r="R3164" s="649">
        <v>1.0</v>
      </c>
      <c r="S3164" s="649">
        <v>-1.0</v>
      </c>
      <c r="T3164" s="649">
        <v>34.328</v>
      </c>
      <c r="U3164" s="649">
        <v>34.14</v>
      </c>
      <c r="V3164" s="649">
        <v>33.8</v>
      </c>
    </row>
    <row r="3165">
      <c r="A3165" s="649">
        <v>6209.0</v>
      </c>
      <c r="B3165" s="649">
        <v>0.0</v>
      </c>
      <c r="C3165" s="649">
        <v>8.456</v>
      </c>
      <c r="D3165" s="649">
        <v>3.805</v>
      </c>
      <c r="E3165" s="649">
        <v>22.94</v>
      </c>
      <c r="F3165" s="649">
        <v>16.56</v>
      </c>
      <c r="G3165" s="649">
        <v>1.761</v>
      </c>
      <c r="H3165" s="649">
        <v>2.01</v>
      </c>
      <c r="I3165" s="649">
        <v>18.844</v>
      </c>
      <c r="J3165" s="649">
        <v>31.293</v>
      </c>
      <c r="K3165" s="649">
        <v>-0.998</v>
      </c>
      <c r="L3165" s="649">
        <v>-1.0</v>
      </c>
      <c r="M3165" s="649">
        <v>-1.0</v>
      </c>
      <c r="N3165" s="649">
        <v>-1.0</v>
      </c>
      <c r="O3165" s="649">
        <v>1.0</v>
      </c>
      <c r="P3165" s="649">
        <v>-1.0</v>
      </c>
      <c r="Q3165" s="649">
        <v>-1.0</v>
      </c>
      <c r="R3165" s="649">
        <v>1.0</v>
      </c>
      <c r="S3165" s="649">
        <v>-1.0</v>
      </c>
      <c r="T3165" s="649">
        <v>31.949</v>
      </c>
      <c r="U3165" s="649">
        <v>31.773</v>
      </c>
      <c r="V3165" s="649">
        <v>31.404</v>
      </c>
    </row>
    <row r="3166">
      <c r="A3166" s="649">
        <v>6210.0</v>
      </c>
      <c r="B3166" s="649">
        <v>0.0</v>
      </c>
      <c r="C3166" s="649">
        <v>8.457</v>
      </c>
      <c r="D3166" s="649">
        <v>3.805</v>
      </c>
      <c r="E3166" s="649">
        <v>22.94</v>
      </c>
      <c r="F3166" s="649">
        <v>16.56</v>
      </c>
      <c r="G3166" s="649">
        <v>1.277</v>
      </c>
      <c r="H3166" s="649">
        <v>2.01</v>
      </c>
      <c r="I3166" s="649">
        <v>18.629</v>
      </c>
      <c r="J3166" s="649">
        <v>22.408</v>
      </c>
      <c r="K3166" s="649">
        <v>-0.998</v>
      </c>
      <c r="L3166" s="649">
        <v>-1.0</v>
      </c>
      <c r="M3166" s="649">
        <v>-1.0</v>
      </c>
      <c r="N3166" s="649">
        <v>-1.0</v>
      </c>
      <c r="O3166" s="649">
        <v>1.0</v>
      </c>
      <c r="P3166" s="649">
        <v>-1.0</v>
      </c>
      <c r="Q3166" s="649">
        <v>-1.0</v>
      </c>
      <c r="R3166" s="649">
        <v>1.0</v>
      </c>
      <c r="S3166" s="649">
        <v>-1.0</v>
      </c>
      <c r="T3166" s="649">
        <v>22.8</v>
      </c>
      <c r="U3166" s="649">
        <v>22.676</v>
      </c>
      <c r="V3166" s="649">
        <v>22.486</v>
      </c>
    </row>
    <row r="3167">
      <c r="A3167" s="649">
        <v>6211.0</v>
      </c>
      <c r="B3167" s="649">
        <v>0.0</v>
      </c>
      <c r="C3167" s="649">
        <v>8.456</v>
      </c>
      <c r="D3167" s="649">
        <v>3.805</v>
      </c>
      <c r="E3167" s="649">
        <v>22.94</v>
      </c>
      <c r="F3167" s="649">
        <v>16.56</v>
      </c>
      <c r="G3167" s="649">
        <v>0.385</v>
      </c>
      <c r="H3167" s="649">
        <v>2.01</v>
      </c>
      <c r="I3167" s="649">
        <v>18.937</v>
      </c>
      <c r="J3167" s="649">
        <v>5.187</v>
      </c>
      <c r="K3167" s="649">
        <v>-0.998</v>
      </c>
      <c r="L3167" s="649">
        <v>-1.0</v>
      </c>
      <c r="M3167" s="649">
        <v>-1.0</v>
      </c>
      <c r="N3167" s="649">
        <v>-1.0</v>
      </c>
      <c r="O3167" s="649">
        <v>1.0</v>
      </c>
      <c r="P3167" s="649">
        <v>-1.0</v>
      </c>
      <c r="Q3167" s="649">
        <v>-1.0</v>
      </c>
      <c r="R3167" s="649">
        <v>1.0</v>
      </c>
      <c r="S3167" s="649">
        <v>-1.0</v>
      </c>
      <c r="T3167" s="649">
        <v>5.307</v>
      </c>
      <c r="U3167" s="649">
        <v>5.277</v>
      </c>
      <c r="V3167" s="649">
        <v>5.299</v>
      </c>
    </row>
    <row r="3168">
      <c r="A3168" s="649">
        <v>6213.0</v>
      </c>
      <c r="B3168" s="649">
        <v>0.0</v>
      </c>
      <c r="C3168" s="649">
        <v>8.456</v>
      </c>
      <c r="D3168" s="649">
        <v>3.805</v>
      </c>
      <c r="E3168" s="649">
        <v>22.94</v>
      </c>
      <c r="F3168" s="649">
        <v>16.56</v>
      </c>
      <c r="G3168" s="649">
        <v>1.258</v>
      </c>
      <c r="H3168" s="649">
        <v>1.01</v>
      </c>
      <c r="I3168" s="649">
        <v>28.347</v>
      </c>
      <c r="J3168" s="649">
        <v>34.245</v>
      </c>
      <c r="K3168" s="649">
        <v>-0.998</v>
      </c>
      <c r="L3168" s="649">
        <v>-1.0</v>
      </c>
      <c r="M3168" s="649">
        <v>-1.0</v>
      </c>
      <c r="N3168" s="649">
        <v>-1.0</v>
      </c>
      <c r="O3168" s="649">
        <v>1.0</v>
      </c>
      <c r="P3168" s="649">
        <v>-1.0</v>
      </c>
      <c r="Q3168" s="649">
        <v>-1.0</v>
      </c>
      <c r="R3168" s="649">
        <v>1.0</v>
      </c>
      <c r="S3168" s="649">
        <v>-1.0</v>
      </c>
      <c r="T3168" s="649">
        <v>34.606</v>
      </c>
      <c r="U3168" s="649">
        <v>34.452</v>
      </c>
      <c r="V3168" s="649">
        <v>34.299</v>
      </c>
    </row>
    <row r="3169">
      <c r="A3169" s="649">
        <v>6215.0</v>
      </c>
      <c r="B3169" s="649">
        <v>0.0</v>
      </c>
      <c r="C3169" s="649">
        <v>8.456</v>
      </c>
      <c r="D3169" s="649">
        <v>3.805</v>
      </c>
      <c r="E3169" s="649">
        <v>22.94</v>
      </c>
      <c r="F3169" s="649">
        <v>16.56</v>
      </c>
      <c r="G3169" s="649">
        <v>1.034</v>
      </c>
      <c r="H3169" s="649">
        <v>1.01</v>
      </c>
      <c r="I3169" s="649">
        <v>25.686</v>
      </c>
      <c r="J3169" s="649">
        <v>14.62</v>
      </c>
      <c r="K3169" s="649">
        <v>-0.998</v>
      </c>
      <c r="L3169" s="649">
        <v>-1.0</v>
      </c>
      <c r="M3169" s="649">
        <v>-1.0</v>
      </c>
      <c r="N3169" s="649">
        <v>-1.0</v>
      </c>
      <c r="O3169" s="649">
        <v>1.0</v>
      </c>
      <c r="P3169" s="649">
        <v>-1.0</v>
      </c>
      <c r="Q3169" s="649">
        <v>-1.0</v>
      </c>
      <c r="R3169" s="649">
        <v>1.0</v>
      </c>
      <c r="S3169" s="649">
        <v>-1.0</v>
      </c>
      <c r="T3169" s="649">
        <v>14.842</v>
      </c>
      <c r="U3169" s="649">
        <v>14.786</v>
      </c>
      <c r="V3169" s="649">
        <v>15.093</v>
      </c>
    </row>
    <row r="3170">
      <c r="A3170" s="649">
        <v>6216.0</v>
      </c>
      <c r="B3170" s="649">
        <v>0.0</v>
      </c>
      <c r="C3170" s="649">
        <v>8.457</v>
      </c>
      <c r="D3170" s="649">
        <v>3.805</v>
      </c>
      <c r="E3170" s="649">
        <v>22.94</v>
      </c>
      <c r="F3170" s="649">
        <v>16.56</v>
      </c>
      <c r="G3170" s="649">
        <v>1.291</v>
      </c>
      <c r="H3170" s="649">
        <v>1.01</v>
      </c>
      <c r="I3170" s="649">
        <v>27.249</v>
      </c>
      <c r="J3170" s="649">
        <v>22.998</v>
      </c>
      <c r="K3170" s="649">
        <v>-0.998</v>
      </c>
      <c r="L3170" s="649">
        <v>-1.0</v>
      </c>
      <c r="M3170" s="649">
        <v>-1.0</v>
      </c>
      <c r="N3170" s="649">
        <v>-1.0</v>
      </c>
      <c r="O3170" s="649">
        <v>1.0</v>
      </c>
      <c r="P3170" s="649">
        <v>-1.0</v>
      </c>
      <c r="Q3170" s="649">
        <v>-1.0</v>
      </c>
      <c r="R3170" s="649">
        <v>1.0</v>
      </c>
      <c r="S3170" s="649">
        <v>-1.0</v>
      </c>
      <c r="T3170" s="649">
        <v>23.481</v>
      </c>
      <c r="U3170" s="649">
        <v>23.37</v>
      </c>
      <c r="V3170" s="649">
        <v>23.448</v>
      </c>
    </row>
    <row r="3171">
      <c r="A3171" s="649">
        <v>6217.0</v>
      </c>
      <c r="B3171" s="649">
        <v>0.0</v>
      </c>
      <c r="C3171" s="649">
        <v>8.456</v>
      </c>
      <c r="D3171" s="649">
        <v>3.805</v>
      </c>
      <c r="E3171" s="649">
        <v>22.94</v>
      </c>
      <c r="F3171" s="649">
        <v>16.56</v>
      </c>
      <c r="G3171" s="649">
        <v>0.588</v>
      </c>
      <c r="H3171" s="649">
        <v>1.01</v>
      </c>
      <c r="I3171" s="649">
        <v>18.431</v>
      </c>
      <c r="J3171" s="649">
        <v>9.688</v>
      </c>
      <c r="K3171" s="649">
        <v>-0.998</v>
      </c>
      <c r="L3171" s="649">
        <v>-1.0</v>
      </c>
      <c r="M3171" s="649">
        <v>-1.0</v>
      </c>
      <c r="N3171" s="649">
        <v>-1.0</v>
      </c>
      <c r="O3171" s="649">
        <v>1.0</v>
      </c>
      <c r="P3171" s="649">
        <v>-1.0</v>
      </c>
      <c r="Q3171" s="649">
        <v>-1.0</v>
      </c>
      <c r="R3171" s="649">
        <v>1.0</v>
      </c>
      <c r="S3171" s="649">
        <v>-1.0</v>
      </c>
      <c r="T3171" s="649">
        <v>9.879</v>
      </c>
      <c r="U3171" s="649">
        <v>9.825</v>
      </c>
      <c r="V3171" s="649">
        <v>9.751</v>
      </c>
    </row>
    <row r="3172">
      <c r="A3172" s="649">
        <v>6218.0</v>
      </c>
      <c r="B3172" s="649">
        <v>0.0</v>
      </c>
      <c r="C3172" s="649">
        <v>8.456</v>
      </c>
      <c r="D3172" s="649">
        <v>3.805</v>
      </c>
      <c r="E3172" s="649">
        <v>22.94</v>
      </c>
      <c r="F3172" s="649">
        <v>16.56</v>
      </c>
      <c r="G3172" s="649">
        <v>2.296</v>
      </c>
      <c r="H3172" s="649">
        <v>1.01</v>
      </c>
      <c r="I3172" s="649">
        <v>21.3</v>
      </c>
      <c r="J3172" s="649">
        <v>27.046</v>
      </c>
      <c r="K3172" s="649">
        <v>-0.998</v>
      </c>
      <c r="L3172" s="649">
        <v>-1.0</v>
      </c>
      <c r="M3172" s="649">
        <v>-1.0</v>
      </c>
      <c r="N3172" s="649">
        <v>-1.0</v>
      </c>
      <c r="O3172" s="649">
        <v>1.0</v>
      </c>
      <c r="P3172" s="649">
        <v>-1.0</v>
      </c>
      <c r="Q3172" s="649">
        <v>-1.0</v>
      </c>
      <c r="R3172" s="649">
        <v>1.0</v>
      </c>
      <c r="S3172" s="649">
        <v>-1.0</v>
      </c>
      <c r="T3172" s="649">
        <v>27.752</v>
      </c>
      <c r="U3172" s="649">
        <v>27.625</v>
      </c>
      <c r="V3172" s="649">
        <v>28.091</v>
      </c>
    </row>
    <row r="3173">
      <c r="A3173" s="649">
        <v>6219.0</v>
      </c>
      <c r="B3173" s="649">
        <v>0.0</v>
      </c>
      <c r="C3173" s="649">
        <v>8.456</v>
      </c>
      <c r="D3173" s="649">
        <v>3.805</v>
      </c>
      <c r="E3173" s="649">
        <v>22.94</v>
      </c>
      <c r="F3173" s="649">
        <v>16.56</v>
      </c>
      <c r="G3173" s="649">
        <v>2.045</v>
      </c>
      <c r="H3173" s="649">
        <v>1.01</v>
      </c>
      <c r="I3173" s="649">
        <v>25.164</v>
      </c>
      <c r="J3173" s="649">
        <v>45.837</v>
      </c>
      <c r="K3173" s="649">
        <v>-0.998</v>
      </c>
      <c r="L3173" s="649">
        <v>-1.0</v>
      </c>
      <c r="M3173" s="649">
        <v>-1.0</v>
      </c>
      <c r="N3173" s="649">
        <v>-1.0</v>
      </c>
      <c r="O3173" s="649">
        <v>1.0</v>
      </c>
      <c r="P3173" s="649">
        <v>-1.0</v>
      </c>
      <c r="Q3173" s="649">
        <v>-1.0</v>
      </c>
      <c r="R3173" s="649">
        <v>1.0</v>
      </c>
      <c r="S3173" s="649">
        <v>-1.0</v>
      </c>
      <c r="T3173" s="649">
        <v>46.673</v>
      </c>
      <c r="U3173" s="649">
        <v>46.442</v>
      </c>
      <c r="V3173" s="649">
        <v>46.072</v>
      </c>
    </row>
    <row r="3174">
      <c r="A3174" s="649">
        <v>6220.0</v>
      </c>
      <c r="B3174" s="649">
        <v>0.0</v>
      </c>
      <c r="C3174" s="649">
        <v>8.456</v>
      </c>
      <c r="D3174" s="649">
        <v>3.805</v>
      </c>
      <c r="E3174" s="649">
        <v>22.94</v>
      </c>
      <c r="F3174" s="649">
        <v>16.56</v>
      </c>
      <c r="G3174" s="649">
        <v>1.967</v>
      </c>
      <c r="H3174" s="649">
        <v>1.01</v>
      </c>
      <c r="I3174" s="649">
        <v>26.408</v>
      </c>
      <c r="J3174" s="649">
        <v>49.713</v>
      </c>
      <c r="K3174" s="649">
        <v>-0.998</v>
      </c>
      <c r="L3174" s="649">
        <v>-1.0</v>
      </c>
      <c r="M3174" s="649">
        <v>-1.0</v>
      </c>
      <c r="N3174" s="649">
        <v>-1.0</v>
      </c>
      <c r="O3174" s="649">
        <v>1.0</v>
      </c>
      <c r="P3174" s="649">
        <v>-1.0</v>
      </c>
      <c r="Q3174" s="649">
        <v>-1.0</v>
      </c>
      <c r="R3174" s="649">
        <v>1.0</v>
      </c>
      <c r="S3174" s="649">
        <v>-1.0</v>
      </c>
      <c r="T3174" s="649">
        <v>50.539</v>
      </c>
      <c r="U3174" s="649">
        <v>50.328</v>
      </c>
      <c r="V3174" s="649">
        <v>49.802</v>
      </c>
    </row>
    <row r="3175">
      <c r="A3175" s="649">
        <v>6221.0</v>
      </c>
      <c r="B3175" s="649">
        <v>0.0</v>
      </c>
      <c r="C3175" s="649">
        <v>8.456</v>
      </c>
      <c r="D3175" s="649">
        <v>3.805</v>
      </c>
      <c r="E3175" s="649">
        <v>22.94</v>
      </c>
      <c r="F3175" s="649">
        <v>16.56</v>
      </c>
      <c r="G3175" s="649">
        <v>1.9</v>
      </c>
      <c r="H3175" s="649">
        <v>1.01</v>
      </c>
      <c r="I3175" s="649">
        <v>26.265</v>
      </c>
      <c r="J3175" s="649">
        <v>46.854</v>
      </c>
      <c r="K3175" s="649">
        <v>-0.998</v>
      </c>
      <c r="L3175" s="649">
        <v>-1.0</v>
      </c>
      <c r="M3175" s="649">
        <v>-1.0</v>
      </c>
      <c r="N3175" s="649">
        <v>-1.0</v>
      </c>
      <c r="O3175" s="649">
        <v>1.0</v>
      </c>
      <c r="P3175" s="649">
        <v>-1.0</v>
      </c>
      <c r="Q3175" s="649">
        <v>-1.0</v>
      </c>
      <c r="R3175" s="649">
        <v>1.0</v>
      </c>
      <c r="S3175" s="649">
        <v>-1.0</v>
      </c>
      <c r="T3175" s="649">
        <v>47.639</v>
      </c>
      <c r="U3175" s="649">
        <v>47.45</v>
      </c>
      <c r="V3175" s="649">
        <v>46.979</v>
      </c>
    </row>
    <row r="3176">
      <c r="A3176" s="649">
        <v>6222.0</v>
      </c>
      <c r="B3176" s="649">
        <v>0.0</v>
      </c>
      <c r="C3176" s="649">
        <v>8.456</v>
      </c>
      <c r="D3176" s="649">
        <v>3.805</v>
      </c>
      <c r="E3176" s="649">
        <v>22.94</v>
      </c>
      <c r="F3176" s="649">
        <v>16.56</v>
      </c>
      <c r="G3176" s="649">
        <v>1.258</v>
      </c>
      <c r="H3176" s="649">
        <v>1.01</v>
      </c>
      <c r="I3176" s="649">
        <v>19.771</v>
      </c>
      <c r="J3176" s="649">
        <v>22.413</v>
      </c>
      <c r="K3176" s="649">
        <v>-0.998</v>
      </c>
      <c r="L3176" s="649">
        <v>-1.0</v>
      </c>
      <c r="M3176" s="649">
        <v>-1.0</v>
      </c>
      <c r="N3176" s="649">
        <v>-1.0</v>
      </c>
      <c r="O3176" s="649">
        <v>1.0</v>
      </c>
      <c r="P3176" s="649">
        <v>-1.0</v>
      </c>
      <c r="Q3176" s="649">
        <v>-1.0</v>
      </c>
      <c r="R3176" s="649">
        <v>1.0</v>
      </c>
      <c r="S3176" s="649">
        <v>-1.0</v>
      </c>
      <c r="T3176" s="649">
        <v>22.832</v>
      </c>
      <c r="U3176" s="649">
        <v>22.721</v>
      </c>
      <c r="V3176" s="649">
        <v>22.538</v>
      </c>
    </row>
    <row r="3177">
      <c r="A3177" s="649">
        <v>6223.0</v>
      </c>
      <c r="B3177" s="649">
        <v>0.0</v>
      </c>
      <c r="C3177" s="649">
        <v>8.456</v>
      </c>
      <c r="D3177" s="649">
        <v>3.805</v>
      </c>
      <c r="E3177" s="649">
        <v>22.94</v>
      </c>
      <c r="F3177" s="649">
        <v>16.56</v>
      </c>
      <c r="G3177" s="649">
        <v>1.907</v>
      </c>
      <c r="H3177" s="649">
        <v>1.01</v>
      </c>
      <c r="I3177" s="649">
        <v>10.015</v>
      </c>
      <c r="J3177" s="649">
        <v>18.714</v>
      </c>
      <c r="K3177" s="649">
        <v>-0.998</v>
      </c>
      <c r="L3177" s="649">
        <v>-1.0</v>
      </c>
      <c r="M3177" s="649">
        <v>-1.0</v>
      </c>
      <c r="N3177" s="649">
        <v>-1.0</v>
      </c>
      <c r="O3177" s="649">
        <v>1.0</v>
      </c>
      <c r="P3177" s="649">
        <v>-1.0</v>
      </c>
      <c r="Q3177" s="649">
        <v>-1.0</v>
      </c>
      <c r="R3177" s="649">
        <v>1.0</v>
      </c>
      <c r="S3177" s="649">
        <v>-1.0</v>
      </c>
      <c r="T3177" s="649">
        <v>19.099</v>
      </c>
      <c r="U3177" s="649">
        <v>18.995</v>
      </c>
      <c r="V3177" s="649">
        <v>18.756</v>
      </c>
    </row>
    <row r="3178">
      <c r="A3178" s="649">
        <v>6224.0</v>
      </c>
      <c r="B3178" s="649">
        <v>0.0</v>
      </c>
      <c r="C3178" s="649">
        <v>8.457</v>
      </c>
      <c r="D3178" s="649">
        <v>3.805</v>
      </c>
      <c r="E3178" s="649">
        <v>22.94</v>
      </c>
      <c r="F3178" s="649">
        <v>16.56</v>
      </c>
      <c r="G3178" s="649">
        <v>0.94</v>
      </c>
      <c r="H3178" s="649">
        <v>1.01</v>
      </c>
      <c r="I3178" s="649">
        <v>20.675</v>
      </c>
      <c r="J3178" s="649">
        <v>16.0</v>
      </c>
      <c r="K3178" s="649">
        <v>-0.998</v>
      </c>
      <c r="L3178" s="649">
        <v>-1.0</v>
      </c>
      <c r="M3178" s="649">
        <v>-1.0</v>
      </c>
      <c r="N3178" s="649">
        <v>-1.0</v>
      </c>
      <c r="O3178" s="649">
        <v>3.0</v>
      </c>
      <c r="P3178" s="649">
        <v>-1.0</v>
      </c>
      <c r="Q3178" s="649">
        <v>-1.0</v>
      </c>
      <c r="R3178" s="649">
        <v>1.0</v>
      </c>
      <c r="S3178" s="649">
        <v>-1.0</v>
      </c>
      <c r="T3178" s="649">
        <v>16.323</v>
      </c>
      <c r="U3178" s="649">
        <v>16.239</v>
      </c>
      <c r="V3178" s="649">
        <v>16.174</v>
      </c>
    </row>
    <row r="3179">
      <c r="A3179" s="649">
        <v>6226.0</v>
      </c>
      <c r="B3179" s="649">
        <v>0.0</v>
      </c>
      <c r="C3179" s="649">
        <v>8.456</v>
      </c>
      <c r="D3179" s="649">
        <v>3.805</v>
      </c>
      <c r="E3179" s="649">
        <v>22.94</v>
      </c>
      <c r="F3179" s="649">
        <v>16.56</v>
      </c>
      <c r="G3179" s="649">
        <v>1.309</v>
      </c>
      <c r="H3179" s="649">
        <v>1.01</v>
      </c>
      <c r="I3179" s="649">
        <v>27.529</v>
      </c>
      <c r="J3179" s="649">
        <v>33.032</v>
      </c>
      <c r="K3179" s="649">
        <v>-0.998</v>
      </c>
      <c r="L3179" s="649">
        <v>-1.0</v>
      </c>
      <c r="M3179" s="649">
        <v>-1.0</v>
      </c>
      <c r="N3179" s="649">
        <v>3.0</v>
      </c>
      <c r="O3179" s="649">
        <v>-1.0</v>
      </c>
      <c r="P3179" s="649">
        <v>-1.0</v>
      </c>
      <c r="Q3179" s="649">
        <v>-1.0</v>
      </c>
      <c r="R3179" s="649">
        <v>1.0</v>
      </c>
      <c r="S3179" s="649">
        <v>-1.0</v>
      </c>
      <c r="T3179" s="649">
        <v>33.592</v>
      </c>
      <c r="U3179" s="649">
        <v>33.451</v>
      </c>
      <c r="V3179" s="649">
        <v>33.149</v>
      </c>
    </row>
    <row r="3180">
      <c r="A3180" s="649">
        <v>6227.0</v>
      </c>
      <c r="B3180" s="649">
        <v>0.0</v>
      </c>
      <c r="C3180" s="649">
        <v>8.456</v>
      </c>
      <c r="D3180" s="649">
        <v>3.805</v>
      </c>
      <c r="E3180" s="649">
        <v>22.94</v>
      </c>
      <c r="F3180" s="649">
        <v>16.56</v>
      </c>
      <c r="G3180" s="649">
        <v>1.937</v>
      </c>
      <c r="H3180" s="649">
        <v>26.98</v>
      </c>
      <c r="I3180" s="649">
        <v>18.422</v>
      </c>
      <c r="J3180" s="649">
        <v>33.324</v>
      </c>
      <c r="K3180" s="649">
        <v>-0.998</v>
      </c>
      <c r="L3180" s="649">
        <v>-1.0</v>
      </c>
      <c r="M3180" s="649">
        <v>-1.0</v>
      </c>
      <c r="N3180" s="649">
        <v>-1.0</v>
      </c>
      <c r="O3180" s="649">
        <v>1.0</v>
      </c>
      <c r="P3180" s="649">
        <v>-1.0</v>
      </c>
      <c r="Q3180" s="649">
        <v>-1.0</v>
      </c>
      <c r="R3180" s="649">
        <v>1.0</v>
      </c>
      <c r="S3180" s="649">
        <v>-1.0</v>
      </c>
      <c r="T3180" s="649">
        <v>33.961</v>
      </c>
      <c r="U3180" s="649">
        <v>33.775</v>
      </c>
      <c r="V3180" s="649">
        <v>33.462</v>
      </c>
    </row>
    <row r="3181">
      <c r="A3181" s="649">
        <v>6228.0</v>
      </c>
      <c r="B3181" s="649">
        <v>0.0</v>
      </c>
      <c r="C3181" s="649">
        <v>8.456</v>
      </c>
      <c r="D3181" s="649">
        <v>3.805</v>
      </c>
      <c r="E3181" s="649">
        <v>22.94</v>
      </c>
      <c r="F3181" s="649">
        <v>16.56</v>
      </c>
      <c r="G3181" s="649">
        <v>1.991</v>
      </c>
      <c r="H3181" s="649">
        <v>26.98</v>
      </c>
      <c r="I3181" s="649">
        <v>19.16</v>
      </c>
      <c r="J3181" s="649">
        <v>37.998</v>
      </c>
      <c r="K3181" s="649">
        <v>-0.998</v>
      </c>
      <c r="L3181" s="649">
        <v>-1.0</v>
      </c>
      <c r="M3181" s="649">
        <v>-1.0</v>
      </c>
      <c r="N3181" s="649">
        <v>-1.0</v>
      </c>
      <c r="O3181" s="649">
        <v>1.0</v>
      </c>
      <c r="P3181" s="649">
        <v>-1.0</v>
      </c>
      <c r="Q3181" s="649">
        <v>-1.0</v>
      </c>
      <c r="R3181" s="649">
        <v>1.0</v>
      </c>
      <c r="S3181" s="649">
        <v>-1.0</v>
      </c>
      <c r="T3181" s="649">
        <v>38.665</v>
      </c>
      <c r="U3181" s="649">
        <v>38.462</v>
      </c>
      <c r="V3181" s="649">
        <v>38.007</v>
      </c>
    </row>
    <row r="3182">
      <c r="A3182" s="649">
        <v>6229.0</v>
      </c>
      <c r="B3182" s="649">
        <v>0.0</v>
      </c>
      <c r="C3182" s="649">
        <v>8.456</v>
      </c>
      <c r="D3182" s="649">
        <v>3.805</v>
      </c>
      <c r="E3182" s="649">
        <v>22.94</v>
      </c>
      <c r="F3182" s="649">
        <v>16.56</v>
      </c>
      <c r="G3182" s="649">
        <v>1.803</v>
      </c>
      <c r="H3182" s="649">
        <v>26.98</v>
      </c>
      <c r="I3182" s="649">
        <v>17.655</v>
      </c>
      <c r="J3182" s="649">
        <v>19.742</v>
      </c>
      <c r="K3182" s="649">
        <v>-0.998</v>
      </c>
      <c r="L3182" s="649">
        <v>-1.0</v>
      </c>
      <c r="M3182" s="649">
        <v>-1.0</v>
      </c>
      <c r="N3182" s="649">
        <v>-1.0</v>
      </c>
      <c r="O3182" s="649">
        <v>1.0</v>
      </c>
      <c r="P3182" s="649">
        <v>-1.0</v>
      </c>
      <c r="Q3182" s="649">
        <v>-1.0</v>
      </c>
      <c r="R3182" s="649">
        <v>1.0</v>
      </c>
      <c r="S3182" s="649">
        <v>-1.0</v>
      </c>
      <c r="T3182" s="649">
        <v>20.263</v>
      </c>
      <c r="U3182" s="649">
        <v>20.15</v>
      </c>
      <c r="V3182" s="649">
        <v>20.432</v>
      </c>
    </row>
    <row r="3183">
      <c r="A3183" s="649">
        <v>6230.0</v>
      </c>
      <c r="B3183" s="649">
        <v>0.0</v>
      </c>
      <c r="C3183" s="649">
        <v>8.456</v>
      </c>
      <c r="D3183" s="649">
        <v>3.805</v>
      </c>
      <c r="E3183" s="649">
        <v>22.94</v>
      </c>
      <c r="F3183" s="649">
        <v>16.56</v>
      </c>
      <c r="G3183" s="649">
        <v>1.026</v>
      </c>
      <c r="H3183" s="649">
        <v>26.98</v>
      </c>
      <c r="I3183" s="649">
        <v>18.527</v>
      </c>
      <c r="J3183" s="649">
        <v>17.553</v>
      </c>
      <c r="K3183" s="649">
        <v>-0.998</v>
      </c>
      <c r="L3183" s="649">
        <v>-1.0</v>
      </c>
      <c r="M3183" s="649">
        <v>-1.0</v>
      </c>
      <c r="N3183" s="649">
        <v>-1.0</v>
      </c>
      <c r="O3183" s="649">
        <v>1.0</v>
      </c>
      <c r="P3183" s="649">
        <v>-1.0</v>
      </c>
      <c r="Q3183" s="649">
        <v>-1.0</v>
      </c>
      <c r="R3183" s="649">
        <v>1.0</v>
      </c>
      <c r="S3183" s="649">
        <v>-1.0</v>
      </c>
      <c r="T3183" s="649">
        <v>17.879</v>
      </c>
      <c r="U3183" s="649">
        <v>17.78</v>
      </c>
      <c r="V3183" s="649">
        <v>17.632</v>
      </c>
    </row>
    <row r="3184">
      <c r="A3184" s="649">
        <v>6231.0</v>
      </c>
      <c r="B3184" s="649">
        <v>0.0</v>
      </c>
      <c r="C3184" s="649">
        <v>8.456</v>
      </c>
      <c r="D3184" s="649">
        <v>3.805</v>
      </c>
      <c r="E3184" s="649">
        <v>22.94</v>
      </c>
      <c r="F3184" s="649">
        <v>16.56</v>
      </c>
      <c r="G3184" s="649">
        <v>2.064</v>
      </c>
      <c r="H3184" s="649">
        <v>2.01</v>
      </c>
      <c r="I3184" s="649">
        <v>19.459</v>
      </c>
      <c r="J3184" s="649">
        <v>32.463</v>
      </c>
      <c r="K3184" s="649">
        <v>-0.998</v>
      </c>
      <c r="L3184" s="649">
        <v>-1.0</v>
      </c>
      <c r="M3184" s="649">
        <v>-1.0</v>
      </c>
      <c r="N3184" s="649">
        <v>-1.0</v>
      </c>
      <c r="O3184" s="649">
        <v>1.0</v>
      </c>
      <c r="P3184" s="649">
        <v>-1.0</v>
      </c>
      <c r="Q3184" s="649">
        <v>-1.0</v>
      </c>
      <c r="R3184" s="649">
        <v>1.0</v>
      </c>
      <c r="S3184" s="649">
        <v>-1.0</v>
      </c>
      <c r="T3184" s="649">
        <v>33.116</v>
      </c>
      <c r="U3184" s="649">
        <v>32.934</v>
      </c>
      <c r="V3184" s="649">
        <v>32.862</v>
      </c>
    </row>
    <row r="3185">
      <c r="A3185" s="649">
        <v>6232.0</v>
      </c>
      <c r="B3185" s="649">
        <v>0.0</v>
      </c>
      <c r="C3185" s="649">
        <v>8.456</v>
      </c>
      <c r="D3185" s="649">
        <v>3.805</v>
      </c>
      <c r="E3185" s="649">
        <v>22.94</v>
      </c>
      <c r="F3185" s="649">
        <v>16.56</v>
      </c>
      <c r="G3185" s="649">
        <v>2.018</v>
      </c>
      <c r="H3185" s="649">
        <v>2.01</v>
      </c>
      <c r="I3185" s="649">
        <v>19.172</v>
      </c>
      <c r="J3185" s="649">
        <v>35.358</v>
      </c>
      <c r="K3185" s="649">
        <v>-0.998</v>
      </c>
      <c r="L3185" s="649">
        <v>-1.0</v>
      </c>
      <c r="M3185" s="649">
        <v>-1.0</v>
      </c>
      <c r="N3185" s="649">
        <v>-1.0</v>
      </c>
      <c r="O3185" s="649">
        <v>1.0</v>
      </c>
      <c r="P3185" s="649">
        <v>-1.0</v>
      </c>
      <c r="Q3185" s="649">
        <v>-1.0</v>
      </c>
      <c r="R3185" s="649">
        <v>1.0</v>
      </c>
      <c r="S3185" s="649">
        <v>-1.0</v>
      </c>
      <c r="T3185" s="649">
        <v>35.976</v>
      </c>
      <c r="U3185" s="649">
        <v>35.819</v>
      </c>
      <c r="V3185" s="649">
        <v>35.537</v>
      </c>
    </row>
    <row r="3186">
      <c r="A3186" s="649">
        <v>6233.0</v>
      </c>
      <c r="B3186" s="649">
        <v>0.0</v>
      </c>
      <c r="C3186" s="649">
        <v>8.456</v>
      </c>
      <c r="D3186" s="649">
        <v>3.805</v>
      </c>
      <c r="E3186" s="649">
        <v>22.94</v>
      </c>
      <c r="F3186" s="649">
        <v>16.56</v>
      </c>
      <c r="G3186" s="649">
        <v>2.302</v>
      </c>
      <c r="H3186" s="649">
        <v>2.01</v>
      </c>
      <c r="I3186" s="649">
        <v>19.252</v>
      </c>
      <c r="J3186" s="649">
        <v>40.972</v>
      </c>
      <c r="K3186" s="649">
        <v>-0.998</v>
      </c>
      <c r="L3186" s="649">
        <v>-1.0</v>
      </c>
      <c r="M3186" s="649">
        <v>-1.0</v>
      </c>
      <c r="N3186" s="649">
        <v>-1.0</v>
      </c>
      <c r="O3186" s="649">
        <v>1.0</v>
      </c>
      <c r="P3186" s="649">
        <v>-1.0</v>
      </c>
      <c r="Q3186" s="649">
        <v>-1.0</v>
      </c>
      <c r="R3186" s="649">
        <v>1.0</v>
      </c>
      <c r="S3186" s="649">
        <v>-1.0</v>
      </c>
      <c r="T3186" s="649">
        <v>41.616</v>
      </c>
      <c r="U3186" s="649">
        <v>41.497</v>
      </c>
      <c r="V3186" s="649">
        <v>41.151</v>
      </c>
    </row>
    <row r="3187">
      <c r="A3187" s="649">
        <v>6234.0</v>
      </c>
      <c r="B3187" s="649">
        <v>0.0</v>
      </c>
      <c r="C3187" s="649">
        <v>8.457</v>
      </c>
      <c r="D3187" s="649">
        <v>3.805</v>
      </c>
      <c r="E3187" s="649">
        <v>22.94</v>
      </c>
      <c r="F3187" s="649">
        <v>16.56</v>
      </c>
      <c r="G3187" s="649">
        <v>1.042</v>
      </c>
      <c r="H3187" s="649">
        <v>2.01</v>
      </c>
      <c r="I3187" s="649">
        <v>19.792</v>
      </c>
      <c r="J3187" s="649">
        <v>17.967</v>
      </c>
      <c r="K3187" s="649">
        <v>-0.998</v>
      </c>
      <c r="L3187" s="649">
        <v>-1.0</v>
      </c>
      <c r="M3187" s="649">
        <v>-1.0</v>
      </c>
      <c r="N3187" s="649">
        <v>-1.0</v>
      </c>
      <c r="O3187" s="649">
        <v>1.0</v>
      </c>
      <c r="P3187" s="649">
        <v>-1.0</v>
      </c>
      <c r="Q3187" s="649">
        <v>-1.0</v>
      </c>
      <c r="R3187" s="649">
        <v>1.0</v>
      </c>
      <c r="S3187" s="649">
        <v>-1.0</v>
      </c>
      <c r="T3187" s="649">
        <v>18.287</v>
      </c>
      <c r="U3187" s="649">
        <v>18.209</v>
      </c>
      <c r="V3187" s="649">
        <v>18.101</v>
      </c>
    </row>
    <row r="3188">
      <c r="A3188" s="649">
        <v>6235.0</v>
      </c>
      <c r="B3188" s="649">
        <v>0.0</v>
      </c>
      <c r="C3188" s="649">
        <v>8.456</v>
      </c>
      <c r="D3188" s="649">
        <v>3.805</v>
      </c>
      <c r="E3188" s="649">
        <v>22.94</v>
      </c>
      <c r="F3188" s="649">
        <v>16.56</v>
      </c>
      <c r="G3188" s="649">
        <v>2.831</v>
      </c>
      <c r="H3188" s="649">
        <v>2.01</v>
      </c>
      <c r="I3188" s="649">
        <v>19.271</v>
      </c>
      <c r="J3188" s="649">
        <v>51.156</v>
      </c>
      <c r="K3188" s="649">
        <v>-0.998</v>
      </c>
      <c r="L3188" s="649">
        <v>-1.0</v>
      </c>
      <c r="M3188" s="649">
        <v>-1.0</v>
      </c>
      <c r="N3188" s="649">
        <v>-1.0</v>
      </c>
      <c r="O3188" s="649">
        <v>1.0</v>
      </c>
      <c r="P3188" s="649">
        <v>-1.0</v>
      </c>
      <c r="Q3188" s="649">
        <v>-1.0</v>
      </c>
      <c r="R3188" s="649">
        <v>1.0</v>
      </c>
      <c r="S3188" s="649">
        <v>-1.0</v>
      </c>
      <c r="T3188" s="649">
        <v>52.089</v>
      </c>
      <c r="U3188" s="649">
        <v>51.805</v>
      </c>
      <c r="V3188" s="649">
        <v>51.339</v>
      </c>
    </row>
    <row r="3189">
      <c r="A3189" s="649">
        <v>6236.0</v>
      </c>
      <c r="B3189" s="649">
        <v>0.0</v>
      </c>
      <c r="C3189" s="649">
        <v>8.456</v>
      </c>
      <c r="D3189" s="649">
        <v>3.805</v>
      </c>
      <c r="E3189" s="649">
        <v>22.94</v>
      </c>
      <c r="F3189" s="649">
        <v>16.56</v>
      </c>
      <c r="G3189" s="649">
        <v>2.055</v>
      </c>
      <c r="H3189" s="649">
        <v>2.01</v>
      </c>
      <c r="I3189" s="649">
        <v>17.933</v>
      </c>
      <c r="J3189" s="649">
        <v>31.312</v>
      </c>
      <c r="K3189" s="649">
        <v>-0.998</v>
      </c>
      <c r="L3189" s="649">
        <v>-1.0</v>
      </c>
      <c r="M3189" s="649">
        <v>-1.0</v>
      </c>
      <c r="N3189" s="649">
        <v>-1.0</v>
      </c>
      <c r="O3189" s="649">
        <v>1.0</v>
      </c>
      <c r="P3189" s="649">
        <v>-1.0</v>
      </c>
      <c r="Q3189" s="649">
        <v>-1.0</v>
      </c>
      <c r="R3189" s="649">
        <v>1.0</v>
      </c>
      <c r="S3189" s="649">
        <v>-1.0</v>
      </c>
      <c r="T3189" s="649">
        <v>31.945</v>
      </c>
      <c r="U3189" s="649">
        <v>31.769</v>
      </c>
      <c r="V3189" s="649">
        <v>31.63</v>
      </c>
    </row>
    <row r="3190">
      <c r="A3190" s="649">
        <v>6237.0</v>
      </c>
      <c r="B3190" s="649">
        <v>0.0</v>
      </c>
      <c r="C3190" s="649">
        <v>8.456</v>
      </c>
      <c r="D3190" s="649">
        <v>3.805</v>
      </c>
      <c r="E3190" s="649">
        <v>22.94</v>
      </c>
      <c r="F3190" s="649">
        <v>16.56</v>
      </c>
      <c r="G3190" s="649">
        <v>2.041</v>
      </c>
      <c r="H3190" s="649">
        <v>2.01</v>
      </c>
      <c r="I3190" s="649">
        <v>19.832</v>
      </c>
      <c r="J3190" s="649">
        <v>39.522</v>
      </c>
      <c r="K3190" s="649">
        <v>-0.998</v>
      </c>
      <c r="L3190" s="649">
        <v>-1.0</v>
      </c>
      <c r="M3190" s="649">
        <v>-1.0</v>
      </c>
      <c r="N3190" s="649">
        <v>-1.0</v>
      </c>
      <c r="O3190" s="649">
        <v>1.0</v>
      </c>
      <c r="P3190" s="649">
        <v>-1.0</v>
      </c>
      <c r="Q3190" s="649">
        <v>-1.0</v>
      </c>
      <c r="R3190" s="649">
        <v>1.0</v>
      </c>
      <c r="S3190" s="649">
        <v>-1.0</v>
      </c>
      <c r="T3190" s="649">
        <v>40.133</v>
      </c>
      <c r="U3190" s="649">
        <v>40.001</v>
      </c>
      <c r="V3190" s="649">
        <v>39.572</v>
      </c>
    </row>
    <row r="3191">
      <c r="A3191" s="649">
        <v>6238.0</v>
      </c>
      <c r="B3191" s="649">
        <v>0.0</v>
      </c>
      <c r="C3191" s="649">
        <v>8.456</v>
      </c>
      <c r="D3191" s="649">
        <v>3.805</v>
      </c>
      <c r="E3191" s="649">
        <v>22.94</v>
      </c>
      <c r="F3191" s="649">
        <v>16.56</v>
      </c>
      <c r="G3191" s="649">
        <v>1.979</v>
      </c>
      <c r="H3191" s="649">
        <v>2.01</v>
      </c>
      <c r="I3191" s="649">
        <v>19.58</v>
      </c>
      <c r="J3191" s="649">
        <v>36.608</v>
      </c>
      <c r="K3191" s="649">
        <v>-0.998</v>
      </c>
      <c r="L3191" s="649">
        <v>-1.0</v>
      </c>
      <c r="M3191" s="649">
        <v>-1.0</v>
      </c>
      <c r="N3191" s="649">
        <v>-1.0</v>
      </c>
      <c r="O3191" s="649">
        <v>1.0</v>
      </c>
      <c r="P3191" s="649">
        <v>-1.0</v>
      </c>
      <c r="Q3191" s="649">
        <v>-1.0</v>
      </c>
      <c r="R3191" s="649">
        <v>1.0</v>
      </c>
      <c r="S3191" s="649">
        <v>-1.0</v>
      </c>
      <c r="T3191" s="649">
        <v>37.207</v>
      </c>
      <c r="U3191" s="649">
        <v>37.021</v>
      </c>
      <c r="V3191" s="649">
        <v>36.723</v>
      </c>
    </row>
    <row r="3192">
      <c r="A3192" s="649">
        <v>6239.0</v>
      </c>
      <c r="B3192" s="649">
        <v>0.0</v>
      </c>
      <c r="C3192" s="649">
        <v>8.456</v>
      </c>
      <c r="D3192" s="649">
        <v>3.805</v>
      </c>
      <c r="E3192" s="649">
        <v>22.94</v>
      </c>
      <c r="F3192" s="649">
        <v>16.56</v>
      </c>
      <c r="G3192" s="649">
        <v>1.044</v>
      </c>
      <c r="H3192" s="649">
        <v>2.01</v>
      </c>
      <c r="I3192" s="649">
        <v>18.614</v>
      </c>
      <c r="J3192" s="649">
        <v>15.044</v>
      </c>
      <c r="K3192" s="649">
        <v>-0.998</v>
      </c>
      <c r="L3192" s="649">
        <v>-1.0</v>
      </c>
      <c r="M3192" s="649">
        <v>-1.0</v>
      </c>
      <c r="N3192" s="649">
        <v>-1.0</v>
      </c>
      <c r="O3192" s="649">
        <v>1.0</v>
      </c>
      <c r="P3192" s="649">
        <v>-1.0</v>
      </c>
      <c r="Q3192" s="649">
        <v>-1.0</v>
      </c>
      <c r="R3192" s="649">
        <v>1.0</v>
      </c>
      <c r="S3192" s="649">
        <v>-1.0</v>
      </c>
      <c r="T3192" s="649">
        <v>15.299</v>
      </c>
      <c r="U3192" s="649">
        <v>15.252</v>
      </c>
      <c r="V3192" s="649">
        <v>15.286</v>
      </c>
    </row>
    <row r="3193">
      <c r="A3193" s="649">
        <v>6240.0</v>
      </c>
      <c r="B3193" s="649">
        <v>0.0</v>
      </c>
      <c r="C3193" s="649">
        <v>8.456</v>
      </c>
      <c r="D3193" s="649">
        <v>3.805</v>
      </c>
      <c r="E3193" s="649">
        <v>22.94</v>
      </c>
      <c r="F3193" s="649">
        <v>16.56</v>
      </c>
      <c r="G3193" s="649">
        <v>1.79</v>
      </c>
      <c r="H3193" s="649">
        <v>2.01</v>
      </c>
      <c r="I3193" s="649">
        <v>18.796</v>
      </c>
      <c r="J3193" s="649">
        <v>23.739</v>
      </c>
      <c r="K3193" s="649">
        <v>-0.998</v>
      </c>
      <c r="L3193" s="649">
        <v>-1.0</v>
      </c>
      <c r="M3193" s="649">
        <v>-1.0</v>
      </c>
      <c r="N3193" s="649">
        <v>-1.0</v>
      </c>
      <c r="O3193" s="649">
        <v>1.0</v>
      </c>
      <c r="P3193" s="649">
        <v>-1.0</v>
      </c>
      <c r="Q3193" s="649">
        <v>-1.0</v>
      </c>
      <c r="R3193" s="649">
        <v>1.0</v>
      </c>
      <c r="S3193" s="649">
        <v>-1.0</v>
      </c>
      <c r="T3193" s="649">
        <v>24.226</v>
      </c>
      <c r="U3193" s="649">
        <v>24.125</v>
      </c>
      <c r="V3193" s="649">
        <v>24.274</v>
      </c>
    </row>
    <row r="3194">
      <c r="A3194" s="649">
        <v>6241.0</v>
      </c>
      <c r="B3194" s="649">
        <v>0.0</v>
      </c>
      <c r="C3194" s="649">
        <v>8.457</v>
      </c>
      <c r="D3194" s="649">
        <v>3.805</v>
      </c>
      <c r="E3194" s="649">
        <v>22.94</v>
      </c>
      <c r="F3194" s="649">
        <v>16.56</v>
      </c>
      <c r="G3194" s="649">
        <v>0.611</v>
      </c>
      <c r="H3194" s="649">
        <v>2.01</v>
      </c>
      <c r="I3194" s="649">
        <v>10.49</v>
      </c>
      <c r="J3194" s="649">
        <v>1.651</v>
      </c>
      <c r="K3194" s="649">
        <v>-0.998</v>
      </c>
      <c r="L3194" s="649">
        <v>-1.0</v>
      </c>
      <c r="M3194" s="649">
        <v>-1.0</v>
      </c>
      <c r="N3194" s="649">
        <v>-1.0</v>
      </c>
      <c r="O3194" s="649">
        <v>1.0</v>
      </c>
      <c r="P3194" s="649">
        <v>-1.0</v>
      </c>
      <c r="Q3194" s="649">
        <v>-1.0</v>
      </c>
      <c r="R3194" s="649">
        <v>1.0</v>
      </c>
      <c r="S3194" s="649">
        <v>-1.0</v>
      </c>
      <c r="T3194" s="649">
        <v>1.788</v>
      </c>
      <c r="U3194" s="649">
        <v>1.777</v>
      </c>
      <c r="V3194" s="649">
        <v>2.11</v>
      </c>
    </row>
    <row r="3195">
      <c r="A3195" s="649">
        <v>6242.0</v>
      </c>
      <c r="B3195" s="649">
        <v>0.0</v>
      </c>
      <c r="C3195" s="649">
        <v>8.456</v>
      </c>
      <c r="D3195" s="649">
        <v>3.805</v>
      </c>
      <c r="E3195" s="649">
        <v>22.94</v>
      </c>
      <c r="F3195" s="649">
        <v>16.56</v>
      </c>
      <c r="G3195" s="649">
        <v>2.359</v>
      </c>
      <c r="H3195" s="649">
        <v>2.01</v>
      </c>
      <c r="I3195" s="649">
        <v>18.397</v>
      </c>
      <c r="J3195" s="649">
        <v>31.9</v>
      </c>
      <c r="K3195" s="649">
        <v>-0.998</v>
      </c>
      <c r="L3195" s="649">
        <v>-1.0</v>
      </c>
      <c r="M3195" s="649">
        <v>-1.0</v>
      </c>
      <c r="N3195" s="649">
        <v>-1.0</v>
      </c>
      <c r="O3195" s="649">
        <v>1.0</v>
      </c>
      <c r="P3195" s="649">
        <v>-1.0</v>
      </c>
      <c r="Q3195" s="649">
        <v>-1.0</v>
      </c>
      <c r="R3195" s="649">
        <v>1.0</v>
      </c>
      <c r="S3195" s="649">
        <v>-1.0</v>
      </c>
      <c r="T3195" s="649">
        <v>32.567</v>
      </c>
      <c r="U3195" s="649">
        <v>32.456</v>
      </c>
      <c r="V3195" s="649">
        <v>32.541</v>
      </c>
    </row>
    <row r="3196">
      <c r="A3196" s="649">
        <v>6243.0</v>
      </c>
      <c r="B3196" s="649">
        <v>0.0</v>
      </c>
      <c r="C3196" s="649">
        <v>8.456</v>
      </c>
      <c r="D3196" s="649">
        <v>3.805</v>
      </c>
      <c r="E3196" s="649">
        <v>22.94</v>
      </c>
      <c r="F3196" s="649">
        <v>16.56</v>
      </c>
      <c r="G3196" s="649">
        <v>1.769</v>
      </c>
      <c r="H3196" s="649">
        <v>2.01</v>
      </c>
      <c r="I3196" s="649">
        <v>18.985</v>
      </c>
      <c r="J3196" s="649">
        <v>31.978</v>
      </c>
      <c r="K3196" s="649">
        <v>-0.998</v>
      </c>
      <c r="L3196" s="649">
        <v>-1.0</v>
      </c>
      <c r="M3196" s="649">
        <v>-1.0</v>
      </c>
      <c r="N3196" s="649">
        <v>-1.0</v>
      </c>
      <c r="O3196" s="649">
        <v>1.0</v>
      </c>
      <c r="P3196" s="649">
        <v>-1.0</v>
      </c>
      <c r="Q3196" s="649">
        <v>-1.0</v>
      </c>
      <c r="R3196" s="649">
        <v>1.0</v>
      </c>
      <c r="S3196" s="649">
        <v>-1.0</v>
      </c>
      <c r="T3196" s="649">
        <v>32.53</v>
      </c>
      <c r="U3196" s="649">
        <v>32.401</v>
      </c>
      <c r="V3196" s="649">
        <v>32.07</v>
      </c>
    </row>
    <row r="3197">
      <c r="A3197" s="649">
        <v>6244.0</v>
      </c>
      <c r="B3197" s="649">
        <v>0.0</v>
      </c>
      <c r="C3197" s="649">
        <v>8.456</v>
      </c>
      <c r="D3197" s="649">
        <v>3.805</v>
      </c>
      <c r="E3197" s="649">
        <v>22.94</v>
      </c>
      <c r="F3197" s="649">
        <v>16.56</v>
      </c>
      <c r="G3197" s="649">
        <v>1.294</v>
      </c>
      <c r="H3197" s="649">
        <v>2.01</v>
      </c>
      <c r="I3197" s="649">
        <v>14.268</v>
      </c>
      <c r="J3197" s="649">
        <v>13.177</v>
      </c>
      <c r="K3197" s="649">
        <v>-0.998</v>
      </c>
      <c r="L3197" s="649">
        <v>-1.0</v>
      </c>
      <c r="M3197" s="649">
        <v>-1.0</v>
      </c>
      <c r="N3197" s="649">
        <v>-1.0</v>
      </c>
      <c r="O3197" s="649">
        <v>1.0</v>
      </c>
      <c r="P3197" s="649">
        <v>-1.0</v>
      </c>
      <c r="Q3197" s="649">
        <v>-1.0</v>
      </c>
      <c r="R3197" s="649">
        <v>1.0</v>
      </c>
      <c r="S3197" s="649">
        <v>-1.0</v>
      </c>
      <c r="T3197" s="649">
        <v>13.507</v>
      </c>
      <c r="U3197" s="649">
        <v>13.439</v>
      </c>
      <c r="V3197" s="649">
        <v>13.556</v>
      </c>
    </row>
    <row r="3198">
      <c r="A3198" s="649">
        <v>6245.0</v>
      </c>
      <c r="B3198" s="649">
        <v>0.0</v>
      </c>
      <c r="C3198" s="649">
        <v>8.456</v>
      </c>
      <c r="D3198" s="649">
        <v>3.805</v>
      </c>
      <c r="E3198" s="649">
        <v>22.94</v>
      </c>
      <c r="F3198" s="649">
        <v>16.56</v>
      </c>
      <c r="G3198" s="649">
        <v>1.183</v>
      </c>
      <c r="H3198" s="649">
        <v>2.01</v>
      </c>
      <c r="I3198" s="649">
        <v>9.742</v>
      </c>
      <c r="J3198" s="649">
        <v>10.692</v>
      </c>
      <c r="K3198" s="649">
        <v>-0.998</v>
      </c>
      <c r="L3198" s="649">
        <v>-1.0</v>
      </c>
      <c r="M3198" s="649">
        <v>-1.0</v>
      </c>
      <c r="N3198" s="649">
        <v>-1.0</v>
      </c>
      <c r="O3198" s="649">
        <v>1.0</v>
      </c>
      <c r="P3198" s="649">
        <v>-1.0</v>
      </c>
      <c r="Q3198" s="649">
        <v>-1.0</v>
      </c>
      <c r="R3198" s="649">
        <v>1.0</v>
      </c>
      <c r="S3198" s="649">
        <v>-1.0</v>
      </c>
      <c r="T3198" s="649">
        <v>10.922</v>
      </c>
      <c r="U3198" s="649">
        <v>10.867</v>
      </c>
      <c r="V3198" s="649">
        <v>10.781</v>
      </c>
    </row>
    <row r="3199">
      <c r="A3199" s="649">
        <v>6247.0</v>
      </c>
      <c r="B3199" s="649">
        <v>0.0</v>
      </c>
      <c r="C3199" s="649">
        <v>10.54</v>
      </c>
      <c r="D3199" s="649">
        <v>6.667</v>
      </c>
      <c r="E3199" s="649">
        <v>12.47</v>
      </c>
      <c r="F3199" s="649">
        <v>20.6</v>
      </c>
      <c r="G3199" s="649">
        <v>0.896</v>
      </c>
      <c r="H3199" s="649">
        <v>-1.0</v>
      </c>
      <c r="I3199" s="649">
        <v>18.77</v>
      </c>
      <c r="J3199" s="649">
        <v>15.201</v>
      </c>
      <c r="K3199" s="649">
        <v>-0.998</v>
      </c>
      <c r="L3199" s="649">
        <v>-1.0</v>
      </c>
      <c r="M3199" s="649">
        <v>-1.0</v>
      </c>
      <c r="N3199" s="649">
        <v>-1.0</v>
      </c>
      <c r="O3199" s="649">
        <v>2.0</v>
      </c>
      <c r="P3199" s="649">
        <v>-1.0</v>
      </c>
      <c r="Q3199" s="649">
        <v>-1.0</v>
      </c>
      <c r="R3199" s="649">
        <v>1.0</v>
      </c>
      <c r="S3199" s="649">
        <v>-1.0</v>
      </c>
      <c r="T3199" s="649">
        <v>15.436</v>
      </c>
      <c r="U3199" s="649">
        <v>15.416</v>
      </c>
      <c r="V3199" s="649">
        <v>15.293</v>
      </c>
    </row>
    <row r="3200">
      <c r="A3200" s="649">
        <v>6248.0</v>
      </c>
      <c r="B3200" s="649">
        <v>0.0</v>
      </c>
      <c r="C3200" s="649">
        <v>10.54</v>
      </c>
      <c r="D3200" s="649">
        <v>6.667</v>
      </c>
      <c r="E3200" s="649">
        <v>12.47</v>
      </c>
      <c r="F3200" s="649">
        <v>20.6</v>
      </c>
      <c r="G3200" s="649">
        <v>0.879</v>
      </c>
      <c r="H3200" s="649">
        <v>-1.0</v>
      </c>
      <c r="I3200" s="649">
        <v>16.73</v>
      </c>
      <c r="J3200" s="649">
        <v>10.022</v>
      </c>
      <c r="K3200" s="649">
        <v>-0.998</v>
      </c>
      <c r="L3200" s="649">
        <v>-1.0</v>
      </c>
      <c r="M3200" s="649">
        <v>-1.0</v>
      </c>
      <c r="N3200" s="649">
        <v>3.0</v>
      </c>
      <c r="O3200" s="649">
        <v>-1.0</v>
      </c>
      <c r="P3200" s="649">
        <v>-1.0</v>
      </c>
      <c r="Q3200" s="649">
        <v>-1.0</v>
      </c>
      <c r="R3200" s="649">
        <v>1.0</v>
      </c>
      <c r="S3200" s="649">
        <v>-1.0</v>
      </c>
      <c r="T3200" s="649">
        <v>10.25</v>
      </c>
      <c r="U3200" s="649">
        <v>10.226</v>
      </c>
      <c r="V3200" s="649">
        <v>10.315</v>
      </c>
    </row>
    <row r="3201">
      <c r="A3201" s="649">
        <v>6249.0</v>
      </c>
      <c r="B3201" s="649">
        <v>0.0</v>
      </c>
      <c r="C3201" s="649">
        <v>10.54</v>
      </c>
      <c r="D3201" s="649">
        <v>6.667</v>
      </c>
      <c r="E3201" s="649">
        <v>12.47</v>
      </c>
      <c r="F3201" s="649">
        <v>20.6</v>
      </c>
      <c r="G3201" s="649">
        <v>1.772</v>
      </c>
      <c r="H3201" s="649">
        <v>-1.0</v>
      </c>
      <c r="I3201" s="649">
        <v>27.63</v>
      </c>
      <c r="J3201" s="649">
        <v>44.755</v>
      </c>
      <c r="K3201" s="649">
        <v>-0.998</v>
      </c>
      <c r="L3201" s="649">
        <v>-1.0</v>
      </c>
      <c r="M3201" s="649">
        <v>-1.0</v>
      </c>
      <c r="N3201" s="649">
        <v>-1.0</v>
      </c>
      <c r="O3201" s="649">
        <v>1.0</v>
      </c>
      <c r="P3201" s="649">
        <v>-1.0</v>
      </c>
      <c r="Q3201" s="649">
        <v>-1.0</v>
      </c>
      <c r="R3201" s="649">
        <v>1.0</v>
      </c>
      <c r="S3201" s="649">
        <v>-1.0</v>
      </c>
      <c r="T3201" s="649">
        <v>45.501</v>
      </c>
      <c r="U3201" s="649">
        <v>45.32</v>
      </c>
      <c r="V3201" s="649">
        <v>44.913</v>
      </c>
    </row>
    <row r="3202">
      <c r="A3202" s="649">
        <v>6250.0</v>
      </c>
      <c r="B3202" s="649">
        <v>0.0</v>
      </c>
      <c r="C3202" s="649">
        <v>10.54</v>
      </c>
      <c r="D3202" s="649">
        <v>6.667</v>
      </c>
      <c r="E3202" s="649">
        <v>12.47</v>
      </c>
      <c r="F3202" s="649">
        <v>20.6</v>
      </c>
      <c r="G3202" s="649">
        <v>1.866</v>
      </c>
      <c r="H3202" s="649">
        <v>-1.0</v>
      </c>
      <c r="I3202" s="649">
        <v>21.715</v>
      </c>
      <c r="J3202" s="649">
        <v>31.732</v>
      </c>
      <c r="K3202" s="649">
        <v>-0.998</v>
      </c>
      <c r="L3202" s="649">
        <v>-1.0</v>
      </c>
      <c r="M3202" s="649">
        <v>-1.0</v>
      </c>
      <c r="N3202" s="649">
        <v>-1.0</v>
      </c>
      <c r="O3202" s="649">
        <v>1.0</v>
      </c>
      <c r="P3202" s="649">
        <v>-1.0</v>
      </c>
      <c r="Q3202" s="649">
        <v>-1.0</v>
      </c>
      <c r="R3202" s="649">
        <v>1.0</v>
      </c>
      <c r="S3202" s="649">
        <v>-1.0</v>
      </c>
      <c r="T3202" s="649">
        <v>32.318</v>
      </c>
      <c r="U3202" s="649">
        <v>32.19</v>
      </c>
      <c r="V3202" s="649">
        <v>32.153</v>
      </c>
    </row>
    <row r="3203">
      <c r="A3203" s="649">
        <v>6251.0</v>
      </c>
      <c r="B3203" s="649">
        <v>0.0</v>
      </c>
      <c r="C3203" s="649">
        <v>8.456</v>
      </c>
      <c r="D3203" s="649">
        <v>3.805</v>
      </c>
      <c r="E3203" s="649">
        <v>22.94</v>
      </c>
      <c r="F3203" s="649">
        <v>16.56</v>
      </c>
      <c r="G3203" s="649">
        <v>2.202</v>
      </c>
      <c r="H3203" s="649">
        <v>1.01</v>
      </c>
      <c r="I3203" s="649">
        <v>28.827</v>
      </c>
      <c r="J3203" s="649">
        <v>60.474</v>
      </c>
      <c r="K3203" s="649">
        <v>-0.998</v>
      </c>
      <c r="L3203" s="649">
        <v>-1.0</v>
      </c>
      <c r="M3203" s="649">
        <v>-1.0</v>
      </c>
      <c r="N3203" s="649">
        <v>-1.0</v>
      </c>
      <c r="O3203" s="649">
        <v>1.0</v>
      </c>
      <c r="P3203" s="649">
        <v>-1.0</v>
      </c>
      <c r="Q3203" s="649">
        <v>-1.0</v>
      </c>
      <c r="R3203" s="649">
        <v>1.0</v>
      </c>
      <c r="S3203" s="649">
        <v>-1.0</v>
      </c>
      <c r="T3203" s="649">
        <v>61.459</v>
      </c>
      <c r="U3203" s="649">
        <v>61.198</v>
      </c>
      <c r="V3203" s="649">
        <v>60.582</v>
      </c>
    </row>
    <row r="3204">
      <c r="A3204" s="649">
        <v>6252.0</v>
      </c>
      <c r="B3204" s="649">
        <v>0.0</v>
      </c>
      <c r="C3204" s="649">
        <v>8.457</v>
      </c>
      <c r="D3204" s="649">
        <v>3.805</v>
      </c>
      <c r="E3204" s="649">
        <v>22.94</v>
      </c>
      <c r="F3204" s="649">
        <v>16.56</v>
      </c>
      <c r="G3204" s="649">
        <v>2.266</v>
      </c>
      <c r="H3204" s="649">
        <v>1.01</v>
      </c>
      <c r="I3204" s="649">
        <v>28.552</v>
      </c>
      <c r="J3204" s="649">
        <v>58.859</v>
      </c>
      <c r="K3204" s="649">
        <v>-0.998</v>
      </c>
      <c r="L3204" s="649">
        <v>-1.0</v>
      </c>
      <c r="M3204" s="649">
        <v>-1.0</v>
      </c>
      <c r="N3204" s="649">
        <v>-1.0</v>
      </c>
      <c r="O3204" s="649">
        <v>1.0</v>
      </c>
      <c r="P3204" s="649">
        <v>-1.0</v>
      </c>
      <c r="Q3204" s="649">
        <v>-1.0</v>
      </c>
      <c r="R3204" s="649">
        <v>1.0</v>
      </c>
      <c r="S3204" s="649">
        <v>-1.0</v>
      </c>
      <c r="T3204" s="649">
        <v>59.888</v>
      </c>
      <c r="U3204" s="649">
        <v>59.594</v>
      </c>
      <c r="V3204" s="649">
        <v>59.07</v>
      </c>
    </row>
    <row r="3205">
      <c r="A3205" s="649">
        <v>6253.0</v>
      </c>
      <c r="B3205" s="649">
        <v>0.0</v>
      </c>
      <c r="C3205" s="649">
        <v>8.456</v>
      </c>
      <c r="D3205" s="649">
        <v>3.805</v>
      </c>
      <c r="E3205" s="649">
        <v>22.94</v>
      </c>
      <c r="F3205" s="649">
        <v>16.56</v>
      </c>
      <c r="G3205" s="649">
        <v>1.733</v>
      </c>
      <c r="H3205" s="649">
        <v>1.01</v>
      </c>
      <c r="I3205" s="649">
        <v>28.923</v>
      </c>
      <c r="J3205" s="649">
        <v>48.141</v>
      </c>
      <c r="K3205" s="649">
        <v>-0.998</v>
      </c>
      <c r="L3205" s="649">
        <v>-1.0</v>
      </c>
      <c r="M3205" s="649">
        <v>-1.0</v>
      </c>
      <c r="N3205" s="649">
        <v>-1.0</v>
      </c>
      <c r="O3205" s="649">
        <v>1.0</v>
      </c>
      <c r="P3205" s="649">
        <v>-1.0</v>
      </c>
      <c r="Q3205" s="649">
        <v>-1.0</v>
      </c>
      <c r="R3205" s="649">
        <v>1.0</v>
      </c>
      <c r="S3205" s="649">
        <v>-1.0</v>
      </c>
      <c r="T3205" s="649">
        <v>48.962</v>
      </c>
      <c r="U3205" s="649">
        <v>48.721</v>
      </c>
      <c r="V3205" s="649">
        <v>48.214</v>
      </c>
    </row>
    <row r="3206">
      <c r="A3206" s="649">
        <v>6254.0</v>
      </c>
      <c r="B3206" s="649">
        <v>0.0</v>
      </c>
      <c r="C3206" s="649">
        <v>8.455</v>
      </c>
      <c r="D3206" s="649">
        <v>3.805</v>
      </c>
      <c r="E3206" s="649">
        <v>22.94</v>
      </c>
      <c r="F3206" s="649">
        <v>16.56</v>
      </c>
      <c r="G3206" s="649">
        <v>2.116</v>
      </c>
      <c r="H3206" s="649">
        <v>1.01</v>
      </c>
      <c r="I3206" s="649">
        <v>28.581</v>
      </c>
      <c r="J3206" s="649">
        <v>57.972</v>
      </c>
      <c r="K3206" s="649">
        <v>-0.998</v>
      </c>
      <c r="L3206" s="649">
        <v>-1.0</v>
      </c>
      <c r="M3206" s="649">
        <v>-1.0</v>
      </c>
      <c r="N3206" s="649">
        <v>-1.0</v>
      </c>
      <c r="O3206" s="649">
        <v>1.0</v>
      </c>
      <c r="P3206" s="649">
        <v>-1.0</v>
      </c>
      <c r="Q3206" s="649">
        <v>-1.0</v>
      </c>
      <c r="R3206" s="649">
        <v>1.0</v>
      </c>
      <c r="S3206" s="649">
        <v>-1.0</v>
      </c>
      <c r="T3206" s="649">
        <v>58.939</v>
      </c>
      <c r="U3206" s="649">
        <v>58.675</v>
      </c>
      <c r="V3206" s="649">
        <v>58.067</v>
      </c>
    </row>
    <row r="3207">
      <c r="A3207" s="649">
        <v>6255.0</v>
      </c>
      <c r="B3207" s="649">
        <v>0.0</v>
      </c>
      <c r="C3207" s="649">
        <v>8.455</v>
      </c>
      <c r="D3207" s="649">
        <v>3.805</v>
      </c>
      <c r="E3207" s="649">
        <v>22.94</v>
      </c>
      <c r="F3207" s="649">
        <v>16.56</v>
      </c>
      <c r="G3207" s="649">
        <v>2.206</v>
      </c>
      <c r="H3207" s="649">
        <v>1.01</v>
      </c>
      <c r="I3207" s="649">
        <v>27.899</v>
      </c>
      <c r="J3207" s="649">
        <v>57.188</v>
      </c>
      <c r="K3207" s="649">
        <v>-0.998</v>
      </c>
      <c r="L3207" s="649">
        <v>-1.0</v>
      </c>
      <c r="M3207" s="649">
        <v>-1.0</v>
      </c>
      <c r="N3207" s="649">
        <v>-1.0</v>
      </c>
      <c r="O3207" s="649">
        <v>1.0</v>
      </c>
      <c r="P3207" s="649">
        <v>-1.0</v>
      </c>
      <c r="Q3207" s="649">
        <v>-1.0</v>
      </c>
      <c r="R3207" s="649">
        <v>1.0</v>
      </c>
      <c r="S3207" s="649">
        <v>-1.0</v>
      </c>
      <c r="T3207" s="649">
        <v>58.072</v>
      </c>
      <c r="U3207" s="649">
        <v>57.897</v>
      </c>
      <c r="V3207" s="649">
        <v>57.357</v>
      </c>
    </row>
    <row r="3208">
      <c r="A3208" s="649">
        <v>6256.0</v>
      </c>
      <c r="B3208" s="649">
        <v>0.0</v>
      </c>
      <c r="C3208" s="649">
        <v>8.455</v>
      </c>
      <c r="D3208" s="649">
        <v>3.805</v>
      </c>
      <c r="E3208" s="649">
        <v>22.94</v>
      </c>
      <c r="F3208" s="649">
        <v>16.56</v>
      </c>
      <c r="G3208" s="649">
        <v>2.051</v>
      </c>
      <c r="H3208" s="649">
        <v>1.01</v>
      </c>
      <c r="I3208" s="649">
        <v>29.29</v>
      </c>
      <c r="J3208" s="649">
        <v>58.023</v>
      </c>
      <c r="K3208" s="649">
        <v>-0.998</v>
      </c>
      <c r="L3208" s="649">
        <v>-1.0</v>
      </c>
      <c r="M3208" s="649">
        <v>-1.0</v>
      </c>
      <c r="N3208" s="649">
        <v>-1.0</v>
      </c>
      <c r="O3208" s="649">
        <v>1.0</v>
      </c>
      <c r="P3208" s="649">
        <v>-1.0</v>
      </c>
      <c r="Q3208" s="649">
        <v>-1.0</v>
      </c>
      <c r="R3208" s="649">
        <v>1.0</v>
      </c>
      <c r="S3208" s="649">
        <v>-1.0</v>
      </c>
      <c r="T3208" s="649">
        <v>59.009</v>
      </c>
      <c r="U3208" s="649">
        <v>58.719</v>
      </c>
      <c r="V3208" s="649">
        <v>58.095</v>
      </c>
    </row>
    <row r="3209">
      <c r="A3209" s="649">
        <v>6257.0</v>
      </c>
      <c r="B3209" s="649">
        <v>0.0</v>
      </c>
      <c r="C3209" s="649">
        <v>8.455</v>
      </c>
      <c r="D3209" s="649">
        <v>3.805</v>
      </c>
      <c r="E3209" s="649">
        <v>22.94</v>
      </c>
      <c r="F3209" s="649">
        <v>16.56</v>
      </c>
      <c r="G3209" s="649">
        <v>1.335</v>
      </c>
      <c r="H3209" s="649">
        <v>1.01</v>
      </c>
      <c r="I3209" s="649">
        <v>19.134</v>
      </c>
      <c r="J3209" s="649">
        <v>24.318</v>
      </c>
      <c r="K3209" s="649">
        <v>-0.998</v>
      </c>
      <c r="L3209" s="649">
        <v>-1.0</v>
      </c>
      <c r="M3209" s="649">
        <v>-1.0</v>
      </c>
      <c r="N3209" s="649">
        <v>-1.0</v>
      </c>
      <c r="O3209" s="649">
        <v>1.0</v>
      </c>
      <c r="P3209" s="649">
        <v>-1.0</v>
      </c>
      <c r="Q3209" s="649">
        <v>-1.0</v>
      </c>
      <c r="R3209" s="649">
        <v>1.0</v>
      </c>
      <c r="S3209" s="649">
        <v>-1.0</v>
      </c>
      <c r="T3209" s="649">
        <v>24.731</v>
      </c>
      <c r="U3209" s="649">
        <v>24.639</v>
      </c>
      <c r="V3209" s="649">
        <v>24.387</v>
      </c>
    </row>
    <row r="3210">
      <c r="A3210" s="649">
        <v>6258.0</v>
      </c>
      <c r="B3210" s="649">
        <v>0.0</v>
      </c>
      <c r="C3210" s="649">
        <v>8.456</v>
      </c>
      <c r="D3210" s="649">
        <v>3.805</v>
      </c>
      <c r="E3210" s="649">
        <v>22.94</v>
      </c>
      <c r="F3210" s="649">
        <v>16.56</v>
      </c>
      <c r="G3210" s="649">
        <v>1.944</v>
      </c>
      <c r="H3210" s="649">
        <v>1.01</v>
      </c>
      <c r="I3210" s="649">
        <v>9.906</v>
      </c>
      <c r="J3210" s="649">
        <v>18.481</v>
      </c>
      <c r="K3210" s="649">
        <v>-0.998</v>
      </c>
      <c r="L3210" s="649">
        <v>-1.0</v>
      </c>
      <c r="M3210" s="649">
        <v>-1.0</v>
      </c>
      <c r="N3210" s="649">
        <v>-1.0</v>
      </c>
      <c r="O3210" s="649">
        <v>1.0</v>
      </c>
      <c r="P3210" s="649">
        <v>-1.0</v>
      </c>
      <c r="Q3210" s="649">
        <v>-1.0</v>
      </c>
      <c r="R3210" s="649">
        <v>1.0</v>
      </c>
      <c r="S3210" s="649">
        <v>-1.0</v>
      </c>
      <c r="T3210" s="649">
        <v>18.863</v>
      </c>
      <c r="U3210" s="649">
        <v>18.766</v>
      </c>
      <c r="V3210" s="649">
        <v>18.564</v>
      </c>
    </row>
    <row r="3211">
      <c r="A3211" s="649">
        <v>6259.0</v>
      </c>
      <c r="B3211" s="649">
        <v>0.0</v>
      </c>
      <c r="C3211" s="649">
        <v>8.455</v>
      </c>
      <c r="D3211" s="649">
        <v>3.805</v>
      </c>
      <c r="E3211" s="649">
        <v>22.94</v>
      </c>
      <c r="F3211" s="649">
        <v>16.56</v>
      </c>
      <c r="G3211" s="649">
        <v>1.085</v>
      </c>
      <c r="H3211" s="649">
        <v>1.01</v>
      </c>
      <c r="I3211" s="649">
        <v>29.846</v>
      </c>
      <c r="J3211" s="649">
        <v>32.381</v>
      </c>
      <c r="K3211" s="649">
        <v>-0.998</v>
      </c>
      <c r="L3211" s="649">
        <v>-1.0</v>
      </c>
      <c r="M3211" s="649">
        <v>-1.0</v>
      </c>
      <c r="N3211" s="649">
        <v>-1.0</v>
      </c>
      <c r="O3211" s="649">
        <v>3.0</v>
      </c>
      <c r="P3211" s="649">
        <v>-1.0</v>
      </c>
      <c r="Q3211" s="649">
        <v>-1.0</v>
      </c>
      <c r="R3211" s="649">
        <v>1.0</v>
      </c>
      <c r="S3211" s="649">
        <v>-1.0</v>
      </c>
      <c r="T3211" s="649">
        <v>32.928</v>
      </c>
      <c r="U3211" s="649">
        <v>32.764</v>
      </c>
      <c r="V3211" s="649">
        <v>32.381</v>
      </c>
    </row>
    <row r="3212">
      <c r="A3212" s="649">
        <v>6260.0</v>
      </c>
      <c r="B3212" s="649">
        <v>0.0</v>
      </c>
      <c r="C3212" s="649">
        <v>8.457</v>
      </c>
      <c r="D3212" s="649">
        <v>3.805</v>
      </c>
      <c r="E3212" s="649">
        <v>22.94</v>
      </c>
      <c r="F3212" s="649">
        <v>16.56</v>
      </c>
      <c r="G3212" s="649">
        <v>2.147</v>
      </c>
      <c r="H3212" s="649">
        <v>26.98</v>
      </c>
      <c r="I3212" s="649">
        <v>19.335</v>
      </c>
      <c r="J3212" s="649">
        <v>34.174</v>
      </c>
      <c r="K3212" s="649">
        <v>-0.998</v>
      </c>
      <c r="L3212" s="649">
        <v>-1.0</v>
      </c>
      <c r="M3212" s="649">
        <v>-1.0</v>
      </c>
      <c r="N3212" s="649">
        <v>-1.0</v>
      </c>
      <c r="O3212" s="649">
        <v>1.0</v>
      </c>
      <c r="P3212" s="649">
        <v>-1.0</v>
      </c>
      <c r="Q3212" s="649">
        <v>-1.0</v>
      </c>
      <c r="R3212" s="649">
        <v>1.0</v>
      </c>
      <c r="S3212" s="649">
        <v>-1.0</v>
      </c>
      <c r="T3212" s="649">
        <v>34.882</v>
      </c>
      <c r="U3212" s="649">
        <v>34.689</v>
      </c>
      <c r="V3212" s="649">
        <v>34.563</v>
      </c>
    </row>
    <row r="3213">
      <c r="A3213" s="649">
        <v>6261.0</v>
      </c>
      <c r="B3213" s="649">
        <v>0.0</v>
      </c>
      <c r="C3213" s="649">
        <v>8.456</v>
      </c>
      <c r="D3213" s="649">
        <v>3.805</v>
      </c>
      <c r="E3213" s="649">
        <v>22.94</v>
      </c>
      <c r="F3213" s="649">
        <v>16.56</v>
      </c>
      <c r="G3213" s="649">
        <v>2.177</v>
      </c>
      <c r="H3213" s="649">
        <v>26.98</v>
      </c>
      <c r="I3213" s="649">
        <v>18.821</v>
      </c>
      <c r="J3213" s="649">
        <v>37.807</v>
      </c>
      <c r="K3213" s="649">
        <v>-0.998</v>
      </c>
      <c r="L3213" s="649">
        <v>-1.0</v>
      </c>
      <c r="M3213" s="649">
        <v>-1.0</v>
      </c>
      <c r="N3213" s="649">
        <v>-1.0</v>
      </c>
      <c r="O3213" s="649">
        <v>1.0</v>
      </c>
      <c r="P3213" s="649">
        <v>-1.0</v>
      </c>
      <c r="Q3213" s="649">
        <v>-1.0</v>
      </c>
      <c r="R3213" s="649">
        <v>1.0</v>
      </c>
      <c r="S3213" s="649">
        <v>-1.0</v>
      </c>
      <c r="T3213" s="649">
        <v>38.539</v>
      </c>
      <c r="U3213" s="649">
        <v>38.324</v>
      </c>
      <c r="V3213" s="649">
        <v>37.983</v>
      </c>
    </row>
    <row r="3214">
      <c r="A3214" s="649">
        <v>6262.0</v>
      </c>
      <c r="B3214" s="649">
        <v>0.0</v>
      </c>
      <c r="C3214" s="649">
        <v>8.456</v>
      </c>
      <c r="D3214" s="649">
        <v>3.805</v>
      </c>
      <c r="E3214" s="649">
        <v>22.94</v>
      </c>
      <c r="F3214" s="649">
        <v>16.56</v>
      </c>
      <c r="G3214" s="649">
        <v>0.524</v>
      </c>
      <c r="H3214" s="649">
        <v>26.98</v>
      </c>
      <c r="I3214" s="649">
        <v>19.896</v>
      </c>
      <c r="J3214" s="649">
        <v>7.125</v>
      </c>
      <c r="K3214" s="649">
        <v>-0.998</v>
      </c>
      <c r="L3214" s="649">
        <v>-1.0</v>
      </c>
      <c r="M3214" s="649">
        <v>-1.0</v>
      </c>
      <c r="N3214" s="649">
        <v>-1.0</v>
      </c>
      <c r="O3214" s="649">
        <v>1.0</v>
      </c>
      <c r="P3214" s="649">
        <v>-1.0</v>
      </c>
      <c r="Q3214" s="649">
        <v>-1.0</v>
      </c>
      <c r="R3214" s="649">
        <v>1.0</v>
      </c>
      <c r="S3214" s="649">
        <v>-1.0</v>
      </c>
      <c r="T3214" s="649">
        <v>7.295</v>
      </c>
      <c r="U3214" s="649">
        <v>7.254</v>
      </c>
      <c r="V3214" s="649">
        <v>7.295</v>
      </c>
    </row>
    <row r="3215">
      <c r="A3215" s="649">
        <v>6263.0</v>
      </c>
      <c r="B3215" s="649">
        <v>0.0</v>
      </c>
      <c r="C3215" s="649">
        <v>8.456</v>
      </c>
      <c r="D3215" s="649">
        <v>3.805</v>
      </c>
      <c r="E3215" s="649">
        <v>22.94</v>
      </c>
      <c r="F3215" s="649">
        <v>16.56</v>
      </c>
      <c r="G3215" s="649">
        <v>1.283</v>
      </c>
      <c r="H3215" s="649">
        <v>26.98</v>
      </c>
      <c r="I3215" s="649">
        <v>19.703</v>
      </c>
      <c r="J3215" s="649">
        <v>24.605</v>
      </c>
      <c r="K3215" s="649">
        <v>-0.998</v>
      </c>
      <c r="L3215" s="649">
        <v>-1.0</v>
      </c>
      <c r="M3215" s="649">
        <v>-1.0</v>
      </c>
      <c r="N3215" s="649">
        <v>-1.0</v>
      </c>
      <c r="O3215" s="649">
        <v>1.0</v>
      </c>
      <c r="P3215" s="649">
        <v>-1.0</v>
      </c>
      <c r="Q3215" s="649">
        <v>-1.0</v>
      </c>
      <c r="R3215" s="649">
        <v>1.0</v>
      </c>
      <c r="S3215" s="649">
        <v>-1.0</v>
      </c>
      <c r="T3215" s="649">
        <v>25.066</v>
      </c>
      <c r="U3215" s="649">
        <v>24.926</v>
      </c>
      <c r="V3215" s="649">
        <v>24.641</v>
      </c>
    </row>
    <row r="3216">
      <c r="A3216" s="649">
        <v>6264.0</v>
      </c>
      <c r="B3216" s="649">
        <v>0.0</v>
      </c>
      <c r="C3216" s="649">
        <v>8.456</v>
      </c>
      <c r="D3216" s="649">
        <v>3.805</v>
      </c>
      <c r="E3216" s="649">
        <v>22.94</v>
      </c>
      <c r="F3216" s="649">
        <v>16.56</v>
      </c>
      <c r="G3216" s="649">
        <v>1.781</v>
      </c>
      <c r="H3216" s="649">
        <v>2.01</v>
      </c>
      <c r="I3216" s="649">
        <v>18.932</v>
      </c>
      <c r="J3216" s="649">
        <v>28.763</v>
      </c>
      <c r="K3216" s="649">
        <v>-0.998</v>
      </c>
      <c r="L3216" s="649">
        <v>-1.0</v>
      </c>
      <c r="M3216" s="649">
        <v>-1.0</v>
      </c>
      <c r="N3216" s="649">
        <v>-1.0</v>
      </c>
      <c r="O3216" s="649">
        <v>1.0</v>
      </c>
      <c r="P3216" s="649">
        <v>-1.0</v>
      </c>
      <c r="Q3216" s="649">
        <v>-1.0</v>
      </c>
      <c r="R3216" s="649">
        <v>1.0</v>
      </c>
      <c r="S3216" s="649">
        <v>-1.0</v>
      </c>
      <c r="T3216" s="649">
        <v>29.356</v>
      </c>
      <c r="U3216" s="649">
        <v>29.191</v>
      </c>
      <c r="V3216" s="649">
        <v>29.035</v>
      </c>
    </row>
    <row r="3217">
      <c r="A3217" s="649">
        <v>6265.0</v>
      </c>
      <c r="B3217" s="649">
        <v>0.0</v>
      </c>
      <c r="C3217" s="649">
        <v>8.457</v>
      </c>
      <c r="D3217" s="649">
        <v>3.805</v>
      </c>
      <c r="E3217" s="649">
        <v>22.94</v>
      </c>
      <c r="F3217" s="649">
        <v>16.56</v>
      </c>
      <c r="G3217" s="649">
        <v>1.804</v>
      </c>
      <c r="H3217" s="649">
        <v>2.01</v>
      </c>
      <c r="I3217" s="649">
        <v>19.859</v>
      </c>
      <c r="J3217" s="649">
        <v>35.829</v>
      </c>
      <c r="K3217" s="649">
        <v>-0.998</v>
      </c>
      <c r="L3217" s="649">
        <v>-1.0</v>
      </c>
      <c r="M3217" s="649">
        <v>-1.0</v>
      </c>
      <c r="N3217" s="649">
        <v>-1.0</v>
      </c>
      <c r="O3217" s="649">
        <v>1.0</v>
      </c>
      <c r="P3217" s="649">
        <v>-1.0</v>
      </c>
      <c r="Q3217" s="649">
        <v>-1.0</v>
      </c>
      <c r="R3217" s="649">
        <v>1.0</v>
      </c>
      <c r="S3217" s="649">
        <v>-1.0</v>
      </c>
      <c r="T3217" s="649">
        <v>36.448</v>
      </c>
      <c r="U3217" s="649">
        <v>36.252</v>
      </c>
      <c r="V3217" s="649">
        <v>35.829</v>
      </c>
    </row>
    <row r="3218">
      <c r="A3218" s="649">
        <v>6266.0</v>
      </c>
      <c r="B3218" s="649">
        <v>0.0</v>
      </c>
      <c r="C3218" s="649">
        <v>8.456</v>
      </c>
      <c r="D3218" s="649">
        <v>3.805</v>
      </c>
      <c r="E3218" s="649">
        <v>22.94</v>
      </c>
      <c r="F3218" s="649">
        <v>16.56</v>
      </c>
      <c r="G3218" s="649">
        <v>1.773</v>
      </c>
      <c r="H3218" s="649">
        <v>2.01</v>
      </c>
      <c r="I3218" s="649">
        <v>19.437</v>
      </c>
      <c r="J3218" s="649">
        <v>32.599</v>
      </c>
      <c r="K3218" s="649">
        <v>-0.998</v>
      </c>
      <c r="L3218" s="649">
        <v>-1.0</v>
      </c>
      <c r="M3218" s="649">
        <v>-1.0</v>
      </c>
      <c r="N3218" s="649">
        <v>-1.0</v>
      </c>
      <c r="O3218" s="649">
        <v>1.0</v>
      </c>
      <c r="P3218" s="649">
        <v>-1.0</v>
      </c>
      <c r="Q3218" s="649">
        <v>-1.0</v>
      </c>
      <c r="R3218" s="649">
        <v>1.0</v>
      </c>
      <c r="S3218" s="649">
        <v>-1.0</v>
      </c>
      <c r="T3218" s="649">
        <v>33.218</v>
      </c>
      <c r="U3218" s="649">
        <v>33.024</v>
      </c>
      <c r="V3218" s="649">
        <v>32.703</v>
      </c>
    </row>
    <row r="3219">
      <c r="A3219" s="649">
        <v>6267.0</v>
      </c>
      <c r="B3219" s="649">
        <v>0.0</v>
      </c>
      <c r="C3219" s="649">
        <v>8.456</v>
      </c>
      <c r="D3219" s="649">
        <v>3.805</v>
      </c>
      <c r="E3219" s="649">
        <v>22.94</v>
      </c>
      <c r="F3219" s="649">
        <v>16.56</v>
      </c>
      <c r="G3219" s="649">
        <v>1.795</v>
      </c>
      <c r="H3219" s="649">
        <v>2.01</v>
      </c>
      <c r="I3219" s="649">
        <v>19.03</v>
      </c>
      <c r="J3219" s="649">
        <v>30.529</v>
      </c>
      <c r="K3219" s="649">
        <v>-0.998</v>
      </c>
      <c r="L3219" s="649">
        <v>-1.0</v>
      </c>
      <c r="M3219" s="649">
        <v>-1.0</v>
      </c>
      <c r="N3219" s="649">
        <v>-1.0</v>
      </c>
      <c r="O3219" s="649">
        <v>1.0</v>
      </c>
      <c r="P3219" s="649">
        <v>-1.0</v>
      </c>
      <c r="Q3219" s="649">
        <v>-1.0</v>
      </c>
      <c r="R3219" s="649">
        <v>1.0</v>
      </c>
      <c r="S3219" s="649">
        <v>-1.0</v>
      </c>
      <c r="T3219" s="649">
        <v>31.122</v>
      </c>
      <c r="U3219" s="649">
        <v>30.961</v>
      </c>
      <c r="V3219" s="649">
        <v>30.728</v>
      </c>
    </row>
    <row r="3220">
      <c r="A3220" s="649">
        <v>6268.0</v>
      </c>
      <c r="B3220" s="649">
        <v>0.0</v>
      </c>
      <c r="C3220" s="649">
        <v>8.456</v>
      </c>
      <c r="D3220" s="649">
        <v>3.805</v>
      </c>
      <c r="E3220" s="649">
        <v>22.94</v>
      </c>
      <c r="F3220" s="649">
        <v>16.56</v>
      </c>
      <c r="G3220" s="649">
        <v>1.774</v>
      </c>
      <c r="H3220" s="649">
        <v>2.01</v>
      </c>
      <c r="I3220" s="649">
        <v>18.69</v>
      </c>
      <c r="J3220" s="649">
        <v>30.084</v>
      </c>
      <c r="K3220" s="649">
        <v>-0.998</v>
      </c>
      <c r="L3220" s="649">
        <v>-1.0</v>
      </c>
      <c r="M3220" s="649">
        <v>-1.0</v>
      </c>
      <c r="N3220" s="649">
        <v>-1.0</v>
      </c>
      <c r="O3220" s="649">
        <v>1.0</v>
      </c>
      <c r="P3220" s="649">
        <v>-1.0</v>
      </c>
      <c r="Q3220" s="649">
        <v>-1.0</v>
      </c>
      <c r="R3220" s="649">
        <v>1.0</v>
      </c>
      <c r="S3220" s="649">
        <v>-1.0</v>
      </c>
      <c r="T3220" s="649">
        <v>30.669</v>
      </c>
      <c r="U3220" s="649">
        <v>30.513</v>
      </c>
      <c r="V3220" s="649">
        <v>30.257</v>
      </c>
    </row>
    <row r="3221">
      <c r="A3221" s="649">
        <v>6269.0</v>
      </c>
      <c r="B3221" s="649">
        <v>0.0</v>
      </c>
      <c r="C3221" s="649">
        <v>8.456</v>
      </c>
      <c r="D3221" s="649">
        <v>3.805</v>
      </c>
      <c r="E3221" s="649">
        <v>22.94</v>
      </c>
      <c r="F3221" s="649">
        <v>16.56</v>
      </c>
      <c r="G3221" s="649">
        <v>1.747</v>
      </c>
      <c r="H3221" s="649">
        <v>2.01</v>
      </c>
      <c r="I3221" s="649">
        <v>19.601</v>
      </c>
      <c r="J3221" s="649">
        <v>33.964</v>
      </c>
      <c r="K3221" s="649">
        <v>-0.998</v>
      </c>
      <c r="L3221" s="649">
        <v>-1.0</v>
      </c>
      <c r="M3221" s="649">
        <v>-1.0</v>
      </c>
      <c r="N3221" s="649">
        <v>-1.0</v>
      </c>
      <c r="O3221" s="649">
        <v>1.0</v>
      </c>
      <c r="P3221" s="649">
        <v>-1.0</v>
      </c>
      <c r="Q3221" s="649">
        <v>-1.0</v>
      </c>
      <c r="R3221" s="649">
        <v>1.0</v>
      </c>
      <c r="S3221" s="649">
        <v>-1.0</v>
      </c>
      <c r="T3221" s="649">
        <v>34.604</v>
      </c>
      <c r="U3221" s="649">
        <v>34.399</v>
      </c>
      <c r="V3221" s="649">
        <v>33.979</v>
      </c>
    </row>
    <row r="3222">
      <c r="A3222" s="649">
        <v>6270.0</v>
      </c>
      <c r="B3222" s="649">
        <v>0.0</v>
      </c>
      <c r="C3222" s="649">
        <v>8.455</v>
      </c>
      <c r="D3222" s="649">
        <v>3.805</v>
      </c>
      <c r="E3222" s="649">
        <v>22.94</v>
      </c>
      <c r="F3222" s="649">
        <v>16.56</v>
      </c>
      <c r="G3222" s="649">
        <v>1.768</v>
      </c>
      <c r="H3222" s="649">
        <v>2.01</v>
      </c>
      <c r="I3222" s="649">
        <v>19.277</v>
      </c>
      <c r="J3222" s="649">
        <v>30.993</v>
      </c>
      <c r="K3222" s="649">
        <v>-0.998</v>
      </c>
      <c r="L3222" s="649">
        <v>-1.0</v>
      </c>
      <c r="M3222" s="649">
        <v>-1.0</v>
      </c>
      <c r="N3222" s="649">
        <v>-1.0</v>
      </c>
      <c r="O3222" s="649">
        <v>1.0</v>
      </c>
      <c r="P3222" s="649">
        <v>-1.0</v>
      </c>
      <c r="Q3222" s="649">
        <v>-1.0</v>
      </c>
      <c r="R3222" s="649">
        <v>1.0</v>
      </c>
      <c r="S3222" s="649">
        <v>-1.0</v>
      </c>
      <c r="T3222" s="649">
        <v>31.566</v>
      </c>
      <c r="U3222" s="649">
        <v>31.428</v>
      </c>
      <c r="V3222" s="649">
        <v>31.157</v>
      </c>
    </row>
    <row r="3223">
      <c r="A3223" s="649">
        <v>6271.0</v>
      </c>
      <c r="B3223" s="649">
        <v>0.0</v>
      </c>
      <c r="C3223" s="649">
        <v>8.456</v>
      </c>
      <c r="D3223" s="649">
        <v>3.805</v>
      </c>
      <c r="E3223" s="649">
        <v>22.94</v>
      </c>
      <c r="F3223" s="649">
        <v>16.56</v>
      </c>
      <c r="G3223" s="649">
        <v>1.8</v>
      </c>
      <c r="H3223" s="649">
        <v>2.01</v>
      </c>
      <c r="I3223" s="649">
        <v>19.419</v>
      </c>
      <c r="J3223" s="649">
        <v>23.565</v>
      </c>
      <c r="K3223" s="649">
        <v>-0.998</v>
      </c>
      <c r="L3223" s="649">
        <v>-1.0</v>
      </c>
      <c r="M3223" s="649">
        <v>-1.0</v>
      </c>
      <c r="N3223" s="649">
        <v>-1.0</v>
      </c>
      <c r="O3223" s="649">
        <v>1.0</v>
      </c>
      <c r="P3223" s="649">
        <v>-1.0</v>
      </c>
      <c r="Q3223" s="649">
        <v>-1.0</v>
      </c>
      <c r="R3223" s="649">
        <v>1.0</v>
      </c>
      <c r="S3223" s="649">
        <v>-1.0</v>
      </c>
      <c r="T3223" s="649">
        <v>24.138</v>
      </c>
      <c r="U3223" s="649">
        <v>24.012</v>
      </c>
      <c r="V3223" s="649">
        <v>24.158</v>
      </c>
    </row>
    <row r="3224">
      <c r="A3224" s="649">
        <v>6272.0</v>
      </c>
      <c r="B3224" s="649">
        <v>0.0</v>
      </c>
      <c r="C3224" s="649">
        <v>8.457</v>
      </c>
      <c r="D3224" s="649">
        <v>3.805</v>
      </c>
      <c r="E3224" s="649">
        <v>22.94</v>
      </c>
      <c r="F3224" s="649">
        <v>16.56</v>
      </c>
      <c r="G3224" s="649">
        <v>1.754</v>
      </c>
      <c r="H3224" s="649">
        <v>2.01</v>
      </c>
      <c r="I3224" s="649">
        <v>19.549</v>
      </c>
      <c r="J3224" s="649">
        <v>33.657</v>
      </c>
      <c r="K3224" s="649">
        <v>-0.998</v>
      </c>
      <c r="L3224" s="649">
        <v>-1.0</v>
      </c>
      <c r="M3224" s="649">
        <v>-1.0</v>
      </c>
      <c r="N3224" s="649">
        <v>-1.0</v>
      </c>
      <c r="O3224" s="649">
        <v>1.0</v>
      </c>
      <c r="P3224" s="649">
        <v>-1.0</v>
      </c>
      <c r="Q3224" s="649">
        <v>-1.0</v>
      </c>
      <c r="R3224" s="649">
        <v>1.0</v>
      </c>
      <c r="S3224" s="649">
        <v>-1.0</v>
      </c>
      <c r="T3224" s="649">
        <v>34.301</v>
      </c>
      <c r="U3224" s="649">
        <v>34.113</v>
      </c>
      <c r="V3224" s="649">
        <v>33.691</v>
      </c>
    </row>
    <row r="3225">
      <c r="A3225" s="649">
        <v>6273.0</v>
      </c>
      <c r="B3225" s="649">
        <v>0.0</v>
      </c>
      <c r="C3225" s="649">
        <v>8.456</v>
      </c>
      <c r="D3225" s="649">
        <v>3.805</v>
      </c>
      <c r="E3225" s="649">
        <v>22.94</v>
      </c>
      <c r="F3225" s="649">
        <v>16.56</v>
      </c>
      <c r="G3225" s="649">
        <v>1.772</v>
      </c>
      <c r="H3225" s="649">
        <v>2.01</v>
      </c>
      <c r="I3225" s="649">
        <v>19.23</v>
      </c>
      <c r="J3225" s="649">
        <v>32.376</v>
      </c>
      <c r="K3225" s="649">
        <v>-0.998</v>
      </c>
      <c r="L3225" s="649">
        <v>-1.0</v>
      </c>
      <c r="M3225" s="649">
        <v>-1.0</v>
      </c>
      <c r="N3225" s="649">
        <v>-1.0</v>
      </c>
      <c r="O3225" s="649">
        <v>1.0</v>
      </c>
      <c r="P3225" s="649">
        <v>-1.0</v>
      </c>
      <c r="Q3225" s="649">
        <v>-1.0</v>
      </c>
      <c r="R3225" s="649">
        <v>1.0</v>
      </c>
      <c r="S3225" s="649">
        <v>-1.0</v>
      </c>
      <c r="T3225" s="649">
        <v>33.001</v>
      </c>
      <c r="U3225" s="649">
        <v>32.836</v>
      </c>
      <c r="V3225" s="649">
        <v>32.471</v>
      </c>
    </row>
    <row r="3226">
      <c r="A3226" s="649">
        <v>6274.0</v>
      </c>
      <c r="B3226" s="649">
        <v>0.0</v>
      </c>
      <c r="C3226" s="649">
        <v>8.456</v>
      </c>
      <c r="D3226" s="649">
        <v>3.805</v>
      </c>
      <c r="E3226" s="649">
        <v>22.94</v>
      </c>
      <c r="F3226" s="649">
        <v>16.56</v>
      </c>
      <c r="G3226" s="649">
        <v>1.776</v>
      </c>
      <c r="H3226" s="649">
        <v>2.01</v>
      </c>
      <c r="I3226" s="649">
        <v>18.915</v>
      </c>
      <c r="J3226" s="649">
        <v>31.482</v>
      </c>
      <c r="K3226" s="649">
        <v>-0.998</v>
      </c>
      <c r="L3226" s="649">
        <v>-1.0</v>
      </c>
      <c r="M3226" s="649">
        <v>-1.0</v>
      </c>
      <c r="N3226" s="649">
        <v>-1.0</v>
      </c>
      <c r="O3226" s="649">
        <v>1.0</v>
      </c>
      <c r="P3226" s="649">
        <v>-1.0</v>
      </c>
      <c r="Q3226" s="649">
        <v>-1.0</v>
      </c>
      <c r="R3226" s="649">
        <v>1.0</v>
      </c>
      <c r="S3226" s="649">
        <v>-1.0</v>
      </c>
      <c r="T3226" s="649">
        <v>32.127</v>
      </c>
      <c r="U3226" s="649">
        <v>31.941</v>
      </c>
      <c r="V3226" s="649">
        <v>31.598</v>
      </c>
    </row>
    <row r="3227">
      <c r="A3227" s="649">
        <v>6275.0</v>
      </c>
      <c r="B3227" s="649">
        <v>0.0</v>
      </c>
      <c r="C3227" s="649">
        <v>8.456</v>
      </c>
      <c r="D3227" s="649">
        <v>3.805</v>
      </c>
      <c r="E3227" s="649">
        <v>22.94</v>
      </c>
      <c r="F3227" s="649">
        <v>16.56</v>
      </c>
      <c r="G3227" s="649">
        <v>1.798</v>
      </c>
      <c r="H3227" s="649">
        <v>2.01</v>
      </c>
      <c r="I3227" s="649">
        <v>19.099</v>
      </c>
      <c r="J3227" s="649">
        <v>32.668</v>
      </c>
      <c r="K3227" s="649">
        <v>-0.998</v>
      </c>
      <c r="L3227" s="649">
        <v>-1.0</v>
      </c>
      <c r="M3227" s="649">
        <v>-1.0</v>
      </c>
      <c r="N3227" s="649">
        <v>-1.0</v>
      </c>
      <c r="O3227" s="649">
        <v>1.0</v>
      </c>
      <c r="P3227" s="649">
        <v>-1.0</v>
      </c>
      <c r="Q3227" s="649">
        <v>-1.0</v>
      </c>
      <c r="R3227" s="649">
        <v>1.0</v>
      </c>
      <c r="S3227" s="649">
        <v>-1.0</v>
      </c>
      <c r="T3227" s="649">
        <v>33.345</v>
      </c>
      <c r="U3227" s="649">
        <v>33.143</v>
      </c>
      <c r="V3227" s="649">
        <v>32.763</v>
      </c>
    </row>
    <row r="3228">
      <c r="A3228" s="649">
        <v>6277.0</v>
      </c>
      <c r="B3228" s="649">
        <v>0.0</v>
      </c>
      <c r="C3228" s="649">
        <v>8.456</v>
      </c>
      <c r="D3228" s="649">
        <v>3.805</v>
      </c>
      <c r="E3228" s="649">
        <v>22.94</v>
      </c>
      <c r="F3228" s="649">
        <v>16.56</v>
      </c>
      <c r="G3228" s="649">
        <v>1.177</v>
      </c>
      <c r="H3228" s="649">
        <v>2.01</v>
      </c>
      <c r="I3228" s="649">
        <v>14.759</v>
      </c>
      <c r="J3228" s="649">
        <v>17.13</v>
      </c>
      <c r="K3228" s="649">
        <v>-0.998</v>
      </c>
      <c r="L3228" s="649">
        <v>-1.0</v>
      </c>
      <c r="M3228" s="649">
        <v>-1.0</v>
      </c>
      <c r="N3228" s="649">
        <v>-1.0</v>
      </c>
      <c r="O3228" s="649">
        <v>1.0</v>
      </c>
      <c r="P3228" s="649">
        <v>-1.0</v>
      </c>
      <c r="Q3228" s="649">
        <v>-1.0</v>
      </c>
      <c r="R3228" s="649">
        <v>1.0</v>
      </c>
      <c r="S3228" s="649">
        <v>-1.0</v>
      </c>
      <c r="T3228" s="649">
        <v>17.491</v>
      </c>
      <c r="U3228" s="649">
        <v>17.379</v>
      </c>
      <c r="V3228" s="649">
        <v>17.147</v>
      </c>
    </row>
    <row r="3229">
      <c r="A3229" s="649">
        <v>6278.0</v>
      </c>
      <c r="B3229" s="649">
        <v>0.0</v>
      </c>
      <c r="C3229" s="649">
        <v>8.456</v>
      </c>
      <c r="D3229" s="649">
        <v>3.805</v>
      </c>
      <c r="E3229" s="649">
        <v>22.94</v>
      </c>
      <c r="F3229" s="649">
        <v>16.56</v>
      </c>
      <c r="G3229" s="649">
        <v>1.18</v>
      </c>
      <c r="H3229" s="649">
        <v>2.01</v>
      </c>
      <c r="I3229" s="649">
        <v>10.022</v>
      </c>
      <c r="J3229" s="649">
        <v>11.826</v>
      </c>
      <c r="K3229" s="649">
        <v>-0.998</v>
      </c>
      <c r="L3229" s="649">
        <v>-1.0</v>
      </c>
      <c r="M3229" s="649">
        <v>-1.0</v>
      </c>
      <c r="N3229" s="649">
        <v>-1.0</v>
      </c>
      <c r="O3229" s="649">
        <v>1.0</v>
      </c>
      <c r="P3229" s="649">
        <v>-1.0</v>
      </c>
      <c r="Q3229" s="649">
        <v>-1.0</v>
      </c>
      <c r="R3229" s="649">
        <v>1.0</v>
      </c>
      <c r="S3229" s="649">
        <v>-1.0</v>
      </c>
      <c r="T3229" s="649">
        <v>12.086</v>
      </c>
      <c r="U3229" s="649">
        <v>12.013</v>
      </c>
      <c r="V3229" s="649">
        <v>11.827</v>
      </c>
    </row>
    <row r="3230">
      <c r="A3230" s="649">
        <v>6279.0</v>
      </c>
      <c r="B3230" s="649">
        <v>0.0</v>
      </c>
      <c r="C3230" s="649">
        <v>8.456</v>
      </c>
      <c r="D3230" s="649">
        <v>3.805</v>
      </c>
      <c r="E3230" s="649">
        <v>22.94</v>
      </c>
      <c r="F3230" s="649">
        <v>16.56</v>
      </c>
      <c r="G3230" s="649">
        <v>0.902</v>
      </c>
      <c r="H3230" s="649">
        <v>2.01</v>
      </c>
      <c r="I3230" s="649">
        <v>14.523</v>
      </c>
      <c r="J3230" s="649">
        <v>11.846</v>
      </c>
      <c r="K3230" s="649">
        <v>-0.998</v>
      </c>
      <c r="L3230" s="649">
        <v>-1.0</v>
      </c>
      <c r="M3230" s="649">
        <v>-1.0</v>
      </c>
      <c r="N3230" s="649">
        <v>-1.0</v>
      </c>
      <c r="O3230" s="649">
        <v>2.0</v>
      </c>
      <c r="P3230" s="649">
        <v>-1.0</v>
      </c>
      <c r="Q3230" s="649">
        <v>-1.0</v>
      </c>
      <c r="R3230" s="649">
        <v>1.0</v>
      </c>
      <c r="S3230" s="649">
        <v>-1.0</v>
      </c>
      <c r="T3230" s="649">
        <v>12.105</v>
      </c>
      <c r="U3230" s="649">
        <v>12.039</v>
      </c>
      <c r="V3230" s="649">
        <v>11.936</v>
      </c>
    </row>
    <row r="3231">
      <c r="A3231" s="649">
        <v>6280.0</v>
      </c>
      <c r="B3231" s="649">
        <v>0.0</v>
      </c>
      <c r="C3231" s="649">
        <v>8.457</v>
      </c>
      <c r="D3231" s="649">
        <v>3.805</v>
      </c>
      <c r="E3231" s="649">
        <v>22.94</v>
      </c>
      <c r="F3231" s="649">
        <v>16.56</v>
      </c>
      <c r="G3231" s="649">
        <v>1.804</v>
      </c>
      <c r="H3231" s="649">
        <v>1.01</v>
      </c>
      <c r="I3231" s="649">
        <v>28.13</v>
      </c>
      <c r="J3231" s="649">
        <v>45.838</v>
      </c>
      <c r="K3231" s="649">
        <v>-0.998</v>
      </c>
      <c r="L3231" s="649">
        <v>-1.0</v>
      </c>
      <c r="M3231" s="649">
        <v>-1.0</v>
      </c>
      <c r="N3231" s="649">
        <v>-1.0</v>
      </c>
      <c r="O3231" s="649">
        <v>1.0</v>
      </c>
      <c r="P3231" s="649">
        <v>-1.0</v>
      </c>
      <c r="Q3231" s="649">
        <v>-1.0</v>
      </c>
      <c r="R3231" s="649">
        <v>1.0</v>
      </c>
      <c r="S3231" s="649">
        <v>-1.0</v>
      </c>
      <c r="T3231" s="649">
        <v>46.683</v>
      </c>
      <c r="U3231" s="649">
        <v>46.499</v>
      </c>
      <c r="V3231" s="649">
        <v>46.019</v>
      </c>
    </row>
    <row r="3232">
      <c r="A3232" s="649">
        <v>6281.0</v>
      </c>
      <c r="B3232" s="649">
        <v>0.0</v>
      </c>
      <c r="C3232" s="649">
        <v>8.457</v>
      </c>
      <c r="D3232" s="649">
        <v>3.805</v>
      </c>
      <c r="E3232" s="649">
        <v>22.94</v>
      </c>
      <c r="F3232" s="649">
        <v>16.56</v>
      </c>
      <c r="G3232" s="649">
        <v>1.798</v>
      </c>
      <c r="H3232" s="649">
        <v>1.01</v>
      </c>
      <c r="I3232" s="649">
        <v>27.02</v>
      </c>
      <c r="J3232" s="649">
        <v>43.999</v>
      </c>
      <c r="K3232" s="649">
        <v>-0.998</v>
      </c>
      <c r="L3232" s="649">
        <v>-1.0</v>
      </c>
      <c r="M3232" s="649">
        <v>-1.0</v>
      </c>
      <c r="N3232" s="649">
        <v>-1.0</v>
      </c>
      <c r="O3232" s="649">
        <v>1.0</v>
      </c>
      <c r="P3232" s="649">
        <v>-1.0</v>
      </c>
      <c r="Q3232" s="649">
        <v>-1.0</v>
      </c>
      <c r="R3232" s="649">
        <v>1.0</v>
      </c>
      <c r="S3232" s="649">
        <v>-1.0</v>
      </c>
      <c r="T3232" s="649">
        <v>44.862</v>
      </c>
      <c r="U3232" s="649">
        <v>44.64</v>
      </c>
      <c r="V3232" s="649">
        <v>44.181</v>
      </c>
    </row>
    <row r="3233">
      <c r="A3233" s="649">
        <v>6282.0</v>
      </c>
      <c r="B3233" s="649">
        <v>0.0</v>
      </c>
      <c r="C3233" s="649">
        <v>8.456</v>
      </c>
      <c r="D3233" s="649">
        <v>3.805</v>
      </c>
      <c r="E3233" s="649">
        <v>22.94</v>
      </c>
      <c r="F3233" s="649">
        <v>16.56</v>
      </c>
      <c r="G3233" s="649">
        <v>1.809</v>
      </c>
      <c r="H3233" s="649">
        <v>1.01</v>
      </c>
      <c r="I3233" s="649">
        <v>28.105</v>
      </c>
      <c r="J3233" s="649">
        <v>46.246</v>
      </c>
      <c r="K3233" s="649">
        <v>-0.998</v>
      </c>
      <c r="L3233" s="649">
        <v>-1.0</v>
      </c>
      <c r="M3233" s="649">
        <v>-1.0</v>
      </c>
      <c r="N3233" s="649">
        <v>-1.0</v>
      </c>
      <c r="O3233" s="649">
        <v>1.0</v>
      </c>
      <c r="P3233" s="649">
        <v>-1.0</v>
      </c>
      <c r="Q3233" s="649">
        <v>-1.0</v>
      </c>
      <c r="R3233" s="649">
        <v>1.0</v>
      </c>
      <c r="S3233" s="649">
        <v>-1.0</v>
      </c>
      <c r="T3233" s="649">
        <v>47.15</v>
      </c>
      <c r="U3233" s="649">
        <v>46.911</v>
      </c>
      <c r="V3233" s="649">
        <v>46.417</v>
      </c>
    </row>
    <row r="3234">
      <c r="A3234" s="649">
        <v>6283.0</v>
      </c>
      <c r="B3234" s="649">
        <v>0.0</v>
      </c>
      <c r="C3234" s="649">
        <v>8.456</v>
      </c>
      <c r="D3234" s="649">
        <v>3.805</v>
      </c>
      <c r="E3234" s="649">
        <v>22.94</v>
      </c>
      <c r="F3234" s="649">
        <v>16.56</v>
      </c>
      <c r="G3234" s="649">
        <v>1.802</v>
      </c>
      <c r="H3234" s="649">
        <v>1.01</v>
      </c>
      <c r="I3234" s="649">
        <v>29.06</v>
      </c>
      <c r="J3234" s="649">
        <v>50.396</v>
      </c>
      <c r="K3234" s="649">
        <v>-0.998</v>
      </c>
      <c r="L3234" s="649">
        <v>-1.0</v>
      </c>
      <c r="M3234" s="649">
        <v>-1.0</v>
      </c>
      <c r="N3234" s="649">
        <v>-1.0</v>
      </c>
      <c r="O3234" s="649">
        <v>1.0</v>
      </c>
      <c r="P3234" s="649">
        <v>-1.0</v>
      </c>
      <c r="Q3234" s="649">
        <v>-1.0</v>
      </c>
      <c r="R3234" s="649">
        <v>1.0</v>
      </c>
      <c r="S3234" s="649">
        <v>-1.0</v>
      </c>
      <c r="T3234" s="649">
        <v>51.337</v>
      </c>
      <c r="U3234" s="649">
        <v>51.092</v>
      </c>
      <c r="V3234" s="649">
        <v>50.468</v>
      </c>
    </row>
    <row r="3235">
      <c r="A3235" s="649">
        <v>6284.0</v>
      </c>
      <c r="B3235" s="649">
        <v>0.0</v>
      </c>
      <c r="C3235" s="649">
        <v>8.456</v>
      </c>
      <c r="D3235" s="649">
        <v>3.805</v>
      </c>
      <c r="E3235" s="649">
        <v>22.94</v>
      </c>
      <c r="F3235" s="649">
        <v>16.56</v>
      </c>
      <c r="G3235" s="649">
        <v>1.801</v>
      </c>
      <c r="H3235" s="649">
        <v>1.01</v>
      </c>
      <c r="I3235" s="649">
        <v>29.323</v>
      </c>
      <c r="J3235" s="649">
        <v>44.811</v>
      </c>
      <c r="K3235" s="649">
        <v>-0.998</v>
      </c>
      <c r="L3235" s="649">
        <v>-1.0</v>
      </c>
      <c r="M3235" s="649">
        <v>-1.0</v>
      </c>
      <c r="N3235" s="649">
        <v>-1.0</v>
      </c>
      <c r="O3235" s="649">
        <v>1.0</v>
      </c>
      <c r="P3235" s="649">
        <v>-1.0</v>
      </c>
      <c r="Q3235" s="649">
        <v>-1.0</v>
      </c>
      <c r="R3235" s="649">
        <v>1.0</v>
      </c>
      <c r="S3235" s="649">
        <v>-1.0</v>
      </c>
      <c r="T3235" s="649">
        <v>45.695</v>
      </c>
      <c r="U3235" s="649">
        <v>45.475</v>
      </c>
      <c r="V3235" s="649">
        <v>45.089</v>
      </c>
    </row>
    <row r="3236">
      <c r="A3236" s="649">
        <v>6285.0</v>
      </c>
      <c r="B3236" s="649">
        <v>0.0</v>
      </c>
      <c r="C3236" s="649">
        <v>8.455</v>
      </c>
      <c r="D3236" s="649">
        <v>3.805</v>
      </c>
      <c r="E3236" s="649">
        <v>22.94</v>
      </c>
      <c r="F3236" s="649">
        <v>16.56</v>
      </c>
      <c r="G3236" s="649">
        <v>1.796</v>
      </c>
      <c r="H3236" s="649">
        <v>1.01</v>
      </c>
      <c r="I3236" s="649">
        <v>27.187</v>
      </c>
      <c r="J3236" s="649">
        <v>45.313</v>
      </c>
      <c r="K3236" s="649">
        <v>-0.998</v>
      </c>
      <c r="L3236" s="649">
        <v>-1.0</v>
      </c>
      <c r="M3236" s="649">
        <v>-1.0</v>
      </c>
      <c r="N3236" s="649">
        <v>-1.0</v>
      </c>
      <c r="O3236" s="649">
        <v>1.0</v>
      </c>
      <c r="P3236" s="649">
        <v>-1.0</v>
      </c>
      <c r="Q3236" s="649">
        <v>-1.0</v>
      </c>
      <c r="R3236" s="649">
        <v>1.0</v>
      </c>
      <c r="S3236" s="649">
        <v>-1.0</v>
      </c>
      <c r="T3236" s="649">
        <v>46.138</v>
      </c>
      <c r="U3236" s="649">
        <v>45.949</v>
      </c>
      <c r="V3236" s="649">
        <v>45.451</v>
      </c>
    </row>
    <row r="3237">
      <c r="A3237" s="649">
        <v>6286.0</v>
      </c>
      <c r="B3237" s="649">
        <v>0.0</v>
      </c>
      <c r="C3237" s="649">
        <v>8.457</v>
      </c>
      <c r="D3237" s="649">
        <v>3.805</v>
      </c>
      <c r="E3237" s="649">
        <v>22.94</v>
      </c>
      <c r="F3237" s="649">
        <v>16.56</v>
      </c>
      <c r="G3237" s="649">
        <v>1.836</v>
      </c>
      <c r="H3237" s="649">
        <v>1.01</v>
      </c>
      <c r="I3237" s="649">
        <v>27.331</v>
      </c>
      <c r="J3237" s="649">
        <v>39.147</v>
      </c>
      <c r="K3237" s="649">
        <v>-0.998</v>
      </c>
      <c r="L3237" s="649">
        <v>-1.0</v>
      </c>
      <c r="M3237" s="649">
        <v>-1.0</v>
      </c>
      <c r="N3237" s="649">
        <v>-1.0</v>
      </c>
      <c r="O3237" s="649">
        <v>1.0</v>
      </c>
      <c r="P3237" s="649">
        <v>-1.0</v>
      </c>
      <c r="Q3237" s="649">
        <v>-1.0</v>
      </c>
      <c r="R3237" s="649">
        <v>1.0</v>
      </c>
      <c r="S3237" s="649">
        <v>-1.0</v>
      </c>
      <c r="T3237" s="649">
        <v>39.983</v>
      </c>
      <c r="U3237" s="649">
        <v>39.765</v>
      </c>
      <c r="V3237" s="649">
        <v>39.561</v>
      </c>
    </row>
    <row r="3238">
      <c r="A3238" s="649">
        <v>6287.0</v>
      </c>
      <c r="B3238" s="649">
        <v>0.0</v>
      </c>
      <c r="C3238" s="649">
        <v>8.457</v>
      </c>
      <c r="D3238" s="649">
        <v>3.805</v>
      </c>
      <c r="E3238" s="649">
        <v>22.94</v>
      </c>
      <c r="F3238" s="649">
        <v>16.56</v>
      </c>
      <c r="G3238" s="649">
        <v>1.803</v>
      </c>
      <c r="H3238" s="649">
        <v>1.01</v>
      </c>
      <c r="I3238" s="649">
        <v>28.291</v>
      </c>
      <c r="J3238" s="649">
        <v>47.728</v>
      </c>
      <c r="K3238" s="649">
        <v>-0.998</v>
      </c>
      <c r="L3238" s="649">
        <v>-1.0</v>
      </c>
      <c r="M3238" s="649">
        <v>-1.0</v>
      </c>
      <c r="N3238" s="649">
        <v>-1.0</v>
      </c>
      <c r="O3238" s="649">
        <v>1.0</v>
      </c>
      <c r="P3238" s="649">
        <v>-1.0</v>
      </c>
      <c r="Q3238" s="649">
        <v>-1.0</v>
      </c>
      <c r="R3238" s="649">
        <v>1.0</v>
      </c>
      <c r="S3238" s="649">
        <v>-1.0</v>
      </c>
      <c r="T3238" s="649">
        <v>48.653</v>
      </c>
      <c r="U3238" s="649">
        <v>48.387</v>
      </c>
      <c r="V3238" s="649">
        <v>47.849</v>
      </c>
    </row>
    <row r="3239">
      <c r="A3239" s="649">
        <v>6288.0</v>
      </c>
      <c r="B3239" s="649">
        <v>0.0</v>
      </c>
      <c r="C3239" s="649">
        <v>8.456</v>
      </c>
      <c r="D3239" s="649">
        <v>3.805</v>
      </c>
      <c r="E3239" s="649">
        <v>22.94</v>
      </c>
      <c r="F3239" s="649">
        <v>16.56</v>
      </c>
      <c r="G3239" s="649">
        <v>1.205</v>
      </c>
      <c r="H3239" s="649">
        <v>1.01</v>
      </c>
      <c r="I3239" s="649">
        <v>19.613</v>
      </c>
      <c r="J3239" s="649">
        <v>22.846</v>
      </c>
      <c r="K3239" s="649">
        <v>-0.998</v>
      </c>
      <c r="L3239" s="649">
        <v>-1.0</v>
      </c>
      <c r="M3239" s="649">
        <v>-1.0</v>
      </c>
      <c r="N3239" s="649">
        <v>-1.0</v>
      </c>
      <c r="O3239" s="649">
        <v>1.0</v>
      </c>
      <c r="P3239" s="649">
        <v>-1.0</v>
      </c>
      <c r="Q3239" s="649">
        <v>-1.0</v>
      </c>
      <c r="R3239" s="649">
        <v>1.0</v>
      </c>
      <c r="S3239" s="649">
        <v>-1.0</v>
      </c>
      <c r="T3239" s="649">
        <v>23.308</v>
      </c>
      <c r="U3239" s="649">
        <v>23.177</v>
      </c>
      <c r="V3239" s="649">
        <v>22.888</v>
      </c>
    </row>
    <row r="3240">
      <c r="A3240" s="649">
        <v>6289.0</v>
      </c>
      <c r="B3240" s="649">
        <v>0.0</v>
      </c>
      <c r="C3240" s="649">
        <v>8.456</v>
      </c>
      <c r="D3240" s="649">
        <v>3.805</v>
      </c>
      <c r="E3240" s="649">
        <v>22.94</v>
      </c>
      <c r="F3240" s="649">
        <v>16.56</v>
      </c>
      <c r="G3240" s="649">
        <v>1.805</v>
      </c>
      <c r="H3240" s="649">
        <v>1.01</v>
      </c>
      <c r="I3240" s="649">
        <v>9.905</v>
      </c>
      <c r="J3240" s="649">
        <v>17.323</v>
      </c>
      <c r="K3240" s="649">
        <v>-0.998</v>
      </c>
      <c r="L3240" s="649">
        <v>-1.0</v>
      </c>
      <c r="M3240" s="649">
        <v>-1.0</v>
      </c>
      <c r="N3240" s="649">
        <v>-1.0</v>
      </c>
      <c r="O3240" s="649">
        <v>1.0</v>
      </c>
      <c r="P3240" s="649">
        <v>-1.0</v>
      </c>
      <c r="Q3240" s="649">
        <v>-1.0</v>
      </c>
      <c r="R3240" s="649">
        <v>1.0</v>
      </c>
      <c r="S3240" s="649">
        <v>-1.0</v>
      </c>
      <c r="T3240" s="649">
        <v>17.717</v>
      </c>
      <c r="U3240" s="649">
        <v>17.609</v>
      </c>
      <c r="V3240" s="649">
        <v>17.383</v>
      </c>
    </row>
    <row r="3241">
      <c r="A3241" s="649">
        <v>6290.0</v>
      </c>
      <c r="B3241" s="649">
        <v>0.0</v>
      </c>
      <c r="C3241" s="649">
        <v>8.455</v>
      </c>
      <c r="D3241" s="649">
        <v>3.805</v>
      </c>
      <c r="E3241" s="649">
        <v>22.94</v>
      </c>
      <c r="F3241" s="649">
        <v>16.56</v>
      </c>
      <c r="G3241" s="649">
        <v>0.906</v>
      </c>
      <c r="H3241" s="649">
        <v>1.01</v>
      </c>
      <c r="I3241" s="649">
        <v>28.331</v>
      </c>
      <c r="J3241" s="649">
        <v>23.022</v>
      </c>
      <c r="K3241" s="649">
        <v>-0.998</v>
      </c>
      <c r="L3241" s="649">
        <v>-1.0</v>
      </c>
      <c r="M3241" s="649">
        <v>-1.0</v>
      </c>
      <c r="N3241" s="649">
        <v>-1.0</v>
      </c>
      <c r="O3241" s="649">
        <v>3.0</v>
      </c>
      <c r="P3241" s="649">
        <v>-1.0</v>
      </c>
      <c r="Q3241" s="649">
        <v>-1.0</v>
      </c>
      <c r="R3241" s="649">
        <v>1.0</v>
      </c>
      <c r="S3241" s="649">
        <v>-1.0</v>
      </c>
      <c r="T3241" s="649">
        <v>23.474</v>
      </c>
      <c r="U3241" s="649">
        <v>23.347</v>
      </c>
      <c r="V3241" s="649">
        <v>23.118</v>
      </c>
    </row>
    <row r="3242">
      <c r="A3242" s="649">
        <v>6291.0</v>
      </c>
      <c r="B3242" s="649">
        <v>0.0</v>
      </c>
      <c r="C3242" s="649">
        <v>8.456</v>
      </c>
      <c r="D3242" s="649">
        <v>3.805</v>
      </c>
      <c r="E3242" s="649">
        <v>22.94</v>
      </c>
      <c r="F3242" s="649">
        <v>16.56</v>
      </c>
      <c r="G3242" s="649">
        <v>1.803</v>
      </c>
      <c r="H3242" s="649">
        <v>26.98</v>
      </c>
      <c r="I3242" s="649">
        <v>19.273</v>
      </c>
      <c r="J3242" s="649">
        <v>32.828</v>
      </c>
      <c r="K3242" s="649">
        <v>-0.998</v>
      </c>
      <c r="L3242" s="649">
        <v>-1.0</v>
      </c>
      <c r="M3242" s="649">
        <v>-1.0</v>
      </c>
      <c r="N3242" s="649">
        <v>-1.0</v>
      </c>
      <c r="O3242" s="649">
        <v>1.0</v>
      </c>
      <c r="P3242" s="649">
        <v>-1.0</v>
      </c>
      <c r="Q3242" s="649">
        <v>-1.0</v>
      </c>
      <c r="R3242" s="649">
        <v>1.0</v>
      </c>
      <c r="S3242" s="649">
        <v>-1.0</v>
      </c>
      <c r="T3242" s="649">
        <v>33.498</v>
      </c>
      <c r="U3242" s="649">
        <v>33.319</v>
      </c>
      <c r="V3242" s="649">
        <v>32.933</v>
      </c>
    </row>
    <row r="3243">
      <c r="A3243" s="649">
        <v>6292.0</v>
      </c>
      <c r="B3243" s="649">
        <v>0.0</v>
      </c>
      <c r="C3243" s="649">
        <v>8.456</v>
      </c>
      <c r="D3243" s="649">
        <v>3.805</v>
      </c>
      <c r="E3243" s="649">
        <v>22.94</v>
      </c>
      <c r="F3243" s="649">
        <v>16.56</v>
      </c>
      <c r="G3243" s="649">
        <v>2.092</v>
      </c>
      <c r="H3243" s="649">
        <v>26.98</v>
      </c>
      <c r="I3243" s="649">
        <v>19.053</v>
      </c>
      <c r="J3243" s="649">
        <v>36.461</v>
      </c>
      <c r="K3243" s="649">
        <v>-0.998</v>
      </c>
      <c r="L3243" s="649">
        <v>-1.0</v>
      </c>
      <c r="M3243" s="649">
        <v>-1.0</v>
      </c>
      <c r="N3243" s="649">
        <v>-1.0</v>
      </c>
      <c r="O3243" s="649">
        <v>1.0</v>
      </c>
      <c r="P3243" s="649">
        <v>-1.0</v>
      </c>
      <c r="Q3243" s="649">
        <v>-1.0</v>
      </c>
      <c r="R3243" s="649">
        <v>1.0</v>
      </c>
      <c r="S3243" s="649">
        <v>-1.0</v>
      </c>
      <c r="T3243" s="649">
        <v>37.197</v>
      </c>
      <c r="U3243" s="649">
        <v>37.023</v>
      </c>
      <c r="V3243" s="649">
        <v>36.646</v>
      </c>
    </row>
    <row r="3244">
      <c r="A3244" s="649">
        <v>6293.0</v>
      </c>
      <c r="B3244" s="649">
        <v>0.0</v>
      </c>
      <c r="C3244" s="649">
        <v>8.455</v>
      </c>
      <c r="D3244" s="649">
        <v>3.805</v>
      </c>
      <c r="E3244" s="649">
        <v>22.94</v>
      </c>
      <c r="F3244" s="649">
        <v>16.56</v>
      </c>
      <c r="G3244" s="649">
        <v>1.809</v>
      </c>
      <c r="H3244" s="649">
        <v>26.98</v>
      </c>
      <c r="I3244" s="649">
        <v>18.888</v>
      </c>
      <c r="J3244" s="649">
        <v>31.595</v>
      </c>
      <c r="K3244" s="649">
        <v>-0.998</v>
      </c>
      <c r="L3244" s="649">
        <v>-1.0</v>
      </c>
      <c r="M3244" s="649">
        <v>-1.0</v>
      </c>
      <c r="N3244" s="649">
        <v>-1.0</v>
      </c>
      <c r="O3244" s="649">
        <v>1.0</v>
      </c>
      <c r="P3244" s="649">
        <v>-1.0</v>
      </c>
      <c r="Q3244" s="649">
        <v>-1.0</v>
      </c>
      <c r="R3244" s="649">
        <v>1.0</v>
      </c>
      <c r="S3244" s="649">
        <v>-1.0</v>
      </c>
      <c r="T3244" s="649">
        <v>32.234</v>
      </c>
      <c r="U3244" s="649">
        <v>32.077</v>
      </c>
      <c r="V3244" s="649">
        <v>31.737</v>
      </c>
    </row>
    <row r="3245">
      <c r="A3245" s="649">
        <v>6294.0</v>
      </c>
      <c r="B3245" s="649">
        <v>0.0</v>
      </c>
      <c r="C3245" s="649">
        <v>8.457</v>
      </c>
      <c r="D3245" s="649">
        <v>3.805</v>
      </c>
      <c r="E3245" s="649">
        <v>22.94</v>
      </c>
      <c r="F3245" s="649">
        <v>16.56</v>
      </c>
      <c r="G3245" s="649">
        <v>0.681</v>
      </c>
      <c r="H3245" s="649">
        <v>2.01</v>
      </c>
      <c r="I3245" s="649">
        <v>16.871</v>
      </c>
      <c r="J3245" s="649">
        <v>3.489</v>
      </c>
      <c r="K3245" s="649">
        <v>-0.998</v>
      </c>
      <c r="L3245" s="649">
        <v>-1.0</v>
      </c>
      <c r="M3245" s="649">
        <v>-1.0</v>
      </c>
      <c r="N3245" s="649">
        <v>-1.0</v>
      </c>
      <c r="O3245" s="649">
        <v>1.0</v>
      </c>
      <c r="P3245" s="649">
        <v>-1.0</v>
      </c>
      <c r="Q3245" s="649">
        <v>-1.0</v>
      </c>
      <c r="R3245" s="649">
        <v>1.0</v>
      </c>
      <c r="S3245" s="649">
        <v>-1.0</v>
      </c>
      <c r="T3245" s="649">
        <v>3.679</v>
      </c>
      <c r="U3245" s="649">
        <v>3.654</v>
      </c>
      <c r="V3245" s="649">
        <v>3.975</v>
      </c>
    </row>
    <row r="3246">
      <c r="A3246" s="649">
        <v>6295.0</v>
      </c>
      <c r="B3246" s="649">
        <v>0.0</v>
      </c>
      <c r="C3246" s="649">
        <v>8.456</v>
      </c>
      <c r="D3246" s="649">
        <v>3.805</v>
      </c>
      <c r="E3246" s="649">
        <v>22.94</v>
      </c>
      <c r="F3246" s="649">
        <v>16.56</v>
      </c>
      <c r="G3246" s="649">
        <v>2.059</v>
      </c>
      <c r="H3246" s="649">
        <v>2.01</v>
      </c>
      <c r="I3246" s="649">
        <v>19.109</v>
      </c>
      <c r="J3246" s="649">
        <v>35.284</v>
      </c>
      <c r="K3246" s="649">
        <v>-0.998</v>
      </c>
      <c r="L3246" s="649">
        <v>-1.0</v>
      </c>
      <c r="M3246" s="649">
        <v>-1.0</v>
      </c>
      <c r="N3246" s="649">
        <v>-1.0</v>
      </c>
      <c r="O3246" s="649">
        <v>1.0</v>
      </c>
      <c r="P3246" s="649">
        <v>-1.0</v>
      </c>
      <c r="Q3246" s="649">
        <v>-1.0</v>
      </c>
      <c r="R3246" s="649">
        <v>1.0</v>
      </c>
      <c r="S3246" s="649">
        <v>-1.0</v>
      </c>
      <c r="T3246" s="649">
        <v>36.025</v>
      </c>
      <c r="U3246" s="649">
        <v>35.813</v>
      </c>
      <c r="V3246" s="649">
        <v>35.507</v>
      </c>
    </row>
    <row r="3247">
      <c r="A3247" s="649">
        <v>6296.0</v>
      </c>
      <c r="B3247" s="649">
        <v>0.0</v>
      </c>
      <c r="C3247" s="649">
        <v>8.455</v>
      </c>
      <c r="D3247" s="649">
        <v>3.805</v>
      </c>
      <c r="E3247" s="649">
        <v>22.94</v>
      </c>
      <c r="F3247" s="649">
        <v>16.56</v>
      </c>
      <c r="G3247" s="649">
        <v>2.271</v>
      </c>
      <c r="H3247" s="649">
        <v>2.01</v>
      </c>
      <c r="I3247" s="649">
        <v>18.76</v>
      </c>
      <c r="J3247" s="649">
        <v>37.053</v>
      </c>
      <c r="K3247" s="649">
        <v>-0.998</v>
      </c>
      <c r="L3247" s="649">
        <v>-1.0</v>
      </c>
      <c r="M3247" s="649">
        <v>-1.0</v>
      </c>
      <c r="N3247" s="649">
        <v>-1.0</v>
      </c>
      <c r="O3247" s="649">
        <v>1.0</v>
      </c>
      <c r="P3247" s="649">
        <v>-1.0</v>
      </c>
      <c r="Q3247" s="649">
        <v>-1.0</v>
      </c>
      <c r="R3247" s="649">
        <v>1.0</v>
      </c>
      <c r="S3247" s="649">
        <v>-1.0</v>
      </c>
      <c r="T3247" s="649">
        <v>37.539</v>
      </c>
      <c r="U3247" s="649">
        <v>37.405</v>
      </c>
      <c r="V3247" s="649">
        <v>37.362</v>
      </c>
    </row>
    <row r="3248">
      <c r="A3248" s="649">
        <v>6297.0</v>
      </c>
      <c r="B3248" s="649">
        <v>0.0</v>
      </c>
      <c r="C3248" s="649">
        <v>8.456</v>
      </c>
      <c r="D3248" s="649">
        <v>3.805</v>
      </c>
      <c r="E3248" s="649">
        <v>22.94</v>
      </c>
      <c r="F3248" s="649">
        <v>16.56</v>
      </c>
      <c r="G3248" s="649">
        <v>1.913</v>
      </c>
      <c r="H3248" s="649">
        <v>2.01</v>
      </c>
      <c r="I3248" s="649">
        <v>19.243</v>
      </c>
      <c r="J3248" s="649">
        <v>35.309</v>
      </c>
      <c r="K3248" s="649">
        <v>-0.998</v>
      </c>
      <c r="L3248" s="649">
        <v>-1.0</v>
      </c>
      <c r="M3248" s="649">
        <v>-1.0</v>
      </c>
      <c r="N3248" s="649">
        <v>-1.0</v>
      </c>
      <c r="O3248" s="649">
        <v>1.0</v>
      </c>
      <c r="P3248" s="649">
        <v>-1.0</v>
      </c>
      <c r="Q3248" s="649">
        <v>-1.0</v>
      </c>
      <c r="R3248" s="649">
        <v>1.0</v>
      </c>
      <c r="S3248" s="649">
        <v>-1.0</v>
      </c>
      <c r="T3248" s="649">
        <v>35.84</v>
      </c>
      <c r="U3248" s="649">
        <v>35.707</v>
      </c>
      <c r="V3248" s="649">
        <v>35.393</v>
      </c>
    </row>
    <row r="3249">
      <c r="A3249" s="649">
        <v>6298.0</v>
      </c>
      <c r="B3249" s="649">
        <v>0.0</v>
      </c>
      <c r="C3249" s="649">
        <v>8.456</v>
      </c>
      <c r="D3249" s="649">
        <v>3.805</v>
      </c>
      <c r="E3249" s="649">
        <v>22.94</v>
      </c>
      <c r="F3249" s="649">
        <v>16.56</v>
      </c>
      <c r="G3249" s="649">
        <v>2.035</v>
      </c>
      <c r="H3249" s="649">
        <v>2.01</v>
      </c>
      <c r="I3249" s="649">
        <v>19.111</v>
      </c>
      <c r="J3249" s="649">
        <v>37.271</v>
      </c>
      <c r="K3249" s="649">
        <v>-0.998</v>
      </c>
      <c r="L3249" s="649">
        <v>-1.0</v>
      </c>
      <c r="M3249" s="649">
        <v>-1.0</v>
      </c>
      <c r="N3249" s="649">
        <v>-1.0</v>
      </c>
      <c r="O3249" s="649">
        <v>1.0</v>
      </c>
      <c r="P3249" s="649">
        <v>-1.0</v>
      </c>
      <c r="Q3249" s="649">
        <v>-1.0</v>
      </c>
      <c r="R3249" s="649">
        <v>1.0</v>
      </c>
      <c r="S3249" s="649">
        <v>-1.0</v>
      </c>
      <c r="T3249" s="649">
        <v>38.075</v>
      </c>
      <c r="U3249" s="649">
        <v>37.862</v>
      </c>
      <c r="V3249" s="649">
        <v>37.361</v>
      </c>
    </row>
    <row r="3250">
      <c r="A3250" s="649">
        <v>6299.0</v>
      </c>
      <c r="B3250" s="649">
        <v>0.0</v>
      </c>
      <c r="C3250" s="649">
        <v>8.456</v>
      </c>
      <c r="D3250" s="649">
        <v>3.805</v>
      </c>
      <c r="E3250" s="649">
        <v>22.94</v>
      </c>
      <c r="F3250" s="649">
        <v>16.56</v>
      </c>
      <c r="G3250" s="649">
        <v>2.316</v>
      </c>
      <c r="H3250" s="649">
        <v>2.01</v>
      </c>
      <c r="I3250" s="649">
        <v>18.543</v>
      </c>
      <c r="J3250" s="649">
        <v>36.681</v>
      </c>
      <c r="K3250" s="649">
        <v>-0.998</v>
      </c>
      <c r="L3250" s="649">
        <v>-1.0</v>
      </c>
      <c r="M3250" s="649">
        <v>-1.0</v>
      </c>
      <c r="N3250" s="649">
        <v>-1.0</v>
      </c>
      <c r="O3250" s="649">
        <v>1.0</v>
      </c>
      <c r="P3250" s="649">
        <v>-1.0</v>
      </c>
      <c r="Q3250" s="649">
        <v>-1.0</v>
      </c>
      <c r="R3250" s="649">
        <v>1.0</v>
      </c>
      <c r="S3250" s="649">
        <v>-1.0</v>
      </c>
      <c r="T3250" s="649">
        <v>37.466</v>
      </c>
      <c r="U3250" s="649">
        <v>37.263</v>
      </c>
      <c r="V3250" s="649">
        <v>37.034</v>
      </c>
    </row>
    <row r="3251">
      <c r="A3251" s="649">
        <v>6300.0</v>
      </c>
      <c r="B3251" s="649">
        <v>0.0</v>
      </c>
      <c r="C3251" s="649">
        <v>8.456</v>
      </c>
      <c r="D3251" s="649">
        <v>3.805</v>
      </c>
      <c r="E3251" s="649">
        <v>22.94</v>
      </c>
      <c r="F3251" s="649">
        <v>16.56</v>
      </c>
      <c r="G3251" s="649">
        <v>1.867</v>
      </c>
      <c r="H3251" s="649">
        <v>2.01</v>
      </c>
      <c r="I3251" s="649">
        <v>18.883</v>
      </c>
      <c r="J3251" s="649">
        <v>33.826</v>
      </c>
      <c r="K3251" s="649">
        <v>-0.998</v>
      </c>
      <c r="L3251" s="649">
        <v>-1.0</v>
      </c>
      <c r="M3251" s="649">
        <v>-1.0</v>
      </c>
      <c r="N3251" s="649">
        <v>-1.0</v>
      </c>
      <c r="O3251" s="649">
        <v>1.0</v>
      </c>
      <c r="P3251" s="649">
        <v>-1.0</v>
      </c>
      <c r="Q3251" s="649">
        <v>-1.0</v>
      </c>
      <c r="R3251" s="649">
        <v>1.0</v>
      </c>
      <c r="S3251" s="649">
        <v>-1.0</v>
      </c>
      <c r="T3251" s="649">
        <v>34.589</v>
      </c>
      <c r="U3251" s="649">
        <v>34.384</v>
      </c>
      <c r="V3251" s="649">
        <v>33.904</v>
      </c>
    </row>
    <row r="3252">
      <c r="A3252" s="649">
        <v>6301.0</v>
      </c>
      <c r="B3252" s="649">
        <v>0.0</v>
      </c>
      <c r="C3252" s="649">
        <v>8.456</v>
      </c>
      <c r="D3252" s="649">
        <v>3.805</v>
      </c>
      <c r="E3252" s="649">
        <v>22.94</v>
      </c>
      <c r="F3252" s="649">
        <v>16.56</v>
      </c>
      <c r="G3252" s="649">
        <v>1.863</v>
      </c>
      <c r="H3252" s="649">
        <v>2.01</v>
      </c>
      <c r="I3252" s="649">
        <v>18.661</v>
      </c>
      <c r="J3252" s="649">
        <v>32.606</v>
      </c>
      <c r="K3252" s="649">
        <v>-0.998</v>
      </c>
      <c r="L3252" s="649">
        <v>-1.0</v>
      </c>
      <c r="M3252" s="649">
        <v>-1.0</v>
      </c>
      <c r="N3252" s="649">
        <v>-1.0</v>
      </c>
      <c r="O3252" s="649">
        <v>1.0</v>
      </c>
      <c r="P3252" s="649">
        <v>-1.0</v>
      </c>
      <c r="Q3252" s="649">
        <v>-1.0</v>
      </c>
      <c r="R3252" s="649">
        <v>1.0</v>
      </c>
      <c r="S3252" s="649">
        <v>-1.0</v>
      </c>
      <c r="T3252" s="649">
        <v>33.257</v>
      </c>
      <c r="U3252" s="649">
        <v>33.059</v>
      </c>
      <c r="V3252" s="649">
        <v>32.728</v>
      </c>
    </row>
    <row r="3253">
      <c r="A3253" s="649">
        <v>6302.0</v>
      </c>
      <c r="B3253" s="649">
        <v>0.0</v>
      </c>
      <c r="C3253" s="649">
        <v>8.456</v>
      </c>
      <c r="D3253" s="649">
        <v>3.805</v>
      </c>
      <c r="E3253" s="649">
        <v>22.94</v>
      </c>
      <c r="F3253" s="649">
        <v>16.56</v>
      </c>
      <c r="G3253" s="649">
        <v>0.551</v>
      </c>
      <c r="H3253" s="649">
        <v>2.01</v>
      </c>
      <c r="I3253" s="649">
        <v>19.281</v>
      </c>
      <c r="J3253" s="649">
        <v>1.152</v>
      </c>
      <c r="K3253" s="649">
        <v>-0.998</v>
      </c>
      <c r="L3253" s="649">
        <v>-1.0</v>
      </c>
      <c r="M3253" s="649">
        <v>-1.0</v>
      </c>
      <c r="N3253" s="649">
        <v>-1.0</v>
      </c>
      <c r="O3253" s="649">
        <v>1.0</v>
      </c>
      <c r="P3253" s="649">
        <v>-1.0</v>
      </c>
      <c r="Q3253" s="649">
        <v>-1.0</v>
      </c>
      <c r="R3253" s="649">
        <v>1.0</v>
      </c>
      <c r="S3253" s="649">
        <v>-1.0</v>
      </c>
      <c r="T3253" s="649">
        <v>1.288</v>
      </c>
      <c r="U3253" s="649">
        <v>1.282</v>
      </c>
      <c r="V3253" s="649">
        <v>1.643</v>
      </c>
    </row>
    <row r="3254">
      <c r="A3254" s="649">
        <v>6303.0</v>
      </c>
      <c r="B3254" s="649">
        <v>0.0</v>
      </c>
      <c r="C3254" s="649">
        <v>8.456</v>
      </c>
      <c r="D3254" s="649">
        <v>3.805</v>
      </c>
      <c r="E3254" s="649">
        <v>22.94</v>
      </c>
      <c r="F3254" s="649">
        <v>16.56</v>
      </c>
      <c r="G3254" s="649">
        <v>1.892</v>
      </c>
      <c r="H3254" s="649">
        <v>2.01</v>
      </c>
      <c r="I3254" s="649">
        <v>19.485</v>
      </c>
      <c r="J3254" s="649">
        <v>36.208</v>
      </c>
      <c r="K3254" s="649">
        <v>-0.998</v>
      </c>
      <c r="L3254" s="649">
        <v>-1.0</v>
      </c>
      <c r="M3254" s="649">
        <v>-1.0</v>
      </c>
      <c r="N3254" s="649">
        <v>-1.0</v>
      </c>
      <c r="O3254" s="649">
        <v>1.0</v>
      </c>
      <c r="P3254" s="649">
        <v>-1.0</v>
      </c>
      <c r="Q3254" s="649">
        <v>-1.0</v>
      </c>
      <c r="R3254" s="649">
        <v>1.0</v>
      </c>
      <c r="S3254" s="649">
        <v>-1.0</v>
      </c>
      <c r="T3254" s="649">
        <v>36.87</v>
      </c>
      <c r="U3254" s="649">
        <v>36.702</v>
      </c>
      <c r="V3254" s="649">
        <v>36.244</v>
      </c>
    </row>
    <row r="3255">
      <c r="A3255" s="649">
        <v>6304.0</v>
      </c>
      <c r="B3255" s="649">
        <v>0.0</v>
      </c>
      <c r="C3255" s="649">
        <v>8.456</v>
      </c>
      <c r="D3255" s="649">
        <v>3.805</v>
      </c>
      <c r="E3255" s="649">
        <v>22.94</v>
      </c>
      <c r="F3255" s="649">
        <v>16.56</v>
      </c>
      <c r="G3255" s="649">
        <v>1.705</v>
      </c>
      <c r="H3255" s="649">
        <v>2.01</v>
      </c>
      <c r="I3255" s="649">
        <v>19.302</v>
      </c>
      <c r="J3255" s="649">
        <v>31.95</v>
      </c>
      <c r="K3255" s="649">
        <v>-0.998</v>
      </c>
      <c r="L3255" s="649">
        <v>-1.0</v>
      </c>
      <c r="M3255" s="649">
        <v>-1.0</v>
      </c>
      <c r="N3255" s="649">
        <v>-1.0</v>
      </c>
      <c r="O3255" s="649">
        <v>1.0</v>
      </c>
      <c r="P3255" s="649">
        <v>-1.0</v>
      </c>
      <c r="Q3255" s="649">
        <v>-1.0</v>
      </c>
      <c r="R3255" s="649">
        <v>1.0</v>
      </c>
      <c r="S3255" s="649">
        <v>-1.0</v>
      </c>
      <c r="T3255" s="649">
        <v>32.581</v>
      </c>
      <c r="U3255" s="649">
        <v>32.409</v>
      </c>
      <c r="V3255" s="649">
        <v>32.003</v>
      </c>
    </row>
    <row r="3256">
      <c r="A3256" s="649">
        <v>6305.0</v>
      </c>
      <c r="B3256" s="649">
        <v>0.0</v>
      </c>
      <c r="C3256" s="649">
        <v>8.456</v>
      </c>
      <c r="D3256" s="649">
        <v>3.805</v>
      </c>
      <c r="E3256" s="649">
        <v>22.94</v>
      </c>
      <c r="F3256" s="649">
        <v>16.56</v>
      </c>
      <c r="G3256" s="649">
        <v>1.827</v>
      </c>
      <c r="H3256" s="649">
        <v>2.01</v>
      </c>
      <c r="I3256" s="649">
        <v>19.393</v>
      </c>
      <c r="J3256" s="649">
        <v>34.264</v>
      </c>
      <c r="K3256" s="649">
        <v>-0.998</v>
      </c>
      <c r="L3256" s="649">
        <v>-1.0</v>
      </c>
      <c r="M3256" s="649">
        <v>-1.0</v>
      </c>
      <c r="N3256" s="649">
        <v>-1.0</v>
      </c>
      <c r="O3256" s="649">
        <v>1.0</v>
      </c>
      <c r="P3256" s="649">
        <v>-1.0</v>
      </c>
      <c r="Q3256" s="649">
        <v>-1.0</v>
      </c>
      <c r="R3256" s="649">
        <v>1.0</v>
      </c>
      <c r="S3256" s="649">
        <v>-1.0</v>
      </c>
      <c r="T3256" s="649">
        <v>34.933</v>
      </c>
      <c r="U3256" s="649">
        <v>34.723</v>
      </c>
      <c r="V3256" s="649">
        <v>34.327</v>
      </c>
    </row>
    <row r="3257">
      <c r="A3257" s="649">
        <v>6306.0</v>
      </c>
      <c r="B3257" s="649">
        <v>0.0</v>
      </c>
      <c r="C3257" s="649">
        <v>8.456</v>
      </c>
      <c r="D3257" s="649">
        <v>3.805</v>
      </c>
      <c r="E3257" s="649">
        <v>22.94</v>
      </c>
      <c r="F3257" s="649">
        <v>16.56</v>
      </c>
      <c r="G3257" s="649">
        <v>1.938</v>
      </c>
      <c r="H3257" s="649">
        <v>2.01</v>
      </c>
      <c r="I3257" s="649">
        <v>19.266</v>
      </c>
      <c r="J3257" s="649">
        <v>35.014</v>
      </c>
      <c r="K3257" s="649">
        <v>-0.998</v>
      </c>
      <c r="L3257" s="649">
        <v>-1.0</v>
      </c>
      <c r="M3257" s="649">
        <v>-1.0</v>
      </c>
      <c r="N3257" s="649">
        <v>-1.0</v>
      </c>
      <c r="O3257" s="649">
        <v>1.0</v>
      </c>
      <c r="P3257" s="649">
        <v>-1.0</v>
      </c>
      <c r="Q3257" s="649">
        <v>-1.0</v>
      </c>
      <c r="R3257" s="649">
        <v>1.0</v>
      </c>
      <c r="S3257" s="649">
        <v>-1.0</v>
      </c>
      <c r="T3257" s="649">
        <v>35.588</v>
      </c>
      <c r="U3257" s="649">
        <v>35.454</v>
      </c>
      <c r="V3257" s="649">
        <v>35.14</v>
      </c>
    </row>
    <row r="3258">
      <c r="A3258" s="649">
        <v>6307.0</v>
      </c>
      <c r="B3258" s="649">
        <v>0.0</v>
      </c>
      <c r="C3258" s="649">
        <v>8.456</v>
      </c>
      <c r="D3258" s="649">
        <v>3.805</v>
      </c>
      <c r="E3258" s="649">
        <v>22.94</v>
      </c>
      <c r="F3258" s="649">
        <v>16.56</v>
      </c>
      <c r="G3258" s="649">
        <v>1.893</v>
      </c>
      <c r="H3258" s="649">
        <v>2.01</v>
      </c>
      <c r="I3258" s="649">
        <v>19.298</v>
      </c>
      <c r="J3258" s="649">
        <v>34.889</v>
      </c>
      <c r="K3258" s="649">
        <v>-0.998</v>
      </c>
      <c r="L3258" s="649">
        <v>-1.0</v>
      </c>
      <c r="M3258" s="649">
        <v>-1.0</v>
      </c>
      <c r="N3258" s="649">
        <v>-1.0</v>
      </c>
      <c r="O3258" s="649">
        <v>1.0</v>
      </c>
      <c r="P3258" s="649">
        <v>-1.0</v>
      </c>
      <c r="Q3258" s="649">
        <v>-1.0</v>
      </c>
      <c r="R3258" s="649">
        <v>1.0</v>
      </c>
      <c r="S3258" s="649">
        <v>-1.0</v>
      </c>
      <c r="T3258" s="649">
        <v>35.406</v>
      </c>
      <c r="U3258" s="649">
        <v>35.299</v>
      </c>
      <c r="V3258" s="649">
        <v>34.977</v>
      </c>
    </row>
    <row r="3259">
      <c r="A3259" s="649">
        <v>6308.0</v>
      </c>
      <c r="B3259" s="649">
        <v>0.0</v>
      </c>
      <c r="C3259" s="649">
        <v>8.456</v>
      </c>
      <c r="D3259" s="649">
        <v>3.805</v>
      </c>
      <c r="E3259" s="649">
        <v>22.94</v>
      </c>
      <c r="F3259" s="649">
        <v>16.56</v>
      </c>
      <c r="G3259" s="649">
        <v>1.202</v>
      </c>
      <c r="H3259" s="649">
        <v>2.01</v>
      </c>
      <c r="I3259" s="649">
        <v>14.342</v>
      </c>
      <c r="J3259" s="649">
        <v>15.61</v>
      </c>
      <c r="K3259" s="649">
        <v>-0.998</v>
      </c>
      <c r="L3259" s="649">
        <v>-1.0</v>
      </c>
      <c r="M3259" s="649">
        <v>-1.0</v>
      </c>
      <c r="N3259" s="649">
        <v>-1.0</v>
      </c>
      <c r="O3259" s="649">
        <v>1.0</v>
      </c>
      <c r="P3259" s="649">
        <v>-1.0</v>
      </c>
      <c r="Q3259" s="649">
        <v>-1.0</v>
      </c>
      <c r="R3259" s="649">
        <v>1.0</v>
      </c>
      <c r="S3259" s="649">
        <v>-1.0</v>
      </c>
      <c r="T3259" s="649">
        <v>15.88</v>
      </c>
      <c r="U3259" s="649">
        <v>15.829</v>
      </c>
      <c r="V3259" s="649">
        <v>15.731</v>
      </c>
    </row>
    <row r="3260">
      <c r="A3260" s="649">
        <v>6309.0</v>
      </c>
      <c r="B3260" s="649">
        <v>0.0</v>
      </c>
      <c r="C3260" s="649">
        <v>8.456</v>
      </c>
      <c r="D3260" s="649">
        <v>3.805</v>
      </c>
      <c r="E3260" s="649">
        <v>22.94</v>
      </c>
      <c r="F3260" s="649">
        <v>16.56</v>
      </c>
      <c r="G3260" s="649">
        <v>1.28</v>
      </c>
      <c r="H3260" s="649">
        <v>2.01</v>
      </c>
      <c r="I3260" s="649">
        <v>9.861</v>
      </c>
      <c r="J3260" s="649">
        <v>11.865</v>
      </c>
      <c r="K3260" s="649">
        <v>-0.998</v>
      </c>
      <c r="L3260" s="649">
        <v>-1.0</v>
      </c>
      <c r="M3260" s="649">
        <v>-1.0</v>
      </c>
      <c r="N3260" s="649">
        <v>-1.0</v>
      </c>
      <c r="O3260" s="649">
        <v>1.0</v>
      </c>
      <c r="P3260" s="649">
        <v>-1.0</v>
      </c>
      <c r="Q3260" s="649">
        <v>-1.0</v>
      </c>
      <c r="R3260" s="649">
        <v>1.0</v>
      </c>
      <c r="S3260" s="649">
        <v>-1.0</v>
      </c>
      <c r="T3260" s="649">
        <v>12.096</v>
      </c>
      <c r="U3260" s="649">
        <v>12.037</v>
      </c>
      <c r="V3260" s="649">
        <v>11.947</v>
      </c>
    </row>
    <row r="3261">
      <c r="A3261" s="649">
        <v>6310.0</v>
      </c>
      <c r="B3261" s="649">
        <v>0.0</v>
      </c>
      <c r="C3261" s="649">
        <v>8.456</v>
      </c>
      <c r="D3261" s="649">
        <v>3.805</v>
      </c>
      <c r="E3261" s="649">
        <v>22.94</v>
      </c>
      <c r="F3261" s="649">
        <v>16.56</v>
      </c>
      <c r="G3261" s="649">
        <v>1.213</v>
      </c>
      <c r="H3261" s="649">
        <v>2.01</v>
      </c>
      <c r="I3261" s="649">
        <v>14.553</v>
      </c>
      <c r="J3261" s="649">
        <v>16.713</v>
      </c>
      <c r="K3261" s="649">
        <v>-0.998</v>
      </c>
      <c r="L3261" s="649">
        <v>-1.0</v>
      </c>
      <c r="M3261" s="649">
        <v>-1.0</v>
      </c>
      <c r="N3261" s="649">
        <v>-1.0</v>
      </c>
      <c r="O3261" s="649">
        <v>2.0</v>
      </c>
      <c r="P3261" s="649">
        <v>-1.0</v>
      </c>
      <c r="Q3261" s="649">
        <v>-1.0</v>
      </c>
      <c r="R3261" s="649">
        <v>1.0</v>
      </c>
      <c r="S3261" s="649">
        <v>-1.0</v>
      </c>
      <c r="T3261" s="649">
        <v>17.019</v>
      </c>
      <c r="U3261" s="649">
        <v>16.936</v>
      </c>
      <c r="V3261" s="649">
        <v>16.779</v>
      </c>
    </row>
    <row r="3262">
      <c r="A3262" s="649">
        <v>6311.0</v>
      </c>
      <c r="B3262" s="649">
        <v>0.0</v>
      </c>
      <c r="C3262" s="649">
        <v>8.456</v>
      </c>
      <c r="D3262" s="649">
        <v>3.805</v>
      </c>
      <c r="E3262" s="649">
        <v>22.94</v>
      </c>
      <c r="F3262" s="649">
        <v>16.56</v>
      </c>
      <c r="G3262" s="649">
        <v>1.907</v>
      </c>
      <c r="H3262" s="649">
        <v>1.01</v>
      </c>
      <c r="I3262" s="649">
        <v>28.304</v>
      </c>
      <c r="J3262" s="649">
        <v>49.845</v>
      </c>
      <c r="K3262" s="649">
        <v>-0.998</v>
      </c>
      <c r="L3262" s="649">
        <v>-1.0</v>
      </c>
      <c r="M3262" s="649">
        <v>-1.0</v>
      </c>
      <c r="N3262" s="649">
        <v>-1.0</v>
      </c>
      <c r="O3262" s="649">
        <v>1.0</v>
      </c>
      <c r="P3262" s="649">
        <v>-1.0</v>
      </c>
      <c r="Q3262" s="649">
        <v>-1.0</v>
      </c>
      <c r="R3262" s="649">
        <v>1.0</v>
      </c>
      <c r="S3262" s="649">
        <v>-1.0</v>
      </c>
      <c r="T3262" s="649">
        <v>50.709</v>
      </c>
      <c r="U3262" s="649">
        <v>50.426</v>
      </c>
      <c r="V3262" s="649">
        <v>49.998</v>
      </c>
    </row>
    <row r="3263">
      <c r="A3263" s="649">
        <v>6312.0</v>
      </c>
      <c r="B3263" s="649">
        <v>0.0</v>
      </c>
      <c r="C3263" s="649">
        <v>8.456</v>
      </c>
      <c r="D3263" s="649">
        <v>3.805</v>
      </c>
      <c r="E3263" s="649">
        <v>22.94</v>
      </c>
      <c r="F3263" s="649">
        <v>16.56</v>
      </c>
      <c r="G3263" s="649">
        <v>1.823</v>
      </c>
      <c r="H3263" s="649">
        <v>1.01</v>
      </c>
      <c r="I3263" s="649">
        <v>28.684</v>
      </c>
      <c r="J3263" s="649">
        <v>38.713</v>
      </c>
      <c r="K3263" s="649">
        <v>-0.998</v>
      </c>
      <c r="L3263" s="649">
        <v>-1.0</v>
      </c>
      <c r="M3263" s="649">
        <v>-1.0</v>
      </c>
      <c r="N3263" s="649">
        <v>-1.0</v>
      </c>
      <c r="O3263" s="649">
        <v>1.0</v>
      </c>
      <c r="P3263" s="649">
        <v>-1.0</v>
      </c>
      <c r="Q3263" s="649">
        <v>-1.0</v>
      </c>
      <c r="R3263" s="649">
        <v>1.0</v>
      </c>
      <c r="S3263" s="649">
        <v>-1.0</v>
      </c>
      <c r="T3263" s="649">
        <v>39.424</v>
      </c>
      <c r="U3263" s="649">
        <v>39.24</v>
      </c>
      <c r="V3263" s="649">
        <v>39.187</v>
      </c>
    </row>
    <row r="3264">
      <c r="A3264" s="649">
        <v>6313.0</v>
      </c>
      <c r="B3264" s="649">
        <v>0.0</v>
      </c>
      <c r="C3264" s="649">
        <v>8.456</v>
      </c>
      <c r="D3264" s="649">
        <v>3.805</v>
      </c>
      <c r="E3264" s="649">
        <v>22.94</v>
      </c>
      <c r="F3264" s="649">
        <v>16.56</v>
      </c>
      <c r="G3264" s="649">
        <v>1.871</v>
      </c>
      <c r="H3264" s="649">
        <v>1.01</v>
      </c>
      <c r="I3264" s="649">
        <v>29.02</v>
      </c>
      <c r="J3264" s="649">
        <v>52.053</v>
      </c>
      <c r="K3264" s="649">
        <v>-0.998</v>
      </c>
      <c r="L3264" s="649">
        <v>-1.0</v>
      </c>
      <c r="M3264" s="649">
        <v>-1.0</v>
      </c>
      <c r="N3264" s="649">
        <v>-1.0</v>
      </c>
      <c r="O3264" s="649">
        <v>1.0</v>
      </c>
      <c r="P3264" s="649">
        <v>-1.0</v>
      </c>
      <c r="Q3264" s="649">
        <v>-1.0</v>
      </c>
      <c r="R3264" s="649">
        <v>1.0</v>
      </c>
      <c r="S3264" s="649">
        <v>-1.0</v>
      </c>
      <c r="T3264" s="649">
        <v>52.94</v>
      </c>
      <c r="U3264" s="649">
        <v>52.641</v>
      </c>
      <c r="V3264" s="649">
        <v>52.135</v>
      </c>
    </row>
    <row r="3265">
      <c r="A3265" s="649">
        <v>6314.0</v>
      </c>
      <c r="B3265" s="649">
        <v>0.0</v>
      </c>
      <c r="C3265" s="649">
        <v>8.456</v>
      </c>
      <c r="D3265" s="649">
        <v>3.805</v>
      </c>
      <c r="E3265" s="649">
        <v>22.94</v>
      </c>
      <c r="F3265" s="649">
        <v>16.56</v>
      </c>
      <c r="G3265" s="649">
        <v>1.846</v>
      </c>
      <c r="H3265" s="649">
        <v>1.01</v>
      </c>
      <c r="I3265" s="649">
        <v>27.767</v>
      </c>
      <c r="J3265" s="649">
        <v>43.48</v>
      </c>
      <c r="K3265" s="649">
        <v>-0.998</v>
      </c>
      <c r="L3265" s="649">
        <v>-1.0</v>
      </c>
      <c r="M3265" s="649">
        <v>-1.0</v>
      </c>
      <c r="N3265" s="649">
        <v>-1.0</v>
      </c>
      <c r="O3265" s="649">
        <v>1.0</v>
      </c>
      <c r="P3265" s="649">
        <v>-1.0</v>
      </c>
      <c r="Q3265" s="649">
        <v>-1.0</v>
      </c>
      <c r="R3265" s="649">
        <v>1.0</v>
      </c>
      <c r="S3265" s="649">
        <v>-1.0</v>
      </c>
      <c r="T3265" s="649">
        <v>44.318</v>
      </c>
      <c r="U3265" s="649">
        <v>44.067</v>
      </c>
      <c r="V3265" s="649">
        <v>43.767</v>
      </c>
    </row>
    <row r="3266">
      <c r="A3266" s="649">
        <v>6315.0</v>
      </c>
      <c r="B3266" s="649">
        <v>0.0</v>
      </c>
      <c r="C3266" s="649">
        <v>8.457</v>
      </c>
      <c r="D3266" s="649">
        <v>3.805</v>
      </c>
      <c r="E3266" s="649">
        <v>22.94</v>
      </c>
      <c r="F3266" s="649">
        <v>16.56</v>
      </c>
      <c r="G3266" s="649">
        <v>1.801</v>
      </c>
      <c r="H3266" s="649">
        <v>1.01</v>
      </c>
      <c r="I3266" s="649">
        <v>28.087</v>
      </c>
      <c r="J3266" s="649">
        <v>44.408</v>
      </c>
      <c r="K3266" s="649">
        <v>-0.998</v>
      </c>
      <c r="L3266" s="649">
        <v>-1.0</v>
      </c>
      <c r="M3266" s="649">
        <v>-1.0</v>
      </c>
      <c r="N3266" s="649">
        <v>-1.0</v>
      </c>
      <c r="O3266" s="649">
        <v>1.0</v>
      </c>
      <c r="P3266" s="649">
        <v>-1.0</v>
      </c>
      <c r="Q3266" s="649">
        <v>-1.0</v>
      </c>
      <c r="R3266" s="649">
        <v>1.0</v>
      </c>
      <c r="S3266" s="649">
        <v>-1.0</v>
      </c>
      <c r="T3266" s="649">
        <v>45.242</v>
      </c>
      <c r="U3266" s="649">
        <v>44.982</v>
      </c>
      <c r="V3266" s="649">
        <v>44.629</v>
      </c>
    </row>
    <row r="3267">
      <c r="A3267" s="649">
        <v>6316.0</v>
      </c>
      <c r="B3267" s="649">
        <v>0.0</v>
      </c>
      <c r="C3267" s="649">
        <v>8.456</v>
      </c>
      <c r="D3267" s="649">
        <v>3.805</v>
      </c>
      <c r="E3267" s="649">
        <v>22.94</v>
      </c>
      <c r="F3267" s="649">
        <v>16.56</v>
      </c>
      <c r="G3267" s="649">
        <v>1.813</v>
      </c>
      <c r="H3267" s="649">
        <v>1.01</v>
      </c>
      <c r="I3267" s="649">
        <v>28.254</v>
      </c>
      <c r="J3267" s="649">
        <v>48.463</v>
      </c>
      <c r="K3267" s="649">
        <v>-0.998</v>
      </c>
      <c r="L3267" s="649">
        <v>-1.0</v>
      </c>
      <c r="M3267" s="649">
        <v>-1.0</v>
      </c>
      <c r="N3267" s="649">
        <v>-1.0</v>
      </c>
      <c r="O3267" s="649">
        <v>1.0</v>
      </c>
      <c r="P3267" s="649">
        <v>-1.0</v>
      </c>
      <c r="Q3267" s="649">
        <v>-1.0</v>
      </c>
      <c r="R3267" s="649">
        <v>1.0</v>
      </c>
      <c r="S3267" s="649">
        <v>-1.0</v>
      </c>
      <c r="T3267" s="649">
        <v>49.321</v>
      </c>
      <c r="U3267" s="649">
        <v>49.038</v>
      </c>
      <c r="V3267" s="649">
        <v>48.566</v>
      </c>
    </row>
    <row r="3268">
      <c r="A3268" s="649">
        <v>6317.0</v>
      </c>
      <c r="B3268" s="649">
        <v>0.0</v>
      </c>
      <c r="C3268" s="649">
        <v>8.456</v>
      </c>
      <c r="D3268" s="649">
        <v>3.805</v>
      </c>
      <c r="E3268" s="649">
        <v>22.94</v>
      </c>
      <c r="F3268" s="649">
        <v>16.56</v>
      </c>
      <c r="G3268" s="649">
        <v>1.858</v>
      </c>
      <c r="H3268" s="649">
        <v>1.01</v>
      </c>
      <c r="I3268" s="649">
        <v>28.541</v>
      </c>
      <c r="J3268" s="649">
        <v>50.638</v>
      </c>
      <c r="K3268" s="649">
        <v>-0.998</v>
      </c>
      <c r="L3268" s="649">
        <v>-1.0</v>
      </c>
      <c r="M3268" s="649">
        <v>-1.0</v>
      </c>
      <c r="N3268" s="649">
        <v>-1.0</v>
      </c>
      <c r="O3268" s="649">
        <v>1.0</v>
      </c>
      <c r="P3268" s="649">
        <v>-1.0</v>
      </c>
      <c r="Q3268" s="649">
        <v>-1.0</v>
      </c>
      <c r="R3268" s="649">
        <v>1.0</v>
      </c>
      <c r="S3268" s="649">
        <v>-1.0</v>
      </c>
      <c r="T3268" s="649">
        <v>51.439</v>
      </c>
      <c r="U3268" s="649">
        <v>51.197</v>
      </c>
      <c r="V3268" s="649">
        <v>50.726</v>
      </c>
    </row>
    <row r="3269">
      <c r="A3269" s="649">
        <v>6318.0</v>
      </c>
      <c r="B3269" s="649">
        <v>0.0</v>
      </c>
      <c r="C3269" s="649">
        <v>8.456</v>
      </c>
      <c r="D3269" s="649">
        <v>3.805</v>
      </c>
      <c r="E3269" s="649">
        <v>22.94</v>
      </c>
      <c r="F3269" s="649">
        <v>16.56</v>
      </c>
      <c r="G3269" s="649">
        <v>1.948</v>
      </c>
      <c r="H3269" s="649">
        <v>1.01</v>
      </c>
      <c r="I3269" s="649">
        <v>27.952</v>
      </c>
      <c r="J3269" s="649">
        <v>49.584</v>
      </c>
      <c r="K3269" s="649">
        <v>-0.998</v>
      </c>
      <c r="L3269" s="649">
        <v>-1.0</v>
      </c>
      <c r="M3269" s="649">
        <v>-1.0</v>
      </c>
      <c r="N3269" s="649">
        <v>-1.0</v>
      </c>
      <c r="O3269" s="649">
        <v>1.0</v>
      </c>
      <c r="P3269" s="649">
        <v>-1.0</v>
      </c>
      <c r="Q3269" s="649">
        <v>-1.0</v>
      </c>
      <c r="R3269" s="649">
        <v>1.0</v>
      </c>
      <c r="S3269" s="649">
        <v>-1.0</v>
      </c>
      <c r="T3269" s="649">
        <v>50.433</v>
      </c>
      <c r="U3269" s="649">
        <v>50.16</v>
      </c>
      <c r="V3269" s="649">
        <v>49.763</v>
      </c>
    </row>
    <row r="3270">
      <c r="A3270" s="649">
        <v>6319.0</v>
      </c>
      <c r="B3270" s="649">
        <v>0.0</v>
      </c>
      <c r="C3270" s="649">
        <v>8.456</v>
      </c>
      <c r="D3270" s="649">
        <v>3.805</v>
      </c>
      <c r="E3270" s="649">
        <v>22.94</v>
      </c>
      <c r="F3270" s="649">
        <v>16.56</v>
      </c>
      <c r="G3270" s="649">
        <v>1.25</v>
      </c>
      <c r="H3270" s="649">
        <v>1.01</v>
      </c>
      <c r="I3270" s="649">
        <v>18.209</v>
      </c>
      <c r="J3270" s="649">
        <v>18.025</v>
      </c>
      <c r="K3270" s="649">
        <v>-0.998</v>
      </c>
      <c r="L3270" s="649">
        <v>-1.0</v>
      </c>
      <c r="M3270" s="649">
        <v>-1.0</v>
      </c>
      <c r="N3270" s="649">
        <v>-1.0</v>
      </c>
      <c r="O3270" s="649">
        <v>1.0</v>
      </c>
      <c r="P3270" s="649">
        <v>-1.0</v>
      </c>
      <c r="Q3270" s="649">
        <v>-1.0</v>
      </c>
      <c r="R3270" s="649">
        <v>1.0</v>
      </c>
      <c r="S3270" s="649">
        <v>-1.0</v>
      </c>
      <c r="T3270" s="649">
        <v>18.362</v>
      </c>
      <c r="U3270" s="649">
        <v>18.308</v>
      </c>
      <c r="V3270" s="649">
        <v>18.289</v>
      </c>
    </row>
    <row r="3271">
      <c r="A3271" s="649">
        <v>6321.0</v>
      </c>
      <c r="B3271" s="649">
        <v>0.0</v>
      </c>
      <c r="C3271" s="649">
        <v>8.456</v>
      </c>
      <c r="D3271" s="649">
        <v>3.805</v>
      </c>
      <c r="E3271" s="649">
        <v>22.94</v>
      </c>
      <c r="F3271" s="649">
        <v>16.56</v>
      </c>
      <c r="G3271" s="649">
        <v>1.805</v>
      </c>
      <c r="H3271" s="649">
        <v>1.01</v>
      </c>
      <c r="I3271" s="649">
        <v>9.833</v>
      </c>
      <c r="J3271" s="649">
        <v>16.808</v>
      </c>
      <c r="K3271" s="649">
        <v>-0.998</v>
      </c>
      <c r="L3271" s="649">
        <v>-1.0</v>
      </c>
      <c r="M3271" s="649">
        <v>-1.0</v>
      </c>
      <c r="N3271" s="649">
        <v>-1.0</v>
      </c>
      <c r="O3271" s="649">
        <v>1.0</v>
      </c>
      <c r="P3271" s="649">
        <v>-1.0</v>
      </c>
      <c r="Q3271" s="649">
        <v>-1.0</v>
      </c>
      <c r="R3271" s="649">
        <v>1.0</v>
      </c>
      <c r="S3271" s="649">
        <v>-1.0</v>
      </c>
      <c r="T3271" s="649">
        <v>17.156</v>
      </c>
      <c r="U3271" s="649">
        <v>17.063</v>
      </c>
      <c r="V3271" s="649">
        <v>16.908</v>
      </c>
    </row>
    <row r="3272">
      <c r="A3272" s="649">
        <v>6322.0</v>
      </c>
      <c r="B3272" s="649">
        <v>0.0</v>
      </c>
      <c r="C3272" s="649">
        <v>8.456</v>
      </c>
      <c r="D3272" s="649">
        <v>3.805</v>
      </c>
      <c r="E3272" s="649">
        <v>22.94</v>
      </c>
      <c r="F3272" s="649">
        <v>16.56</v>
      </c>
      <c r="G3272" s="649">
        <v>0.904</v>
      </c>
      <c r="H3272" s="649">
        <v>1.01</v>
      </c>
      <c r="I3272" s="649">
        <v>29.703</v>
      </c>
      <c r="J3272" s="649">
        <v>26.859</v>
      </c>
      <c r="K3272" s="649">
        <v>-0.998</v>
      </c>
      <c r="L3272" s="649">
        <v>-1.0</v>
      </c>
      <c r="M3272" s="649">
        <v>-1.0</v>
      </c>
      <c r="N3272" s="649">
        <v>-1.0</v>
      </c>
      <c r="O3272" s="649">
        <v>3.0</v>
      </c>
      <c r="P3272" s="649">
        <v>-1.0</v>
      </c>
      <c r="Q3272" s="649">
        <v>-1.0</v>
      </c>
      <c r="R3272" s="649">
        <v>1.0</v>
      </c>
      <c r="S3272" s="649">
        <v>-1.0</v>
      </c>
      <c r="T3272" s="649">
        <v>27.189</v>
      </c>
      <c r="U3272" s="649">
        <v>27.121</v>
      </c>
      <c r="V3272" s="649">
        <v>26.86</v>
      </c>
    </row>
    <row r="3273">
      <c r="A3273" s="649">
        <v>6323.0</v>
      </c>
      <c r="B3273" s="649">
        <v>0.0</v>
      </c>
      <c r="C3273" s="649">
        <v>8.457</v>
      </c>
      <c r="D3273" s="649">
        <v>3.805</v>
      </c>
      <c r="E3273" s="649">
        <v>22.94</v>
      </c>
      <c r="F3273" s="649">
        <v>16.56</v>
      </c>
      <c r="G3273" s="649">
        <v>1.793</v>
      </c>
      <c r="H3273" s="649">
        <v>26.98</v>
      </c>
      <c r="I3273" s="649">
        <v>18.021</v>
      </c>
      <c r="J3273" s="649">
        <v>25.916</v>
      </c>
      <c r="K3273" s="649">
        <v>-0.998</v>
      </c>
      <c r="L3273" s="649">
        <v>-1.0</v>
      </c>
      <c r="M3273" s="649">
        <v>-1.0</v>
      </c>
      <c r="N3273" s="649">
        <v>-1.0</v>
      </c>
      <c r="O3273" s="649">
        <v>1.0</v>
      </c>
      <c r="P3273" s="649">
        <v>-1.0</v>
      </c>
      <c r="Q3273" s="649">
        <v>-1.0</v>
      </c>
      <c r="R3273" s="649">
        <v>1.0</v>
      </c>
      <c r="S3273" s="649">
        <v>-1.0</v>
      </c>
      <c r="T3273" s="649">
        <v>26.398</v>
      </c>
      <c r="U3273" s="649">
        <v>26.308</v>
      </c>
      <c r="V3273" s="649">
        <v>26.288</v>
      </c>
    </row>
    <row r="3274">
      <c r="A3274" s="649">
        <v>6324.0</v>
      </c>
      <c r="B3274" s="649">
        <v>0.0</v>
      </c>
      <c r="C3274" s="649">
        <v>8.457</v>
      </c>
      <c r="D3274" s="649">
        <v>3.805</v>
      </c>
      <c r="E3274" s="649">
        <v>22.94</v>
      </c>
      <c r="F3274" s="649">
        <v>16.56</v>
      </c>
      <c r="G3274" s="649">
        <v>1.804</v>
      </c>
      <c r="H3274" s="649">
        <v>26.98</v>
      </c>
      <c r="I3274" s="649">
        <v>18.79</v>
      </c>
      <c r="J3274" s="649">
        <v>27.315</v>
      </c>
      <c r="K3274" s="649">
        <v>-0.998</v>
      </c>
      <c r="L3274" s="649">
        <v>-1.0</v>
      </c>
      <c r="M3274" s="649">
        <v>-1.0</v>
      </c>
      <c r="N3274" s="649">
        <v>-1.0</v>
      </c>
      <c r="O3274" s="649">
        <v>1.0</v>
      </c>
      <c r="P3274" s="649">
        <v>-1.0</v>
      </c>
      <c r="Q3274" s="649">
        <v>-1.0</v>
      </c>
      <c r="R3274" s="649">
        <v>1.0</v>
      </c>
      <c r="S3274" s="649">
        <v>-1.0</v>
      </c>
      <c r="T3274" s="649">
        <v>27.831</v>
      </c>
      <c r="U3274" s="649">
        <v>27.721</v>
      </c>
      <c r="V3274" s="649">
        <v>27.68</v>
      </c>
    </row>
    <row r="3275">
      <c r="A3275" s="649">
        <v>6325.0</v>
      </c>
      <c r="B3275" s="649">
        <v>0.0</v>
      </c>
      <c r="C3275" s="649">
        <v>8.456</v>
      </c>
      <c r="D3275" s="649">
        <v>3.805</v>
      </c>
      <c r="E3275" s="649">
        <v>22.94</v>
      </c>
      <c r="F3275" s="649">
        <v>16.56</v>
      </c>
      <c r="G3275" s="649">
        <v>1.805</v>
      </c>
      <c r="H3275" s="649">
        <v>26.98</v>
      </c>
      <c r="I3275" s="649">
        <v>18.881</v>
      </c>
      <c r="J3275" s="649">
        <v>28.001</v>
      </c>
      <c r="K3275" s="649">
        <v>-0.998</v>
      </c>
      <c r="L3275" s="649">
        <v>-1.0</v>
      </c>
      <c r="M3275" s="649">
        <v>-1.0</v>
      </c>
      <c r="N3275" s="649">
        <v>-1.0</v>
      </c>
      <c r="O3275" s="649">
        <v>1.0</v>
      </c>
      <c r="P3275" s="649">
        <v>-1.0</v>
      </c>
      <c r="Q3275" s="649">
        <v>-1.0</v>
      </c>
      <c r="R3275" s="649">
        <v>1.0</v>
      </c>
      <c r="S3275" s="649">
        <v>-1.0</v>
      </c>
      <c r="T3275" s="649">
        <v>28.585</v>
      </c>
      <c r="U3275" s="649">
        <v>28.448</v>
      </c>
      <c r="V3275" s="649">
        <v>28.332</v>
      </c>
    </row>
    <row r="3276">
      <c r="A3276" s="649">
        <v>6326.0</v>
      </c>
      <c r="B3276" s="649">
        <v>0.0</v>
      </c>
      <c r="C3276" s="649">
        <v>8.456</v>
      </c>
      <c r="D3276" s="649">
        <v>3.805</v>
      </c>
      <c r="E3276" s="649">
        <v>22.94</v>
      </c>
      <c r="F3276" s="649">
        <v>16.56</v>
      </c>
      <c r="G3276" s="649">
        <v>1.802</v>
      </c>
      <c r="H3276" s="649">
        <v>2.01</v>
      </c>
      <c r="I3276" s="649">
        <v>19.367</v>
      </c>
      <c r="J3276" s="649">
        <v>33.473</v>
      </c>
      <c r="K3276" s="649">
        <v>-0.998</v>
      </c>
      <c r="L3276" s="649">
        <v>-1.0</v>
      </c>
      <c r="M3276" s="649">
        <v>-1.0</v>
      </c>
      <c r="N3276" s="649">
        <v>-1.0</v>
      </c>
      <c r="O3276" s="649">
        <v>1.0</v>
      </c>
      <c r="P3276" s="649">
        <v>-1.0</v>
      </c>
      <c r="Q3276" s="649">
        <v>-1.0</v>
      </c>
      <c r="R3276" s="649">
        <v>1.0</v>
      </c>
      <c r="S3276" s="649">
        <v>-1.0</v>
      </c>
      <c r="T3276" s="649">
        <v>34.119</v>
      </c>
      <c r="U3276" s="649">
        <v>33.933</v>
      </c>
      <c r="V3276" s="649">
        <v>33.554</v>
      </c>
    </row>
    <row r="3277">
      <c r="A3277" s="649">
        <v>6327.0</v>
      </c>
      <c r="B3277" s="649">
        <v>0.0</v>
      </c>
      <c r="C3277" s="649">
        <v>8.456</v>
      </c>
      <c r="D3277" s="649">
        <v>3.805</v>
      </c>
      <c r="E3277" s="649">
        <v>22.94</v>
      </c>
      <c r="F3277" s="649">
        <v>16.56</v>
      </c>
      <c r="G3277" s="649">
        <v>1.83</v>
      </c>
      <c r="H3277" s="649">
        <v>2.01</v>
      </c>
      <c r="I3277" s="649">
        <v>18.294</v>
      </c>
      <c r="J3277" s="649">
        <v>30.497</v>
      </c>
      <c r="K3277" s="649">
        <v>-0.998</v>
      </c>
      <c r="L3277" s="649">
        <v>-1.0</v>
      </c>
      <c r="M3277" s="649">
        <v>-1.0</v>
      </c>
      <c r="N3277" s="649">
        <v>-1.0</v>
      </c>
      <c r="O3277" s="649">
        <v>1.0</v>
      </c>
      <c r="P3277" s="649">
        <v>-1.0</v>
      </c>
      <c r="Q3277" s="649">
        <v>-1.0</v>
      </c>
      <c r="R3277" s="649">
        <v>1.0</v>
      </c>
      <c r="S3277" s="649">
        <v>-1.0</v>
      </c>
      <c r="T3277" s="649">
        <v>31.105</v>
      </c>
      <c r="U3277" s="649">
        <v>30.934</v>
      </c>
      <c r="V3277" s="649">
        <v>30.675</v>
      </c>
    </row>
    <row r="3278">
      <c r="A3278" s="649">
        <v>6328.0</v>
      </c>
      <c r="B3278" s="649">
        <v>0.0</v>
      </c>
      <c r="C3278" s="649">
        <v>8.457</v>
      </c>
      <c r="D3278" s="649">
        <v>3.805</v>
      </c>
      <c r="E3278" s="649">
        <v>22.94</v>
      </c>
      <c r="F3278" s="649">
        <v>16.56</v>
      </c>
      <c r="G3278" s="649">
        <v>1.793</v>
      </c>
      <c r="H3278" s="649">
        <v>2.01</v>
      </c>
      <c r="I3278" s="649">
        <v>19.291</v>
      </c>
      <c r="J3278" s="649">
        <v>32.544</v>
      </c>
      <c r="K3278" s="649">
        <v>-0.998</v>
      </c>
      <c r="L3278" s="649">
        <v>-1.0</v>
      </c>
      <c r="M3278" s="649">
        <v>-1.0</v>
      </c>
      <c r="N3278" s="649">
        <v>-1.0</v>
      </c>
      <c r="O3278" s="649">
        <v>1.0</v>
      </c>
      <c r="P3278" s="649">
        <v>-1.0</v>
      </c>
      <c r="Q3278" s="649">
        <v>-1.0</v>
      </c>
      <c r="R3278" s="649">
        <v>1.0</v>
      </c>
      <c r="S3278" s="649">
        <v>-1.0</v>
      </c>
      <c r="T3278" s="649">
        <v>33.17</v>
      </c>
      <c r="U3278" s="649">
        <v>32.962</v>
      </c>
      <c r="V3278" s="649">
        <v>32.658</v>
      </c>
    </row>
    <row r="3279">
      <c r="A3279" s="649">
        <v>6329.0</v>
      </c>
      <c r="B3279" s="649">
        <v>0.0</v>
      </c>
      <c r="C3279" s="649">
        <v>8.456</v>
      </c>
      <c r="D3279" s="649">
        <v>3.805</v>
      </c>
      <c r="E3279" s="649">
        <v>22.94</v>
      </c>
      <c r="F3279" s="649">
        <v>16.56</v>
      </c>
      <c r="G3279" s="649">
        <v>1.804</v>
      </c>
      <c r="H3279" s="649">
        <v>2.01</v>
      </c>
      <c r="I3279" s="649">
        <v>18.403</v>
      </c>
      <c r="J3279" s="649">
        <v>29.204</v>
      </c>
      <c r="K3279" s="649">
        <v>-0.998</v>
      </c>
      <c r="L3279" s="649">
        <v>-1.0</v>
      </c>
      <c r="M3279" s="649">
        <v>-1.0</v>
      </c>
      <c r="N3279" s="649">
        <v>-1.0</v>
      </c>
      <c r="O3279" s="649">
        <v>1.0</v>
      </c>
      <c r="P3279" s="649">
        <v>-1.0</v>
      </c>
      <c r="Q3279" s="649">
        <v>-1.0</v>
      </c>
      <c r="R3279" s="649">
        <v>1.0</v>
      </c>
      <c r="S3279" s="649">
        <v>-1.0</v>
      </c>
      <c r="T3279" s="649">
        <v>29.796</v>
      </c>
      <c r="U3279" s="649">
        <v>29.628</v>
      </c>
      <c r="V3279" s="649">
        <v>29.433</v>
      </c>
    </row>
    <row r="3280">
      <c r="A3280" s="649">
        <v>6330.0</v>
      </c>
      <c r="B3280" s="649">
        <v>0.0</v>
      </c>
      <c r="C3280" s="649">
        <v>8.456</v>
      </c>
      <c r="D3280" s="649">
        <v>3.805</v>
      </c>
      <c r="E3280" s="649">
        <v>22.94</v>
      </c>
      <c r="F3280" s="649">
        <v>16.56</v>
      </c>
      <c r="G3280" s="649">
        <v>1.805</v>
      </c>
      <c r="H3280" s="649">
        <v>2.01</v>
      </c>
      <c r="I3280" s="649">
        <v>18.81</v>
      </c>
      <c r="J3280" s="649">
        <v>31.959</v>
      </c>
      <c r="K3280" s="649">
        <v>-0.998</v>
      </c>
      <c r="L3280" s="649">
        <v>-1.0</v>
      </c>
      <c r="M3280" s="649">
        <v>-1.0</v>
      </c>
      <c r="N3280" s="649">
        <v>-1.0</v>
      </c>
      <c r="O3280" s="649">
        <v>1.0</v>
      </c>
      <c r="P3280" s="649">
        <v>-1.0</v>
      </c>
      <c r="Q3280" s="649">
        <v>-1.0</v>
      </c>
      <c r="R3280" s="649">
        <v>1.0</v>
      </c>
      <c r="S3280" s="649">
        <v>-1.0</v>
      </c>
      <c r="T3280" s="649">
        <v>32.595</v>
      </c>
      <c r="U3280" s="649">
        <v>32.41</v>
      </c>
      <c r="V3280" s="649">
        <v>32.075</v>
      </c>
    </row>
    <row r="3281">
      <c r="A3281" s="649">
        <v>6331.0</v>
      </c>
      <c r="B3281" s="649">
        <v>0.0</v>
      </c>
      <c r="C3281" s="649">
        <v>8.456</v>
      </c>
      <c r="D3281" s="649">
        <v>3.805</v>
      </c>
      <c r="E3281" s="649">
        <v>22.94</v>
      </c>
      <c r="F3281" s="649">
        <v>16.56</v>
      </c>
      <c r="G3281" s="649">
        <v>1.817</v>
      </c>
      <c r="H3281" s="649">
        <v>2.01</v>
      </c>
      <c r="I3281" s="649">
        <v>17.694</v>
      </c>
      <c r="J3281" s="649">
        <v>27.952</v>
      </c>
      <c r="K3281" s="649">
        <v>-0.998</v>
      </c>
      <c r="L3281" s="649">
        <v>-1.0</v>
      </c>
      <c r="M3281" s="649">
        <v>-1.0</v>
      </c>
      <c r="N3281" s="649">
        <v>-1.0</v>
      </c>
      <c r="O3281" s="649">
        <v>1.0</v>
      </c>
      <c r="P3281" s="649">
        <v>-1.0</v>
      </c>
      <c r="Q3281" s="649">
        <v>-1.0</v>
      </c>
      <c r="R3281" s="649">
        <v>1.0</v>
      </c>
      <c r="S3281" s="649">
        <v>-1.0</v>
      </c>
      <c r="T3281" s="649">
        <v>28.558</v>
      </c>
      <c r="U3281" s="649">
        <v>28.395</v>
      </c>
      <c r="V3281" s="649">
        <v>28.205</v>
      </c>
    </row>
    <row r="3282">
      <c r="A3282" s="649">
        <v>6332.0</v>
      </c>
      <c r="B3282" s="649">
        <v>0.0</v>
      </c>
      <c r="C3282" s="649">
        <v>8.457</v>
      </c>
      <c r="D3282" s="649">
        <v>3.805</v>
      </c>
      <c r="E3282" s="649">
        <v>22.94</v>
      </c>
      <c r="F3282" s="649">
        <v>16.56</v>
      </c>
      <c r="G3282" s="649">
        <v>1.797</v>
      </c>
      <c r="H3282" s="649">
        <v>2.01</v>
      </c>
      <c r="I3282" s="649">
        <v>18.967</v>
      </c>
      <c r="J3282" s="649">
        <v>32.673</v>
      </c>
      <c r="K3282" s="649">
        <v>-0.998</v>
      </c>
      <c r="L3282" s="649">
        <v>-1.0</v>
      </c>
      <c r="M3282" s="649">
        <v>-1.0</v>
      </c>
      <c r="N3282" s="649">
        <v>-1.0</v>
      </c>
      <c r="O3282" s="649">
        <v>1.0</v>
      </c>
      <c r="P3282" s="649">
        <v>-1.0</v>
      </c>
      <c r="Q3282" s="649">
        <v>-1.0</v>
      </c>
      <c r="R3282" s="649">
        <v>1.0</v>
      </c>
      <c r="S3282" s="649">
        <v>-1.0</v>
      </c>
      <c r="T3282" s="649">
        <v>33.252</v>
      </c>
      <c r="U3282" s="649">
        <v>33.102</v>
      </c>
      <c r="V3282" s="649">
        <v>32.75</v>
      </c>
    </row>
    <row r="3283">
      <c r="A3283" s="649">
        <v>6333.0</v>
      </c>
      <c r="B3283" s="649">
        <v>0.0</v>
      </c>
      <c r="C3283" s="649">
        <v>8.456</v>
      </c>
      <c r="D3283" s="649">
        <v>3.805</v>
      </c>
      <c r="E3283" s="649">
        <v>22.94</v>
      </c>
      <c r="F3283" s="649">
        <v>16.56</v>
      </c>
      <c r="G3283" s="649">
        <v>1.965</v>
      </c>
      <c r="H3283" s="649">
        <v>2.01</v>
      </c>
      <c r="I3283" s="649">
        <v>18.85</v>
      </c>
      <c r="J3283" s="649">
        <v>32.519</v>
      </c>
      <c r="K3283" s="649">
        <v>-0.998</v>
      </c>
      <c r="L3283" s="649">
        <v>-1.0</v>
      </c>
      <c r="M3283" s="649">
        <v>-1.0</v>
      </c>
      <c r="N3283" s="649">
        <v>-1.0</v>
      </c>
      <c r="O3283" s="649">
        <v>1.0</v>
      </c>
      <c r="P3283" s="649">
        <v>-1.0</v>
      </c>
      <c r="Q3283" s="649">
        <v>-1.0</v>
      </c>
      <c r="R3283" s="649">
        <v>1.0</v>
      </c>
      <c r="S3283" s="649">
        <v>-1.0</v>
      </c>
      <c r="T3283" s="649">
        <v>33.128</v>
      </c>
      <c r="U3283" s="649">
        <v>32.976</v>
      </c>
      <c r="V3283" s="649">
        <v>32.767</v>
      </c>
    </row>
    <row r="3284">
      <c r="A3284" s="649">
        <v>6334.0</v>
      </c>
      <c r="B3284" s="649">
        <v>0.0</v>
      </c>
      <c r="C3284" s="649">
        <v>8.456</v>
      </c>
      <c r="D3284" s="649">
        <v>3.805</v>
      </c>
      <c r="E3284" s="649">
        <v>22.94</v>
      </c>
      <c r="F3284" s="649">
        <v>16.56</v>
      </c>
      <c r="G3284" s="649">
        <v>1.821</v>
      </c>
      <c r="H3284" s="649">
        <v>2.01</v>
      </c>
      <c r="I3284" s="649">
        <v>19.25</v>
      </c>
      <c r="J3284" s="649">
        <v>32.74</v>
      </c>
      <c r="K3284" s="649">
        <v>-0.998</v>
      </c>
      <c r="L3284" s="649">
        <v>-1.0</v>
      </c>
      <c r="M3284" s="649">
        <v>-1.0</v>
      </c>
      <c r="N3284" s="649">
        <v>-1.0</v>
      </c>
      <c r="O3284" s="649">
        <v>1.0</v>
      </c>
      <c r="P3284" s="649">
        <v>-1.0</v>
      </c>
      <c r="Q3284" s="649">
        <v>-1.0</v>
      </c>
      <c r="R3284" s="649">
        <v>1.0</v>
      </c>
      <c r="S3284" s="649">
        <v>-1.0</v>
      </c>
      <c r="T3284" s="649">
        <v>33.37</v>
      </c>
      <c r="U3284" s="649">
        <v>33.208</v>
      </c>
      <c r="V3284" s="649">
        <v>32.866</v>
      </c>
    </row>
    <row r="3285">
      <c r="A3285" s="649">
        <v>6335.0</v>
      </c>
      <c r="B3285" s="649">
        <v>0.0</v>
      </c>
      <c r="C3285" s="649">
        <v>8.456</v>
      </c>
      <c r="D3285" s="649">
        <v>3.805</v>
      </c>
      <c r="E3285" s="649">
        <v>22.94</v>
      </c>
      <c r="F3285" s="649">
        <v>16.56</v>
      </c>
      <c r="G3285" s="649">
        <v>1.757</v>
      </c>
      <c r="H3285" s="649">
        <v>2.01</v>
      </c>
      <c r="I3285" s="649">
        <v>19.331</v>
      </c>
      <c r="J3285" s="649">
        <v>32.84</v>
      </c>
      <c r="K3285" s="649">
        <v>-0.998</v>
      </c>
      <c r="L3285" s="649">
        <v>-1.0</v>
      </c>
      <c r="M3285" s="649">
        <v>-1.0</v>
      </c>
      <c r="N3285" s="649">
        <v>-1.0</v>
      </c>
      <c r="O3285" s="649">
        <v>1.0</v>
      </c>
      <c r="P3285" s="649">
        <v>-1.0</v>
      </c>
      <c r="Q3285" s="649">
        <v>-1.0</v>
      </c>
      <c r="R3285" s="649">
        <v>1.0</v>
      </c>
      <c r="S3285" s="649">
        <v>-1.0</v>
      </c>
      <c r="T3285" s="649">
        <v>33.433</v>
      </c>
      <c r="U3285" s="649">
        <v>33.306</v>
      </c>
      <c r="V3285" s="649">
        <v>32.902</v>
      </c>
    </row>
    <row r="3286">
      <c r="A3286" s="649">
        <v>6336.0</v>
      </c>
      <c r="B3286" s="649">
        <v>0.0</v>
      </c>
      <c r="C3286" s="649">
        <v>8.456</v>
      </c>
      <c r="D3286" s="649">
        <v>3.805</v>
      </c>
      <c r="E3286" s="649">
        <v>22.94</v>
      </c>
      <c r="F3286" s="649">
        <v>16.56</v>
      </c>
      <c r="G3286" s="649">
        <v>1.819</v>
      </c>
      <c r="H3286" s="649">
        <v>2.01</v>
      </c>
      <c r="I3286" s="649">
        <v>19.637</v>
      </c>
      <c r="J3286" s="649">
        <v>35.397</v>
      </c>
      <c r="K3286" s="649">
        <v>-0.998</v>
      </c>
      <c r="L3286" s="649">
        <v>-1.0</v>
      </c>
      <c r="M3286" s="649">
        <v>-1.0</v>
      </c>
      <c r="N3286" s="649">
        <v>-1.0</v>
      </c>
      <c r="O3286" s="649">
        <v>1.0</v>
      </c>
      <c r="P3286" s="649">
        <v>-1.0</v>
      </c>
      <c r="Q3286" s="649">
        <v>-1.0</v>
      </c>
      <c r="R3286" s="649">
        <v>1.0</v>
      </c>
      <c r="S3286" s="649">
        <v>-1.0</v>
      </c>
      <c r="T3286" s="649">
        <v>35.992</v>
      </c>
      <c r="U3286" s="649">
        <v>35.865</v>
      </c>
      <c r="V3286" s="649">
        <v>35.415</v>
      </c>
    </row>
    <row r="3287">
      <c r="A3287" s="649">
        <v>6337.0</v>
      </c>
      <c r="B3287" s="649">
        <v>0.0</v>
      </c>
      <c r="C3287" s="649">
        <v>8.455</v>
      </c>
      <c r="D3287" s="649">
        <v>3.805</v>
      </c>
      <c r="E3287" s="649">
        <v>22.94</v>
      </c>
      <c r="F3287" s="649">
        <v>16.56</v>
      </c>
      <c r="G3287" s="649">
        <v>1.785</v>
      </c>
      <c r="H3287" s="649">
        <v>2.01</v>
      </c>
      <c r="I3287" s="649">
        <v>19.703</v>
      </c>
      <c r="J3287" s="649">
        <v>34.656</v>
      </c>
      <c r="K3287" s="649">
        <v>-0.998</v>
      </c>
      <c r="L3287" s="649">
        <v>-1.0</v>
      </c>
      <c r="M3287" s="649">
        <v>-1.0</v>
      </c>
      <c r="N3287" s="649">
        <v>-1.0</v>
      </c>
      <c r="O3287" s="649">
        <v>1.0</v>
      </c>
      <c r="P3287" s="649">
        <v>-1.0</v>
      </c>
      <c r="Q3287" s="649">
        <v>-1.0</v>
      </c>
      <c r="R3287" s="649">
        <v>1.0</v>
      </c>
      <c r="S3287" s="649">
        <v>-1.0</v>
      </c>
      <c r="T3287" s="649">
        <v>35.243</v>
      </c>
      <c r="U3287" s="649">
        <v>35.103</v>
      </c>
      <c r="V3287" s="649">
        <v>34.684</v>
      </c>
    </row>
    <row r="3288">
      <c r="A3288" s="649">
        <v>6338.0</v>
      </c>
      <c r="B3288" s="649">
        <v>0.0</v>
      </c>
      <c r="C3288" s="649">
        <v>8.456</v>
      </c>
      <c r="D3288" s="649">
        <v>3.805</v>
      </c>
      <c r="E3288" s="649">
        <v>22.94</v>
      </c>
      <c r="F3288" s="649">
        <v>16.56</v>
      </c>
      <c r="G3288" s="649">
        <v>1.261</v>
      </c>
      <c r="H3288" s="649">
        <v>2.01</v>
      </c>
      <c r="I3288" s="649">
        <v>14.642</v>
      </c>
      <c r="J3288" s="649">
        <v>17.292</v>
      </c>
      <c r="K3288" s="649">
        <v>-0.998</v>
      </c>
      <c r="L3288" s="649">
        <v>-1.0</v>
      </c>
      <c r="M3288" s="649">
        <v>-1.0</v>
      </c>
      <c r="N3288" s="649">
        <v>-1.0</v>
      </c>
      <c r="O3288" s="649">
        <v>1.0</v>
      </c>
      <c r="P3288" s="649">
        <v>-1.0</v>
      </c>
      <c r="Q3288" s="649">
        <v>-1.0</v>
      </c>
      <c r="R3288" s="649">
        <v>1.0</v>
      </c>
      <c r="S3288" s="649">
        <v>-1.0</v>
      </c>
      <c r="T3288" s="649">
        <v>17.639</v>
      </c>
      <c r="U3288" s="649">
        <v>17.561</v>
      </c>
      <c r="V3288" s="649">
        <v>17.375</v>
      </c>
    </row>
    <row r="3289">
      <c r="A3289" s="649">
        <v>6339.0</v>
      </c>
      <c r="B3289" s="649">
        <v>0.0</v>
      </c>
      <c r="C3289" s="649">
        <v>8.456</v>
      </c>
      <c r="D3289" s="649">
        <v>3.805</v>
      </c>
      <c r="E3289" s="649">
        <v>22.94</v>
      </c>
      <c r="F3289" s="649">
        <v>16.56</v>
      </c>
      <c r="G3289" s="649">
        <v>1.28</v>
      </c>
      <c r="H3289" s="649">
        <v>2.01</v>
      </c>
      <c r="I3289" s="649">
        <v>9.933</v>
      </c>
      <c r="J3289" s="649">
        <v>12.594</v>
      </c>
      <c r="K3289" s="649">
        <v>-0.998</v>
      </c>
      <c r="L3289" s="649">
        <v>-1.0</v>
      </c>
      <c r="M3289" s="649">
        <v>-1.0</v>
      </c>
      <c r="N3289" s="649">
        <v>-1.0</v>
      </c>
      <c r="O3289" s="649">
        <v>1.0</v>
      </c>
      <c r="P3289" s="649">
        <v>-1.0</v>
      </c>
      <c r="Q3289" s="649">
        <v>-1.0</v>
      </c>
      <c r="R3289" s="649">
        <v>1.0</v>
      </c>
      <c r="S3289" s="649">
        <v>-1.0</v>
      </c>
      <c r="T3289" s="649">
        <v>12.843</v>
      </c>
      <c r="U3289" s="649">
        <v>12.783</v>
      </c>
      <c r="V3289" s="649">
        <v>12.607</v>
      </c>
    </row>
    <row r="3290">
      <c r="A3290" s="649">
        <v>6340.0</v>
      </c>
      <c r="B3290" s="649">
        <v>0.0</v>
      </c>
      <c r="C3290" s="649">
        <v>8.456</v>
      </c>
      <c r="D3290" s="649">
        <v>3.805</v>
      </c>
      <c r="E3290" s="649">
        <v>22.94</v>
      </c>
      <c r="F3290" s="649">
        <v>16.56</v>
      </c>
      <c r="G3290" s="649">
        <v>1.041</v>
      </c>
      <c r="H3290" s="649">
        <v>2.01</v>
      </c>
      <c r="I3290" s="649">
        <v>14.48</v>
      </c>
      <c r="J3290" s="649">
        <v>14.313</v>
      </c>
      <c r="K3290" s="649">
        <v>-0.998</v>
      </c>
      <c r="L3290" s="649">
        <v>-1.0</v>
      </c>
      <c r="M3290" s="649">
        <v>-1.0</v>
      </c>
      <c r="N3290" s="649">
        <v>-1.0</v>
      </c>
      <c r="O3290" s="649">
        <v>2.0</v>
      </c>
      <c r="P3290" s="649">
        <v>-1.0</v>
      </c>
      <c r="Q3290" s="649">
        <v>-1.0</v>
      </c>
      <c r="R3290" s="649">
        <v>1.0</v>
      </c>
      <c r="S3290" s="649">
        <v>-1.0</v>
      </c>
      <c r="T3290" s="649">
        <v>14.605</v>
      </c>
      <c r="U3290" s="649">
        <v>14.53</v>
      </c>
      <c r="V3290" s="649">
        <v>14.37</v>
      </c>
    </row>
    <row r="3291">
      <c r="A3291" s="649">
        <v>6341.0</v>
      </c>
      <c r="B3291" s="649">
        <v>0.0</v>
      </c>
      <c r="C3291" s="649">
        <v>8.455</v>
      </c>
      <c r="D3291" s="649">
        <v>3.805</v>
      </c>
      <c r="E3291" s="649">
        <v>22.94</v>
      </c>
      <c r="F3291" s="649">
        <v>16.56</v>
      </c>
      <c r="G3291" s="649">
        <v>1.945</v>
      </c>
      <c r="H3291" s="649">
        <v>1.01</v>
      </c>
      <c r="I3291" s="649">
        <v>28.268</v>
      </c>
      <c r="J3291" s="649">
        <v>52.093</v>
      </c>
      <c r="K3291" s="649">
        <v>-0.998</v>
      </c>
      <c r="L3291" s="649">
        <v>-1.0</v>
      </c>
      <c r="M3291" s="649">
        <v>-1.0</v>
      </c>
      <c r="N3291" s="649">
        <v>-1.0</v>
      </c>
      <c r="O3291" s="649">
        <v>1.0</v>
      </c>
      <c r="P3291" s="649">
        <v>-1.0</v>
      </c>
      <c r="Q3291" s="649">
        <v>-1.0</v>
      </c>
      <c r="R3291" s="649">
        <v>1.0</v>
      </c>
      <c r="S3291" s="649">
        <v>-1.0</v>
      </c>
      <c r="T3291" s="649">
        <v>53.061</v>
      </c>
      <c r="U3291" s="649">
        <v>52.807</v>
      </c>
      <c r="V3291" s="649">
        <v>52.199</v>
      </c>
    </row>
    <row r="3292">
      <c r="A3292" s="649">
        <v>6342.0</v>
      </c>
      <c r="B3292" s="649">
        <v>0.0</v>
      </c>
      <c r="C3292" s="649">
        <v>8.455</v>
      </c>
      <c r="D3292" s="649">
        <v>3.805</v>
      </c>
      <c r="E3292" s="649">
        <v>22.94</v>
      </c>
      <c r="F3292" s="649">
        <v>16.56</v>
      </c>
      <c r="G3292" s="649">
        <v>1.974</v>
      </c>
      <c r="H3292" s="649">
        <v>1.01</v>
      </c>
      <c r="I3292" s="649">
        <v>27.977</v>
      </c>
      <c r="J3292" s="649">
        <v>51.97</v>
      </c>
      <c r="K3292" s="649">
        <v>-0.998</v>
      </c>
      <c r="L3292" s="649">
        <v>-1.0</v>
      </c>
      <c r="M3292" s="649">
        <v>-1.0</v>
      </c>
      <c r="N3292" s="649">
        <v>-1.0</v>
      </c>
      <c r="O3292" s="649">
        <v>1.0</v>
      </c>
      <c r="P3292" s="649">
        <v>-1.0</v>
      </c>
      <c r="Q3292" s="649">
        <v>-1.0</v>
      </c>
      <c r="R3292" s="649">
        <v>1.0</v>
      </c>
      <c r="S3292" s="649">
        <v>-1.0</v>
      </c>
      <c r="T3292" s="649">
        <v>52.971</v>
      </c>
      <c r="U3292" s="649">
        <v>52.676</v>
      </c>
      <c r="V3292" s="649">
        <v>52.093</v>
      </c>
    </row>
    <row r="3293">
      <c r="A3293" s="649">
        <v>6343.0</v>
      </c>
      <c r="B3293" s="649">
        <v>0.0</v>
      </c>
      <c r="C3293" s="649">
        <v>8.455</v>
      </c>
      <c r="D3293" s="649">
        <v>3.805</v>
      </c>
      <c r="E3293" s="649">
        <v>22.94</v>
      </c>
      <c r="F3293" s="649">
        <v>16.56</v>
      </c>
      <c r="G3293" s="649">
        <v>1.61</v>
      </c>
      <c r="H3293" s="649">
        <v>1.01</v>
      </c>
      <c r="I3293" s="649">
        <v>29.15</v>
      </c>
      <c r="J3293" s="649">
        <v>44.908</v>
      </c>
      <c r="K3293" s="649">
        <v>-0.998</v>
      </c>
      <c r="L3293" s="649">
        <v>-1.0</v>
      </c>
      <c r="M3293" s="649">
        <v>-1.0</v>
      </c>
      <c r="N3293" s="649">
        <v>-1.0</v>
      </c>
      <c r="O3293" s="649">
        <v>1.0</v>
      </c>
      <c r="P3293" s="649">
        <v>-1.0</v>
      </c>
      <c r="Q3293" s="649">
        <v>-1.0</v>
      </c>
      <c r="R3293" s="649">
        <v>1.0</v>
      </c>
      <c r="S3293" s="649">
        <v>-1.0</v>
      </c>
      <c r="T3293" s="649">
        <v>45.695</v>
      </c>
      <c r="U3293" s="649">
        <v>45.459</v>
      </c>
      <c r="V3293" s="649">
        <v>44.981</v>
      </c>
    </row>
    <row r="3294">
      <c r="A3294" s="649">
        <v>6344.0</v>
      </c>
      <c r="B3294" s="649">
        <v>0.0</v>
      </c>
      <c r="C3294" s="649">
        <v>8.455</v>
      </c>
      <c r="D3294" s="649">
        <v>3.805</v>
      </c>
      <c r="E3294" s="649">
        <v>22.94</v>
      </c>
      <c r="F3294" s="649">
        <v>16.56</v>
      </c>
      <c r="G3294" s="649">
        <v>2.291</v>
      </c>
      <c r="H3294" s="649">
        <v>1.01</v>
      </c>
      <c r="I3294" s="649">
        <v>28.446</v>
      </c>
      <c r="J3294" s="649">
        <v>60.287</v>
      </c>
      <c r="K3294" s="649">
        <v>-0.998</v>
      </c>
      <c r="L3294" s="649">
        <v>-1.0</v>
      </c>
      <c r="M3294" s="649">
        <v>-1.0</v>
      </c>
      <c r="N3294" s="649">
        <v>-1.0</v>
      </c>
      <c r="O3294" s="649">
        <v>1.0</v>
      </c>
      <c r="P3294" s="649">
        <v>-1.0</v>
      </c>
      <c r="Q3294" s="649">
        <v>-1.0</v>
      </c>
      <c r="R3294" s="649">
        <v>1.0</v>
      </c>
      <c r="S3294" s="649">
        <v>-1.0</v>
      </c>
      <c r="T3294" s="649">
        <v>61.319</v>
      </c>
      <c r="U3294" s="649">
        <v>61.096</v>
      </c>
      <c r="V3294" s="649">
        <v>60.464</v>
      </c>
    </row>
    <row r="3295">
      <c r="A3295" s="649">
        <v>6345.0</v>
      </c>
      <c r="B3295" s="649">
        <v>0.0</v>
      </c>
      <c r="C3295" s="649">
        <v>8.455</v>
      </c>
      <c r="D3295" s="649">
        <v>3.805</v>
      </c>
      <c r="E3295" s="649">
        <v>22.94</v>
      </c>
      <c r="F3295" s="649">
        <v>16.56</v>
      </c>
      <c r="G3295" s="649">
        <v>2.224</v>
      </c>
      <c r="H3295" s="649">
        <v>1.01</v>
      </c>
      <c r="I3295" s="649">
        <v>25.628</v>
      </c>
      <c r="J3295" s="649">
        <v>46.571</v>
      </c>
      <c r="K3295" s="649">
        <v>-0.998</v>
      </c>
      <c r="L3295" s="649">
        <v>-1.0</v>
      </c>
      <c r="M3295" s="649">
        <v>-1.0</v>
      </c>
      <c r="N3295" s="649">
        <v>-1.0</v>
      </c>
      <c r="O3295" s="649">
        <v>1.0</v>
      </c>
      <c r="P3295" s="649">
        <v>-1.0</v>
      </c>
      <c r="Q3295" s="649">
        <v>-1.0</v>
      </c>
      <c r="R3295" s="649">
        <v>1.0</v>
      </c>
      <c r="S3295" s="649">
        <v>-1.0</v>
      </c>
      <c r="T3295" s="649">
        <v>47.44</v>
      </c>
      <c r="U3295" s="649">
        <v>47.251</v>
      </c>
      <c r="V3295" s="649">
        <v>46.999</v>
      </c>
    </row>
    <row r="3296">
      <c r="A3296" s="649">
        <v>6346.0</v>
      </c>
      <c r="B3296" s="649">
        <v>0.0</v>
      </c>
      <c r="C3296" s="649">
        <v>8.455</v>
      </c>
      <c r="D3296" s="649">
        <v>3.805</v>
      </c>
      <c r="E3296" s="649">
        <v>22.94</v>
      </c>
      <c r="F3296" s="649">
        <v>16.56</v>
      </c>
      <c r="G3296" s="649">
        <v>1.801</v>
      </c>
      <c r="H3296" s="649">
        <v>1.01</v>
      </c>
      <c r="I3296" s="649">
        <v>29.52</v>
      </c>
      <c r="J3296" s="649">
        <v>52.456</v>
      </c>
      <c r="K3296" s="649">
        <v>-0.998</v>
      </c>
      <c r="L3296" s="649">
        <v>-1.0</v>
      </c>
      <c r="M3296" s="649">
        <v>-1.0</v>
      </c>
      <c r="N3296" s="649">
        <v>-1.0</v>
      </c>
      <c r="O3296" s="649">
        <v>1.0</v>
      </c>
      <c r="P3296" s="649">
        <v>-1.0</v>
      </c>
      <c r="Q3296" s="649">
        <v>-1.0</v>
      </c>
      <c r="R3296" s="649">
        <v>1.0</v>
      </c>
      <c r="S3296" s="649">
        <v>-1.0</v>
      </c>
      <c r="T3296" s="649">
        <v>53.36</v>
      </c>
      <c r="U3296" s="649">
        <v>53.074</v>
      </c>
      <c r="V3296" s="649">
        <v>52.482</v>
      </c>
    </row>
    <row r="3297">
      <c r="A3297" s="649">
        <v>6347.0</v>
      </c>
      <c r="B3297" s="649">
        <v>0.0</v>
      </c>
      <c r="C3297" s="649">
        <v>8.456</v>
      </c>
      <c r="D3297" s="649">
        <v>3.805</v>
      </c>
      <c r="E3297" s="649">
        <v>22.94</v>
      </c>
      <c r="F3297" s="649">
        <v>16.56</v>
      </c>
      <c r="G3297" s="649">
        <v>1.928</v>
      </c>
      <c r="H3297" s="649">
        <v>1.01</v>
      </c>
      <c r="I3297" s="649">
        <v>27.529</v>
      </c>
      <c r="J3297" s="649">
        <v>48.229</v>
      </c>
      <c r="K3297" s="649">
        <v>-0.998</v>
      </c>
      <c r="L3297" s="649">
        <v>-1.0</v>
      </c>
      <c r="M3297" s="649">
        <v>-1.0</v>
      </c>
      <c r="N3297" s="649">
        <v>-1.0</v>
      </c>
      <c r="O3297" s="649">
        <v>1.0</v>
      </c>
      <c r="P3297" s="649">
        <v>-1.0</v>
      </c>
      <c r="Q3297" s="649">
        <v>-1.0</v>
      </c>
      <c r="R3297" s="649">
        <v>1.0</v>
      </c>
      <c r="S3297" s="649">
        <v>-1.0</v>
      </c>
      <c r="T3297" s="649">
        <v>49.004</v>
      </c>
      <c r="U3297" s="649">
        <v>48.773</v>
      </c>
      <c r="V3297" s="649">
        <v>48.413</v>
      </c>
    </row>
    <row r="3298">
      <c r="A3298" s="649">
        <v>6348.0</v>
      </c>
      <c r="B3298" s="649">
        <v>0.0</v>
      </c>
      <c r="C3298" s="649">
        <v>8.455</v>
      </c>
      <c r="D3298" s="649">
        <v>3.805</v>
      </c>
      <c r="E3298" s="649">
        <v>22.94</v>
      </c>
      <c r="F3298" s="649">
        <v>16.56</v>
      </c>
      <c r="G3298" s="649">
        <v>1.768</v>
      </c>
      <c r="H3298" s="649">
        <v>1.01</v>
      </c>
      <c r="I3298" s="649">
        <v>27.92</v>
      </c>
      <c r="J3298" s="649">
        <v>41.493</v>
      </c>
      <c r="K3298" s="649">
        <v>-0.998</v>
      </c>
      <c r="L3298" s="649">
        <v>-1.0</v>
      </c>
      <c r="M3298" s="649">
        <v>-1.0</v>
      </c>
      <c r="N3298" s="649">
        <v>-1.0</v>
      </c>
      <c r="O3298" s="649">
        <v>1.0</v>
      </c>
      <c r="P3298" s="649">
        <v>-1.0</v>
      </c>
      <c r="Q3298" s="649">
        <v>-1.0</v>
      </c>
      <c r="R3298" s="649">
        <v>1.0</v>
      </c>
      <c r="S3298" s="649">
        <v>-1.0</v>
      </c>
      <c r="T3298" s="649">
        <v>42.159</v>
      </c>
      <c r="U3298" s="649">
        <v>41.967</v>
      </c>
      <c r="V3298" s="649">
        <v>41.786</v>
      </c>
    </row>
    <row r="3299">
      <c r="A3299" s="649">
        <v>6349.0</v>
      </c>
      <c r="B3299" s="649">
        <v>0.0</v>
      </c>
      <c r="C3299" s="649">
        <v>8.456</v>
      </c>
      <c r="D3299" s="649">
        <v>3.805</v>
      </c>
      <c r="E3299" s="649">
        <v>22.94</v>
      </c>
      <c r="F3299" s="649">
        <v>16.56</v>
      </c>
      <c r="G3299" s="649">
        <v>1.151</v>
      </c>
      <c r="H3299" s="649">
        <v>1.01</v>
      </c>
      <c r="I3299" s="649">
        <v>19.239</v>
      </c>
      <c r="J3299" s="649">
        <v>21.074</v>
      </c>
      <c r="K3299" s="649">
        <v>-0.998</v>
      </c>
      <c r="L3299" s="649">
        <v>-1.0</v>
      </c>
      <c r="M3299" s="649">
        <v>-1.0</v>
      </c>
      <c r="N3299" s="649">
        <v>-1.0</v>
      </c>
      <c r="O3299" s="649">
        <v>1.0</v>
      </c>
      <c r="P3299" s="649">
        <v>-1.0</v>
      </c>
      <c r="Q3299" s="649">
        <v>-1.0</v>
      </c>
      <c r="R3299" s="649">
        <v>1.0</v>
      </c>
      <c r="S3299" s="649">
        <v>-1.0</v>
      </c>
      <c r="T3299" s="649">
        <v>21.434</v>
      </c>
      <c r="U3299" s="649">
        <v>21.335</v>
      </c>
      <c r="V3299" s="649">
        <v>21.134</v>
      </c>
    </row>
    <row r="3300">
      <c r="A3300" s="649">
        <v>6350.0</v>
      </c>
      <c r="B3300" s="649">
        <v>0.0</v>
      </c>
      <c r="C3300" s="649">
        <v>8.455</v>
      </c>
      <c r="D3300" s="649">
        <v>3.805</v>
      </c>
      <c r="E3300" s="649">
        <v>22.94</v>
      </c>
      <c r="F3300" s="649">
        <v>16.56</v>
      </c>
      <c r="G3300" s="649">
        <v>0.844</v>
      </c>
      <c r="H3300" s="649">
        <v>1.01</v>
      </c>
      <c r="I3300" s="649">
        <v>19.985</v>
      </c>
      <c r="J3300" s="649">
        <v>16.863</v>
      </c>
      <c r="K3300" s="649">
        <v>-0.998</v>
      </c>
      <c r="L3300" s="649">
        <v>-1.0</v>
      </c>
      <c r="M3300" s="649">
        <v>-1.0</v>
      </c>
      <c r="N3300" s="649">
        <v>-1.0</v>
      </c>
      <c r="O3300" s="649">
        <v>1.0</v>
      </c>
      <c r="P3300" s="649">
        <v>-1.0</v>
      </c>
      <c r="Q3300" s="649">
        <v>-1.0</v>
      </c>
      <c r="R3300" s="649">
        <v>1.0</v>
      </c>
      <c r="S3300" s="649">
        <v>-1.0</v>
      </c>
      <c r="T3300" s="649">
        <v>17.14</v>
      </c>
      <c r="U3300" s="649">
        <v>17.043</v>
      </c>
      <c r="V3300" s="649">
        <v>16.864</v>
      </c>
    </row>
    <row r="3301">
      <c r="A3301" s="649">
        <v>6351.0</v>
      </c>
      <c r="B3301" s="649">
        <v>0.0</v>
      </c>
      <c r="C3301" s="649">
        <v>8.456</v>
      </c>
      <c r="D3301" s="649">
        <v>3.805</v>
      </c>
      <c r="E3301" s="649">
        <v>22.94</v>
      </c>
      <c r="F3301" s="649">
        <v>16.56</v>
      </c>
      <c r="G3301" s="649">
        <v>0.661</v>
      </c>
      <c r="H3301" s="649">
        <v>1.01</v>
      </c>
      <c r="I3301" s="649">
        <v>9.455</v>
      </c>
      <c r="J3301" s="649">
        <v>5.565</v>
      </c>
      <c r="K3301" s="649">
        <v>-0.998</v>
      </c>
      <c r="L3301" s="649">
        <v>-1.0</v>
      </c>
      <c r="M3301" s="649">
        <v>-1.0</v>
      </c>
      <c r="N3301" s="649">
        <v>-1.0</v>
      </c>
      <c r="O3301" s="649">
        <v>1.0</v>
      </c>
      <c r="P3301" s="649">
        <v>-1.0</v>
      </c>
      <c r="Q3301" s="649">
        <v>-1.0</v>
      </c>
      <c r="R3301" s="649">
        <v>1.0</v>
      </c>
      <c r="S3301" s="649">
        <v>-1.0</v>
      </c>
      <c r="T3301" s="649">
        <v>5.688</v>
      </c>
      <c r="U3301" s="649">
        <v>5.657</v>
      </c>
      <c r="V3301" s="649">
        <v>5.64</v>
      </c>
    </row>
    <row r="3302">
      <c r="A3302" s="649">
        <v>6352.0</v>
      </c>
      <c r="B3302" s="649">
        <v>0.0</v>
      </c>
      <c r="C3302" s="649">
        <v>8.456</v>
      </c>
      <c r="D3302" s="649">
        <v>3.805</v>
      </c>
      <c r="E3302" s="649">
        <v>22.94</v>
      </c>
      <c r="F3302" s="649">
        <v>16.56</v>
      </c>
      <c r="G3302" s="649">
        <v>1.152</v>
      </c>
      <c r="H3302" s="649">
        <v>1.01</v>
      </c>
      <c r="I3302" s="649">
        <v>2.207</v>
      </c>
      <c r="J3302" s="649">
        <v>2.435</v>
      </c>
      <c r="K3302" s="649">
        <v>-0.998</v>
      </c>
      <c r="L3302" s="649">
        <v>-1.0</v>
      </c>
      <c r="M3302" s="649">
        <v>-1.0</v>
      </c>
      <c r="N3302" s="649">
        <v>-1.0</v>
      </c>
      <c r="O3302" s="649">
        <v>1.0</v>
      </c>
      <c r="P3302" s="649">
        <v>-1.0</v>
      </c>
      <c r="Q3302" s="649">
        <v>-1.0</v>
      </c>
      <c r="R3302" s="649">
        <v>1.0</v>
      </c>
      <c r="S3302" s="649">
        <v>-1.0</v>
      </c>
      <c r="T3302" s="649">
        <v>2.434</v>
      </c>
      <c r="U3302" s="649">
        <v>2.42</v>
      </c>
      <c r="V3302" s="649">
        <v>2.487</v>
      </c>
    </row>
    <row r="3303">
      <c r="A3303" s="649">
        <v>6353.0</v>
      </c>
      <c r="B3303" s="649">
        <v>0.0</v>
      </c>
      <c r="C3303" s="649">
        <v>8.455</v>
      </c>
      <c r="D3303" s="649">
        <v>3.805</v>
      </c>
      <c r="E3303" s="649">
        <v>22.94</v>
      </c>
      <c r="F3303" s="649">
        <v>16.56</v>
      </c>
      <c r="G3303" s="649">
        <v>0.404</v>
      </c>
      <c r="H3303" s="649">
        <v>1.01</v>
      </c>
      <c r="I3303" s="649">
        <v>5.031</v>
      </c>
      <c r="J3303" s="649">
        <v>1.921</v>
      </c>
      <c r="K3303" s="649">
        <v>-0.998</v>
      </c>
      <c r="L3303" s="649">
        <v>-1.0</v>
      </c>
      <c r="M3303" s="649">
        <v>-1.0</v>
      </c>
      <c r="N3303" s="649">
        <v>-1.0</v>
      </c>
      <c r="O3303" s="649">
        <v>1.0</v>
      </c>
      <c r="P3303" s="649">
        <v>-1.0</v>
      </c>
      <c r="Q3303" s="649">
        <v>-1.0</v>
      </c>
      <c r="R3303" s="649">
        <v>1.0</v>
      </c>
      <c r="S3303" s="649">
        <v>-1.0</v>
      </c>
      <c r="T3303" s="649">
        <v>1.962</v>
      </c>
      <c r="U3303" s="649">
        <v>1.951</v>
      </c>
      <c r="V3303" s="649">
        <v>1.944</v>
      </c>
    </row>
    <row r="3304">
      <c r="A3304" s="649">
        <v>6354.0</v>
      </c>
      <c r="B3304" s="649">
        <v>0.0</v>
      </c>
      <c r="C3304" s="649">
        <v>8.457</v>
      </c>
      <c r="D3304" s="649">
        <v>3.805</v>
      </c>
      <c r="E3304" s="649">
        <v>22.94</v>
      </c>
      <c r="F3304" s="649">
        <v>16.56</v>
      </c>
      <c r="G3304" s="649">
        <v>0.928</v>
      </c>
      <c r="H3304" s="649">
        <v>1.01</v>
      </c>
      <c r="I3304" s="649">
        <v>4.722</v>
      </c>
      <c r="J3304" s="649">
        <v>4.201</v>
      </c>
      <c r="K3304" s="649">
        <v>-0.998</v>
      </c>
      <c r="L3304" s="649">
        <v>-1.0</v>
      </c>
      <c r="M3304" s="649">
        <v>-1.0</v>
      </c>
      <c r="N3304" s="649">
        <v>-1.0</v>
      </c>
      <c r="O3304" s="649">
        <v>1.0</v>
      </c>
      <c r="P3304" s="649">
        <v>-1.0</v>
      </c>
      <c r="Q3304" s="649">
        <v>-1.0</v>
      </c>
      <c r="R3304" s="649">
        <v>1.0</v>
      </c>
      <c r="S3304" s="649">
        <v>-1.0</v>
      </c>
      <c r="T3304" s="649">
        <v>4.293</v>
      </c>
      <c r="U3304" s="649">
        <v>4.26</v>
      </c>
      <c r="V3304" s="649">
        <v>4.24</v>
      </c>
    </row>
    <row r="3305">
      <c r="A3305" s="649">
        <v>6355.0</v>
      </c>
      <c r="B3305" s="649">
        <v>0.0</v>
      </c>
      <c r="C3305" s="649">
        <v>8.456</v>
      </c>
      <c r="D3305" s="649">
        <v>3.805</v>
      </c>
      <c r="E3305" s="649">
        <v>22.94</v>
      </c>
      <c r="F3305" s="649">
        <v>16.56</v>
      </c>
      <c r="G3305" s="649">
        <v>0.847</v>
      </c>
      <c r="H3305" s="649">
        <v>1.01</v>
      </c>
      <c r="I3305" s="649">
        <v>28.48</v>
      </c>
      <c r="J3305" s="649">
        <v>23.779</v>
      </c>
      <c r="K3305" s="649">
        <v>-0.998</v>
      </c>
      <c r="L3305" s="649">
        <v>-1.0</v>
      </c>
      <c r="M3305" s="649">
        <v>-1.0</v>
      </c>
      <c r="N3305" s="649">
        <v>-1.0</v>
      </c>
      <c r="O3305" s="649">
        <v>1.0</v>
      </c>
      <c r="P3305" s="649">
        <v>-1.0</v>
      </c>
      <c r="Q3305" s="649">
        <v>-1.0</v>
      </c>
      <c r="R3305" s="649">
        <v>1.0</v>
      </c>
      <c r="S3305" s="649">
        <v>-1.0</v>
      </c>
      <c r="T3305" s="649">
        <v>24.166</v>
      </c>
      <c r="U3305" s="649">
        <v>24.069</v>
      </c>
      <c r="V3305" s="649">
        <v>23.792</v>
      </c>
    </row>
    <row r="3306">
      <c r="A3306" s="649">
        <v>6356.0</v>
      </c>
      <c r="B3306" s="649">
        <v>0.0</v>
      </c>
      <c r="C3306" s="649">
        <v>8.456</v>
      </c>
      <c r="D3306" s="649">
        <v>3.805</v>
      </c>
      <c r="E3306" s="649">
        <v>22.94</v>
      </c>
      <c r="F3306" s="649">
        <v>16.56</v>
      </c>
      <c r="G3306" s="649">
        <v>1.149</v>
      </c>
      <c r="H3306" s="649">
        <v>1.01</v>
      </c>
      <c r="I3306" s="649">
        <v>18.293</v>
      </c>
      <c r="J3306" s="649">
        <v>19.362</v>
      </c>
      <c r="K3306" s="649">
        <v>-0.998</v>
      </c>
      <c r="L3306" s="649">
        <v>-1.0</v>
      </c>
      <c r="M3306" s="649">
        <v>-1.0</v>
      </c>
      <c r="N3306" s="649">
        <v>-1.0</v>
      </c>
      <c r="O3306" s="649">
        <v>1.0</v>
      </c>
      <c r="P3306" s="649">
        <v>-1.0</v>
      </c>
      <c r="Q3306" s="649">
        <v>-1.0</v>
      </c>
      <c r="R3306" s="649">
        <v>1.0</v>
      </c>
      <c r="S3306" s="649">
        <v>-1.0</v>
      </c>
      <c r="T3306" s="649">
        <v>19.682</v>
      </c>
      <c r="U3306" s="649">
        <v>19.587</v>
      </c>
      <c r="V3306" s="649">
        <v>19.458</v>
      </c>
    </row>
    <row r="3307">
      <c r="A3307" s="649">
        <v>6357.0</v>
      </c>
      <c r="B3307" s="649">
        <v>0.0</v>
      </c>
      <c r="C3307" s="649">
        <v>8.457</v>
      </c>
      <c r="D3307" s="649">
        <v>3.805</v>
      </c>
      <c r="E3307" s="649">
        <v>22.94</v>
      </c>
      <c r="F3307" s="649">
        <v>16.56</v>
      </c>
      <c r="G3307" s="649">
        <v>1.228</v>
      </c>
      <c r="H3307" s="649">
        <v>1.01</v>
      </c>
      <c r="I3307" s="649">
        <v>9.275</v>
      </c>
      <c r="J3307" s="649">
        <v>10.908</v>
      </c>
      <c r="K3307" s="649">
        <v>-0.998</v>
      </c>
      <c r="L3307" s="649">
        <v>-1.0</v>
      </c>
      <c r="M3307" s="649">
        <v>-1.0</v>
      </c>
      <c r="N3307" s="649">
        <v>-1.0</v>
      </c>
      <c r="O3307" s="649">
        <v>1.0</v>
      </c>
      <c r="P3307" s="649">
        <v>-1.0</v>
      </c>
      <c r="Q3307" s="649">
        <v>-1.0</v>
      </c>
      <c r="R3307" s="649">
        <v>1.0</v>
      </c>
      <c r="S3307" s="649">
        <v>-1.0</v>
      </c>
      <c r="T3307" s="649">
        <v>11.137</v>
      </c>
      <c r="U3307" s="649">
        <v>11.079</v>
      </c>
      <c r="V3307" s="649">
        <v>10.963</v>
      </c>
    </row>
    <row r="3308">
      <c r="A3308" s="649">
        <v>6358.0</v>
      </c>
      <c r="B3308" s="649">
        <v>0.0</v>
      </c>
      <c r="C3308" s="649">
        <v>8.456</v>
      </c>
      <c r="D3308" s="649">
        <v>3.805</v>
      </c>
      <c r="E3308" s="649">
        <v>22.94</v>
      </c>
      <c r="F3308" s="649">
        <v>16.56</v>
      </c>
      <c r="G3308" s="649">
        <v>0.884</v>
      </c>
      <c r="H3308" s="649">
        <v>1.01</v>
      </c>
      <c r="I3308" s="649">
        <v>27.962</v>
      </c>
      <c r="J3308" s="649">
        <v>23.577</v>
      </c>
      <c r="K3308" s="649">
        <v>-0.998</v>
      </c>
      <c r="L3308" s="649">
        <v>-1.0</v>
      </c>
      <c r="M3308" s="649">
        <v>-1.0</v>
      </c>
      <c r="N3308" s="649">
        <v>-1.0</v>
      </c>
      <c r="O3308" s="649">
        <v>3.0</v>
      </c>
      <c r="P3308" s="649">
        <v>-1.0</v>
      </c>
      <c r="Q3308" s="649">
        <v>-1.0</v>
      </c>
      <c r="R3308" s="649">
        <v>1.0</v>
      </c>
      <c r="S3308" s="649">
        <v>-1.0</v>
      </c>
      <c r="T3308" s="649">
        <v>23.952</v>
      </c>
      <c r="U3308" s="649">
        <v>23.825</v>
      </c>
      <c r="V3308" s="649">
        <v>23.619</v>
      </c>
    </row>
    <row r="3309">
      <c r="A3309" s="649">
        <v>6360.0</v>
      </c>
      <c r="B3309" s="649">
        <v>0.0</v>
      </c>
      <c r="C3309" s="649">
        <v>8.456</v>
      </c>
      <c r="D3309" s="649">
        <v>3.805</v>
      </c>
      <c r="E3309" s="649">
        <v>22.94</v>
      </c>
      <c r="F3309" s="649">
        <v>16.56</v>
      </c>
      <c r="G3309" s="649">
        <v>1.875</v>
      </c>
      <c r="H3309" s="649">
        <v>26.98</v>
      </c>
      <c r="I3309" s="649">
        <v>18.264</v>
      </c>
      <c r="J3309" s="649">
        <v>32.117</v>
      </c>
      <c r="K3309" s="649">
        <v>-0.998</v>
      </c>
      <c r="L3309" s="649">
        <v>-1.0</v>
      </c>
      <c r="M3309" s="649">
        <v>-1.0</v>
      </c>
      <c r="N3309" s="649">
        <v>-1.0</v>
      </c>
      <c r="O3309" s="649">
        <v>1.0</v>
      </c>
      <c r="P3309" s="649">
        <v>-1.0</v>
      </c>
      <c r="Q3309" s="649">
        <v>-1.0</v>
      </c>
      <c r="R3309" s="649">
        <v>1.0</v>
      </c>
      <c r="S3309" s="649">
        <v>-1.0</v>
      </c>
      <c r="T3309" s="649">
        <v>32.697</v>
      </c>
      <c r="U3309" s="649">
        <v>32.5</v>
      </c>
      <c r="V3309" s="649">
        <v>32.239</v>
      </c>
    </row>
    <row r="3310">
      <c r="A3310" s="649">
        <v>6361.0</v>
      </c>
      <c r="B3310" s="649">
        <v>0.0</v>
      </c>
      <c r="C3310" s="649">
        <v>8.457</v>
      </c>
      <c r="D3310" s="649">
        <v>3.805</v>
      </c>
      <c r="E3310" s="649">
        <v>22.94</v>
      </c>
      <c r="F3310" s="649">
        <v>16.56</v>
      </c>
      <c r="G3310" s="649">
        <v>1.798</v>
      </c>
      <c r="H3310" s="649">
        <v>26.98</v>
      </c>
      <c r="I3310" s="649">
        <v>18.838</v>
      </c>
      <c r="J3310" s="649">
        <v>33.156</v>
      </c>
      <c r="K3310" s="649">
        <v>-0.998</v>
      </c>
      <c r="L3310" s="649">
        <v>-1.0</v>
      </c>
      <c r="M3310" s="649">
        <v>-1.0</v>
      </c>
      <c r="N3310" s="649">
        <v>-1.0</v>
      </c>
      <c r="O3310" s="649">
        <v>1.0</v>
      </c>
      <c r="P3310" s="649">
        <v>-1.0</v>
      </c>
      <c r="Q3310" s="649">
        <v>-1.0</v>
      </c>
      <c r="R3310" s="649">
        <v>1.0</v>
      </c>
      <c r="S3310" s="649">
        <v>-1.0</v>
      </c>
      <c r="T3310" s="649">
        <v>33.733</v>
      </c>
      <c r="U3310" s="649">
        <v>33.561</v>
      </c>
      <c r="V3310" s="649">
        <v>33.199</v>
      </c>
    </row>
    <row r="3311">
      <c r="A3311" s="649">
        <v>6362.0</v>
      </c>
      <c r="B3311" s="649">
        <v>0.0</v>
      </c>
      <c r="C3311" s="649">
        <v>8.456</v>
      </c>
      <c r="D3311" s="649">
        <v>3.805</v>
      </c>
      <c r="E3311" s="649">
        <v>22.94</v>
      </c>
      <c r="F3311" s="649">
        <v>16.56</v>
      </c>
      <c r="G3311" s="649">
        <v>1.771</v>
      </c>
      <c r="H3311" s="649">
        <v>26.98</v>
      </c>
      <c r="I3311" s="649">
        <v>18.319</v>
      </c>
      <c r="J3311" s="649">
        <v>29.374</v>
      </c>
      <c r="K3311" s="649">
        <v>-0.998</v>
      </c>
      <c r="L3311" s="649">
        <v>-1.0</v>
      </c>
      <c r="M3311" s="649">
        <v>-1.0</v>
      </c>
      <c r="N3311" s="649">
        <v>-1.0</v>
      </c>
      <c r="O3311" s="649">
        <v>1.0</v>
      </c>
      <c r="P3311" s="649">
        <v>-1.0</v>
      </c>
      <c r="Q3311" s="649">
        <v>-1.0</v>
      </c>
      <c r="R3311" s="649">
        <v>1.0</v>
      </c>
      <c r="S3311" s="649">
        <v>-1.0</v>
      </c>
      <c r="T3311" s="649">
        <v>29.918</v>
      </c>
      <c r="U3311" s="649">
        <v>29.785</v>
      </c>
      <c r="V3311" s="649">
        <v>29.549</v>
      </c>
    </row>
    <row r="3312">
      <c r="A3312" s="649">
        <v>6363.0</v>
      </c>
      <c r="B3312" s="649">
        <v>0.0</v>
      </c>
      <c r="C3312" s="649">
        <v>8.457</v>
      </c>
      <c r="D3312" s="649">
        <v>3.805</v>
      </c>
      <c r="E3312" s="649">
        <v>22.94</v>
      </c>
      <c r="F3312" s="649">
        <v>16.56</v>
      </c>
      <c r="G3312" s="649">
        <v>1.79</v>
      </c>
      <c r="H3312" s="649">
        <v>2.01</v>
      </c>
      <c r="I3312" s="649">
        <v>18.002</v>
      </c>
      <c r="J3312" s="649">
        <v>27.851</v>
      </c>
      <c r="K3312" s="649">
        <v>-0.998</v>
      </c>
      <c r="L3312" s="649">
        <v>-1.0</v>
      </c>
      <c r="M3312" s="649">
        <v>-1.0</v>
      </c>
      <c r="N3312" s="649">
        <v>-1.0</v>
      </c>
      <c r="O3312" s="649">
        <v>1.0</v>
      </c>
      <c r="P3312" s="649">
        <v>-1.0</v>
      </c>
      <c r="Q3312" s="649">
        <v>-1.0</v>
      </c>
      <c r="R3312" s="649">
        <v>1.0</v>
      </c>
      <c r="S3312" s="649">
        <v>-1.0</v>
      </c>
      <c r="T3312" s="649">
        <v>28.416</v>
      </c>
      <c r="U3312" s="649">
        <v>28.257</v>
      </c>
      <c r="V3312" s="649">
        <v>28.103</v>
      </c>
    </row>
    <row r="3313">
      <c r="A3313" s="649">
        <v>6366.0</v>
      </c>
      <c r="B3313" s="649">
        <v>0.0</v>
      </c>
      <c r="C3313" s="649">
        <v>8.457</v>
      </c>
      <c r="D3313" s="649">
        <v>3.805</v>
      </c>
      <c r="E3313" s="649">
        <v>22.94</v>
      </c>
      <c r="F3313" s="649">
        <v>16.56</v>
      </c>
      <c r="G3313" s="649">
        <v>1.932</v>
      </c>
      <c r="H3313" s="649">
        <v>1.01</v>
      </c>
      <c r="I3313" s="649">
        <v>26.965</v>
      </c>
      <c r="J3313" s="649">
        <v>45.89</v>
      </c>
      <c r="K3313" s="649">
        <v>-0.998</v>
      </c>
      <c r="L3313" s="649">
        <v>-1.0</v>
      </c>
      <c r="M3313" s="649">
        <v>-1.0</v>
      </c>
      <c r="N3313" s="649">
        <v>-1.0</v>
      </c>
      <c r="O3313" s="649">
        <v>1.0</v>
      </c>
      <c r="P3313" s="649">
        <v>-1.0</v>
      </c>
      <c r="Q3313" s="649">
        <v>-1.0</v>
      </c>
      <c r="R3313" s="649">
        <v>1.0</v>
      </c>
      <c r="S3313" s="649">
        <v>-1.0</v>
      </c>
      <c r="T3313" s="649">
        <v>46.631</v>
      </c>
      <c r="U3313" s="649">
        <v>46.433</v>
      </c>
      <c r="V3313" s="649">
        <v>46.128</v>
      </c>
    </row>
    <row r="3314">
      <c r="A3314" s="649">
        <v>6367.0</v>
      </c>
      <c r="B3314" s="649">
        <v>0.0</v>
      </c>
      <c r="C3314" s="649">
        <v>8.457</v>
      </c>
      <c r="D3314" s="649">
        <v>3.805</v>
      </c>
      <c r="E3314" s="649">
        <v>22.94</v>
      </c>
      <c r="F3314" s="649">
        <v>16.56</v>
      </c>
      <c r="G3314" s="649">
        <v>1.953</v>
      </c>
      <c r="H3314" s="649">
        <v>1.01</v>
      </c>
      <c r="I3314" s="649">
        <v>25.902</v>
      </c>
      <c r="J3314" s="649">
        <v>39.438</v>
      </c>
      <c r="K3314" s="649">
        <v>-0.998</v>
      </c>
      <c r="L3314" s="649">
        <v>-1.0</v>
      </c>
      <c r="M3314" s="649">
        <v>-1.0</v>
      </c>
      <c r="N3314" s="649">
        <v>-1.0</v>
      </c>
      <c r="O3314" s="649">
        <v>1.0</v>
      </c>
      <c r="P3314" s="649">
        <v>-1.0</v>
      </c>
      <c r="Q3314" s="649">
        <v>-1.0</v>
      </c>
      <c r="R3314" s="649">
        <v>1.0</v>
      </c>
      <c r="S3314" s="649">
        <v>-1.0</v>
      </c>
      <c r="T3314" s="649">
        <v>40.165</v>
      </c>
      <c r="U3314" s="649">
        <v>39.988</v>
      </c>
      <c r="V3314" s="649">
        <v>39.882</v>
      </c>
    </row>
    <row r="3315">
      <c r="A3315" s="649">
        <v>6368.0</v>
      </c>
      <c r="B3315" s="649">
        <v>0.0</v>
      </c>
      <c r="C3315" s="649">
        <v>8.457</v>
      </c>
      <c r="D3315" s="649">
        <v>3.805</v>
      </c>
      <c r="E3315" s="649">
        <v>22.94</v>
      </c>
      <c r="F3315" s="649">
        <v>16.56</v>
      </c>
      <c r="G3315" s="649">
        <v>1.891</v>
      </c>
      <c r="H3315" s="649">
        <v>1.01</v>
      </c>
      <c r="I3315" s="649">
        <v>26.059</v>
      </c>
      <c r="J3315" s="649">
        <v>41.911</v>
      </c>
      <c r="K3315" s="649">
        <v>-0.998</v>
      </c>
      <c r="L3315" s="649">
        <v>-1.0</v>
      </c>
      <c r="M3315" s="649">
        <v>-1.0</v>
      </c>
      <c r="N3315" s="649">
        <v>-1.0</v>
      </c>
      <c r="O3315" s="649">
        <v>1.0</v>
      </c>
      <c r="P3315" s="649">
        <v>-1.0</v>
      </c>
      <c r="Q3315" s="649">
        <v>-1.0</v>
      </c>
      <c r="R3315" s="649">
        <v>1.0</v>
      </c>
      <c r="S3315" s="649">
        <v>-1.0</v>
      </c>
      <c r="T3315" s="649">
        <v>42.624</v>
      </c>
      <c r="U3315" s="649">
        <v>42.499</v>
      </c>
      <c r="V3315" s="649">
        <v>42.203</v>
      </c>
    </row>
    <row r="3316">
      <c r="A3316" s="649">
        <v>6369.0</v>
      </c>
      <c r="B3316" s="649">
        <v>0.0</v>
      </c>
      <c r="C3316" s="649">
        <v>8.456</v>
      </c>
      <c r="D3316" s="649">
        <v>3.805</v>
      </c>
      <c r="E3316" s="649">
        <v>22.94</v>
      </c>
      <c r="F3316" s="649">
        <v>16.56</v>
      </c>
      <c r="G3316" s="649">
        <v>1.831</v>
      </c>
      <c r="H3316" s="649">
        <v>1.01</v>
      </c>
      <c r="I3316" s="649">
        <v>23.624</v>
      </c>
      <c r="J3316" s="649">
        <v>36.121</v>
      </c>
      <c r="K3316" s="649">
        <v>-0.998</v>
      </c>
      <c r="L3316" s="649">
        <v>-1.0</v>
      </c>
      <c r="M3316" s="649">
        <v>-1.0</v>
      </c>
      <c r="N3316" s="649">
        <v>-1.0</v>
      </c>
      <c r="O3316" s="649">
        <v>1.0</v>
      </c>
      <c r="P3316" s="649">
        <v>-1.0</v>
      </c>
      <c r="Q3316" s="649">
        <v>-1.0</v>
      </c>
      <c r="R3316" s="649">
        <v>1.0</v>
      </c>
      <c r="S3316" s="649">
        <v>-1.0</v>
      </c>
      <c r="T3316" s="649">
        <v>36.839</v>
      </c>
      <c r="U3316" s="649">
        <v>36.658</v>
      </c>
      <c r="V3316" s="649">
        <v>36.454</v>
      </c>
    </row>
    <row r="3317">
      <c r="A3317" s="649">
        <v>6370.0</v>
      </c>
      <c r="B3317" s="649">
        <v>0.0</v>
      </c>
      <c r="C3317" s="649">
        <v>8.456</v>
      </c>
      <c r="D3317" s="649">
        <v>3.805</v>
      </c>
      <c r="E3317" s="649">
        <v>22.94</v>
      </c>
      <c r="F3317" s="649">
        <v>16.56</v>
      </c>
      <c r="G3317" s="649">
        <v>1.853</v>
      </c>
      <c r="H3317" s="649">
        <v>1.01</v>
      </c>
      <c r="I3317" s="649">
        <v>27.47</v>
      </c>
      <c r="J3317" s="649">
        <v>48.046</v>
      </c>
      <c r="K3317" s="649">
        <v>-0.998</v>
      </c>
      <c r="L3317" s="649">
        <v>-1.0</v>
      </c>
      <c r="M3317" s="649">
        <v>-1.0</v>
      </c>
      <c r="N3317" s="649">
        <v>-1.0</v>
      </c>
      <c r="O3317" s="649">
        <v>1.0</v>
      </c>
      <c r="P3317" s="649">
        <v>-1.0</v>
      </c>
      <c r="Q3317" s="649">
        <v>-1.0</v>
      </c>
      <c r="R3317" s="649">
        <v>1.0</v>
      </c>
      <c r="S3317" s="649">
        <v>-1.0</v>
      </c>
      <c r="T3317" s="649">
        <v>48.794</v>
      </c>
      <c r="U3317" s="649">
        <v>48.613</v>
      </c>
      <c r="V3317" s="649">
        <v>48.155</v>
      </c>
    </row>
    <row r="3318">
      <c r="A3318" s="649">
        <v>6371.0</v>
      </c>
      <c r="B3318" s="649">
        <v>0.0</v>
      </c>
      <c r="C3318" s="649">
        <v>8.456</v>
      </c>
      <c r="D3318" s="649">
        <v>3.805</v>
      </c>
      <c r="E3318" s="649">
        <v>22.94</v>
      </c>
      <c r="F3318" s="649">
        <v>16.56</v>
      </c>
      <c r="G3318" s="649">
        <v>1.92</v>
      </c>
      <c r="H3318" s="649">
        <v>1.01</v>
      </c>
      <c r="I3318" s="649">
        <v>27.091</v>
      </c>
      <c r="J3318" s="649">
        <v>48.224</v>
      </c>
      <c r="K3318" s="649">
        <v>-0.998</v>
      </c>
      <c r="L3318" s="649">
        <v>-1.0</v>
      </c>
      <c r="M3318" s="649">
        <v>-1.0</v>
      </c>
      <c r="N3318" s="649">
        <v>-1.0</v>
      </c>
      <c r="O3318" s="649">
        <v>1.0</v>
      </c>
      <c r="P3318" s="649">
        <v>-1.0</v>
      </c>
      <c r="Q3318" s="649">
        <v>-1.0</v>
      </c>
      <c r="R3318" s="649">
        <v>1.0</v>
      </c>
      <c r="S3318" s="649">
        <v>-1.0</v>
      </c>
      <c r="T3318" s="649">
        <v>49.008</v>
      </c>
      <c r="U3318" s="649">
        <v>48.836</v>
      </c>
      <c r="V3318" s="649">
        <v>48.374</v>
      </c>
    </row>
    <row r="3319">
      <c r="A3319" s="649">
        <v>6372.0</v>
      </c>
      <c r="B3319" s="649">
        <v>0.0</v>
      </c>
      <c r="C3319" s="649">
        <v>8.456</v>
      </c>
      <c r="D3319" s="649">
        <v>3.805</v>
      </c>
      <c r="E3319" s="649">
        <v>22.94</v>
      </c>
      <c r="F3319" s="649">
        <v>16.56</v>
      </c>
      <c r="G3319" s="649">
        <v>1.86</v>
      </c>
      <c r="H3319" s="649">
        <v>1.01</v>
      </c>
      <c r="I3319" s="649">
        <v>26.578</v>
      </c>
      <c r="J3319" s="649">
        <v>45.012</v>
      </c>
      <c r="K3319" s="649">
        <v>-0.998</v>
      </c>
      <c r="L3319" s="649">
        <v>-1.0</v>
      </c>
      <c r="M3319" s="649">
        <v>-1.0</v>
      </c>
      <c r="N3319" s="649">
        <v>-1.0</v>
      </c>
      <c r="O3319" s="649">
        <v>1.0</v>
      </c>
      <c r="P3319" s="649">
        <v>-1.0</v>
      </c>
      <c r="Q3319" s="649">
        <v>-1.0</v>
      </c>
      <c r="R3319" s="649">
        <v>1.0</v>
      </c>
      <c r="S3319" s="649">
        <v>-1.0</v>
      </c>
      <c r="T3319" s="649">
        <v>45.786</v>
      </c>
      <c r="U3319" s="649">
        <v>45.617</v>
      </c>
      <c r="V3319" s="649">
        <v>45.186</v>
      </c>
    </row>
    <row r="3320">
      <c r="A3320" s="649">
        <v>6373.0</v>
      </c>
      <c r="B3320" s="649">
        <v>0.0</v>
      </c>
      <c r="C3320" s="649">
        <v>8.456</v>
      </c>
      <c r="D3320" s="649">
        <v>3.805</v>
      </c>
      <c r="E3320" s="649">
        <v>22.94</v>
      </c>
      <c r="F3320" s="649">
        <v>16.56</v>
      </c>
      <c r="G3320" s="649">
        <v>1.758</v>
      </c>
      <c r="H3320" s="649">
        <v>1.01</v>
      </c>
      <c r="I3320" s="649">
        <v>26.512</v>
      </c>
      <c r="J3320" s="649">
        <v>42.903</v>
      </c>
      <c r="K3320" s="649">
        <v>-0.998</v>
      </c>
      <c r="L3320" s="649">
        <v>-1.0</v>
      </c>
      <c r="M3320" s="649">
        <v>-1.0</v>
      </c>
      <c r="N3320" s="649">
        <v>-1.0</v>
      </c>
      <c r="O3320" s="649">
        <v>1.0</v>
      </c>
      <c r="P3320" s="649">
        <v>-1.0</v>
      </c>
      <c r="Q3320" s="649">
        <v>-1.0</v>
      </c>
      <c r="R3320" s="649">
        <v>1.0</v>
      </c>
      <c r="S3320" s="649">
        <v>-1.0</v>
      </c>
      <c r="T3320" s="649">
        <v>43.697</v>
      </c>
      <c r="U3320" s="649">
        <v>43.508</v>
      </c>
      <c r="V3320" s="649">
        <v>43.053</v>
      </c>
    </row>
    <row r="3321">
      <c r="A3321" s="649">
        <v>6374.0</v>
      </c>
      <c r="B3321" s="649">
        <v>0.0</v>
      </c>
      <c r="C3321" s="649">
        <v>8.456</v>
      </c>
      <c r="D3321" s="649">
        <v>3.805</v>
      </c>
      <c r="E3321" s="649">
        <v>22.94</v>
      </c>
      <c r="F3321" s="649">
        <v>16.56</v>
      </c>
      <c r="G3321" s="649">
        <v>1.92</v>
      </c>
      <c r="H3321" s="649">
        <v>1.01</v>
      </c>
      <c r="I3321" s="649">
        <v>27.179</v>
      </c>
      <c r="J3321" s="649">
        <v>47.222</v>
      </c>
      <c r="K3321" s="649">
        <v>-0.998</v>
      </c>
      <c r="L3321" s="649">
        <v>-1.0</v>
      </c>
      <c r="M3321" s="649">
        <v>-1.0</v>
      </c>
      <c r="N3321" s="649">
        <v>-1.0</v>
      </c>
      <c r="O3321" s="649">
        <v>1.0</v>
      </c>
      <c r="P3321" s="649">
        <v>-1.0</v>
      </c>
      <c r="Q3321" s="649">
        <v>-1.0</v>
      </c>
      <c r="R3321" s="649">
        <v>1.0</v>
      </c>
      <c r="S3321" s="649">
        <v>-1.0</v>
      </c>
      <c r="T3321" s="649">
        <v>48.072</v>
      </c>
      <c r="U3321" s="649">
        <v>47.884</v>
      </c>
      <c r="V3321" s="649">
        <v>47.412</v>
      </c>
    </row>
    <row r="3322">
      <c r="A3322" s="649">
        <v>6375.0</v>
      </c>
      <c r="B3322" s="649">
        <v>0.0</v>
      </c>
      <c r="C3322" s="649">
        <v>8.456</v>
      </c>
      <c r="D3322" s="649">
        <v>3.805</v>
      </c>
      <c r="E3322" s="649">
        <v>22.94</v>
      </c>
      <c r="F3322" s="649">
        <v>16.56</v>
      </c>
      <c r="G3322" s="649">
        <v>1.917</v>
      </c>
      <c r="H3322" s="649">
        <v>1.01</v>
      </c>
      <c r="I3322" s="649">
        <v>27.424</v>
      </c>
      <c r="J3322" s="649">
        <v>49.399</v>
      </c>
      <c r="K3322" s="649">
        <v>-0.998</v>
      </c>
      <c r="L3322" s="649">
        <v>-1.0</v>
      </c>
      <c r="M3322" s="649">
        <v>-1.0</v>
      </c>
      <c r="N3322" s="649">
        <v>-1.0</v>
      </c>
      <c r="O3322" s="649">
        <v>1.0</v>
      </c>
      <c r="P3322" s="649">
        <v>-1.0</v>
      </c>
      <c r="Q3322" s="649">
        <v>-1.0</v>
      </c>
      <c r="R3322" s="649">
        <v>1.0</v>
      </c>
      <c r="S3322" s="649">
        <v>-1.0</v>
      </c>
      <c r="T3322" s="649">
        <v>50.197</v>
      </c>
      <c r="U3322" s="649">
        <v>50.037</v>
      </c>
      <c r="V3322" s="649">
        <v>49.522</v>
      </c>
    </row>
    <row r="3323">
      <c r="A3323" s="649">
        <v>6376.0</v>
      </c>
      <c r="B3323" s="649">
        <v>0.0</v>
      </c>
      <c r="C3323" s="649">
        <v>8.456</v>
      </c>
      <c r="D3323" s="649">
        <v>3.805</v>
      </c>
      <c r="E3323" s="649">
        <v>22.94</v>
      </c>
      <c r="F3323" s="649">
        <v>16.56</v>
      </c>
      <c r="G3323" s="649">
        <v>1.713</v>
      </c>
      <c r="H3323" s="649">
        <v>1.01</v>
      </c>
      <c r="I3323" s="649">
        <v>26.655</v>
      </c>
      <c r="J3323" s="649">
        <v>40.204</v>
      </c>
      <c r="K3323" s="649">
        <v>-0.998</v>
      </c>
      <c r="L3323" s="649">
        <v>-1.0</v>
      </c>
      <c r="M3323" s="649">
        <v>-1.0</v>
      </c>
      <c r="N3323" s="649">
        <v>-1.0</v>
      </c>
      <c r="O3323" s="649">
        <v>1.0</v>
      </c>
      <c r="P3323" s="649">
        <v>-1.0</v>
      </c>
      <c r="Q3323" s="649">
        <v>-1.0</v>
      </c>
      <c r="R3323" s="649">
        <v>1.0</v>
      </c>
      <c r="S3323" s="649">
        <v>-1.0</v>
      </c>
      <c r="T3323" s="649">
        <v>40.854</v>
      </c>
      <c r="U3323" s="649">
        <v>40.73</v>
      </c>
      <c r="V3323" s="649">
        <v>40.414</v>
      </c>
    </row>
    <row r="3324">
      <c r="A3324" s="649">
        <v>6377.0</v>
      </c>
      <c r="B3324" s="649">
        <v>0.0</v>
      </c>
      <c r="C3324" s="649">
        <v>8.456</v>
      </c>
      <c r="D3324" s="649">
        <v>3.805</v>
      </c>
      <c r="E3324" s="649">
        <v>22.94</v>
      </c>
      <c r="F3324" s="649">
        <v>16.56</v>
      </c>
      <c r="G3324" s="649">
        <v>1.731</v>
      </c>
      <c r="H3324" s="649">
        <v>1.01</v>
      </c>
      <c r="I3324" s="649">
        <v>28.416</v>
      </c>
      <c r="J3324" s="649">
        <v>48.3</v>
      </c>
      <c r="K3324" s="649">
        <v>-0.998</v>
      </c>
      <c r="L3324" s="649">
        <v>-1.0</v>
      </c>
      <c r="M3324" s="649">
        <v>-1.0</v>
      </c>
      <c r="N3324" s="649">
        <v>-1.0</v>
      </c>
      <c r="O3324" s="649">
        <v>1.0</v>
      </c>
      <c r="P3324" s="649">
        <v>-1.0</v>
      </c>
      <c r="Q3324" s="649">
        <v>-1.0</v>
      </c>
      <c r="R3324" s="649">
        <v>1.0</v>
      </c>
      <c r="S3324" s="649">
        <v>-1.0</v>
      </c>
      <c r="T3324" s="649">
        <v>49.085</v>
      </c>
      <c r="U3324" s="649">
        <v>48.934</v>
      </c>
      <c r="V3324" s="649">
        <v>48.335</v>
      </c>
    </row>
    <row r="3325">
      <c r="A3325" s="649">
        <v>6378.0</v>
      </c>
      <c r="B3325" s="649">
        <v>0.0</v>
      </c>
      <c r="C3325" s="649">
        <v>8.456</v>
      </c>
      <c r="D3325" s="649">
        <v>3.805</v>
      </c>
      <c r="E3325" s="649">
        <v>22.94</v>
      </c>
      <c r="F3325" s="649">
        <v>16.56</v>
      </c>
      <c r="G3325" s="649">
        <v>1.209</v>
      </c>
      <c r="H3325" s="649">
        <v>1.01</v>
      </c>
      <c r="I3325" s="649">
        <v>18.972</v>
      </c>
      <c r="J3325" s="649">
        <v>22.641</v>
      </c>
      <c r="K3325" s="649">
        <v>-0.998</v>
      </c>
      <c r="L3325" s="649">
        <v>-1.0</v>
      </c>
      <c r="M3325" s="649">
        <v>-1.0</v>
      </c>
      <c r="N3325" s="649">
        <v>-1.0</v>
      </c>
      <c r="O3325" s="649">
        <v>1.0</v>
      </c>
      <c r="P3325" s="649">
        <v>-1.0</v>
      </c>
      <c r="Q3325" s="649">
        <v>-1.0</v>
      </c>
      <c r="R3325" s="649">
        <v>1.0</v>
      </c>
      <c r="S3325" s="649">
        <v>-1.0</v>
      </c>
      <c r="T3325" s="649">
        <v>23.065</v>
      </c>
      <c r="U3325" s="649">
        <v>22.977</v>
      </c>
      <c r="V3325" s="649">
        <v>22.66</v>
      </c>
    </row>
    <row r="3326">
      <c r="A3326" s="649">
        <v>6379.0</v>
      </c>
      <c r="B3326" s="649">
        <v>0.0</v>
      </c>
      <c r="C3326" s="649">
        <v>8.456</v>
      </c>
      <c r="D3326" s="649">
        <v>3.805</v>
      </c>
      <c r="E3326" s="649">
        <v>22.94</v>
      </c>
      <c r="F3326" s="649">
        <v>16.56</v>
      </c>
      <c r="G3326" s="649">
        <v>1.819</v>
      </c>
      <c r="H3326" s="649">
        <v>1.01</v>
      </c>
      <c r="I3326" s="649">
        <v>9.286</v>
      </c>
      <c r="J3326" s="649">
        <v>15.495</v>
      </c>
      <c r="K3326" s="649">
        <v>-0.998</v>
      </c>
      <c r="L3326" s="649">
        <v>-1.0</v>
      </c>
      <c r="M3326" s="649">
        <v>-1.0</v>
      </c>
      <c r="N3326" s="649">
        <v>-1.0</v>
      </c>
      <c r="O3326" s="649">
        <v>1.0</v>
      </c>
      <c r="P3326" s="649">
        <v>-1.0</v>
      </c>
      <c r="Q3326" s="649">
        <v>-1.0</v>
      </c>
      <c r="R3326" s="649">
        <v>1.0</v>
      </c>
      <c r="S3326" s="649">
        <v>-1.0</v>
      </c>
      <c r="T3326" s="649">
        <v>15.85</v>
      </c>
      <c r="U3326" s="649">
        <v>15.763</v>
      </c>
      <c r="V3326" s="649">
        <v>15.655</v>
      </c>
    </row>
    <row r="3327">
      <c r="A3327" s="649">
        <v>6380.0</v>
      </c>
      <c r="B3327" s="649">
        <v>0.0</v>
      </c>
      <c r="C3327" s="649">
        <v>8.455</v>
      </c>
      <c r="D3327" s="649">
        <v>3.805</v>
      </c>
      <c r="E3327" s="649">
        <v>22.94</v>
      </c>
      <c r="F3327" s="649">
        <v>16.56</v>
      </c>
      <c r="G3327" s="649">
        <v>0.806</v>
      </c>
      <c r="H3327" s="649">
        <v>1.01</v>
      </c>
      <c r="I3327" s="649">
        <v>28.939</v>
      </c>
      <c r="J3327" s="649">
        <v>23.333</v>
      </c>
      <c r="K3327" s="649">
        <v>-0.998</v>
      </c>
      <c r="L3327" s="649">
        <v>-1.0</v>
      </c>
      <c r="M3327" s="649">
        <v>-1.0</v>
      </c>
      <c r="N3327" s="649">
        <v>-1.0</v>
      </c>
      <c r="O3327" s="649">
        <v>1.0</v>
      </c>
      <c r="P3327" s="649">
        <v>-1.0</v>
      </c>
      <c r="Q3327" s="649">
        <v>-1.0</v>
      </c>
      <c r="R3327" s="649">
        <v>1.0</v>
      </c>
      <c r="S3327" s="649">
        <v>-1.0</v>
      </c>
      <c r="T3327" s="649">
        <v>23.719</v>
      </c>
      <c r="U3327" s="649">
        <v>23.626</v>
      </c>
      <c r="V3327" s="649">
        <v>23.333</v>
      </c>
    </row>
    <row r="3328">
      <c r="A3328" s="649">
        <v>6381.0</v>
      </c>
      <c r="B3328" s="649">
        <v>0.0</v>
      </c>
      <c r="C3328" s="649">
        <v>8.456</v>
      </c>
      <c r="D3328" s="649">
        <v>3.805</v>
      </c>
      <c r="E3328" s="649">
        <v>22.94</v>
      </c>
      <c r="F3328" s="649">
        <v>16.56</v>
      </c>
      <c r="G3328" s="649">
        <v>1.849</v>
      </c>
      <c r="H3328" s="649">
        <v>2.01</v>
      </c>
      <c r="I3328" s="649">
        <v>19.258</v>
      </c>
      <c r="J3328" s="649">
        <v>33.146</v>
      </c>
      <c r="K3328" s="649">
        <v>-0.998</v>
      </c>
      <c r="L3328" s="649">
        <v>-1.0</v>
      </c>
      <c r="M3328" s="649">
        <v>-1.0</v>
      </c>
      <c r="N3328" s="649">
        <v>-1.0</v>
      </c>
      <c r="O3328" s="649">
        <v>1.0</v>
      </c>
      <c r="P3328" s="649">
        <v>-1.0</v>
      </c>
      <c r="Q3328" s="649">
        <v>-1.0</v>
      </c>
      <c r="R3328" s="649">
        <v>1.0</v>
      </c>
      <c r="S3328" s="649">
        <v>-1.0</v>
      </c>
      <c r="T3328" s="649">
        <v>33.773</v>
      </c>
      <c r="U3328" s="649">
        <v>33.629</v>
      </c>
      <c r="V3328" s="649">
        <v>33.281</v>
      </c>
    </row>
    <row r="3329">
      <c r="A3329" s="649">
        <v>6382.0</v>
      </c>
      <c r="B3329" s="649">
        <v>0.0</v>
      </c>
      <c r="C3329" s="649">
        <v>8.455</v>
      </c>
      <c r="D3329" s="649">
        <v>3.805</v>
      </c>
      <c r="E3329" s="649">
        <v>22.94</v>
      </c>
      <c r="F3329" s="649">
        <v>16.56</v>
      </c>
      <c r="G3329" s="649">
        <v>1.853</v>
      </c>
      <c r="H3329" s="649">
        <v>2.01</v>
      </c>
      <c r="I3329" s="649">
        <v>19.317</v>
      </c>
      <c r="J3329" s="649">
        <v>33.858</v>
      </c>
      <c r="K3329" s="649">
        <v>-0.998</v>
      </c>
      <c r="L3329" s="649">
        <v>-1.0</v>
      </c>
      <c r="M3329" s="649">
        <v>-1.0</v>
      </c>
      <c r="N3329" s="649">
        <v>-1.0</v>
      </c>
      <c r="O3329" s="649">
        <v>1.0</v>
      </c>
      <c r="P3329" s="649">
        <v>-1.0</v>
      </c>
      <c r="Q3329" s="649">
        <v>-1.0</v>
      </c>
      <c r="R3329" s="649">
        <v>1.0</v>
      </c>
      <c r="S3329" s="649">
        <v>-1.0</v>
      </c>
      <c r="T3329" s="649">
        <v>34.479</v>
      </c>
      <c r="U3329" s="649">
        <v>34.358</v>
      </c>
      <c r="V3329" s="649">
        <v>33.964</v>
      </c>
    </row>
    <row r="3330">
      <c r="A3330" s="649">
        <v>6384.0</v>
      </c>
      <c r="B3330" s="649">
        <v>0.0</v>
      </c>
      <c r="C3330" s="649">
        <v>8.455</v>
      </c>
      <c r="D3330" s="649">
        <v>3.805</v>
      </c>
      <c r="E3330" s="649">
        <v>22.94</v>
      </c>
      <c r="F3330" s="649">
        <v>16.56</v>
      </c>
      <c r="G3330" s="649">
        <v>1.864</v>
      </c>
      <c r="H3330" s="649">
        <v>2.01</v>
      </c>
      <c r="I3330" s="649">
        <v>19.255</v>
      </c>
      <c r="J3330" s="649">
        <v>34.311</v>
      </c>
      <c r="K3330" s="649">
        <v>-0.998</v>
      </c>
      <c r="L3330" s="649">
        <v>-1.0</v>
      </c>
      <c r="M3330" s="649">
        <v>-1.0</v>
      </c>
      <c r="N3330" s="649">
        <v>-1.0</v>
      </c>
      <c r="O3330" s="649">
        <v>1.0</v>
      </c>
      <c r="P3330" s="649">
        <v>-1.0</v>
      </c>
      <c r="Q3330" s="649">
        <v>-1.0</v>
      </c>
      <c r="R3330" s="649">
        <v>1.0</v>
      </c>
      <c r="S3330" s="649">
        <v>-1.0</v>
      </c>
      <c r="T3330" s="649">
        <v>34.936</v>
      </c>
      <c r="U3330" s="649">
        <v>34.795</v>
      </c>
      <c r="V3330" s="649">
        <v>34.398</v>
      </c>
    </row>
    <row r="3331">
      <c r="A3331" s="649">
        <v>6385.0</v>
      </c>
      <c r="B3331" s="649">
        <v>0.0</v>
      </c>
      <c r="C3331" s="649">
        <v>8.456</v>
      </c>
      <c r="D3331" s="649">
        <v>3.805</v>
      </c>
      <c r="E3331" s="649">
        <v>22.94</v>
      </c>
      <c r="F3331" s="649">
        <v>16.56</v>
      </c>
      <c r="G3331" s="649">
        <v>1.965</v>
      </c>
      <c r="H3331" s="649">
        <v>2.01</v>
      </c>
      <c r="I3331" s="649">
        <v>19.089</v>
      </c>
      <c r="J3331" s="649">
        <v>33.314</v>
      </c>
      <c r="K3331" s="649">
        <v>-0.998</v>
      </c>
      <c r="L3331" s="649">
        <v>-1.0</v>
      </c>
      <c r="M3331" s="649">
        <v>-1.0</v>
      </c>
      <c r="N3331" s="649">
        <v>-1.0</v>
      </c>
      <c r="O3331" s="649">
        <v>1.0</v>
      </c>
      <c r="P3331" s="649">
        <v>-1.0</v>
      </c>
      <c r="Q3331" s="649">
        <v>-1.0</v>
      </c>
      <c r="R3331" s="649">
        <v>1.0</v>
      </c>
      <c r="S3331" s="649">
        <v>-1.0</v>
      </c>
      <c r="T3331" s="649">
        <v>33.936</v>
      </c>
      <c r="U3331" s="649">
        <v>33.784</v>
      </c>
      <c r="V3331" s="649">
        <v>33.542</v>
      </c>
    </row>
    <row r="3332">
      <c r="A3332" s="649">
        <v>6386.0</v>
      </c>
      <c r="B3332" s="649">
        <v>0.0</v>
      </c>
      <c r="C3332" s="649">
        <v>8.456</v>
      </c>
      <c r="D3332" s="649">
        <v>3.805</v>
      </c>
      <c r="E3332" s="649">
        <v>22.94</v>
      </c>
      <c r="F3332" s="649">
        <v>16.56</v>
      </c>
      <c r="G3332" s="649">
        <v>2.028</v>
      </c>
      <c r="H3332" s="649">
        <v>2.01</v>
      </c>
      <c r="I3332" s="649">
        <v>18.837</v>
      </c>
      <c r="J3332" s="649">
        <v>34.131</v>
      </c>
      <c r="K3332" s="649">
        <v>-0.998</v>
      </c>
      <c r="L3332" s="649">
        <v>-1.0</v>
      </c>
      <c r="M3332" s="649">
        <v>-1.0</v>
      </c>
      <c r="N3332" s="649">
        <v>-1.0</v>
      </c>
      <c r="O3332" s="649">
        <v>1.0</v>
      </c>
      <c r="P3332" s="649">
        <v>-1.0</v>
      </c>
      <c r="Q3332" s="649">
        <v>-1.0</v>
      </c>
      <c r="R3332" s="649">
        <v>1.0</v>
      </c>
      <c r="S3332" s="649">
        <v>-1.0</v>
      </c>
      <c r="T3332" s="649">
        <v>34.778</v>
      </c>
      <c r="U3332" s="649">
        <v>34.639</v>
      </c>
      <c r="V3332" s="649">
        <v>34.361</v>
      </c>
    </row>
    <row r="3333">
      <c r="A3333" s="649">
        <v>6387.0</v>
      </c>
      <c r="B3333" s="649">
        <v>0.0</v>
      </c>
      <c r="C3333" s="649">
        <v>8.456</v>
      </c>
      <c r="D3333" s="649">
        <v>3.805</v>
      </c>
      <c r="E3333" s="649">
        <v>22.94</v>
      </c>
      <c r="F3333" s="649">
        <v>16.56</v>
      </c>
      <c r="G3333" s="649">
        <v>1.973</v>
      </c>
      <c r="H3333" s="649">
        <v>2.01</v>
      </c>
      <c r="I3333" s="649">
        <v>18.721</v>
      </c>
      <c r="J3333" s="649">
        <v>30.329</v>
      </c>
      <c r="K3333" s="649">
        <v>-0.998</v>
      </c>
      <c r="L3333" s="649">
        <v>-1.0</v>
      </c>
      <c r="M3333" s="649">
        <v>-1.0</v>
      </c>
      <c r="N3333" s="649">
        <v>-1.0</v>
      </c>
      <c r="O3333" s="649">
        <v>1.0</v>
      </c>
      <c r="P3333" s="649">
        <v>-1.0</v>
      </c>
      <c r="Q3333" s="649">
        <v>-1.0</v>
      </c>
      <c r="R3333" s="649">
        <v>1.0</v>
      </c>
      <c r="S3333" s="649">
        <v>-1.0</v>
      </c>
      <c r="T3333" s="649">
        <v>31.001</v>
      </c>
      <c r="U3333" s="649">
        <v>30.83</v>
      </c>
      <c r="V3333" s="649">
        <v>30.695</v>
      </c>
    </row>
    <row r="3334">
      <c r="A3334" s="649">
        <v>6388.0</v>
      </c>
      <c r="B3334" s="649">
        <v>0.0</v>
      </c>
      <c r="C3334" s="649">
        <v>8.456</v>
      </c>
      <c r="D3334" s="649">
        <v>3.805</v>
      </c>
      <c r="E3334" s="649">
        <v>22.94</v>
      </c>
      <c r="F3334" s="649">
        <v>16.56</v>
      </c>
      <c r="G3334" s="649">
        <v>1.942</v>
      </c>
      <c r="H3334" s="649">
        <v>2.01</v>
      </c>
      <c r="I3334" s="649">
        <v>19.294</v>
      </c>
      <c r="J3334" s="649">
        <v>36.342</v>
      </c>
      <c r="K3334" s="649">
        <v>-0.998</v>
      </c>
      <c r="L3334" s="649">
        <v>-1.0</v>
      </c>
      <c r="M3334" s="649">
        <v>-1.0</v>
      </c>
      <c r="N3334" s="649">
        <v>-1.0</v>
      </c>
      <c r="O3334" s="649">
        <v>1.0</v>
      </c>
      <c r="P3334" s="649">
        <v>-1.0</v>
      </c>
      <c r="Q3334" s="649">
        <v>-1.0</v>
      </c>
      <c r="R3334" s="649">
        <v>1.0</v>
      </c>
      <c r="S3334" s="649">
        <v>-1.0</v>
      </c>
      <c r="T3334" s="649">
        <v>37.042</v>
      </c>
      <c r="U3334" s="649">
        <v>36.843</v>
      </c>
      <c r="V3334" s="649">
        <v>36.404</v>
      </c>
    </row>
    <row r="3335">
      <c r="A3335" s="649">
        <v>6389.0</v>
      </c>
      <c r="B3335" s="649">
        <v>0.0</v>
      </c>
      <c r="C3335" s="649">
        <v>8.456</v>
      </c>
      <c r="D3335" s="649">
        <v>3.805</v>
      </c>
      <c r="E3335" s="649">
        <v>22.94</v>
      </c>
      <c r="F3335" s="649">
        <v>16.56</v>
      </c>
      <c r="G3335" s="649">
        <v>2.116</v>
      </c>
      <c r="H3335" s="649">
        <v>2.01</v>
      </c>
      <c r="I3335" s="649">
        <v>18.68</v>
      </c>
      <c r="J3335" s="649">
        <v>35.615</v>
      </c>
      <c r="K3335" s="649">
        <v>-0.998</v>
      </c>
      <c r="L3335" s="649">
        <v>-1.0</v>
      </c>
      <c r="M3335" s="649">
        <v>-1.0</v>
      </c>
      <c r="N3335" s="649">
        <v>-1.0</v>
      </c>
      <c r="O3335" s="649">
        <v>1.0</v>
      </c>
      <c r="P3335" s="649">
        <v>-1.0</v>
      </c>
      <c r="Q3335" s="649">
        <v>-1.0</v>
      </c>
      <c r="R3335" s="649">
        <v>1.0</v>
      </c>
      <c r="S3335" s="649">
        <v>-1.0</v>
      </c>
      <c r="T3335" s="649">
        <v>36.333</v>
      </c>
      <c r="U3335" s="649">
        <v>36.154</v>
      </c>
      <c r="V3335" s="649">
        <v>35.835</v>
      </c>
    </row>
    <row r="3336">
      <c r="A3336" s="649">
        <v>6390.0</v>
      </c>
      <c r="B3336" s="649">
        <v>0.0</v>
      </c>
      <c r="C3336" s="649">
        <v>8.456</v>
      </c>
      <c r="D3336" s="649">
        <v>3.805</v>
      </c>
      <c r="E3336" s="649">
        <v>22.94</v>
      </c>
      <c r="F3336" s="649">
        <v>16.56</v>
      </c>
      <c r="G3336" s="649">
        <v>1.973</v>
      </c>
      <c r="H3336" s="649">
        <v>2.01</v>
      </c>
      <c r="I3336" s="649">
        <v>19.068</v>
      </c>
      <c r="J3336" s="649">
        <v>33.998</v>
      </c>
      <c r="K3336" s="649">
        <v>-0.998</v>
      </c>
      <c r="L3336" s="649">
        <v>-1.0</v>
      </c>
      <c r="M3336" s="649">
        <v>-1.0</v>
      </c>
      <c r="N3336" s="649">
        <v>-1.0</v>
      </c>
      <c r="O3336" s="649">
        <v>1.0</v>
      </c>
      <c r="P3336" s="649">
        <v>-1.0</v>
      </c>
      <c r="Q3336" s="649">
        <v>-1.0</v>
      </c>
      <c r="R3336" s="649">
        <v>1.0</v>
      </c>
      <c r="S3336" s="649">
        <v>-1.0</v>
      </c>
      <c r="T3336" s="649">
        <v>34.711</v>
      </c>
      <c r="U3336" s="649">
        <v>34.514</v>
      </c>
      <c r="V3336" s="649">
        <v>34.197</v>
      </c>
    </row>
    <row r="3337">
      <c r="A3337" s="649">
        <v>6392.0</v>
      </c>
      <c r="B3337" s="649">
        <v>0.0</v>
      </c>
      <c r="C3337" s="649">
        <v>8.457</v>
      </c>
      <c r="D3337" s="649">
        <v>3.805</v>
      </c>
      <c r="E3337" s="649">
        <v>22.94</v>
      </c>
      <c r="F3337" s="649">
        <v>16.56</v>
      </c>
      <c r="G3337" s="649">
        <v>1.771</v>
      </c>
      <c r="H3337" s="649">
        <v>2.01</v>
      </c>
      <c r="I3337" s="649">
        <v>18.653</v>
      </c>
      <c r="J3337" s="649">
        <v>29.939</v>
      </c>
      <c r="K3337" s="649">
        <v>-0.998</v>
      </c>
      <c r="L3337" s="649">
        <v>-1.0</v>
      </c>
      <c r="M3337" s="649">
        <v>-1.0</v>
      </c>
      <c r="N3337" s="649">
        <v>-1.0</v>
      </c>
      <c r="O3337" s="649">
        <v>1.0</v>
      </c>
      <c r="P3337" s="649">
        <v>-1.0</v>
      </c>
      <c r="Q3337" s="649">
        <v>-1.0</v>
      </c>
      <c r="R3337" s="649">
        <v>1.0</v>
      </c>
      <c r="S3337" s="649">
        <v>-1.0</v>
      </c>
      <c r="T3337" s="649">
        <v>30.563</v>
      </c>
      <c r="U3337" s="649">
        <v>30.421</v>
      </c>
      <c r="V3337" s="649">
        <v>30.11</v>
      </c>
    </row>
    <row r="3338">
      <c r="A3338" s="649">
        <v>6393.0</v>
      </c>
      <c r="B3338" s="649">
        <v>0.0</v>
      </c>
      <c r="C3338" s="649">
        <v>8.456</v>
      </c>
      <c r="D3338" s="649">
        <v>3.805</v>
      </c>
      <c r="E3338" s="649">
        <v>22.94</v>
      </c>
      <c r="F3338" s="649">
        <v>16.56</v>
      </c>
      <c r="G3338" s="649">
        <v>1.892</v>
      </c>
      <c r="H3338" s="649">
        <v>2.01</v>
      </c>
      <c r="I3338" s="649">
        <v>18.956</v>
      </c>
      <c r="J3338" s="649">
        <v>34.127</v>
      </c>
      <c r="K3338" s="649">
        <v>-0.998</v>
      </c>
      <c r="L3338" s="649">
        <v>-1.0</v>
      </c>
      <c r="M3338" s="649">
        <v>-1.0</v>
      </c>
      <c r="N3338" s="649">
        <v>-1.0</v>
      </c>
      <c r="O3338" s="649">
        <v>1.0</v>
      </c>
      <c r="P3338" s="649">
        <v>-1.0</v>
      </c>
      <c r="Q3338" s="649">
        <v>-1.0</v>
      </c>
      <c r="R3338" s="649">
        <v>1.0</v>
      </c>
      <c r="S3338" s="649">
        <v>-1.0</v>
      </c>
      <c r="T3338" s="649">
        <v>34.738</v>
      </c>
      <c r="U3338" s="649">
        <v>34.608</v>
      </c>
      <c r="V3338" s="649">
        <v>34.224</v>
      </c>
    </row>
    <row r="3339">
      <c r="A3339" s="649">
        <v>6394.0</v>
      </c>
      <c r="B3339" s="649">
        <v>0.0</v>
      </c>
      <c r="C3339" s="649">
        <v>8.456</v>
      </c>
      <c r="D3339" s="649">
        <v>3.805</v>
      </c>
      <c r="E3339" s="649">
        <v>22.94</v>
      </c>
      <c r="F3339" s="649">
        <v>16.56</v>
      </c>
      <c r="G3339" s="649">
        <v>1.367</v>
      </c>
      <c r="H3339" s="649">
        <v>2.01</v>
      </c>
      <c r="I3339" s="649">
        <v>14.469</v>
      </c>
      <c r="J3339" s="649">
        <v>17.991</v>
      </c>
      <c r="K3339" s="649">
        <v>-0.998</v>
      </c>
      <c r="L3339" s="649">
        <v>-1.0</v>
      </c>
      <c r="M3339" s="649">
        <v>-1.0</v>
      </c>
      <c r="N3339" s="649">
        <v>-1.0</v>
      </c>
      <c r="O3339" s="649">
        <v>1.0</v>
      </c>
      <c r="P3339" s="649">
        <v>-1.0</v>
      </c>
      <c r="Q3339" s="649">
        <v>-1.0</v>
      </c>
      <c r="R3339" s="649">
        <v>1.0</v>
      </c>
      <c r="S3339" s="649">
        <v>-1.0</v>
      </c>
      <c r="T3339" s="649">
        <v>18.376</v>
      </c>
      <c r="U3339" s="649">
        <v>18.264</v>
      </c>
      <c r="V3339" s="649">
        <v>18.12</v>
      </c>
    </row>
    <row r="3340">
      <c r="A3340" s="649">
        <v>6395.0</v>
      </c>
      <c r="B3340" s="649">
        <v>0.0</v>
      </c>
      <c r="C3340" s="649">
        <v>8.456</v>
      </c>
      <c r="D3340" s="649">
        <v>3.805</v>
      </c>
      <c r="E3340" s="649">
        <v>22.94</v>
      </c>
      <c r="F3340" s="649">
        <v>16.56</v>
      </c>
      <c r="G3340" s="649">
        <v>1.264</v>
      </c>
      <c r="H3340" s="649">
        <v>2.01</v>
      </c>
      <c r="I3340" s="649">
        <v>9.764</v>
      </c>
      <c r="J3340" s="649">
        <v>11.497</v>
      </c>
      <c r="K3340" s="649">
        <v>-0.998</v>
      </c>
      <c r="L3340" s="649">
        <v>-1.0</v>
      </c>
      <c r="M3340" s="649">
        <v>-1.0</v>
      </c>
      <c r="N3340" s="649">
        <v>-1.0</v>
      </c>
      <c r="O3340" s="649">
        <v>1.0</v>
      </c>
      <c r="P3340" s="649">
        <v>-1.0</v>
      </c>
      <c r="Q3340" s="649">
        <v>-1.0</v>
      </c>
      <c r="R3340" s="649">
        <v>1.0</v>
      </c>
      <c r="S3340" s="649">
        <v>-1.0</v>
      </c>
      <c r="T3340" s="649">
        <v>11.784</v>
      </c>
      <c r="U3340" s="649">
        <v>11.705</v>
      </c>
      <c r="V3340" s="649">
        <v>11.588</v>
      </c>
    </row>
    <row r="3341">
      <c r="A3341" s="649">
        <v>6396.0</v>
      </c>
      <c r="B3341" s="649">
        <v>0.0</v>
      </c>
      <c r="C3341" s="649">
        <v>8.457</v>
      </c>
      <c r="D3341" s="649">
        <v>3.805</v>
      </c>
      <c r="E3341" s="649">
        <v>22.94</v>
      </c>
      <c r="F3341" s="649">
        <v>16.56</v>
      </c>
      <c r="G3341" s="649">
        <v>1.046</v>
      </c>
      <c r="H3341" s="649">
        <v>2.01</v>
      </c>
      <c r="I3341" s="649">
        <v>14.548</v>
      </c>
      <c r="J3341" s="649">
        <v>12.62</v>
      </c>
      <c r="K3341" s="649">
        <v>-0.998</v>
      </c>
      <c r="L3341" s="649">
        <v>-1.0</v>
      </c>
      <c r="M3341" s="649">
        <v>-1.0</v>
      </c>
      <c r="N3341" s="649">
        <v>-1.0</v>
      </c>
      <c r="O3341" s="649">
        <v>2.0</v>
      </c>
      <c r="P3341" s="649">
        <v>-1.0</v>
      </c>
      <c r="Q3341" s="649">
        <v>-1.0</v>
      </c>
      <c r="R3341" s="649">
        <v>1.0</v>
      </c>
      <c r="S3341" s="649">
        <v>-1.0</v>
      </c>
      <c r="T3341" s="649">
        <v>12.885</v>
      </c>
      <c r="U3341" s="649">
        <v>12.813</v>
      </c>
      <c r="V3341" s="649">
        <v>12.805</v>
      </c>
    </row>
    <row r="3342">
      <c r="A3342" s="649">
        <v>6397.0</v>
      </c>
      <c r="B3342" s="649">
        <v>0.0</v>
      </c>
      <c r="C3342" s="649">
        <v>8.456</v>
      </c>
      <c r="D3342" s="649">
        <v>3.805</v>
      </c>
      <c r="E3342" s="649">
        <v>22.94</v>
      </c>
      <c r="F3342" s="649">
        <v>16.56</v>
      </c>
      <c r="G3342" s="649">
        <v>1.659</v>
      </c>
      <c r="H3342" s="649">
        <v>1.01</v>
      </c>
      <c r="I3342" s="649">
        <v>28.739</v>
      </c>
      <c r="J3342" s="649">
        <v>39.432</v>
      </c>
      <c r="K3342" s="649">
        <v>-0.998</v>
      </c>
      <c r="L3342" s="649">
        <v>-1.0</v>
      </c>
      <c r="M3342" s="649">
        <v>-1.0</v>
      </c>
      <c r="N3342" s="649">
        <v>-1.0</v>
      </c>
      <c r="O3342" s="649">
        <v>1.0</v>
      </c>
      <c r="P3342" s="649">
        <v>-1.0</v>
      </c>
      <c r="Q3342" s="649">
        <v>-1.0</v>
      </c>
      <c r="R3342" s="649">
        <v>1.0</v>
      </c>
      <c r="S3342" s="649">
        <v>-1.0</v>
      </c>
      <c r="T3342" s="649">
        <v>40.137</v>
      </c>
      <c r="U3342" s="649">
        <v>39.918</v>
      </c>
      <c r="V3342" s="649">
        <v>39.724</v>
      </c>
    </row>
    <row r="3343">
      <c r="A3343" s="649">
        <v>6398.0</v>
      </c>
      <c r="B3343" s="649">
        <v>0.0</v>
      </c>
      <c r="C3343" s="649">
        <v>8.456</v>
      </c>
      <c r="D3343" s="649">
        <v>3.805</v>
      </c>
      <c r="E3343" s="649">
        <v>22.94</v>
      </c>
      <c r="F3343" s="649">
        <v>16.56</v>
      </c>
      <c r="G3343" s="649">
        <v>1.841</v>
      </c>
      <c r="H3343" s="649">
        <v>1.01</v>
      </c>
      <c r="I3343" s="649">
        <v>28.778</v>
      </c>
      <c r="J3343" s="649">
        <v>50.208</v>
      </c>
      <c r="K3343" s="649">
        <v>-0.998</v>
      </c>
      <c r="L3343" s="649">
        <v>-1.0</v>
      </c>
      <c r="M3343" s="649">
        <v>-1.0</v>
      </c>
      <c r="N3343" s="649">
        <v>-1.0</v>
      </c>
      <c r="O3343" s="649">
        <v>1.0</v>
      </c>
      <c r="P3343" s="649">
        <v>-1.0</v>
      </c>
      <c r="Q3343" s="649">
        <v>-1.0</v>
      </c>
      <c r="R3343" s="649">
        <v>1.0</v>
      </c>
      <c r="S3343" s="649">
        <v>-1.0</v>
      </c>
      <c r="T3343" s="649">
        <v>51.003</v>
      </c>
      <c r="U3343" s="649">
        <v>50.764</v>
      </c>
      <c r="V3343" s="649">
        <v>50.31</v>
      </c>
    </row>
    <row r="3344">
      <c r="A3344" s="649">
        <v>6399.0</v>
      </c>
      <c r="B3344" s="649">
        <v>0.0</v>
      </c>
      <c r="C3344" s="649">
        <v>8.456</v>
      </c>
      <c r="D3344" s="649">
        <v>3.805</v>
      </c>
      <c r="E3344" s="649">
        <v>22.94</v>
      </c>
      <c r="F3344" s="649">
        <v>16.56</v>
      </c>
      <c r="G3344" s="649">
        <v>1.852</v>
      </c>
      <c r="H3344" s="649">
        <v>1.01</v>
      </c>
      <c r="I3344" s="649">
        <v>28.757</v>
      </c>
      <c r="J3344" s="649">
        <v>50.668</v>
      </c>
      <c r="K3344" s="649">
        <v>-0.998</v>
      </c>
      <c r="L3344" s="649">
        <v>-1.0</v>
      </c>
      <c r="M3344" s="649">
        <v>-1.0</v>
      </c>
      <c r="N3344" s="649">
        <v>-1.0</v>
      </c>
      <c r="O3344" s="649">
        <v>1.0</v>
      </c>
      <c r="P3344" s="649">
        <v>-1.0</v>
      </c>
      <c r="Q3344" s="649">
        <v>-1.0</v>
      </c>
      <c r="R3344" s="649">
        <v>1.0</v>
      </c>
      <c r="S3344" s="649">
        <v>-1.0</v>
      </c>
      <c r="T3344" s="649">
        <v>51.508</v>
      </c>
      <c r="U3344" s="649">
        <v>51.249</v>
      </c>
      <c r="V3344" s="649">
        <v>50.764</v>
      </c>
    </row>
    <row r="3345">
      <c r="A3345" s="649">
        <v>6400.0</v>
      </c>
      <c r="B3345" s="649">
        <v>0.0</v>
      </c>
      <c r="C3345" s="649">
        <v>8.455</v>
      </c>
      <c r="D3345" s="649">
        <v>3.805</v>
      </c>
      <c r="E3345" s="649">
        <v>22.94</v>
      </c>
      <c r="F3345" s="649">
        <v>16.56</v>
      </c>
      <c r="G3345" s="649">
        <v>1.991</v>
      </c>
      <c r="H3345" s="649">
        <v>1.01</v>
      </c>
      <c r="I3345" s="649">
        <v>27.727</v>
      </c>
      <c r="J3345" s="649">
        <v>49.5</v>
      </c>
      <c r="K3345" s="649">
        <v>-0.998</v>
      </c>
      <c r="L3345" s="649">
        <v>-1.0</v>
      </c>
      <c r="M3345" s="649">
        <v>-1.0</v>
      </c>
      <c r="N3345" s="649">
        <v>-1.0</v>
      </c>
      <c r="O3345" s="649">
        <v>1.0</v>
      </c>
      <c r="P3345" s="649">
        <v>-1.0</v>
      </c>
      <c r="Q3345" s="649">
        <v>-1.0</v>
      </c>
      <c r="R3345" s="649">
        <v>1.0</v>
      </c>
      <c r="S3345" s="649">
        <v>-1.0</v>
      </c>
      <c r="T3345" s="649">
        <v>50.322</v>
      </c>
      <c r="U3345" s="649">
        <v>50.083</v>
      </c>
      <c r="V3345" s="649">
        <v>49.717</v>
      </c>
    </row>
    <row r="3346">
      <c r="A3346" s="649">
        <v>6401.0</v>
      </c>
      <c r="B3346" s="649">
        <v>0.0</v>
      </c>
      <c r="C3346" s="649">
        <v>8.456</v>
      </c>
      <c r="D3346" s="649">
        <v>3.805</v>
      </c>
      <c r="E3346" s="649">
        <v>22.94</v>
      </c>
      <c r="F3346" s="649">
        <v>16.56</v>
      </c>
      <c r="G3346" s="649">
        <v>2.116</v>
      </c>
      <c r="H3346" s="649">
        <v>1.01</v>
      </c>
      <c r="I3346" s="649">
        <v>27.427</v>
      </c>
      <c r="J3346" s="649">
        <v>48.577</v>
      </c>
      <c r="K3346" s="649">
        <v>-0.998</v>
      </c>
      <c r="L3346" s="649">
        <v>-1.0</v>
      </c>
      <c r="M3346" s="649">
        <v>-1.0</v>
      </c>
      <c r="N3346" s="649">
        <v>-1.0</v>
      </c>
      <c r="O3346" s="649">
        <v>1.0</v>
      </c>
      <c r="P3346" s="649">
        <v>-1.0</v>
      </c>
      <c r="Q3346" s="649">
        <v>-1.0</v>
      </c>
      <c r="R3346" s="649">
        <v>1.0</v>
      </c>
      <c r="S3346" s="649">
        <v>-1.0</v>
      </c>
      <c r="T3346" s="649">
        <v>49.338</v>
      </c>
      <c r="U3346" s="649">
        <v>49.165</v>
      </c>
      <c r="V3346" s="649">
        <v>48.939</v>
      </c>
    </row>
    <row r="3347">
      <c r="A3347" s="649">
        <v>6402.0</v>
      </c>
      <c r="B3347" s="649">
        <v>0.0</v>
      </c>
      <c r="C3347" s="649">
        <v>8.456</v>
      </c>
      <c r="D3347" s="649">
        <v>3.805</v>
      </c>
      <c r="E3347" s="649">
        <v>22.94</v>
      </c>
      <c r="F3347" s="649">
        <v>16.56</v>
      </c>
      <c r="G3347" s="649">
        <v>2.007</v>
      </c>
      <c r="H3347" s="649">
        <v>1.01</v>
      </c>
      <c r="I3347" s="649">
        <v>28.256</v>
      </c>
      <c r="J3347" s="649">
        <v>52.528</v>
      </c>
      <c r="K3347" s="649">
        <v>-0.998</v>
      </c>
      <c r="L3347" s="649">
        <v>-1.0</v>
      </c>
      <c r="M3347" s="649">
        <v>-1.0</v>
      </c>
      <c r="N3347" s="649">
        <v>-1.0</v>
      </c>
      <c r="O3347" s="649">
        <v>1.0</v>
      </c>
      <c r="P3347" s="649">
        <v>-1.0</v>
      </c>
      <c r="Q3347" s="649">
        <v>-1.0</v>
      </c>
      <c r="R3347" s="649">
        <v>1.0</v>
      </c>
      <c r="S3347" s="649">
        <v>-1.0</v>
      </c>
      <c r="T3347" s="649">
        <v>53.262</v>
      </c>
      <c r="U3347" s="649">
        <v>53.115</v>
      </c>
      <c r="V3347" s="649">
        <v>52.682</v>
      </c>
    </row>
    <row r="3348">
      <c r="A3348" s="649">
        <v>6403.0</v>
      </c>
      <c r="B3348" s="649">
        <v>0.0</v>
      </c>
      <c r="C3348" s="649">
        <v>8.455</v>
      </c>
      <c r="D3348" s="649">
        <v>3.805</v>
      </c>
      <c r="E3348" s="649">
        <v>22.94</v>
      </c>
      <c r="F3348" s="649">
        <v>16.56</v>
      </c>
      <c r="G3348" s="649">
        <v>0.644</v>
      </c>
      <c r="H3348" s="649">
        <v>1.01</v>
      </c>
      <c r="I3348" s="649">
        <v>29.046</v>
      </c>
      <c r="J3348" s="649">
        <v>17.781</v>
      </c>
      <c r="K3348" s="649">
        <v>-0.998</v>
      </c>
      <c r="L3348" s="649">
        <v>-1.0</v>
      </c>
      <c r="M3348" s="649">
        <v>-1.0</v>
      </c>
      <c r="N3348" s="649">
        <v>-1.0</v>
      </c>
      <c r="O3348" s="649">
        <v>1.0</v>
      </c>
      <c r="P3348" s="649">
        <v>-1.0</v>
      </c>
      <c r="Q3348" s="649">
        <v>-1.0</v>
      </c>
      <c r="R3348" s="649">
        <v>1.0</v>
      </c>
      <c r="S3348" s="649">
        <v>-1.0</v>
      </c>
      <c r="T3348" s="649">
        <v>18.012</v>
      </c>
      <c r="U3348" s="649">
        <v>17.987</v>
      </c>
      <c r="V3348" s="649">
        <v>17.815</v>
      </c>
    </row>
    <row r="3349">
      <c r="A3349" s="649">
        <v>6404.0</v>
      </c>
      <c r="B3349" s="649">
        <v>0.0</v>
      </c>
      <c r="C3349" s="649">
        <v>8.456</v>
      </c>
      <c r="D3349" s="649">
        <v>2.562</v>
      </c>
      <c r="E3349" s="649">
        <v>24.78</v>
      </c>
      <c r="F3349" s="649">
        <v>10.1</v>
      </c>
      <c r="G3349" s="649">
        <v>1.816</v>
      </c>
      <c r="H3349" s="649">
        <v>2.01</v>
      </c>
      <c r="I3349" s="649">
        <v>5.971</v>
      </c>
      <c r="J3349" s="649">
        <v>8.582</v>
      </c>
      <c r="K3349" s="649">
        <v>-0.998</v>
      </c>
      <c r="L3349" s="649">
        <v>-1.0</v>
      </c>
      <c r="M3349" s="649">
        <v>-1.0</v>
      </c>
      <c r="N3349" s="649">
        <v>-1.0</v>
      </c>
      <c r="O3349" s="649">
        <v>1.0</v>
      </c>
      <c r="P3349" s="649">
        <v>-1.0</v>
      </c>
      <c r="Q3349" s="649">
        <v>-1.0</v>
      </c>
      <c r="R3349" s="649">
        <v>1.0</v>
      </c>
      <c r="S3349" s="649">
        <v>-1.0</v>
      </c>
      <c r="T3349" s="649">
        <v>8.86</v>
      </c>
      <c r="U3349" s="649">
        <v>8.809</v>
      </c>
      <c r="V3349" s="649">
        <v>8.978</v>
      </c>
    </row>
    <row r="3350">
      <c r="A3350" s="649">
        <v>6405.0</v>
      </c>
      <c r="B3350" s="649">
        <v>0.0</v>
      </c>
      <c r="C3350" s="649">
        <v>8.457</v>
      </c>
      <c r="D3350" s="649">
        <v>2.562</v>
      </c>
      <c r="E3350" s="649">
        <v>24.78</v>
      </c>
      <c r="F3350" s="649">
        <v>10.1</v>
      </c>
      <c r="G3350" s="649">
        <v>1.95</v>
      </c>
      <c r="H3350" s="649">
        <v>1.01</v>
      </c>
      <c r="I3350" s="649">
        <v>10.249</v>
      </c>
      <c r="J3350" s="649">
        <v>14.984</v>
      </c>
      <c r="K3350" s="649">
        <v>-0.998</v>
      </c>
      <c r="L3350" s="649">
        <v>-1.0</v>
      </c>
      <c r="M3350" s="649">
        <v>-1.0</v>
      </c>
      <c r="N3350" s="649">
        <v>-1.0</v>
      </c>
      <c r="O3350" s="649">
        <v>1.0</v>
      </c>
      <c r="P3350" s="649">
        <v>-1.0</v>
      </c>
      <c r="Q3350" s="649">
        <v>-1.0</v>
      </c>
      <c r="R3350" s="649">
        <v>1.0</v>
      </c>
      <c r="S3350" s="649">
        <v>-1.0</v>
      </c>
      <c r="T3350" s="649">
        <v>15.356</v>
      </c>
      <c r="U3350" s="649">
        <v>15.281</v>
      </c>
      <c r="V3350" s="649">
        <v>15.488</v>
      </c>
    </row>
    <row r="3351">
      <c r="A3351" s="649">
        <v>6406.0</v>
      </c>
      <c r="B3351" s="649">
        <v>0.0</v>
      </c>
      <c r="C3351" s="649">
        <v>8.457</v>
      </c>
      <c r="D3351" s="649">
        <v>2.562</v>
      </c>
      <c r="E3351" s="649">
        <v>24.78</v>
      </c>
      <c r="F3351" s="649">
        <v>10.1</v>
      </c>
      <c r="G3351" s="649">
        <v>2.029</v>
      </c>
      <c r="H3351" s="649">
        <v>1.01</v>
      </c>
      <c r="I3351" s="649">
        <v>10.704</v>
      </c>
      <c r="J3351" s="649">
        <v>19.523</v>
      </c>
      <c r="K3351" s="649">
        <v>-0.998</v>
      </c>
      <c r="L3351" s="649">
        <v>-1.0</v>
      </c>
      <c r="M3351" s="649">
        <v>-1.0</v>
      </c>
      <c r="N3351" s="649">
        <v>-1.0</v>
      </c>
      <c r="O3351" s="649">
        <v>1.0</v>
      </c>
      <c r="P3351" s="649">
        <v>-1.0</v>
      </c>
      <c r="Q3351" s="649">
        <v>-1.0</v>
      </c>
      <c r="R3351" s="649">
        <v>1.0</v>
      </c>
      <c r="S3351" s="649">
        <v>-1.0</v>
      </c>
      <c r="T3351" s="649">
        <v>19.94</v>
      </c>
      <c r="U3351" s="649">
        <v>19.843</v>
      </c>
      <c r="V3351" s="649">
        <v>19.743</v>
      </c>
    </row>
    <row r="3352">
      <c r="A3352" s="649">
        <v>6407.0</v>
      </c>
      <c r="B3352" s="649">
        <v>0.0</v>
      </c>
      <c r="C3352" s="649">
        <v>8.456</v>
      </c>
      <c r="D3352" s="649">
        <v>2.562</v>
      </c>
      <c r="E3352" s="649">
        <v>24.78</v>
      </c>
      <c r="F3352" s="649">
        <v>10.1</v>
      </c>
      <c r="G3352" s="649">
        <v>1.802</v>
      </c>
      <c r="H3352" s="649">
        <v>1.01</v>
      </c>
      <c r="I3352" s="649">
        <v>10.798</v>
      </c>
      <c r="J3352" s="649">
        <v>17.535</v>
      </c>
      <c r="K3352" s="649">
        <v>-0.998</v>
      </c>
      <c r="L3352" s="649">
        <v>-1.0</v>
      </c>
      <c r="M3352" s="649">
        <v>-1.0</v>
      </c>
      <c r="N3352" s="649">
        <v>-1.0</v>
      </c>
      <c r="O3352" s="649">
        <v>1.0</v>
      </c>
      <c r="P3352" s="649">
        <v>-1.0</v>
      </c>
      <c r="Q3352" s="649">
        <v>-1.0</v>
      </c>
      <c r="R3352" s="649">
        <v>1.0</v>
      </c>
      <c r="S3352" s="649">
        <v>-1.0</v>
      </c>
      <c r="T3352" s="649">
        <v>17.899</v>
      </c>
      <c r="U3352" s="649">
        <v>17.823</v>
      </c>
      <c r="V3352" s="649">
        <v>17.723</v>
      </c>
    </row>
    <row r="3353">
      <c r="A3353" s="649">
        <v>6408.0</v>
      </c>
      <c r="B3353" s="649">
        <v>0.0</v>
      </c>
      <c r="C3353" s="649">
        <v>8.455</v>
      </c>
      <c r="D3353" s="649">
        <v>2.562</v>
      </c>
      <c r="E3353" s="649">
        <v>24.78</v>
      </c>
      <c r="F3353" s="649">
        <v>10.1</v>
      </c>
      <c r="G3353" s="649">
        <v>1.803</v>
      </c>
      <c r="H3353" s="649">
        <v>1.01</v>
      </c>
      <c r="I3353" s="649">
        <v>10.863</v>
      </c>
      <c r="J3353" s="649">
        <v>17.954</v>
      </c>
      <c r="K3353" s="649">
        <v>-0.998</v>
      </c>
      <c r="L3353" s="649">
        <v>-1.0</v>
      </c>
      <c r="M3353" s="649">
        <v>-1.0</v>
      </c>
      <c r="N3353" s="649">
        <v>-1.0</v>
      </c>
      <c r="O3353" s="649">
        <v>1.0</v>
      </c>
      <c r="P3353" s="649">
        <v>-1.0</v>
      </c>
      <c r="Q3353" s="649">
        <v>-1.0</v>
      </c>
      <c r="R3353" s="649">
        <v>1.0</v>
      </c>
      <c r="S3353" s="649">
        <v>-1.0</v>
      </c>
      <c r="T3353" s="649">
        <v>18.349</v>
      </c>
      <c r="U3353" s="649">
        <v>18.263</v>
      </c>
      <c r="V3353" s="649">
        <v>18.113</v>
      </c>
    </row>
    <row r="3354">
      <c r="A3354" s="649">
        <v>6409.0</v>
      </c>
      <c r="B3354" s="649">
        <v>0.0</v>
      </c>
      <c r="C3354" s="649">
        <v>8.456</v>
      </c>
      <c r="D3354" s="649">
        <v>2.562</v>
      </c>
      <c r="E3354" s="649">
        <v>24.78</v>
      </c>
      <c r="F3354" s="649">
        <v>10.1</v>
      </c>
      <c r="G3354" s="649">
        <v>1.802</v>
      </c>
      <c r="H3354" s="649">
        <v>1.01</v>
      </c>
      <c r="I3354" s="649">
        <v>10.97</v>
      </c>
      <c r="J3354" s="649">
        <v>19.163</v>
      </c>
      <c r="K3354" s="649">
        <v>-0.998</v>
      </c>
      <c r="L3354" s="649">
        <v>-1.0</v>
      </c>
      <c r="M3354" s="649">
        <v>-1.0</v>
      </c>
      <c r="N3354" s="649">
        <v>-1.0</v>
      </c>
      <c r="O3354" s="649">
        <v>1.0</v>
      </c>
      <c r="P3354" s="649">
        <v>-1.0</v>
      </c>
      <c r="Q3354" s="649">
        <v>-1.0</v>
      </c>
      <c r="R3354" s="649">
        <v>1.0</v>
      </c>
      <c r="S3354" s="649">
        <v>-1.0</v>
      </c>
      <c r="T3354" s="649">
        <v>19.533</v>
      </c>
      <c r="U3354" s="649">
        <v>19.452</v>
      </c>
      <c r="V3354" s="649">
        <v>19.221</v>
      </c>
    </row>
    <row r="3355">
      <c r="A3355" s="649">
        <v>6410.0</v>
      </c>
      <c r="B3355" s="649">
        <v>0.0</v>
      </c>
      <c r="C3355" s="649">
        <v>8.455</v>
      </c>
      <c r="D3355" s="649">
        <v>2.562</v>
      </c>
      <c r="E3355" s="649">
        <v>24.78</v>
      </c>
      <c r="F3355" s="649">
        <v>10.1</v>
      </c>
      <c r="G3355" s="649">
        <v>1.793</v>
      </c>
      <c r="H3355" s="649">
        <v>1.01</v>
      </c>
      <c r="I3355" s="649">
        <v>10.769</v>
      </c>
      <c r="J3355" s="649">
        <v>17.63</v>
      </c>
      <c r="K3355" s="649">
        <v>-0.998</v>
      </c>
      <c r="L3355" s="649">
        <v>-1.0</v>
      </c>
      <c r="M3355" s="649">
        <v>-1.0</v>
      </c>
      <c r="N3355" s="649">
        <v>-1.0</v>
      </c>
      <c r="O3355" s="649">
        <v>1.0</v>
      </c>
      <c r="P3355" s="649">
        <v>-1.0</v>
      </c>
      <c r="Q3355" s="649">
        <v>-1.0</v>
      </c>
      <c r="R3355" s="649">
        <v>1.0</v>
      </c>
      <c r="S3355" s="649">
        <v>-1.0</v>
      </c>
      <c r="T3355" s="649">
        <v>18.031</v>
      </c>
      <c r="U3355" s="649">
        <v>17.925</v>
      </c>
      <c r="V3355" s="649">
        <v>17.798</v>
      </c>
    </row>
    <row r="3356">
      <c r="A3356" s="649">
        <v>6411.0</v>
      </c>
      <c r="B3356" s="649">
        <v>0.0</v>
      </c>
      <c r="C3356" s="649">
        <v>8.455</v>
      </c>
      <c r="D3356" s="649">
        <v>2.562</v>
      </c>
      <c r="E3356" s="649">
        <v>24.78</v>
      </c>
      <c r="F3356" s="649">
        <v>10.1</v>
      </c>
      <c r="G3356" s="649">
        <v>1.804</v>
      </c>
      <c r="H3356" s="649">
        <v>1.01</v>
      </c>
      <c r="I3356" s="649">
        <v>10.787</v>
      </c>
      <c r="J3356" s="649">
        <v>18.438</v>
      </c>
      <c r="K3356" s="649">
        <v>-0.998</v>
      </c>
      <c r="L3356" s="649">
        <v>-1.0</v>
      </c>
      <c r="M3356" s="649">
        <v>-1.0</v>
      </c>
      <c r="N3356" s="649">
        <v>-1.0</v>
      </c>
      <c r="O3356" s="649">
        <v>1.0</v>
      </c>
      <c r="P3356" s="649">
        <v>-1.0</v>
      </c>
      <c r="Q3356" s="649">
        <v>-1.0</v>
      </c>
      <c r="R3356" s="649">
        <v>1.0</v>
      </c>
      <c r="S3356" s="649">
        <v>-1.0</v>
      </c>
      <c r="T3356" s="649">
        <v>18.855</v>
      </c>
      <c r="U3356" s="649">
        <v>18.73</v>
      </c>
      <c r="V3356" s="649">
        <v>18.54</v>
      </c>
    </row>
    <row r="3357">
      <c r="A3357" s="649">
        <v>6412.0</v>
      </c>
      <c r="B3357" s="649">
        <v>0.0</v>
      </c>
      <c r="C3357" s="649">
        <v>8.455</v>
      </c>
      <c r="D3357" s="649">
        <v>2.562</v>
      </c>
      <c r="E3357" s="649">
        <v>24.78</v>
      </c>
      <c r="F3357" s="649">
        <v>10.1</v>
      </c>
      <c r="G3357" s="649">
        <v>1.917</v>
      </c>
      <c r="H3357" s="649">
        <v>1.01</v>
      </c>
      <c r="I3357" s="649">
        <v>10.673</v>
      </c>
      <c r="J3357" s="649">
        <v>18.654</v>
      </c>
      <c r="K3357" s="649">
        <v>-0.998</v>
      </c>
      <c r="L3357" s="649">
        <v>-1.0</v>
      </c>
      <c r="M3357" s="649">
        <v>-1.0</v>
      </c>
      <c r="N3357" s="649">
        <v>-1.0</v>
      </c>
      <c r="O3357" s="649">
        <v>1.0</v>
      </c>
      <c r="P3357" s="649">
        <v>-1.0</v>
      </c>
      <c r="Q3357" s="649">
        <v>-1.0</v>
      </c>
      <c r="R3357" s="649">
        <v>1.0</v>
      </c>
      <c r="S3357" s="649">
        <v>-1.0</v>
      </c>
      <c r="T3357" s="649">
        <v>19.108</v>
      </c>
      <c r="U3357" s="649">
        <v>18.978</v>
      </c>
      <c r="V3357" s="649">
        <v>18.834</v>
      </c>
    </row>
    <row r="3358">
      <c r="A3358" s="649">
        <v>6413.0</v>
      </c>
      <c r="B3358" s="649">
        <v>0.0</v>
      </c>
      <c r="C3358" s="649">
        <v>8.457</v>
      </c>
      <c r="D3358" s="649">
        <v>2.562</v>
      </c>
      <c r="E3358" s="649">
        <v>24.78</v>
      </c>
      <c r="F3358" s="649">
        <v>10.1</v>
      </c>
      <c r="G3358" s="649">
        <v>2.173</v>
      </c>
      <c r="H3358" s="649">
        <v>1.01</v>
      </c>
      <c r="I3358" s="649">
        <v>10.835</v>
      </c>
      <c r="J3358" s="649">
        <v>22.244</v>
      </c>
      <c r="K3358" s="649">
        <v>-0.998</v>
      </c>
      <c r="L3358" s="649">
        <v>-1.0</v>
      </c>
      <c r="M3358" s="649">
        <v>-1.0</v>
      </c>
      <c r="N3358" s="649">
        <v>-1.0</v>
      </c>
      <c r="O3358" s="649">
        <v>1.0</v>
      </c>
      <c r="P3358" s="649">
        <v>-1.0</v>
      </c>
      <c r="Q3358" s="649">
        <v>-1.0</v>
      </c>
      <c r="R3358" s="649">
        <v>1.0</v>
      </c>
      <c r="S3358" s="649">
        <v>-1.0</v>
      </c>
      <c r="T3358" s="649">
        <v>22.704</v>
      </c>
      <c r="U3358" s="649">
        <v>22.61</v>
      </c>
      <c r="V3358" s="649">
        <v>22.372</v>
      </c>
    </row>
    <row r="3359">
      <c r="A3359" s="649">
        <v>6414.0</v>
      </c>
      <c r="B3359" s="649">
        <v>0.0</v>
      </c>
      <c r="C3359" s="649">
        <v>8.455</v>
      </c>
      <c r="D3359" s="649">
        <v>2.562</v>
      </c>
      <c r="E3359" s="649">
        <v>24.78</v>
      </c>
      <c r="F3359" s="649">
        <v>10.1</v>
      </c>
      <c r="G3359" s="649">
        <v>1.778</v>
      </c>
      <c r="H3359" s="649">
        <v>1.01</v>
      </c>
      <c r="I3359" s="649">
        <v>10.933</v>
      </c>
      <c r="J3359" s="649">
        <v>18.927</v>
      </c>
      <c r="K3359" s="649">
        <v>-0.998</v>
      </c>
      <c r="L3359" s="649">
        <v>-1.0</v>
      </c>
      <c r="M3359" s="649">
        <v>-1.0</v>
      </c>
      <c r="N3359" s="649">
        <v>-1.0</v>
      </c>
      <c r="O3359" s="649">
        <v>1.0</v>
      </c>
      <c r="P3359" s="649">
        <v>-1.0</v>
      </c>
      <c r="Q3359" s="649">
        <v>-1.0</v>
      </c>
      <c r="R3359" s="649">
        <v>1.0</v>
      </c>
      <c r="S3359" s="649">
        <v>-1.0</v>
      </c>
      <c r="T3359" s="649">
        <v>19.298</v>
      </c>
      <c r="U3359" s="649">
        <v>19.24</v>
      </c>
      <c r="V3359" s="649">
        <v>18.977</v>
      </c>
    </row>
    <row r="3360">
      <c r="A3360" s="649">
        <v>6415.0</v>
      </c>
      <c r="B3360" s="649">
        <v>0.0</v>
      </c>
      <c r="C3360" s="649">
        <v>8.455</v>
      </c>
      <c r="D3360" s="649">
        <v>2.562</v>
      </c>
      <c r="E3360" s="649">
        <v>24.78</v>
      </c>
      <c r="F3360" s="649">
        <v>10.1</v>
      </c>
      <c r="G3360" s="649">
        <v>1.823</v>
      </c>
      <c r="H3360" s="649">
        <v>1.01</v>
      </c>
      <c r="I3360" s="649">
        <v>10.849</v>
      </c>
      <c r="J3360" s="649">
        <v>18.683</v>
      </c>
      <c r="K3360" s="649">
        <v>-0.998</v>
      </c>
      <c r="L3360" s="649">
        <v>-1.0</v>
      </c>
      <c r="M3360" s="649">
        <v>-1.0</v>
      </c>
      <c r="N3360" s="649">
        <v>-1.0</v>
      </c>
      <c r="O3360" s="649">
        <v>1.0</v>
      </c>
      <c r="P3360" s="649">
        <v>-1.0</v>
      </c>
      <c r="Q3360" s="649">
        <v>-1.0</v>
      </c>
      <c r="R3360" s="649">
        <v>1.0</v>
      </c>
      <c r="S3360" s="649">
        <v>-1.0</v>
      </c>
      <c r="T3360" s="649">
        <v>19.079</v>
      </c>
      <c r="U3360" s="649">
        <v>18.994</v>
      </c>
      <c r="V3360" s="649">
        <v>18.792</v>
      </c>
    </row>
    <row r="3361">
      <c r="A3361" s="649">
        <v>6418.0</v>
      </c>
      <c r="B3361" s="649">
        <v>0.0</v>
      </c>
      <c r="C3361" s="649">
        <v>8.457</v>
      </c>
      <c r="D3361" s="649">
        <v>2.562</v>
      </c>
      <c r="E3361" s="649">
        <v>24.78</v>
      </c>
      <c r="F3361" s="649">
        <v>10.1</v>
      </c>
      <c r="G3361" s="649">
        <v>1.815</v>
      </c>
      <c r="H3361" s="649">
        <v>1.01</v>
      </c>
      <c r="I3361" s="649">
        <v>10.965</v>
      </c>
      <c r="J3361" s="649">
        <v>19.573</v>
      </c>
      <c r="K3361" s="649">
        <v>-0.998</v>
      </c>
      <c r="L3361" s="649">
        <v>-1.0</v>
      </c>
      <c r="M3361" s="649">
        <v>-1.0</v>
      </c>
      <c r="N3361" s="649">
        <v>-1.0</v>
      </c>
      <c r="O3361" s="649">
        <v>1.0</v>
      </c>
      <c r="P3361" s="649">
        <v>-1.0</v>
      </c>
      <c r="Q3361" s="649">
        <v>-1.0</v>
      </c>
      <c r="R3361" s="649">
        <v>1.0</v>
      </c>
      <c r="S3361" s="649">
        <v>-1.0</v>
      </c>
      <c r="T3361" s="649">
        <v>19.966</v>
      </c>
      <c r="U3361" s="649">
        <v>19.866</v>
      </c>
      <c r="V3361" s="649">
        <v>19.604</v>
      </c>
    </row>
    <row r="3362">
      <c r="A3362" s="649">
        <v>6419.0</v>
      </c>
      <c r="B3362" s="649">
        <v>0.0</v>
      </c>
      <c r="C3362" s="649">
        <v>8.456</v>
      </c>
      <c r="D3362" s="649">
        <v>2.562</v>
      </c>
      <c r="E3362" s="649">
        <v>24.78</v>
      </c>
      <c r="F3362" s="649">
        <v>10.1</v>
      </c>
      <c r="G3362" s="649">
        <v>1.204</v>
      </c>
      <c r="H3362" s="649">
        <v>1.01</v>
      </c>
      <c r="I3362" s="649">
        <v>8.876</v>
      </c>
      <c r="J3362" s="649">
        <v>9.182</v>
      </c>
      <c r="K3362" s="649">
        <v>-0.998</v>
      </c>
      <c r="L3362" s="649">
        <v>-1.0</v>
      </c>
      <c r="M3362" s="649">
        <v>-1.0</v>
      </c>
      <c r="N3362" s="649">
        <v>-1.0</v>
      </c>
      <c r="O3362" s="649">
        <v>1.0</v>
      </c>
      <c r="P3362" s="649">
        <v>-1.0</v>
      </c>
      <c r="Q3362" s="649">
        <v>-1.0</v>
      </c>
      <c r="R3362" s="649">
        <v>1.0</v>
      </c>
      <c r="S3362" s="649">
        <v>-1.0</v>
      </c>
      <c r="T3362" s="649">
        <v>9.403</v>
      </c>
      <c r="U3362" s="649">
        <v>9.381</v>
      </c>
      <c r="V3362" s="649">
        <v>9.358</v>
      </c>
    </row>
    <row r="3363">
      <c r="A3363" s="649">
        <v>6420.0</v>
      </c>
      <c r="B3363" s="649">
        <v>0.0</v>
      </c>
      <c r="C3363" s="649">
        <v>8.456</v>
      </c>
      <c r="D3363" s="649">
        <v>2.562</v>
      </c>
      <c r="E3363" s="649">
        <v>24.78</v>
      </c>
      <c r="F3363" s="649">
        <v>10.1</v>
      </c>
      <c r="G3363" s="649">
        <v>1.781</v>
      </c>
      <c r="H3363" s="649">
        <v>1.01</v>
      </c>
      <c r="I3363" s="649">
        <v>6.846</v>
      </c>
      <c r="J3363" s="649">
        <v>10.682</v>
      </c>
      <c r="K3363" s="649">
        <v>-0.998</v>
      </c>
      <c r="L3363" s="649">
        <v>-1.0</v>
      </c>
      <c r="M3363" s="649">
        <v>-1.0</v>
      </c>
      <c r="N3363" s="649">
        <v>-1.0</v>
      </c>
      <c r="O3363" s="649">
        <v>1.0</v>
      </c>
      <c r="P3363" s="649">
        <v>-1.0</v>
      </c>
      <c r="Q3363" s="649">
        <v>-1.0</v>
      </c>
      <c r="R3363" s="649">
        <v>1.0</v>
      </c>
      <c r="S3363" s="649">
        <v>-1.0</v>
      </c>
      <c r="T3363" s="649">
        <v>10.979</v>
      </c>
      <c r="U3363" s="649">
        <v>10.936</v>
      </c>
      <c r="V3363" s="649">
        <v>10.913</v>
      </c>
    </row>
    <row r="3364">
      <c r="A3364" s="649">
        <v>6421.0</v>
      </c>
      <c r="B3364" s="649">
        <v>0.0</v>
      </c>
      <c r="C3364" s="649">
        <v>8.455</v>
      </c>
      <c r="D3364" s="649">
        <v>2.562</v>
      </c>
      <c r="E3364" s="649">
        <v>24.78</v>
      </c>
      <c r="F3364" s="649">
        <v>10.1</v>
      </c>
      <c r="G3364" s="649">
        <v>1.754</v>
      </c>
      <c r="H3364" s="649">
        <v>26.98</v>
      </c>
      <c r="I3364" s="649">
        <v>5.953</v>
      </c>
      <c r="J3364" s="649">
        <v>9.665</v>
      </c>
      <c r="K3364" s="649">
        <v>-0.998</v>
      </c>
      <c r="L3364" s="649">
        <v>-1.0</v>
      </c>
      <c r="M3364" s="649">
        <v>-1.0</v>
      </c>
      <c r="N3364" s="649">
        <v>-1.0</v>
      </c>
      <c r="O3364" s="649">
        <v>1.0</v>
      </c>
      <c r="P3364" s="649">
        <v>-1.0</v>
      </c>
      <c r="Q3364" s="649">
        <v>-1.0</v>
      </c>
      <c r="R3364" s="649">
        <v>1.0</v>
      </c>
      <c r="S3364" s="649">
        <v>-1.0</v>
      </c>
      <c r="T3364" s="649">
        <v>9.91</v>
      </c>
      <c r="U3364" s="649">
        <v>9.867</v>
      </c>
      <c r="V3364" s="649">
        <v>9.802</v>
      </c>
    </row>
    <row r="3365">
      <c r="A3365" s="649">
        <v>6422.0</v>
      </c>
      <c r="B3365" s="649">
        <v>0.0</v>
      </c>
      <c r="C3365" s="649">
        <v>8.456</v>
      </c>
      <c r="D3365" s="649">
        <v>2.562</v>
      </c>
      <c r="E3365" s="649">
        <v>24.78</v>
      </c>
      <c r="F3365" s="649">
        <v>10.1</v>
      </c>
      <c r="G3365" s="649">
        <v>0.727</v>
      </c>
      <c r="H3365" s="649">
        <v>26.98</v>
      </c>
      <c r="I3365" s="649">
        <v>6.039</v>
      </c>
      <c r="J3365" s="649">
        <v>1.054</v>
      </c>
      <c r="K3365" s="649">
        <v>-0.998</v>
      </c>
      <c r="L3365" s="649">
        <v>-1.0</v>
      </c>
      <c r="M3365" s="649">
        <v>-1.0</v>
      </c>
      <c r="N3365" s="649">
        <v>-1.0</v>
      </c>
      <c r="O3365" s="649">
        <v>1.0</v>
      </c>
      <c r="P3365" s="649">
        <v>-1.0</v>
      </c>
      <c r="Q3365" s="649">
        <v>-1.0</v>
      </c>
      <c r="R3365" s="649">
        <v>1.0</v>
      </c>
      <c r="S3365" s="649">
        <v>-1.0</v>
      </c>
      <c r="T3365" s="649">
        <v>1.213</v>
      </c>
      <c r="U3365" s="649">
        <v>1.202</v>
      </c>
      <c r="V3365" s="649">
        <v>1.612</v>
      </c>
    </row>
    <row r="3366">
      <c r="A3366" s="649">
        <v>6425.0</v>
      </c>
      <c r="B3366" s="649">
        <v>0.0</v>
      </c>
      <c r="C3366" s="649">
        <v>8.456</v>
      </c>
      <c r="D3366" s="649">
        <v>2.562</v>
      </c>
      <c r="E3366" s="649">
        <v>24.78</v>
      </c>
      <c r="F3366" s="649">
        <v>10.1</v>
      </c>
      <c r="G3366" s="649">
        <v>1.168</v>
      </c>
      <c r="H3366" s="649">
        <v>1.01</v>
      </c>
      <c r="I3366" s="649">
        <v>4.863</v>
      </c>
      <c r="J3366" s="649">
        <v>3.938</v>
      </c>
      <c r="K3366" s="649">
        <v>-0.998</v>
      </c>
      <c r="L3366" s="649">
        <v>-1.0</v>
      </c>
      <c r="M3366" s="649">
        <v>-1.0</v>
      </c>
      <c r="N3366" s="649">
        <v>-1.0</v>
      </c>
      <c r="O3366" s="649">
        <v>1.0</v>
      </c>
      <c r="P3366" s="649">
        <v>-1.0</v>
      </c>
      <c r="Q3366" s="649">
        <v>-1.0</v>
      </c>
      <c r="R3366" s="649">
        <v>1.0</v>
      </c>
      <c r="S3366" s="649">
        <v>-1.0</v>
      </c>
      <c r="T3366" s="649">
        <v>4.123</v>
      </c>
      <c r="U3366" s="649">
        <v>4.1</v>
      </c>
      <c r="V3366" s="649">
        <v>4.308</v>
      </c>
    </row>
    <row r="3367">
      <c r="A3367" s="649">
        <v>6426.0</v>
      </c>
      <c r="B3367" s="649">
        <v>0.0</v>
      </c>
      <c r="C3367" s="649">
        <v>8.457</v>
      </c>
      <c r="D3367" s="649">
        <v>2.562</v>
      </c>
      <c r="E3367" s="649">
        <v>24.78</v>
      </c>
      <c r="F3367" s="649">
        <v>10.1</v>
      </c>
      <c r="G3367" s="649">
        <v>1.74</v>
      </c>
      <c r="H3367" s="649">
        <v>26.98</v>
      </c>
      <c r="I3367" s="649">
        <v>6.022</v>
      </c>
      <c r="J3367" s="649">
        <v>9.9</v>
      </c>
      <c r="K3367" s="649">
        <v>-0.998</v>
      </c>
      <c r="L3367" s="649">
        <v>-1.0</v>
      </c>
      <c r="M3367" s="649">
        <v>-1.0</v>
      </c>
      <c r="N3367" s="649">
        <v>-1.0</v>
      </c>
      <c r="O3367" s="649">
        <v>1.0</v>
      </c>
      <c r="P3367" s="649">
        <v>-1.0</v>
      </c>
      <c r="Q3367" s="649">
        <v>-1.0</v>
      </c>
      <c r="R3367" s="649">
        <v>1.0</v>
      </c>
      <c r="S3367" s="649">
        <v>-1.0</v>
      </c>
      <c r="T3367" s="649">
        <v>10.174</v>
      </c>
      <c r="U3367" s="649">
        <v>10.117</v>
      </c>
      <c r="V3367" s="649">
        <v>10.004</v>
      </c>
    </row>
    <row r="3368">
      <c r="A3368" s="649">
        <v>6427.0</v>
      </c>
      <c r="B3368" s="649">
        <v>0.0</v>
      </c>
      <c r="C3368" s="649">
        <v>8.457</v>
      </c>
      <c r="D3368" s="649">
        <v>2.562</v>
      </c>
      <c r="E3368" s="649">
        <v>24.78</v>
      </c>
      <c r="F3368" s="649">
        <v>10.1</v>
      </c>
      <c r="G3368" s="649">
        <v>1.199</v>
      </c>
      <c r="H3368" s="649">
        <v>26.98</v>
      </c>
      <c r="I3368" s="649">
        <v>9.895</v>
      </c>
      <c r="J3368" s="649">
        <v>11.424</v>
      </c>
      <c r="K3368" s="649">
        <v>-0.998</v>
      </c>
      <c r="L3368" s="649">
        <v>-1.0</v>
      </c>
      <c r="M3368" s="649">
        <v>-1.0</v>
      </c>
      <c r="N3368" s="649">
        <v>-1.0</v>
      </c>
      <c r="O3368" s="649">
        <v>1.0</v>
      </c>
      <c r="P3368" s="649">
        <v>-1.0</v>
      </c>
      <c r="Q3368" s="649">
        <v>-1.0</v>
      </c>
      <c r="R3368" s="649">
        <v>1.0</v>
      </c>
      <c r="S3368" s="649">
        <v>-1.0</v>
      </c>
      <c r="T3368" s="649">
        <v>11.674</v>
      </c>
      <c r="U3368" s="649">
        <v>11.61</v>
      </c>
      <c r="V3368" s="649">
        <v>11.47</v>
      </c>
    </row>
    <row r="3369">
      <c r="A3369" s="649">
        <v>6428.0</v>
      </c>
      <c r="B3369" s="649">
        <v>0.0</v>
      </c>
      <c r="C3369" s="649">
        <v>8.456</v>
      </c>
      <c r="D3369" s="649">
        <v>2.562</v>
      </c>
      <c r="E3369" s="649">
        <v>24.78</v>
      </c>
      <c r="F3369" s="649">
        <v>10.1</v>
      </c>
      <c r="G3369" s="649">
        <v>2.382</v>
      </c>
      <c r="H3369" s="649">
        <v>2.01</v>
      </c>
      <c r="I3369" s="649">
        <v>6.103</v>
      </c>
      <c r="J3369" s="649">
        <v>14.107</v>
      </c>
      <c r="K3369" s="649">
        <v>-0.998</v>
      </c>
      <c r="L3369" s="649">
        <v>-1.0</v>
      </c>
      <c r="M3369" s="649">
        <v>-1.0</v>
      </c>
      <c r="N3369" s="649">
        <v>-1.0</v>
      </c>
      <c r="O3369" s="649">
        <v>1.0</v>
      </c>
      <c r="P3369" s="649">
        <v>-1.0</v>
      </c>
      <c r="Q3369" s="649">
        <v>-1.0</v>
      </c>
      <c r="R3369" s="649">
        <v>1.0</v>
      </c>
      <c r="S3369" s="649">
        <v>-1.0</v>
      </c>
      <c r="T3369" s="649">
        <v>14.465</v>
      </c>
      <c r="U3369" s="649">
        <v>14.385</v>
      </c>
      <c r="V3369" s="649">
        <v>14.184</v>
      </c>
    </row>
    <row r="3370">
      <c r="A3370" s="649">
        <v>6429.0</v>
      </c>
      <c r="B3370" s="649">
        <v>0.0</v>
      </c>
      <c r="C3370" s="649">
        <v>8.456</v>
      </c>
      <c r="D3370" s="649">
        <v>2.562</v>
      </c>
      <c r="E3370" s="649">
        <v>24.78</v>
      </c>
      <c r="F3370" s="649">
        <v>10.1</v>
      </c>
      <c r="G3370" s="649">
        <v>1.989</v>
      </c>
      <c r="H3370" s="649">
        <v>2.01</v>
      </c>
      <c r="I3370" s="649">
        <v>6.014</v>
      </c>
      <c r="J3370" s="649">
        <v>11.242</v>
      </c>
      <c r="K3370" s="649">
        <v>-0.998</v>
      </c>
      <c r="L3370" s="649">
        <v>-1.0</v>
      </c>
      <c r="M3370" s="649">
        <v>-1.0</v>
      </c>
      <c r="N3370" s="649">
        <v>-1.0</v>
      </c>
      <c r="O3370" s="649">
        <v>1.0</v>
      </c>
      <c r="P3370" s="649">
        <v>-1.0</v>
      </c>
      <c r="Q3370" s="649">
        <v>-1.0</v>
      </c>
      <c r="R3370" s="649">
        <v>1.0</v>
      </c>
      <c r="S3370" s="649">
        <v>-1.0</v>
      </c>
      <c r="T3370" s="649">
        <v>11.526</v>
      </c>
      <c r="U3370" s="649">
        <v>11.468</v>
      </c>
      <c r="V3370" s="649">
        <v>11.366</v>
      </c>
    </row>
    <row r="3371">
      <c r="A3371" s="649">
        <v>6430.0</v>
      </c>
      <c r="B3371" s="649">
        <v>0.0</v>
      </c>
      <c r="C3371" s="649">
        <v>8.456</v>
      </c>
      <c r="D3371" s="649">
        <v>2.562</v>
      </c>
      <c r="E3371" s="649">
        <v>24.78</v>
      </c>
      <c r="F3371" s="649">
        <v>10.1</v>
      </c>
      <c r="G3371" s="649">
        <v>1.69</v>
      </c>
      <c r="H3371" s="649">
        <v>2.01</v>
      </c>
      <c r="I3371" s="649">
        <v>6.048</v>
      </c>
      <c r="J3371" s="649">
        <v>9.916</v>
      </c>
      <c r="K3371" s="649">
        <v>-0.998</v>
      </c>
      <c r="L3371" s="649">
        <v>-1.0</v>
      </c>
      <c r="M3371" s="649">
        <v>-1.0</v>
      </c>
      <c r="N3371" s="649">
        <v>-1.0</v>
      </c>
      <c r="O3371" s="649">
        <v>1.0</v>
      </c>
      <c r="P3371" s="649">
        <v>-1.0</v>
      </c>
      <c r="Q3371" s="649">
        <v>-1.0</v>
      </c>
      <c r="R3371" s="649">
        <v>1.0</v>
      </c>
      <c r="S3371" s="649">
        <v>-1.0</v>
      </c>
      <c r="T3371" s="649">
        <v>10.154</v>
      </c>
      <c r="U3371" s="649">
        <v>10.106</v>
      </c>
      <c r="V3371" s="649">
        <v>9.969</v>
      </c>
    </row>
    <row r="3372">
      <c r="A3372" s="649">
        <v>6431.0</v>
      </c>
      <c r="B3372" s="649">
        <v>0.0</v>
      </c>
      <c r="C3372" s="649">
        <v>8.456</v>
      </c>
      <c r="D3372" s="649">
        <v>2.562</v>
      </c>
      <c r="E3372" s="649">
        <v>24.78</v>
      </c>
      <c r="F3372" s="649">
        <v>10.1</v>
      </c>
      <c r="G3372" s="649">
        <v>1.072</v>
      </c>
      <c r="H3372" s="649">
        <v>2.01</v>
      </c>
      <c r="I3372" s="649">
        <v>5.936</v>
      </c>
      <c r="J3372" s="649">
        <v>3.799</v>
      </c>
      <c r="K3372" s="649">
        <v>-0.998</v>
      </c>
      <c r="L3372" s="649">
        <v>-1.0</v>
      </c>
      <c r="M3372" s="649">
        <v>-1.0</v>
      </c>
      <c r="N3372" s="649">
        <v>-1.0</v>
      </c>
      <c r="O3372" s="649">
        <v>1.0</v>
      </c>
      <c r="P3372" s="649">
        <v>-1.0</v>
      </c>
      <c r="Q3372" s="649">
        <v>-1.0</v>
      </c>
      <c r="R3372" s="649">
        <v>1.0</v>
      </c>
      <c r="S3372" s="649">
        <v>-1.0</v>
      </c>
      <c r="T3372" s="649">
        <v>3.997</v>
      </c>
      <c r="U3372" s="649">
        <v>3.975</v>
      </c>
      <c r="V3372" s="649">
        <v>4.241</v>
      </c>
    </row>
    <row r="3373">
      <c r="A3373" s="649">
        <v>6432.0</v>
      </c>
      <c r="B3373" s="649">
        <v>0.0</v>
      </c>
      <c r="C3373" s="649">
        <v>8.457</v>
      </c>
      <c r="D3373" s="649">
        <v>2.562</v>
      </c>
      <c r="E3373" s="649">
        <v>24.78</v>
      </c>
      <c r="F3373" s="649">
        <v>10.1</v>
      </c>
      <c r="G3373" s="649">
        <v>1.814</v>
      </c>
      <c r="H3373" s="649">
        <v>1.01</v>
      </c>
      <c r="I3373" s="649">
        <v>10.571</v>
      </c>
      <c r="J3373" s="649">
        <v>17.781</v>
      </c>
      <c r="K3373" s="649">
        <v>-0.998</v>
      </c>
      <c r="L3373" s="649">
        <v>-1.0</v>
      </c>
      <c r="M3373" s="649">
        <v>-1.0</v>
      </c>
      <c r="N3373" s="649">
        <v>-1.0</v>
      </c>
      <c r="O3373" s="649">
        <v>1.0</v>
      </c>
      <c r="P3373" s="649">
        <v>-1.0</v>
      </c>
      <c r="Q3373" s="649">
        <v>-1.0</v>
      </c>
      <c r="R3373" s="649">
        <v>1.0</v>
      </c>
      <c r="S3373" s="649">
        <v>-1.0</v>
      </c>
      <c r="T3373" s="649">
        <v>18.212</v>
      </c>
      <c r="U3373" s="649">
        <v>18.104</v>
      </c>
      <c r="V3373" s="649">
        <v>17.918</v>
      </c>
    </row>
    <row r="3374">
      <c r="A3374" s="649">
        <v>6433.0</v>
      </c>
      <c r="B3374" s="649">
        <v>0.0</v>
      </c>
      <c r="C3374" s="649">
        <v>8.456</v>
      </c>
      <c r="D3374" s="649">
        <v>2.562</v>
      </c>
      <c r="E3374" s="649">
        <v>24.78</v>
      </c>
      <c r="F3374" s="649">
        <v>10.1</v>
      </c>
      <c r="G3374" s="649">
        <v>1.743</v>
      </c>
      <c r="H3374" s="649">
        <v>1.01</v>
      </c>
      <c r="I3374" s="649">
        <v>10.469</v>
      </c>
      <c r="J3374" s="649">
        <v>14.787</v>
      </c>
      <c r="K3374" s="649">
        <v>-0.998</v>
      </c>
      <c r="L3374" s="649">
        <v>-1.0</v>
      </c>
      <c r="M3374" s="649">
        <v>-1.0</v>
      </c>
      <c r="N3374" s="649">
        <v>-1.0</v>
      </c>
      <c r="O3374" s="649">
        <v>1.0</v>
      </c>
      <c r="P3374" s="649">
        <v>-1.0</v>
      </c>
      <c r="Q3374" s="649">
        <v>-1.0</v>
      </c>
      <c r="R3374" s="649">
        <v>1.0</v>
      </c>
      <c r="S3374" s="649">
        <v>-1.0</v>
      </c>
      <c r="T3374" s="649">
        <v>15.221</v>
      </c>
      <c r="U3374" s="649">
        <v>15.119</v>
      </c>
      <c r="V3374" s="649">
        <v>15.12</v>
      </c>
    </row>
    <row r="3375">
      <c r="A3375" s="649">
        <v>6434.0</v>
      </c>
      <c r="B3375" s="649">
        <v>0.0</v>
      </c>
      <c r="C3375" s="649">
        <v>8.456</v>
      </c>
      <c r="D3375" s="649">
        <v>2.562</v>
      </c>
      <c r="E3375" s="649">
        <v>24.78</v>
      </c>
      <c r="F3375" s="649">
        <v>10.1</v>
      </c>
      <c r="G3375" s="649">
        <v>1.743</v>
      </c>
      <c r="H3375" s="649">
        <v>1.01</v>
      </c>
      <c r="I3375" s="649">
        <v>10.566</v>
      </c>
      <c r="J3375" s="649">
        <v>16.635</v>
      </c>
      <c r="K3375" s="649">
        <v>-0.998</v>
      </c>
      <c r="L3375" s="649">
        <v>-1.0</v>
      </c>
      <c r="M3375" s="649">
        <v>-1.0</v>
      </c>
      <c r="N3375" s="649">
        <v>-1.0</v>
      </c>
      <c r="O3375" s="649">
        <v>1.0</v>
      </c>
      <c r="P3375" s="649">
        <v>-1.0</v>
      </c>
      <c r="Q3375" s="649">
        <v>-1.0</v>
      </c>
      <c r="R3375" s="649">
        <v>1.0</v>
      </c>
      <c r="S3375" s="649">
        <v>-1.0</v>
      </c>
      <c r="T3375" s="649">
        <v>17.042</v>
      </c>
      <c r="U3375" s="649">
        <v>16.927</v>
      </c>
      <c r="V3375" s="649">
        <v>16.812</v>
      </c>
    </row>
    <row r="3376">
      <c r="A3376" s="649">
        <v>6435.0</v>
      </c>
      <c r="B3376" s="649">
        <v>0.0</v>
      </c>
      <c r="C3376" s="649">
        <v>8.457</v>
      </c>
      <c r="D3376" s="649">
        <v>2.562</v>
      </c>
      <c r="E3376" s="649">
        <v>24.78</v>
      </c>
      <c r="F3376" s="649">
        <v>10.1</v>
      </c>
      <c r="G3376" s="649">
        <v>1.73</v>
      </c>
      <c r="H3376" s="649">
        <v>1.01</v>
      </c>
      <c r="I3376" s="649">
        <v>10.923</v>
      </c>
      <c r="J3376" s="649">
        <v>18.066</v>
      </c>
      <c r="K3376" s="649">
        <v>-0.998</v>
      </c>
      <c r="L3376" s="649">
        <v>-1.0</v>
      </c>
      <c r="M3376" s="649">
        <v>-1.0</v>
      </c>
      <c r="N3376" s="649">
        <v>-1.0</v>
      </c>
      <c r="O3376" s="649">
        <v>1.0</v>
      </c>
      <c r="P3376" s="649">
        <v>-1.0</v>
      </c>
      <c r="Q3376" s="649">
        <v>-1.0</v>
      </c>
      <c r="R3376" s="649">
        <v>1.0</v>
      </c>
      <c r="S3376" s="649">
        <v>-1.0</v>
      </c>
      <c r="T3376" s="649">
        <v>18.412</v>
      </c>
      <c r="U3376" s="649">
        <v>18.333</v>
      </c>
      <c r="V3376" s="649">
        <v>18.146</v>
      </c>
    </row>
    <row r="3377">
      <c r="A3377" s="649">
        <v>6436.0</v>
      </c>
      <c r="B3377" s="649">
        <v>0.0</v>
      </c>
      <c r="C3377" s="649">
        <v>8.456</v>
      </c>
      <c r="D3377" s="649">
        <v>2.562</v>
      </c>
      <c r="E3377" s="649">
        <v>24.78</v>
      </c>
      <c r="F3377" s="649">
        <v>10.1</v>
      </c>
      <c r="G3377" s="649">
        <v>1.834</v>
      </c>
      <c r="H3377" s="649">
        <v>1.01</v>
      </c>
      <c r="I3377" s="649">
        <v>10.774</v>
      </c>
      <c r="J3377" s="649">
        <v>18.546</v>
      </c>
      <c r="K3377" s="649">
        <v>-0.998</v>
      </c>
      <c r="L3377" s="649">
        <v>-1.0</v>
      </c>
      <c r="M3377" s="649">
        <v>-1.0</v>
      </c>
      <c r="N3377" s="649">
        <v>-1.0</v>
      </c>
      <c r="O3377" s="649">
        <v>1.0</v>
      </c>
      <c r="P3377" s="649">
        <v>-1.0</v>
      </c>
      <c r="Q3377" s="649">
        <v>-1.0</v>
      </c>
      <c r="R3377" s="649">
        <v>1.0</v>
      </c>
      <c r="S3377" s="649">
        <v>-1.0</v>
      </c>
      <c r="T3377" s="649">
        <v>18.921</v>
      </c>
      <c r="U3377" s="649">
        <v>18.811</v>
      </c>
      <c r="V3377" s="649">
        <v>18.662</v>
      </c>
    </row>
    <row r="3378">
      <c r="A3378" s="649">
        <v>6437.0</v>
      </c>
      <c r="B3378" s="649">
        <v>0.0</v>
      </c>
      <c r="C3378" s="649">
        <v>8.456</v>
      </c>
      <c r="D3378" s="649">
        <v>2.562</v>
      </c>
      <c r="E3378" s="649">
        <v>24.78</v>
      </c>
      <c r="F3378" s="649">
        <v>10.1</v>
      </c>
      <c r="G3378" s="649">
        <v>1.803</v>
      </c>
      <c r="H3378" s="649">
        <v>1.01</v>
      </c>
      <c r="I3378" s="649">
        <v>10.755</v>
      </c>
      <c r="J3378" s="649">
        <v>18.125</v>
      </c>
      <c r="K3378" s="649">
        <v>-0.998</v>
      </c>
      <c r="L3378" s="649">
        <v>-1.0</v>
      </c>
      <c r="M3378" s="649">
        <v>-1.0</v>
      </c>
      <c r="N3378" s="649">
        <v>-1.0</v>
      </c>
      <c r="O3378" s="649">
        <v>1.0</v>
      </c>
      <c r="P3378" s="649">
        <v>-1.0</v>
      </c>
      <c r="Q3378" s="649">
        <v>-1.0</v>
      </c>
      <c r="R3378" s="649">
        <v>1.0</v>
      </c>
      <c r="S3378" s="649">
        <v>-1.0</v>
      </c>
      <c r="T3378" s="649">
        <v>18.499</v>
      </c>
      <c r="U3378" s="649">
        <v>18.396</v>
      </c>
      <c r="V3378" s="649">
        <v>18.247</v>
      </c>
    </row>
    <row r="3379">
      <c r="A3379" s="649">
        <v>6438.0</v>
      </c>
      <c r="B3379" s="649">
        <v>0.0</v>
      </c>
      <c r="C3379" s="649">
        <v>8.456</v>
      </c>
      <c r="D3379" s="649">
        <v>2.562</v>
      </c>
      <c r="E3379" s="649">
        <v>24.78</v>
      </c>
      <c r="F3379" s="649">
        <v>10.1</v>
      </c>
      <c r="G3379" s="649">
        <v>1.77</v>
      </c>
      <c r="H3379" s="649">
        <v>1.01</v>
      </c>
      <c r="I3379" s="649">
        <v>11.093</v>
      </c>
      <c r="J3379" s="649">
        <v>19.474</v>
      </c>
      <c r="K3379" s="649">
        <v>-0.998</v>
      </c>
      <c r="L3379" s="649">
        <v>-1.0</v>
      </c>
      <c r="M3379" s="649">
        <v>-1.0</v>
      </c>
      <c r="N3379" s="649">
        <v>-1.0</v>
      </c>
      <c r="O3379" s="649">
        <v>1.0</v>
      </c>
      <c r="P3379" s="649">
        <v>-1.0</v>
      </c>
      <c r="Q3379" s="649">
        <v>-1.0</v>
      </c>
      <c r="R3379" s="649">
        <v>1.0</v>
      </c>
      <c r="S3379" s="649">
        <v>-1.0</v>
      </c>
      <c r="T3379" s="649">
        <v>19.809</v>
      </c>
      <c r="U3379" s="649">
        <v>19.734</v>
      </c>
      <c r="V3379" s="649">
        <v>19.49</v>
      </c>
    </row>
    <row r="3380">
      <c r="A3380" s="649">
        <v>6439.0</v>
      </c>
      <c r="B3380" s="649">
        <v>0.0</v>
      </c>
      <c r="C3380" s="649">
        <v>8.456</v>
      </c>
      <c r="D3380" s="649">
        <v>2.562</v>
      </c>
      <c r="E3380" s="649">
        <v>24.78</v>
      </c>
      <c r="F3380" s="649">
        <v>10.1</v>
      </c>
      <c r="G3380" s="649">
        <v>1.774</v>
      </c>
      <c r="H3380" s="649">
        <v>1.01</v>
      </c>
      <c r="I3380" s="649">
        <v>10.912</v>
      </c>
      <c r="J3380" s="649">
        <v>18.814</v>
      </c>
      <c r="K3380" s="649">
        <v>-0.998</v>
      </c>
      <c r="L3380" s="649">
        <v>-1.0</v>
      </c>
      <c r="M3380" s="649">
        <v>-1.0</v>
      </c>
      <c r="N3380" s="649">
        <v>-1.0</v>
      </c>
      <c r="O3380" s="649">
        <v>1.0</v>
      </c>
      <c r="P3380" s="649">
        <v>-1.0</v>
      </c>
      <c r="Q3380" s="649">
        <v>-1.0</v>
      </c>
      <c r="R3380" s="649">
        <v>1.0</v>
      </c>
      <c r="S3380" s="649">
        <v>-1.0</v>
      </c>
      <c r="T3380" s="649">
        <v>19.156</v>
      </c>
      <c r="U3380" s="649">
        <v>19.077</v>
      </c>
      <c r="V3380" s="649">
        <v>18.869</v>
      </c>
    </row>
    <row r="3381">
      <c r="A3381" s="649">
        <v>6440.0</v>
      </c>
      <c r="B3381" s="649">
        <v>0.0</v>
      </c>
      <c r="C3381" s="649">
        <v>8.456</v>
      </c>
      <c r="D3381" s="649">
        <v>2.562</v>
      </c>
      <c r="E3381" s="649">
        <v>24.78</v>
      </c>
      <c r="F3381" s="649">
        <v>10.1</v>
      </c>
      <c r="G3381" s="649">
        <v>2.015</v>
      </c>
      <c r="H3381" s="649">
        <v>1.01</v>
      </c>
      <c r="I3381" s="649">
        <v>10.68</v>
      </c>
      <c r="J3381" s="649">
        <v>17.81</v>
      </c>
      <c r="K3381" s="649">
        <v>-0.998</v>
      </c>
      <c r="L3381" s="649">
        <v>-1.0</v>
      </c>
      <c r="M3381" s="649">
        <v>-1.0</v>
      </c>
      <c r="N3381" s="649">
        <v>-1.0</v>
      </c>
      <c r="O3381" s="649">
        <v>1.0</v>
      </c>
      <c r="P3381" s="649">
        <v>-1.0</v>
      </c>
      <c r="Q3381" s="649">
        <v>-1.0</v>
      </c>
      <c r="R3381" s="649">
        <v>1.0</v>
      </c>
      <c r="S3381" s="649">
        <v>-1.0</v>
      </c>
      <c r="T3381" s="649">
        <v>18.234</v>
      </c>
      <c r="U3381" s="649">
        <v>18.13</v>
      </c>
      <c r="V3381" s="649">
        <v>18.163</v>
      </c>
    </row>
    <row r="3382">
      <c r="A3382" s="649">
        <v>6441.0</v>
      </c>
      <c r="B3382" s="649">
        <v>0.0</v>
      </c>
      <c r="C3382" s="649">
        <v>8.456</v>
      </c>
      <c r="D3382" s="649">
        <v>2.562</v>
      </c>
      <c r="E3382" s="649">
        <v>24.78</v>
      </c>
      <c r="F3382" s="649">
        <v>10.1</v>
      </c>
      <c r="G3382" s="649">
        <v>2.174</v>
      </c>
      <c r="H3382" s="649">
        <v>1.01</v>
      </c>
      <c r="I3382" s="649">
        <v>10.796</v>
      </c>
      <c r="J3382" s="649">
        <v>18.674</v>
      </c>
      <c r="K3382" s="649">
        <v>-0.998</v>
      </c>
      <c r="L3382" s="649">
        <v>-1.0</v>
      </c>
      <c r="M3382" s="649">
        <v>-1.0</v>
      </c>
      <c r="N3382" s="649">
        <v>-1.0</v>
      </c>
      <c r="O3382" s="649">
        <v>1.0</v>
      </c>
      <c r="P3382" s="649">
        <v>-1.0</v>
      </c>
      <c r="Q3382" s="649">
        <v>-1.0</v>
      </c>
      <c r="R3382" s="649">
        <v>1.0</v>
      </c>
      <c r="S3382" s="649">
        <v>-1.0</v>
      </c>
      <c r="T3382" s="649">
        <v>19.114</v>
      </c>
      <c r="U3382" s="649">
        <v>19.029</v>
      </c>
      <c r="V3382" s="649">
        <v>19.114</v>
      </c>
    </row>
    <row r="3383">
      <c r="A3383" s="649">
        <v>6442.0</v>
      </c>
      <c r="B3383" s="649">
        <v>0.0</v>
      </c>
      <c r="C3383" s="649">
        <v>8.456</v>
      </c>
      <c r="D3383" s="649">
        <v>2.562</v>
      </c>
      <c r="E3383" s="649">
        <v>24.78</v>
      </c>
      <c r="F3383" s="649">
        <v>10.1</v>
      </c>
      <c r="G3383" s="649">
        <v>1.421</v>
      </c>
      <c r="H3383" s="649">
        <v>1.01</v>
      </c>
      <c r="I3383" s="649">
        <v>8.828</v>
      </c>
      <c r="J3383" s="649">
        <v>10.087</v>
      </c>
      <c r="K3383" s="649">
        <v>-0.998</v>
      </c>
      <c r="L3383" s="649">
        <v>-1.0</v>
      </c>
      <c r="M3383" s="649">
        <v>-1.0</v>
      </c>
      <c r="N3383" s="649">
        <v>-1.0</v>
      </c>
      <c r="O3383" s="649">
        <v>1.0</v>
      </c>
      <c r="P3383" s="649">
        <v>-1.0</v>
      </c>
      <c r="Q3383" s="649">
        <v>-1.0</v>
      </c>
      <c r="R3383" s="649">
        <v>1.0</v>
      </c>
      <c r="S3383" s="649">
        <v>-1.0</v>
      </c>
      <c r="T3383" s="649">
        <v>10.364</v>
      </c>
      <c r="U3383" s="649">
        <v>10.311</v>
      </c>
      <c r="V3383" s="649">
        <v>10.365</v>
      </c>
    </row>
    <row r="3384">
      <c r="A3384" s="649">
        <v>6443.0</v>
      </c>
      <c r="B3384" s="649">
        <v>0.0</v>
      </c>
      <c r="C3384" s="649">
        <v>8.456</v>
      </c>
      <c r="D3384" s="649">
        <v>2.562</v>
      </c>
      <c r="E3384" s="649">
        <v>24.78</v>
      </c>
      <c r="F3384" s="649">
        <v>10.1</v>
      </c>
      <c r="G3384" s="649">
        <v>2.466</v>
      </c>
      <c r="H3384" s="649">
        <v>1.01</v>
      </c>
      <c r="I3384" s="649">
        <v>6.155</v>
      </c>
      <c r="J3384" s="649">
        <v>11.165</v>
      </c>
      <c r="K3384" s="649">
        <v>-0.998</v>
      </c>
      <c r="L3384" s="649">
        <v>-1.0</v>
      </c>
      <c r="M3384" s="649">
        <v>-1.0</v>
      </c>
      <c r="N3384" s="649">
        <v>-1.0</v>
      </c>
      <c r="O3384" s="649">
        <v>1.0</v>
      </c>
      <c r="P3384" s="649">
        <v>-1.0</v>
      </c>
      <c r="Q3384" s="649">
        <v>-1.0</v>
      </c>
      <c r="R3384" s="649">
        <v>1.0</v>
      </c>
      <c r="S3384" s="649">
        <v>-1.0</v>
      </c>
      <c r="T3384" s="649">
        <v>11.579</v>
      </c>
      <c r="U3384" s="649">
        <v>11.504</v>
      </c>
      <c r="V3384" s="649">
        <v>11.796</v>
      </c>
    </row>
    <row r="3385">
      <c r="A3385" s="649">
        <v>6445.0</v>
      </c>
      <c r="B3385" s="649">
        <v>0.0</v>
      </c>
      <c r="C3385" s="649">
        <v>8.457</v>
      </c>
      <c r="D3385" s="649">
        <v>2.562</v>
      </c>
      <c r="E3385" s="649">
        <v>24.78</v>
      </c>
      <c r="F3385" s="649">
        <v>10.1</v>
      </c>
      <c r="G3385" s="649">
        <v>0.899</v>
      </c>
      <c r="H3385" s="649">
        <v>1.01</v>
      </c>
      <c r="I3385" s="649">
        <v>10.711</v>
      </c>
      <c r="J3385" s="649">
        <v>9.126</v>
      </c>
      <c r="K3385" s="649">
        <v>-0.998</v>
      </c>
      <c r="L3385" s="649">
        <v>-1.0</v>
      </c>
      <c r="M3385" s="649">
        <v>-1.0</v>
      </c>
      <c r="N3385" s="649">
        <v>-1.0</v>
      </c>
      <c r="O3385" s="649">
        <v>3.0</v>
      </c>
      <c r="P3385" s="649">
        <v>-1.0</v>
      </c>
      <c r="Q3385" s="649">
        <v>-1.0</v>
      </c>
      <c r="R3385" s="649">
        <v>1.0</v>
      </c>
      <c r="S3385" s="649">
        <v>-1.0</v>
      </c>
      <c r="T3385" s="649">
        <v>9.324</v>
      </c>
      <c r="U3385" s="649">
        <v>9.251</v>
      </c>
      <c r="V3385" s="649">
        <v>9.173</v>
      </c>
    </row>
    <row r="3386">
      <c r="A3386" s="649">
        <v>6447.0</v>
      </c>
      <c r="B3386" s="649">
        <v>0.0</v>
      </c>
      <c r="C3386" s="649">
        <v>8.456</v>
      </c>
      <c r="D3386" s="649">
        <v>2.562</v>
      </c>
      <c r="E3386" s="649">
        <v>24.78</v>
      </c>
      <c r="F3386" s="649">
        <v>10.1</v>
      </c>
      <c r="G3386" s="649">
        <v>0.515</v>
      </c>
      <c r="H3386" s="649">
        <v>1.01</v>
      </c>
      <c r="I3386" s="649">
        <v>11.145</v>
      </c>
      <c r="J3386" s="649">
        <v>5.744</v>
      </c>
      <c r="K3386" s="649">
        <v>-0.998</v>
      </c>
      <c r="L3386" s="649">
        <v>-1.0</v>
      </c>
      <c r="M3386" s="649">
        <v>-1.0</v>
      </c>
      <c r="N3386" s="649">
        <v>5.0</v>
      </c>
      <c r="O3386" s="649">
        <v>-1.0</v>
      </c>
      <c r="P3386" s="649">
        <v>-1.0</v>
      </c>
      <c r="Q3386" s="649">
        <v>-1.0</v>
      </c>
      <c r="R3386" s="649">
        <v>1.0</v>
      </c>
      <c r="S3386" s="649">
        <v>-1.0</v>
      </c>
      <c r="T3386" s="649">
        <v>5.876</v>
      </c>
      <c r="U3386" s="649">
        <v>5.833</v>
      </c>
      <c r="V3386" s="649">
        <v>5.744</v>
      </c>
    </row>
    <row r="3387">
      <c r="A3387" s="649">
        <v>6448.0</v>
      </c>
      <c r="B3387" s="649">
        <v>0.0</v>
      </c>
      <c r="C3387" s="649">
        <v>8.456</v>
      </c>
      <c r="D3387" s="649">
        <v>2.562</v>
      </c>
      <c r="E3387" s="649">
        <v>24.78</v>
      </c>
      <c r="F3387" s="649">
        <v>10.1</v>
      </c>
      <c r="G3387" s="649">
        <v>0.347</v>
      </c>
      <c r="H3387" s="649">
        <v>1.01</v>
      </c>
      <c r="I3387" s="649">
        <v>10.737</v>
      </c>
      <c r="J3387" s="649">
        <v>3.155</v>
      </c>
      <c r="K3387" s="649">
        <v>-0.998</v>
      </c>
      <c r="L3387" s="649">
        <v>-1.0</v>
      </c>
      <c r="M3387" s="649">
        <v>-1.0</v>
      </c>
      <c r="N3387" s="649">
        <v>5.0</v>
      </c>
      <c r="O3387" s="649">
        <v>-1.0</v>
      </c>
      <c r="P3387" s="649">
        <v>-1.0</v>
      </c>
      <c r="Q3387" s="649">
        <v>-1.0</v>
      </c>
      <c r="R3387" s="649">
        <v>1.0</v>
      </c>
      <c r="S3387" s="649">
        <v>-1.0</v>
      </c>
      <c r="T3387" s="649">
        <v>3.233</v>
      </c>
      <c r="U3387" s="649">
        <v>3.212</v>
      </c>
      <c r="V3387" s="649">
        <v>3.21</v>
      </c>
    </row>
    <row r="3388">
      <c r="A3388" s="649">
        <v>6449.0</v>
      </c>
      <c r="B3388" s="649">
        <v>0.0</v>
      </c>
      <c r="C3388" s="649">
        <v>8.456</v>
      </c>
      <c r="D3388" s="649">
        <v>2.562</v>
      </c>
      <c r="E3388" s="649">
        <v>24.78</v>
      </c>
      <c r="F3388" s="649">
        <v>10.1</v>
      </c>
      <c r="G3388" s="649">
        <v>0.386</v>
      </c>
      <c r="H3388" s="649">
        <v>1.01</v>
      </c>
      <c r="I3388" s="649">
        <v>10.903</v>
      </c>
      <c r="J3388" s="649">
        <v>4.142</v>
      </c>
      <c r="K3388" s="649">
        <v>-0.998</v>
      </c>
      <c r="L3388" s="649">
        <v>-1.0</v>
      </c>
      <c r="M3388" s="649">
        <v>-1.0</v>
      </c>
      <c r="N3388" s="649">
        <v>5.0</v>
      </c>
      <c r="O3388" s="649">
        <v>-1.0</v>
      </c>
      <c r="P3388" s="649">
        <v>-1.0</v>
      </c>
      <c r="Q3388" s="649">
        <v>-1.0</v>
      </c>
      <c r="R3388" s="649">
        <v>1.0</v>
      </c>
      <c r="S3388" s="649">
        <v>-1.0</v>
      </c>
      <c r="T3388" s="649">
        <v>4.227</v>
      </c>
      <c r="U3388" s="649">
        <v>4.198</v>
      </c>
      <c r="V3388" s="649">
        <v>4.15</v>
      </c>
    </row>
    <row r="3389">
      <c r="A3389" s="649">
        <v>6450.0</v>
      </c>
      <c r="B3389" s="649">
        <v>0.0</v>
      </c>
      <c r="C3389" s="649">
        <v>8.456</v>
      </c>
      <c r="D3389" s="649">
        <v>2.562</v>
      </c>
      <c r="E3389" s="649">
        <v>24.78</v>
      </c>
      <c r="F3389" s="649">
        <v>10.1</v>
      </c>
      <c r="G3389" s="649">
        <v>1.414</v>
      </c>
      <c r="H3389" s="649">
        <v>1.01</v>
      </c>
      <c r="I3389" s="649">
        <v>10.848</v>
      </c>
      <c r="J3389" s="649">
        <v>13.852</v>
      </c>
      <c r="K3389" s="649">
        <v>-0.998</v>
      </c>
      <c r="L3389" s="649">
        <v>-1.0</v>
      </c>
      <c r="M3389" s="649">
        <v>-1.0</v>
      </c>
      <c r="N3389" s="649">
        <v>5.0</v>
      </c>
      <c r="O3389" s="649">
        <v>-1.0</v>
      </c>
      <c r="P3389" s="649">
        <v>-1.0</v>
      </c>
      <c r="Q3389" s="649">
        <v>-1.0</v>
      </c>
      <c r="R3389" s="649">
        <v>1.0</v>
      </c>
      <c r="S3389" s="649">
        <v>-1.0</v>
      </c>
      <c r="T3389" s="649">
        <v>14.19</v>
      </c>
      <c r="U3389" s="649">
        <v>14.092</v>
      </c>
      <c r="V3389" s="649">
        <v>13.991</v>
      </c>
    </row>
    <row r="3390">
      <c r="A3390" s="649">
        <v>6452.0</v>
      </c>
      <c r="B3390" s="649">
        <v>0.0</v>
      </c>
      <c r="C3390" s="649">
        <v>8.456</v>
      </c>
      <c r="D3390" s="649">
        <v>2.562</v>
      </c>
      <c r="E3390" s="649">
        <v>24.78</v>
      </c>
      <c r="F3390" s="649">
        <v>10.1</v>
      </c>
      <c r="G3390" s="649">
        <v>1.822</v>
      </c>
      <c r="H3390" s="649">
        <v>1.01</v>
      </c>
      <c r="I3390" s="649">
        <v>10.818</v>
      </c>
      <c r="J3390" s="649">
        <v>17.11</v>
      </c>
      <c r="K3390" s="649">
        <v>-0.998</v>
      </c>
      <c r="L3390" s="649">
        <v>-1.0</v>
      </c>
      <c r="M3390" s="649">
        <v>-1.0</v>
      </c>
      <c r="N3390" s="649">
        <v>-1.0</v>
      </c>
      <c r="O3390" s="649">
        <v>1.0</v>
      </c>
      <c r="P3390" s="649">
        <v>-1.0</v>
      </c>
      <c r="Q3390" s="649">
        <v>-1.0</v>
      </c>
      <c r="R3390" s="649">
        <v>1.0</v>
      </c>
      <c r="S3390" s="649">
        <v>-1.0</v>
      </c>
      <c r="T3390" s="649">
        <v>17.531</v>
      </c>
      <c r="U3390" s="649">
        <v>17.41</v>
      </c>
      <c r="V3390" s="649">
        <v>17.354</v>
      </c>
    </row>
    <row r="3391">
      <c r="A3391" s="649">
        <v>6453.0</v>
      </c>
      <c r="B3391" s="649">
        <v>0.0</v>
      </c>
      <c r="C3391" s="649">
        <v>8.456</v>
      </c>
      <c r="D3391" s="649">
        <v>2.562</v>
      </c>
      <c r="E3391" s="649">
        <v>24.78</v>
      </c>
      <c r="F3391" s="649">
        <v>10.1</v>
      </c>
      <c r="G3391" s="649">
        <v>1.889</v>
      </c>
      <c r="H3391" s="649">
        <v>1.01</v>
      </c>
      <c r="I3391" s="649">
        <v>9.736</v>
      </c>
      <c r="J3391" s="649">
        <v>14.368</v>
      </c>
      <c r="K3391" s="649">
        <v>-0.998</v>
      </c>
      <c r="L3391" s="649">
        <v>-1.0</v>
      </c>
      <c r="M3391" s="649">
        <v>-1.0</v>
      </c>
      <c r="N3391" s="649">
        <v>-1.0</v>
      </c>
      <c r="O3391" s="649">
        <v>1.0</v>
      </c>
      <c r="P3391" s="649">
        <v>-1.0</v>
      </c>
      <c r="Q3391" s="649">
        <v>-1.0</v>
      </c>
      <c r="R3391" s="649">
        <v>1.0</v>
      </c>
      <c r="S3391" s="649">
        <v>-1.0</v>
      </c>
      <c r="T3391" s="649">
        <v>14.796</v>
      </c>
      <c r="U3391" s="649">
        <v>14.682</v>
      </c>
      <c r="V3391" s="649">
        <v>14.807</v>
      </c>
    </row>
    <row r="3392">
      <c r="A3392" s="649">
        <v>6454.0</v>
      </c>
      <c r="B3392" s="649">
        <v>0.0</v>
      </c>
      <c r="C3392" s="649">
        <v>8.456</v>
      </c>
      <c r="D3392" s="649">
        <v>2.562</v>
      </c>
      <c r="E3392" s="649">
        <v>24.78</v>
      </c>
      <c r="F3392" s="649">
        <v>10.1</v>
      </c>
      <c r="G3392" s="649">
        <v>1.468</v>
      </c>
      <c r="H3392" s="649">
        <v>1.01</v>
      </c>
      <c r="I3392" s="649">
        <v>10.281</v>
      </c>
      <c r="J3392" s="649">
        <v>8.255</v>
      </c>
      <c r="K3392" s="649">
        <v>-0.998</v>
      </c>
      <c r="L3392" s="649">
        <v>-1.0</v>
      </c>
      <c r="M3392" s="649">
        <v>-1.0</v>
      </c>
      <c r="N3392" s="649">
        <v>5.0</v>
      </c>
      <c r="O3392" s="649">
        <v>-1.0</v>
      </c>
      <c r="P3392" s="649">
        <v>-1.0</v>
      </c>
      <c r="Q3392" s="649">
        <v>-1.0</v>
      </c>
      <c r="R3392" s="649">
        <v>1.0</v>
      </c>
      <c r="S3392" s="649">
        <v>-1.0</v>
      </c>
      <c r="T3392" s="649">
        <v>8.589</v>
      </c>
      <c r="U3392" s="649">
        <v>8.529</v>
      </c>
      <c r="V3392" s="649">
        <v>8.922</v>
      </c>
    </row>
    <row r="3393">
      <c r="A3393" s="649">
        <v>6455.0</v>
      </c>
      <c r="B3393" s="649">
        <v>0.0</v>
      </c>
      <c r="C3393" s="649">
        <v>8.456</v>
      </c>
      <c r="D3393" s="649">
        <v>2.562</v>
      </c>
      <c r="E3393" s="649">
        <v>24.78</v>
      </c>
      <c r="F3393" s="649">
        <v>10.1</v>
      </c>
      <c r="G3393" s="649">
        <v>1.803</v>
      </c>
      <c r="H3393" s="649">
        <v>26.98</v>
      </c>
      <c r="I3393" s="649">
        <v>5.875</v>
      </c>
      <c r="J3393" s="649">
        <v>7.501</v>
      </c>
      <c r="K3393" s="649">
        <v>-0.998</v>
      </c>
      <c r="L3393" s="649">
        <v>-1.0</v>
      </c>
      <c r="M3393" s="649">
        <v>-1.0</v>
      </c>
      <c r="N3393" s="649">
        <v>-1.0</v>
      </c>
      <c r="O3393" s="649">
        <v>1.0</v>
      </c>
      <c r="P3393" s="649">
        <v>-1.0</v>
      </c>
      <c r="Q3393" s="649">
        <v>-1.0</v>
      </c>
      <c r="R3393" s="649">
        <v>1.0</v>
      </c>
      <c r="S3393" s="649">
        <v>-1.0</v>
      </c>
      <c r="T3393" s="649">
        <v>7.813</v>
      </c>
      <c r="U3393" s="649">
        <v>7.753</v>
      </c>
      <c r="V3393" s="649">
        <v>8.026</v>
      </c>
    </row>
    <row r="3394">
      <c r="A3394" s="649">
        <v>6456.0</v>
      </c>
      <c r="B3394" s="649">
        <v>0.0</v>
      </c>
      <c r="C3394" s="649">
        <v>8.456</v>
      </c>
      <c r="D3394" s="649">
        <v>2.562</v>
      </c>
      <c r="E3394" s="649">
        <v>24.78</v>
      </c>
      <c r="F3394" s="649">
        <v>10.1</v>
      </c>
      <c r="G3394" s="649">
        <v>1.794</v>
      </c>
      <c r="H3394" s="649">
        <v>26.98</v>
      </c>
      <c r="I3394" s="649">
        <v>5.93</v>
      </c>
      <c r="J3394" s="649">
        <v>10.017</v>
      </c>
      <c r="K3394" s="649">
        <v>-0.998</v>
      </c>
      <c r="L3394" s="649">
        <v>-1.0</v>
      </c>
      <c r="M3394" s="649">
        <v>-1.0</v>
      </c>
      <c r="N3394" s="649">
        <v>-1.0</v>
      </c>
      <c r="O3394" s="649">
        <v>1.0</v>
      </c>
      <c r="P3394" s="649">
        <v>-1.0</v>
      </c>
      <c r="Q3394" s="649">
        <v>-1.0</v>
      </c>
      <c r="R3394" s="649">
        <v>1.0</v>
      </c>
      <c r="S3394" s="649">
        <v>-1.0</v>
      </c>
      <c r="T3394" s="649">
        <v>10.276</v>
      </c>
      <c r="U3394" s="649">
        <v>10.202</v>
      </c>
      <c r="V3394" s="649">
        <v>10.13</v>
      </c>
    </row>
    <row r="3395">
      <c r="A3395" s="649">
        <v>6457.0</v>
      </c>
      <c r="B3395" s="649">
        <v>0.0</v>
      </c>
      <c r="C3395" s="649">
        <v>8.456</v>
      </c>
      <c r="D3395" s="649">
        <v>2.562</v>
      </c>
      <c r="E3395" s="649">
        <v>24.78</v>
      </c>
      <c r="F3395" s="649">
        <v>10.1</v>
      </c>
      <c r="G3395" s="649">
        <v>1.825</v>
      </c>
      <c r="H3395" s="649">
        <v>26.98</v>
      </c>
      <c r="I3395" s="649">
        <v>5.993</v>
      </c>
      <c r="J3395" s="649">
        <v>10.407</v>
      </c>
      <c r="K3395" s="649">
        <v>-0.998</v>
      </c>
      <c r="L3395" s="649">
        <v>-1.0</v>
      </c>
      <c r="M3395" s="649">
        <v>-1.0</v>
      </c>
      <c r="N3395" s="649">
        <v>-1.0</v>
      </c>
      <c r="O3395" s="649">
        <v>1.0</v>
      </c>
      <c r="P3395" s="649">
        <v>-1.0</v>
      </c>
      <c r="Q3395" s="649">
        <v>-1.0</v>
      </c>
      <c r="R3395" s="649">
        <v>1.0</v>
      </c>
      <c r="S3395" s="649">
        <v>-1.0</v>
      </c>
      <c r="T3395" s="649">
        <v>10.671</v>
      </c>
      <c r="U3395" s="649">
        <v>10.599</v>
      </c>
      <c r="V3395" s="649">
        <v>10.501</v>
      </c>
    </row>
    <row r="3396">
      <c r="A3396" s="649">
        <v>6458.0</v>
      </c>
      <c r="B3396" s="649">
        <v>0.0</v>
      </c>
      <c r="C3396" s="649">
        <v>8.457</v>
      </c>
      <c r="D3396" s="649">
        <v>2.562</v>
      </c>
      <c r="E3396" s="649">
        <v>24.78</v>
      </c>
      <c r="F3396" s="649">
        <v>10.1</v>
      </c>
      <c r="G3396" s="649">
        <v>1.801</v>
      </c>
      <c r="H3396" s="649">
        <v>2.01</v>
      </c>
      <c r="I3396" s="649">
        <v>5.917</v>
      </c>
      <c r="J3396" s="649">
        <v>9.604</v>
      </c>
      <c r="K3396" s="649">
        <v>-0.998</v>
      </c>
      <c r="L3396" s="649">
        <v>-1.0</v>
      </c>
      <c r="M3396" s="649">
        <v>-1.0</v>
      </c>
      <c r="N3396" s="649">
        <v>-1.0</v>
      </c>
      <c r="O3396" s="649">
        <v>1.0</v>
      </c>
      <c r="P3396" s="649">
        <v>-1.0</v>
      </c>
      <c r="Q3396" s="649">
        <v>-1.0</v>
      </c>
      <c r="R3396" s="649">
        <v>1.0</v>
      </c>
      <c r="S3396" s="649">
        <v>-1.0</v>
      </c>
      <c r="T3396" s="649">
        <v>9.887</v>
      </c>
      <c r="U3396" s="649">
        <v>9.807</v>
      </c>
      <c r="V3396" s="649">
        <v>9.789</v>
      </c>
    </row>
    <row r="3397">
      <c r="A3397" s="649">
        <v>6459.0</v>
      </c>
      <c r="B3397" s="649">
        <v>0.0</v>
      </c>
      <c r="C3397" s="649">
        <v>8.456</v>
      </c>
      <c r="D3397" s="649">
        <v>2.562</v>
      </c>
      <c r="E3397" s="649">
        <v>24.78</v>
      </c>
      <c r="F3397" s="649">
        <v>10.1</v>
      </c>
      <c r="G3397" s="649">
        <v>1.802</v>
      </c>
      <c r="H3397" s="649">
        <v>2.01</v>
      </c>
      <c r="I3397" s="649">
        <v>5.993</v>
      </c>
      <c r="J3397" s="649">
        <v>10.284</v>
      </c>
      <c r="K3397" s="649">
        <v>-0.998</v>
      </c>
      <c r="L3397" s="649">
        <v>-1.0</v>
      </c>
      <c r="M3397" s="649">
        <v>-1.0</v>
      </c>
      <c r="N3397" s="649">
        <v>-1.0</v>
      </c>
      <c r="O3397" s="649">
        <v>1.0</v>
      </c>
      <c r="P3397" s="649">
        <v>-1.0</v>
      </c>
      <c r="Q3397" s="649">
        <v>-1.0</v>
      </c>
      <c r="R3397" s="649">
        <v>1.0</v>
      </c>
      <c r="S3397" s="649">
        <v>-1.0</v>
      </c>
      <c r="T3397" s="649">
        <v>10.557</v>
      </c>
      <c r="U3397" s="649">
        <v>10.482</v>
      </c>
      <c r="V3397" s="649">
        <v>10.377</v>
      </c>
    </row>
    <row r="3398">
      <c r="A3398" s="649">
        <v>6460.0</v>
      </c>
      <c r="B3398" s="649">
        <v>0.0</v>
      </c>
      <c r="C3398" s="649">
        <v>8.457</v>
      </c>
      <c r="D3398" s="649">
        <v>2.562</v>
      </c>
      <c r="E3398" s="649">
        <v>24.78</v>
      </c>
      <c r="F3398" s="649">
        <v>10.1</v>
      </c>
      <c r="G3398" s="649">
        <v>1.806</v>
      </c>
      <c r="H3398" s="649">
        <v>2.01</v>
      </c>
      <c r="I3398" s="649">
        <v>5.995</v>
      </c>
      <c r="J3398" s="649">
        <v>10.287</v>
      </c>
      <c r="K3398" s="649">
        <v>-0.998</v>
      </c>
      <c r="L3398" s="649">
        <v>-1.0</v>
      </c>
      <c r="M3398" s="649">
        <v>-1.0</v>
      </c>
      <c r="N3398" s="649">
        <v>-1.0</v>
      </c>
      <c r="O3398" s="649">
        <v>1.0</v>
      </c>
      <c r="P3398" s="649">
        <v>-1.0</v>
      </c>
      <c r="Q3398" s="649">
        <v>-1.0</v>
      </c>
      <c r="R3398" s="649">
        <v>1.0</v>
      </c>
      <c r="S3398" s="649">
        <v>-1.0</v>
      </c>
      <c r="T3398" s="649">
        <v>10.557</v>
      </c>
      <c r="U3398" s="649">
        <v>10.479</v>
      </c>
      <c r="V3398" s="649">
        <v>10.381</v>
      </c>
    </row>
    <row r="3399">
      <c r="A3399" s="649">
        <v>6461.0</v>
      </c>
      <c r="B3399" s="649">
        <v>0.0</v>
      </c>
      <c r="C3399" s="649">
        <v>8.456</v>
      </c>
      <c r="D3399" s="649">
        <v>2.562</v>
      </c>
      <c r="E3399" s="649">
        <v>24.78</v>
      </c>
      <c r="F3399" s="649">
        <v>10.1</v>
      </c>
      <c r="G3399" s="649">
        <v>1.779</v>
      </c>
      <c r="H3399" s="649">
        <v>2.01</v>
      </c>
      <c r="I3399" s="649">
        <v>6.107</v>
      </c>
      <c r="J3399" s="649">
        <v>10.543</v>
      </c>
      <c r="K3399" s="649">
        <v>-0.998</v>
      </c>
      <c r="L3399" s="649">
        <v>-1.0</v>
      </c>
      <c r="M3399" s="649">
        <v>-1.0</v>
      </c>
      <c r="N3399" s="649">
        <v>-1.0</v>
      </c>
      <c r="O3399" s="649">
        <v>1.0</v>
      </c>
      <c r="P3399" s="649">
        <v>-1.0</v>
      </c>
      <c r="Q3399" s="649">
        <v>-1.0</v>
      </c>
      <c r="R3399" s="649">
        <v>1.0</v>
      </c>
      <c r="S3399" s="649">
        <v>-1.0</v>
      </c>
      <c r="T3399" s="649">
        <v>10.806</v>
      </c>
      <c r="U3399" s="649">
        <v>10.729</v>
      </c>
      <c r="V3399" s="649">
        <v>10.597</v>
      </c>
    </row>
    <row r="3400">
      <c r="A3400" s="649">
        <v>6462.0</v>
      </c>
      <c r="B3400" s="649">
        <v>0.0</v>
      </c>
      <c r="C3400" s="649">
        <v>8.457</v>
      </c>
      <c r="D3400" s="649">
        <v>2.562</v>
      </c>
      <c r="E3400" s="649">
        <v>24.78</v>
      </c>
      <c r="F3400" s="649">
        <v>10.1</v>
      </c>
      <c r="G3400" s="649">
        <v>1.803</v>
      </c>
      <c r="H3400" s="649">
        <v>2.01</v>
      </c>
      <c r="I3400" s="649">
        <v>6.009</v>
      </c>
      <c r="J3400" s="649">
        <v>10.265</v>
      </c>
      <c r="K3400" s="649">
        <v>-0.998</v>
      </c>
      <c r="L3400" s="649">
        <v>-1.0</v>
      </c>
      <c r="M3400" s="649">
        <v>-1.0</v>
      </c>
      <c r="N3400" s="649">
        <v>-1.0</v>
      </c>
      <c r="O3400" s="649">
        <v>1.0</v>
      </c>
      <c r="P3400" s="649">
        <v>-1.0</v>
      </c>
      <c r="Q3400" s="649">
        <v>-1.0</v>
      </c>
      <c r="R3400" s="649">
        <v>1.0</v>
      </c>
      <c r="S3400" s="649">
        <v>-1.0</v>
      </c>
      <c r="T3400" s="649">
        <v>10.538</v>
      </c>
      <c r="U3400" s="649">
        <v>10.465</v>
      </c>
      <c r="V3400" s="649">
        <v>10.368</v>
      </c>
    </row>
    <row r="3401">
      <c r="A3401" s="649">
        <v>6463.0</v>
      </c>
      <c r="B3401" s="649">
        <v>0.0</v>
      </c>
      <c r="C3401" s="649">
        <v>8.457</v>
      </c>
      <c r="D3401" s="649">
        <v>2.562</v>
      </c>
      <c r="E3401" s="649">
        <v>24.78</v>
      </c>
      <c r="F3401" s="649">
        <v>10.1</v>
      </c>
      <c r="G3401" s="649">
        <v>1.848</v>
      </c>
      <c r="H3401" s="649">
        <v>2.01</v>
      </c>
      <c r="I3401" s="649">
        <v>6.136</v>
      </c>
      <c r="J3401" s="649">
        <v>11.08</v>
      </c>
      <c r="K3401" s="649">
        <v>-0.998</v>
      </c>
      <c r="L3401" s="649">
        <v>-1.0</v>
      </c>
      <c r="M3401" s="649">
        <v>-1.0</v>
      </c>
      <c r="N3401" s="649">
        <v>-1.0</v>
      </c>
      <c r="O3401" s="649">
        <v>1.0</v>
      </c>
      <c r="P3401" s="649">
        <v>-1.0</v>
      </c>
      <c r="Q3401" s="649">
        <v>-1.0</v>
      </c>
      <c r="R3401" s="649">
        <v>1.0</v>
      </c>
      <c r="S3401" s="649">
        <v>-1.0</v>
      </c>
      <c r="T3401" s="649">
        <v>11.374</v>
      </c>
      <c r="U3401" s="649">
        <v>11.284</v>
      </c>
      <c r="V3401" s="649">
        <v>11.126</v>
      </c>
    </row>
    <row r="3402">
      <c r="A3402" s="649">
        <v>6464.0</v>
      </c>
      <c r="B3402" s="649">
        <v>0.0</v>
      </c>
      <c r="C3402" s="649">
        <v>8.456</v>
      </c>
      <c r="D3402" s="649">
        <v>2.562</v>
      </c>
      <c r="E3402" s="649">
        <v>24.78</v>
      </c>
      <c r="F3402" s="649">
        <v>10.1</v>
      </c>
      <c r="G3402" s="649">
        <v>1.805</v>
      </c>
      <c r="H3402" s="649">
        <v>2.01</v>
      </c>
      <c r="I3402" s="649">
        <v>6.038</v>
      </c>
      <c r="J3402" s="649">
        <v>10.186</v>
      </c>
      <c r="K3402" s="649">
        <v>-0.998</v>
      </c>
      <c r="L3402" s="649">
        <v>-1.0</v>
      </c>
      <c r="M3402" s="649">
        <v>-1.0</v>
      </c>
      <c r="N3402" s="649">
        <v>-1.0</v>
      </c>
      <c r="O3402" s="649">
        <v>1.0</v>
      </c>
      <c r="P3402" s="649">
        <v>-1.0</v>
      </c>
      <c r="Q3402" s="649">
        <v>-1.0</v>
      </c>
      <c r="R3402" s="649">
        <v>1.0</v>
      </c>
      <c r="S3402" s="649">
        <v>-1.0</v>
      </c>
      <c r="T3402" s="649">
        <v>10.481</v>
      </c>
      <c r="U3402" s="649">
        <v>10.398</v>
      </c>
      <c r="V3402" s="649">
        <v>10.308</v>
      </c>
    </row>
    <row r="3403">
      <c r="A3403" s="649">
        <v>6465.0</v>
      </c>
      <c r="B3403" s="649">
        <v>0.0</v>
      </c>
      <c r="C3403" s="649">
        <v>8.456</v>
      </c>
      <c r="D3403" s="649">
        <v>2.562</v>
      </c>
      <c r="E3403" s="649">
        <v>24.78</v>
      </c>
      <c r="F3403" s="649">
        <v>10.1</v>
      </c>
      <c r="G3403" s="649">
        <v>1.804</v>
      </c>
      <c r="H3403" s="649">
        <v>2.01</v>
      </c>
      <c r="I3403" s="649">
        <v>5.894</v>
      </c>
      <c r="J3403" s="649">
        <v>8.796</v>
      </c>
      <c r="K3403" s="649">
        <v>-0.998</v>
      </c>
      <c r="L3403" s="649">
        <v>-1.0</v>
      </c>
      <c r="M3403" s="649">
        <v>-1.0</v>
      </c>
      <c r="N3403" s="649">
        <v>-1.0</v>
      </c>
      <c r="O3403" s="649">
        <v>1.0</v>
      </c>
      <c r="P3403" s="649">
        <v>-1.0</v>
      </c>
      <c r="Q3403" s="649">
        <v>-1.0</v>
      </c>
      <c r="R3403" s="649">
        <v>1.0</v>
      </c>
      <c r="S3403" s="649">
        <v>-1.0</v>
      </c>
      <c r="T3403" s="649">
        <v>9.106</v>
      </c>
      <c r="U3403" s="649">
        <v>9.032</v>
      </c>
      <c r="V3403" s="649">
        <v>9.118</v>
      </c>
    </row>
    <row r="3404">
      <c r="A3404" s="649">
        <v>6466.0</v>
      </c>
      <c r="B3404" s="649">
        <v>0.0</v>
      </c>
      <c r="C3404" s="649">
        <v>8.456</v>
      </c>
      <c r="D3404" s="649">
        <v>2.562</v>
      </c>
      <c r="E3404" s="649">
        <v>24.78</v>
      </c>
      <c r="F3404" s="649">
        <v>10.1</v>
      </c>
      <c r="G3404" s="649">
        <v>1.82</v>
      </c>
      <c r="H3404" s="649">
        <v>2.01</v>
      </c>
      <c r="I3404" s="649">
        <v>5.945</v>
      </c>
      <c r="J3404" s="649">
        <v>8.991</v>
      </c>
      <c r="K3404" s="649">
        <v>-0.998</v>
      </c>
      <c r="L3404" s="649">
        <v>-1.0</v>
      </c>
      <c r="M3404" s="649">
        <v>-1.0</v>
      </c>
      <c r="N3404" s="649">
        <v>-1.0</v>
      </c>
      <c r="O3404" s="649">
        <v>1.0</v>
      </c>
      <c r="P3404" s="649">
        <v>-1.0</v>
      </c>
      <c r="Q3404" s="649">
        <v>-1.0</v>
      </c>
      <c r="R3404" s="649">
        <v>1.0</v>
      </c>
      <c r="S3404" s="649">
        <v>-1.0</v>
      </c>
      <c r="T3404" s="649">
        <v>9.302</v>
      </c>
      <c r="U3404" s="649">
        <v>9.23</v>
      </c>
      <c r="V3404" s="649">
        <v>9.299</v>
      </c>
    </row>
    <row r="3405">
      <c r="A3405" s="649">
        <v>6467.0</v>
      </c>
      <c r="B3405" s="649">
        <v>0.0</v>
      </c>
      <c r="C3405" s="649">
        <v>8.457</v>
      </c>
      <c r="D3405" s="649">
        <v>2.562</v>
      </c>
      <c r="E3405" s="649">
        <v>24.78</v>
      </c>
      <c r="F3405" s="649">
        <v>10.1</v>
      </c>
      <c r="G3405" s="649">
        <v>1.802</v>
      </c>
      <c r="H3405" s="649">
        <v>2.01</v>
      </c>
      <c r="I3405" s="649">
        <v>6.102</v>
      </c>
      <c r="J3405" s="649">
        <v>9.811</v>
      </c>
      <c r="K3405" s="649">
        <v>-0.998</v>
      </c>
      <c r="L3405" s="649">
        <v>-1.0</v>
      </c>
      <c r="M3405" s="649">
        <v>-1.0</v>
      </c>
      <c r="N3405" s="649">
        <v>-1.0</v>
      </c>
      <c r="O3405" s="649">
        <v>1.0</v>
      </c>
      <c r="P3405" s="649">
        <v>-1.0</v>
      </c>
      <c r="Q3405" s="649">
        <v>-1.0</v>
      </c>
      <c r="R3405" s="649">
        <v>1.0</v>
      </c>
      <c r="S3405" s="649">
        <v>-1.0</v>
      </c>
      <c r="T3405" s="649">
        <v>10.111</v>
      </c>
      <c r="U3405" s="649">
        <v>10.037</v>
      </c>
      <c r="V3405" s="649">
        <v>10.007</v>
      </c>
    </row>
    <row r="3406">
      <c r="A3406" s="649">
        <v>6468.0</v>
      </c>
      <c r="B3406" s="649">
        <v>0.0</v>
      </c>
      <c r="C3406" s="649">
        <v>8.456</v>
      </c>
      <c r="D3406" s="649">
        <v>2.562</v>
      </c>
      <c r="E3406" s="649">
        <v>24.78</v>
      </c>
      <c r="F3406" s="649">
        <v>10.1</v>
      </c>
      <c r="G3406" s="649">
        <v>1.569</v>
      </c>
      <c r="H3406" s="649">
        <v>2.01</v>
      </c>
      <c r="I3406" s="649">
        <v>6.078</v>
      </c>
      <c r="J3406" s="649">
        <v>9.005</v>
      </c>
      <c r="K3406" s="649">
        <v>-0.998</v>
      </c>
      <c r="L3406" s="649">
        <v>-1.0</v>
      </c>
      <c r="M3406" s="649">
        <v>-1.0</v>
      </c>
      <c r="N3406" s="649">
        <v>-1.0</v>
      </c>
      <c r="O3406" s="649">
        <v>1.0</v>
      </c>
      <c r="P3406" s="649">
        <v>-1.0</v>
      </c>
      <c r="Q3406" s="649">
        <v>-1.0</v>
      </c>
      <c r="R3406" s="649">
        <v>1.0</v>
      </c>
      <c r="S3406" s="649">
        <v>-1.0</v>
      </c>
      <c r="T3406" s="649">
        <v>9.242</v>
      </c>
      <c r="U3406" s="649">
        <v>9.181</v>
      </c>
      <c r="V3406" s="649">
        <v>9.094</v>
      </c>
    </row>
    <row r="3407">
      <c r="A3407" s="649">
        <v>6469.0</v>
      </c>
      <c r="B3407" s="649">
        <v>0.0</v>
      </c>
      <c r="C3407" s="649">
        <v>8.456</v>
      </c>
      <c r="D3407" s="649">
        <v>2.562</v>
      </c>
      <c r="E3407" s="649">
        <v>24.78</v>
      </c>
      <c r="F3407" s="649">
        <v>10.1</v>
      </c>
      <c r="G3407" s="649">
        <v>2.015</v>
      </c>
      <c r="H3407" s="649">
        <v>2.01</v>
      </c>
      <c r="I3407" s="649">
        <v>6.076</v>
      </c>
      <c r="J3407" s="649">
        <v>12.085</v>
      </c>
      <c r="K3407" s="649">
        <v>-0.998</v>
      </c>
      <c r="L3407" s="649">
        <v>-1.0</v>
      </c>
      <c r="M3407" s="649">
        <v>-1.0</v>
      </c>
      <c r="N3407" s="649">
        <v>-1.0</v>
      </c>
      <c r="O3407" s="649">
        <v>1.0</v>
      </c>
      <c r="P3407" s="649">
        <v>-1.0</v>
      </c>
      <c r="Q3407" s="649">
        <v>-1.0</v>
      </c>
      <c r="R3407" s="649">
        <v>1.0</v>
      </c>
      <c r="S3407" s="649">
        <v>-1.0</v>
      </c>
      <c r="T3407" s="649">
        <v>12.38</v>
      </c>
      <c r="U3407" s="649">
        <v>12.304</v>
      </c>
      <c r="V3407" s="649">
        <v>12.114</v>
      </c>
    </row>
    <row r="3408">
      <c r="A3408" s="649">
        <v>6470.0</v>
      </c>
      <c r="B3408" s="649">
        <v>0.0</v>
      </c>
      <c r="C3408" s="649">
        <v>8.456</v>
      </c>
      <c r="D3408" s="649">
        <v>2.562</v>
      </c>
      <c r="E3408" s="649">
        <v>24.78</v>
      </c>
      <c r="F3408" s="649">
        <v>10.1</v>
      </c>
      <c r="G3408" s="649">
        <v>2.268</v>
      </c>
      <c r="H3408" s="649">
        <v>2.01</v>
      </c>
      <c r="I3408" s="649">
        <v>6.051</v>
      </c>
      <c r="J3408" s="649">
        <v>12.995</v>
      </c>
      <c r="K3408" s="649">
        <v>-0.998</v>
      </c>
      <c r="L3408" s="649">
        <v>-1.0</v>
      </c>
      <c r="M3408" s="649">
        <v>-1.0</v>
      </c>
      <c r="N3408" s="649">
        <v>-1.0</v>
      </c>
      <c r="O3408" s="649">
        <v>1.0</v>
      </c>
      <c r="P3408" s="649">
        <v>-1.0</v>
      </c>
      <c r="Q3408" s="649">
        <v>-1.0</v>
      </c>
      <c r="R3408" s="649">
        <v>1.0</v>
      </c>
      <c r="S3408" s="649">
        <v>-1.0</v>
      </c>
      <c r="T3408" s="649">
        <v>13.339</v>
      </c>
      <c r="U3408" s="649">
        <v>13.26</v>
      </c>
      <c r="V3408" s="649">
        <v>13.124</v>
      </c>
    </row>
    <row r="3409">
      <c r="A3409" s="649">
        <v>6471.0</v>
      </c>
      <c r="B3409" s="649">
        <v>0.0</v>
      </c>
      <c r="C3409" s="649">
        <v>8.456</v>
      </c>
      <c r="D3409" s="649">
        <v>2.562</v>
      </c>
      <c r="E3409" s="649">
        <v>24.78</v>
      </c>
      <c r="F3409" s="649">
        <v>10.1</v>
      </c>
      <c r="G3409" s="649">
        <v>1.787</v>
      </c>
      <c r="H3409" s="649">
        <v>2.01</v>
      </c>
      <c r="I3409" s="649">
        <v>6.077</v>
      </c>
      <c r="J3409" s="649">
        <v>10.578</v>
      </c>
      <c r="K3409" s="649">
        <v>-0.998</v>
      </c>
      <c r="L3409" s="649">
        <v>-1.0</v>
      </c>
      <c r="M3409" s="649">
        <v>-1.0</v>
      </c>
      <c r="N3409" s="649">
        <v>-1.0</v>
      </c>
      <c r="O3409" s="649">
        <v>1.0</v>
      </c>
      <c r="P3409" s="649">
        <v>-1.0</v>
      </c>
      <c r="Q3409" s="649">
        <v>-1.0</v>
      </c>
      <c r="R3409" s="649">
        <v>1.0</v>
      </c>
      <c r="S3409" s="649">
        <v>-1.0</v>
      </c>
      <c r="T3409" s="649">
        <v>10.84</v>
      </c>
      <c r="U3409" s="649">
        <v>10.775</v>
      </c>
      <c r="V3409" s="649">
        <v>10.628</v>
      </c>
    </row>
    <row r="3410">
      <c r="A3410" s="649">
        <v>6473.0</v>
      </c>
      <c r="B3410" s="649">
        <v>0.0</v>
      </c>
      <c r="C3410" s="649">
        <v>8.456</v>
      </c>
      <c r="D3410" s="649">
        <v>2.562</v>
      </c>
      <c r="E3410" s="649">
        <v>24.78</v>
      </c>
      <c r="F3410" s="649">
        <v>10.1</v>
      </c>
      <c r="G3410" s="649">
        <v>1.917</v>
      </c>
      <c r="H3410" s="649">
        <v>2.01</v>
      </c>
      <c r="I3410" s="649">
        <v>4.175</v>
      </c>
      <c r="J3410" s="649">
        <v>7.921</v>
      </c>
      <c r="K3410" s="649">
        <v>-0.998</v>
      </c>
      <c r="L3410" s="649">
        <v>-1.0</v>
      </c>
      <c r="M3410" s="649">
        <v>-1.0</v>
      </c>
      <c r="N3410" s="649">
        <v>-1.0</v>
      </c>
      <c r="O3410" s="649">
        <v>1.0</v>
      </c>
      <c r="P3410" s="649">
        <v>-1.0</v>
      </c>
      <c r="Q3410" s="649">
        <v>-1.0</v>
      </c>
      <c r="R3410" s="649">
        <v>1.0</v>
      </c>
      <c r="S3410" s="649">
        <v>-1.0</v>
      </c>
      <c r="T3410" s="649">
        <v>8.092</v>
      </c>
      <c r="U3410" s="649">
        <v>8.054</v>
      </c>
      <c r="V3410" s="649">
        <v>7.944</v>
      </c>
    </row>
    <row r="3411">
      <c r="A3411" s="649">
        <v>6474.0</v>
      </c>
      <c r="B3411" s="649">
        <v>0.0</v>
      </c>
      <c r="C3411" s="649">
        <v>8.456</v>
      </c>
      <c r="D3411" s="649">
        <v>2.562</v>
      </c>
      <c r="E3411" s="649">
        <v>24.78</v>
      </c>
      <c r="F3411" s="649">
        <v>10.1</v>
      </c>
      <c r="G3411" s="649">
        <v>1.049</v>
      </c>
      <c r="H3411" s="649">
        <v>2.01</v>
      </c>
      <c r="I3411" s="649">
        <v>6.21</v>
      </c>
      <c r="J3411" s="649">
        <v>6.511</v>
      </c>
      <c r="K3411" s="649">
        <v>-0.998</v>
      </c>
      <c r="L3411" s="649">
        <v>-1.0</v>
      </c>
      <c r="M3411" s="649">
        <v>-1.0</v>
      </c>
      <c r="N3411" s="649">
        <v>-1.0</v>
      </c>
      <c r="O3411" s="649">
        <v>2.0</v>
      </c>
      <c r="P3411" s="649">
        <v>-1.0</v>
      </c>
      <c r="Q3411" s="649">
        <v>-1.0</v>
      </c>
      <c r="R3411" s="649">
        <v>1.0</v>
      </c>
      <c r="S3411" s="649">
        <v>-1.0</v>
      </c>
      <c r="T3411" s="649">
        <v>6.668</v>
      </c>
      <c r="U3411" s="649">
        <v>6.637</v>
      </c>
      <c r="V3411" s="649">
        <v>6.512</v>
      </c>
    </row>
    <row r="3412">
      <c r="A3412" s="649">
        <v>6475.0</v>
      </c>
      <c r="B3412" s="649">
        <v>0.0</v>
      </c>
      <c r="C3412" s="649">
        <v>8.456</v>
      </c>
      <c r="D3412" s="649">
        <v>2.562</v>
      </c>
      <c r="E3412" s="649">
        <v>24.78</v>
      </c>
      <c r="F3412" s="649">
        <v>10.1</v>
      </c>
      <c r="G3412" s="649">
        <v>1.18</v>
      </c>
      <c r="H3412" s="649">
        <v>2.01</v>
      </c>
      <c r="I3412" s="649">
        <v>6.19</v>
      </c>
      <c r="J3412" s="649">
        <v>7.096</v>
      </c>
      <c r="K3412" s="649">
        <v>-0.998</v>
      </c>
      <c r="L3412" s="649">
        <v>-1.0</v>
      </c>
      <c r="M3412" s="649">
        <v>-1.0</v>
      </c>
      <c r="N3412" s="649">
        <v>9.0</v>
      </c>
      <c r="O3412" s="649">
        <v>-1.0</v>
      </c>
      <c r="P3412" s="649">
        <v>-1.0</v>
      </c>
      <c r="Q3412" s="649">
        <v>-1.0</v>
      </c>
      <c r="R3412" s="649">
        <v>1.0</v>
      </c>
      <c r="S3412" s="649">
        <v>-1.0</v>
      </c>
      <c r="T3412" s="649">
        <v>7.267</v>
      </c>
      <c r="U3412" s="649">
        <v>7.229</v>
      </c>
      <c r="V3412" s="649">
        <v>7.13</v>
      </c>
    </row>
    <row r="3413">
      <c r="A3413" s="649">
        <v>6477.0</v>
      </c>
      <c r="B3413" s="649">
        <v>0.0</v>
      </c>
      <c r="C3413" s="649">
        <v>8.456</v>
      </c>
      <c r="D3413" s="649">
        <v>2.562</v>
      </c>
      <c r="E3413" s="649">
        <v>24.78</v>
      </c>
      <c r="F3413" s="649">
        <v>10.1</v>
      </c>
      <c r="G3413" s="649">
        <v>2.142</v>
      </c>
      <c r="H3413" s="649">
        <v>1.01</v>
      </c>
      <c r="I3413" s="649">
        <v>10.452</v>
      </c>
      <c r="J3413" s="649">
        <v>18.61</v>
      </c>
      <c r="K3413" s="649">
        <v>-0.998</v>
      </c>
      <c r="L3413" s="649">
        <v>-1.0</v>
      </c>
      <c r="M3413" s="649">
        <v>-1.0</v>
      </c>
      <c r="N3413" s="649">
        <v>-1.0</v>
      </c>
      <c r="O3413" s="649">
        <v>1.0</v>
      </c>
      <c r="P3413" s="649">
        <v>-1.0</v>
      </c>
      <c r="Q3413" s="649">
        <v>-1.0</v>
      </c>
      <c r="R3413" s="649">
        <v>1.0</v>
      </c>
      <c r="S3413" s="649">
        <v>-1.0</v>
      </c>
      <c r="T3413" s="649">
        <v>19.108</v>
      </c>
      <c r="U3413" s="649">
        <v>19.002</v>
      </c>
      <c r="V3413" s="649">
        <v>18.989</v>
      </c>
    </row>
    <row r="3414">
      <c r="A3414" s="649">
        <v>6478.0</v>
      </c>
      <c r="B3414" s="649">
        <v>0.0</v>
      </c>
      <c r="C3414" s="649">
        <v>8.456</v>
      </c>
      <c r="D3414" s="649">
        <v>2.562</v>
      </c>
      <c r="E3414" s="649">
        <v>24.78</v>
      </c>
      <c r="F3414" s="649">
        <v>10.1</v>
      </c>
      <c r="G3414" s="649">
        <v>1.88</v>
      </c>
      <c r="H3414" s="649">
        <v>1.01</v>
      </c>
      <c r="I3414" s="649">
        <v>10.623</v>
      </c>
      <c r="J3414" s="649">
        <v>18.374</v>
      </c>
      <c r="K3414" s="649">
        <v>-0.998</v>
      </c>
      <c r="L3414" s="649">
        <v>-1.0</v>
      </c>
      <c r="M3414" s="649">
        <v>-1.0</v>
      </c>
      <c r="N3414" s="649">
        <v>-1.0</v>
      </c>
      <c r="O3414" s="649">
        <v>1.0</v>
      </c>
      <c r="P3414" s="649">
        <v>-1.0</v>
      </c>
      <c r="Q3414" s="649">
        <v>-1.0</v>
      </c>
      <c r="R3414" s="649">
        <v>1.0</v>
      </c>
      <c r="S3414" s="649">
        <v>-1.0</v>
      </c>
      <c r="T3414" s="649">
        <v>18.765</v>
      </c>
      <c r="U3414" s="649">
        <v>18.69</v>
      </c>
      <c r="V3414" s="649">
        <v>18.533</v>
      </c>
    </row>
    <row r="3415">
      <c r="A3415" s="649">
        <v>6479.0</v>
      </c>
      <c r="B3415" s="649">
        <v>0.0</v>
      </c>
      <c r="C3415" s="649">
        <v>8.456</v>
      </c>
      <c r="D3415" s="649">
        <v>2.562</v>
      </c>
      <c r="E3415" s="649">
        <v>24.78</v>
      </c>
      <c r="F3415" s="649">
        <v>10.1</v>
      </c>
      <c r="G3415" s="649">
        <v>1.814</v>
      </c>
      <c r="H3415" s="649">
        <v>1.01</v>
      </c>
      <c r="I3415" s="649">
        <v>10.757</v>
      </c>
      <c r="J3415" s="649">
        <v>17.471</v>
      </c>
      <c r="K3415" s="649">
        <v>-0.998</v>
      </c>
      <c r="L3415" s="649">
        <v>-1.0</v>
      </c>
      <c r="M3415" s="649">
        <v>-1.0</v>
      </c>
      <c r="N3415" s="649">
        <v>-1.0</v>
      </c>
      <c r="O3415" s="649">
        <v>1.0</v>
      </c>
      <c r="P3415" s="649">
        <v>-1.0</v>
      </c>
      <c r="Q3415" s="649">
        <v>-1.0</v>
      </c>
      <c r="R3415" s="649">
        <v>1.0</v>
      </c>
      <c r="S3415" s="649">
        <v>-1.0</v>
      </c>
      <c r="T3415" s="649">
        <v>17.853</v>
      </c>
      <c r="U3415" s="649">
        <v>17.781</v>
      </c>
      <c r="V3415" s="649">
        <v>17.672</v>
      </c>
    </row>
    <row r="3416">
      <c r="A3416" s="649">
        <v>6480.0</v>
      </c>
      <c r="B3416" s="649">
        <v>0.0</v>
      </c>
      <c r="C3416" s="649">
        <v>8.456</v>
      </c>
      <c r="D3416" s="649">
        <v>2.562</v>
      </c>
      <c r="E3416" s="649">
        <v>24.78</v>
      </c>
      <c r="F3416" s="649">
        <v>10.1</v>
      </c>
      <c r="G3416" s="649">
        <v>2.33</v>
      </c>
      <c r="H3416" s="649">
        <v>1.01</v>
      </c>
      <c r="I3416" s="649">
        <v>10.873</v>
      </c>
      <c r="J3416" s="649">
        <v>24.333</v>
      </c>
      <c r="K3416" s="649">
        <v>-0.998</v>
      </c>
      <c r="L3416" s="649">
        <v>-1.0</v>
      </c>
      <c r="M3416" s="649">
        <v>-1.0</v>
      </c>
      <c r="N3416" s="649">
        <v>-1.0</v>
      </c>
      <c r="O3416" s="649">
        <v>1.0</v>
      </c>
      <c r="P3416" s="649">
        <v>-1.0</v>
      </c>
      <c r="Q3416" s="649">
        <v>-1.0</v>
      </c>
      <c r="R3416" s="649">
        <v>1.0</v>
      </c>
      <c r="S3416" s="649">
        <v>-1.0</v>
      </c>
      <c r="T3416" s="649">
        <v>24.855</v>
      </c>
      <c r="U3416" s="649">
        <v>24.729</v>
      </c>
      <c r="V3416" s="649">
        <v>24.43</v>
      </c>
    </row>
    <row r="3417">
      <c r="A3417" s="649">
        <v>6481.0</v>
      </c>
      <c r="B3417" s="649">
        <v>0.0</v>
      </c>
      <c r="C3417" s="649">
        <v>8.456</v>
      </c>
      <c r="D3417" s="649">
        <v>2.562</v>
      </c>
      <c r="E3417" s="649">
        <v>24.78</v>
      </c>
      <c r="F3417" s="649">
        <v>10.1</v>
      </c>
      <c r="G3417" s="649">
        <v>1.958</v>
      </c>
      <c r="H3417" s="649">
        <v>1.01</v>
      </c>
      <c r="I3417" s="649">
        <v>10.843</v>
      </c>
      <c r="J3417" s="649">
        <v>16.86</v>
      </c>
      <c r="K3417" s="649">
        <v>-0.998</v>
      </c>
      <c r="L3417" s="649">
        <v>-1.0</v>
      </c>
      <c r="M3417" s="649">
        <v>-1.0</v>
      </c>
      <c r="N3417" s="649">
        <v>-1.0</v>
      </c>
      <c r="O3417" s="649">
        <v>1.0</v>
      </c>
      <c r="P3417" s="649">
        <v>-1.0</v>
      </c>
      <c r="Q3417" s="649">
        <v>-1.0</v>
      </c>
      <c r="R3417" s="649">
        <v>1.0</v>
      </c>
      <c r="S3417" s="649">
        <v>-1.0</v>
      </c>
      <c r="T3417" s="649">
        <v>17.331</v>
      </c>
      <c r="U3417" s="649">
        <v>17.22</v>
      </c>
      <c r="V3417" s="649">
        <v>17.268</v>
      </c>
    </row>
    <row r="3418">
      <c r="A3418" s="649">
        <v>6482.0</v>
      </c>
      <c r="B3418" s="649">
        <v>0.0</v>
      </c>
      <c r="C3418" s="649">
        <v>8.457</v>
      </c>
      <c r="D3418" s="649">
        <v>2.562</v>
      </c>
      <c r="E3418" s="649">
        <v>24.78</v>
      </c>
      <c r="F3418" s="649">
        <v>10.1</v>
      </c>
      <c r="G3418" s="649">
        <v>1.93</v>
      </c>
      <c r="H3418" s="649">
        <v>1.01</v>
      </c>
      <c r="I3418" s="649">
        <v>10.708</v>
      </c>
      <c r="J3418" s="649">
        <v>19.507</v>
      </c>
      <c r="K3418" s="649">
        <v>-0.998</v>
      </c>
      <c r="L3418" s="649">
        <v>-1.0</v>
      </c>
      <c r="M3418" s="649">
        <v>-1.0</v>
      </c>
      <c r="N3418" s="649">
        <v>-1.0</v>
      </c>
      <c r="O3418" s="649">
        <v>1.0</v>
      </c>
      <c r="P3418" s="649">
        <v>-1.0</v>
      </c>
      <c r="Q3418" s="649">
        <v>-1.0</v>
      </c>
      <c r="R3418" s="649">
        <v>1.0</v>
      </c>
      <c r="S3418" s="649">
        <v>-1.0</v>
      </c>
      <c r="T3418" s="649">
        <v>19.93</v>
      </c>
      <c r="U3418" s="649">
        <v>19.829</v>
      </c>
      <c r="V3418" s="649">
        <v>19.623</v>
      </c>
    </row>
    <row r="3419">
      <c r="A3419" s="649">
        <v>6483.0</v>
      </c>
      <c r="B3419" s="649">
        <v>0.0</v>
      </c>
      <c r="C3419" s="649">
        <v>8.456</v>
      </c>
      <c r="D3419" s="649">
        <v>2.562</v>
      </c>
      <c r="E3419" s="649">
        <v>24.78</v>
      </c>
      <c r="F3419" s="649">
        <v>10.1</v>
      </c>
      <c r="G3419" s="649">
        <v>1.889</v>
      </c>
      <c r="H3419" s="649">
        <v>1.01</v>
      </c>
      <c r="I3419" s="649">
        <v>10.87</v>
      </c>
      <c r="J3419" s="649">
        <v>20.078</v>
      </c>
      <c r="K3419" s="649">
        <v>-0.998</v>
      </c>
      <c r="L3419" s="649">
        <v>-1.0</v>
      </c>
      <c r="M3419" s="649">
        <v>-1.0</v>
      </c>
      <c r="N3419" s="649">
        <v>-1.0</v>
      </c>
      <c r="O3419" s="649">
        <v>1.0</v>
      </c>
      <c r="P3419" s="649">
        <v>-1.0</v>
      </c>
      <c r="Q3419" s="649">
        <v>-1.0</v>
      </c>
      <c r="R3419" s="649">
        <v>1.0</v>
      </c>
      <c r="S3419" s="649">
        <v>-1.0</v>
      </c>
      <c r="T3419" s="649">
        <v>20.471</v>
      </c>
      <c r="U3419" s="649">
        <v>20.379</v>
      </c>
      <c r="V3419" s="649">
        <v>20.124</v>
      </c>
    </row>
    <row r="3420">
      <c r="A3420" s="649">
        <v>6484.0</v>
      </c>
      <c r="B3420" s="649">
        <v>0.0</v>
      </c>
      <c r="C3420" s="649">
        <v>8.456</v>
      </c>
      <c r="D3420" s="649">
        <v>2.562</v>
      </c>
      <c r="E3420" s="649">
        <v>24.78</v>
      </c>
      <c r="F3420" s="649">
        <v>10.1</v>
      </c>
      <c r="G3420" s="649">
        <v>1.798</v>
      </c>
      <c r="H3420" s="649">
        <v>1.01</v>
      </c>
      <c r="I3420" s="649">
        <v>10.989</v>
      </c>
      <c r="J3420" s="649">
        <v>19.403</v>
      </c>
      <c r="K3420" s="649">
        <v>-0.998</v>
      </c>
      <c r="L3420" s="649">
        <v>-1.0</v>
      </c>
      <c r="M3420" s="649">
        <v>-1.0</v>
      </c>
      <c r="N3420" s="649">
        <v>-1.0</v>
      </c>
      <c r="O3420" s="649">
        <v>1.0</v>
      </c>
      <c r="P3420" s="649">
        <v>-1.0</v>
      </c>
      <c r="Q3420" s="649">
        <v>-1.0</v>
      </c>
      <c r="R3420" s="649">
        <v>1.0</v>
      </c>
      <c r="S3420" s="649">
        <v>-1.0</v>
      </c>
      <c r="T3420" s="649">
        <v>19.808</v>
      </c>
      <c r="U3420" s="649">
        <v>19.672</v>
      </c>
      <c r="V3420" s="649">
        <v>19.437</v>
      </c>
    </row>
    <row r="3421">
      <c r="A3421" s="649">
        <v>6485.0</v>
      </c>
      <c r="B3421" s="649">
        <v>0.0</v>
      </c>
      <c r="C3421" s="649">
        <v>8.456</v>
      </c>
      <c r="D3421" s="649">
        <v>2.562</v>
      </c>
      <c r="E3421" s="649">
        <v>24.78</v>
      </c>
      <c r="F3421" s="649">
        <v>10.1</v>
      </c>
      <c r="G3421" s="649">
        <v>1.202</v>
      </c>
      <c r="H3421" s="649">
        <v>1.01</v>
      </c>
      <c r="I3421" s="649">
        <v>8.796</v>
      </c>
      <c r="J3421" s="649">
        <v>9.832</v>
      </c>
      <c r="K3421" s="649">
        <v>-0.998</v>
      </c>
      <c r="L3421" s="649">
        <v>-1.0</v>
      </c>
      <c r="M3421" s="649">
        <v>-1.0</v>
      </c>
      <c r="N3421" s="649">
        <v>-1.0</v>
      </c>
      <c r="O3421" s="649">
        <v>1.0</v>
      </c>
      <c r="P3421" s="649">
        <v>-1.0</v>
      </c>
      <c r="Q3421" s="649">
        <v>-1.0</v>
      </c>
      <c r="R3421" s="649">
        <v>1.0</v>
      </c>
      <c r="S3421" s="649">
        <v>-1.0</v>
      </c>
      <c r="T3421" s="649">
        <v>10.044</v>
      </c>
      <c r="U3421" s="649">
        <v>9.995</v>
      </c>
      <c r="V3421" s="649">
        <v>9.92</v>
      </c>
    </row>
    <row r="3422">
      <c r="A3422" s="649">
        <v>6486.0</v>
      </c>
      <c r="B3422" s="649">
        <v>0.0</v>
      </c>
      <c r="C3422" s="649">
        <v>8.456</v>
      </c>
      <c r="D3422" s="649">
        <v>2.562</v>
      </c>
      <c r="E3422" s="649">
        <v>24.78</v>
      </c>
      <c r="F3422" s="649">
        <v>10.1</v>
      </c>
      <c r="G3422" s="649">
        <v>1.802</v>
      </c>
      <c r="H3422" s="649">
        <v>1.01</v>
      </c>
      <c r="I3422" s="649">
        <v>6.124</v>
      </c>
      <c r="J3422" s="649">
        <v>10.926</v>
      </c>
      <c r="K3422" s="649">
        <v>-0.998</v>
      </c>
      <c r="L3422" s="649">
        <v>-1.0</v>
      </c>
      <c r="M3422" s="649">
        <v>-1.0</v>
      </c>
      <c r="N3422" s="649">
        <v>-1.0</v>
      </c>
      <c r="O3422" s="649">
        <v>1.0</v>
      </c>
      <c r="P3422" s="649">
        <v>-1.0</v>
      </c>
      <c r="Q3422" s="649">
        <v>-1.0</v>
      </c>
      <c r="R3422" s="649">
        <v>1.0</v>
      </c>
      <c r="S3422" s="649">
        <v>-1.0</v>
      </c>
      <c r="T3422" s="649">
        <v>11.157</v>
      </c>
      <c r="U3422" s="649">
        <v>11.094</v>
      </c>
      <c r="V3422" s="649">
        <v>10.944</v>
      </c>
    </row>
    <row r="3423">
      <c r="A3423" s="649">
        <v>6487.0</v>
      </c>
      <c r="B3423" s="649">
        <v>0.0</v>
      </c>
      <c r="C3423" s="649">
        <v>8.456</v>
      </c>
      <c r="D3423" s="649">
        <v>2.562</v>
      </c>
      <c r="E3423" s="649">
        <v>24.78</v>
      </c>
      <c r="F3423" s="649">
        <v>10.1</v>
      </c>
      <c r="G3423" s="649">
        <v>0.908</v>
      </c>
      <c r="H3423" s="649">
        <v>1.01</v>
      </c>
      <c r="I3423" s="649">
        <v>10.874</v>
      </c>
      <c r="J3423" s="649">
        <v>9.462</v>
      </c>
      <c r="K3423" s="649">
        <v>-0.998</v>
      </c>
      <c r="L3423" s="649">
        <v>-1.0</v>
      </c>
      <c r="M3423" s="649">
        <v>-1.0</v>
      </c>
      <c r="N3423" s="649">
        <v>-1.0</v>
      </c>
      <c r="O3423" s="649">
        <v>3.0</v>
      </c>
      <c r="P3423" s="649">
        <v>-1.0</v>
      </c>
      <c r="Q3423" s="649">
        <v>-1.0</v>
      </c>
      <c r="R3423" s="649">
        <v>1.0</v>
      </c>
      <c r="S3423" s="649">
        <v>-1.0</v>
      </c>
      <c r="T3423" s="649">
        <v>9.652</v>
      </c>
      <c r="U3423" s="649">
        <v>9.58</v>
      </c>
      <c r="V3423" s="649">
        <v>9.502</v>
      </c>
    </row>
    <row r="3424">
      <c r="A3424" s="649">
        <v>6488.0</v>
      </c>
      <c r="B3424" s="649">
        <v>0.0</v>
      </c>
      <c r="C3424" s="649">
        <v>8.457</v>
      </c>
      <c r="D3424" s="649">
        <v>2.562</v>
      </c>
      <c r="E3424" s="649">
        <v>24.78</v>
      </c>
      <c r="F3424" s="649">
        <v>10.1</v>
      </c>
      <c r="G3424" s="649">
        <v>1.803</v>
      </c>
      <c r="H3424" s="649">
        <v>26.98</v>
      </c>
      <c r="I3424" s="649">
        <v>5.959</v>
      </c>
      <c r="J3424" s="649">
        <v>9.776</v>
      </c>
      <c r="K3424" s="649">
        <v>-0.998</v>
      </c>
      <c r="L3424" s="649">
        <v>-1.0</v>
      </c>
      <c r="M3424" s="649">
        <v>-1.0</v>
      </c>
      <c r="N3424" s="649">
        <v>-1.0</v>
      </c>
      <c r="O3424" s="649">
        <v>1.0</v>
      </c>
      <c r="P3424" s="649">
        <v>-1.0</v>
      </c>
      <c r="Q3424" s="649">
        <v>-1.0</v>
      </c>
      <c r="R3424" s="649">
        <v>1.0</v>
      </c>
      <c r="S3424" s="649">
        <v>-1.0</v>
      </c>
      <c r="T3424" s="649">
        <v>10.004</v>
      </c>
      <c r="U3424" s="649">
        <v>9.959</v>
      </c>
      <c r="V3424" s="649">
        <v>9.946</v>
      </c>
    </row>
    <row r="3425">
      <c r="A3425" s="649">
        <v>6489.0</v>
      </c>
      <c r="B3425" s="649">
        <v>0.0</v>
      </c>
      <c r="C3425" s="649">
        <v>8.456</v>
      </c>
      <c r="D3425" s="649">
        <v>2.562</v>
      </c>
      <c r="E3425" s="649">
        <v>24.78</v>
      </c>
      <c r="F3425" s="649">
        <v>10.1</v>
      </c>
      <c r="G3425" s="649">
        <v>1.264</v>
      </c>
      <c r="H3425" s="649">
        <v>1.01</v>
      </c>
      <c r="I3425" s="649">
        <v>10.432</v>
      </c>
      <c r="J3425" s="649">
        <v>8.443</v>
      </c>
      <c r="K3425" s="649">
        <v>-0.998</v>
      </c>
      <c r="L3425" s="649">
        <v>-1.0</v>
      </c>
      <c r="M3425" s="649">
        <v>-1.0</v>
      </c>
      <c r="N3425" s="649">
        <v>-1.0</v>
      </c>
      <c r="O3425" s="649">
        <v>1.0</v>
      </c>
      <c r="P3425" s="649">
        <v>-1.0</v>
      </c>
      <c r="Q3425" s="649">
        <v>-1.0</v>
      </c>
      <c r="R3425" s="649">
        <v>1.0</v>
      </c>
      <c r="S3425" s="649">
        <v>-1.0</v>
      </c>
      <c r="T3425" s="649">
        <v>8.691</v>
      </c>
      <c r="U3425" s="649">
        <v>8.647</v>
      </c>
      <c r="V3425" s="649">
        <v>8.898</v>
      </c>
    </row>
    <row r="3426">
      <c r="A3426" s="649">
        <v>6490.0</v>
      </c>
      <c r="B3426" s="649">
        <v>0.0</v>
      </c>
      <c r="C3426" s="649">
        <v>8.456</v>
      </c>
      <c r="D3426" s="649">
        <v>2.562</v>
      </c>
      <c r="E3426" s="649">
        <v>24.78</v>
      </c>
      <c r="F3426" s="649">
        <v>10.1</v>
      </c>
      <c r="G3426" s="649">
        <v>1.21</v>
      </c>
      <c r="H3426" s="649">
        <v>1.01</v>
      </c>
      <c r="I3426" s="649">
        <v>10.712</v>
      </c>
      <c r="J3426" s="649">
        <v>12.127</v>
      </c>
      <c r="K3426" s="649">
        <v>-0.998</v>
      </c>
      <c r="L3426" s="649">
        <v>-1.0</v>
      </c>
      <c r="M3426" s="649">
        <v>-1.0</v>
      </c>
      <c r="N3426" s="649">
        <v>-1.0</v>
      </c>
      <c r="O3426" s="649">
        <v>1.0</v>
      </c>
      <c r="P3426" s="649">
        <v>-1.0</v>
      </c>
      <c r="Q3426" s="649">
        <v>-1.0</v>
      </c>
      <c r="R3426" s="649">
        <v>1.0</v>
      </c>
      <c r="S3426" s="649">
        <v>-1.0</v>
      </c>
      <c r="T3426" s="649">
        <v>12.366</v>
      </c>
      <c r="U3426" s="649">
        <v>12.313</v>
      </c>
      <c r="V3426" s="649">
        <v>12.208</v>
      </c>
    </row>
    <row r="3427">
      <c r="A3427" s="649">
        <v>6491.0</v>
      </c>
      <c r="B3427" s="649">
        <v>0.0</v>
      </c>
      <c r="C3427" s="649">
        <v>8.456</v>
      </c>
      <c r="D3427" s="649">
        <v>2.562</v>
      </c>
      <c r="E3427" s="649">
        <v>24.78</v>
      </c>
      <c r="F3427" s="649">
        <v>10.1</v>
      </c>
      <c r="G3427" s="649">
        <v>1.81</v>
      </c>
      <c r="H3427" s="649">
        <v>1.01</v>
      </c>
      <c r="I3427" s="649">
        <v>10.902</v>
      </c>
      <c r="J3427" s="649">
        <v>19.071</v>
      </c>
      <c r="K3427" s="649">
        <v>-0.998</v>
      </c>
      <c r="L3427" s="649">
        <v>-1.0</v>
      </c>
      <c r="M3427" s="649">
        <v>-1.0</v>
      </c>
      <c r="N3427" s="649">
        <v>-1.0</v>
      </c>
      <c r="O3427" s="649">
        <v>1.0</v>
      </c>
      <c r="P3427" s="649">
        <v>-1.0</v>
      </c>
      <c r="Q3427" s="649">
        <v>-1.0</v>
      </c>
      <c r="R3427" s="649">
        <v>1.0</v>
      </c>
      <c r="S3427" s="649">
        <v>-1.0</v>
      </c>
      <c r="T3427" s="649">
        <v>19.431</v>
      </c>
      <c r="U3427" s="649">
        <v>19.343</v>
      </c>
      <c r="V3427" s="649">
        <v>19.135</v>
      </c>
    </row>
    <row r="3428">
      <c r="A3428" s="649">
        <v>6492.0</v>
      </c>
      <c r="B3428" s="649">
        <v>0.0</v>
      </c>
      <c r="C3428" s="649">
        <v>8.456</v>
      </c>
      <c r="D3428" s="649">
        <v>2.562</v>
      </c>
      <c r="E3428" s="649">
        <v>24.78</v>
      </c>
      <c r="F3428" s="649">
        <v>10.1</v>
      </c>
      <c r="G3428" s="649">
        <v>1.829</v>
      </c>
      <c r="H3428" s="649">
        <v>1.01</v>
      </c>
      <c r="I3428" s="649">
        <v>10.786</v>
      </c>
      <c r="J3428" s="649">
        <v>17.352</v>
      </c>
      <c r="K3428" s="649">
        <v>-0.998</v>
      </c>
      <c r="L3428" s="649">
        <v>-1.0</v>
      </c>
      <c r="M3428" s="649">
        <v>-1.0</v>
      </c>
      <c r="N3428" s="649">
        <v>-1.0</v>
      </c>
      <c r="O3428" s="649">
        <v>1.0</v>
      </c>
      <c r="P3428" s="649">
        <v>-1.0</v>
      </c>
      <c r="Q3428" s="649">
        <v>-1.0</v>
      </c>
      <c r="R3428" s="649">
        <v>1.0</v>
      </c>
      <c r="S3428" s="649">
        <v>-1.0</v>
      </c>
      <c r="T3428" s="649">
        <v>17.776</v>
      </c>
      <c r="U3428" s="649">
        <v>17.648</v>
      </c>
      <c r="V3428" s="649">
        <v>17.577</v>
      </c>
    </row>
    <row r="3429">
      <c r="A3429" s="649">
        <v>6493.0</v>
      </c>
      <c r="B3429" s="649">
        <v>0.0</v>
      </c>
      <c r="C3429" s="649">
        <v>8.456</v>
      </c>
      <c r="D3429" s="649">
        <v>2.562</v>
      </c>
      <c r="E3429" s="649">
        <v>24.78</v>
      </c>
      <c r="F3429" s="649">
        <v>10.1</v>
      </c>
      <c r="G3429" s="649">
        <v>1.747</v>
      </c>
      <c r="H3429" s="649">
        <v>1.01</v>
      </c>
      <c r="I3429" s="649">
        <v>10.53</v>
      </c>
      <c r="J3429" s="649">
        <v>15.567</v>
      </c>
      <c r="K3429" s="649">
        <v>-0.998</v>
      </c>
      <c r="L3429" s="649">
        <v>-1.0</v>
      </c>
      <c r="M3429" s="649">
        <v>-1.0</v>
      </c>
      <c r="N3429" s="649">
        <v>-1.0</v>
      </c>
      <c r="O3429" s="649">
        <v>1.0</v>
      </c>
      <c r="P3429" s="649">
        <v>-1.0</v>
      </c>
      <c r="Q3429" s="649">
        <v>-1.0</v>
      </c>
      <c r="R3429" s="649">
        <v>1.0</v>
      </c>
      <c r="S3429" s="649">
        <v>-1.0</v>
      </c>
      <c r="T3429" s="649">
        <v>15.948</v>
      </c>
      <c r="U3429" s="649">
        <v>15.864</v>
      </c>
      <c r="V3429" s="649">
        <v>15.843</v>
      </c>
    </row>
    <row r="3430">
      <c r="A3430" s="649">
        <v>6494.0</v>
      </c>
      <c r="B3430" s="649">
        <v>0.0</v>
      </c>
      <c r="C3430" s="649">
        <v>8.456</v>
      </c>
      <c r="D3430" s="649">
        <v>2.562</v>
      </c>
      <c r="E3430" s="649">
        <v>24.78</v>
      </c>
      <c r="F3430" s="649">
        <v>10.1</v>
      </c>
      <c r="G3430" s="649">
        <v>1.805</v>
      </c>
      <c r="H3430" s="649">
        <v>26.98</v>
      </c>
      <c r="I3430" s="649">
        <v>5.962</v>
      </c>
      <c r="J3430" s="649">
        <v>9.741</v>
      </c>
      <c r="K3430" s="649">
        <v>-0.998</v>
      </c>
      <c r="L3430" s="649">
        <v>-1.0</v>
      </c>
      <c r="M3430" s="649">
        <v>-1.0</v>
      </c>
      <c r="N3430" s="649">
        <v>-1.0</v>
      </c>
      <c r="O3430" s="649">
        <v>1.0</v>
      </c>
      <c r="P3430" s="649">
        <v>-1.0</v>
      </c>
      <c r="Q3430" s="649">
        <v>-1.0</v>
      </c>
      <c r="R3430" s="649">
        <v>1.0</v>
      </c>
      <c r="S3430" s="649">
        <v>-1.0</v>
      </c>
      <c r="T3430" s="649">
        <v>10.016</v>
      </c>
      <c r="U3430" s="649">
        <v>9.951</v>
      </c>
      <c r="V3430" s="649">
        <v>9.921</v>
      </c>
    </row>
    <row r="3431">
      <c r="A3431" s="649">
        <v>6495.0</v>
      </c>
      <c r="B3431" s="649">
        <v>0.0</v>
      </c>
      <c r="C3431" s="649">
        <v>8.456</v>
      </c>
      <c r="D3431" s="649">
        <v>2.562</v>
      </c>
      <c r="E3431" s="649">
        <v>24.78</v>
      </c>
      <c r="F3431" s="649">
        <v>10.1</v>
      </c>
      <c r="G3431" s="649">
        <v>1.781</v>
      </c>
      <c r="H3431" s="649">
        <v>26.98</v>
      </c>
      <c r="I3431" s="649">
        <v>6.088</v>
      </c>
      <c r="J3431" s="649">
        <v>10.443</v>
      </c>
      <c r="K3431" s="649">
        <v>-0.998</v>
      </c>
      <c r="L3431" s="649">
        <v>-1.0</v>
      </c>
      <c r="M3431" s="649">
        <v>-1.0</v>
      </c>
      <c r="N3431" s="649">
        <v>-1.0</v>
      </c>
      <c r="O3431" s="649">
        <v>1.0</v>
      </c>
      <c r="P3431" s="649">
        <v>-1.0</v>
      </c>
      <c r="Q3431" s="649">
        <v>-1.0</v>
      </c>
      <c r="R3431" s="649">
        <v>1.0</v>
      </c>
      <c r="S3431" s="649">
        <v>-1.0</v>
      </c>
      <c r="T3431" s="649">
        <v>10.715</v>
      </c>
      <c r="U3431" s="649">
        <v>10.637</v>
      </c>
      <c r="V3431" s="649">
        <v>10.513</v>
      </c>
    </row>
    <row r="3432">
      <c r="A3432" s="649">
        <v>6496.0</v>
      </c>
      <c r="B3432" s="649">
        <v>0.0</v>
      </c>
      <c r="C3432" s="649">
        <v>8.457</v>
      </c>
      <c r="D3432" s="649">
        <v>2.562</v>
      </c>
      <c r="E3432" s="649">
        <v>24.78</v>
      </c>
      <c r="F3432" s="649">
        <v>10.1</v>
      </c>
      <c r="G3432" s="649">
        <v>1.804</v>
      </c>
      <c r="H3432" s="649">
        <v>2.01</v>
      </c>
      <c r="I3432" s="649">
        <v>6.011</v>
      </c>
      <c r="J3432" s="649">
        <v>8.642</v>
      </c>
      <c r="K3432" s="649">
        <v>-0.998</v>
      </c>
      <c r="L3432" s="649">
        <v>-1.0</v>
      </c>
      <c r="M3432" s="649">
        <v>-1.0</v>
      </c>
      <c r="N3432" s="649">
        <v>-1.0</v>
      </c>
      <c r="O3432" s="649">
        <v>1.0</v>
      </c>
      <c r="P3432" s="649">
        <v>-1.0</v>
      </c>
      <c r="Q3432" s="649">
        <v>-1.0</v>
      </c>
      <c r="R3432" s="649">
        <v>1.0</v>
      </c>
      <c r="S3432" s="649">
        <v>-1.0</v>
      </c>
      <c r="T3432" s="649">
        <v>8.946</v>
      </c>
      <c r="U3432" s="649">
        <v>8.869</v>
      </c>
      <c r="V3432" s="649">
        <v>9.008</v>
      </c>
    </row>
    <row r="3433">
      <c r="A3433" s="649">
        <v>6497.0</v>
      </c>
      <c r="B3433" s="649">
        <v>0.0</v>
      </c>
      <c r="C3433" s="649">
        <v>8.456</v>
      </c>
      <c r="D3433" s="649">
        <v>2.562</v>
      </c>
      <c r="E3433" s="649">
        <v>24.78</v>
      </c>
      <c r="F3433" s="649">
        <v>10.1</v>
      </c>
      <c r="G3433" s="649">
        <v>1.772</v>
      </c>
      <c r="H3433" s="649">
        <v>2.01</v>
      </c>
      <c r="I3433" s="649">
        <v>6.107</v>
      </c>
      <c r="J3433" s="649">
        <v>7.081</v>
      </c>
      <c r="K3433" s="649">
        <v>-0.998</v>
      </c>
      <c r="L3433" s="649">
        <v>-1.0</v>
      </c>
      <c r="M3433" s="649">
        <v>-1.0</v>
      </c>
      <c r="N3433" s="649">
        <v>-1.0</v>
      </c>
      <c r="O3433" s="649">
        <v>1.0</v>
      </c>
      <c r="P3433" s="649">
        <v>-1.0</v>
      </c>
      <c r="Q3433" s="649">
        <v>-1.0</v>
      </c>
      <c r="R3433" s="649">
        <v>1.0</v>
      </c>
      <c r="S3433" s="649">
        <v>-1.0</v>
      </c>
      <c r="T3433" s="649">
        <v>7.409</v>
      </c>
      <c r="U3433" s="649">
        <v>7.346</v>
      </c>
      <c r="V3433" s="649">
        <v>7.687</v>
      </c>
    </row>
    <row r="3434">
      <c r="A3434" s="649">
        <v>6498.0</v>
      </c>
      <c r="B3434" s="649">
        <v>0.0</v>
      </c>
      <c r="C3434" s="649">
        <v>8.456</v>
      </c>
      <c r="D3434" s="649">
        <v>2.562</v>
      </c>
      <c r="E3434" s="649">
        <v>24.78</v>
      </c>
      <c r="F3434" s="649">
        <v>10.1</v>
      </c>
      <c r="G3434" s="649">
        <v>1.82</v>
      </c>
      <c r="H3434" s="649">
        <v>2.01</v>
      </c>
      <c r="I3434" s="649">
        <v>6.058</v>
      </c>
      <c r="J3434" s="649">
        <v>10.623</v>
      </c>
      <c r="K3434" s="649">
        <v>-0.998</v>
      </c>
      <c r="L3434" s="649">
        <v>-1.0</v>
      </c>
      <c r="M3434" s="649">
        <v>-1.0</v>
      </c>
      <c r="N3434" s="649">
        <v>-1.0</v>
      </c>
      <c r="O3434" s="649">
        <v>1.0</v>
      </c>
      <c r="P3434" s="649">
        <v>-1.0</v>
      </c>
      <c r="Q3434" s="649">
        <v>-1.0</v>
      </c>
      <c r="R3434" s="649">
        <v>1.0</v>
      </c>
      <c r="S3434" s="649">
        <v>-1.0</v>
      </c>
      <c r="T3434" s="649">
        <v>10.911</v>
      </c>
      <c r="U3434" s="649">
        <v>10.824</v>
      </c>
      <c r="V3434" s="649">
        <v>10.694</v>
      </c>
    </row>
    <row r="3435">
      <c r="A3435" s="649">
        <v>6499.0</v>
      </c>
      <c r="B3435" s="649">
        <v>0.0</v>
      </c>
      <c r="C3435" s="649">
        <v>8.456</v>
      </c>
      <c r="D3435" s="649">
        <v>2.562</v>
      </c>
      <c r="E3435" s="649">
        <v>24.78</v>
      </c>
      <c r="F3435" s="649">
        <v>10.1</v>
      </c>
      <c r="G3435" s="649">
        <v>1.912</v>
      </c>
      <c r="H3435" s="649">
        <v>2.01</v>
      </c>
      <c r="I3435" s="649">
        <v>6.008</v>
      </c>
      <c r="J3435" s="649">
        <v>11.04</v>
      </c>
      <c r="K3435" s="649">
        <v>-0.998</v>
      </c>
      <c r="L3435" s="649">
        <v>-1.0</v>
      </c>
      <c r="M3435" s="649">
        <v>-1.0</v>
      </c>
      <c r="N3435" s="649">
        <v>-1.0</v>
      </c>
      <c r="O3435" s="649">
        <v>1.0</v>
      </c>
      <c r="P3435" s="649">
        <v>-1.0</v>
      </c>
      <c r="Q3435" s="649">
        <v>-1.0</v>
      </c>
      <c r="R3435" s="649">
        <v>1.0</v>
      </c>
      <c r="S3435" s="649">
        <v>-1.0</v>
      </c>
      <c r="T3435" s="649">
        <v>11.324</v>
      </c>
      <c r="U3435" s="649">
        <v>11.24</v>
      </c>
      <c r="V3435" s="649">
        <v>11.12</v>
      </c>
    </row>
    <row r="3436">
      <c r="A3436" s="649">
        <v>6500.0</v>
      </c>
      <c r="B3436" s="649">
        <v>0.0</v>
      </c>
      <c r="C3436" s="649">
        <v>8.456</v>
      </c>
      <c r="D3436" s="649">
        <v>2.562</v>
      </c>
      <c r="E3436" s="649">
        <v>24.78</v>
      </c>
      <c r="F3436" s="649">
        <v>10.1</v>
      </c>
      <c r="G3436" s="649">
        <v>1.926</v>
      </c>
      <c r="H3436" s="649">
        <v>2.01</v>
      </c>
      <c r="I3436" s="649">
        <v>6.129</v>
      </c>
      <c r="J3436" s="649">
        <v>11.496</v>
      </c>
      <c r="K3436" s="649">
        <v>-0.998</v>
      </c>
      <c r="L3436" s="649">
        <v>-1.0</v>
      </c>
      <c r="M3436" s="649">
        <v>-1.0</v>
      </c>
      <c r="N3436" s="649">
        <v>-1.0</v>
      </c>
      <c r="O3436" s="649">
        <v>1.0</v>
      </c>
      <c r="P3436" s="649">
        <v>-1.0</v>
      </c>
      <c r="Q3436" s="649">
        <v>-1.0</v>
      </c>
      <c r="R3436" s="649">
        <v>1.0</v>
      </c>
      <c r="S3436" s="649">
        <v>-1.0</v>
      </c>
      <c r="T3436" s="649">
        <v>11.785</v>
      </c>
      <c r="U3436" s="649">
        <v>11.71</v>
      </c>
      <c r="V3436" s="649">
        <v>11.548</v>
      </c>
    </row>
    <row r="3437">
      <c r="A3437" s="649">
        <v>6501.0</v>
      </c>
      <c r="B3437" s="649">
        <v>0.0</v>
      </c>
      <c r="C3437" s="649">
        <v>8.456</v>
      </c>
      <c r="D3437" s="649">
        <v>2.562</v>
      </c>
      <c r="E3437" s="649">
        <v>24.78</v>
      </c>
      <c r="F3437" s="649">
        <v>10.1</v>
      </c>
      <c r="G3437" s="649">
        <v>1.919</v>
      </c>
      <c r="H3437" s="649">
        <v>2.01</v>
      </c>
      <c r="I3437" s="649">
        <v>5.975</v>
      </c>
      <c r="J3437" s="649">
        <v>10.881</v>
      </c>
      <c r="K3437" s="649">
        <v>-0.998</v>
      </c>
      <c r="L3437" s="649">
        <v>-1.0</v>
      </c>
      <c r="M3437" s="649">
        <v>-1.0</v>
      </c>
      <c r="N3437" s="649">
        <v>-1.0</v>
      </c>
      <c r="O3437" s="649">
        <v>1.0</v>
      </c>
      <c r="P3437" s="649">
        <v>-1.0</v>
      </c>
      <c r="Q3437" s="649">
        <v>-1.0</v>
      </c>
      <c r="R3437" s="649">
        <v>1.0</v>
      </c>
      <c r="S3437" s="649">
        <v>-1.0</v>
      </c>
      <c r="T3437" s="649">
        <v>11.174</v>
      </c>
      <c r="U3437" s="649">
        <v>11.111</v>
      </c>
      <c r="V3437" s="649">
        <v>10.984</v>
      </c>
    </row>
    <row r="3438">
      <c r="A3438" s="649">
        <v>6503.0</v>
      </c>
      <c r="B3438" s="649">
        <v>0.0</v>
      </c>
      <c r="C3438" s="649">
        <v>8.457</v>
      </c>
      <c r="D3438" s="649">
        <v>2.562</v>
      </c>
      <c r="E3438" s="649">
        <v>24.78</v>
      </c>
      <c r="F3438" s="649">
        <v>10.1</v>
      </c>
      <c r="G3438" s="649">
        <v>1.714</v>
      </c>
      <c r="H3438" s="649">
        <v>26.98</v>
      </c>
      <c r="I3438" s="649">
        <v>6.008</v>
      </c>
      <c r="J3438" s="649">
        <v>9.512</v>
      </c>
      <c r="K3438" s="649">
        <v>-0.998</v>
      </c>
      <c r="L3438" s="649">
        <v>-1.0</v>
      </c>
      <c r="M3438" s="649">
        <v>-1.0</v>
      </c>
      <c r="N3438" s="649">
        <v>-1.0</v>
      </c>
      <c r="O3438" s="649">
        <v>1.0</v>
      </c>
      <c r="P3438" s="649">
        <v>-1.0</v>
      </c>
      <c r="Q3438" s="649">
        <v>-1.0</v>
      </c>
      <c r="R3438" s="649">
        <v>1.0</v>
      </c>
      <c r="S3438" s="649">
        <v>-1.0</v>
      </c>
      <c r="T3438" s="649">
        <v>9.753</v>
      </c>
      <c r="U3438" s="649">
        <v>9.708</v>
      </c>
      <c r="V3438" s="649">
        <v>9.649</v>
      </c>
    </row>
    <row r="3439">
      <c r="A3439" s="649">
        <v>6504.0</v>
      </c>
      <c r="B3439" s="649">
        <v>0.0</v>
      </c>
      <c r="C3439" s="649">
        <v>8.456</v>
      </c>
      <c r="D3439" s="649">
        <v>2.562</v>
      </c>
      <c r="E3439" s="649">
        <v>24.78</v>
      </c>
      <c r="F3439" s="649">
        <v>10.1</v>
      </c>
      <c r="G3439" s="649">
        <v>1.734</v>
      </c>
      <c r="H3439" s="649">
        <v>1.01</v>
      </c>
      <c r="I3439" s="649">
        <v>9.976</v>
      </c>
      <c r="J3439" s="649">
        <v>7.972</v>
      </c>
      <c r="K3439" s="649">
        <v>-0.998</v>
      </c>
      <c r="L3439" s="649">
        <v>-1.0</v>
      </c>
      <c r="M3439" s="649">
        <v>-1.0</v>
      </c>
      <c r="N3439" s="649">
        <v>-1.0</v>
      </c>
      <c r="O3439" s="649">
        <v>1.0</v>
      </c>
      <c r="P3439" s="649">
        <v>-1.0</v>
      </c>
      <c r="Q3439" s="649">
        <v>-1.0</v>
      </c>
      <c r="R3439" s="649">
        <v>1.0</v>
      </c>
      <c r="S3439" s="649">
        <v>-1.0</v>
      </c>
      <c r="T3439" s="649">
        <v>8.354</v>
      </c>
      <c r="U3439" s="649">
        <v>8.305</v>
      </c>
      <c r="V3439" s="649">
        <v>8.913</v>
      </c>
    </row>
    <row r="3440">
      <c r="A3440" s="649">
        <v>6505.0</v>
      </c>
      <c r="B3440" s="649">
        <v>0.0</v>
      </c>
      <c r="C3440" s="649">
        <v>8.456</v>
      </c>
      <c r="D3440" s="649">
        <v>2.562</v>
      </c>
      <c r="E3440" s="649">
        <v>24.78</v>
      </c>
      <c r="F3440" s="649">
        <v>10.1</v>
      </c>
      <c r="G3440" s="649">
        <v>1.658</v>
      </c>
      <c r="H3440" s="649">
        <v>26.98</v>
      </c>
      <c r="I3440" s="649">
        <v>5.744</v>
      </c>
      <c r="J3440" s="649">
        <v>7.723</v>
      </c>
      <c r="K3440" s="649">
        <v>-0.998</v>
      </c>
      <c r="L3440" s="649">
        <v>-1.0</v>
      </c>
      <c r="M3440" s="649">
        <v>-1.0</v>
      </c>
      <c r="N3440" s="649">
        <v>-1.0</v>
      </c>
      <c r="O3440" s="649">
        <v>1.0</v>
      </c>
      <c r="P3440" s="649">
        <v>-1.0</v>
      </c>
      <c r="Q3440" s="649">
        <v>-1.0</v>
      </c>
      <c r="R3440" s="649">
        <v>1.0</v>
      </c>
      <c r="S3440" s="649">
        <v>-1.0</v>
      </c>
      <c r="T3440" s="649">
        <v>8.005</v>
      </c>
      <c r="U3440" s="649">
        <v>7.937</v>
      </c>
      <c r="V3440" s="649">
        <v>8.043</v>
      </c>
    </row>
    <row r="3441">
      <c r="A3441" s="649">
        <v>6506.0</v>
      </c>
      <c r="B3441" s="649">
        <v>0.0</v>
      </c>
      <c r="C3441" s="649">
        <v>8.456</v>
      </c>
      <c r="D3441" s="649">
        <v>2.562</v>
      </c>
      <c r="E3441" s="649">
        <v>24.78</v>
      </c>
      <c r="F3441" s="649">
        <v>10.1</v>
      </c>
      <c r="G3441" s="649">
        <v>1.964</v>
      </c>
      <c r="H3441" s="649">
        <v>2.01</v>
      </c>
      <c r="I3441" s="649">
        <v>5.83</v>
      </c>
      <c r="J3441" s="649">
        <v>10.028</v>
      </c>
      <c r="K3441" s="649">
        <v>-0.998</v>
      </c>
      <c r="L3441" s="649">
        <v>-1.0</v>
      </c>
      <c r="M3441" s="649">
        <v>-1.0</v>
      </c>
      <c r="N3441" s="649">
        <v>-1.0</v>
      </c>
      <c r="O3441" s="649">
        <v>1.0</v>
      </c>
      <c r="P3441" s="649">
        <v>-1.0</v>
      </c>
      <c r="Q3441" s="649">
        <v>-1.0</v>
      </c>
      <c r="R3441" s="649">
        <v>1.0</v>
      </c>
      <c r="S3441" s="649">
        <v>-1.0</v>
      </c>
      <c r="T3441" s="649">
        <v>10.361</v>
      </c>
      <c r="U3441" s="649">
        <v>10.28</v>
      </c>
      <c r="V3441" s="649">
        <v>10.286</v>
      </c>
    </row>
    <row r="3442">
      <c r="A3442" s="649">
        <v>6507.0</v>
      </c>
      <c r="B3442" s="649">
        <v>0.0</v>
      </c>
      <c r="C3442" s="649">
        <v>8.456</v>
      </c>
      <c r="D3442" s="649">
        <v>2.562</v>
      </c>
      <c r="E3442" s="649">
        <v>24.78</v>
      </c>
      <c r="F3442" s="649">
        <v>10.1</v>
      </c>
      <c r="G3442" s="649">
        <v>1.86</v>
      </c>
      <c r="H3442" s="649">
        <v>2.01</v>
      </c>
      <c r="I3442" s="649">
        <v>5.918</v>
      </c>
      <c r="J3442" s="649">
        <v>10.005</v>
      </c>
      <c r="K3442" s="649">
        <v>-0.998</v>
      </c>
      <c r="L3442" s="649">
        <v>-1.0</v>
      </c>
      <c r="M3442" s="649">
        <v>-1.0</v>
      </c>
      <c r="N3442" s="649">
        <v>-1.0</v>
      </c>
      <c r="O3442" s="649">
        <v>1.0</v>
      </c>
      <c r="P3442" s="649">
        <v>-1.0</v>
      </c>
      <c r="Q3442" s="649">
        <v>-1.0</v>
      </c>
      <c r="R3442" s="649">
        <v>1.0</v>
      </c>
      <c r="S3442" s="649">
        <v>-1.0</v>
      </c>
      <c r="T3442" s="649">
        <v>10.301</v>
      </c>
      <c r="U3442" s="649">
        <v>10.219</v>
      </c>
      <c r="V3442" s="649">
        <v>10.185</v>
      </c>
    </row>
    <row r="3443">
      <c r="A3443" s="649">
        <v>6508.0</v>
      </c>
      <c r="B3443" s="649">
        <v>0.0</v>
      </c>
      <c r="C3443" s="649">
        <v>8.456</v>
      </c>
      <c r="D3443" s="649">
        <v>2.562</v>
      </c>
      <c r="E3443" s="649">
        <v>24.78</v>
      </c>
      <c r="F3443" s="649">
        <v>10.1</v>
      </c>
      <c r="G3443" s="649">
        <v>1.04</v>
      </c>
      <c r="H3443" s="649">
        <v>2.01</v>
      </c>
      <c r="I3443" s="649">
        <v>5.851</v>
      </c>
      <c r="J3443" s="649">
        <v>4.928</v>
      </c>
      <c r="K3443" s="649">
        <v>-0.998</v>
      </c>
      <c r="L3443" s="649">
        <v>-1.0</v>
      </c>
      <c r="M3443" s="649">
        <v>-1.0</v>
      </c>
      <c r="N3443" s="649">
        <v>-1.0</v>
      </c>
      <c r="O3443" s="649">
        <v>1.0</v>
      </c>
      <c r="P3443" s="649">
        <v>-1.0</v>
      </c>
      <c r="Q3443" s="649">
        <v>-1.0</v>
      </c>
      <c r="R3443" s="649">
        <v>1.0</v>
      </c>
      <c r="S3443" s="649">
        <v>-1.0</v>
      </c>
      <c r="T3443" s="649">
        <v>5.117</v>
      </c>
      <c r="U3443" s="649">
        <v>5.075</v>
      </c>
      <c r="V3443" s="649">
        <v>5.131</v>
      </c>
    </row>
    <row r="3444">
      <c r="A3444" s="649">
        <v>6509.0</v>
      </c>
      <c r="B3444" s="649">
        <v>0.0</v>
      </c>
      <c r="C3444" s="649">
        <v>8.456</v>
      </c>
      <c r="D3444" s="649">
        <v>2.562</v>
      </c>
      <c r="E3444" s="649">
        <v>24.78</v>
      </c>
      <c r="F3444" s="649">
        <v>10.1</v>
      </c>
      <c r="G3444" s="649">
        <v>2.615</v>
      </c>
      <c r="H3444" s="649">
        <v>2.01</v>
      </c>
      <c r="I3444" s="649">
        <v>6.04</v>
      </c>
      <c r="J3444" s="649">
        <v>15.248</v>
      </c>
      <c r="K3444" s="649">
        <v>-0.998</v>
      </c>
      <c r="L3444" s="649">
        <v>-1.0</v>
      </c>
      <c r="M3444" s="649">
        <v>-1.0</v>
      </c>
      <c r="N3444" s="649">
        <v>-1.0</v>
      </c>
      <c r="O3444" s="649">
        <v>1.0</v>
      </c>
      <c r="P3444" s="649">
        <v>-1.0</v>
      </c>
      <c r="Q3444" s="649">
        <v>-1.0</v>
      </c>
      <c r="R3444" s="649">
        <v>1.0</v>
      </c>
      <c r="S3444" s="649">
        <v>-1.0</v>
      </c>
      <c r="T3444" s="649">
        <v>15.666</v>
      </c>
      <c r="U3444" s="649">
        <v>15.549</v>
      </c>
      <c r="V3444" s="649">
        <v>15.344</v>
      </c>
    </row>
    <row r="3445">
      <c r="A3445" s="649">
        <v>6510.0</v>
      </c>
      <c r="B3445" s="649">
        <v>0.0</v>
      </c>
      <c r="C3445" s="649">
        <v>8.456</v>
      </c>
      <c r="D3445" s="649">
        <v>2.562</v>
      </c>
      <c r="E3445" s="649">
        <v>24.78</v>
      </c>
      <c r="F3445" s="649">
        <v>10.1</v>
      </c>
      <c r="G3445" s="649">
        <v>2.04</v>
      </c>
      <c r="H3445" s="649">
        <v>2.01</v>
      </c>
      <c r="I3445" s="649">
        <v>6.043</v>
      </c>
      <c r="J3445" s="649">
        <v>11.951</v>
      </c>
      <c r="K3445" s="649">
        <v>-0.998</v>
      </c>
      <c r="L3445" s="649">
        <v>-1.0</v>
      </c>
      <c r="M3445" s="649">
        <v>-1.0</v>
      </c>
      <c r="N3445" s="649">
        <v>-1.0</v>
      </c>
      <c r="O3445" s="649">
        <v>1.0</v>
      </c>
      <c r="P3445" s="649">
        <v>-1.0</v>
      </c>
      <c r="Q3445" s="649">
        <v>-1.0</v>
      </c>
      <c r="R3445" s="649">
        <v>1.0</v>
      </c>
      <c r="S3445" s="649">
        <v>-1.0</v>
      </c>
      <c r="T3445" s="649">
        <v>12.265</v>
      </c>
      <c r="U3445" s="649">
        <v>12.182</v>
      </c>
      <c r="V3445" s="649">
        <v>12.018</v>
      </c>
    </row>
    <row r="3446">
      <c r="A3446" s="649">
        <v>6511.0</v>
      </c>
      <c r="B3446" s="649">
        <v>0.0</v>
      </c>
      <c r="C3446" s="649">
        <v>8.456</v>
      </c>
      <c r="D3446" s="649">
        <v>2.562</v>
      </c>
      <c r="E3446" s="649">
        <v>24.78</v>
      </c>
      <c r="F3446" s="649">
        <v>10.1</v>
      </c>
      <c r="G3446" s="649">
        <v>1.893</v>
      </c>
      <c r="H3446" s="649">
        <v>2.01</v>
      </c>
      <c r="I3446" s="649">
        <v>6.136</v>
      </c>
      <c r="J3446" s="649">
        <v>11.421</v>
      </c>
      <c r="K3446" s="649">
        <v>-0.998</v>
      </c>
      <c r="L3446" s="649">
        <v>-1.0</v>
      </c>
      <c r="M3446" s="649">
        <v>-1.0</v>
      </c>
      <c r="N3446" s="649">
        <v>-1.0</v>
      </c>
      <c r="O3446" s="649">
        <v>1.0</v>
      </c>
      <c r="P3446" s="649">
        <v>-1.0</v>
      </c>
      <c r="Q3446" s="649">
        <v>-1.0</v>
      </c>
      <c r="R3446" s="649">
        <v>1.0</v>
      </c>
      <c r="S3446" s="649">
        <v>-1.0</v>
      </c>
      <c r="T3446" s="649">
        <v>11.687</v>
      </c>
      <c r="U3446" s="649">
        <v>11.618</v>
      </c>
      <c r="V3446" s="649">
        <v>11.455</v>
      </c>
    </row>
    <row r="3447">
      <c r="A3447" s="649">
        <v>6512.0</v>
      </c>
      <c r="B3447" s="649">
        <v>0.0</v>
      </c>
      <c r="C3447" s="649">
        <v>8.456</v>
      </c>
      <c r="D3447" s="649">
        <v>2.562</v>
      </c>
      <c r="E3447" s="649">
        <v>24.78</v>
      </c>
      <c r="F3447" s="649">
        <v>10.1</v>
      </c>
      <c r="G3447" s="649">
        <v>1.818</v>
      </c>
      <c r="H3447" s="649">
        <v>2.01</v>
      </c>
      <c r="I3447" s="649">
        <v>5.98</v>
      </c>
      <c r="J3447" s="649">
        <v>10.139</v>
      </c>
      <c r="K3447" s="649">
        <v>-0.998</v>
      </c>
      <c r="L3447" s="649">
        <v>-1.0</v>
      </c>
      <c r="M3447" s="649">
        <v>-1.0</v>
      </c>
      <c r="N3447" s="649">
        <v>-1.0</v>
      </c>
      <c r="O3447" s="649">
        <v>1.0</v>
      </c>
      <c r="P3447" s="649">
        <v>-1.0</v>
      </c>
      <c r="Q3447" s="649">
        <v>-1.0</v>
      </c>
      <c r="R3447" s="649">
        <v>1.0</v>
      </c>
      <c r="S3447" s="649">
        <v>-1.0</v>
      </c>
      <c r="T3447" s="649">
        <v>10.436</v>
      </c>
      <c r="U3447" s="649">
        <v>10.359</v>
      </c>
      <c r="V3447" s="649">
        <v>10.266</v>
      </c>
    </row>
    <row r="3448">
      <c r="A3448" s="649">
        <v>6513.0</v>
      </c>
      <c r="B3448" s="649">
        <v>0.0</v>
      </c>
      <c r="C3448" s="649">
        <v>8.456</v>
      </c>
      <c r="D3448" s="649">
        <v>2.562</v>
      </c>
      <c r="E3448" s="649">
        <v>24.78</v>
      </c>
      <c r="F3448" s="649">
        <v>10.1</v>
      </c>
      <c r="G3448" s="649">
        <v>1.882</v>
      </c>
      <c r="H3448" s="649">
        <v>2.01</v>
      </c>
      <c r="I3448" s="649">
        <v>5.959</v>
      </c>
      <c r="J3448" s="649">
        <v>7.41</v>
      </c>
      <c r="K3448" s="649">
        <v>-0.998</v>
      </c>
      <c r="L3448" s="649">
        <v>-1.0</v>
      </c>
      <c r="M3448" s="649">
        <v>-1.0</v>
      </c>
      <c r="N3448" s="649">
        <v>-1.0</v>
      </c>
      <c r="O3448" s="649">
        <v>1.0</v>
      </c>
      <c r="P3448" s="649">
        <v>-1.0</v>
      </c>
      <c r="Q3448" s="649">
        <v>-1.0</v>
      </c>
      <c r="R3448" s="649">
        <v>1.0</v>
      </c>
      <c r="S3448" s="649">
        <v>-1.0</v>
      </c>
      <c r="T3448" s="649">
        <v>7.747</v>
      </c>
      <c r="U3448" s="649">
        <v>7.683</v>
      </c>
      <c r="V3448" s="649">
        <v>8.052</v>
      </c>
    </row>
    <row r="3449">
      <c r="A3449" s="649">
        <v>6514.0</v>
      </c>
      <c r="B3449" s="649">
        <v>0.0</v>
      </c>
      <c r="C3449" s="649">
        <v>8.456</v>
      </c>
      <c r="D3449" s="649">
        <v>2.562</v>
      </c>
      <c r="E3449" s="649">
        <v>24.78</v>
      </c>
      <c r="F3449" s="649">
        <v>10.1</v>
      </c>
      <c r="G3449" s="649">
        <v>1.922</v>
      </c>
      <c r="H3449" s="649">
        <v>2.01</v>
      </c>
      <c r="I3449" s="649">
        <v>6.001</v>
      </c>
      <c r="J3449" s="649">
        <v>10.498</v>
      </c>
      <c r="K3449" s="649">
        <v>-0.998</v>
      </c>
      <c r="L3449" s="649">
        <v>-1.0</v>
      </c>
      <c r="M3449" s="649">
        <v>-1.0</v>
      </c>
      <c r="N3449" s="649">
        <v>-1.0</v>
      </c>
      <c r="O3449" s="649">
        <v>1.0</v>
      </c>
      <c r="P3449" s="649">
        <v>-1.0</v>
      </c>
      <c r="Q3449" s="649">
        <v>-1.0</v>
      </c>
      <c r="R3449" s="649">
        <v>1.0</v>
      </c>
      <c r="S3449" s="649">
        <v>-1.0</v>
      </c>
      <c r="T3449" s="649">
        <v>10.8</v>
      </c>
      <c r="U3449" s="649">
        <v>10.725</v>
      </c>
      <c r="V3449" s="649">
        <v>10.678</v>
      </c>
    </row>
    <row r="3450">
      <c r="A3450" s="649">
        <v>6515.0</v>
      </c>
      <c r="B3450" s="649">
        <v>0.0</v>
      </c>
      <c r="C3450" s="649">
        <v>8.456</v>
      </c>
      <c r="D3450" s="649">
        <v>2.562</v>
      </c>
      <c r="E3450" s="649">
        <v>24.78</v>
      </c>
      <c r="F3450" s="649">
        <v>10.1</v>
      </c>
      <c r="G3450" s="649">
        <v>1.829</v>
      </c>
      <c r="H3450" s="649">
        <v>2.01</v>
      </c>
      <c r="I3450" s="649">
        <v>6.008</v>
      </c>
      <c r="J3450" s="649">
        <v>9.987</v>
      </c>
      <c r="K3450" s="649">
        <v>-0.998</v>
      </c>
      <c r="L3450" s="649">
        <v>-1.0</v>
      </c>
      <c r="M3450" s="649">
        <v>-1.0</v>
      </c>
      <c r="N3450" s="649">
        <v>-1.0</v>
      </c>
      <c r="O3450" s="649">
        <v>1.0</v>
      </c>
      <c r="P3450" s="649">
        <v>-1.0</v>
      </c>
      <c r="Q3450" s="649">
        <v>-1.0</v>
      </c>
      <c r="R3450" s="649">
        <v>1.0</v>
      </c>
      <c r="S3450" s="649">
        <v>-1.0</v>
      </c>
      <c r="T3450" s="649">
        <v>10.293</v>
      </c>
      <c r="U3450" s="649">
        <v>10.222</v>
      </c>
      <c r="V3450" s="649">
        <v>10.162</v>
      </c>
    </row>
    <row r="3451">
      <c r="A3451" s="649">
        <v>6516.0</v>
      </c>
      <c r="B3451" s="649">
        <v>0.0</v>
      </c>
      <c r="C3451" s="649">
        <v>8.456</v>
      </c>
      <c r="D3451" s="649">
        <v>2.562</v>
      </c>
      <c r="E3451" s="649">
        <v>24.78</v>
      </c>
      <c r="F3451" s="649">
        <v>10.1</v>
      </c>
      <c r="G3451" s="649">
        <v>2.218</v>
      </c>
      <c r="H3451" s="649">
        <v>2.01</v>
      </c>
      <c r="I3451" s="649">
        <v>6.066</v>
      </c>
      <c r="J3451" s="649">
        <v>11.805</v>
      </c>
      <c r="K3451" s="649">
        <v>-0.998</v>
      </c>
      <c r="L3451" s="649">
        <v>-1.0</v>
      </c>
      <c r="M3451" s="649">
        <v>-1.0</v>
      </c>
      <c r="N3451" s="649">
        <v>-1.0</v>
      </c>
      <c r="O3451" s="649">
        <v>1.0</v>
      </c>
      <c r="P3451" s="649">
        <v>-1.0</v>
      </c>
      <c r="Q3451" s="649">
        <v>-1.0</v>
      </c>
      <c r="R3451" s="649">
        <v>1.0</v>
      </c>
      <c r="S3451" s="649">
        <v>-1.0</v>
      </c>
      <c r="T3451" s="649">
        <v>12.162</v>
      </c>
      <c r="U3451" s="649">
        <v>12.072</v>
      </c>
      <c r="V3451" s="649">
        <v>12.082</v>
      </c>
    </row>
    <row r="3452">
      <c r="A3452" s="649">
        <v>6517.0</v>
      </c>
      <c r="B3452" s="649">
        <v>0.0</v>
      </c>
      <c r="C3452" s="649">
        <v>8.456</v>
      </c>
      <c r="D3452" s="649">
        <v>2.562</v>
      </c>
      <c r="E3452" s="649">
        <v>24.78</v>
      </c>
      <c r="F3452" s="649">
        <v>10.1</v>
      </c>
      <c r="G3452" s="649">
        <v>1.777</v>
      </c>
      <c r="H3452" s="649">
        <v>2.01</v>
      </c>
      <c r="I3452" s="649">
        <v>5.798</v>
      </c>
      <c r="J3452" s="649">
        <v>9.446</v>
      </c>
      <c r="K3452" s="649">
        <v>-0.998</v>
      </c>
      <c r="L3452" s="649">
        <v>-1.0</v>
      </c>
      <c r="M3452" s="649">
        <v>-1.0</v>
      </c>
      <c r="N3452" s="649">
        <v>-1.0</v>
      </c>
      <c r="O3452" s="649">
        <v>1.0</v>
      </c>
      <c r="P3452" s="649">
        <v>-1.0</v>
      </c>
      <c r="Q3452" s="649">
        <v>-1.0</v>
      </c>
      <c r="R3452" s="649">
        <v>1.0</v>
      </c>
      <c r="S3452" s="649">
        <v>-1.0</v>
      </c>
      <c r="T3452" s="649">
        <v>9.715</v>
      </c>
      <c r="U3452" s="649">
        <v>9.637</v>
      </c>
      <c r="V3452" s="649">
        <v>9.602</v>
      </c>
    </row>
    <row r="3453">
      <c r="A3453" s="649">
        <v>6518.0</v>
      </c>
      <c r="B3453" s="649">
        <v>0.0</v>
      </c>
      <c r="C3453" s="649">
        <v>8.456</v>
      </c>
      <c r="D3453" s="649">
        <v>2.562</v>
      </c>
      <c r="E3453" s="649">
        <v>24.78</v>
      </c>
      <c r="F3453" s="649">
        <v>10.1</v>
      </c>
      <c r="G3453" s="649">
        <v>2.289</v>
      </c>
      <c r="H3453" s="649">
        <v>2.01</v>
      </c>
      <c r="I3453" s="649">
        <v>5.842</v>
      </c>
      <c r="J3453" s="649">
        <v>10.19</v>
      </c>
      <c r="K3453" s="649">
        <v>-0.998</v>
      </c>
      <c r="L3453" s="649">
        <v>-1.0</v>
      </c>
      <c r="M3453" s="649">
        <v>-1.0</v>
      </c>
      <c r="N3453" s="649">
        <v>-1.0</v>
      </c>
      <c r="O3453" s="649">
        <v>1.0</v>
      </c>
      <c r="P3453" s="649">
        <v>-1.0</v>
      </c>
      <c r="Q3453" s="649">
        <v>-1.0</v>
      </c>
      <c r="R3453" s="649">
        <v>1.0</v>
      </c>
      <c r="S3453" s="649">
        <v>-1.0</v>
      </c>
      <c r="T3453" s="649">
        <v>10.575</v>
      </c>
      <c r="U3453" s="649">
        <v>10.508</v>
      </c>
      <c r="V3453" s="649">
        <v>10.745</v>
      </c>
    </row>
    <row r="3454">
      <c r="A3454" s="649">
        <v>6519.0</v>
      </c>
      <c r="B3454" s="649">
        <v>0.0</v>
      </c>
      <c r="C3454" s="649">
        <v>8.456</v>
      </c>
      <c r="D3454" s="649">
        <v>2.562</v>
      </c>
      <c r="E3454" s="649">
        <v>24.78</v>
      </c>
      <c r="F3454" s="649">
        <v>10.1</v>
      </c>
      <c r="G3454" s="649">
        <v>2.082</v>
      </c>
      <c r="H3454" s="649">
        <v>2.01</v>
      </c>
      <c r="I3454" s="649">
        <v>6.006</v>
      </c>
      <c r="J3454" s="649">
        <v>11.709</v>
      </c>
      <c r="K3454" s="649">
        <v>-0.998</v>
      </c>
      <c r="L3454" s="649">
        <v>-1.0</v>
      </c>
      <c r="M3454" s="649">
        <v>-1.0</v>
      </c>
      <c r="N3454" s="649">
        <v>-1.0</v>
      </c>
      <c r="O3454" s="649">
        <v>1.0</v>
      </c>
      <c r="P3454" s="649">
        <v>-1.0</v>
      </c>
      <c r="Q3454" s="649">
        <v>-1.0</v>
      </c>
      <c r="R3454" s="649">
        <v>1.0</v>
      </c>
      <c r="S3454" s="649">
        <v>-1.0</v>
      </c>
      <c r="T3454" s="649">
        <v>12.032</v>
      </c>
      <c r="U3454" s="649">
        <v>11.952</v>
      </c>
      <c r="V3454" s="649">
        <v>11.846</v>
      </c>
    </row>
    <row r="3455">
      <c r="A3455" s="649">
        <v>6520.0</v>
      </c>
      <c r="B3455" s="649">
        <v>0.0</v>
      </c>
      <c r="C3455" s="649">
        <v>8.456</v>
      </c>
      <c r="D3455" s="649">
        <v>2.562</v>
      </c>
      <c r="E3455" s="649">
        <v>24.78</v>
      </c>
      <c r="F3455" s="649">
        <v>10.1</v>
      </c>
      <c r="G3455" s="649">
        <v>1.968</v>
      </c>
      <c r="H3455" s="649">
        <v>2.01</v>
      </c>
      <c r="I3455" s="649">
        <v>6.075</v>
      </c>
      <c r="J3455" s="649">
        <v>10.737</v>
      </c>
      <c r="K3455" s="649">
        <v>-0.998</v>
      </c>
      <c r="L3455" s="649">
        <v>-1.0</v>
      </c>
      <c r="M3455" s="649">
        <v>-1.0</v>
      </c>
      <c r="N3455" s="649">
        <v>-1.0</v>
      </c>
      <c r="O3455" s="649">
        <v>1.0</v>
      </c>
      <c r="P3455" s="649">
        <v>-1.0</v>
      </c>
      <c r="Q3455" s="649">
        <v>-1.0</v>
      </c>
      <c r="R3455" s="649">
        <v>1.0</v>
      </c>
      <c r="S3455" s="649">
        <v>-1.0</v>
      </c>
      <c r="T3455" s="649">
        <v>11.039</v>
      </c>
      <c r="U3455" s="649">
        <v>10.966</v>
      </c>
      <c r="V3455" s="649">
        <v>10.944</v>
      </c>
    </row>
    <row r="3456">
      <c r="A3456" s="649">
        <v>6521.0</v>
      </c>
      <c r="B3456" s="649">
        <v>0.0</v>
      </c>
      <c r="C3456" s="649">
        <v>8.456</v>
      </c>
      <c r="D3456" s="649">
        <v>2.562</v>
      </c>
      <c r="E3456" s="649">
        <v>24.78</v>
      </c>
      <c r="F3456" s="649">
        <v>10.1</v>
      </c>
      <c r="G3456" s="649">
        <v>2.251</v>
      </c>
      <c r="H3456" s="649">
        <v>2.01</v>
      </c>
      <c r="I3456" s="649">
        <v>4.129</v>
      </c>
      <c r="J3456" s="649">
        <v>8.451</v>
      </c>
      <c r="K3456" s="649">
        <v>-0.998</v>
      </c>
      <c r="L3456" s="649">
        <v>-1.0</v>
      </c>
      <c r="M3456" s="649">
        <v>-1.0</v>
      </c>
      <c r="N3456" s="649">
        <v>-1.0</v>
      </c>
      <c r="O3456" s="649">
        <v>1.0</v>
      </c>
      <c r="P3456" s="649">
        <v>-1.0</v>
      </c>
      <c r="Q3456" s="649">
        <v>-1.0</v>
      </c>
      <c r="R3456" s="649">
        <v>1.0</v>
      </c>
      <c r="S3456" s="649">
        <v>-1.0</v>
      </c>
      <c r="T3456" s="649">
        <v>8.697</v>
      </c>
      <c r="U3456" s="649">
        <v>8.628</v>
      </c>
      <c r="V3456" s="649">
        <v>8.657</v>
      </c>
    </row>
    <row r="3457">
      <c r="A3457" s="649">
        <v>6522.0</v>
      </c>
      <c r="B3457" s="649">
        <v>0.0</v>
      </c>
      <c r="C3457" s="649">
        <v>8.456</v>
      </c>
      <c r="D3457" s="649">
        <v>2.562</v>
      </c>
      <c r="E3457" s="649">
        <v>24.78</v>
      </c>
      <c r="F3457" s="649">
        <v>10.1</v>
      </c>
      <c r="G3457" s="649">
        <v>1.207</v>
      </c>
      <c r="H3457" s="649">
        <v>2.01</v>
      </c>
      <c r="I3457" s="649">
        <v>6.026</v>
      </c>
      <c r="J3457" s="649">
        <v>6.957</v>
      </c>
      <c r="K3457" s="649">
        <v>-0.998</v>
      </c>
      <c r="L3457" s="649">
        <v>-1.0</v>
      </c>
      <c r="M3457" s="649">
        <v>-1.0</v>
      </c>
      <c r="N3457" s="649">
        <v>-1.0</v>
      </c>
      <c r="O3457" s="649">
        <v>2.0</v>
      </c>
      <c r="P3457" s="649">
        <v>-1.0</v>
      </c>
      <c r="Q3457" s="649">
        <v>-1.0</v>
      </c>
      <c r="R3457" s="649">
        <v>1.0</v>
      </c>
      <c r="S3457" s="649">
        <v>-1.0</v>
      </c>
      <c r="T3457" s="649">
        <v>7.146</v>
      </c>
      <c r="U3457" s="649">
        <v>7.1</v>
      </c>
      <c r="V3457" s="649">
        <v>7.014</v>
      </c>
    </row>
    <row r="3458">
      <c r="A3458" s="649">
        <v>6523.0</v>
      </c>
      <c r="B3458" s="649">
        <v>0.0</v>
      </c>
      <c r="C3458" s="649">
        <v>8.457</v>
      </c>
      <c r="D3458" s="649">
        <v>2.562</v>
      </c>
      <c r="E3458" s="649">
        <v>24.78</v>
      </c>
      <c r="F3458" s="649">
        <v>10.1</v>
      </c>
      <c r="G3458" s="649">
        <v>1.292</v>
      </c>
      <c r="H3458" s="649">
        <v>1.01</v>
      </c>
      <c r="I3458" s="649">
        <v>9.473</v>
      </c>
      <c r="J3458" s="649">
        <v>8.753</v>
      </c>
      <c r="K3458" s="649">
        <v>-0.998</v>
      </c>
      <c r="L3458" s="649">
        <v>-1.0</v>
      </c>
      <c r="M3458" s="649">
        <v>-1.0</v>
      </c>
      <c r="N3458" s="649">
        <v>-1.0</v>
      </c>
      <c r="O3458" s="649">
        <v>1.0</v>
      </c>
      <c r="P3458" s="649">
        <v>-1.0</v>
      </c>
      <c r="Q3458" s="649">
        <v>-1.0</v>
      </c>
      <c r="R3458" s="649">
        <v>1.0</v>
      </c>
      <c r="S3458" s="649">
        <v>-1.0</v>
      </c>
      <c r="T3458" s="649">
        <v>9.061</v>
      </c>
      <c r="U3458" s="649">
        <v>8.997</v>
      </c>
      <c r="V3458" s="649">
        <v>9.119</v>
      </c>
    </row>
    <row r="3459">
      <c r="A3459" s="649">
        <v>6524.0</v>
      </c>
      <c r="B3459" s="649">
        <v>0.0</v>
      </c>
      <c r="C3459" s="649">
        <v>8.456</v>
      </c>
      <c r="D3459" s="649">
        <v>2.562</v>
      </c>
      <c r="E3459" s="649">
        <v>24.78</v>
      </c>
      <c r="F3459" s="649">
        <v>10.1</v>
      </c>
      <c r="G3459" s="649">
        <v>2.179</v>
      </c>
      <c r="H3459" s="649">
        <v>1.01</v>
      </c>
      <c r="I3459" s="649">
        <v>9.339</v>
      </c>
      <c r="J3459" s="649">
        <v>19.063</v>
      </c>
      <c r="K3459" s="649">
        <v>-0.998</v>
      </c>
      <c r="L3459" s="649">
        <v>-1.0</v>
      </c>
      <c r="M3459" s="649">
        <v>-1.0</v>
      </c>
      <c r="N3459" s="649">
        <v>-1.0</v>
      </c>
      <c r="O3459" s="649">
        <v>1.0</v>
      </c>
      <c r="P3459" s="649">
        <v>-1.0</v>
      </c>
      <c r="Q3459" s="649">
        <v>-1.0</v>
      </c>
      <c r="R3459" s="649">
        <v>1.0</v>
      </c>
      <c r="S3459" s="649">
        <v>-1.0</v>
      </c>
      <c r="T3459" s="649">
        <v>19.559</v>
      </c>
      <c r="U3459" s="649">
        <v>19.428</v>
      </c>
      <c r="V3459" s="649">
        <v>19.211</v>
      </c>
    </row>
    <row r="3460">
      <c r="A3460" s="649">
        <v>6525.0</v>
      </c>
      <c r="B3460" s="649">
        <v>0.0</v>
      </c>
      <c r="C3460" s="649">
        <v>8.456</v>
      </c>
      <c r="D3460" s="649">
        <v>2.562</v>
      </c>
      <c r="E3460" s="649">
        <v>24.78</v>
      </c>
      <c r="F3460" s="649">
        <v>10.1</v>
      </c>
      <c r="G3460" s="649">
        <v>2.062</v>
      </c>
      <c r="H3460" s="649">
        <v>1.01</v>
      </c>
      <c r="I3460" s="649">
        <v>9.585</v>
      </c>
      <c r="J3460" s="649">
        <v>19.766</v>
      </c>
      <c r="K3460" s="649">
        <v>-0.998</v>
      </c>
      <c r="L3460" s="649">
        <v>-1.0</v>
      </c>
      <c r="M3460" s="649">
        <v>-1.0</v>
      </c>
      <c r="N3460" s="649">
        <v>-1.0</v>
      </c>
      <c r="O3460" s="649">
        <v>1.0</v>
      </c>
      <c r="P3460" s="649">
        <v>-1.0</v>
      </c>
      <c r="Q3460" s="649">
        <v>-1.0</v>
      </c>
      <c r="R3460" s="649">
        <v>1.0</v>
      </c>
      <c r="S3460" s="649">
        <v>-1.0</v>
      </c>
      <c r="T3460" s="649">
        <v>20.205</v>
      </c>
      <c r="U3460" s="649">
        <v>20.068</v>
      </c>
      <c r="V3460" s="649">
        <v>19.767</v>
      </c>
    </row>
    <row r="3461">
      <c r="A3461" s="649">
        <v>6526.0</v>
      </c>
      <c r="B3461" s="649">
        <v>0.0</v>
      </c>
      <c r="C3461" s="649">
        <v>8.456</v>
      </c>
      <c r="D3461" s="649">
        <v>2.562</v>
      </c>
      <c r="E3461" s="649">
        <v>24.78</v>
      </c>
      <c r="F3461" s="649">
        <v>10.1</v>
      </c>
      <c r="G3461" s="649">
        <v>2.507</v>
      </c>
      <c r="H3461" s="649">
        <v>1.01</v>
      </c>
      <c r="I3461" s="649">
        <v>9.152</v>
      </c>
      <c r="J3461" s="649">
        <v>19.769</v>
      </c>
      <c r="K3461" s="649">
        <v>-0.998</v>
      </c>
      <c r="L3461" s="649">
        <v>-1.0</v>
      </c>
      <c r="M3461" s="649">
        <v>-1.0</v>
      </c>
      <c r="N3461" s="649">
        <v>-1.0</v>
      </c>
      <c r="O3461" s="649">
        <v>1.0</v>
      </c>
      <c r="P3461" s="649">
        <v>-1.0</v>
      </c>
      <c r="Q3461" s="649">
        <v>-1.0</v>
      </c>
      <c r="R3461" s="649">
        <v>1.0</v>
      </c>
      <c r="S3461" s="649">
        <v>-1.0</v>
      </c>
      <c r="T3461" s="649">
        <v>20.317</v>
      </c>
      <c r="U3461" s="649">
        <v>20.178</v>
      </c>
      <c r="V3461" s="649">
        <v>20.124</v>
      </c>
    </row>
    <row r="3462">
      <c r="A3462" s="649">
        <v>6527.0</v>
      </c>
      <c r="B3462" s="649">
        <v>0.0</v>
      </c>
      <c r="C3462" s="649">
        <v>8.456</v>
      </c>
      <c r="D3462" s="649">
        <v>2.562</v>
      </c>
      <c r="E3462" s="649">
        <v>24.78</v>
      </c>
      <c r="F3462" s="649">
        <v>10.1</v>
      </c>
      <c r="G3462" s="649">
        <v>1.899</v>
      </c>
      <c r="H3462" s="649">
        <v>1.01</v>
      </c>
      <c r="I3462" s="649">
        <v>9.446</v>
      </c>
      <c r="J3462" s="649">
        <v>17.039</v>
      </c>
      <c r="K3462" s="649">
        <v>-0.998</v>
      </c>
      <c r="L3462" s="649">
        <v>-1.0</v>
      </c>
      <c r="M3462" s="649">
        <v>-1.0</v>
      </c>
      <c r="N3462" s="649">
        <v>-1.0</v>
      </c>
      <c r="O3462" s="649">
        <v>1.0</v>
      </c>
      <c r="P3462" s="649">
        <v>-1.0</v>
      </c>
      <c r="Q3462" s="649">
        <v>-1.0</v>
      </c>
      <c r="R3462" s="649">
        <v>1.0</v>
      </c>
      <c r="S3462" s="649">
        <v>-1.0</v>
      </c>
      <c r="T3462" s="649">
        <v>17.444</v>
      </c>
      <c r="U3462" s="649">
        <v>17.333</v>
      </c>
      <c r="V3462" s="649">
        <v>17.135</v>
      </c>
    </row>
    <row r="3463">
      <c r="A3463" s="649">
        <v>6528.0</v>
      </c>
      <c r="B3463" s="649">
        <v>0.0</v>
      </c>
      <c r="C3463" s="649">
        <v>8.456</v>
      </c>
      <c r="D3463" s="649">
        <v>2.562</v>
      </c>
      <c r="E3463" s="649">
        <v>24.78</v>
      </c>
      <c r="F3463" s="649">
        <v>10.1</v>
      </c>
      <c r="G3463" s="649">
        <v>2.075</v>
      </c>
      <c r="H3463" s="649">
        <v>1.01</v>
      </c>
      <c r="I3463" s="649">
        <v>10.643</v>
      </c>
      <c r="J3463" s="649">
        <v>20.699</v>
      </c>
      <c r="K3463" s="649">
        <v>-0.998</v>
      </c>
      <c r="L3463" s="649">
        <v>-1.0</v>
      </c>
      <c r="M3463" s="649">
        <v>-1.0</v>
      </c>
      <c r="N3463" s="649">
        <v>-1.0</v>
      </c>
      <c r="O3463" s="649">
        <v>1.0</v>
      </c>
      <c r="P3463" s="649">
        <v>-1.0</v>
      </c>
      <c r="Q3463" s="649">
        <v>-1.0</v>
      </c>
      <c r="R3463" s="649">
        <v>1.0</v>
      </c>
      <c r="S3463" s="649">
        <v>-1.0</v>
      </c>
      <c r="T3463" s="649">
        <v>21.196</v>
      </c>
      <c r="U3463" s="649">
        <v>21.066</v>
      </c>
      <c r="V3463" s="649">
        <v>20.837</v>
      </c>
    </row>
    <row r="3464">
      <c r="A3464" s="649">
        <v>6529.0</v>
      </c>
      <c r="B3464" s="649">
        <v>0.0</v>
      </c>
      <c r="C3464" s="649">
        <v>8.456</v>
      </c>
      <c r="D3464" s="649">
        <v>2.562</v>
      </c>
      <c r="E3464" s="649">
        <v>24.78</v>
      </c>
      <c r="F3464" s="649">
        <v>10.1</v>
      </c>
      <c r="G3464" s="649">
        <v>1.804</v>
      </c>
      <c r="H3464" s="649">
        <v>1.01</v>
      </c>
      <c r="I3464" s="649">
        <v>10.933</v>
      </c>
      <c r="J3464" s="649">
        <v>19.33</v>
      </c>
      <c r="K3464" s="649">
        <v>-0.998</v>
      </c>
      <c r="L3464" s="649">
        <v>-1.0</v>
      </c>
      <c r="M3464" s="649">
        <v>-1.0</v>
      </c>
      <c r="N3464" s="649">
        <v>-1.0</v>
      </c>
      <c r="O3464" s="649">
        <v>1.0</v>
      </c>
      <c r="P3464" s="649">
        <v>-1.0</v>
      </c>
      <c r="Q3464" s="649">
        <v>-1.0</v>
      </c>
      <c r="R3464" s="649">
        <v>1.0</v>
      </c>
      <c r="S3464" s="649">
        <v>-1.0</v>
      </c>
      <c r="T3464" s="649">
        <v>19.771</v>
      </c>
      <c r="U3464" s="649">
        <v>19.628</v>
      </c>
      <c r="V3464" s="649">
        <v>19.368</v>
      </c>
    </row>
    <row r="3465">
      <c r="A3465" s="649">
        <v>6530.0</v>
      </c>
      <c r="B3465" s="649">
        <v>0.0</v>
      </c>
      <c r="C3465" s="649">
        <v>8.456</v>
      </c>
      <c r="D3465" s="649">
        <v>2.562</v>
      </c>
      <c r="E3465" s="649">
        <v>24.78</v>
      </c>
      <c r="F3465" s="649">
        <v>10.1</v>
      </c>
      <c r="G3465" s="649">
        <v>1.786</v>
      </c>
      <c r="H3465" s="649">
        <v>1.01</v>
      </c>
      <c r="I3465" s="649">
        <v>10.789</v>
      </c>
      <c r="J3465" s="649">
        <v>18.401</v>
      </c>
      <c r="K3465" s="649">
        <v>-0.998</v>
      </c>
      <c r="L3465" s="649">
        <v>-1.0</v>
      </c>
      <c r="M3465" s="649">
        <v>-1.0</v>
      </c>
      <c r="N3465" s="649">
        <v>-1.0</v>
      </c>
      <c r="O3465" s="649">
        <v>1.0</v>
      </c>
      <c r="P3465" s="649">
        <v>-1.0</v>
      </c>
      <c r="Q3465" s="649">
        <v>-1.0</v>
      </c>
      <c r="R3465" s="649">
        <v>1.0</v>
      </c>
      <c r="S3465" s="649">
        <v>-1.0</v>
      </c>
      <c r="T3465" s="649">
        <v>18.826</v>
      </c>
      <c r="U3465" s="649">
        <v>18.688</v>
      </c>
      <c r="V3465" s="649">
        <v>18.485</v>
      </c>
    </row>
    <row r="3466">
      <c r="A3466" s="649">
        <v>6531.0</v>
      </c>
      <c r="B3466" s="649">
        <v>0.0</v>
      </c>
      <c r="C3466" s="649">
        <v>8.456</v>
      </c>
      <c r="D3466" s="649">
        <v>2.562</v>
      </c>
      <c r="E3466" s="649">
        <v>24.78</v>
      </c>
      <c r="F3466" s="649">
        <v>10.1</v>
      </c>
      <c r="G3466" s="649">
        <v>1.804</v>
      </c>
      <c r="H3466" s="649">
        <v>1.01</v>
      </c>
      <c r="I3466" s="649">
        <v>11.088</v>
      </c>
      <c r="J3466" s="649">
        <v>20.0</v>
      </c>
      <c r="K3466" s="649">
        <v>-0.998</v>
      </c>
      <c r="L3466" s="649">
        <v>-1.0</v>
      </c>
      <c r="M3466" s="649">
        <v>-1.0</v>
      </c>
      <c r="N3466" s="649">
        <v>-1.0</v>
      </c>
      <c r="O3466" s="649">
        <v>1.0</v>
      </c>
      <c r="P3466" s="649">
        <v>-1.0</v>
      </c>
      <c r="Q3466" s="649">
        <v>-1.0</v>
      </c>
      <c r="R3466" s="649">
        <v>1.0</v>
      </c>
      <c r="S3466" s="649">
        <v>-1.0</v>
      </c>
      <c r="T3466" s="649">
        <v>20.462</v>
      </c>
      <c r="U3466" s="649">
        <v>20.327</v>
      </c>
      <c r="V3466" s="649">
        <v>20.001</v>
      </c>
    </row>
    <row r="3467">
      <c r="A3467" s="649">
        <v>6532.0</v>
      </c>
      <c r="B3467" s="649">
        <v>0.0</v>
      </c>
      <c r="C3467" s="649">
        <v>8.456</v>
      </c>
      <c r="D3467" s="649">
        <v>2.562</v>
      </c>
      <c r="E3467" s="649">
        <v>24.78</v>
      </c>
      <c r="F3467" s="649">
        <v>10.1</v>
      </c>
      <c r="G3467" s="649">
        <v>1.236</v>
      </c>
      <c r="H3467" s="649">
        <v>1.01</v>
      </c>
      <c r="I3467" s="649">
        <v>8.898</v>
      </c>
      <c r="J3467" s="649">
        <v>10.373</v>
      </c>
      <c r="K3467" s="649">
        <v>-0.998</v>
      </c>
      <c r="L3467" s="649">
        <v>-1.0</v>
      </c>
      <c r="M3467" s="649">
        <v>-1.0</v>
      </c>
      <c r="N3467" s="649">
        <v>-1.0</v>
      </c>
      <c r="O3467" s="649">
        <v>1.0</v>
      </c>
      <c r="P3467" s="649">
        <v>-1.0</v>
      </c>
      <c r="Q3467" s="649">
        <v>-1.0</v>
      </c>
      <c r="R3467" s="649">
        <v>1.0</v>
      </c>
      <c r="S3467" s="649">
        <v>-1.0</v>
      </c>
      <c r="T3467" s="649">
        <v>10.62</v>
      </c>
      <c r="U3467" s="649">
        <v>10.55</v>
      </c>
      <c r="V3467" s="649">
        <v>10.448</v>
      </c>
    </row>
    <row r="3468">
      <c r="A3468" s="649">
        <v>6533.0</v>
      </c>
      <c r="B3468" s="649">
        <v>0.0</v>
      </c>
      <c r="C3468" s="649">
        <v>8.456</v>
      </c>
      <c r="D3468" s="649">
        <v>2.562</v>
      </c>
      <c r="E3468" s="649">
        <v>24.78</v>
      </c>
      <c r="F3468" s="649">
        <v>10.1</v>
      </c>
      <c r="G3468" s="649">
        <v>1.807</v>
      </c>
      <c r="H3468" s="649">
        <v>1.01</v>
      </c>
      <c r="I3468" s="649">
        <v>6.025</v>
      </c>
      <c r="J3468" s="649">
        <v>9.488</v>
      </c>
      <c r="K3468" s="649">
        <v>-0.998</v>
      </c>
      <c r="L3468" s="649">
        <v>-1.0</v>
      </c>
      <c r="M3468" s="649">
        <v>-1.0</v>
      </c>
      <c r="N3468" s="649">
        <v>-1.0</v>
      </c>
      <c r="O3468" s="649">
        <v>1.0</v>
      </c>
      <c r="P3468" s="649">
        <v>-1.0</v>
      </c>
      <c r="Q3468" s="649">
        <v>-1.0</v>
      </c>
      <c r="R3468" s="649">
        <v>1.0</v>
      </c>
      <c r="S3468" s="649">
        <v>-1.0</v>
      </c>
      <c r="T3468" s="649">
        <v>9.779</v>
      </c>
      <c r="U3468" s="649">
        <v>9.718</v>
      </c>
      <c r="V3468" s="649">
        <v>9.725</v>
      </c>
    </row>
    <row r="3469">
      <c r="A3469" s="649">
        <v>6534.0</v>
      </c>
      <c r="B3469" s="649">
        <v>0.0</v>
      </c>
      <c r="C3469" s="649">
        <v>8.456</v>
      </c>
      <c r="D3469" s="649">
        <v>2.562</v>
      </c>
      <c r="E3469" s="649">
        <v>24.78</v>
      </c>
      <c r="F3469" s="649">
        <v>10.1</v>
      </c>
      <c r="G3469" s="649">
        <v>0.934</v>
      </c>
      <c r="H3469" s="649">
        <v>1.01</v>
      </c>
      <c r="I3469" s="649">
        <v>10.766</v>
      </c>
      <c r="J3469" s="649">
        <v>8.814</v>
      </c>
      <c r="K3469" s="649">
        <v>-0.998</v>
      </c>
      <c r="L3469" s="649">
        <v>-1.0</v>
      </c>
      <c r="M3469" s="649">
        <v>-1.0</v>
      </c>
      <c r="N3469" s="649">
        <v>-1.0</v>
      </c>
      <c r="O3469" s="649">
        <v>3.0</v>
      </c>
      <c r="P3469" s="649">
        <v>-1.0</v>
      </c>
      <c r="Q3469" s="649">
        <v>-1.0</v>
      </c>
      <c r="R3469" s="649">
        <v>1.0</v>
      </c>
      <c r="S3469" s="649">
        <v>-1.0</v>
      </c>
      <c r="T3469" s="649">
        <v>9.028</v>
      </c>
      <c r="U3469" s="649">
        <v>8.976</v>
      </c>
      <c r="V3469" s="649">
        <v>8.931</v>
      </c>
    </row>
    <row r="3470">
      <c r="A3470" s="649">
        <v>6536.0</v>
      </c>
      <c r="B3470" s="649">
        <v>0.0</v>
      </c>
      <c r="C3470" s="649">
        <v>8.456</v>
      </c>
      <c r="D3470" s="649">
        <v>2.562</v>
      </c>
      <c r="E3470" s="649">
        <v>24.78</v>
      </c>
      <c r="F3470" s="649">
        <v>10.1</v>
      </c>
      <c r="G3470" s="649">
        <v>1.779</v>
      </c>
      <c r="H3470" s="649">
        <v>26.98</v>
      </c>
      <c r="I3470" s="649">
        <v>5.975</v>
      </c>
      <c r="J3470" s="649">
        <v>6.069</v>
      </c>
      <c r="K3470" s="649">
        <v>-0.998</v>
      </c>
      <c r="L3470" s="649">
        <v>-1.0</v>
      </c>
      <c r="M3470" s="649">
        <v>-1.0</v>
      </c>
      <c r="N3470" s="649">
        <v>-1.0</v>
      </c>
      <c r="O3470" s="649">
        <v>1.0</v>
      </c>
      <c r="P3470" s="649">
        <v>-1.0</v>
      </c>
      <c r="Q3470" s="649">
        <v>-1.0</v>
      </c>
      <c r="R3470" s="649">
        <v>1.0</v>
      </c>
      <c r="S3470" s="649">
        <v>-1.0</v>
      </c>
      <c r="T3470" s="649">
        <v>6.4</v>
      </c>
      <c r="U3470" s="649">
        <v>6.351</v>
      </c>
      <c r="V3470" s="649">
        <v>6.833</v>
      </c>
    </row>
    <row r="3471">
      <c r="A3471" s="649">
        <v>6537.0</v>
      </c>
      <c r="B3471" s="649">
        <v>0.0</v>
      </c>
      <c r="C3471" s="649">
        <v>8.457</v>
      </c>
      <c r="D3471" s="649">
        <v>2.562</v>
      </c>
      <c r="E3471" s="649">
        <v>24.78</v>
      </c>
      <c r="F3471" s="649">
        <v>10.1</v>
      </c>
      <c r="G3471" s="649">
        <v>2.125</v>
      </c>
      <c r="H3471" s="649">
        <v>26.98</v>
      </c>
      <c r="I3471" s="649">
        <v>6.014</v>
      </c>
      <c r="J3471" s="649">
        <v>12.433</v>
      </c>
      <c r="K3471" s="649">
        <v>-0.998</v>
      </c>
      <c r="L3471" s="649">
        <v>-1.0</v>
      </c>
      <c r="M3471" s="649">
        <v>-1.0</v>
      </c>
      <c r="N3471" s="649">
        <v>-1.0</v>
      </c>
      <c r="O3471" s="649">
        <v>1.0</v>
      </c>
      <c r="P3471" s="649">
        <v>-1.0</v>
      </c>
      <c r="Q3471" s="649">
        <v>-1.0</v>
      </c>
      <c r="R3471" s="649">
        <v>1.0</v>
      </c>
      <c r="S3471" s="649">
        <v>-1.0</v>
      </c>
      <c r="T3471" s="649">
        <v>12.773</v>
      </c>
      <c r="U3471" s="649">
        <v>12.677</v>
      </c>
      <c r="V3471" s="649">
        <v>12.495</v>
      </c>
    </row>
    <row r="3472">
      <c r="A3472" s="649">
        <v>6538.0</v>
      </c>
      <c r="B3472" s="649">
        <v>0.0</v>
      </c>
      <c r="C3472" s="649">
        <v>8.456</v>
      </c>
      <c r="D3472" s="649">
        <v>2.562</v>
      </c>
      <c r="E3472" s="649">
        <v>24.78</v>
      </c>
      <c r="F3472" s="649">
        <v>10.1</v>
      </c>
      <c r="G3472" s="649">
        <v>2.116</v>
      </c>
      <c r="H3472" s="649">
        <v>26.98</v>
      </c>
      <c r="I3472" s="649">
        <v>6.045</v>
      </c>
      <c r="J3472" s="649">
        <v>12.22</v>
      </c>
      <c r="K3472" s="649">
        <v>-0.998</v>
      </c>
      <c r="L3472" s="649">
        <v>-1.0</v>
      </c>
      <c r="M3472" s="649">
        <v>-1.0</v>
      </c>
      <c r="N3472" s="649">
        <v>-1.0</v>
      </c>
      <c r="O3472" s="649">
        <v>1.0</v>
      </c>
      <c r="P3472" s="649">
        <v>-1.0</v>
      </c>
      <c r="Q3472" s="649">
        <v>-1.0</v>
      </c>
      <c r="R3472" s="649">
        <v>1.0</v>
      </c>
      <c r="S3472" s="649">
        <v>-1.0</v>
      </c>
      <c r="T3472" s="649">
        <v>12.579</v>
      </c>
      <c r="U3472" s="649">
        <v>12.476</v>
      </c>
      <c r="V3472" s="649">
        <v>12.315</v>
      </c>
    </row>
    <row r="3473">
      <c r="A3473" s="649">
        <v>6539.0</v>
      </c>
      <c r="B3473" s="649">
        <v>0.0</v>
      </c>
      <c r="C3473" s="649">
        <v>8.456</v>
      </c>
      <c r="D3473" s="649">
        <v>2.562</v>
      </c>
      <c r="E3473" s="649">
        <v>24.78</v>
      </c>
      <c r="F3473" s="649">
        <v>10.1</v>
      </c>
      <c r="G3473" s="649">
        <v>1.799</v>
      </c>
      <c r="H3473" s="649">
        <v>2.01</v>
      </c>
      <c r="I3473" s="649">
        <v>6.044</v>
      </c>
      <c r="J3473" s="649">
        <v>10.13</v>
      </c>
      <c r="K3473" s="649">
        <v>-0.998</v>
      </c>
      <c r="L3473" s="649">
        <v>-1.0</v>
      </c>
      <c r="M3473" s="649">
        <v>-1.0</v>
      </c>
      <c r="N3473" s="649">
        <v>-1.0</v>
      </c>
      <c r="O3473" s="649">
        <v>1.0</v>
      </c>
      <c r="P3473" s="649">
        <v>-1.0</v>
      </c>
      <c r="Q3473" s="649">
        <v>-1.0</v>
      </c>
      <c r="R3473" s="649">
        <v>1.0</v>
      </c>
      <c r="S3473" s="649">
        <v>-1.0</v>
      </c>
      <c r="T3473" s="649">
        <v>10.413</v>
      </c>
      <c r="U3473" s="649">
        <v>10.346</v>
      </c>
      <c r="V3473" s="649">
        <v>10.256</v>
      </c>
    </row>
    <row r="3474">
      <c r="A3474" s="649">
        <v>6540.0</v>
      </c>
      <c r="B3474" s="649">
        <v>0.0</v>
      </c>
      <c r="C3474" s="649">
        <v>8.456</v>
      </c>
      <c r="D3474" s="649">
        <v>2.562</v>
      </c>
      <c r="E3474" s="649">
        <v>24.78</v>
      </c>
      <c r="F3474" s="649">
        <v>10.1</v>
      </c>
      <c r="G3474" s="649">
        <v>1.78</v>
      </c>
      <c r="H3474" s="649">
        <v>2.01</v>
      </c>
      <c r="I3474" s="649">
        <v>6.076</v>
      </c>
      <c r="J3474" s="649">
        <v>10.744</v>
      </c>
      <c r="K3474" s="649">
        <v>-0.998</v>
      </c>
      <c r="L3474" s="649">
        <v>-1.0</v>
      </c>
      <c r="M3474" s="649">
        <v>-1.0</v>
      </c>
      <c r="N3474" s="649">
        <v>-1.0</v>
      </c>
      <c r="O3474" s="649">
        <v>1.0</v>
      </c>
      <c r="P3474" s="649">
        <v>-1.0</v>
      </c>
      <c r="Q3474" s="649">
        <v>-1.0</v>
      </c>
      <c r="R3474" s="649">
        <v>1.0</v>
      </c>
      <c r="S3474" s="649">
        <v>-1.0</v>
      </c>
      <c r="T3474" s="649">
        <v>11.032</v>
      </c>
      <c r="U3474" s="649">
        <v>10.944</v>
      </c>
      <c r="V3474" s="649">
        <v>10.758</v>
      </c>
    </row>
    <row r="3475">
      <c r="A3475" s="649">
        <v>6541.0</v>
      </c>
      <c r="B3475" s="649">
        <v>0.0</v>
      </c>
      <c r="C3475" s="649">
        <v>8.456</v>
      </c>
      <c r="D3475" s="649">
        <v>2.562</v>
      </c>
      <c r="E3475" s="649">
        <v>24.78</v>
      </c>
      <c r="F3475" s="649">
        <v>10.1</v>
      </c>
      <c r="G3475" s="649">
        <v>1.776</v>
      </c>
      <c r="H3475" s="649">
        <v>2.01</v>
      </c>
      <c r="I3475" s="649">
        <v>5.968</v>
      </c>
      <c r="J3475" s="649">
        <v>10.132</v>
      </c>
      <c r="K3475" s="649">
        <v>-0.998</v>
      </c>
      <c r="L3475" s="649">
        <v>-1.0</v>
      </c>
      <c r="M3475" s="649">
        <v>-1.0</v>
      </c>
      <c r="N3475" s="649">
        <v>-1.0</v>
      </c>
      <c r="O3475" s="649">
        <v>1.0</v>
      </c>
      <c r="P3475" s="649">
        <v>-1.0</v>
      </c>
      <c r="Q3475" s="649">
        <v>-1.0</v>
      </c>
      <c r="R3475" s="649">
        <v>1.0</v>
      </c>
      <c r="S3475" s="649">
        <v>-1.0</v>
      </c>
      <c r="T3475" s="649">
        <v>10.422</v>
      </c>
      <c r="U3475" s="649">
        <v>10.346</v>
      </c>
      <c r="V3475" s="649">
        <v>10.214</v>
      </c>
    </row>
    <row r="3476">
      <c r="A3476" s="649">
        <v>6542.0</v>
      </c>
      <c r="B3476" s="649">
        <v>0.0</v>
      </c>
      <c r="C3476" s="649">
        <v>8.456</v>
      </c>
      <c r="D3476" s="649">
        <v>2.562</v>
      </c>
      <c r="E3476" s="649">
        <v>24.78</v>
      </c>
      <c r="F3476" s="649">
        <v>10.1</v>
      </c>
      <c r="G3476" s="649">
        <v>1.771</v>
      </c>
      <c r="H3476" s="649">
        <v>2.01</v>
      </c>
      <c r="I3476" s="649">
        <v>6.036</v>
      </c>
      <c r="J3476" s="649">
        <v>10.472</v>
      </c>
      <c r="K3476" s="649">
        <v>-0.998</v>
      </c>
      <c r="L3476" s="649">
        <v>-1.0</v>
      </c>
      <c r="M3476" s="649">
        <v>-1.0</v>
      </c>
      <c r="N3476" s="649">
        <v>-1.0</v>
      </c>
      <c r="O3476" s="649">
        <v>1.0</v>
      </c>
      <c r="P3476" s="649">
        <v>-1.0</v>
      </c>
      <c r="Q3476" s="649">
        <v>-1.0</v>
      </c>
      <c r="R3476" s="649">
        <v>1.0</v>
      </c>
      <c r="S3476" s="649">
        <v>-1.0</v>
      </c>
      <c r="T3476" s="649">
        <v>10.747</v>
      </c>
      <c r="U3476" s="649">
        <v>10.661</v>
      </c>
      <c r="V3476" s="649">
        <v>10.509</v>
      </c>
    </row>
    <row r="3477">
      <c r="A3477" s="649">
        <v>6543.0</v>
      </c>
      <c r="B3477" s="649">
        <v>0.0</v>
      </c>
      <c r="C3477" s="649">
        <v>8.456</v>
      </c>
      <c r="D3477" s="649">
        <v>2.562</v>
      </c>
      <c r="E3477" s="649">
        <v>24.78</v>
      </c>
      <c r="F3477" s="649">
        <v>10.1</v>
      </c>
      <c r="G3477" s="649">
        <v>1.812</v>
      </c>
      <c r="H3477" s="649">
        <v>2.01</v>
      </c>
      <c r="I3477" s="649">
        <v>5.931</v>
      </c>
      <c r="J3477" s="649">
        <v>9.844</v>
      </c>
      <c r="K3477" s="649">
        <v>-0.998</v>
      </c>
      <c r="L3477" s="649">
        <v>-1.0</v>
      </c>
      <c r="M3477" s="649">
        <v>-1.0</v>
      </c>
      <c r="N3477" s="649">
        <v>-1.0</v>
      </c>
      <c r="O3477" s="649">
        <v>1.0</v>
      </c>
      <c r="P3477" s="649">
        <v>-1.0</v>
      </c>
      <c r="Q3477" s="649">
        <v>-1.0</v>
      </c>
      <c r="R3477" s="649">
        <v>1.0</v>
      </c>
      <c r="S3477" s="649">
        <v>-1.0</v>
      </c>
      <c r="T3477" s="649">
        <v>10.157</v>
      </c>
      <c r="U3477" s="649">
        <v>10.079</v>
      </c>
      <c r="V3477" s="649">
        <v>10.0</v>
      </c>
    </row>
    <row r="3478">
      <c r="A3478" s="649">
        <v>6544.0</v>
      </c>
      <c r="B3478" s="649">
        <v>0.0</v>
      </c>
      <c r="C3478" s="649">
        <v>8.456</v>
      </c>
      <c r="D3478" s="649">
        <v>2.562</v>
      </c>
      <c r="E3478" s="649">
        <v>24.78</v>
      </c>
      <c r="F3478" s="649">
        <v>10.1</v>
      </c>
      <c r="G3478" s="649">
        <v>1.804</v>
      </c>
      <c r="H3478" s="649">
        <v>2.01</v>
      </c>
      <c r="I3478" s="649">
        <v>6.09</v>
      </c>
      <c r="J3478" s="649">
        <v>10.775</v>
      </c>
      <c r="K3478" s="649">
        <v>-0.998</v>
      </c>
      <c r="L3478" s="649">
        <v>-1.0</v>
      </c>
      <c r="M3478" s="649">
        <v>-1.0</v>
      </c>
      <c r="N3478" s="649">
        <v>-1.0</v>
      </c>
      <c r="O3478" s="649">
        <v>1.0</v>
      </c>
      <c r="P3478" s="649">
        <v>-1.0</v>
      </c>
      <c r="Q3478" s="649">
        <v>-1.0</v>
      </c>
      <c r="R3478" s="649">
        <v>1.0</v>
      </c>
      <c r="S3478" s="649">
        <v>-1.0</v>
      </c>
      <c r="T3478" s="649">
        <v>11.058</v>
      </c>
      <c r="U3478" s="649">
        <v>10.973</v>
      </c>
      <c r="V3478" s="649">
        <v>10.812</v>
      </c>
    </row>
    <row r="3479">
      <c r="A3479" s="649">
        <v>6545.0</v>
      </c>
      <c r="B3479" s="649">
        <v>0.0</v>
      </c>
      <c r="C3479" s="649">
        <v>8.456</v>
      </c>
      <c r="D3479" s="649">
        <v>2.562</v>
      </c>
      <c r="E3479" s="649">
        <v>24.78</v>
      </c>
      <c r="F3479" s="649">
        <v>10.1</v>
      </c>
      <c r="G3479" s="649">
        <v>1.754</v>
      </c>
      <c r="H3479" s="649">
        <v>2.01</v>
      </c>
      <c r="I3479" s="649">
        <v>5.878</v>
      </c>
      <c r="J3479" s="649">
        <v>9.389</v>
      </c>
      <c r="K3479" s="649">
        <v>-0.998</v>
      </c>
      <c r="L3479" s="649">
        <v>-1.0</v>
      </c>
      <c r="M3479" s="649">
        <v>-1.0</v>
      </c>
      <c r="N3479" s="649">
        <v>-1.0</v>
      </c>
      <c r="O3479" s="649">
        <v>1.0</v>
      </c>
      <c r="P3479" s="649">
        <v>-1.0</v>
      </c>
      <c r="Q3479" s="649">
        <v>-1.0</v>
      </c>
      <c r="R3479" s="649">
        <v>1.0</v>
      </c>
      <c r="S3479" s="649">
        <v>-1.0</v>
      </c>
      <c r="T3479" s="649">
        <v>9.666</v>
      </c>
      <c r="U3479" s="649">
        <v>9.593</v>
      </c>
      <c r="V3479" s="649">
        <v>9.548</v>
      </c>
    </row>
    <row r="3480">
      <c r="A3480" s="649">
        <v>6546.0</v>
      </c>
      <c r="B3480" s="649">
        <v>0.0</v>
      </c>
      <c r="C3480" s="649">
        <v>8.456</v>
      </c>
      <c r="D3480" s="649">
        <v>2.562</v>
      </c>
      <c r="E3480" s="649">
        <v>24.78</v>
      </c>
      <c r="F3480" s="649">
        <v>10.1</v>
      </c>
      <c r="G3480" s="649">
        <v>1.806</v>
      </c>
      <c r="H3480" s="649">
        <v>2.01</v>
      </c>
      <c r="I3480" s="649">
        <v>6.039</v>
      </c>
      <c r="J3480" s="649">
        <v>10.496</v>
      </c>
      <c r="K3480" s="649">
        <v>-0.998</v>
      </c>
      <c r="L3480" s="649">
        <v>-1.0</v>
      </c>
      <c r="M3480" s="649">
        <v>-1.0</v>
      </c>
      <c r="N3480" s="649">
        <v>-1.0</v>
      </c>
      <c r="O3480" s="649">
        <v>1.0</v>
      </c>
      <c r="P3480" s="649">
        <v>-1.0</v>
      </c>
      <c r="Q3480" s="649">
        <v>-1.0</v>
      </c>
      <c r="R3480" s="649">
        <v>1.0</v>
      </c>
      <c r="S3480" s="649">
        <v>-1.0</v>
      </c>
      <c r="T3480" s="649">
        <v>10.795</v>
      </c>
      <c r="U3480" s="649">
        <v>10.716</v>
      </c>
      <c r="V3480" s="649">
        <v>10.567</v>
      </c>
    </row>
    <row r="3481">
      <c r="A3481" s="649">
        <v>6547.0</v>
      </c>
      <c r="B3481" s="649">
        <v>0.0</v>
      </c>
      <c r="C3481" s="649">
        <v>8.457</v>
      </c>
      <c r="D3481" s="649">
        <v>2.562</v>
      </c>
      <c r="E3481" s="649">
        <v>24.78</v>
      </c>
      <c r="F3481" s="649">
        <v>10.1</v>
      </c>
      <c r="G3481" s="649">
        <v>1.825</v>
      </c>
      <c r="H3481" s="649">
        <v>2.01</v>
      </c>
      <c r="I3481" s="649">
        <v>5.997</v>
      </c>
      <c r="J3481" s="649">
        <v>10.619</v>
      </c>
      <c r="K3481" s="649">
        <v>-0.998</v>
      </c>
      <c r="L3481" s="649">
        <v>-1.0</v>
      </c>
      <c r="M3481" s="649">
        <v>-1.0</v>
      </c>
      <c r="N3481" s="649">
        <v>-1.0</v>
      </c>
      <c r="O3481" s="649">
        <v>1.0</v>
      </c>
      <c r="P3481" s="649">
        <v>-1.0</v>
      </c>
      <c r="Q3481" s="649">
        <v>-1.0</v>
      </c>
      <c r="R3481" s="649">
        <v>1.0</v>
      </c>
      <c r="S3481" s="649">
        <v>-1.0</v>
      </c>
      <c r="T3481" s="649">
        <v>10.901</v>
      </c>
      <c r="U3481" s="649">
        <v>10.814</v>
      </c>
      <c r="V3481" s="649">
        <v>10.673</v>
      </c>
    </row>
    <row r="3482">
      <c r="A3482" s="649">
        <v>6548.0</v>
      </c>
      <c r="B3482" s="649">
        <v>0.0</v>
      </c>
      <c r="C3482" s="649">
        <v>8.456</v>
      </c>
      <c r="D3482" s="649">
        <v>2.562</v>
      </c>
      <c r="E3482" s="649">
        <v>24.78</v>
      </c>
      <c r="F3482" s="649">
        <v>10.1</v>
      </c>
      <c r="G3482" s="649">
        <v>1.777</v>
      </c>
      <c r="H3482" s="649">
        <v>2.01</v>
      </c>
      <c r="I3482" s="649">
        <v>5.983</v>
      </c>
      <c r="J3482" s="649">
        <v>9.615</v>
      </c>
      <c r="K3482" s="649">
        <v>-0.998</v>
      </c>
      <c r="L3482" s="649">
        <v>-1.0</v>
      </c>
      <c r="M3482" s="649">
        <v>-1.0</v>
      </c>
      <c r="N3482" s="649">
        <v>-1.0</v>
      </c>
      <c r="O3482" s="649">
        <v>1.0</v>
      </c>
      <c r="P3482" s="649">
        <v>-1.0</v>
      </c>
      <c r="Q3482" s="649">
        <v>-1.0</v>
      </c>
      <c r="R3482" s="649">
        <v>1.0</v>
      </c>
      <c r="S3482" s="649">
        <v>-1.0</v>
      </c>
      <c r="T3482" s="649">
        <v>9.925</v>
      </c>
      <c r="U3482" s="649">
        <v>9.845</v>
      </c>
      <c r="V3482" s="649">
        <v>9.786</v>
      </c>
    </row>
    <row r="3483">
      <c r="A3483" s="649">
        <v>6552.0</v>
      </c>
      <c r="B3483" s="649">
        <v>0.0</v>
      </c>
      <c r="C3483" s="649">
        <v>8.457</v>
      </c>
      <c r="D3483" s="649">
        <v>2.562</v>
      </c>
      <c r="E3483" s="649">
        <v>24.78</v>
      </c>
      <c r="F3483" s="649">
        <v>10.1</v>
      </c>
      <c r="G3483" s="649">
        <v>1.798</v>
      </c>
      <c r="H3483" s="649">
        <v>2.01</v>
      </c>
      <c r="I3483" s="649">
        <v>6.059</v>
      </c>
      <c r="J3483" s="649">
        <v>10.52</v>
      </c>
      <c r="K3483" s="649">
        <v>-0.998</v>
      </c>
      <c r="L3483" s="649">
        <v>-1.0</v>
      </c>
      <c r="M3483" s="649">
        <v>-1.0</v>
      </c>
      <c r="N3483" s="649">
        <v>-1.0</v>
      </c>
      <c r="O3483" s="649">
        <v>1.0</v>
      </c>
      <c r="P3483" s="649">
        <v>-1.0</v>
      </c>
      <c r="Q3483" s="649">
        <v>-1.0</v>
      </c>
      <c r="R3483" s="649">
        <v>1.0</v>
      </c>
      <c r="S3483" s="649">
        <v>-1.0</v>
      </c>
      <c r="T3483" s="649">
        <v>10.804</v>
      </c>
      <c r="U3483" s="649">
        <v>10.724</v>
      </c>
      <c r="V3483" s="649">
        <v>10.585</v>
      </c>
    </row>
    <row r="3484">
      <c r="A3484" s="649">
        <v>6553.0</v>
      </c>
      <c r="B3484" s="649">
        <v>0.0</v>
      </c>
      <c r="C3484" s="649">
        <v>8.457</v>
      </c>
      <c r="D3484" s="649">
        <v>2.562</v>
      </c>
      <c r="E3484" s="649">
        <v>24.78</v>
      </c>
      <c r="F3484" s="649">
        <v>10.1</v>
      </c>
      <c r="G3484" s="649">
        <v>1.773</v>
      </c>
      <c r="H3484" s="649">
        <v>2.01</v>
      </c>
      <c r="I3484" s="649">
        <v>6.068</v>
      </c>
      <c r="J3484" s="649">
        <v>10.491</v>
      </c>
      <c r="K3484" s="649">
        <v>-0.998</v>
      </c>
      <c r="L3484" s="649">
        <v>-1.0</v>
      </c>
      <c r="M3484" s="649">
        <v>-1.0</v>
      </c>
      <c r="N3484" s="649">
        <v>-1.0</v>
      </c>
      <c r="O3484" s="649">
        <v>1.0</v>
      </c>
      <c r="P3484" s="649">
        <v>-1.0</v>
      </c>
      <c r="Q3484" s="649">
        <v>-1.0</v>
      </c>
      <c r="R3484" s="649">
        <v>1.0</v>
      </c>
      <c r="S3484" s="649">
        <v>-1.0</v>
      </c>
      <c r="T3484" s="649">
        <v>10.798</v>
      </c>
      <c r="U3484" s="649">
        <v>10.708</v>
      </c>
      <c r="V3484" s="649">
        <v>10.537</v>
      </c>
    </row>
    <row r="3485">
      <c r="A3485" s="649">
        <v>6554.0</v>
      </c>
      <c r="B3485" s="649">
        <v>0.0</v>
      </c>
      <c r="C3485" s="649">
        <v>8.457</v>
      </c>
      <c r="D3485" s="649">
        <v>2.562</v>
      </c>
      <c r="E3485" s="649">
        <v>24.78</v>
      </c>
      <c r="F3485" s="649">
        <v>10.1</v>
      </c>
      <c r="G3485" s="649">
        <v>1.817</v>
      </c>
      <c r="H3485" s="649">
        <v>2.01</v>
      </c>
      <c r="I3485" s="649">
        <v>5.967</v>
      </c>
      <c r="J3485" s="649">
        <v>9.955</v>
      </c>
      <c r="K3485" s="649">
        <v>-0.998</v>
      </c>
      <c r="L3485" s="649">
        <v>-1.0</v>
      </c>
      <c r="M3485" s="649">
        <v>-1.0</v>
      </c>
      <c r="N3485" s="649">
        <v>-1.0</v>
      </c>
      <c r="O3485" s="649">
        <v>1.0</v>
      </c>
      <c r="P3485" s="649">
        <v>-1.0</v>
      </c>
      <c r="Q3485" s="649">
        <v>-1.0</v>
      </c>
      <c r="R3485" s="649">
        <v>1.0</v>
      </c>
      <c r="S3485" s="649">
        <v>-1.0</v>
      </c>
      <c r="T3485" s="649">
        <v>10.257</v>
      </c>
      <c r="U3485" s="649">
        <v>10.171</v>
      </c>
      <c r="V3485" s="649">
        <v>10.104</v>
      </c>
    </row>
    <row r="3486">
      <c r="A3486" s="649">
        <v>6555.0</v>
      </c>
      <c r="B3486" s="649">
        <v>0.0</v>
      </c>
      <c r="C3486" s="649">
        <v>8.456</v>
      </c>
      <c r="D3486" s="649">
        <v>2.562</v>
      </c>
      <c r="E3486" s="649">
        <v>24.78</v>
      </c>
      <c r="F3486" s="649">
        <v>10.1</v>
      </c>
      <c r="G3486" s="649">
        <v>1.773</v>
      </c>
      <c r="H3486" s="649">
        <v>2.01</v>
      </c>
      <c r="I3486" s="649">
        <v>6.043</v>
      </c>
      <c r="J3486" s="649">
        <v>10.582</v>
      </c>
      <c r="K3486" s="649">
        <v>-0.998</v>
      </c>
      <c r="L3486" s="649">
        <v>-1.0</v>
      </c>
      <c r="M3486" s="649">
        <v>-1.0</v>
      </c>
      <c r="N3486" s="649">
        <v>-1.0</v>
      </c>
      <c r="O3486" s="649">
        <v>1.0</v>
      </c>
      <c r="P3486" s="649">
        <v>-1.0</v>
      </c>
      <c r="Q3486" s="649">
        <v>-1.0</v>
      </c>
      <c r="R3486" s="649">
        <v>1.0</v>
      </c>
      <c r="S3486" s="649">
        <v>-1.0</v>
      </c>
      <c r="T3486" s="649">
        <v>10.862</v>
      </c>
      <c r="U3486" s="649">
        <v>10.781</v>
      </c>
      <c r="V3486" s="649">
        <v>10.607</v>
      </c>
    </row>
    <row r="3487">
      <c r="A3487" s="649">
        <v>6556.0</v>
      </c>
      <c r="B3487" s="649">
        <v>0.0</v>
      </c>
      <c r="C3487" s="649">
        <v>8.456</v>
      </c>
      <c r="D3487" s="649">
        <v>2.562</v>
      </c>
      <c r="E3487" s="649">
        <v>24.78</v>
      </c>
      <c r="F3487" s="649">
        <v>10.1</v>
      </c>
      <c r="G3487" s="649">
        <v>1.969</v>
      </c>
      <c r="H3487" s="649">
        <v>2.01</v>
      </c>
      <c r="I3487" s="649">
        <v>4.038</v>
      </c>
      <c r="J3487" s="649">
        <v>7.031</v>
      </c>
      <c r="K3487" s="649">
        <v>-0.998</v>
      </c>
      <c r="L3487" s="649">
        <v>-1.0</v>
      </c>
      <c r="M3487" s="649">
        <v>-1.0</v>
      </c>
      <c r="N3487" s="649">
        <v>-1.0</v>
      </c>
      <c r="O3487" s="649">
        <v>1.0</v>
      </c>
      <c r="P3487" s="649">
        <v>-1.0</v>
      </c>
      <c r="Q3487" s="649">
        <v>-1.0</v>
      </c>
      <c r="R3487" s="649">
        <v>1.0</v>
      </c>
      <c r="S3487" s="649">
        <v>-1.0</v>
      </c>
      <c r="T3487" s="649">
        <v>7.251</v>
      </c>
      <c r="U3487" s="649">
        <v>7.201</v>
      </c>
      <c r="V3487" s="649">
        <v>7.26</v>
      </c>
    </row>
    <row r="3488">
      <c r="A3488" s="649">
        <v>6557.0</v>
      </c>
      <c r="B3488" s="649">
        <v>0.0</v>
      </c>
      <c r="C3488" s="649">
        <v>8.456</v>
      </c>
      <c r="D3488" s="649">
        <v>2.562</v>
      </c>
      <c r="E3488" s="649">
        <v>24.78</v>
      </c>
      <c r="F3488" s="649">
        <v>10.1</v>
      </c>
      <c r="G3488" s="649">
        <v>0.947</v>
      </c>
      <c r="H3488" s="649">
        <v>2.01</v>
      </c>
      <c r="I3488" s="649">
        <v>6.141</v>
      </c>
      <c r="J3488" s="649">
        <v>5.813</v>
      </c>
      <c r="K3488" s="649">
        <v>-0.998</v>
      </c>
      <c r="L3488" s="649">
        <v>-1.0</v>
      </c>
      <c r="M3488" s="649">
        <v>-1.0</v>
      </c>
      <c r="N3488" s="649">
        <v>-1.0</v>
      </c>
      <c r="O3488" s="649">
        <v>2.0</v>
      </c>
      <c r="P3488" s="649">
        <v>-1.0</v>
      </c>
      <c r="Q3488" s="649">
        <v>-1.0</v>
      </c>
      <c r="R3488" s="649">
        <v>1.0</v>
      </c>
      <c r="S3488" s="649">
        <v>-1.0</v>
      </c>
      <c r="T3488" s="649">
        <v>5.964</v>
      </c>
      <c r="U3488" s="649">
        <v>5.918</v>
      </c>
      <c r="V3488" s="649">
        <v>5.813</v>
      </c>
    </row>
    <row r="3489">
      <c r="A3489" s="649">
        <v>6559.0</v>
      </c>
      <c r="B3489" s="649">
        <v>0.0</v>
      </c>
      <c r="C3489" s="649">
        <v>8.457</v>
      </c>
      <c r="D3489" s="649">
        <v>2.562</v>
      </c>
      <c r="E3489" s="649">
        <v>24.78</v>
      </c>
      <c r="F3489" s="649">
        <v>10.1</v>
      </c>
      <c r="G3489" s="649">
        <v>1.852</v>
      </c>
      <c r="H3489" s="649">
        <v>1.01</v>
      </c>
      <c r="I3489" s="649">
        <v>10.821</v>
      </c>
      <c r="J3489" s="649">
        <v>16.996</v>
      </c>
      <c r="K3489" s="649">
        <v>-0.998</v>
      </c>
      <c r="L3489" s="649">
        <v>-1.0</v>
      </c>
      <c r="M3489" s="649">
        <v>-1.0</v>
      </c>
      <c r="N3489" s="649">
        <v>-1.0</v>
      </c>
      <c r="O3489" s="649">
        <v>1.0</v>
      </c>
      <c r="P3489" s="649">
        <v>-1.0</v>
      </c>
      <c r="Q3489" s="649">
        <v>-1.0</v>
      </c>
      <c r="R3489" s="649">
        <v>1.0</v>
      </c>
      <c r="S3489" s="649">
        <v>-1.0</v>
      </c>
      <c r="T3489" s="649">
        <v>17.444</v>
      </c>
      <c r="U3489" s="649">
        <v>17.318</v>
      </c>
      <c r="V3489" s="649">
        <v>17.281</v>
      </c>
    </row>
    <row r="3490">
      <c r="A3490" s="649">
        <v>6561.0</v>
      </c>
      <c r="B3490" s="649">
        <v>0.0</v>
      </c>
      <c r="C3490" s="649">
        <v>8.457</v>
      </c>
      <c r="D3490" s="649">
        <v>2.562</v>
      </c>
      <c r="E3490" s="649">
        <v>24.78</v>
      </c>
      <c r="F3490" s="649">
        <v>10.1</v>
      </c>
      <c r="G3490" s="649">
        <v>1.781</v>
      </c>
      <c r="H3490" s="649">
        <v>1.01</v>
      </c>
      <c r="I3490" s="649">
        <v>10.753</v>
      </c>
      <c r="J3490" s="649">
        <v>17.736</v>
      </c>
      <c r="K3490" s="649">
        <v>-0.998</v>
      </c>
      <c r="L3490" s="649">
        <v>-1.0</v>
      </c>
      <c r="M3490" s="649">
        <v>-1.0</v>
      </c>
      <c r="N3490" s="649">
        <v>-1.0</v>
      </c>
      <c r="O3490" s="649">
        <v>1.0</v>
      </c>
      <c r="P3490" s="649">
        <v>-1.0</v>
      </c>
      <c r="Q3490" s="649">
        <v>-1.0</v>
      </c>
      <c r="R3490" s="649">
        <v>1.0</v>
      </c>
      <c r="S3490" s="649">
        <v>-1.0</v>
      </c>
      <c r="T3490" s="649">
        <v>18.148</v>
      </c>
      <c r="U3490" s="649">
        <v>18.034</v>
      </c>
      <c r="V3490" s="649">
        <v>17.875</v>
      </c>
    </row>
    <row r="3491">
      <c r="A3491" s="649">
        <v>6562.0</v>
      </c>
      <c r="B3491" s="649">
        <v>0.0</v>
      </c>
      <c r="C3491" s="649">
        <v>8.457</v>
      </c>
      <c r="D3491" s="649">
        <v>2.562</v>
      </c>
      <c r="E3491" s="649">
        <v>24.78</v>
      </c>
      <c r="F3491" s="649">
        <v>10.1</v>
      </c>
      <c r="G3491" s="649">
        <v>1.81</v>
      </c>
      <c r="H3491" s="649">
        <v>1.01</v>
      </c>
      <c r="I3491" s="649">
        <v>10.841</v>
      </c>
      <c r="J3491" s="649">
        <v>18.018</v>
      </c>
      <c r="K3491" s="649">
        <v>-0.998</v>
      </c>
      <c r="L3491" s="649">
        <v>-1.0</v>
      </c>
      <c r="M3491" s="649">
        <v>-1.0</v>
      </c>
      <c r="N3491" s="649">
        <v>-1.0</v>
      </c>
      <c r="O3491" s="649">
        <v>1.0</v>
      </c>
      <c r="P3491" s="649">
        <v>-1.0</v>
      </c>
      <c r="Q3491" s="649">
        <v>-1.0</v>
      </c>
      <c r="R3491" s="649">
        <v>1.0</v>
      </c>
      <c r="S3491" s="649">
        <v>-1.0</v>
      </c>
      <c r="T3491" s="649">
        <v>18.454</v>
      </c>
      <c r="U3491" s="649">
        <v>18.323</v>
      </c>
      <c r="V3491" s="649">
        <v>18.168</v>
      </c>
    </row>
    <row r="3492">
      <c r="A3492" s="649">
        <v>6566.0</v>
      </c>
      <c r="B3492" s="649">
        <v>0.0</v>
      </c>
      <c r="C3492" s="649">
        <v>8.457</v>
      </c>
      <c r="D3492" s="649">
        <v>2.562</v>
      </c>
      <c r="E3492" s="649">
        <v>24.78</v>
      </c>
      <c r="F3492" s="649">
        <v>10.1</v>
      </c>
      <c r="G3492" s="649">
        <v>1.781</v>
      </c>
      <c r="H3492" s="649">
        <v>1.01</v>
      </c>
      <c r="I3492" s="649">
        <v>10.743</v>
      </c>
      <c r="J3492" s="649">
        <v>16.826</v>
      </c>
      <c r="K3492" s="649">
        <v>-0.998</v>
      </c>
      <c r="L3492" s="649">
        <v>-1.0</v>
      </c>
      <c r="M3492" s="649">
        <v>-1.0</v>
      </c>
      <c r="N3492" s="649">
        <v>-1.0</v>
      </c>
      <c r="O3492" s="649">
        <v>1.0</v>
      </c>
      <c r="P3492" s="649">
        <v>-1.0</v>
      </c>
      <c r="Q3492" s="649">
        <v>-1.0</v>
      </c>
      <c r="R3492" s="649">
        <v>1.0</v>
      </c>
      <c r="S3492" s="649">
        <v>-1.0</v>
      </c>
      <c r="T3492" s="649">
        <v>17.232</v>
      </c>
      <c r="U3492" s="649">
        <v>17.117</v>
      </c>
      <c r="V3492" s="649">
        <v>17.044</v>
      </c>
    </row>
    <row r="3493">
      <c r="A3493" s="649">
        <v>6567.0</v>
      </c>
      <c r="B3493" s="649">
        <v>0.0</v>
      </c>
      <c r="C3493" s="649">
        <v>8.457</v>
      </c>
      <c r="D3493" s="649">
        <v>2.562</v>
      </c>
      <c r="E3493" s="649">
        <v>24.78</v>
      </c>
      <c r="F3493" s="649">
        <v>10.1</v>
      </c>
      <c r="G3493" s="649">
        <v>1.917</v>
      </c>
      <c r="H3493" s="649">
        <v>1.01</v>
      </c>
      <c r="I3493" s="649">
        <v>10.69</v>
      </c>
      <c r="J3493" s="649">
        <v>19.467</v>
      </c>
      <c r="K3493" s="649">
        <v>-0.998</v>
      </c>
      <c r="L3493" s="649">
        <v>-1.0</v>
      </c>
      <c r="M3493" s="649">
        <v>-1.0</v>
      </c>
      <c r="N3493" s="649">
        <v>-1.0</v>
      </c>
      <c r="O3493" s="649">
        <v>1.0</v>
      </c>
      <c r="P3493" s="649">
        <v>-1.0</v>
      </c>
      <c r="Q3493" s="649">
        <v>-1.0</v>
      </c>
      <c r="R3493" s="649">
        <v>1.0</v>
      </c>
      <c r="S3493" s="649">
        <v>-1.0</v>
      </c>
      <c r="T3493" s="649">
        <v>19.905</v>
      </c>
      <c r="U3493" s="649">
        <v>19.779</v>
      </c>
      <c r="V3493" s="649">
        <v>19.571</v>
      </c>
    </row>
    <row r="3494">
      <c r="A3494" s="649">
        <v>6568.0</v>
      </c>
      <c r="B3494" s="649">
        <v>0.0</v>
      </c>
      <c r="C3494" s="649">
        <v>8.457</v>
      </c>
      <c r="D3494" s="649">
        <v>2.562</v>
      </c>
      <c r="E3494" s="649">
        <v>24.78</v>
      </c>
      <c r="F3494" s="649">
        <v>10.1</v>
      </c>
      <c r="G3494" s="649">
        <v>1.824</v>
      </c>
      <c r="H3494" s="649">
        <v>1.01</v>
      </c>
      <c r="I3494" s="649">
        <v>10.237</v>
      </c>
      <c r="J3494" s="649">
        <v>16.561</v>
      </c>
      <c r="K3494" s="649">
        <v>-0.998</v>
      </c>
      <c r="L3494" s="649">
        <v>-1.0</v>
      </c>
      <c r="M3494" s="649">
        <v>-1.0</v>
      </c>
      <c r="N3494" s="649">
        <v>-1.0</v>
      </c>
      <c r="O3494" s="649">
        <v>1.0</v>
      </c>
      <c r="P3494" s="649">
        <v>-1.0</v>
      </c>
      <c r="Q3494" s="649">
        <v>-1.0</v>
      </c>
      <c r="R3494" s="649">
        <v>1.0</v>
      </c>
      <c r="S3494" s="649">
        <v>-1.0</v>
      </c>
      <c r="T3494" s="649">
        <v>16.982</v>
      </c>
      <c r="U3494" s="649">
        <v>16.855</v>
      </c>
      <c r="V3494" s="649">
        <v>16.781</v>
      </c>
    </row>
    <row r="3495">
      <c r="A3495" s="649">
        <v>6569.0</v>
      </c>
      <c r="B3495" s="649">
        <v>0.0</v>
      </c>
      <c r="C3495" s="649">
        <v>8.457</v>
      </c>
      <c r="D3495" s="649">
        <v>2.562</v>
      </c>
      <c r="E3495" s="649">
        <v>24.78</v>
      </c>
      <c r="F3495" s="649">
        <v>10.1</v>
      </c>
      <c r="G3495" s="649">
        <v>2.068</v>
      </c>
      <c r="H3495" s="649">
        <v>1.01</v>
      </c>
      <c r="I3495" s="649">
        <v>6.015</v>
      </c>
      <c r="J3495" s="649">
        <v>11.598</v>
      </c>
      <c r="K3495" s="649">
        <v>-0.998</v>
      </c>
      <c r="L3495" s="649">
        <v>-1.0</v>
      </c>
      <c r="M3495" s="649">
        <v>-1.0</v>
      </c>
      <c r="N3495" s="649">
        <v>-1.0</v>
      </c>
      <c r="O3495" s="649">
        <v>1.0</v>
      </c>
      <c r="P3495" s="649">
        <v>-1.0</v>
      </c>
      <c r="Q3495" s="649">
        <v>-1.0</v>
      </c>
      <c r="R3495" s="649">
        <v>1.0</v>
      </c>
      <c r="S3495" s="649">
        <v>-1.0</v>
      </c>
      <c r="T3495" s="649">
        <v>11.906</v>
      </c>
      <c r="U3495" s="649">
        <v>11.822</v>
      </c>
      <c r="V3495" s="649">
        <v>11.745</v>
      </c>
    </row>
    <row r="3496">
      <c r="A3496" s="649">
        <v>6570.0</v>
      </c>
      <c r="B3496" s="649">
        <v>0.0</v>
      </c>
      <c r="C3496" s="649">
        <v>8.457</v>
      </c>
      <c r="D3496" s="649">
        <v>2.131</v>
      </c>
      <c r="E3496" s="649">
        <v>23.7</v>
      </c>
      <c r="F3496" s="649">
        <v>10.1</v>
      </c>
      <c r="G3496" s="649">
        <v>1.946</v>
      </c>
      <c r="H3496" s="649">
        <v>26.98</v>
      </c>
      <c r="I3496" s="649">
        <v>5.862</v>
      </c>
      <c r="J3496" s="649">
        <v>9.384</v>
      </c>
      <c r="K3496" s="649">
        <v>-0.998</v>
      </c>
      <c r="L3496" s="649">
        <v>-1.0</v>
      </c>
      <c r="M3496" s="649">
        <v>-1.0</v>
      </c>
      <c r="N3496" s="649">
        <v>-1.0</v>
      </c>
      <c r="O3496" s="649">
        <v>1.0</v>
      </c>
      <c r="P3496" s="649">
        <v>-1.0</v>
      </c>
      <c r="Q3496" s="649">
        <v>-1.0</v>
      </c>
      <c r="R3496" s="649">
        <v>1.0</v>
      </c>
      <c r="S3496" s="649">
        <v>-1.0</v>
      </c>
      <c r="T3496" s="649">
        <v>9.709</v>
      </c>
      <c r="U3496" s="649">
        <v>9.637</v>
      </c>
      <c r="V3496" s="649">
        <v>9.752</v>
      </c>
    </row>
    <row r="3497">
      <c r="A3497" s="649">
        <v>6571.0</v>
      </c>
      <c r="B3497" s="649">
        <v>0.0</v>
      </c>
      <c r="C3497" s="649">
        <v>8.457</v>
      </c>
      <c r="D3497" s="649">
        <v>2.131</v>
      </c>
      <c r="E3497" s="649">
        <v>23.7</v>
      </c>
      <c r="F3497" s="649">
        <v>10.1</v>
      </c>
      <c r="G3497" s="649">
        <v>1.834</v>
      </c>
      <c r="H3497" s="649">
        <v>1.01</v>
      </c>
      <c r="I3497" s="649">
        <v>10.902</v>
      </c>
      <c r="J3497" s="649">
        <v>19.475</v>
      </c>
      <c r="K3497" s="649">
        <v>-0.998</v>
      </c>
      <c r="L3497" s="649">
        <v>-1.0</v>
      </c>
      <c r="M3497" s="649">
        <v>-1.0</v>
      </c>
      <c r="N3497" s="649">
        <v>-1.0</v>
      </c>
      <c r="O3497" s="649">
        <v>1.0</v>
      </c>
      <c r="P3497" s="649">
        <v>-1.0</v>
      </c>
      <c r="Q3497" s="649">
        <v>-1.0</v>
      </c>
      <c r="R3497" s="649">
        <v>1.0</v>
      </c>
      <c r="S3497" s="649">
        <v>-1.0</v>
      </c>
      <c r="T3497" s="649">
        <v>19.883</v>
      </c>
      <c r="U3497" s="649">
        <v>19.756</v>
      </c>
      <c r="V3497" s="649">
        <v>19.528</v>
      </c>
    </row>
    <row r="3498">
      <c r="A3498" s="649">
        <v>6572.0</v>
      </c>
      <c r="B3498" s="649">
        <v>0.0</v>
      </c>
      <c r="C3498" s="649">
        <v>8.457</v>
      </c>
      <c r="D3498" s="649">
        <v>2.131</v>
      </c>
      <c r="E3498" s="649">
        <v>23.7</v>
      </c>
      <c r="F3498" s="649">
        <v>10.1</v>
      </c>
      <c r="G3498" s="649">
        <v>1.12</v>
      </c>
      <c r="H3498" s="649">
        <v>1.01</v>
      </c>
      <c r="I3498" s="649">
        <v>10.719</v>
      </c>
      <c r="J3498" s="649">
        <v>11.366</v>
      </c>
      <c r="K3498" s="649">
        <v>-0.998</v>
      </c>
      <c r="L3498" s="649">
        <v>-1.0</v>
      </c>
      <c r="M3498" s="649">
        <v>-1.0</v>
      </c>
      <c r="N3498" s="649">
        <v>-1.0</v>
      </c>
      <c r="O3498" s="649">
        <v>1.0</v>
      </c>
      <c r="P3498" s="649">
        <v>-1.0</v>
      </c>
      <c r="Q3498" s="649">
        <v>-1.0</v>
      </c>
      <c r="R3498" s="649">
        <v>1.0</v>
      </c>
      <c r="S3498" s="649">
        <v>-1.0</v>
      </c>
      <c r="T3498" s="649">
        <v>11.641</v>
      </c>
      <c r="U3498" s="649">
        <v>11.559</v>
      </c>
      <c r="V3498" s="649">
        <v>11.428</v>
      </c>
    </row>
    <row r="3499">
      <c r="A3499" s="649">
        <v>6573.0</v>
      </c>
      <c r="B3499" s="649">
        <v>0.0</v>
      </c>
      <c r="C3499" s="649">
        <v>8.457</v>
      </c>
      <c r="D3499" s="649">
        <v>2.131</v>
      </c>
      <c r="E3499" s="649">
        <v>23.7</v>
      </c>
      <c r="F3499" s="649">
        <v>10.1</v>
      </c>
      <c r="G3499" s="649">
        <v>1.913</v>
      </c>
      <c r="H3499" s="649">
        <v>1.01</v>
      </c>
      <c r="I3499" s="649">
        <v>10.234</v>
      </c>
      <c r="J3499" s="649">
        <v>17.423</v>
      </c>
      <c r="K3499" s="649">
        <v>-0.998</v>
      </c>
      <c r="L3499" s="649">
        <v>-1.0</v>
      </c>
      <c r="M3499" s="649">
        <v>-1.0</v>
      </c>
      <c r="N3499" s="649">
        <v>-1.0</v>
      </c>
      <c r="O3499" s="649">
        <v>1.0</v>
      </c>
      <c r="P3499" s="649">
        <v>-1.0</v>
      </c>
      <c r="Q3499" s="649">
        <v>-1.0</v>
      </c>
      <c r="R3499" s="649">
        <v>1.0</v>
      </c>
      <c r="S3499" s="649">
        <v>-1.0</v>
      </c>
      <c r="T3499" s="649">
        <v>17.864</v>
      </c>
      <c r="U3499" s="649">
        <v>17.737</v>
      </c>
      <c r="V3499" s="649">
        <v>17.644</v>
      </c>
    </row>
    <row r="3500">
      <c r="A3500" s="649">
        <v>6574.0</v>
      </c>
      <c r="B3500" s="649">
        <v>0.0</v>
      </c>
      <c r="C3500" s="649">
        <v>8.457</v>
      </c>
      <c r="D3500" s="649">
        <v>2.131</v>
      </c>
      <c r="E3500" s="649">
        <v>23.7</v>
      </c>
      <c r="F3500" s="649">
        <v>10.1</v>
      </c>
      <c r="G3500" s="649">
        <v>1.887</v>
      </c>
      <c r="H3500" s="649">
        <v>1.01</v>
      </c>
      <c r="I3500" s="649">
        <v>10.467</v>
      </c>
      <c r="J3500" s="649">
        <v>18.161</v>
      </c>
      <c r="K3500" s="649">
        <v>-0.998</v>
      </c>
      <c r="L3500" s="649">
        <v>-1.0</v>
      </c>
      <c r="M3500" s="649">
        <v>-1.0</v>
      </c>
      <c r="N3500" s="649">
        <v>-1.0</v>
      </c>
      <c r="O3500" s="649">
        <v>1.0</v>
      </c>
      <c r="P3500" s="649">
        <v>-1.0</v>
      </c>
      <c r="Q3500" s="649">
        <v>-1.0</v>
      </c>
      <c r="R3500" s="649">
        <v>1.0</v>
      </c>
      <c r="S3500" s="649">
        <v>-1.0</v>
      </c>
      <c r="T3500" s="649">
        <v>18.631</v>
      </c>
      <c r="U3500" s="649">
        <v>18.497</v>
      </c>
      <c r="V3500" s="649">
        <v>18.328</v>
      </c>
    </row>
    <row r="3501">
      <c r="A3501" s="649">
        <v>6575.0</v>
      </c>
      <c r="B3501" s="649">
        <v>0.0</v>
      </c>
      <c r="C3501" s="649">
        <v>8.457</v>
      </c>
      <c r="D3501" s="649">
        <v>2.131</v>
      </c>
      <c r="E3501" s="649">
        <v>23.7</v>
      </c>
      <c r="F3501" s="649">
        <v>10.1</v>
      </c>
      <c r="G3501" s="649">
        <v>1.855</v>
      </c>
      <c r="H3501" s="649">
        <v>1.01</v>
      </c>
      <c r="I3501" s="649">
        <v>10.578</v>
      </c>
      <c r="J3501" s="649">
        <v>18.301</v>
      </c>
      <c r="K3501" s="649">
        <v>-0.998</v>
      </c>
      <c r="L3501" s="649">
        <v>-1.0</v>
      </c>
      <c r="M3501" s="649">
        <v>-1.0</v>
      </c>
      <c r="N3501" s="649">
        <v>-1.0</v>
      </c>
      <c r="O3501" s="649">
        <v>1.0</v>
      </c>
      <c r="P3501" s="649">
        <v>-1.0</v>
      </c>
      <c r="Q3501" s="649">
        <v>-1.0</v>
      </c>
      <c r="R3501" s="649">
        <v>1.0</v>
      </c>
      <c r="S3501" s="649">
        <v>-1.0</v>
      </c>
      <c r="T3501" s="649">
        <v>18.741</v>
      </c>
      <c r="U3501" s="649">
        <v>18.629</v>
      </c>
      <c r="V3501" s="649">
        <v>18.436</v>
      </c>
    </row>
    <row r="3502">
      <c r="A3502" s="649">
        <v>6576.0</v>
      </c>
      <c r="B3502" s="649">
        <v>0.0</v>
      </c>
      <c r="C3502" s="649">
        <v>8.457</v>
      </c>
      <c r="D3502" s="649">
        <v>2.131</v>
      </c>
      <c r="E3502" s="649">
        <v>23.7</v>
      </c>
      <c r="F3502" s="649">
        <v>10.1</v>
      </c>
      <c r="G3502" s="649">
        <v>1.211</v>
      </c>
      <c r="H3502" s="649">
        <v>1.01</v>
      </c>
      <c r="I3502" s="649">
        <v>8.839</v>
      </c>
      <c r="J3502" s="649">
        <v>10.334</v>
      </c>
      <c r="K3502" s="649">
        <v>-0.998</v>
      </c>
      <c r="L3502" s="649">
        <v>-1.0</v>
      </c>
      <c r="M3502" s="649">
        <v>-1.0</v>
      </c>
      <c r="N3502" s="649">
        <v>-1.0</v>
      </c>
      <c r="O3502" s="649">
        <v>1.0</v>
      </c>
      <c r="P3502" s="649">
        <v>-1.0</v>
      </c>
      <c r="Q3502" s="649">
        <v>-1.0</v>
      </c>
      <c r="R3502" s="649">
        <v>1.0</v>
      </c>
      <c r="S3502" s="649">
        <v>-1.0</v>
      </c>
      <c r="T3502" s="649">
        <v>10.563</v>
      </c>
      <c r="U3502" s="649">
        <v>10.503</v>
      </c>
      <c r="V3502" s="649">
        <v>10.381</v>
      </c>
    </row>
    <row r="3503">
      <c r="A3503" s="649">
        <v>6577.0</v>
      </c>
      <c r="B3503" s="649">
        <v>0.0</v>
      </c>
      <c r="C3503" s="649">
        <v>8.457</v>
      </c>
      <c r="D3503" s="649">
        <v>2.131</v>
      </c>
      <c r="E3503" s="649">
        <v>23.7</v>
      </c>
      <c r="F3503" s="649">
        <v>10.1</v>
      </c>
      <c r="G3503" s="649">
        <v>2.057</v>
      </c>
      <c r="H3503" s="649">
        <v>1.01</v>
      </c>
      <c r="I3503" s="649">
        <v>5.958</v>
      </c>
      <c r="J3503" s="649">
        <v>9.976</v>
      </c>
      <c r="K3503" s="649">
        <v>-0.998</v>
      </c>
      <c r="L3503" s="649">
        <v>-1.0</v>
      </c>
      <c r="M3503" s="649">
        <v>-1.0</v>
      </c>
      <c r="N3503" s="649">
        <v>-1.0</v>
      </c>
      <c r="O3503" s="649">
        <v>1.0</v>
      </c>
      <c r="P3503" s="649">
        <v>-1.0</v>
      </c>
      <c r="Q3503" s="649">
        <v>-1.0</v>
      </c>
      <c r="R3503" s="649">
        <v>1.0</v>
      </c>
      <c r="S3503" s="649">
        <v>-1.0</v>
      </c>
      <c r="T3503" s="649">
        <v>10.312</v>
      </c>
      <c r="U3503" s="649">
        <v>10.249</v>
      </c>
      <c r="V3503" s="649">
        <v>10.368</v>
      </c>
    </row>
    <row r="3504">
      <c r="A3504" s="649">
        <v>6578.0</v>
      </c>
      <c r="B3504" s="649">
        <v>0.0</v>
      </c>
      <c r="C3504" s="649">
        <v>8.457</v>
      </c>
      <c r="D3504" s="649">
        <v>2.131</v>
      </c>
      <c r="E3504" s="649">
        <v>23.7</v>
      </c>
      <c r="F3504" s="649">
        <v>10.1</v>
      </c>
      <c r="G3504" s="649">
        <v>1.163</v>
      </c>
      <c r="H3504" s="649">
        <v>1.01</v>
      </c>
      <c r="I3504" s="649">
        <v>10.768</v>
      </c>
      <c r="J3504" s="649">
        <v>10.584</v>
      </c>
      <c r="K3504" s="649">
        <v>-0.998</v>
      </c>
      <c r="L3504" s="649">
        <v>-1.0</v>
      </c>
      <c r="M3504" s="649">
        <v>-1.0</v>
      </c>
      <c r="N3504" s="649">
        <v>-1.0</v>
      </c>
      <c r="O3504" s="649">
        <v>3.0</v>
      </c>
      <c r="P3504" s="649">
        <v>-1.0</v>
      </c>
      <c r="Q3504" s="649">
        <v>-1.0</v>
      </c>
      <c r="R3504" s="649">
        <v>1.0</v>
      </c>
      <c r="S3504" s="649">
        <v>-1.0</v>
      </c>
      <c r="T3504" s="649">
        <v>10.881</v>
      </c>
      <c r="U3504" s="649">
        <v>10.804</v>
      </c>
      <c r="V3504" s="649">
        <v>10.768</v>
      </c>
    </row>
    <row r="3505">
      <c r="A3505" s="649">
        <v>6579.0</v>
      </c>
      <c r="B3505" s="649">
        <v>0.0</v>
      </c>
      <c r="C3505" s="649">
        <v>8.457</v>
      </c>
      <c r="D3505" s="649">
        <v>2.131</v>
      </c>
      <c r="E3505" s="649">
        <v>23.7</v>
      </c>
      <c r="F3505" s="649">
        <v>10.1</v>
      </c>
      <c r="G3505" s="649">
        <v>0.958</v>
      </c>
      <c r="H3505" s="649">
        <v>1.01</v>
      </c>
      <c r="I3505" s="649">
        <v>10.474</v>
      </c>
      <c r="J3505" s="649">
        <v>9.389</v>
      </c>
      <c r="K3505" s="649">
        <v>-0.998</v>
      </c>
      <c r="L3505" s="649">
        <v>-1.0</v>
      </c>
      <c r="M3505" s="649">
        <v>-1.0</v>
      </c>
      <c r="N3505" s="649">
        <v>5.0</v>
      </c>
      <c r="O3505" s="649">
        <v>-1.0</v>
      </c>
      <c r="P3505" s="649">
        <v>-1.0</v>
      </c>
      <c r="Q3505" s="649">
        <v>-1.0</v>
      </c>
      <c r="R3505" s="649">
        <v>1.0</v>
      </c>
      <c r="S3505" s="649">
        <v>-1.0</v>
      </c>
      <c r="T3505" s="649">
        <v>9.603</v>
      </c>
      <c r="U3505" s="649">
        <v>9.538</v>
      </c>
      <c r="V3505" s="649">
        <v>9.457</v>
      </c>
    </row>
    <row r="3506">
      <c r="A3506" s="649">
        <v>6580.0</v>
      </c>
      <c r="B3506" s="649">
        <v>0.0</v>
      </c>
      <c r="C3506" s="649">
        <v>8.457</v>
      </c>
      <c r="D3506" s="649">
        <v>2.131</v>
      </c>
      <c r="E3506" s="649">
        <v>23.7</v>
      </c>
      <c r="F3506" s="649">
        <v>10.1</v>
      </c>
      <c r="G3506" s="649">
        <v>1.839</v>
      </c>
      <c r="H3506" s="649">
        <v>26.98</v>
      </c>
      <c r="I3506" s="649">
        <v>5.948</v>
      </c>
      <c r="J3506" s="649">
        <v>10.145</v>
      </c>
      <c r="K3506" s="649">
        <v>-0.998</v>
      </c>
      <c r="L3506" s="649">
        <v>-1.0</v>
      </c>
      <c r="M3506" s="649">
        <v>-1.0</v>
      </c>
      <c r="N3506" s="649">
        <v>-1.0</v>
      </c>
      <c r="O3506" s="649">
        <v>1.0</v>
      </c>
      <c r="P3506" s="649">
        <v>-1.0</v>
      </c>
      <c r="Q3506" s="649">
        <v>-1.0</v>
      </c>
      <c r="R3506" s="649">
        <v>1.0</v>
      </c>
      <c r="S3506" s="649">
        <v>-1.0</v>
      </c>
      <c r="T3506" s="649">
        <v>10.434</v>
      </c>
      <c r="U3506" s="649">
        <v>10.363</v>
      </c>
      <c r="V3506" s="649">
        <v>10.288</v>
      </c>
    </row>
    <row r="3507">
      <c r="A3507" s="649">
        <v>6581.0</v>
      </c>
      <c r="B3507" s="649">
        <v>0.0</v>
      </c>
      <c r="C3507" s="649">
        <v>8.457</v>
      </c>
      <c r="D3507" s="649">
        <v>2.131</v>
      </c>
      <c r="E3507" s="649">
        <v>23.7</v>
      </c>
      <c r="F3507" s="649">
        <v>10.1</v>
      </c>
      <c r="G3507" s="649">
        <v>1.916</v>
      </c>
      <c r="H3507" s="649">
        <v>26.98</v>
      </c>
      <c r="I3507" s="649">
        <v>5.955</v>
      </c>
      <c r="J3507" s="649">
        <v>10.811</v>
      </c>
      <c r="K3507" s="649">
        <v>-0.998</v>
      </c>
      <c r="L3507" s="649">
        <v>-1.0</v>
      </c>
      <c r="M3507" s="649">
        <v>-1.0</v>
      </c>
      <c r="N3507" s="649">
        <v>-1.0</v>
      </c>
      <c r="O3507" s="649">
        <v>1.0</v>
      </c>
      <c r="P3507" s="649">
        <v>-1.0</v>
      </c>
      <c r="Q3507" s="649">
        <v>-1.0</v>
      </c>
      <c r="R3507" s="649">
        <v>1.0</v>
      </c>
      <c r="S3507" s="649">
        <v>-1.0</v>
      </c>
      <c r="T3507" s="649">
        <v>11.108</v>
      </c>
      <c r="U3507" s="649">
        <v>11.032</v>
      </c>
      <c r="V3507" s="649">
        <v>10.917</v>
      </c>
    </row>
    <row r="3508">
      <c r="A3508" s="649">
        <v>6582.0</v>
      </c>
      <c r="B3508" s="649">
        <v>0.0</v>
      </c>
      <c r="C3508" s="649">
        <v>8.457</v>
      </c>
      <c r="D3508" s="649">
        <v>2.131</v>
      </c>
      <c r="E3508" s="649">
        <v>23.7</v>
      </c>
      <c r="F3508" s="649">
        <v>10.1</v>
      </c>
      <c r="G3508" s="649">
        <v>1.874</v>
      </c>
      <c r="H3508" s="649">
        <v>2.01</v>
      </c>
      <c r="I3508" s="649">
        <v>5.996</v>
      </c>
      <c r="J3508" s="649">
        <v>10.816</v>
      </c>
      <c r="K3508" s="649">
        <v>-0.998</v>
      </c>
      <c r="L3508" s="649">
        <v>-1.0</v>
      </c>
      <c r="M3508" s="649">
        <v>-1.0</v>
      </c>
      <c r="N3508" s="649">
        <v>-1.0</v>
      </c>
      <c r="O3508" s="649">
        <v>1.0</v>
      </c>
      <c r="P3508" s="649">
        <v>-1.0</v>
      </c>
      <c r="Q3508" s="649">
        <v>-1.0</v>
      </c>
      <c r="R3508" s="649">
        <v>1.0</v>
      </c>
      <c r="S3508" s="649">
        <v>-1.0</v>
      </c>
      <c r="T3508" s="649">
        <v>11.12</v>
      </c>
      <c r="U3508" s="649">
        <v>11.035</v>
      </c>
      <c r="V3508" s="649">
        <v>10.893</v>
      </c>
    </row>
    <row r="3509">
      <c r="A3509" s="649">
        <v>6583.0</v>
      </c>
      <c r="B3509" s="649">
        <v>0.0</v>
      </c>
      <c r="C3509" s="649">
        <v>8.457</v>
      </c>
      <c r="D3509" s="649">
        <v>2.131</v>
      </c>
      <c r="E3509" s="649">
        <v>23.7</v>
      </c>
      <c r="F3509" s="649">
        <v>10.1</v>
      </c>
      <c r="G3509" s="649">
        <v>1.793</v>
      </c>
      <c r="H3509" s="649">
        <v>2.01</v>
      </c>
      <c r="I3509" s="649">
        <v>6.092</v>
      </c>
      <c r="J3509" s="649">
        <v>10.847</v>
      </c>
      <c r="K3509" s="649">
        <v>-0.998</v>
      </c>
      <c r="L3509" s="649">
        <v>-1.0</v>
      </c>
      <c r="M3509" s="649">
        <v>-1.0</v>
      </c>
      <c r="N3509" s="649">
        <v>-1.0</v>
      </c>
      <c r="O3509" s="649">
        <v>1.0</v>
      </c>
      <c r="P3509" s="649">
        <v>-1.0</v>
      </c>
      <c r="Q3509" s="649">
        <v>-1.0</v>
      </c>
      <c r="R3509" s="649">
        <v>1.0</v>
      </c>
      <c r="S3509" s="649">
        <v>-1.0</v>
      </c>
      <c r="T3509" s="649">
        <v>11.143</v>
      </c>
      <c r="U3509" s="649">
        <v>11.048</v>
      </c>
      <c r="V3509" s="649">
        <v>10.861</v>
      </c>
    </row>
    <row r="3510">
      <c r="A3510" s="649">
        <v>6584.0</v>
      </c>
      <c r="B3510" s="649">
        <v>0.0</v>
      </c>
      <c r="C3510" s="649">
        <v>8.457</v>
      </c>
      <c r="D3510" s="649">
        <v>2.131</v>
      </c>
      <c r="E3510" s="649">
        <v>23.7</v>
      </c>
      <c r="F3510" s="649">
        <v>10.1</v>
      </c>
      <c r="G3510" s="649">
        <v>1.917</v>
      </c>
      <c r="H3510" s="649">
        <v>2.01</v>
      </c>
      <c r="I3510" s="649">
        <v>6.017</v>
      </c>
      <c r="J3510" s="649">
        <v>10.798</v>
      </c>
      <c r="K3510" s="649">
        <v>-0.998</v>
      </c>
      <c r="L3510" s="649">
        <v>-1.0</v>
      </c>
      <c r="M3510" s="649">
        <v>-1.0</v>
      </c>
      <c r="N3510" s="649">
        <v>-1.0</v>
      </c>
      <c r="O3510" s="649">
        <v>1.0</v>
      </c>
      <c r="P3510" s="649">
        <v>-1.0</v>
      </c>
      <c r="Q3510" s="649">
        <v>-1.0</v>
      </c>
      <c r="R3510" s="649">
        <v>1.0</v>
      </c>
      <c r="S3510" s="649">
        <v>-1.0</v>
      </c>
      <c r="T3510" s="649">
        <v>11.108</v>
      </c>
      <c r="U3510" s="649">
        <v>11.012</v>
      </c>
      <c r="V3510" s="649">
        <v>10.925</v>
      </c>
    </row>
    <row r="3511">
      <c r="A3511" s="649">
        <v>6585.0</v>
      </c>
      <c r="B3511" s="649">
        <v>0.0</v>
      </c>
      <c r="C3511" s="649">
        <v>8.457</v>
      </c>
      <c r="D3511" s="649">
        <v>2.131</v>
      </c>
      <c r="E3511" s="649">
        <v>23.7</v>
      </c>
      <c r="F3511" s="649">
        <v>10.1</v>
      </c>
      <c r="G3511" s="649">
        <v>1.786</v>
      </c>
      <c r="H3511" s="649">
        <v>2.01</v>
      </c>
      <c r="I3511" s="649">
        <v>6.106</v>
      </c>
      <c r="J3511" s="649">
        <v>10.82</v>
      </c>
      <c r="K3511" s="649">
        <v>-0.998</v>
      </c>
      <c r="L3511" s="649">
        <v>-1.0</v>
      </c>
      <c r="M3511" s="649">
        <v>-1.0</v>
      </c>
      <c r="N3511" s="649">
        <v>-1.0</v>
      </c>
      <c r="O3511" s="649">
        <v>1.0</v>
      </c>
      <c r="P3511" s="649">
        <v>-1.0</v>
      </c>
      <c r="Q3511" s="649">
        <v>-1.0</v>
      </c>
      <c r="R3511" s="649">
        <v>1.0</v>
      </c>
      <c r="S3511" s="649">
        <v>-1.0</v>
      </c>
      <c r="T3511" s="649">
        <v>11.107</v>
      </c>
      <c r="U3511" s="649">
        <v>11.014</v>
      </c>
      <c r="V3511" s="649">
        <v>10.836</v>
      </c>
    </row>
    <row r="3512">
      <c r="A3512" s="649">
        <v>6586.0</v>
      </c>
      <c r="B3512" s="649">
        <v>0.0</v>
      </c>
      <c r="C3512" s="649">
        <v>8.457</v>
      </c>
      <c r="D3512" s="649">
        <v>2.131</v>
      </c>
      <c r="E3512" s="649">
        <v>23.7</v>
      </c>
      <c r="F3512" s="649">
        <v>10.1</v>
      </c>
      <c r="G3512" s="649">
        <v>1.822</v>
      </c>
      <c r="H3512" s="649">
        <v>2.01</v>
      </c>
      <c r="I3512" s="649">
        <v>6.062</v>
      </c>
      <c r="J3512" s="649">
        <v>10.79</v>
      </c>
      <c r="K3512" s="649">
        <v>-0.998</v>
      </c>
      <c r="L3512" s="649">
        <v>-1.0</v>
      </c>
      <c r="M3512" s="649">
        <v>-1.0</v>
      </c>
      <c r="N3512" s="649">
        <v>-1.0</v>
      </c>
      <c r="O3512" s="649">
        <v>1.0</v>
      </c>
      <c r="P3512" s="649">
        <v>-1.0</v>
      </c>
      <c r="Q3512" s="649">
        <v>-1.0</v>
      </c>
      <c r="R3512" s="649">
        <v>1.0</v>
      </c>
      <c r="S3512" s="649">
        <v>-1.0</v>
      </c>
      <c r="T3512" s="649">
        <v>11.07</v>
      </c>
      <c r="U3512" s="649">
        <v>10.997</v>
      </c>
      <c r="V3512" s="649">
        <v>10.833</v>
      </c>
    </row>
    <row r="3513">
      <c r="A3513" s="649">
        <v>6587.0</v>
      </c>
      <c r="B3513" s="649">
        <v>0.0</v>
      </c>
      <c r="C3513" s="649">
        <v>8.457</v>
      </c>
      <c r="D3513" s="649">
        <v>2.131</v>
      </c>
      <c r="E3513" s="649">
        <v>23.7</v>
      </c>
      <c r="F3513" s="649">
        <v>10.1</v>
      </c>
      <c r="G3513" s="649">
        <v>1.789</v>
      </c>
      <c r="H3513" s="649">
        <v>2.01</v>
      </c>
      <c r="I3513" s="649">
        <v>6.044</v>
      </c>
      <c r="J3513" s="649">
        <v>10.098</v>
      </c>
      <c r="K3513" s="649">
        <v>-0.998</v>
      </c>
      <c r="L3513" s="649">
        <v>-1.0</v>
      </c>
      <c r="M3513" s="649">
        <v>-1.0</v>
      </c>
      <c r="N3513" s="649">
        <v>-1.0</v>
      </c>
      <c r="O3513" s="649">
        <v>1.0</v>
      </c>
      <c r="P3513" s="649">
        <v>-1.0</v>
      </c>
      <c r="Q3513" s="649">
        <v>-1.0</v>
      </c>
      <c r="R3513" s="649">
        <v>1.0</v>
      </c>
      <c r="S3513" s="649">
        <v>-1.0</v>
      </c>
      <c r="T3513" s="649">
        <v>10.363</v>
      </c>
      <c r="U3513" s="649">
        <v>10.3</v>
      </c>
      <c r="V3513" s="649">
        <v>10.219</v>
      </c>
    </row>
    <row r="3514">
      <c r="A3514" s="649">
        <v>6588.0</v>
      </c>
      <c r="B3514" s="649">
        <v>0.0</v>
      </c>
      <c r="C3514" s="649">
        <v>8.457</v>
      </c>
      <c r="D3514" s="649">
        <v>2.131</v>
      </c>
      <c r="E3514" s="649">
        <v>23.7</v>
      </c>
      <c r="F3514" s="649">
        <v>10.1</v>
      </c>
      <c r="G3514" s="649">
        <v>1.839</v>
      </c>
      <c r="H3514" s="649">
        <v>2.01</v>
      </c>
      <c r="I3514" s="649">
        <v>6.023</v>
      </c>
      <c r="J3514" s="649">
        <v>10.483</v>
      </c>
      <c r="K3514" s="649">
        <v>-0.998</v>
      </c>
      <c r="L3514" s="649">
        <v>-1.0</v>
      </c>
      <c r="M3514" s="649">
        <v>-1.0</v>
      </c>
      <c r="N3514" s="649">
        <v>-1.0</v>
      </c>
      <c r="O3514" s="649">
        <v>1.0</v>
      </c>
      <c r="P3514" s="649">
        <v>-1.0</v>
      </c>
      <c r="Q3514" s="649">
        <v>-1.0</v>
      </c>
      <c r="R3514" s="649">
        <v>1.0</v>
      </c>
      <c r="S3514" s="649">
        <v>-1.0</v>
      </c>
      <c r="T3514" s="649">
        <v>10.757</v>
      </c>
      <c r="U3514" s="649">
        <v>10.693</v>
      </c>
      <c r="V3514" s="649">
        <v>10.589</v>
      </c>
    </row>
    <row r="3515">
      <c r="A3515" s="649">
        <v>6589.0</v>
      </c>
      <c r="B3515" s="649">
        <v>0.0</v>
      </c>
      <c r="C3515" s="649">
        <v>8.457</v>
      </c>
      <c r="D3515" s="649">
        <v>2.131</v>
      </c>
      <c r="E3515" s="649">
        <v>23.7</v>
      </c>
      <c r="F3515" s="649">
        <v>10.1</v>
      </c>
      <c r="G3515" s="649">
        <v>1.835</v>
      </c>
      <c r="H3515" s="649">
        <v>2.01</v>
      </c>
      <c r="I3515" s="649">
        <v>6.006</v>
      </c>
      <c r="J3515" s="649">
        <v>10.594</v>
      </c>
      <c r="K3515" s="649">
        <v>-0.998</v>
      </c>
      <c r="L3515" s="649">
        <v>-1.0</v>
      </c>
      <c r="M3515" s="649">
        <v>-1.0</v>
      </c>
      <c r="N3515" s="649">
        <v>-1.0</v>
      </c>
      <c r="O3515" s="649">
        <v>1.0</v>
      </c>
      <c r="P3515" s="649">
        <v>-1.0</v>
      </c>
      <c r="Q3515" s="649">
        <v>-1.0</v>
      </c>
      <c r="R3515" s="649">
        <v>1.0</v>
      </c>
      <c r="S3515" s="649">
        <v>-1.0</v>
      </c>
      <c r="T3515" s="649">
        <v>10.884</v>
      </c>
      <c r="U3515" s="649">
        <v>10.797</v>
      </c>
      <c r="V3515" s="649">
        <v>10.669</v>
      </c>
    </row>
    <row r="3516">
      <c r="A3516" s="649">
        <v>6590.0</v>
      </c>
      <c r="B3516" s="649">
        <v>0.0</v>
      </c>
      <c r="C3516" s="649">
        <v>8.457</v>
      </c>
      <c r="D3516" s="649">
        <v>2.131</v>
      </c>
      <c r="E3516" s="649">
        <v>23.7</v>
      </c>
      <c r="F3516" s="649">
        <v>10.1</v>
      </c>
      <c r="G3516" s="649">
        <v>1.757</v>
      </c>
      <c r="H3516" s="649">
        <v>2.01</v>
      </c>
      <c r="I3516" s="649">
        <v>5.86</v>
      </c>
      <c r="J3516" s="649">
        <v>8.284</v>
      </c>
      <c r="K3516" s="649">
        <v>-0.998</v>
      </c>
      <c r="L3516" s="649">
        <v>-1.0</v>
      </c>
      <c r="M3516" s="649">
        <v>-1.0</v>
      </c>
      <c r="N3516" s="649">
        <v>-1.0</v>
      </c>
      <c r="O3516" s="649">
        <v>1.0</v>
      </c>
      <c r="P3516" s="649">
        <v>-1.0</v>
      </c>
      <c r="Q3516" s="649">
        <v>-1.0</v>
      </c>
      <c r="R3516" s="649">
        <v>1.0</v>
      </c>
      <c r="S3516" s="649">
        <v>-1.0</v>
      </c>
      <c r="T3516" s="649">
        <v>8.585</v>
      </c>
      <c r="U3516" s="649">
        <v>8.522</v>
      </c>
      <c r="V3516" s="649">
        <v>8.636</v>
      </c>
    </row>
    <row r="3517">
      <c r="A3517" s="649">
        <v>6592.0</v>
      </c>
      <c r="B3517" s="649">
        <v>0.0</v>
      </c>
      <c r="C3517" s="649">
        <v>8.456</v>
      </c>
      <c r="D3517" s="649">
        <v>2.131</v>
      </c>
      <c r="E3517" s="649">
        <v>23.7</v>
      </c>
      <c r="F3517" s="649">
        <v>10.1</v>
      </c>
      <c r="G3517" s="649">
        <v>1.823</v>
      </c>
      <c r="H3517" s="649">
        <v>2.01</v>
      </c>
      <c r="I3517" s="649">
        <v>5.949</v>
      </c>
      <c r="J3517" s="649">
        <v>10.253</v>
      </c>
      <c r="K3517" s="649">
        <v>-0.998</v>
      </c>
      <c r="L3517" s="649">
        <v>-1.0</v>
      </c>
      <c r="M3517" s="649">
        <v>-1.0</v>
      </c>
      <c r="N3517" s="649">
        <v>-1.0</v>
      </c>
      <c r="O3517" s="649">
        <v>1.0</v>
      </c>
      <c r="P3517" s="649">
        <v>-1.0</v>
      </c>
      <c r="Q3517" s="649">
        <v>-1.0</v>
      </c>
      <c r="R3517" s="649">
        <v>1.0</v>
      </c>
      <c r="S3517" s="649">
        <v>-1.0</v>
      </c>
      <c r="T3517" s="649">
        <v>10.539</v>
      </c>
      <c r="U3517" s="649">
        <v>10.464</v>
      </c>
      <c r="V3517" s="649">
        <v>10.359</v>
      </c>
    </row>
    <row r="3518">
      <c r="A3518" s="649">
        <v>6593.0</v>
      </c>
      <c r="B3518" s="649">
        <v>0.0</v>
      </c>
      <c r="C3518" s="649">
        <v>8.456</v>
      </c>
      <c r="D3518" s="649">
        <v>2.131</v>
      </c>
      <c r="E3518" s="649">
        <v>23.7</v>
      </c>
      <c r="F3518" s="649">
        <v>10.1</v>
      </c>
      <c r="G3518" s="649">
        <v>1.804</v>
      </c>
      <c r="H3518" s="649">
        <v>2.01</v>
      </c>
      <c r="I3518" s="649">
        <v>4.115</v>
      </c>
      <c r="J3518" s="649">
        <v>7.2</v>
      </c>
      <c r="K3518" s="649">
        <v>-0.998</v>
      </c>
      <c r="L3518" s="649">
        <v>-1.0</v>
      </c>
      <c r="M3518" s="649">
        <v>-1.0</v>
      </c>
      <c r="N3518" s="649">
        <v>-1.0</v>
      </c>
      <c r="O3518" s="649">
        <v>1.0</v>
      </c>
      <c r="P3518" s="649">
        <v>-1.0</v>
      </c>
      <c r="Q3518" s="649">
        <v>-1.0</v>
      </c>
      <c r="R3518" s="649">
        <v>1.0</v>
      </c>
      <c r="S3518" s="649">
        <v>-1.0</v>
      </c>
      <c r="T3518" s="649">
        <v>7.392</v>
      </c>
      <c r="U3518" s="649">
        <v>7.332</v>
      </c>
      <c r="V3518" s="649">
        <v>7.259</v>
      </c>
    </row>
    <row r="3519">
      <c r="A3519" s="649">
        <v>6597.0</v>
      </c>
      <c r="B3519" s="649">
        <v>0.0</v>
      </c>
      <c r="C3519" s="649">
        <v>8.456</v>
      </c>
      <c r="D3519" s="649">
        <v>2.131</v>
      </c>
      <c r="E3519" s="649">
        <v>23.7</v>
      </c>
      <c r="F3519" s="649">
        <v>10.1</v>
      </c>
      <c r="G3519" s="649">
        <v>0.924</v>
      </c>
      <c r="H3519" s="649">
        <v>2.01</v>
      </c>
      <c r="I3519" s="649">
        <v>5.975</v>
      </c>
      <c r="J3519" s="649">
        <v>5.289</v>
      </c>
      <c r="K3519" s="649">
        <v>-0.998</v>
      </c>
      <c r="L3519" s="649">
        <v>-1.0</v>
      </c>
      <c r="M3519" s="649">
        <v>-1.0</v>
      </c>
      <c r="N3519" s="649">
        <v>-1.0</v>
      </c>
      <c r="O3519" s="649">
        <v>3.0</v>
      </c>
      <c r="P3519" s="649">
        <v>-1.0</v>
      </c>
      <c r="Q3519" s="649">
        <v>-1.0</v>
      </c>
      <c r="R3519" s="649">
        <v>1.0</v>
      </c>
      <c r="S3519" s="649">
        <v>-1.0</v>
      </c>
      <c r="T3519" s="649">
        <v>5.444</v>
      </c>
      <c r="U3519" s="649">
        <v>5.399</v>
      </c>
      <c r="V3519" s="649">
        <v>5.328</v>
      </c>
    </row>
    <row r="3520">
      <c r="A3520" s="649">
        <v>6599.0</v>
      </c>
      <c r="B3520" s="649">
        <v>0.0</v>
      </c>
      <c r="C3520" s="649">
        <v>8.456</v>
      </c>
      <c r="D3520" s="649">
        <v>2.131</v>
      </c>
      <c r="E3520" s="649">
        <v>23.7</v>
      </c>
      <c r="F3520" s="649">
        <v>10.1</v>
      </c>
      <c r="G3520" s="649">
        <v>0.856</v>
      </c>
      <c r="H3520" s="649">
        <v>2.01</v>
      </c>
      <c r="I3520" s="649">
        <v>5.878</v>
      </c>
      <c r="J3520" s="649">
        <v>4.446</v>
      </c>
      <c r="K3520" s="649">
        <v>-0.998</v>
      </c>
      <c r="L3520" s="649">
        <v>-1.0</v>
      </c>
      <c r="M3520" s="649">
        <v>-1.0</v>
      </c>
      <c r="N3520" s="649">
        <v>5.0</v>
      </c>
      <c r="O3520" s="649">
        <v>-1.0</v>
      </c>
      <c r="P3520" s="649">
        <v>-1.0</v>
      </c>
      <c r="Q3520" s="649">
        <v>-1.0</v>
      </c>
      <c r="R3520" s="649">
        <v>1.0</v>
      </c>
      <c r="S3520" s="649">
        <v>-1.0</v>
      </c>
      <c r="T3520" s="649">
        <v>4.588</v>
      </c>
      <c r="U3520" s="649">
        <v>4.556</v>
      </c>
      <c r="V3520" s="649">
        <v>4.553</v>
      </c>
    </row>
    <row r="3521">
      <c r="A3521" s="649">
        <v>6600.0</v>
      </c>
      <c r="B3521" s="649">
        <v>0.0</v>
      </c>
      <c r="C3521" s="649">
        <v>8.457</v>
      </c>
      <c r="D3521" s="649">
        <v>2.131</v>
      </c>
      <c r="E3521" s="649">
        <v>23.7</v>
      </c>
      <c r="F3521" s="649">
        <v>10.1</v>
      </c>
      <c r="G3521" s="649">
        <v>0.924</v>
      </c>
      <c r="H3521" s="649">
        <v>2.01</v>
      </c>
      <c r="I3521" s="649">
        <v>5.941</v>
      </c>
      <c r="J3521" s="649">
        <v>5.262</v>
      </c>
      <c r="K3521" s="649">
        <v>-0.998</v>
      </c>
      <c r="L3521" s="649">
        <v>-1.0</v>
      </c>
      <c r="M3521" s="649">
        <v>-1.0</v>
      </c>
      <c r="N3521" s="649">
        <v>-1.0</v>
      </c>
      <c r="O3521" s="649">
        <v>3.0</v>
      </c>
      <c r="P3521" s="649">
        <v>-1.0</v>
      </c>
      <c r="Q3521" s="649">
        <v>-1.0</v>
      </c>
      <c r="R3521" s="649">
        <v>1.0</v>
      </c>
      <c r="S3521" s="649">
        <v>-1.0</v>
      </c>
      <c r="T3521" s="649">
        <v>5.413</v>
      </c>
      <c r="U3521" s="649">
        <v>5.368</v>
      </c>
      <c r="V3521" s="649">
        <v>5.302</v>
      </c>
    </row>
    <row r="3522">
      <c r="A3522" s="649">
        <v>6601.0</v>
      </c>
      <c r="B3522" s="649">
        <v>0.0</v>
      </c>
      <c r="C3522" s="649">
        <v>8.456</v>
      </c>
      <c r="D3522" s="649">
        <v>2.131</v>
      </c>
      <c r="E3522" s="649">
        <v>23.7</v>
      </c>
      <c r="F3522" s="649">
        <v>10.1</v>
      </c>
      <c r="G3522" s="649">
        <v>1.867</v>
      </c>
      <c r="H3522" s="649">
        <v>1.01</v>
      </c>
      <c r="I3522" s="649">
        <v>10.682</v>
      </c>
      <c r="J3522" s="649">
        <v>18.571</v>
      </c>
      <c r="K3522" s="649">
        <v>-0.998</v>
      </c>
      <c r="L3522" s="649">
        <v>-1.0</v>
      </c>
      <c r="M3522" s="649">
        <v>-1.0</v>
      </c>
      <c r="N3522" s="649">
        <v>-1.0</v>
      </c>
      <c r="O3522" s="649">
        <v>1.0</v>
      </c>
      <c r="P3522" s="649">
        <v>-1.0</v>
      </c>
      <c r="Q3522" s="649">
        <v>-1.0</v>
      </c>
      <c r="R3522" s="649">
        <v>1.0</v>
      </c>
      <c r="S3522" s="649">
        <v>-1.0</v>
      </c>
      <c r="T3522" s="649">
        <v>19.041</v>
      </c>
      <c r="U3522" s="649">
        <v>18.911</v>
      </c>
      <c r="V3522" s="649">
        <v>18.707</v>
      </c>
    </row>
    <row r="3523">
      <c r="A3523" s="649">
        <v>6602.0</v>
      </c>
      <c r="B3523" s="649">
        <v>0.0</v>
      </c>
      <c r="C3523" s="649">
        <v>8.456</v>
      </c>
      <c r="D3523" s="649">
        <v>2.131</v>
      </c>
      <c r="E3523" s="649">
        <v>23.7</v>
      </c>
      <c r="F3523" s="649">
        <v>10.1</v>
      </c>
      <c r="G3523" s="649">
        <v>1.354</v>
      </c>
      <c r="H3523" s="649">
        <v>1.01</v>
      </c>
      <c r="I3523" s="649">
        <v>10.64</v>
      </c>
      <c r="J3523" s="649">
        <v>12.432</v>
      </c>
      <c r="K3523" s="649">
        <v>-0.998</v>
      </c>
      <c r="L3523" s="649">
        <v>-1.0</v>
      </c>
      <c r="M3523" s="649">
        <v>-1.0</v>
      </c>
      <c r="N3523" s="649">
        <v>-1.0</v>
      </c>
      <c r="O3523" s="649">
        <v>1.0</v>
      </c>
      <c r="P3523" s="649">
        <v>-1.0</v>
      </c>
      <c r="Q3523" s="649">
        <v>-1.0</v>
      </c>
      <c r="R3523" s="649">
        <v>1.0</v>
      </c>
      <c r="S3523" s="649">
        <v>-1.0</v>
      </c>
      <c r="T3523" s="649">
        <v>12.759</v>
      </c>
      <c r="U3523" s="649">
        <v>12.68</v>
      </c>
      <c r="V3523" s="649">
        <v>12.622</v>
      </c>
    </row>
    <row r="3524">
      <c r="A3524" s="649">
        <v>6604.0</v>
      </c>
      <c r="B3524" s="649">
        <v>0.0</v>
      </c>
      <c r="C3524" s="649">
        <v>8.456</v>
      </c>
      <c r="D3524" s="649">
        <v>2.131</v>
      </c>
      <c r="E3524" s="649">
        <v>23.7</v>
      </c>
      <c r="F3524" s="649">
        <v>10.1</v>
      </c>
      <c r="G3524" s="649">
        <v>1.804</v>
      </c>
      <c r="H3524" s="649">
        <v>1.01</v>
      </c>
      <c r="I3524" s="649">
        <v>10.583</v>
      </c>
      <c r="J3524" s="649">
        <v>18.074</v>
      </c>
      <c r="K3524" s="649">
        <v>-0.998</v>
      </c>
      <c r="L3524" s="649">
        <v>-1.0</v>
      </c>
      <c r="M3524" s="649">
        <v>-1.0</v>
      </c>
      <c r="N3524" s="649">
        <v>-1.0</v>
      </c>
      <c r="O3524" s="649">
        <v>1.0</v>
      </c>
      <c r="P3524" s="649">
        <v>-1.0</v>
      </c>
      <c r="Q3524" s="649">
        <v>-1.0</v>
      </c>
      <c r="R3524" s="649">
        <v>1.0</v>
      </c>
      <c r="S3524" s="649">
        <v>-1.0</v>
      </c>
      <c r="T3524" s="649">
        <v>18.526</v>
      </c>
      <c r="U3524" s="649">
        <v>18.397</v>
      </c>
      <c r="V3524" s="649">
        <v>18.172</v>
      </c>
    </row>
    <row r="3525">
      <c r="A3525" s="649">
        <v>6605.0</v>
      </c>
      <c r="B3525" s="649">
        <v>0.0</v>
      </c>
      <c r="C3525" s="649">
        <v>8.457</v>
      </c>
      <c r="D3525" s="649">
        <v>2.131</v>
      </c>
      <c r="E3525" s="649">
        <v>23.7</v>
      </c>
      <c r="F3525" s="649">
        <v>10.1</v>
      </c>
      <c r="G3525" s="649">
        <v>1.936</v>
      </c>
      <c r="H3525" s="649">
        <v>1.01</v>
      </c>
      <c r="I3525" s="649">
        <v>10.855</v>
      </c>
      <c r="J3525" s="649">
        <v>20.473</v>
      </c>
      <c r="K3525" s="649">
        <v>-0.998</v>
      </c>
      <c r="L3525" s="649">
        <v>-1.0</v>
      </c>
      <c r="M3525" s="649">
        <v>-1.0</v>
      </c>
      <c r="N3525" s="649">
        <v>-1.0</v>
      </c>
      <c r="O3525" s="649">
        <v>1.0</v>
      </c>
      <c r="P3525" s="649">
        <v>-1.0</v>
      </c>
      <c r="Q3525" s="649">
        <v>-1.0</v>
      </c>
      <c r="R3525" s="649">
        <v>1.0</v>
      </c>
      <c r="S3525" s="649">
        <v>-1.0</v>
      </c>
      <c r="T3525" s="649">
        <v>20.961</v>
      </c>
      <c r="U3525" s="649">
        <v>20.829</v>
      </c>
      <c r="V3525" s="649">
        <v>20.527</v>
      </c>
    </row>
    <row r="3526">
      <c r="A3526" s="649">
        <v>6606.0</v>
      </c>
      <c r="B3526" s="649">
        <v>0.0</v>
      </c>
      <c r="C3526" s="649">
        <v>8.456</v>
      </c>
      <c r="D3526" s="649">
        <v>2.131</v>
      </c>
      <c r="E3526" s="649">
        <v>23.7</v>
      </c>
      <c r="F3526" s="649">
        <v>10.1</v>
      </c>
      <c r="G3526" s="649">
        <v>1.8</v>
      </c>
      <c r="H3526" s="649">
        <v>1.01</v>
      </c>
      <c r="I3526" s="649">
        <v>10.853</v>
      </c>
      <c r="J3526" s="649">
        <v>18.887</v>
      </c>
      <c r="K3526" s="649">
        <v>-0.998</v>
      </c>
      <c r="L3526" s="649">
        <v>-1.0</v>
      </c>
      <c r="M3526" s="649">
        <v>-1.0</v>
      </c>
      <c r="N3526" s="649">
        <v>-1.0</v>
      </c>
      <c r="O3526" s="649">
        <v>1.0</v>
      </c>
      <c r="P3526" s="649">
        <v>-1.0</v>
      </c>
      <c r="Q3526" s="649">
        <v>-1.0</v>
      </c>
      <c r="R3526" s="649">
        <v>1.0</v>
      </c>
      <c r="S3526" s="649">
        <v>-1.0</v>
      </c>
      <c r="T3526" s="649">
        <v>19.316</v>
      </c>
      <c r="U3526" s="649">
        <v>19.189</v>
      </c>
      <c r="V3526" s="649">
        <v>18.951</v>
      </c>
    </row>
    <row r="3527">
      <c r="A3527" s="649">
        <v>6607.0</v>
      </c>
      <c r="B3527" s="649">
        <v>0.0</v>
      </c>
      <c r="C3527" s="649">
        <v>8.456</v>
      </c>
      <c r="D3527" s="649">
        <v>2.131</v>
      </c>
      <c r="E3527" s="649">
        <v>23.7</v>
      </c>
      <c r="F3527" s="649">
        <v>10.1</v>
      </c>
      <c r="G3527" s="649">
        <v>1.81</v>
      </c>
      <c r="H3527" s="649">
        <v>1.01</v>
      </c>
      <c r="I3527" s="649">
        <v>10.534</v>
      </c>
      <c r="J3527" s="649">
        <v>16.931</v>
      </c>
      <c r="K3527" s="649">
        <v>-0.998</v>
      </c>
      <c r="L3527" s="649">
        <v>-1.0</v>
      </c>
      <c r="M3527" s="649">
        <v>-1.0</v>
      </c>
      <c r="N3527" s="649">
        <v>-1.0</v>
      </c>
      <c r="O3527" s="649">
        <v>1.0</v>
      </c>
      <c r="P3527" s="649">
        <v>-1.0</v>
      </c>
      <c r="Q3527" s="649">
        <v>-1.0</v>
      </c>
      <c r="R3527" s="649">
        <v>1.0</v>
      </c>
      <c r="S3527" s="649">
        <v>-1.0</v>
      </c>
      <c r="T3527" s="649">
        <v>17.371</v>
      </c>
      <c r="U3527" s="649">
        <v>17.242</v>
      </c>
      <c r="V3527" s="649">
        <v>17.142</v>
      </c>
    </row>
    <row r="3528">
      <c r="A3528" s="649">
        <v>6608.0</v>
      </c>
      <c r="B3528" s="649">
        <v>0.0</v>
      </c>
      <c r="C3528" s="649">
        <v>8.456</v>
      </c>
      <c r="D3528" s="649">
        <v>2.131</v>
      </c>
      <c r="E3528" s="649">
        <v>23.7</v>
      </c>
      <c r="F3528" s="649">
        <v>10.1</v>
      </c>
      <c r="G3528" s="649">
        <v>0.475</v>
      </c>
      <c r="H3528" s="649">
        <v>1.01</v>
      </c>
      <c r="I3528" s="649">
        <v>5.893</v>
      </c>
      <c r="J3528" s="649">
        <v>2.479</v>
      </c>
      <c r="K3528" s="649">
        <v>-0.998</v>
      </c>
      <c r="L3528" s="649">
        <v>-1.0</v>
      </c>
      <c r="M3528" s="649">
        <v>-1.0</v>
      </c>
      <c r="N3528" s="649">
        <v>-1.0</v>
      </c>
      <c r="O3528" s="649">
        <v>1.0</v>
      </c>
      <c r="P3528" s="649">
        <v>-1.0</v>
      </c>
      <c r="Q3528" s="649">
        <v>-1.0</v>
      </c>
      <c r="R3528" s="649">
        <v>1.0</v>
      </c>
      <c r="S3528" s="649">
        <v>-1.0</v>
      </c>
      <c r="T3528" s="649">
        <v>2.561</v>
      </c>
      <c r="U3528" s="649">
        <v>2.539</v>
      </c>
      <c r="V3528" s="649">
        <v>2.536</v>
      </c>
    </row>
    <row r="3529">
      <c r="A3529" s="649">
        <v>6609.0</v>
      </c>
      <c r="B3529" s="649">
        <v>0.0</v>
      </c>
      <c r="C3529" s="649">
        <v>8.457</v>
      </c>
      <c r="D3529" s="649">
        <v>2.131</v>
      </c>
      <c r="E3529" s="649">
        <v>23.7</v>
      </c>
      <c r="F3529" s="649">
        <v>10.1</v>
      </c>
      <c r="G3529" s="649">
        <v>1.498</v>
      </c>
      <c r="H3529" s="649">
        <v>1.01</v>
      </c>
      <c r="I3529" s="649">
        <v>10.615</v>
      </c>
      <c r="J3529" s="649">
        <v>14.691</v>
      </c>
      <c r="K3529" s="649">
        <v>-0.998</v>
      </c>
      <c r="L3529" s="649">
        <v>-1.0</v>
      </c>
      <c r="M3529" s="649">
        <v>-1.0</v>
      </c>
      <c r="N3529" s="649">
        <v>-1.0</v>
      </c>
      <c r="O3529" s="649">
        <v>1.0</v>
      </c>
      <c r="P3529" s="649">
        <v>-1.0</v>
      </c>
      <c r="Q3529" s="649">
        <v>-1.0</v>
      </c>
      <c r="R3529" s="649">
        <v>1.0</v>
      </c>
      <c r="S3529" s="649">
        <v>-1.0</v>
      </c>
      <c r="T3529" s="649">
        <v>15.05</v>
      </c>
      <c r="U3529" s="649">
        <v>14.948</v>
      </c>
      <c r="V3529" s="649">
        <v>14.812</v>
      </c>
    </row>
    <row r="3530">
      <c r="A3530" s="649">
        <v>6610.0</v>
      </c>
      <c r="B3530" s="649">
        <v>0.0</v>
      </c>
      <c r="C3530" s="649">
        <v>8.457</v>
      </c>
      <c r="D3530" s="649">
        <v>2.131</v>
      </c>
      <c r="E3530" s="649">
        <v>23.7</v>
      </c>
      <c r="F3530" s="649">
        <v>10.1</v>
      </c>
      <c r="G3530" s="649">
        <v>1.804</v>
      </c>
      <c r="H3530" s="649">
        <v>1.01</v>
      </c>
      <c r="I3530" s="649">
        <v>5.996</v>
      </c>
      <c r="J3530" s="649">
        <v>10.202</v>
      </c>
      <c r="K3530" s="649">
        <v>-0.998</v>
      </c>
      <c r="L3530" s="649">
        <v>-1.0</v>
      </c>
      <c r="M3530" s="649">
        <v>-1.0</v>
      </c>
      <c r="N3530" s="649">
        <v>-1.0</v>
      </c>
      <c r="O3530" s="649">
        <v>1.0</v>
      </c>
      <c r="P3530" s="649">
        <v>-1.0</v>
      </c>
      <c r="Q3530" s="649">
        <v>-1.0</v>
      </c>
      <c r="R3530" s="649">
        <v>1.0</v>
      </c>
      <c r="S3530" s="649">
        <v>-1.0</v>
      </c>
      <c r="T3530" s="649">
        <v>10.474</v>
      </c>
      <c r="U3530" s="649">
        <v>10.4</v>
      </c>
      <c r="V3530" s="649">
        <v>10.307</v>
      </c>
    </row>
    <row r="3531">
      <c r="A3531" s="649">
        <v>6611.0</v>
      </c>
      <c r="B3531" s="649">
        <v>0.0</v>
      </c>
      <c r="C3531" s="649">
        <v>8.456</v>
      </c>
      <c r="D3531" s="649">
        <v>2.131</v>
      </c>
      <c r="E3531" s="649">
        <v>23.7</v>
      </c>
      <c r="F3531" s="649">
        <v>10.1</v>
      </c>
      <c r="G3531" s="649">
        <v>1.194</v>
      </c>
      <c r="H3531" s="649">
        <v>1.01</v>
      </c>
      <c r="I3531" s="649">
        <v>8.86</v>
      </c>
      <c r="J3531" s="649">
        <v>10.045</v>
      </c>
      <c r="K3531" s="649">
        <v>-0.998</v>
      </c>
      <c r="L3531" s="649">
        <v>-1.0</v>
      </c>
      <c r="M3531" s="649">
        <v>-1.0</v>
      </c>
      <c r="N3531" s="649">
        <v>-1.0</v>
      </c>
      <c r="O3531" s="649">
        <v>1.0</v>
      </c>
      <c r="P3531" s="649">
        <v>-1.0</v>
      </c>
      <c r="Q3531" s="649">
        <v>-1.0</v>
      </c>
      <c r="R3531" s="649">
        <v>1.0</v>
      </c>
      <c r="S3531" s="649">
        <v>-1.0</v>
      </c>
      <c r="T3531" s="649">
        <v>10.277</v>
      </c>
      <c r="U3531" s="649">
        <v>10.216</v>
      </c>
      <c r="V3531" s="649">
        <v>10.108</v>
      </c>
    </row>
    <row r="3532">
      <c r="A3532" s="649">
        <v>6612.0</v>
      </c>
      <c r="B3532" s="649">
        <v>0.0</v>
      </c>
      <c r="C3532" s="649">
        <v>8.456</v>
      </c>
      <c r="D3532" s="649">
        <v>2.131</v>
      </c>
      <c r="E3532" s="649">
        <v>23.7</v>
      </c>
      <c r="F3532" s="649">
        <v>10.1</v>
      </c>
      <c r="G3532" s="649">
        <v>0.861</v>
      </c>
      <c r="H3532" s="649">
        <v>1.01</v>
      </c>
      <c r="I3532" s="649">
        <v>10.742</v>
      </c>
      <c r="J3532" s="649">
        <v>8.872</v>
      </c>
      <c r="K3532" s="649">
        <v>-0.998</v>
      </c>
      <c r="L3532" s="649">
        <v>-1.0</v>
      </c>
      <c r="M3532" s="649">
        <v>-1.0</v>
      </c>
      <c r="N3532" s="649">
        <v>-1.0</v>
      </c>
      <c r="O3532" s="649">
        <v>3.0</v>
      </c>
      <c r="P3532" s="649">
        <v>-1.0</v>
      </c>
      <c r="Q3532" s="649">
        <v>-1.0</v>
      </c>
      <c r="R3532" s="649">
        <v>1.0</v>
      </c>
      <c r="S3532" s="649">
        <v>-1.0</v>
      </c>
      <c r="T3532" s="649">
        <v>9.073</v>
      </c>
      <c r="U3532" s="649">
        <v>9.022</v>
      </c>
      <c r="V3532" s="649">
        <v>8.909</v>
      </c>
    </row>
    <row r="3533">
      <c r="A3533" s="649">
        <v>6613.0</v>
      </c>
      <c r="B3533" s="649">
        <v>0.0</v>
      </c>
      <c r="C3533" s="649">
        <v>8.457</v>
      </c>
      <c r="D3533" s="649">
        <v>2.131</v>
      </c>
      <c r="E3533" s="649">
        <v>23.7</v>
      </c>
      <c r="F3533" s="649">
        <v>10.1</v>
      </c>
      <c r="G3533" s="649">
        <v>1.794</v>
      </c>
      <c r="H3533" s="649">
        <v>26.98</v>
      </c>
      <c r="I3533" s="649">
        <v>5.802</v>
      </c>
      <c r="J3533" s="649">
        <v>6.786</v>
      </c>
      <c r="K3533" s="649">
        <v>-0.998</v>
      </c>
      <c r="L3533" s="649">
        <v>-1.0</v>
      </c>
      <c r="M3533" s="649">
        <v>-1.0</v>
      </c>
      <c r="N3533" s="649">
        <v>-1.0</v>
      </c>
      <c r="O3533" s="649">
        <v>1.0</v>
      </c>
      <c r="P3533" s="649">
        <v>-1.0</v>
      </c>
      <c r="Q3533" s="649">
        <v>-1.0</v>
      </c>
      <c r="R3533" s="649">
        <v>1.0</v>
      </c>
      <c r="S3533" s="649">
        <v>-1.0</v>
      </c>
      <c r="T3533" s="649">
        <v>7.109</v>
      </c>
      <c r="U3533" s="649">
        <v>7.054</v>
      </c>
      <c r="V3533" s="649">
        <v>7.413</v>
      </c>
    </row>
    <row r="3534">
      <c r="A3534" s="649">
        <v>6614.0</v>
      </c>
      <c r="B3534" s="649">
        <v>0.0</v>
      </c>
      <c r="C3534" s="649">
        <v>8.457</v>
      </c>
      <c r="D3534" s="649">
        <v>2.131</v>
      </c>
      <c r="E3534" s="649">
        <v>23.7</v>
      </c>
      <c r="F3534" s="649">
        <v>10.1</v>
      </c>
      <c r="G3534" s="649">
        <v>1.442</v>
      </c>
      <c r="H3534" s="649">
        <v>26.98</v>
      </c>
      <c r="I3534" s="649">
        <v>5.567</v>
      </c>
      <c r="J3534" s="649">
        <v>2.822</v>
      </c>
      <c r="K3534" s="649">
        <v>-0.998</v>
      </c>
      <c r="L3534" s="649">
        <v>-1.0</v>
      </c>
      <c r="M3534" s="649">
        <v>-1.0</v>
      </c>
      <c r="N3534" s="649">
        <v>-1.0</v>
      </c>
      <c r="O3534" s="649">
        <v>1.0</v>
      </c>
      <c r="P3534" s="649">
        <v>-1.0</v>
      </c>
      <c r="Q3534" s="649">
        <v>-1.0</v>
      </c>
      <c r="R3534" s="649">
        <v>1.0</v>
      </c>
      <c r="S3534" s="649">
        <v>-1.0</v>
      </c>
      <c r="T3534" s="649">
        <v>3.118</v>
      </c>
      <c r="U3534" s="649">
        <v>3.095</v>
      </c>
      <c r="V3534" s="649">
        <v>3.766</v>
      </c>
    </row>
    <row r="3535">
      <c r="A3535" s="649">
        <v>6615.0</v>
      </c>
      <c r="B3535" s="649">
        <v>0.0</v>
      </c>
      <c r="C3535" s="649">
        <v>8.456</v>
      </c>
      <c r="D3535" s="649">
        <v>2.131</v>
      </c>
      <c r="E3535" s="649">
        <v>23.7</v>
      </c>
      <c r="F3535" s="649">
        <v>10.1</v>
      </c>
      <c r="G3535" s="649">
        <v>0.881</v>
      </c>
      <c r="H3535" s="649">
        <v>26.98</v>
      </c>
      <c r="I3535" s="649">
        <v>6.012</v>
      </c>
      <c r="J3535" s="649">
        <v>1.826</v>
      </c>
      <c r="K3535" s="649">
        <v>-0.998</v>
      </c>
      <c r="L3535" s="649">
        <v>-1.0</v>
      </c>
      <c r="M3535" s="649">
        <v>-1.0</v>
      </c>
      <c r="N3535" s="649">
        <v>-1.0</v>
      </c>
      <c r="O3535" s="649">
        <v>1.0</v>
      </c>
      <c r="P3535" s="649">
        <v>-1.0</v>
      </c>
      <c r="Q3535" s="649">
        <v>-1.0</v>
      </c>
      <c r="R3535" s="649">
        <v>1.0</v>
      </c>
      <c r="S3535" s="649">
        <v>-1.0</v>
      </c>
      <c r="T3535" s="649">
        <v>2.003</v>
      </c>
      <c r="U3535" s="649">
        <v>1.988</v>
      </c>
      <c r="V3535" s="649">
        <v>2.413</v>
      </c>
    </row>
    <row r="3536">
      <c r="A3536" s="649">
        <v>6616.0</v>
      </c>
      <c r="B3536" s="649">
        <v>0.0</v>
      </c>
      <c r="C3536" s="649">
        <v>8.456</v>
      </c>
      <c r="D3536" s="649">
        <v>2.131</v>
      </c>
      <c r="E3536" s="649">
        <v>23.7</v>
      </c>
      <c r="F3536" s="649">
        <v>10.1</v>
      </c>
      <c r="G3536" s="649">
        <v>1.767</v>
      </c>
      <c r="H3536" s="649">
        <v>2.01</v>
      </c>
      <c r="I3536" s="649">
        <v>5.805</v>
      </c>
      <c r="J3536" s="649">
        <v>6.96</v>
      </c>
      <c r="K3536" s="649">
        <v>-0.998</v>
      </c>
      <c r="L3536" s="649">
        <v>-1.0</v>
      </c>
      <c r="M3536" s="649">
        <v>-1.0</v>
      </c>
      <c r="N3536" s="649">
        <v>-1.0</v>
      </c>
      <c r="O3536" s="649">
        <v>1.0</v>
      </c>
      <c r="P3536" s="649">
        <v>-1.0</v>
      </c>
      <c r="Q3536" s="649">
        <v>-1.0</v>
      </c>
      <c r="R3536" s="649">
        <v>1.0</v>
      </c>
      <c r="S3536" s="649">
        <v>-1.0</v>
      </c>
      <c r="T3536" s="649">
        <v>7.264</v>
      </c>
      <c r="U3536" s="649">
        <v>7.216</v>
      </c>
      <c r="V3536" s="649">
        <v>7.537</v>
      </c>
    </row>
    <row r="3537">
      <c r="A3537" s="649">
        <v>6617.0</v>
      </c>
      <c r="B3537" s="649">
        <v>0.0</v>
      </c>
      <c r="C3537" s="649">
        <v>8.456</v>
      </c>
      <c r="D3537" s="649">
        <v>2.131</v>
      </c>
      <c r="E3537" s="649">
        <v>23.7</v>
      </c>
      <c r="F3537" s="649">
        <v>10.1</v>
      </c>
      <c r="G3537" s="649">
        <v>1.992</v>
      </c>
      <c r="H3537" s="649">
        <v>2.01</v>
      </c>
      <c r="I3537" s="649">
        <v>5.825</v>
      </c>
      <c r="J3537" s="649">
        <v>9.619</v>
      </c>
      <c r="K3537" s="649">
        <v>-0.998</v>
      </c>
      <c r="L3537" s="649">
        <v>-1.0</v>
      </c>
      <c r="M3537" s="649">
        <v>-1.0</v>
      </c>
      <c r="N3537" s="649">
        <v>-1.0</v>
      </c>
      <c r="O3537" s="649">
        <v>1.0</v>
      </c>
      <c r="P3537" s="649">
        <v>-1.0</v>
      </c>
      <c r="Q3537" s="649">
        <v>-1.0</v>
      </c>
      <c r="R3537" s="649">
        <v>1.0</v>
      </c>
      <c r="S3537" s="649">
        <v>-1.0</v>
      </c>
      <c r="T3537" s="649">
        <v>9.933</v>
      </c>
      <c r="U3537" s="649">
        <v>9.866</v>
      </c>
      <c r="V3537" s="649">
        <v>9.963</v>
      </c>
    </row>
    <row r="3538">
      <c r="A3538" s="649">
        <v>6618.0</v>
      </c>
      <c r="B3538" s="649">
        <v>0.0</v>
      </c>
      <c r="C3538" s="649">
        <v>8.456</v>
      </c>
      <c r="D3538" s="649">
        <v>2.131</v>
      </c>
      <c r="E3538" s="649">
        <v>23.7</v>
      </c>
      <c r="F3538" s="649">
        <v>10.1</v>
      </c>
      <c r="G3538" s="649">
        <v>1.992</v>
      </c>
      <c r="H3538" s="649">
        <v>2.01</v>
      </c>
      <c r="I3538" s="649">
        <v>6.002</v>
      </c>
      <c r="J3538" s="649">
        <v>11.2</v>
      </c>
      <c r="K3538" s="649">
        <v>-0.998</v>
      </c>
      <c r="L3538" s="649">
        <v>-1.0</v>
      </c>
      <c r="M3538" s="649">
        <v>-1.0</v>
      </c>
      <c r="N3538" s="649">
        <v>-1.0</v>
      </c>
      <c r="O3538" s="649">
        <v>1.0</v>
      </c>
      <c r="P3538" s="649">
        <v>-1.0</v>
      </c>
      <c r="Q3538" s="649">
        <v>-1.0</v>
      </c>
      <c r="R3538" s="649">
        <v>1.0</v>
      </c>
      <c r="S3538" s="649">
        <v>-1.0</v>
      </c>
      <c r="T3538" s="649">
        <v>11.523</v>
      </c>
      <c r="U3538" s="649">
        <v>11.434</v>
      </c>
      <c r="V3538" s="649">
        <v>11.332</v>
      </c>
    </row>
    <row r="3539">
      <c r="A3539" s="649">
        <v>6619.0</v>
      </c>
      <c r="B3539" s="649">
        <v>0.0</v>
      </c>
      <c r="C3539" s="649">
        <v>8.456</v>
      </c>
      <c r="D3539" s="649">
        <v>2.131</v>
      </c>
      <c r="E3539" s="649">
        <v>23.7</v>
      </c>
      <c r="F3539" s="649">
        <v>10.1</v>
      </c>
      <c r="G3539" s="649">
        <v>1.861</v>
      </c>
      <c r="H3539" s="649">
        <v>2.01</v>
      </c>
      <c r="I3539" s="649">
        <v>5.953</v>
      </c>
      <c r="J3539" s="649">
        <v>10.074</v>
      </c>
      <c r="K3539" s="649">
        <v>-0.998</v>
      </c>
      <c r="L3539" s="649">
        <v>-1.0</v>
      </c>
      <c r="M3539" s="649">
        <v>-1.0</v>
      </c>
      <c r="N3539" s="649">
        <v>-1.0</v>
      </c>
      <c r="O3539" s="649">
        <v>1.0</v>
      </c>
      <c r="P3539" s="649">
        <v>-1.0</v>
      </c>
      <c r="Q3539" s="649">
        <v>-1.0</v>
      </c>
      <c r="R3539" s="649">
        <v>1.0</v>
      </c>
      <c r="S3539" s="649">
        <v>-1.0</v>
      </c>
      <c r="T3539" s="649">
        <v>10.37</v>
      </c>
      <c r="U3539" s="649">
        <v>10.293</v>
      </c>
      <c r="V3539" s="649">
        <v>10.252</v>
      </c>
    </row>
    <row r="3540">
      <c r="A3540" s="649">
        <v>6620.0</v>
      </c>
      <c r="B3540" s="649">
        <v>0.0</v>
      </c>
      <c r="C3540" s="649">
        <v>8.456</v>
      </c>
      <c r="D3540" s="649">
        <v>2.131</v>
      </c>
      <c r="E3540" s="649">
        <v>23.7</v>
      </c>
      <c r="F3540" s="649">
        <v>10.1</v>
      </c>
      <c r="G3540" s="649">
        <v>1.751</v>
      </c>
      <c r="H3540" s="649">
        <v>2.01</v>
      </c>
      <c r="I3540" s="649">
        <v>5.84</v>
      </c>
      <c r="J3540" s="649">
        <v>8.841</v>
      </c>
      <c r="K3540" s="649">
        <v>-0.998</v>
      </c>
      <c r="L3540" s="649">
        <v>-1.0</v>
      </c>
      <c r="M3540" s="649">
        <v>-1.0</v>
      </c>
      <c r="N3540" s="649">
        <v>-1.0</v>
      </c>
      <c r="O3540" s="649">
        <v>1.0</v>
      </c>
      <c r="P3540" s="649">
        <v>-1.0</v>
      </c>
      <c r="Q3540" s="649">
        <v>-1.0</v>
      </c>
      <c r="R3540" s="649">
        <v>1.0</v>
      </c>
      <c r="S3540" s="649">
        <v>-1.0</v>
      </c>
      <c r="T3540" s="649">
        <v>9.112</v>
      </c>
      <c r="U3540" s="649">
        <v>9.056</v>
      </c>
      <c r="V3540" s="649">
        <v>9.084</v>
      </c>
    </row>
    <row r="3541">
      <c r="A3541" s="649">
        <v>6621.0</v>
      </c>
      <c r="B3541" s="649">
        <v>0.0</v>
      </c>
      <c r="C3541" s="649">
        <v>8.457</v>
      </c>
      <c r="D3541" s="649">
        <v>2.131</v>
      </c>
      <c r="E3541" s="649">
        <v>23.7</v>
      </c>
      <c r="F3541" s="649">
        <v>10.1</v>
      </c>
      <c r="G3541" s="649">
        <v>1.782</v>
      </c>
      <c r="H3541" s="649">
        <v>2.01</v>
      </c>
      <c r="I3541" s="649">
        <v>5.905</v>
      </c>
      <c r="J3541" s="649">
        <v>9.255</v>
      </c>
      <c r="K3541" s="649">
        <v>-0.998</v>
      </c>
      <c r="L3541" s="649">
        <v>-1.0</v>
      </c>
      <c r="M3541" s="649">
        <v>-1.0</v>
      </c>
      <c r="N3541" s="649">
        <v>-1.0</v>
      </c>
      <c r="O3541" s="649">
        <v>1.0</v>
      </c>
      <c r="P3541" s="649">
        <v>-1.0</v>
      </c>
      <c r="Q3541" s="649">
        <v>-1.0</v>
      </c>
      <c r="R3541" s="649">
        <v>1.0</v>
      </c>
      <c r="S3541" s="649">
        <v>-1.0</v>
      </c>
      <c r="T3541" s="649">
        <v>9.552</v>
      </c>
      <c r="U3541" s="649">
        <v>9.473</v>
      </c>
      <c r="V3541" s="649">
        <v>9.473</v>
      </c>
    </row>
    <row r="3542">
      <c r="A3542" s="649">
        <v>6622.0</v>
      </c>
      <c r="B3542" s="649">
        <v>0.0</v>
      </c>
      <c r="C3542" s="649">
        <v>8.456</v>
      </c>
      <c r="D3542" s="649">
        <v>2.131</v>
      </c>
      <c r="E3542" s="649">
        <v>23.7</v>
      </c>
      <c r="F3542" s="649">
        <v>10.1</v>
      </c>
      <c r="G3542" s="649">
        <v>2.019</v>
      </c>
      <c r="H3542" s="649">
        <v>2.01</v>
      </c>
      <c r="I3542" s="649">
        <v>5.932</v>
      </c>
      <c r="J3542" s="649">
        <v>9.95</v>
      </c>
      <c r="K3542" s="649">
        <v>-0.998</v>
      </c>
      <c r="L3542" s="649">
        <v>-1.0</v>
      </c>
      <c r="M3542" s="649">
        <v>-1.0</v>
      </c>
      <c r="N3542" s="649">
        <v>-1.0</v>
      </c>
      <c r="O3542" s="649">
        <v>1.0</v>
      </c>
      <c r="P3542" s="649">
        <v>-1.0</v>
      </c>
      <c r="Q3542" s="649">
        <v>-1.0</v>
      </c>
      <c r="R3542" s="649">
        <v>1.0</v>
      </c>
      <c r="S3542" s="649">
        <v>-1.0</v>
      </c>
      <c r="T3542" s="649">
        <v>10.304</v>
      </c>
      <c r="U3542" s="649">
        <v>10.213</v>
      </c>
      <c r="V3542" s="649">
        <v>10.299</v>
      </c>
    </row>
    <row r="3543">
      <c r="A3543" s="649">
        <v>6623.0</v>
      </c>
      <c r="B3543" s="649">
        <v>0.0</v>
      </c>
      <c r="C3543" s="649">
        <v>8.456</v>
      </c>
      <c r="D3543" s="649">
        <v>2.131</v>
      </c>
      <c r="E3543" s="649">
        <v>23.7</v>
      </c>
      <c r="F3543" s="649">
        <v>10.1</v>
      </c>
      <c r="G3543" s="649">
        <v>1.852</v>
      </c>
      <c r="H3543" s="649">
        <v>2.01</v>
      </c>
      <c r="I3543" s="649">
        <v>5.94</v>
      </c>
      <c r="J3543" s="649">
        <v>10.501</v>
      </c>
      <c r="K3543" s="649">
        <v>-0.998</v>
      </c>
      <c r="L3543" s="649">
        <v>-1.0</v>
      </c>
      <c r="M3543" s="649">
        <v>-1.0</v>
      </c>
      <c r="N3543" s="649">
        <v>-1.0</v>
      </c>
      <c r="O3543" s="649">
        <v>1.0</v>
      </c>
      <c r="P3543" s="649">
        <v>-1.0</v>
      </c>
      <c r="Q3543" s="649">
        <v>-1.0</v>
      </c>
      <c r="R3543" s="649">
        <v>1.0</v>
      </c>
      <c r="S3543" s="649">
        <v>-1.0</v>
      </c>
      <c r="T3543" s="649">
        <v>10.802</v>
      </c>
      <c r="U3543" s="649">
        <v>10.721</v>
      </c>
      <c r="V3543" s="649">
        <v>10.594</v>
      </c>
    </row>
    <row r="3544">
      <c r="A3544" s="649">
        <v>6624.0</v>
      </c>
      <c r="B3544" s="649">
        <v>0.0</v>
      </c>
      <c r="C3544" s="649">
        <v>8.456</v>
      </c>
      <c r="D3544" s="649">
        <v>2.131</v>
      </c>
      <c r="E3544" s="649">
        <v>23.7</v>
      </c>
      <c r="F3544" s="649">
        <v>10.1</v>
      </c>
      <c r="G3544" s="649">
        <v>1.482</v>
      </c>
      <c r="H3544" s="649">
        <v>2.01</v>
      </c>
      <c r="I3544" s="649">
        <v>6.034</v>
      </c>
      <c r="J3544" s="649">
        <v>5.724</v>
      </c>
      <c r="K3544" s="649">
        <v>-0.998</v>
      </c>
      <c r="L3544" s="649">
        <v>-1.0</v>
      </c>
      <c r="M3544" s="649">
        <v>-1.0</v>
      </c>
      <c r="N3544" s="649">
        <v>-1.0</v>
      </c>
      <c r="O3544" s="649">
        <v>1.0</v>
      </c>
      <c r="P3544" s="649">
        <v>-1.0</v>
      </c>
      <c r="Q3544" s="649">
        <v>-1.0</v>
      </c>
      <c r="R3544" s="649">
        <v>1.0</v>
      </c>
      <c r="S3544" s="649">
        <v>-1.0</v>
      </c>
      <c r="T3544" s="649">
        <v>5.994</v>
      </c>
      <c r="U3544" s="649">
        <v>5.945</v>
      </c>
      <c r="V3544" s="649">
        <v>6.261</v>
      </c>
    </row>
    <row r="3545">
      <c r="A3545" s="649">
        <v>6625.0</v>
      </c>
      <c r="B3545" s="649">
        <v>0.0</v>
      </c>
      <c r="C3545" s="649">
        <v>8.456</v>
      </c>
      <c r="D3545" s="649">
        <v>2.131</v>
      </c>
      <c r="E3545" s="649">
        <v>23.7</v>
      </c>
      <c r="F3545" s="649">
        <v>10.1</v>
      </c>
      <c r="G3545" s="649">
        <v>2.581</v>
      </c>
      <c r="H3545" s="649">
        <v>2.01</v>
      </c>
      <c r="I3545" s="649">
        <v>5.865</v>
      </c>
      <c r="J3545" s="649">
        <v>12.644</v>
      </c>
      <c r="K3545" s="649">
        <v>-0.998</v>
      </c>
      <c r="L3545" s="649">
        <v>-1.0</v>
      </c>
      <c r="M3545" s="649">
        <v>-1.0</v>
      </c>
      <c r="N3545" s="649">
        <v>-1.0</v>
      </c>
      <c r="O3545" s="649">
        <v>1.0</v>
      </c>
      <c r="P3545" s="649">
        <v>-1.0</v>
      </c>
      <c r="Q3545" s="649">
        <v>-1.0</v>
      </c>
      <c r="R3545" s="649">
        <v>1.0</v>
      </c>
      <c r="S3545" s="649">
        <v>-1.0</v>
      </c>
      <c r="T3545" s="649">
        <v>13.067</v>
      </c>
      <c r="U3545" s="649">
        <v>12.969</v>
      </c>
      <c r="V3545" s="649">
        <v>13.081</v>
      </c>
    </row>
    <row r="3546">
      <c r="A3546" s="649">
        <v>6626.0</v>
      </c>
      <c r="B3546" s="649">
        <v>0.0</v>
      </c>
      <c r="C3546" s="649">
        <v>8.456</v>
      </c>
      <c r="D3546" s="649">
        <v>2.131</v>
      </c>
      <c r="E3546" s="649">
        <v>23.7</v>
      </c>
      <c r="F3546" s="649">
        <v>10.1</v>
      </c>
      <c r="G3546" s="649">
        <v>1.746</v>
      </c>
      <c r="H3546" s="649">
        <v>2.01</v>
      </c>
      <c r="I3546" s="649">
        <v>4.036</v>
      </c>
      <c r="J3546" s="649">
        <v>3.743</v>
      </c>
      <c r="K3546" s="649">
        <v>-0.998</v>
      </c>
      <c r="L3546" s="649">
        <v>-1.0</v>
      </c>
      <c r="M3546" s="649">
        <v>-1.0</v>
      </c>
      <c r="N3546" s="649">
        <v>-1.0</v>
      </c>
      <c r="O3546" s="649">
        <v>1.0</v>
      </c>
      <c r="P3546" s="649">
        <v>-1.0</v>
      </c>
      <c r="Q3546" s="649">
        <v>-1.0</v>
      </c>
      <c r="R3546" s="649">
        <v>1.0</v>
      </c>
      <c r="S3546" s="649">
        <v>-1.0</v>
      </c>
      <c r="T3546" s="649">
        <v>4.023</v>
      </c>
      <c r="U3546" s="649">
        <v>3.995</v>
      </c>
      <c r="V3546" s="649">
        <v>4.574</v>
      </c>
    </row>
    <row r="3547">
      <c r="A3547" s="649">
        <v>6628.0</v>
      </c>
      <c r="B3547" s="649">
        <v>0.0</v>
      </c>
      <c r="C3547" s="649">
        <v>8.456</v>
      </c>
      <c r="D3547" s="649">
        <v>2.131</v>
      </c>
      <c r="E3547" s="649">
        <v>23.7</v>
      </c>
      <c r="F3547" s="649">
        <v>10.1</v>
      </c>
      <c r="G3547" s="649">
        <v>1.981</v>
      </c>
      <c r="H3547" s="649">
        <v>2.01</v>
      </c>
      <c r="I3547" s="649">
        <v>5.757</v>
      </c>
      <c r="J3547" s="649">
        <v>5.731</v>
      </c>
      <c r="K3547" s="649">
        <v>-0.998</v>
      </c>
      <c r="L3547" s="649">
        <v>-1.0</v>
      </c>
      <c r="M3547" s="649">
        <v>-1.0</v>
      </c>
      <c r="N3547" s="649">
        <v>-1.0</v>
      </c>
      <c r="O3547" s="649">
        <v>3.0</v>
      </c>
      <c r="P3547" s="649">
        <v>-1.0</v>
      </c>
      <c r="Q3547" s="649">
        <v>-1.0</v>
      </c>
      <c r="R3547" s="649">
        <v>1.0</v>
      </c>
      <c r="S3547" s="649">
        <v>-1.0</v>
      </c>
      <c r="T3547" s="649">
        <v>6.122</v>
      </c>
      <c r="U3547" s="649">
        <v>6.082</v>
      </c>
      <c r="V3547" s="649">
        <v>6.729</v>
      </c>
    </row>
    <row r="3548">
      <c r="A3548" s="649">
        <v>6629.0</v>
      </c>
      <c r="B3548" s="649">
        <v>0.0</v>
      </c>
      <c r="C3548" s="649">
        <v>8.456</v>
      </c>
      <c r="D3548" s="649">
        <v>2.131</v>
      </c>
      <c r="E3548" s="649">
        <v>23.7</v>
      </c>
      <c r="F3548" s="649">
        <v>10.1</v>
      </c>
      <c r="G3548" s="649">
        <v>1.037</v>
      </c>
      <c r="H3548" s="649">
        <v>1.01</v>
      </c>
      <c r="I3548" s="649">
        <v>10.777</v>
      </c>
      <c r="J3548" s="649">
        <v>8.922</v>
      </c>
      <c r="K3548" s="649">
        <v>-0.998</v>
      </c>
      <c r="L3548" s="649">
        <v>-1.0</v>
      </c>
      <c r="M3548" s="649">
        <v>-1.0</v>
      </c>
      <c r="N3548" s="649">
        <v>-1.0</v>
      </c>
      <c r="O3548" s="649">
        <v>1.0</v>
      </c>
      <c r="P3548" s="649">
        <v>-1.0</v>
      </c>
      <c r="Q3548" s="649">
        <v>-1.0</v>
      </c>
      <c r="R3548" s="649">
        <v>1.0</v>
      </c>
      <c r="S3548" s="649">
        <v>-1.0</v>
      </c>
      <c r="T3548" s="649">
        <v>9.158</v>
      </c>
      <c r="U3548" s="649">
        <v>9.111</v>
      </c>
      <c r="V3548" s="649">
        <v>9.132</v>
      </c>
    </row>
    <row r="3549">
      <c r="A3549" s="649">
        <v>6630.0</v>
      </c>
      <c r="B3549" s="649">
        <v>0.0</v>
      </c>
      <c r="C3549" s="649">
        <v>8.456</v>
      </c>
      <c r="D3549" s="649">
        <v>2.131</v>
      </c>
      <c r="E3549" s="649">
        <v>23.7</v>
      </c>
      <c r="F3549" s="649">
        <v>10.1</v>
      </c>
      <c r="G3549" s="649">
        <v>0.944</v>
      </c>
      <c r="H3549" s="649">
        <v>1.01</v>
      </c>
      <c r="I3549" s="649">
        <v>10.884</v>
      </c>
      <c r="J3549" s="649">
        <v>10.141</v>
      </c>
      <c r="K3549" s="649">
        <v>-0.998</v>
      </c>
      <c r="L3549" s="649">
        <v>-1.0</v>
      </c>
      <c r="M3549" s="649">
        <v>-1.0</v>
      </c>
      <c r="N3549" s="649">
        <v>-1.0</v>
      </c>
      <c r="O3549" s="649">
        <v>1.0</v>
      </c>
      <c r="P3549" s="649">
        <v>-1.0</v>
      </c>
      <c r="Q3549" s="649">
        <v>-1.0</v>
      </c>
      <c r="R3549" s="649">
        <v>1.0</v>
      </c>
      <c r="S3549" s="649">
        <v>-1.0</v>
      </c>
      <c r="T3549" s="649">
        <v>10.335</v>
      </c>
      <c r="U3549" s="649">
        <v>10.305</v>
      </c>
      <c r="V3549" s="649">
        <v>10.154</v>
      </c>
    </row>
    <row r="3550">
      <c r="A3550" s="649">
        <v>6631.0</v>
      </c>
      <c r="B3550" s="649">
        <v>0.0</v>
      </c>
      <c r="C3550" s="649">
        <v>8.456</v>
      </c>
      <c r="D3550" s="649">
        <v>2.131</v>
      </c>
      <c r="E3550" s="649">
        <v>23.7</v>
      </c>
      <c r="F3550" s="649">
        <v>10.1</v>
      </c>
      <c r="G3550" s="649">
        <v>1.814</v>
      </c>
      <c r="H3550" s="649">
        <v>1.01</v>
      </c>
      <c r="I3550" s="649">
        <v>10.864</v>
      </c>
      <c r="J3550" s="649">
        <v>19.096</v>
      </c>
      <c r="K3550" s="649">
        <v>-0.998</v>
      </c>
      <c r="L3550" s="649">
        <v>-1.0</v>
      </c>
      <c r="M3550" s="649">
        <v>-1.0</v>
      </c>
      <c r="N3550" s="649">
        <v>-1.0</v>
      </c>
      <c r="O3550" s="649">
        <v>1.0</v>
      </c>
      <c r="P3550" s="649">
        <v>-1.0</v>
      </c>
      <c r="Q3550" s="649">
        <v>-1.0</v>
      </c>
      <c r="R3550" s="649">
        <v>1.0</v>
      </c>
      <c r="S3550" s="649">
        <v>-1.0</v>
      </c>
      <c r="T3550" s="649">
        <v>19.516</v>
      </c>
      <c r="U3550" s="649">
        <v>19.429</v>
      </c>
      <c r="V3550" s="649">
        <v>19.154</v>
      </c>
    </row>
    <row r="3551">
      <c r="A3551" s="649">
        <v>6632.0</v>
      </c>
      <c r="B3551" s="649">
        <v>0.0</v>
      </c>
      <c r="C3551" s="649">
        <v>8.456</v>
      </c>
      <c r="D3551" s="649">
        <v>2.131</v>
      </c>
      <c r="E3551" s="649">
        <v>23.7</v>
      </c>
      <c r="F3551" s="649">
        <v>10.1</v>
      </c>
      <c r="G3551" s="649">
        <v>1.914</v>
      </c>
      <c r="H3551" s="649">
        <v>1.01</v>
      </c>
      <c r="I3551" s="649">
        <v>10.702</v>
      </c>
      <c r="J3551" s="649">
        <v>19.172</v>
      </c>
      <c r="K3551" s="649">
        <v>-0.998</v>
      </c>
      <c r="L3551" s="649">
        <v>-1.0</v>
      </c>
      <c r="M3551" s="649">
        <v>-1.0</v>
      </c>
      <c r="N3551" s="649">
        <v>-1.0</v>
      </c>
      <c r="O3551" s="649">
        <v>1.0</v>
      </c>
      <c r="P3551" s="649">
        <v>-1.0</v>
      </c>
      <c r="Q3551" s="649">
        <v>-1.0</v>
      </c>
      <c r="R3551" s="649">
        <v>1.0</v>
      </c>
      <c r="S3551" s="649">
        <v>-1.0</v>
      </c>
      <c r="T3551" s="649">
        <v>19.627</v>
      </c>
      <c r="U3551" s="649">
        <v>19.527</v>
      </c>
      <c r="V3551" s="649">
        <v>19.296</v>
      </c>
    </row>
    <row r="3552">
      <c r="A3552" s="649">
        <v>6633.0</v>
      </c>
      <c r="B3552" s="649">
        <v>0.0</v>
      </c>
      <c r="C3552" s="649">
        <v>8.456</v>
      </c>
      <c r="D3552" s="649">
        <v>2.131</v>
      </c>
      <c r="E3552" s="649">
        <v>23.7</v>
      </c>
      <c r="F3552" s="649">
        <v>10.1</v>
      </c>
      <c r="G3552" s="649">
        <v>1.937</v>
      </c>
      <c r="H3552" s="649">
        <v>1.01</v>
      </c>
      <c r="I3552" s="649">
        <v>10.33</v>
      </c>
      <c r="J3552" s="649">
        <v>18.358</v>
      </c>
      <c r="K3552" s="649">
        <v>-0.998</v>
      </c>
      <c r="L3552" s="649">
        <v>-1.0</v>
      </c>
      <c r="M3552" s="649">
        <v>-1.0</v>
      </c>
      <c r="N3552" s="649">
        <v>-1.0</v>
      </c>
      <c r="O3552" s="649">
        <v>1.0</v>
      </c>
      <c r="P3552" s="649">
        <v>-1.0</v>
      </c>
      <c r="Q3552" s="649">
        <v>-1.0</v>
      </c>
      <c r="R3552" s="649">
        <v>1.0</v>
      </c>
      <c r="S3552" s="649">
        <v>-1.0</v>
      </c>
      <c r="T3552" s="649">
        <v>18.817</v>
      </c>
      <c r="U3552" s="649">
        <v>18.716</v>
      </c>
      <c r="V3552" s="649">
        <v>18.529</v>
      </c>
    </row>
    <row r="3553">
      <c r="A3553" s="649">
        <v>6634.0</v>
      </c>
      <c r="B3553" s="649">
        <v>0.0</v>
      </c>
      <c r="C3553" s="649">
        <v>8.456</v>
      </c>
      <c r="D3553" s="649">
        <v>2.131</v>
      </c>
      <c r="E3553" s="649">
        <v>23.7</v>
      </c>
      <c r="F3553" s="649">
        <v>10.1</v>
      </c>
      <c r="G3553" s="649">
        <v>1.294</v>
      </c>
      <c r="H3553" s="649">
        <v>1.01</v>
      </c>
      <c r="I3553" s="649">
        <v>8.886</v>
      </c>
      <c r="J3553" s="649">
        <v>11.127</v>
      </c>
      <c r="K3553" s="649">
        <v>-0.998</v>
      </c>
      <c r="L3553" s="649">
        <v>-1.0</v>
      </c>
      <c r="M3553" s="649">
        <v>-1.0</v>
      </c>
      <c r="N3553" s="649">
        <v>-1.0</v>
      </c>
      <c r="O3553" s="649">
        <v>1.0</v>
      </c>
      <c r="P3553" s="649">
        <v>-1.0</v>
      </c>
      <c r="Q3553" s="649">
        <v>-1.0</v>
      </c>
      <c r="R3553" s="649">
        <v>1.0</v>
      </c>
      <c r="S3553" s="649">
        <v>-1.0</v>
      </c>
      <c r="T3553" s="649">
        <v>11.393</v>
      </c>
      <c r="U3553" s="649">
        <v>11.319</v>
      </c>
      <c r="V3553" s="649">
        <v>11.172</v>
      </c>
    </row>
    <row r="3554">
      <c r="A3554" s="649">
        <v>6635.0</v>
      </c>
      <c r="B3554" s="649">
        <v>0.0</v>
      </c>
      <c r="C3554" s="649">
        <v>8.456</v>
      </c>
      <c r="D3554" s="649">
        <v>2.131</v>
      </c>
      <c r="E3554" s="649">
        <v>23.7</v>
      </c>
      <c r="F3554" s="649">
        <v>10.1</v>
      </c>
      <c r="G3554" s="649">
        <v>1.764</v>
      </c>
      <c r="H3554" s="649">
        <v>1.01</v>
      </c>
      <c r="I3554" s="649">
        <v>5.958</v>
      </c>
      <c r="J3554" s="649">
        <v>9.984</v>
      </c>
      <c r="K3554" s="649">
        <v>-0.998</v>
      </c>
      <c r="L3554" s="649">
        <v>-1.0</v>
      </c>
      <c r="M3554" s="649">
        <v>-1.0</v>
      </c>
      <c r="N3554" s="649">
        <v>-1.0</v>
      </c>
      <c r="O3554" s="649">
        <v>1.0</v>
      </c>
      <c r="P3554" s="649">
        <v>-1.0</v>
      </c>
      <c r="Q3554" s="649">
        <v>-1.0</v>
      </c>
      <c r="R3554" s="649">
        <v>1.0</v>
      </c>
      <c r="S3554" s="649">
        <v>-1.0</v>
      </c>
      <c r="T3554" s="649">
        <v>10.26</v>
      </c>
      <c r="U3554" s="649">
        <v>10.2</v>
      </c>
      <c r="V3554" s="649">
        <v>10.076</v>
      </c>
    </row>
    <row r="3555">
      <c r="A3555" s="649">
        <v>6636.0</v>
      </c>
      <c r="B3555" s="649">
        <v>0.0</v>
      </c>
      <c r="C3555" s="649">
        <v>8.456</v>
      </c>
      <c r="D3555" s="649">
        <v>2.131</v>
      </c>
      <c r="E3555" s="649">
        <v>23.7</v>
      </c>
      <c r="F3555" s="649">
        <v>10.1</v>
      </c>
      <c r="G3555" s="649">
        <v>1.914</v>
      </c>
      <c r="H3555" s="649">
        <v>1.01</v>
      </c>
      <c r="I3555" s="649">
        <v>10.658</v>
      </c>
      <c r="J3555" s="649">
        <v>18.028</v>
      </c>
      <c r="K3555" s="649">
        <v>-0.998</v>
      </c>
      <c r="L3555" s="649">
        <v>-1.0</v>
      </c>
      <c r="M3555" s="649">
        <v>-1.0</v>
      </c>
      <c r="N3555" s="649">
        <v>-1.0</v>
      </c>
      <c r="O3555" s="649">
        <v>1.0</v>
      </c>
      <c r="P3555" s="649">
        <v>-1.0</v>
      </c>
      <c r="Q3555" s="649">
        <v>-1.0</v>
      </c>
      <c r="R3555" s="649">
        <v>1.0</v>
      </c>
      <c r="S3555" s="649">
        <v>-1.0</v>
      </c>
      <c r="T3555" s="649">
        <v>18.522</v>
      </c>
      <c r="U3555" s="649">
        <v>18.398</v>
      </c>
      <c r="V3555" s="649">
        <v>18.257</v>
      </c>
    </row>
    <row r="3556">
      <c r="A3556" s="649">
        <v>6638.0</v>
      </c>
      <c r="B3556" s="649">
        <v>0.0</v>
      </c>
      <c r="C3556" s="649">
        <v>8.457</v>
      </c>
      <c r="D3556" s="649">
        <v>2.131</v>
      </c>
      <c r="E3556" s="649">
        <v>23.7</v>
      </c>
      <c r="F3556" s="649">
        <v>10.1</v>
      </c>
      <c r="G3556" s="649">
        <v>1.819</v>
      </c>
      <c r="H3556" s="649">
        <v>1.01</v>
      </c>
      <c r="I3556" s="649">
        <v>10.652</v>
      </c>
      <c r="J3556" s="649">
        <v>18.411</v>
      </c>
      <c r="K3556" s="649">
        <v>-0.998</v>
      </c>
      <c r="L3556" s="649">
        <v>-1.0</v>
      </c>
      <c r="M3556" s="649">
        <v>-1.0</v>
      </c>
      <c r="N3556" s="649">
        <v>-1.0</v>
      </c>
      <c r="O3556" s="649">
        <v>1.0</v>
      </c>
      <c r="P3556" s="649">
        <v>-1.0</v>
      </c>
      <c r="Q3556" s="649">
        <v>-1.0</v>
      </c>
      <c r="R3556" s="649">
        <v>1.0</v>
      </c>
      <c r="S3556" s="649">
        <v>-1.0</v>
      </c>
      <c r="T3556" s="649">
        <v>18.85</v>
      </c>
      <c r="U3556" s="649">
        <v>18.753</v>
      </c>
      <c r="V3556" s="649">
        <v>18.505</v>
      </c>
    </row>
    <row r="3557">
      <c r="A3557" s="649">
        <v>6640.0</v>
      </c>
      <c r="B3557" s="649">
        <v>0.0</v>
      </c>
      <c r="C3557" s="649">
        <v>8.456</v>
      </c>
      <c r="D3557" s="649">
        <v>2.131</v>
      </c>
      <c r="E3557" s="649">
        <v>23.7</v>
      </c>
      <c r="F3557" s="649">
        <v>10.1</v>
      </c>
      <c r="G3557" s="649">
        <v>0.914</v>
      </c>
      <c r="H3557" s="649">
        <v>1.01</v>
      </c>
      <c r="I3557" s="649">
        <v>10.555</v>
      </c>
      <c r="J3557" s="649">
        <v>8.792</v>
      </c>
      <c r="K3557" s="649">
        <v>-0.998</v>
      </c>
      <c r="L3557" s="649">
        <v>-1.0</v>
      </c>
      <c r="M3557" s="649">
        <v>-1.0</v>
      </c>
      <c r="N3557" s="649">
        <v>-1.0</v>
      </c>
      <c r="O3557" s="649">
        <v>3.0</v>
      </c>
      <c r="P3557" s="649">
        <v>-1.0</v>
      </c>
      <c r="Q3557" s="649">
        <v>-1.0</v>
      </c>
      <c r="R3557" s="649">
        <v>1.0</v>
      </c>
      <c r="S3557" s="649">
        <v>-1.0</v>
      </c>
      <c r="T3557" s="649">
        <v>8.973</v>
      </c>
      <c r="U3557" s="649">
        <v>8.944</v>
      </c>
      <c r="V3557" s="649">
        <v>8.873</v>
      </c>
    </row>
    <row r="3558">
      <c r="A3558" s="649">
        <v>6641.0</v>
      </c>
      <c r="B3558" s="649">
        <v>0.0</v>
      </c>
      <c r="C3558" s="649">
        <v>8.457</v>
      </c>
      <c r="D3558" s="649">
        <v>2.131</v>
      </c>
      <c r="E3558" s="649">
        <v>23.7</v>
      </c>
      <c r="F3558" s="649">
        <v>10.1</v>
      </c>
      <c r="G3558" s="649">
        <v>1.799</v>
      </c>
      <c r="H3558" s="649">
        <v>26.98</v>
      </c>
      <c r="I3558" s="649">
        <v>5.839</v>
      </c>
      <c r="J3558" s="649">
        <v>8.632</v>
      </c>
      <c r="K3558" s="649">
        <v>-0.998</v>
      </c>
      <c r="L3558" s="649">
        <v>-1.0</v>
      </c>
      <c r="M3558" s="649">
        <v>-1.0</v>
      </c>
      <c r="N3558" s="649">
        <v>-1.0</v>
      </c>
      <c r="O3558" s="649">
        <v>1.0</v>
      </c>
      <c r="P3558" s="649">
        <v>-1.0</v>
      </c>
      <c r="Q3558" s="649">
        <v>-1.0</v>
      </c>
      <c r="R3558" s="649">
        <v>1.0</v>
      </c>
      <c r="S3558" s="649">
        <v>-1.0</v>
      </c>
      <c r="T3558" s="649">
        <v>8.918</v>
      </c>
      <c r="U3558" s="649">
        <v>8.867</v>
      </c>
      <c r="V3558" s="649">
        <v>8.961</v>
      </c>
    </row>
    <row r="3559">
      <c r="A3559" s="649">
        <v>6642.0</v>
      </c>
      <c r="B3559" s="649">
        <v>0.0</v>
      </c>
      <c r="C3559" s="649">
        <v>8.456</v>
      </c>
      <c r="D3559" s="649">
        <v>2.131</v>
      </c>
      <c r="E3559" s="649">
        <v>23.7</v>
      </c>
      <c r="F3559" s="649">
        <v>10.1</v>
      </c>
      <c r="G3559" s="649">
        <v>1.883</v>
      </c>
      <c r="H3559" s="649">
        <v>26.98</v>
      </c>
      <c r="I3559" s="649">
        <v>5.925</v>
      </c>
      <c r="J3559" s="649">
        <v>10.371</v>
      </c>
      <c r="K3559" s="649">
        <v>-0.998</v>
      </c>
      <c r="L3559" s="649">
        <v>-1.0</v>
      </c>
      <c r="M3559" s="649">
        <v>-1.0</v>
      </c>
      <c r="N3559" s="649">
        <v>-1.0</v>
      </c>
      <c r="O3559" s="649">
        <v>1.0</v>
      </c>
      <c r="P3559" s="649">
        <v>-1.0</v>
      </c>
      <c r="Q3559" s="649">
        <v>-1.0</v>
      </c>
      <c r="R3559" s="649">
        <v>1.0</v>
      </c>
      <c r="S3559" s="649">
        <v>-1.0</v>
      </c>
      <c r="T3559" s="649">
        <v>10.645</v>
      </c>
      <c r="U3559" s="649">
        <v>10.591</v>
      </c>
      <c r="V3559" s="649">
        <v>10.508</v>
      </c>
    </row>
    <row r="3560">
      <c r="A3560" s="649">
        <v>6643.0</v>
      </c>
      <c r="B3560" s="649">
        <v>0.0</v>
      </c>
      <c r="C3560" s="649">
        <v>8.457</v>
      </c>
      <c r="D3560" s="649">
        <v>2.131</v>
      </c>
      <c r="E3560" s="649">
        <v>23.7</v>
      </c>
      <c r="F3560" s="649">
        <v>10.1</v>
      </c>
      <c r="G3560" s="649">
        <v>1.928</v>
      </c>
      <c r="H3560" s="649">
        <v>2.01</v>
      </c>
      <c r="I3560" s="649">
        <v>5.949</v>
      </c>
      <c r="J3560" s="649">
        <v>10.2</v>
      </c>
      <c r="K3560" s="649">
        <v>-0.998</v>
      </c>
      <c r="L3560" s="649">
        <v>-1.0</v>
      </c>
      <c r="M3560" s="649">
        <v>-1.0</v>
      </c>
      <c r="N3560" s="649">
        <v>-1.0</v>
      </c>
      <c r="O3560" s="649">
        <v>1.0</v>
      </c>
      <c r="P3560" s="649">
        <v>-1.0</v>
      </c>
      <c r="Q3560" s="649">
        <v>-1.0</v>
      </c>
      <c r="R3560" s="649">
        <v>1.0</v>
      </c>
      <c r="S3560" s="649">
        <v>-1.0</v>
      </c>
      <c r="T3560" s="649">
        <v>10.444</v>
      </c>
      <c r="U3560" s="649">
        <v>10.431</v>
      </c>
      <c r="V3560" s="649">
        <v>10.421</v>
      </c>
    </row>
    <row r="3561">
      <c r="A3561" s="649">
        <v>6644.0</v>
      </c>
      <c r="B3561" s="649">
        <v>0.0</v>
      </c>
      <c r="C3561" s="649">
        <v>8.456</v>
      </c>
      <c r="D3561" s="649">
        <v>2.131</v>
      </c>
      <c r="E3561" s="649">
        <v>23.7</v>
      </c>
      <c r="F3561" s="649">
        <v>10.1</v>
      </c>
      <c r="G3561" s="649">
        <v>1.815</v>
      </c>
      <c r="H3561" s="649">
        <v>2.01</v>
      </c>
      <c r="I3561" s="649">
        <v>5.996</v>
      </c>
      <c r="J3561" s="649">
        <v>10.485</v>
      </c>
      <c r="K3561" s="649">
        <v>-0.998</v>
      </c>
      <c r="L3561" s="649">
        <v>-1.0</v>
      </c>
      <c r="M3561" s="649">
        <v>-1.0</v>
      </c>
      <c r="N3561" s="649">
        <v>-1.0</v>
      </c>
      <c r="O3561" s="649">
        <v>1.0</v>
      </c>
      <c r="P3561" s="649">
        <v>-1.0</v>
      </c>
      <c r="Q3561" s="649">
        <v>-1.0</v>
      </c>
      <c r="R3561" s="649">
        <v>1.0</v>
      </c>
      <c r="S3561" s="649">
        <v>-1.0</v>
      </c>
      <c r="T3561" s="649">
        <v>10.678</v>
      </c>
      <c r="U3561" s="649">
        <v>10.669</v>
      </c>
      <c r="V3561" s="649">
        <v>10.553</v>
      </c>
    </row>
    <row r="3562">
      <c r="A3562" s="649">
        <v>6645.0</v>
      </c>
      <c r="B3562" s="649">
        <v>0.0</v>
      </c>
      <c r="C3562" s="649">
        <v>8.456</v>
      </c>
      <c r="D3562" s="649">
        <v>2.131</v>
      </c>
      <c r="E3562" s="649">
        <v>23.7</v>
      </c>
      <c r="F3562" s="649">
        <v>10.1</v>
      </c>
      <c r="G3562" s="649">
        <v>1.812</v>
      </c>
      <c r="H3562" s="649">
        <v>2.01</v>
      </c>
      <c r="I3562" s="649">
        <v>5.842</v>
      </c>
      <c r="J3562" s="649">
        <v>8.905</v>
      </c>
      <c r="K3562" s="649">
        <v>-0.998</v>
      </c>
      <c r="L3562" s="649">
        <v>-1.0</v>
      </c>
      <c r="M3562" s="649">
        <v>-1.0</v>
      </c>
      <c r="N3562" s="649">
        <v>-1.0</v>
      </c>
      <c r="O3562" s="649">
        <v>1.0</v>
      </c>
      <c r="P3562" s="649">
        <v>-1.0</v>
      </c>
      <c r="Q3562" s="649">
        <v>-1.0</v>
      </c>
      <c r="R3562" s="649">
        <v>1.0</v>
      </c>
      <c r="S3562" s="649">
        <v>-1.0</v>
      </c>
      <c r="T3562" s="649">
        <v>9.136</v>
      </c>
      <c r="U3562" s="649">
        <v>9.127</v>
      </c>
      <c r="V3562" s="649">
        <v>9.208</v>
      </c>
    </row>
    <row r="3563">
      <c r="A3563" s="649">
        <v>6646.0</v>
      </c>
      <c r="B3563" s="649">
        <v>0.0</v>
      </c>
      <c r="C3563" s="649">
        <v>8.455</v>
      </c>
      <c r="D3563" s="649">
        <v>2.131</v>
      </c>
      <c r="E3563" s="649">
        <v>23.7</v>
      </c>
      <c r="F3563" s="649">
        <v>10.1</v>
      </c>
      <c r="G3563" s="649">
        <v>1.863</v>
      </c>
      <c r="H3563" s="649">
        <v>2.01</v>
      </c>
      <c r="I3563" s="649">
        <v>5.903</v>
      </c>
      <c r="J3563" s="649">
        <v>10.057</v>
      </c>
      <c r="K3563" s="649">
        <v>-0.998</v>
      </c>
      <c r="L3563" s="649">
        <v>-1.0</v>
      </c>
      <c r="M3563" s="649">
        <v>-1.0</v>
      </c>
      <c r="N3563" s="649">
        <v>-1.0</v>
      </c>
      <c r="O3563" s="649">
        <v>1.0</v>
      </c>
      <c r="P3563" s="649">
        <v>-1.0</v>
      </c>
      <c r="Q3563" s="649">
        <v>-1.0</v>
      </c>
      <c r="R3563" s="649">
        <v>1.0</v>
      </c>
      <c r="S3563" s="649">
        <v>-1.0</v>
      </c>
      <c r="T3563" s="649">
        <v>10.271</v>
      </c>
      <c r="U3563" s="649">
        <v>10.261</v>
      </c>
      <c r="V3563" s="649">
        <v>10.225</v>
      </c>
    </row>
    <row r="3564">
      <c r="A3564" s="649">
        <v>6647.0</v>
      </c>
      <c r="B3564" s="649">
        <v>0.0</v>
      </c>
      <c r="C3564" s="649">
        <v>8.455</v>
      </c>
      <c r="D3564" s="649">
        <v>2.131</v>
      </c>
      <c r="E3564" s="649">
        <v>23.7</v>
      </c>
      <c r="F3564" s="649">
        <v>10.1</v>
      </c>
      <c r="G3564" s="649">
        <v>2.2</v>
      </c>
      <c r="H3564" s="649">
        <v>2.01</v>
      </c>
      <c r="I3564" s="649">
        <v>6.026</v>
      </c>
      <c r="J3564" s="649">
        <v>11.259</v>
      </c>
      <c r="K3564" s="649">
        <v>-0.998</v>
      </c>
      <c r="L3564" s="649">
        <v>-1.0</v>
      </c>
      <c r="M3564" s="649">
        <v>-1.0</v>
      </c>
      <c r="N3564" s="649">
        <v>-1.0</v>
      </c>
      <c r="O3564" s="649">
        <v>1.0</v>
      </c>
      <c r="P3564" s="649">
        <v>-1.0</v>
      </c>
      <c r="Q3564" s="649">
        <v>-1.0</v>
      </c>
      <c r="R3564" s="649">
        <v>1.0</v>
      </c>
      <c r="S3564" s="649">
        <v>-1.0</v>
      </c>
      <c r="T3564" s="649">
        <v>11.531</v>
      </c>
      <c r="U3564" s="649">
        <v>11.518</v>
      </c>
      <c r="V3564" s="649">
        <v>11.598</v>
      </c>
    </row>
    <row r="3565">
      <c r="A3565" s="649">
        <v>6648.0</v>
      </c>
      <c r="B3565" s="649">
        <v>0.0</v>
      </c>
      <c r="C3565" s="649">
        <v>8.456</v>
      </c>
      <c r="D3565" s="649">
        <v>2.131</v>
      </c>
      <c r="E3565" s="649">
        <v>23.7</v>
      </c>
      <c r="F3565" s="649">
        <v>10.1</v>
      </c>
      <c r="G3565" s="649">
        <v>1.99</v>
      </c>
      <c r="H3565" s="649">
        <v>2.01</v>
      </c>
      <c r="I3565" s="649">
        <v>5.976</v>
      </c>
      <c r="J3565" s="649">
        <v>11.243</v>
      </c>
      <c r="K3565" s="649">
        <v>-0.998</v>
      </c>
      <c r="L3565" s="649">
        <v>-1.0</v>
      </c>
      <c r="M3565" s="649">
        <v>-1.0</v>
      </c>
      <c r="N3565" s="649">
        <v>-1.0</v>
      </c>
      <c r="O3565" s="649">
        <v>1.0</v>
      </c>
      <c r="P3565" s="649">
        <v>-1.0</v>
      </c>
      <c r="Q3565" s="649">
        <v>-1.0</v>
      </c>
      <c r="R3565" s="649">
        <v>1.0</v>
      </c>
      <c r="S3565" s="649">
        <v>-1.0</v>
      </c>
      <c r="T3565" s="649">
        <v>11.466</v>
      </c>
      <c r="U3565" s="649">
        <v>11.454</v>
      </c>
      <c r="V3565" s="649">
        <v>11.359</v>
      </c>
    </row>
    <row r="3566">
      <c r="A3566" s="649">
        <v>6649.0</v>
      </c>
      <c r="B3566" s="649">
        <v>0.0</v>
      </c>
      <c r="C3566" s="649">
        <v>8.455</v>
      </c>
      <c r="D3566" s="649">
        <v>2.131</v>
      </c>
      <c r="E3566" s="649">
        <v>23.7</v>
      </c>
      <c r="F3566" s="649">
        <v>10.1</v>
      </c>
      <c r="G3566" s="649">
        <v>2.993</v>
      </c>
      <c r="H3566" s="649">
        <v>2.01</v>
      </c>
      <c r="I3566" s="649">
        <v>5.991</v>
      </c>
      <c r="J3566" s="649">
        <v>16.916</v>
      </c>
      <c r="K3566" s="649">
        <v>-0.998</v>
      </c>
      <c r="L3566" s="649">
        <v>-1.0</v>
      </c>
      <c r="M3566" s="649">
        <v>-1.0</v>
      </c>
      <c r="N3566" s="649">
        <v>-1.0</v>
      </c>
      <c r="O3566" s="649">
        <v>1.0</v>
      </c>
      <c r="P3566" s="649">
        <v>-1.0</v>
      </c>
      <c r="Q3566" s="649">
        <v>-1.0</v>
      </c>
      <c r="R3566" s="649">
        <v>1.0</v>
      </c>
      <c r="S3566" s="649">
        <v>-1.0</v>
      </c>
      <c r="T3566" s="649">
        <v>17.259</v>
      </c>
      <c r="U3566" s="649">
        <v>17.24</v>
      </c>
      <c r="V3566" s="649">
        <v>17.092</v>
      </c>
    </row>
    <row r="3567">
      <c r="A3567" s="649">
        <v>6651.0</v>
      </c>
      <c r="B3567" s="649">
        <v>0.0</v>
      </c>
      <c r="C3567" s="649">
        <v>8.457</v>
      </c>
      <c r="D3567" s="649">
        <v>2.131</v>
      </c>
      <c r="E3567" s="649">
        <v>23.7</v>
      </c>
      <c r="F3567" s="649">
        <v>10.1</v>
      </c>
      <c r="G3567" s="649">
        <v>1.78</v>
      </c>
      <c r="H3567" s="649">
        <v>2.01</v>
      </c>
      <c r="I3567" s="649">
        <v>5.935</v>
      </c>
      <c r="J3567" s="649">
        <v>9.505</v>
      </c>
      <c r="K3567" s="649">
        <v>-0.998</v>
      </c>
      <c r="L3567" s="649">
        <v>-1.0</v>
      </c>
      <c r="M3567" s="649">
        <v>-1.0</v>
      </c>
      <c r="N3567" s="649">
        <v>-1.0</v>
      </c>
      <c r="O3567" s="649">
        <v>1.0</v>
      </c>
      <c r="P3567" s="649">
        <v>-1.0</v>
      </c>
      <c r="Q3567" s="649">
        <v>-1.0</v>
      </c>
      <c r="R3567" s="649">
        <v>1.0</v>
      </c>
      <c r="S3567" s="649">
        <v>-1.0</v>
      </c>
      <c r="T3567" s="649">
        <v>9.722</v>
      </c>
      <c r="U3567" s="649">
        <v>9.711</v>
      </c>
      <c r="V3567" s="649">
        <v>9.69</v>
      </c>
    </row>
    <row r="3568">
      <c r="A3568" s="649">
        <v>6652.0</v>
      </c>
      <c r="B3568" s="649">
        <v>0.0</v>
      </c>
      <c r="C3568" s="649">
        <v>8.455</v>
      </c>
      <c r="D3568" s="649">
        <v>2.131</v>
      </c>
      <c r="E3568" s="649">
        <v>23.7</v>
      </c>
      <c r="F3568" s="649">
        <v>10.1</v>
      </c>
      <c r="G3568" s="649">
        <v>1.829</v>
      </c>
      <c r="H3568" s="649">
        <v>2.01</v>
      </c>
      <c r="I3568" s="649">
        <v>5.996</v>
      </c>
      <c r="J3568" s="649">
        <v>10.261</v>
      </c>
      <c r="K3568" s="649">
        <v>-0.998</v>
      </c>
      <c r="L3568" s="649">
        <v>-1.0</v>
      </c>
      <c r="M3568" s="649">
        <v>-1.0</v>
      </c>
      <c r="N3568" s="649">
        <v>-1.0</v>
      </c>
      <c r="O3568" s="649">
        <v>1.0</v>
      </c>
      <c r="P3568" s="649">
        <v>-1.0</v>
      </c>
      <c r="Q3568" s="649">
        <v>-1.0</v>
      </c>
      <c r="R3568" s="649">
        <v>1.0</v>
      </c>
      <c r="S3568" s="649">
        <v>-1.0</v>
      </c>
      <c r="T3568" s="649">
        <v>10.479</v>
      </c>
      <c r="U3568" s="649">
        <v>10.469</v>
      </c>
      <c r="V3568" s="649">
        <v>10.383</v>
      </c>
    </row>
    <row r="3569">
      <c r="A3569" s="649">
        <v>6653.0</v>
      </c>
      <c r="B3569" s="649">
        <v>0.0</v>
      </c>
      <c r="C3569" s="649">
        <v>8.455</v>
      </c>
      <c r="D3569" s="649">
        <v>2.131</v>
      </c>
      <c r="E3569" s="649">
        <v>23.7</v>
      </c>
      <c r="F3569" s="649">
        <v>10.1</v>
      </c>
      <c r="G3569" s="649">
        <v>1.633</v>
      </c>
      <c r="H3569" s="649">
        <v>2.01</v>
      </c>
      <c r="I3569" s="649">
        <v>5.932</v>
      </c>
      <c r="J3569" s="649">
        <v>8.736</v>
      </c>
      <c r="K3569" s="649">
        <v>-0.998</v>
      </c>
      <c r="L3569" s="649">
        <v>-1.0</v>
      </c>
      <c r="M3569" s="649">
        <v>-1.0</v>
      </c>
      <c r="N3569" s="649">
        <v>-1.0</v>
      </c>
      <c r="O3569" s="649">
        <v>1.0</v>
      </c>
      <c r="P3569" s="649">
        <v>-1.0</v>
      </c>
      <c r="Q3569" s="649">
        <v>-1.0</v>
      </c>
      <c r="R3569" s="649">
        <v>1.0</v>
      </c>
      <c r="S3569" s="649">
        <v>-1.0</v>
      </c>
      <c r="T3569" s="649">
        <v>8.932</v>
      </c>
      <c r="U3569" s="649">
        <v>8.924</v>
      </c>
      <c r="V3569" s="649">
        <v>8.896</v>
      </c>
    </row>
    <row r="3570">
      <c r="A3570" s="649">
        <v>6654.0</v>
      </c>
      <c r="B3570" s="649">
        <v>0.0</v>
      </c>
      <c r="C3570" s="649">
        <v>8.455</v>
      </c>
      <c r="D3570" s="649">
        <v>2.131</v>
      </c>
      <c r="E3570" s="649">
        <v>23.7</v>
      </c>
      <c r="F3570" s="649">
        <v>10.1</v>
      </c>
      <c r="G3570" s="649">
        <v>1.872</v>
      </c>
      <c r="H3570" s="649">
        <v>2.01</v>
      </c>
      <c r="I3570" s="649">
        <v>4.038</v>
      </c>
      <c r="J3570" s="649">
        <v>7.036</v>
      </c>
      <c r="K3570" s="649">
        <v>-0.998</v>
      </c>
      <c r="L3570" s="649">
        <v>-1.0</v>
      </c>
      <c r="M3570" s="649">
        <v>-1.0</v>
      </c>
      <c r="N3570" s="649">
        <v>-1.0</v>
      </c>
      <c r="O3570" s="649">
        <v>1.0</v>
      </c>
      <c r="P3570" s="649">
        <v>-1.0</v>
      </c>
      <c r="Q3570" s="649">
        <v>-1.0</v>
      </c>
      <c r="R3570" s="649">
        <v>1.0</v>
      </c>
      <c r="S3570" s="649">
        <v>-1.0</v>
      </c>
      <c r="T3570" s="649">
        <v>7.194</v>
      </c>
      <c r="U3570" s="649">
        <v>7.183</v>
      </c>
      <c r="V3570" s="649">
        <v>7.178</v>
      </c>
    </row>
    <row r="3571">
      <c r="A3571" s="649">
        <v>6655.0</v>
      </c>
      <c r="B3571" s="649">
        <v>0.0</v>
      </c>
      <c r="C3571" s="649">
        <v>8.455</v>
      </c>
      <c r="D3571" s="649">
        <v>2.131</v>
      </c>
      <c r="E3571" s="649">
        <v>23.7</v>
      </c>
      <c r="F3571" s="649">
        <v>10.1</v>
      </c>
      <c r="G3571" s="649">
        <v>0.949</v>
      </c>
      <c r="H3571" s="649">
        <v>2.01</v>
      </c>
      <c r="I3571" s="649">
        <v>6.074</v>
      </c>
      <c r="J3571" s="649">
        <v>5.761</v>
      </c>
      <c r="K3571" s="649">
        <v>-0.998</v>
      </c>
      <c r="L3571" s="649">
        <v>-1.0</v>
      </c>
      <c r="M3571" s="649">
        <v>-1.0</v>
      </c>
      <c r="N3571" s="649">
        <v>-1.0</v>
      </c>
      <c r="O3571" s="649">
        <v>3.0</v>
      </c>
      <c r="P3571" s="649">
        <v>-1.0</v>
      </c>
      <c r="Q3571" s="649">
        <v>-1.0</v>
      </c>
      <c r="R3571" s="649">
        <v>1.0</v>
      </c>
      <c r="S3571" s="649">
        <v>-1.0</v>
      </c>
      <c r="T3571" s="649">
        <v>5.859</v>
      </c>
      <c r="U3571" s="649">
        <v>5.853</v>
      </c>
      <c r="V3571" s="649">
        <v>5.761</v>
      </c>
    </row>
    <row r="3572">
      <c r="A3572" s="649">
        <v>6657.0</v>
      </c>
      <c r="B3572" s="649">
        <v>0.0</v>
      </c>
      <c r="C3572" s="649">
        <v>8.455</v>
      </c>
      <c r="D3572" s="649">
        <v>2.131</v>
      </c>
      <c r="E3572" s="649">
        <v>23.7</v>
      </c>
      <c r="F3572" s="649">
        <v>10.1</v>
      </c>
      <c r="G3572" s="649">
        <v>1.789</v>
      </c>
      <c r="H3572" s="649">
        <v>1.01</v>
      </c>
      <c r="I3572" s="649">
        <v>10.607</v>
      </c>
      <c r="J3572" s="649">
        <v>18.151</v>
      </c>
      <c r="K3572" s="649">
        <v>-0.998</v>
      </c>
      <c r="L3572" s="649">
        <v>-1.0</v>
      </c>
      <c r="M3572" s="649">
        <v>-1.0</v>
      </c>
      <c r="N3572" s="649">
        <v>-1.0</v>
      </c>
      <c r="O3572" s="649">
        <v>1.0</v>
      </c>
      <c r="P3572" s="649">
        <v>-1.0</v>
      </c>
      <c r="Q3572" s="649">
        <v>-1.0</v>
      </c>
      <c r="R3572" s="649">
        <v>1.0</v>
      </c>
      <c r="S3572" s="649">
        <v>-1.0</v>
      </c>
      <c r="T3572" s="649">
        <v>18.46</v>
      </c>
      <c r="U3572" s="649">
        <v>18.454</v>
      </c>
      <c r="V3572" s="649">
        <v>18.234</v>
      </c>
    </row>
    <row r="3573">
      <c r="A3573" s="649">
        <v>6658.0</v>
      </c>
      <c r="B3573" s="649">
        <v>0.0</v>
      </c>
      <c r="C3573" s="649">
        <v>8.455</v>
      </c>
      <c r="D3573" s="649">
        <v>2.131</v>
      </c>
      <c r="E3573" s="649">
        <v>23.7</v>
      </c>
      <c r="F3573" s="649">
        <v>10.1</v>
      </c>
      <c r="G3573" s="649">
        <v>1.806</v>
      </c>
      <c r="H3573" s="649">
        <v>1.01</v>
      </c>
      <c r="I3573" s="649">
        <v>10.58</v>
      </c>
      <c r="J3573" s="649">
        <v>16.563</v>
      </c>
      <c r="K3573" s="649">
        <v>-0.998</v>
      </c>
      <c r="L3573" s="649">
        <v>-1.0</v>
      </c>
      <c r="M3573" s="649">
        <v>-1.0</v>
      </c>
      <c r="N3573" s="649">
        <v>-1.0</v>
      </c>
      <c r="O3573" s="649">
        <v>1.0</v>
      </c>
      <c r="P3573" s="649">
        <v>-1.0</v>
      </c>
      <c r="Q3573" s="649">
        <v>-1.0</v>
      </c>
      <c r="R3573" s="649">
        <v>1.0</v>
      </c>
      <c r="S3573" s="649">
        <v>-1.0</v>
      </c>
      <c r="T3573" s="649">
        <v>16.876</v>
      </c>
      <c r="U3573" s="649">
        <v>16.874</v>
      </c>
      <c r="V3573" s="649">
        <v>16.821</v>
      </c>
    </row>
    <row r="3574">
      <c r="A3574" s="649">
        <v>6659.0</v>
      </c>
      <c r="B3574" s="649">
        <v>0.0</v>
      </c>
      <c r="C3574" s="649">
        <v>8.457</v>
      </c>
      <c r="D3574" s="649">
        <v>2.131</v>
      </c>
      <c r="E3574" s="649">
        <v>23.7</v>
      </c>
      <c r="F3574" s="649">
        <v>10.1</v>
      </c>
      <c r="G3574" s="649">
        <v>1.801</v>
      </c>
      <c r="H3574" s="649">
        <v>1.01</v>
      </c>
      <c r="I3574" s="649">
        <v>10.794</v>
      </c>
      <c r="J3574" s="649">
        <v>18.989</v>
      </c>
      <c r="K3574" s="649">
        <v>-0.998</v>
      </c>
      <c r="L3574" s="649">
        <v>-1.0</v>
      </c>
      <c r="M3574" s="649">
        <v>-1.0</v>
      </c>
      <c r="N3574" s="649">
        <v>-1.0</v>
      </c>
      <c r="O3574" s="649">
        <v>1.0</v>
      </c>
      <c r="P3574" s="649">
        <v>-1.0</v>
      </c>
      <c r="Q3574" s="649">
        <v>-1.0</v>
      </c>
      <c r="R3574" s="649">
        <v>1.0</v>
      </c>
      <c r="S3574" s="649">
        <v>-1.0</v>
      </c>
      <c r="T3574" s="649">
        <v>19.291</v>
      </c>
      <c r="U3574" s="649">
        <v>19.286</v>
      </c>
      <c r="V3574" s="649">
        <v>19.032</v>
      </c>
    </row>
    <row r="3575">
      <c r="A3575" s="649">
        <v>6660.0</v>
      </c>
      <c r="B3575" s="649">
        <v>0.0</v>
      </c>
      <c r="C3575" s="649">
        <v>8.455</v>
      </c>
      <c r="D3575" s="649">
        <v>2.131</v>
      </c>
      <c r="E3575" s="649">
        <v>23.7</v>
      </c>
      <c r="F3575" s="649">
        <v>10.1</v>
      </c>
      <c r="G3575" s="649">
        <v>1.802</v>
      </c>
      <c r="H3575" s="649">
        <v>1.01</v>
      </c>
      <c r="I3575" s="649">
        <v>10.619</v>
      </c>
      <c r="J3575" s="649">
        <v>14.271</v>
      </c>
      <c r="K3575" s="649">
        <v>-0.998</v>
      </c>
      <c r="L3575" s="649">
        <v>-1.0</v>
      </c>
      <c r="M3575" s="649">
        <v>-1.0</v>
      </c>
      <c r="N3575" s="649">
        <v>-1.0</v>
      </c>
      <c r="O3575" s="649">
        <v>1.0</v>
      </c>
      <c r="P3575" s="649">
        <v>-1.0</v>
      </c>
      <c r="Q3575" s="649">
        <v>-1.0</v>
      </c>
      <c r="R3575" s="649">
        <v>1.0</v>
      </c>
      <c r="S3575" s="649">
        <v>-1.0</v>
      </c>
      <c r="T3575" s="649">
        <v>14.606</v>
      </c>
      <c r="U3575" s="649">
        <v>14.601</v>
      </c>
      <c r="V3575" s="649">
        <v>14.738</v>
      </c>
    </row>
    <row r="3576">
      <c r="A3576" s="649">
        <v>6661.0</v>
      </c>
      <c r="B3576" s="649">
        <v>0.0</v>
      </c>
      <c r="C3576" s="649">
        <v>8.455</v>
      </c>
      <c r="D3576" s="649">
        <v>2.131</v>
      </c>
      <c r="E3576" s="649">
        <v>23.7</v>
      </c>
      <c r="F3576" s="649">
        <v>10.1</v>
      </c>
      <c r="G3576" s="649">
        <v>1.85</v>
      </c>
      <c r="H3576" s="649">
        <v>1.01</v>
      </c>
      <c r="I3576" s="649">
        <v>10.526</v>
      </c>
      <c r="J3576" s="649">
        <v>18.542</v>
      </c>
      <c r="K3576" s="649">
        <v>-0.998</v>
      </c>
      <c r="L3576" s="649">
        <v>-1.0</v>
      </c>
      <c r="M3576" s="649">
        <v>-1.0</v>
      </c>
      <c r="N3576" s="649">
        <v>-1.0</v>
      </c>
      <c r="O3576" s="649">
        <v>1.0</v>
      </c>
      <c r="P3576" s="649">
        <v>-1.0</v>
      </c>
      <c r="Q3576" s="649">
        <v>-1.0</v>
      </c>
      <c r="R3576" s="649">
        <v>1.0</v>
      </c>
      <c r="S3576" s="649">
        <v>-1.0</v>
      </c>
      <c r="T3576" s="649">
        <v>18.861</v>
      </c>
      <c r="U3576" s="649">
        <v>18.859</v>
      </c>
      <c r="V3576" s="649">
        <v>18.638</v>
      </c>
    </row>
    <row r="3577">
      <c r="A3577" s="649">
        <v>6662.0</v>
      </c>
      <c r="B3577" s="649">
        <v>0.0</v>
      </c>
      <c r="C3577" s="649">
        <v>8.455</v>
      </c>
      <c r="D3577" s="649">
        <v>2.131</v>
      </c>
      <c r="E3577" s="649">
        <v>23.7</v>
      </c>
      <c r="F3577" s="649">
        <v>10.1</v>
      </c>
      <c r="G3577" s="649">
        <v>1.982</v>
      </c>
      <c r="H3577" s="649">
        <v>1.01</v>
      </c>
      <c r="I3577" s="649">
        <v>10.562</v>
      </c>
      <c r="J3577" s="649">
        <v>19.748</v>
      </c>
      <c r="K3577" s="649">
        <v>-0.998</v>
      </c>
      <c r="L3577" s="649">
        <v>-1.0</v>
      </c>
      <c r="M3577" s="649">
        <v>-1.0</v>
      </c>
      <c r="N3577" s="649">
        <v>-1.0</v>
      </c>
      <c r="O3577" s="649">
        <v>1.0</v>
      </c>
      <c r="P3577" s="649">
        <v>-1.0</v>
      </c>
      <c r="Q3577" s="649">
        <v>-1.0</v>
      </c>
      <c r="R3577" s="649">
        <v>1.0</v>
      </c>
      <c r="S3577" s="649">
        <v>-1.0</v>
      </c>
      <c r="T3577" s="649">
        <v>20.101</v>
      </c>
      <c r="U3577" s="649">
        <v>20.096</v>
      </c>
      <c r="V3577" s="649">
        <v>19.87</v>
      </c>
    </row>
    <row r="3578">
      <c r="A3578" s="649">
        <v>6663.0</v>
      </c>
      <c r="B3578" s="649">
        <v>0.0</v>
      </c>
      <c r="C3578" s="649">
        <v>8.455</v>
      </c>
      <c r="D3578" s="649">
        <v>2.131</v>
      </c>
      <c r="E3578" s="649">
        <v>23.7</v>
      </c>
      <c r="F3578" s="649">
        <v>10.1</v>
      </c>
      <c r="G3578" s="649">
        <v>1.829</v>
      </c>
      <c r="H3578" s="649">
        <v>1.01</v>
      </c>
      <c r="I3578" s="649">
        <v>10.607</v>
      </c>
      <c r="J3578" s="649">
        <v>17.243</v>
      </c>
      <c r="K3578" s="649">
        <v>-0.998</v>
      </c>
      <c r="L3578" s="649">
        <v>-1.0</v>
      </c>
      <c r="M3578" s="649">
        <v>-1.0</v>
      </c>
      <c r="N3578" s="649">
        <v>-1.0</v>
      </c>
      <c r="O3578" s="649">
        <v>1.0</v>
      </c>
      <c r="P3578" s="649">
        <v>-1.0</v>
      </c>
      <c r="Q3578" s="649">
        <v>-1.0</v>
      </c>
      <c r="R3578" s="649">
        <v>1.0</v>
      </c>
      <c r="S3578" s="649">
        <v>-1.0</v>
      </c>
      <c r="T3578" s="649">
        <v>17.566</v>
      </c>
      <c r="U3578" s="649">
        <v>17.563</v>
      </c>
      <c r="V3578" s="649">
        <v>17.451</v>
      </c>
    </row>
    <row r="3579">
      <c r="A3579" s="649">
        <v>6664.0</v>
      </c>
      <c r="B3579" s="649">
        <v>0.0</v>
      </c>
      <c r="C3579" s="649">
        <v>8.455</v>
      </c>
      <c r="D3579" s="649">
        <v>2.131</v>
      </c>
      <c r="E3579" s="649">
        <v>23.7</v>
      </c>
      <c r="F3579" s="649">
        <v>10.1</v>
      </c>
      <c r="G3579" s="649">
        <v>1.8</v>
      </c>
      <c r="H3579" s="649">
        <v>1.01</v>
      </c>
      <c r="I3579" s="649">
        <v>10.536</v>
      </c>
      <c r="J3579" s="649">
        <v>17.911</v>
      </c>
      <c r="K3579" s="649">
        <v>-0.998</v>
      </c>
      <c r="L3579" s="649">
        <v>-1.0</v>
      </c>
      <c r="M3579" s="649">
        <v>-1.0</v>
      </c>
      <c r="N3579" s="649">
        <v>-1.0</v>
      </c>
      <c r="O3579" s="649">
        <v>1.0</v>
      </c>
      <c r="P3579" s="649">
        <v>-1.0</v>
      </c>
      <c r="Q3579" s="649">
        <v>-1.0</v>
      </c>
      <c r="R3579" s="649">
        <v>1.0</v>
      </c>
      <c r="S3579" s="649">
        <v>-1.0</v>
      </c>
      <c r="T3579" s="649">
        <v>18.215</v>
      </c>
      <c r="U3579" s="649">
        <v>18.209</v>
      </c>
      <c r="V3579" s="649">
        <v>18.019</v>
      </c>
    </row>
    <row r="3580">
      <c r="A3580" s="649">
        <v>6665.0</v>
      </c>
      <c r="B3580" s="649">
        <v>0.0</v>
      </c>
      <c r="C3580" s="649">
        <v>8.454</v>
      </c>
      <c r="D3580" s="649">
        <v>2.131</v>
      </c>
      <c r="E3580" s="649">
        <v>23.7</v>
      </c>
      <c r="F3580" s="649">
        <v>10.1</v>
      </c>
      <c r="G3580" s="649">
        <v>1.753</v>
      </c>
      <c r="H3580" s="649">
        <v>1.01</v>
      </c>
      <c r="I3580" s="649">
        <v>10.516</v>
      </c>
      <c r="J3580" s="649">
        <v>17.22</v>
      </c>
      <c r="K3580" s="649">
        <v>-0.998</v>
      </c>
      <c r="L3580" s="649">
        <v>-1.0</v>
      </c>
      <c r="M3580" s="649">
        <v>-1.0</v>
      </c>
      <c r="N3580" s="649">
        <v>-1.0</v>
      </c>
      <c r="O3580" s="649">
        <v>1.0</v>
      </c>
      <c r="P3580" s="649">
        <v>-1.0</v>
      </c>
      <c r="Q3580" s="649">
        <v>-1.0</v>
      </c>
      <c r="R3580" s="649">
        <v>1.0</v>
      </c>
      <c r="S3580" s="649">
        <v>-1.0</v>
      </c>
      <c r="T3580" s="649">
        <v>17.525</v>
      </c>
      <c r="U3580" s="649">
        <v>17.521</v>
      </c>
      <c r="V3580" s="649">
        <v>17.344</v>
      </c>
    </row>
    <row r="3581">
      <c r="A3581" s="649">
        <v>6666.0</v>
      </c>
      <c r="B3581" s="649">
        <v>0.0</v>
      </c>
      <c r="C3581" s="649">
        <v>8.454</v>
      </c>
      <c r="D3581" s="649">
        <v>2.131</v>
      </c>
      <c r="E3581" s="649">
        <v>23.7</v>
      </c>
      <c r="F3581" s="649">
        <v>10.1</v>
      </c>
      <c r="G3581" s="649">
        <v>1.817</v>
      </c>
      <c r="H3581" s="649">
        <v>1.01</v>
      </c>
      <c r="I3581" s="649">
        <v>6.004</v>
      </c>
      <c r="J3581" s="649">
        <v>10.251</v>
      </c>
      <c r="K3581" s="649">
        <v>-0.998</v>
      </c>
      <c r="L3581" s="649">
        <v>-1.0</v>
      </c>
      <c r="M3581" s="649">
        <v>-1.0</v>
      </c>
      <c r="N3581" s="649">
        <v>-1.0</v>
      </c>
      <c r="O3581" s="649">
        <v>1.0</v>
      </c>
      <c r="P3581" s="649">
        <v>-1.0</v>
      </c>
      <c r="Q3581" s="649">
        <v>-1.0</v>
      </c>
      <c r="R3581" s="649">
        <v>1.0</v>
      </c>
      <c r="S3581" s="649">
        <v>-1.0</v>
      </c>
      <c r="T3581" s="649">
        <v>10.485</v>
      </c>
      <c r="U3581" s="649">
        <v>10.475</v>
      </c>
      <c r="V3581" s="649">
        <v>10.37</v>
      </c>
    </row>
    <row r="3582">
      <c r="A3582" s="649">
        <v>6667.0</v>
      </c>
      <c r="B3582" s="649">
        <v>0.0</v>
      </c>
      <c r="C3582" s="649">
        <v>8.454</v>
      </c>
      <c r="D3582" s="649">
        <v>2.131</v>
      </c>
      <c r="E3582" s="649">
        <v>23.7</v>
      </c>
      <c r="F3582" s="649">
        <v>10.1</v>
      </c>
      <c r="G3582" s="649">
        <v>1.195</v>
      </c>
      <c r="H3582" s="649">
        <v>1.01</v>
      </c>
      <c r="I3582" s="649">
        <v>8.915</v>
      </c>
      <c r="J3582" s="649">
        <v>10.36</v>
      </c>
      <c r="K3582" s="649">
        <v>-0.998</v>
      </c>
      <c r="L3582" s="649">
        <v>-1.0</v>
      </c>
      <c r="M3582" s="649">
        <v>-1.0</v>
      </c>
      <c r="N3582" s="649">
        <v>-1.0</v>
      </c>
      <c r="O3582" s="649">
        <v>1.0</v>
      </c>
      <c r="P3582" s="649">
        <v>-1.0</v>
      </c>
      <c r="Q3582" s="649">
        <v>-1.0</v>
      </c>
      <c r="R3582" s="649">
        <v>1.0</v>
      </c>
      <c r="S3582" s="649">
        <v>-1.0</v>
      </c>
      <c r="T3582" s="649">
        <v>10.547</v>
      </c>
      <c r="U3582" s="649">
        <v>10.542</v>
      </c>
      <c r="V3582" s="649">
        <v>10.395</v>
      </c>
    </row>
    <row r="3583">
      <c r="A3583" s="649">
        <v>6668.0</v>
      </c>
      <c r="B3583" s="649">
        <v>0.0</v>
      </c>
      <c r="C3583" s="649">
        <v>8.454</v>
      </c>
      <c r="D3583" s="649">
        <v>2.131</v>
      </c>
      <c r="E3583" s="649">
        <v>23.7</v>
      </c>
      <c r="F3583" s="649">
        <v>10.1</v>
      </c>
      <c r="G3583" s="649">
        <v>0.643</v>
      </c>
      <c r="H3583" s="649">
        <v>1.01</v>
      </c>
      <c r="I3583" s="649">
        <v>10.888</v>
      </c>
      <c r="J3583" s="649">
        <v>6.85</v>
      </c>
      <c r="K3583" s="649">
        <v>-0.998</v>
      </c>
      <c r="L3583" s="649">
        <v>-1.0</v>
      </c>
      <c r="M3583" s="649">
        <v>-1.0</v>
      </c>
      <c r="N3583" s="649">
        <v>-1.0</v>
      </c>
      <c r="O3583" s="649">
        <v>3.0</v>
      </c>
      <c r="P3583" s="649">
        <v>-1.0</v>
      </c>
      <c r="Q3583" s="649">
        <v>-1.0</v>
      </c>
      <c r="R3583" s="649">
        <v>1.0</v>
      </c>
      <c r="S3583" s="649">
        <v>-1.0</v>
      </c>
      <c r="T3583" s="649">
        <v>6.963</v>
      </c>
      <c r="U3583" s="649">
        <v>6.962</v>
      </c>
      <c r="V3583" s="649">
        <v>6.865</v>
      </c>
    </row>
    <row r="3584">
      <c r="A3584" s="649">
        <v>6669.0</v>
      </c>
      <c r="B3584" s="649">
        <v>0.0</v>
      </c>
      <c r="C3584" s="649">
        <v>8.454</v>
      </c>
      <c r="D3584" s="649">
        <v>2.131</v>
      </c>
      <c r="E3584" s="649">
        <v>23.7</v>
      </c>
      <c r="F3584" s="649">
        <v>10.1</v>
      </c>
      <c r="G3584" s="649">
        <v>1.832</v>
      </c>
      <c r="H3584" s="649">
        <v>26.98</v>
      </c>
      <c r="I3584" s="649">
        <v>5.923</v>
      </c>
      <c r="J3584" s="649">
        <v>10.422</v>
      </c>
      <c r="K3584" s="649">
        <v>-0.998</v>
      </c>
      <c r="L3584" s="649">
        <v>-1.0</v>
      </c>
      <c r="M3584" s="649">
        <v>-1.0</v>
      </c>
      <c r="N3584" s="649">
        <v>-1.0</v>
      </c>
      <c r="O3584" s="649">
        <v>1.0</v>
      </c>
      <c r="P3584" s="649">
        <v>-1.0</v>
      </c>
      <c r="Q3584" s="649">
        <v>-1.0</v>
      </c>
      <c r="R3584" s="649">
        <v>1.0</v>
      </c>
      <c r="S3584" s="649">
        <v>-1.0</v>
      </c>
      <c r="T3584" s="649">
        <v>10.65</v>
      </c>
      <c r="U3584" s="649">
        <v>10.641</v>
      </c>
      <c r="V3584" s="649">
        <v>10.502</v>
      </c>
    </row>
    <row r="3585">
      <c r="A3585" s="649">
        <v>6670.0</v>
      </c>
      <c r="B3585" s="649">
        <v>0.0</v>
      </c>
      <c r="C3585" s="649">
        <v>8.454</v>
      </c>
      <c r="D3585" s="649">
        <v>2.131</v>
      </c>
      <c r="E3585" s="649">
        <v>23.7</v>
      </c>
      <c r="F3585" s="649">
        <v>10.1</v>
      </c>
      <c r="G3585" s="649">
        <v>1.806</v>
      </c>
      <c r="H3585" s="649">
        <v>26.98</v>
      </c>
      <c r="I3585" s="649">
        <v>5.94</v>
      </c>
      <c r="J3585" s="649">
        <v>9.619</v>
      </c>
      <c r="K3585" s="649">
        <v>-0.998</v>
      </c>
      <c r="L3585" s="649">
        <v>-1.0</v>
      </c>
      <c r="M3585" s="649">
        <v>-1.0</v>
      </c>
      <c r="N3585" s="649">
        <v>-1.0</v>
      </c>
      <c r="O3585" s="649">
        <v>1.0</v>
      </c>
      <c r="P3585" s="649">
        <v>-1.0</v>
      </c>
      <c r="Q3585" s="649">
        <v>-1.0</v>
      </c>
      <c r="R3585" s="649">
        <v>1.0</v>
      </c>
      <c r="S3585" s="649">
        <v>-1.0</v>
      </c>
      <c r="T3585" s="649">
        <v>9.858</v>
      </c>
      <c r="U3585" s="649">
        <v>9.847</v>
      </c>
      <c r="V3585" s="649">
        <v>9.814</v>
      </c>
    </row>
    <row r="3586">
      <c r="A3586" s="649">
        <v>6671.0</v>
      </c>
      <c r="B3586" s="649">
        <v>0.0</v>
      </c>
      <c r="C3586" s="649">
        <v>8.454</v>
      </c>
      <c r="D3586" s="649">
        <v>2.131</v>
      </c>
      <c r="E3586" s="649">
        <v>23.7</v>
      </c>
      <c r="F3586" s="649">
        <v>10.1</v>
      </c>
      <c r="G3586" s="649">
        <v>1.731</v>
      </c>
      <c r="H3586" s="649">
        <v>2.01</v>
      </c>
      <c r="I3586" s="649">
        <v>5.991</v>
      </c>
      <c r="J3586" s="649">
        <v>10.142</v>
      </c>
      <c r="K3586" s="649">
        <v>-0.998</v>
      </c>
      <c r="L3586" s="649">
        <v>-1.0</v>
      </c>
      <c r="M3586" s="649">
        <v>-1.0</v>
      </c>
      <c r="N3586" s="649">
        <v>-1.0</v>
      </c>
      <c r="O3586" s="649">
        <v>1.0</v>
      </c>
      <c r="P3586" s="649">
        <v>-1.0</v>
      </c>
      <c r="Q3586" s="649">
        <v>-1.0</v>
      </c>
      <c r="R3586" s="649">
        <v>1.0</v>
      </c>
      <c r="S3586" s="649">
        <v>-1.0</v>
      </c>
      <c r="T3586" s="649">
        <v>10.346</v>
      </c>
      <c r="U3586" s="649">
        <v>10.337</v>
      </c>
      <c r="V3586" s="649">
        <v>10.182</v>
      </c>
    </row>
    <row r="3587">
      <c r="A3587" s="649">
        <v>6672.0</v>
      </c>
      <c r="B3587" s="649">
        <v>0.0</v>
      </c>
      <c r="C3587" s="649">
        <v>8.454</v>
      </c>
      <c r="D3587" s="649">
        <v>2.131</v>
      </c>
      <c r="E3587" s="649">
        <v>23.7</v>
      </c>
      <c r="F3587" s="649">
        <v>10.1</v>
      </c>
      <c r="G3587" s="649">
        <v>1.785</v>
      </c>
      <c r="H3587" s="649">
        <v>2.01</v>
      </c>
      <c r="I3587" s="649">
        <v>5.863</v>
      </c>
      <c r="J3587" s="649">
        <v>9.577</v>
      </c>
      <c r="K3587" s="649">
        <v>-0.998</v>
      </c>
      <c r="L3587" s="649">
        <v>-1.0</v>
      </c>
      <c r="M3587" s="649">
        <v>-1.0</v>
      </c>
      <c r="N3587" s="649">
        <v>-1.0</v>
      </c>
      <c r="O3587" s="649">
        <v>1.0</v>
      </c>
      <c r="P3587" s="649">
        <v>-1.0</v>
      </c>
      <c r="Q3587" s="649">
        <v>-1.0</v>
      </c>
      <c r="R3587" s="649">
        <v>1.0</v>
      </c>
      <c r="S3587" s="649">
        <v>-1.0</v>
      </c>
      <c r="T3587" s="649">
        <v>9.791</v>
      </c>
      <c r="U3587" s="649">
        <v>9.782</v>
      </c>
      <c r="V3587" s="649">
        <v>9.736</v>
      </c>
    </row>
    <row r="3588">
      <c r="A3588" s="649">
        <v>6673.0</v>
      </c>
      <c r="B3588" s="649">
        <v>0.0</v>
      </c>
      <c r="C3588" s="649">
        <v>8.454</v>
      </c>
      <c r="D3588" s="649">
        <v>2.131</v>
      </c>
      <c r="E3588" s="649">
        <v>23.7</v>
      </c>
      <c r="F3588" s="649">
        <v>10.1</v>
      </c>
      <c r="G3588" s="649">
        <v>2.067</v>
      </c>
      <c r="H3588" s="649">
        <v>2.01</v>
      </c>
      <c r="I3588" s="649">
        <v>5.88</v>
      </c>
      <c r="J3588" s="649">
        <v>9.331</v>
      </c>
      <c r="K3588" s="649">
        <v>-0.998</v>
      </c>
      <c r="L3588" s="649">
        <v>-1.0</v>
      </c>
      <c r="M3588" s="649">
        <v>-1.0</v>
      </c>
      <c r="N3588" s="649">
        <v>-1.0</v>
      </c>
      <c r="O3588" s="649">
        <v>1.0</v>
      </c>
      <c r="P3588" s="649">
        <v>-1.0</v>
      </c>
      <c r="Q3588" s="649">
        <v>-1.0</v>
      </c>
      <c r="R3588" s="649">
        <v>1.0</v>
      </c>
      <c r="S3588" s="649">
        <v>-1.0</v>
      </c>
      <c r="T3588" s="649">
        <v>9.631</v>
      </c>
      <c r="U3588" s="649">
        <v>9.62</v>
      </c>
      <c r="V3588" s="649">
        <v>9.827</v>
      </c>
    </row>
    <row r="3589">
      <c r="A3589" s="649">
        <v>6674.0</v>
      </c>
      <c r="B3589" s="649">
        <v>0.0</v>
      </c>
      <c r="C3589" s="649">
        <v>8.454</v>
      </c>
      <c r="D3589" s="649">
        <v>2.131</v>
      </c>
      <c r="E3589" s="649">
        <v>23.7</v>
      </c>
      <c r="F3589" s="649">
        <v>10.1</v>
      </c>
      <c r="G3589" s="649">
        <v>1.941</v>
      </c>
      <c r="H3589" s="649">
        <v>2.01</v>
      </c>
      <c r="I3589" s="649">
        <v>5.883</v>
      </c>
      <c r="J3589" s="649">
        <v>10.833</v>
      </c>
      <c r="K3589" s="649">
        <v>-0.998</v>
      </c>
      <c r="L3589" s="649">
        <v>-1.0</v>
      </c>
      <c r="M3589" s="649">
        <v>-1.0</v>
      </c>
      <c r="N3589" s="649">
        <v>-1.0</v>
      </c>
      <c r="O3589" s="649">
        <v>1.0</v>
      </c>
      <c r="P3589" s="649">
        <v>-1.0</v>
      </c>
      <c r="Q3589" s="649">
        <v>-1.0</v>
      </c>
      <c r="R3589" s="649">
        <v>1.0</v>
      </c>
      <c r="S3589" s="649">
        <v>-1.0</v>
      </c>
      <c r="T3589" s="649">
        <v>11.076</v>
      </c>
      <c r="U3589" s="649">
        <v>11.065</v>
      </c>
      <c r="V3589" s="649">
        <v>10.941</v>
      </c>
    </row>
    <row r="3590">
      <c r="A3590" s="649">
        <v>6675.0</v>
      </c>
      <c r="B3590" s="649">
        <v>0.0</v>
      </c>
      <c r="C3590" s="649">
        <v>8.454</v>
      </c>
      <c r="D3590" s="649">
        <v>2.131</v>
      </c>
      <c r="E3590" s="649">
        <v>23.7</v>
      </c>
      <c r="F3590" s="649">
        <v>10.1</v>
      </c>
      <c r="G3590" s="649">
        <v>1.756</v>
      </c>
      <c r="H3590" s="649">
        <v>2.01</v>
      </c>
      <c r="I3590" s="649">
        <v>6.047</v>
      </c>
      <c r="J3590" s="649">
        <v>10.174</v>
      </c>
      <c r="K3590" s="649">
        <v>-0.998</v>
      </c>
      <c r="L3590" s="649">
        <v>-1.0</v>
      </c>
      <c r="M3590" s="649">
        <v>-1.0</v>
      </c>
      <c r="N3590" s="649">
        <v>-1.0</v>
      </c>
      <c r="O3590" s="649">
        <v>1.0</v>
      </c>
      <c r="P3590" s="649">
        <v>-1.0</v>
      </c>
      <c r="Q3590" s="649">
        <v>-1.0</v>
      </c>
      <c r="R3590" s="649">
        <v>1.0</v>
      </c>
      <c r="S3590" s="649">
        <v>-1.0</v>
      </c>
      <c r="T3590" s="649">
        <v>10.392</v>
      </c>
      <c r="U3590" s="649">
        <v>10.385</v>
      </c>
      <c r="V3590" s="649">
        <v>10.251</v>
      </c>
    </row>
    <row r="3591">
      <c r="A3591" s="649">
        <v>6676.0</v>
      </c>
      <c r="B3591" s="649">
        <v>0.0</v>
      </c>
      <c r="C3591" s="649">
        <v>8.454</v>
      </c>
      <c r="D3591" s="649">
        <v>2.131</v>
      </c>
      <c r="E3591" s="649">
        <v>23.7</v>
      </c>
      <c r="F3591" s="649">
        <v>10.1</v>
      </c>
      <c r="G3591" s="649">
        <v>1.847</v>
      </c>
      <c r="H3591" s="649">
        <v>2.01</v>
      </c>
      <c r="I3591" s="649">
        <v>5.954</v>
      </c>
      <c r="J3591" s="649">
        <v>9.827</v>
      </c>
      <c r="K3591" s="649">
        <v>-0.998</v>
      </c>
      <c r="L3591" s="649">
        <v>-1.0</v>
      </c>
      <c r="M3591" s="649">
        <v>-1.0</v>
      </c>
      <c r="N3591" s="649">
        <v>-1.0</v>
      </c>
      <c r="O3591" s="649">
        <v>1.0</v>
      </c>
      <c r="P3591" s="649">
        <v>-1.0</v>
      </c>
      <c r="Q3591" s="649">
        <v>-1.0</v>
      </c>
      <c r="R3591" s="649">
        <v>1.0</v>
      </c>
      <c r="S3591" s="649">
        <v>-1.0</v>
      </c>
      <c r="T3591" s="649">
        <v>10.067</v>
      </c>
      <c r="U3591" s="649">
        <v>10.06</v>
      </c>
      <c r="V3591" s="649">
        <v>10.035</v>
      </c>
    </row>
    <row r="3592">
      <c r="A3592" s="649">
        <v>6677.0</v>
      </c>
      <c r="B3592" s="649">
        <v>0.0</v>
      </c>
      <c r="C3592" s="649">
        <v>8.454</v>
      </c>
      <c r="D3592" s="649">
        <v>2.131</v>
      </c>
      <c r="E3592" s="649">
        <v>23.7</v>
      </c>
      <c r="F3592" s="649">
        <v>10.1</v>
      </c>
      <c r="G3592" s="649">
        <v>1.955</v>
      </c>
      <c r="H3592" s="649">
        <v>2.01</v>
      </c>
      <c r="I3592" s="649">
        <v>5.875</v>
      </c>
      <c r="J3592" s="649">
        <v>10.076</v>
      </c>
      <c r="K3592" s="649">
        <v>-0.998</v>
      </c>
      <c r="L3592" s="649">
        <v>-1.0</v>
      </c>
      <c r="M3592" s="649">
        <v>-1.0</v>
      </c>
      <c r="N3592" s="649">
        <v>-1.0</v>
      </c>
      <c r="O3592" s="649">
        <v>1.0</v>
      </c>
      <c r="P3592" s="649">
        <v>-1.0</v>
      </c>
      <c r="Q3592" s="649">
        <v>-1.0</v>
      </c>
      <c r="R3592" s="649">
        <v>1.0</v>
      </c>
      <c r="S3592" s="649">
        <v>-1.0</v>
      </c>
      <c r="T3592" s="649">
        <v>10.329</v>
      </c>
      <c r="U3592" s="649">
        <v>10.321</v>
      </c>
      <c r="V3592" s="649">
        <v>10.327</v>
      </c>
    </row>
    <row r="3593">
      <c r="A3593" s="649">
        <v>6678.0</v>
      </c>
      <c r="B3593" s="649">
        <v>0.0</v>
      </c>
      <c r="C3593" s="649">
        <v>8.454</v>
      </c>
      <c r="D3593" s="649">
        <v>2.131</v>
      </c>
      <c r="E3593" s="649">
        <v>23.7</v>
      </c>
      <c r="F3593" s="649">
        <v>10.1</v>
      </c>
      <c r="G3593" s="649">
        <v>1.855</v>
      </c>
      <c r="H3593" s="649">
        <v>2.01</v>
      </c>
      <c r="I3593" s="649">
        <v>5.957</v>
      </c>
      <c r="J3593" s="649">
        <v>10.743</v>
      </c>
      <c r="K3593" s="649">
        <v>-0.998</v>
      </c>
      <c r="L3593" s="649">
        <v>-1.0</v>
      </c>
      <c r="M3593" s="649">
        <v>-1.0</v>
      </c>
      <c r="N3593" s="649">
        <v>-1.0</v>
      </c>
      <c r="O3593" s="649">
        <v>1.0</v>
      </c>
      <c r="P3593" s="649">
        <v>-1.0</v>
      </c>
      <c r="Q3593" s="649">
        <v>-1.0</v>
      </c>
      <c r="R3593" s="649">
        <v>1.0</v>
      </c>
      <c r="S3593" s="649">
        <v>-1.0</v>
      </c>
      <c r="T3593" s="649">
        <v>10.968</v>
      </c>
      <c r="U3593" s="649">
        <v>10.961</v>
      </c>
      <c r="V3593" s="649">
        <v>10.798</v>
      </c>
    </row>
    <row r="3594">
      <c r="A3594" s="649">
        <v>6679.0</v>
      </c>
      <c r="B3594" s="649">
        <v>0.0</v>
      </c>
      <c r="C3594" s="649">
        <v>8.454</v>
      </c>
      <c r="D3594" s="649">
        <v>2.131</v>
      </c>
      <c r="E3594" s="649">
        <v>23.7</v>
      </c>
      <c r="F3594" s="649">
        <v>10.1</v>
      </c>
      <c r="G3594" s="649">
        <v>1.77</v>
      </c>
      <c r="H3594" s="649">
        <v>2.01</v>
      </c>
      <c r="I3594" s="649">
        <v>5.948</v>
      </c>
      <c r="J3594" s="649">
        <v>10.169</v>
      </c>
      <c r="K3594" s="649">
        <v>-0.998</v>
      </c>
      <c r="L3594" s="649">
        <v>-1.0</v>
      </c>
      <c r="M3594" s="649">
        <v>-1.0</v>
      </c>
      <c r="N3594" s="649">
        <v>-1.0</v>
      </c>
      <c r="O3594" s="649">
        <v>1.0</v>
      </c>
      <c r="P3594" s="649">
        <v>-1.0</v>
      </c>
      <c r="Q3594" s="649">
        <v>-1.0</v>
      </c>
      <c r="R3594" s="649">
        <v>1.0</v>
      </c>
      <c r="S3594" s="649">
        <v>-1.0</v>
      </c>
      <c r="T3594" s="649">
        <v>10.385</v>
      </c>
      <c r="U3594" s="649">
        <v>10.379</v>
      </c>
      <c r="V3594" s="649">
        <v>10.231</v>
      </c>
    </row>
    <row r="3595">
      <c r="A3595" s="649">
        <v>6680.0</v>
      </c>
      <c r="B3595" s="649">
        <v>0.0</v>
      </c>
      <c r="C3595" s="649">
        <v>8.454</v>
      </c>
      <c r="D3595" s="649">
        <v>2.131</v>
      </c>
      <c r="E3595" s="649">
        <v>23.7</v>
      </c>
      <c r="F3595" s="649">
        <v>10.1</v>
      </c>
      <c r="G3595" s="649">
        <v>0.979</v>
      </c>
      <c r="H3595" s="649">
        <v>2.01</v>
      </c>
      <c r="I3595" s="649">
        <v>5.931</v>
      </c>
      <c r="J3595" s="649">
        <v>3.724</v>
      </c>
      <c r="K3595" s="649">
        <v>-0.998</v>
      </c>
      <c r="L3595" s="649">
        <v>-1.0</v>
      </c>
      <c r="M3595" s="649">
        <v>-1.0</v>
      </c>
      <c r="N3595" s="649">
        <v>-1.0</v>
      </c>
      <c r="O3595" s="649">
        <v>1.0</v>
      </c>
      <c r="P3595" s="649">
        <v>-1.0</v>
      </c>
      <c r="Q3595" s="649">
        <v>-1.0</v>
      </c>
      <c r="R3595" s="649">
        <v>1.0</v>
      </c>
      <c r="S3595" s="649">
        <v>-1.0</v>
      </c>
      <c r="T3595" s="649">
        <v>3.875</v>
      </c>
      <c r="U3595" s="649">
        <v>3.869</v>
      </c>
      <c r="V3595" s="649">
        <v>4.078</v>
      </c>
    </row>
    <row r="3596">
      <c r="A3596" s="649">
        <v>6681.0</v>
      </c>
      <c r="B3596" s="649">
        <v>0.0</v>
      </c>
      <c r="C3596" s="649">
        <v>8.454</v>
      </c>
      <c r="D3596" s="649">
        <v>2.131</v>
      </c>
      <c r="E3596" s="649">
        <v>23.7</v>
      </c>
      <c r="F3596" s="649">
        <v>10.1</v>
      </c>
      <c r="G3596" s="649">
        <v>0.884</v>
      </c>
      <c r="H3596" s="649">
        <v>2.01</v>
      </c>
      <c r="I3596" s="649">
        <v>5.918</v>
      </c>
      <c r="J3596" s="649">
        <v>4.994</v>
      </c>
      <c r="K3596" s="649">
        <v>-0.998</v>
      </c>
      <c r="L3596" s="649">
        <v>-1.0</v>
      </c>
      <c r="M3596" s="649">
        <v>-1.0</v>
      </c>
      <c r="N3596" s="649">
        <v>-1.0</v>
      </c>
      <c r="O3596" s="649">
        <v>1.0</v>
      </c>
      <c r="P3596" s="649">
        <v>-1.0</v>
      </c>
      <c r="Q3596" s="649">
        <v>-1.0</v>
      </c>
      <c r="R3596" s="649">
        <v>1.0</v>
      </c>
      <c r="S3596" s="649">
        <v>-1.0</v>
      </c>
      <c r="T3596" s="649">
        <v>5.107</v>
      </c>
      <c r="U3596" s="649">
        <v>5.102</v>
      </c>
      <c r="V3596" s="649">
        <v>5.037</v>
      </c>
    </row>
    <row r="3597">
      <c r="A3597" s="649">
        <v>6682.0</v>
      </c>
      <c r="B3597" s="649">
        <v>0.0</v>
      </c>
      <c r="C3597" s="649">
        <v>8.454</v>
      </c>
      <c r="D3597" s="649">
        <v>2.131</v>
      </c>
      <c r="E3597" s="649">
        <v>23.7</v>
      </c>
      <c r="F3597" s="649">
        <v>10.1</v>
      </c>
      <c r="G3597" s="649">
        <v>1.902</v>
      </c>
      <c r="H3597" s="649">
        <v>2.01</v>
      </c>
      <c r="I3597" s="649">
        <v>3.925</v>
      </c>
      <c r="J3597" s="649">
        <v>5.026</v>
      </c>
      <c r="K3597" s="649">
        <v>-0.998</v>
      </c>
      <c r="L3597" s="649">
        <v>-1.0</v>
      </c>
      <c r="M3597" s="649">
        <v>-1.0</v>
      </c>
      <c r="N3597" s="649">
        <v>-1.0</v>
      </c>
      <c r="O3597" s="649">
        <v>1.0</v>
      </c>
      <c r="P3597" s="649">
        <v>-1.0</v>
      </c>
      <c r="Q3597" s="649">
        <v>-1.0</v>
      </c>
      <c r="R3597" s="649">
        <v>1.0</v>
      </c>
      <c r="S3597" s="649">
        <v>-1.0</v>
      </c>
      <c r="T3597" s="649">
        <v>5.273</v>
      </c>
      <c r="U3597" s="649">
        <v>5.263</v>
      </c>
      <c r="V3597" s="649">
        <v>5.672</v>
      </c>
    </row>
    <row r="3598">
      <c r="A3598" s="649">
        <v>6683.0</v>
      </c>
      <c r="B3598" s="649">
        <v>0.0</v>
      </c>
      <c r="C3598" s="649">
        <v>8.454</v>
      </c>
      <c r="D3598" s="649">
        <v>2.131</v>
      </c>
      <c r="E3598" s="649">
        <v>23.7</v>
      </c>
      <c r="F3598" s="649">
        <v>10.1</v>
      </c>
      <c r="G3598" s="649">
        <v>0.902</v>
      </c>
      <c r="H3598" s="649">
        <v>2.01</v>
      </c>
      <c r="I3598" s="649">
        <v>5.828</v>
      </c>
      <c r="J3598" s="649">
        <v>4.692</v>
      </c>
      <c r="K3598" s="649">
        <v>-0.998</v>
      </c>
      <c r="L3598" s="649">
        <v>-1.0</v>
      </c>
      <c r="M3598" s="649">
        <v>-1.0</v>
      </c>
      <c r="N3598" s="649">
        <v>-1.0</v>
      </c>
      <c r="O3598" s="649">
        <v>3.0</v>
      </c>
      <c r="P3598" s="649">
        <v>-1.0</v>
      </c>
      <c r="Q3598" s="649">
        <v>-1.0</v>
      </c>
      <c r="R3598" s="649">
        <v>1.0</v>
      </c>
      <c r="S3598" s="649">
        <v>-1.0</v>
      </c>
      <c r="T3598" s="649">
        <v>4.815</v>
      </c>
      <c r="U3598" s="649">
        <v>4.812</v>
      </c>
      <c r="V3598" s="649">
        <v>4.794</v>
      </c>
    </row>
    <row r="3599">
      <c r="A3599" s="649">
        <v>6684.0</v>
      </c>
      <c r="B3599" s="649">
        <v>0.0</v>
      </c>
      <c r="C3599" s="649">
        <v>8.454</v>
      </c>
      <c r="D3599" s="649">
        <v>2.131</v>
      </c>
      <c r="E3599" s="649">
        <v>23.7</v>
      </c>
      <c r="F3599" s="649">
        <v>10.1</v>
      </c>
      <c r="G3599" s="649">
        <v>1.879</v>
      </c>
      <c r="H3599" s="649">
        <v>1.01</v>
      </c>
      <c r="I3599" s="649">
        <v>10.61</v>
      </c>
      <c r="J3599" s="649">
        <v>18.749</v>
      </c>
      <c r="K3599" s="649">
        <v>-0.998</v>
      </c>
      <c r="L3599" s="649">
        <v>-1.0</v>
      </c>
      <c r="M3599" s="649">
        <v>-1.0</v>
      </c>
      <c r="N3599" s="649">
        <v>-1.0</v>
      </c>
      <c r="O3599" s="649">
        <v>1.0</v>
      </c>
      <c r="P3599" s="649">
        <v>-1.0</v>
      </c>
      <c r="Q3599" s="649">
        <v>-1.0</v>
      </c>
      <c r="R3599" s="649">
        <v>1.0</v>
      </c>
      <c r="S3599" s="649">
        <v>-1.0</v>
      </c>
      <c r="T3599" s="649">
        <v>19.103</v>
      </c>
      <c r="U3599" s="649">
        <v>19.105</v>
      </c>
      <c r="V3599" s="649">
        <v>18.868</v>
      </c>
    </row>
    <row r="3600">
      <c r="A3600" s="649">
        <v>6685.0</v>
      </c>
      <c r="B3600" s="649">
        <v>0.0</v>
      </c>
      <c r="C3600" s="649">
        <v>8.454</v>
      </c>
      <c r="D3600" s="649">
        <v>2.131</v>
      </c>
      <c r="E3600" s="649">
        <v>23.7</v>
      </c>
      <c r="F3600" s="649">
        <v>10.1</v>
      </c>
      <c r="G3600" s="649">
        <v>1.812</v>
      </c>
      <c r="H3600" s="649">
        <v>1.01</v>
      </c>
      <c r="I3600" s="649">
        <v>10.293</v>
      </c>
      <c r="J3600" s="649">
        <v>15.695</v>
      </c>
      <c r="K3600" s="649">
        <v>-0.998</v>
      </c>
      <c r="L3600" s="649">
        <v>-1.0</v>
      </c>
      <c r="M3600" s="649">
        <v>-1.0</v>
      </c>
      <c r="N3600" s="649">
        <v>-1.0</v>
      </c>
      <c r="O3600" s="649">
        <v>1.0</v>
      </c>
      <c r="P3600" s="649">
        <v>-1.0</v>
      </c>
      <c r="Q3600" s="649">
        <v>-1.0</v>
      </c>
      <c r="R3600" s="649">
        <v>1.0</v>
      </c>
      <c r="S3600" s="649">
        <v>-1.0</v>
      </c>
      <c r="T3600" s="649">
        <v>16.031</v>
      </c>
      <c r="U3600" s="649">
        <v>16.03</v>
      </c>
      <c r="V3600" s="649">
        <v>15.995</v>
      </c>
    </row>
    <row r="3601">
      <c r="A3601" s="649">
        <v>6686.0</v>
      </c>
      <c r="B3601" s="649">
        <v>0.0</v>
      </c>
      <c r="C3601" s="649">
        <v>8.454</v>
      </c>
      <c r="D3601" s="649">
        <v>2.131</v>
      </c>
      <c r="E3601" s="649">
        <v>23.7</v>
      </c>
      <c r="F3601" s="649">
        <v>10.1</v>
      </c>
      <c r="G3601" s="649">
        <v>1.802</v>
      </c>
      <c r="H3601" s="649">
        <v>1.01</v>
      </c>
      <c r="I3601" s="649">
        <v>10.616</v>
      </c>
      <c r="J3601" s="649">
        <v>17.837</v>
      </c>
      <c r="K3601" s="649">
        <v>-0.998</v>
      </c>
      <c r="L3601" s="649">
        <v>-1.0</v>
      </c>
      <c r="M3601" s="649">
        <v>-1.0</v>
      </c>
      <c r="N3601" s="649">
        <v>-1.0</v>
      </c>
      <c r="O3601" s="649">
        <v>1.0</v>
      </c>
      <c r="P3601" s="649">
        <v>-1.0</v>
      </c>
      <c r="Q3601" s="649">
        <v>-1.0</v>
      </c>
      <c r="R3601" s="649">
        <v>1.0</v>
      </c>
      <c r="S3601" s="649">
        <v>-1.0</v>
      </c>
      <c r="T3601" s="649">
        <v>18.151</v>
      </c>
      <c r="U3601" s="649">
        <v>18.15</v>
      </c>
      <c r="V3601" s="649">
        <v>17.967</v>
      </c>
    </row>
    <row r="3602">
      <c r="A3602" s="649">
        <v>6687.0</v>
      </c>
      <c r="B3602" s="649">
        <v>0.0</v>
      </c>
      <c r="C3602" s="649">
        <v>8.454</v>
      </c>
      <c r="D3602" s="649">
        <v>2.131</v>
      </c>
      <c r="E3602" s="649">
        <v>23.7</v>
      </c>
      <c r="F3602" s="649">
        <v>10.1</v>
      </c>
      <c r="G3602" s="649">
        <v>1.833</v>
      </c>
      <c r="H3602" s="649">
        <v>1.01</v>
      </c>
      <c r="I3602" s="649">
        <v>10.788</v>
      </c>
      <c r="J3602" s="649">
        <v>18.115</v>
      </c>
      <c r="K3602" s="649">
        <v>-0.998</v>
      </c>
      <c r="L3602" s="649">
        <v>-1.0</v>
      </c>
      <c r="M3602" s="649">
        <v>-1.0</v>
      </c>
      <c r="N3602" s="649">
        <v>-1.0</v>
      </c>
      <c r="O3602" s="649">
        <v>1.0</v>
      </c>
      <c r="P3602" s="649">
        <v>-1.0</v>
      </c>
      <c r="Q3602" s="649">
        <v>-1.0</v>
      </c>
      <c r="R3602" s="649">
        <v>1.0</v>
      </c>
      <c r="S3602" s="649">
        <v>-1.0</v>
      </c>
      <c r="T3602" s="649">
        <v>18.433</v>
      </c>
      <c r="U3602" s="649">
        <v>18.431</v>
      </c>
      <c r="V3602" s="649">
        <v>18.274</v>
      </c>
    </row>
    <row r="3603">
      <c r="A3603" s="649">
        <v>6688.0</v>
      </c>
      <c r="B3603" s="649">
        <v>0.0</v>
      </c>
      <c r="C3603" s="649">
        <v>8.457</v>
      </c>
      <c r="D3603" s="649">
        <v>2.131</v>
      </c>
      <c r="E3603" s="649">
        <v>23.7</v>
      </c>
      <c r="F3603" s="649">
        <v>10.1</v>
      </c>
      <c r="G3603" s="649">
        <v>1.309</v>
      </c>
      <c r="H3603" s="649">
        <v>1.01</v>
      </c>
      <c r="I3603" s="649">
        <v>8.694</v>
      </c>
      <c r="J3603" s="649">
        <v>10.142</v>
      </c>
      <c r="K3603" s="649">
        <v>-0.998</v>
      </c>
      <c r="L3603" s="649">
        <v>-1.0</v>
      </c>
      <c r="M3603" s="649">
        <v>-1.0</v>
      </c>
      <c r="N3603" s="649">
        <v>-1.0</v>
      </c>
      <c r="O3603" s="649">
        <v>1.0</v>
      </c>
      <c r="P3603" s="649">
        <v>-1.0</v>
      </c>
      <c r="Q3603" s="649">
        <v>-1.0</v>
      </c>
      <c r="R3603" s="649">
        <v>1.0</v>
      </c>
      <c r="S3603" s="649">
        <v>-1.0</v>
      </c>
      <c r="T3603" s="649">
        <v>10.333</v>
      </c>
      <c r="U3603" s="649">
        <v>10.33</v>
      </c>
      <c r="V3603" s="649">
        <v>10.293</v>
      </c>
    </row>
    <row r="3604">
      <c r="A3604" s="649">
        <v>6689.0</v>
      </c>
      <c r="B3604" s="649">
        <v>0.0</v>
      </c>
      <c r="C3604" s="649">
        <v>8.453</v>
      </c>
      <c r="D3604" s="649">
        <v>2.131</v>
      </c>
      <c r="E3604" s="649">
        <v>23.7</v>
      </c>
      <c r="F3604" s="649">
        <v>10.1</v>
      </c>
      <c r="G3604" s="649">
        <v>2.329</v>
      </c>
      <c r="H3604" s="649">
        <v>1.01</v>
      </c>
      <c r="I3604" s="649">
        <v>5.961</v>
      </c>
      <c r="J3604" s="649">
        <v>12.667</v>
      </c>
      <c r="K3604" s="649">
        <v>-0.998</v>
      </c>
      <c r="L3604" s="649">
        <v>-1.0</v>
      </c>
      <c r="M3604" s="649">
        <v>-1.0</v>
      </c>
      <c r="N3604" s="649">
        <v>-1.0</v>
      </c>
      <c r="O3604" s="649">
        <v>1.0</v>
      </c>
      <c r="P3604" s="649">
        <v>-1.0</v>
      </c>
      <c r="Q3604" s="649">
        <v>-1.0</v>
      </c>
      <c r="R3604" s="649">
        <v>1.0</v>
      </c>
      <c r="S3604" s="649">
        <v>-1.0</v>
      </c>
      <c r="T3604" s="649">
        <v>12.945</v>
      </c>
      <c r="U3604" s="649">
        <v>12.938</v>
      </c>
      <c r="V3604" s="649">
        <v>12.889</v>
      </c>
    </row>
    <row r="3605">
      <c r="A3605" s="649">
        <v>6690.0</v>
      </c>
      <c r="B3605" s="649">
        <v>0.0</v>
      </c>
      <c r="C3605" s="649">
        <v>8.453</v>
      </c>
      <c r="D3605" s="649">
        <v>2.131</v>
      </c>
      <c r="E3605" s="649">
        <v>23.7</v>
      </c>
      <c r="F3605" s="649">
        <v>10.1</v>
      </c>
      <c r="G3605" s="649">
        <v>2.028</v>
      </c>
      <c r="H3605" s="649">
        <v>1.01</v>
      </c>
      <c r="I3605" s="649">
        <v>10.321</v>
      </c>
      <c r="J3605" s="649">
        <v>17.557</v>
      </c>
      <c r="K3605" s="649">
        <v>-0.998</v>
      </c>
      <c r="L3605" s="649">
        <v>-1.0</v>
      </c>
      <c r="M3605" s="649">
        <v>-1.0</v>
      </c>
      <c r="N3605" s="649">
        <v>-1.0</v>
      </c>
      <c r="O3605" s="649">
        <v>1.0</v>
      </c>
      <c r="P3605" s="649">
        <v>-1.0</v>
      </c>
      <c r="Q3605" s="649">
        <v>-1.0</v>
      </c>
      <c r="R3605" s="649">
        <v>1.0</v>
      </c>
      <c r="S3605" s="649">
        <v>-1.0</v>
      </c>
      <c r="T3605" s="649">
        <v>17.874</v>
      </c>
      <c r="U3605" s="649">
        <v>17.876</v>
      </c>
      <c r="V3605" s="649">
        <v>17.902</v>
      </c>
    </row>
    <row r="3606">
      <c r="A3606" s="649">
        <v>6691.0</v>
      </c>
      <c r="B3606" s="649">
        <v>0.0</v>
      </c>
      <c r="C3606" s="649">
        <v>8.456</v>
      </c>
      <c r="D3606" s="649">
        <v>2.131</v>
      </c>
      <c r="E3606" s="649">
        <v>23.7</v>
      </c>
      <c r="F3606" s="649">
        <v>10.1</v>
      </c>
      <c r="G3606" s="649">
        <v>1.876</v>
      </c>
      <c r="H3606" s="649">
        <v>26.98</v>
      </c>
      <c r="I3606" s="649">
        <v>5.011</v>
      </c>
      <c r="J3606" s="649">
        <v>8.618</v>
      </c>
      <c r="K3606" s="649">
        <v>-0.998</v>
      </c>
      <c r="L3606" s="649">
        <v>-1.0</v>
      </c>
      <c r="M3606" s="649">
        <v>-1.0</v>
      </c>
      <c r="N3606" s="649">
        <v>-1.0</v>
      </c>
      <c r="O3606" s="649">
        <v>1.0</v>
      </c>
      <c r="P3606" s="649">
        <v>-1.0</v>
      </c>
      <c r="Q3606" s="649">
        <v>-1.0</v>
      </c>
      <c r="R3606" s="649">
        <v>1.0</v>
      </c>
      <c r="S3606" s="649">
        <v>-1.0</v>
      </c>
      <c r="T3606" s="649">
        <v>8.806</v>
      </c>
      <c r="U3606" s="649">
        <v>8.797</v>
      </c>
      <c r="V3606" s="649">
        <v>8.783</v>
      </c>
    </row>
    <row r="3607">
      <c r="A3607" s="649">
        <v>6692.0</v>
      </c>
      <c r="B3607" s="649">
        <v>0.0</v>
      </c>
      <c r="C3607" s="649">
        <v>8.456</v>
      </c>
      <c r="D3607" s="649">
        <v>2.131</v>
      </c>
      <c r="E3607" s="649">
        <v>23.7</v>
      </c>
      <c r="F3607" s="649">
        <v>10.1</v>
      </c>
      <c r="G3607" s="649">
        <v>1.874</v>
      </c>
      <c r="H3607" s="649">
        <v>1.01</v>
      </c>
      <c r="I3607" s="649">
        <v>9.354</v>
      </c>
      <c r="J3607" s="649">
        <v>15.113</v>
      </c>
      <c r="K3607" s="649">
        <v>-0.998</v>
      </c>
      <c r="L3607" s="649">
        <v>-1.0</v>
      </c>
      <c r="M3607" s="649">
        <v>-1.0</v>
      </c>
      <c r="N3607" s="649">
        <v>-1.0</v>
      </c>
      <c r="O3607" s="649">
        <v>1.0</v>
      </c>
      <c r="P3607" s="649">
        <v>-1.0</v>
      </c>
      <c r="Q3607" s="649">
        <v>-1.0</v>
      </c>
      <c r="R3607" s="649">
        <v>1.0</v>
      </c>
      <c r="S3607" s="649">
        <v>-1.0</v>
      </c>
      <c r="T3607" s="649">
        <v>15.394</v>
      </c>
      <c r="U3607" s="649">
        <v>15.39</v>
      </c>
      <c r="V3607" s="649">
        <v>15.386</v>
      </c>
    </row>
    <row r="3608">
      <c r="A3608" s="649">
        <v>6693.0</v>
      </c>
      <c r="B3608" s="649">
        <v>0.0</v>
      </c>
      <c r="C3608" s="649">
        <v>8.456</v>
      </c>
      <c r="D3608" s="649">
        <v>2.131</v>
      </c>
      <c r="E3608" s="649">
        <v>23.7</v>
      </c>
      <c r="F3608" s="649">
        <v>10.1</v>
      </c>
      <c r="G3608" s="649">
        <v>1.934</v>
      </c>
      <c r="H3608" s="649">
        <v>1.01</v>
      </c>
      <c r="I3608" s="649">
        <v>9.263</v>
      </c>
      <c r="J3608" s="649">
        <v>16.151</v>
      </c>
      <c r="K3608" s="649">
        <v>-0.998</v>
      </c>
      <c r="L3608" s="649">
        <v>-1.0</v>
      </c>
      <c r="M3608" s="649">
        <v>-1.0</v>
      </c>
      <c r="N3608" s="649">
        <v>-1.0</v>
      </c>
      <c r="O3608" s="649">
        <v>1.0</v>
      </c>
      <c r="P3608" s="649">
        <v>-1.0</v>
      </c>
      <c r="Q3608" s="649">
        <v>-1.0</v>
      </c>
      <c r="R3608" s="649">
        <v>1.0</v>
      </c>
      <c r="S3608" s="649">
        <v>-1.0</v>
      </c>
      <c r="T3608" s="649">
        <v>16.434</v>
      </c>
      <c r="U3608" s="649">
        <v>16.432</v>
      </c>
      <c r="V3608" s="649">
        <v>16.362</v>
      </c>
    </row>
    <row r="3609">
      <c r="A3609" s="649">
        <v>6694.0</v>
      </c>
      <c r="B3609" s="649">
        <v>0.0</v>
      </c>
      <c r="C3609" s="649">
        <v>8.456</v>
      </c>
      <c r="D3609" s="649">
        <v>2.131</v>
      </c>
      <c r="E3609" s="649">
        <v>23.7</v>
      </c>
      <c r="F3609" s="649">
        <v>10.1</v>
      </c>
      <c r="G3609" s="649">
        <v>2.098</v>
      </c>
      <c r="H3609" s="649">
        <v>2.01</v>
      </c>
      <c r="I3609" s="649">
        <v>4.887</v>
      </c>
      <c r="J3609" s="649">
        <v>9.347</v>
      </c>
      <c r="K3609" s="649">
        <v>-0.998</v>
      </c>
      <c r="L3609" s="649">
        <v>-1.0</v>
      </c>
      <c r="M3609" s="649">
        <v>-1.0</v>
      </c>
      <c r="N3609" s="649">
        <v>-1.0</v>
      </c>
      <c r="O3609" s="649">
        <v>1.0</v>
      </c>
      <c r="P3609" s="649">
        <v>-1.0</v>
      </c>
      <c r="Q3609" s="649">
        <v>-1.0</v>
      </c>
      <c r="R3609" s="649">
        <v>1.0</v>
      </c>
      <c r="S3609" s="649">
        <v>-1.0</v>
      </c>
      <c r="T3609" s="649">
        <v>9.561</v>
      </c>
      <c r="U3609" s="649">
        <v>9.552</v>
      </c>
      <c r="V3609" s="649">
        <v>9.555</v>
      </c>
    </row>
    <row r="3610">
      <c r="A3610" s="649">
        <v>6695.0</v>
      </c>
      <c r="B3610" s="649">
        <v>0.0</v>
      </c>
      <c r="C3610" s="649">
        <v>8.456</v>
      </c>
      <c r="D3610" s="649">
        <v>2.131</v>
      </c>
      <c r="E3610" s="649">
        <v>23.7</v>
      </c>
      <c r="F3610" s="649">
        <v>10.1</v>
      </c>
      <c r="G3610" s="649">
        <v>1.808</v>
      </c>
      <c r="H3610" s="649">
        <v>2.01</v>
      </c>
      <c r="I3610" s="649">
        <v>4.977</v>
      </c>
      <c r="J3610" s="649">
        <v>7.485</v>
      </c>
      <c r="K3610" s="649">
        <v>-0.998</v>
      </c>
      <c r="L3610" s="649">
        <v>-1.0</v>
      </c>
      <c r="M3610" s="649">
        <v>-1.0</v>
      </c>
      <c r="N3610" s="649">
        <v>-1.0</v>
      </c>
      <c r="O3610" s="649">
        <v>1.0</v>
      </c>
      <c r="P3610" s="649">
        <v>-1.0</v>
      </c>
      <c r="Q3610" s="649">
        <v>-1.0</v>
      </c>
      <c r="R3610" s="649">
        <v>1.0</v>
      </c>
      <c r="S3610" s="649">
        <v>-1.0</v>
      </c>
      <c r="T3610" s="649">
        <v>7.679</v>
      </c>
      <c r="U3610" s="649">
        <v>7.669</v>
      </c>
      <c r="V3610" s="649">
        <v>7.806</v>
      </c>
    </row>
    <row r="3611">
      <c r="A3611" s="649">
        <v>6696.0</v>
      </c>
      <c r="B3611" s="649">
        <v>0.0</v>
      </c>
      <c r="C3611" s="649">
        <v>8.456</v>
      </c>
      <c r="D3611" s="649">
        <v>2.131</v>
      </c>
      <c r="E3611" s="649">
        <v>23.7</v>
      </c>
      <c r="F3611" s="649">
        <v>10.1</v>
      </c>
      <c r="G3611" s="649">
        <v>1.792</v>
      </c>
      <c r="H3611" s="649">
        <v>2.01</v>
      </c>
      <c r="I3611" s="649">
        <v>4.947</v>
      </c>
      <c r="J3611" s="649">
        <v>8.345</v>
      </c>
      <c r="K3611" s="649">
        <v>-0.998</v>
      </c>
      <c r="L3611" s="649">
        <v>-1.0</v>
      </c>
      <c r="M3611" s="649">
        <v>-1.0</v>
      </c>
      <c r="N3611" s="649">
        <v>-1.0</v>
      </c>
      <c r="O3611" s="649">
        <v>1.0</v>
      </c>
      <c r="P3611" s="649">
        <v>-1.0</v>
      </c>
      <c r="Q3611" s="649">
        <v>-1.0</v>
      </c>
      <c r="R3611" s="649">
        <v>1.0</v>
      </c>
      <c r="S3611" s="649">
        <v>-1.0</v>
      </c>
      <c r="T3611" s="649">
        <v>8.505</v>
      </c>
      <c r="U3611" s="649">
        <v>8.498</v>
      </c>
      <c r="V3611" s="649">
        <v>8.464</v>
      </c>
    </row>
    <row r="3612">
      <c r="A3612" s="649">
        <v>6697.0</v>
      </c>
      <c r="B3612" s="649">
        <v>0.0</v>
      </c>
      <c r="C3612" s="649">
        <v>8.453</v>
      </c>
      <c r="D3612" s="649">
        <v>2.131</v>
      </c>
      <c r="E3612" s="649">
        <v>23.7</v>
      </c>
      <c r="F3612" s="649">
        <v>10.1</v>
      </c>
      <c r="G3612" s="649">
        <v>1.803</v>
      </c>
      <c r="H3612" s="649">
        <v>2.01</v>
      </c>
      <c r="I3612" s="649">
        <v>5.836</v>
      </c>
      <c r="J3612" s="649">
        <v>9.345</v>
      </c>
      <c r="K3612" s="649">
        <v>-0.998</v>
      </c>
      <c r="L3612" s="649">
        <v>-1.0</v>
      </c>
      <c r="M3612" s="649">
        <v>-1.0</v>
      </c>
      <c r="N3612" s="649">
        <v>-1.0</v>
      </c>
      <c r="O3612" s="649">
        <v>1.0</v>
      </c>
      <c r="P3612" s="649">
        <v>-1.0</v>
      </c>
      <c r="Q3612" s="649">
        <v>-1.0</v>
      </c>
      <c r="R3612" s="649">
        <v>1.0</v>
      </c>
      <c r="S3612" s="649">
        <v>-1.0</v>
      </c>
      <c r="T3612" s="649">
        <v>9.573</v>
      </c>
      <c r="U3612" s="649">
        <v>9.566</v>
      </c>
      <c r="V3612" s="649">
        <v>9.563</v>
      </c>
    </row>
    <row r="3613">
      <c r="A3613" s="649">
        <v>6698.0</v>
      </c>
      <c r="B3613" s="649">
        <v>0.0</v>
      </c>
      <c r="C3613" s="649">
        <v>8.456</v>
      </c>
      <c r="D3613" s="649">
        <v>4.726</v>
      </c>
      <c r="E3613" s="649">
        <v>16.74</v>
      </c>
      <c r="F3613" s="649">
        <v>18.99</v>
      </c>
      <c r="G3613" s="649">
        <v>1.099</v>
      </c>
      <c r="H3613" s="649">
        <v>26.98</v>
      </c>
      <c r="I3613" s="649">
        <v>9.42</v>
      </c>
      <c r="J3613" s="649">
        <v>5.768</v>
      </c>
      <c r="K3613" s="649">
        <v>-0.998</v>
      </c>
      <c r="L3613" s="649">
        <v>-1.0</v>
      </c>
      <c r="M3613" s="649">
        <v>-1.0</v>
      </c>
      <c r="N3613" s="649">
        <v>-1.0</v>
      </c>
      <c r="O3613" s="649">
        <v>2.0</v>
      </c>
      <c r="P3613" s="649">
        <v>-1.0</v>
      </c>
      <c r="Q3613" s="649">
        <v>-1.0</v>
      </c>
      <c r="R3613" s="649">
        <v>1.0</v>
      </c>
      <c r="S3613" s="649">
        <v>-1.0</v>
      </c>
      <c r="T3613" s="649">
        <v>5.97</v>
      </c>
      <c r="U3613" s="649">
        <v>5.968</v>
      </c>
      <c r="V3613" s="649">
        <v>6.266</v>
      </c>
    </row>
    <row r="3614">
      <c r="A3614" s="649">
        <v>6700.0</v>
      </c>
      <c r="B3614" s="649">
        <v>0.0</v>
      </c>
      <c r="C3614" s="649">
        <v>8.456</v>
      </c>
      <c r="D3614" s="649">
        <v>4.726</v>
      </c>
      <c r="E3614" s="649">
        <v>16.74</v>
      </c>
      <c r="F3614" s="649">
        <v>18.99</v>
      </c>
      <c r="G3614" s="649">
        <v>1.833</v>
      </c>
      <c r="H3614" s="649">
        <v>26.98</v>
      </c>
      <c r="I3614" s="649">
        <v>9.302</v>
      </c>
      <c r="J3614" s="649">
        <v>14.996</v>
      </c>
      <c r="K3614" s="649">
        <v>-0.998</v>
      </c>
      <c r="L3614" s="649">
        <v>-1.0</v>
      </c>
      <c r="M3614" s="649">
        <v>-1.0</v>
      </c>
      <c r="N3614" s="649">
        <v>-1.0</v>
      </c>
      <c r="O3614" s="649">
        <v>2.0</v>
      </c>
      <c r="P3614" s="649">
        <v>-1.0</v>
      </c>
      <c r="Q3614" s="649">
        <v>-1.0</v>
      </c>
      <c r="R3614" s="649">
        <v>1.0</v>
      </c>
      <c r="S3614" s="649">
        <v>-1.0</v>
      </c>
      <c r="T3614" s="649">
        <v>15.291</v>
      </c>
      <c r="U3614" s="649">
        <v>15.289</v>
      </c>
      <c r="V3614" s="649">
        <v>15.234</v>
      </c>
    </row>
    <row r="3615">
      <c r="A3615" s="649">
        <v>6701.0</v>
      </c>
      <c r="B3615" s="649">
        <v>0.0</v>
      </c>
      <c r="C3615" s="649">
        <v>8.455</v>
      </c>
      <c r="D3615" s="649">
        <v>4.726</v>
      </c>
      <c r="E3615" s="649">
        <v>16.74</v>
      </c>
      <c r="F3615" s="649">
        <v>18.99</v>
      </c>
      <c r="G3615" s="649">
        <v>1.08</v>
      </c>
      <c r="H3615" s="649">
        <v>2.01</v>
      </c>
      <c r="I3615" s="649">
        <v>8.452</v>
      </c>
      <c r="J3615" s="649">
        <v>1.255</v>
      </c>
      <c r="K3615" s="649">
        <v>-0.998</v>
      </c>
      <c r="L3615" s="649">
        <v>-1.0</v>
      </c>
      <c r="M3615" s="649">
        <v>-1.0</v>
      </c>
      <c r="N3615" s="649">
        <v>-1.0</v>
      </c>
      <c r="O3615" s="649">
        <v>2.0</v>
      </c>
      <c r="P3615" s="649">
        <v>-1.0</v>
      </c>
      <c r="Q3615" s="649">
        <v>-1.0</v>
      </c>
      <c r="R3615" s="649">
        <v>1.0</v>
      </c>
      <c r="S3615" s="649">
        <v>-1.0</v>
      </c>
      <c r="T3615" s="649">
        <v>1.508</v>
      </c>
      <c r="U3615" s="649">
        <v>1.501</v>
      </c>
      <c r="V3615" s="649">
        <v>2.196</v>
      </c>
    </row>
    <row r="3616">
      <c r="A3616" s="649">
        <v>6702.0</v>
      </c>
      <c r="B3616" s="649">
        <v>0.0</v>
      </c>
      <c r="C3616" s="649">
        <v>6.371</v>
      </c>
      <c r="D3616" s="649">
        <v>4.042</v>
      </c>
      <c r="E3616" s="649">
        <v>24.43</v>
      </c>
      <c r="F3616" s="649">
        <v>21.2</v>
      </c>
      <c r="G3616" s="649">
        <v>2.264</v>
      </c>
      <c r="H3616" s="649">
        <v>0.0</v>
      </c>
      <c r="I3616" s="649">
        <v>25.776</v>
      </c>
      <c r="J3616" s="649">
        <v>41.377</v>
      </c>
      <c r="K3616" s="649">
        <v>-0.998</v>
      </c>
      <c r="L3616" s="649">
        <v>-1.0</v>
      </c>
      <c r="M3616" s="649">
        <v>-1.0</v>
      </c>
      <c r="N3616" s="649">
        <v>-1.0</v>
      </c>
      <c r="O3616" s="649">
        <v>1.0</v>
      </c>
      <c r="P3616" s="649">
        <v>-1.0</v>
      </c>
      <c r="Q3616" s="649">
        <v>-1.0</v>
      </c>
      <c r="R3616" s="649">
        <v>1.0</v>
      </c>
      <c r="S3616" s="649">
        <v>-1.0</v>
      </c>
      <c r="T3616" s="649">
        <v>42.132</v>
      </c>
      <c r="U3616" s="649">
        <v>42.178</v>
      </c>
      <c r="V3616" s="649">
        <v>42.036</v>
      </c>
    </row>
    <row r="3617">
      <c r="A3617" s="649">
        <v>6703.0</v>
      </c>
      <c r="B3617" s="649">
        <v>0.0</v>
      </c>
      <c r="C3617" s="649">
        <v>6.371</v>
      </c>
      <c r="D3617" s="649">
        <v>4.042</v>
      </c>
      <c r="E3617" s="649">
        <v>24.86</v>
      </c>
      <c r="F3617" s="649">
        <v>21.2</v>
      </c>
      <c r="G3617" s="649">
        <v>2.449</v>
      </c>
      <c r="H3617" s="649">
        <v>0.0</v>
      </c>
      <c r="I3617" s="649">
        <v>26.73</v>
      </c>
      <c r="J3617" s="649">
        <v>59.102</v>
      </c>
      <c r="K3617" s="649">
        <v>-0.998</v>
      </c>
      <c r="L3617" s="649">
        <v>-1.0</v>
      </c>
      <c r="M3617" s="649">
        <v>-1.0</v>
      </c>
      <c r="N3617" s="649">
        <v>-1.0</v>
      </c>
      <c r="O3617" s="649">
        <v>1.0</v>
      </c>
      <c r="P3617" s="649">
        <v>-1.0</v>
      </c>
      <c r="Q3617" s="649">
        <v>-1.0</v>
      </c>
      <c r="R3617" s="649">
        <v>1.0</v>
      </c>
      <c r="S3617" s="649">
        <v>-1.0</v>
      </c>
      <c r="T3617" s="649">
        <v>60.005</v>
      </c>
      <c r="U3617" s="649">
        <v>60.084</v>
      </c>
      <c r="V3617" s="649">
        <v>59.345</v>
      </c>
    </row>
    <row r="3618">
      <c r="A3618" s="649">
        <v>6705.0</v>
      </c>
      <c r="B3618" s="649">
        <v>0.0</v>
      </c>
      <c r="C3618" s="649">
        <v>6.371</v>
      </c>
      <c r="D3618" s="649">
        <v>4.042</v>
      </c>
      <c r="E3618" s="649">
        <v>24.86</v>
      </c>
      <c r="F3618" s="649">
        <v>21.2</v>
      </c>
      <c r="G3618" s="649">
        <v>1.271</v>
      </c>
      <c r="H3618" s="649">
        <v>26.98</v>
      </c>
      <c r="I3618" s="649">
        <v>18.998</v>
      </c>
      <c r="J3618" s="649">
        <v>22.02</v>
      </c>
      <c r="K3618" s="649">
        <v>-0.998</v>
      </c>
      <c r="L3618" s="649">
        <v>-1.0</v>
      </c>
      <c r="M3618" s="649">
        <v>-1.0</v>
      </c>
      <c r="N3618" s="649">
        <v>-1.0</v>
      </c>
      <c r="O3618" s="649">
        <v>1.0</v>
      </c>
      <c r="P3618" s="649">
        <v>-1.0</v>
      </c>
      <c r="Q3618" s="649">
        <v>-1.0</v>
      </c>
      <c r="R3618" s="649">
        <v>1.0</v>
      </c>
      <c r="S3618" s="649">
        <v>-1.0</v>
      </c>
      <c r="T3618" s="649">
        <v>22.371</v>
      </c>
      <c r="U3618" s="649">
        <v>22.386</v>
      </c>
      <c r="V3618" s="649">
        <v>22.134</v>
      </c>
    </row>
    <row r="3619">
      <c r="A3619" s="649">
        <v>6706.0</v>
      </c>
      <c r="B3619" s="649">
        <v>0.0</v>
      </c>
      <c r="C3619" s="649">
        <v>6.37</v>
      </c>
      <c r="D3619" s="649">
        <v>4.042</v>
      </c>
      <c r="E3619" s="649">
        <v>24.86</v>
      </c>
      <c r="F3619" s="649">
        <v>21.2</v>
      </c>
      <c r="G3619" s="649">
        <v>1.834</v>
      </c>
      <c r="H3619" s="649">
        <v>1.01</v>
      </c>
      <c r="I3619" s="649">
        <v>28.563</v>
      </c>
      <c r="J3619" s="649">
        <v>49.671</v>
      </c>
      <c r="K3619" s="649">
        <v>-0.998</v>
      </c>
      <c r="L3619" s="649">
        <v>-1.0</v>
      </c>
      <c r="M3619" s="649">
        <v>-1.0</v>
      </c>
      <c r="N3619" s="649">
        <v>-1.0</v>
      </c>
      <c r="O3619" s="649">
        <v>1.0</v>
      </c>
      <c r="P3619" s="649">
        <v>-1.0</v>
      </c>
      <c r="Q3619" s="649">
        <v>-1.0</v>
      </c>
      <c r="R3619" s="649">
        <v>1.0</v>
      </c>
      <c r="S3619" s="649">
        <v>-1.0</v>
      </c>
      <c r="T3619" s="649">
        <v>50.402</v>
      </c>
      <c r="U3619" s="649">
        <v>50.47</v>
      </c>
      <c r="V3619" s="649">
        <v>49.772</v>
      </c>
    </row>
    <row r="3620">
      <c r="A3620" s="649">
        <v>6707.0</v>
      </c>
      <c r="B3620" s="649">
        <v>0.0</v>
      </c>
      <c r="C3620" s="649">
        <v>6.37</v>
      </c>
      <c r="D3620" s="649">
        <v>4.042</v>
      </c>
      <c r="E3620" s="649">
        <v>24.86</v>
      </c>
      <c r="F3620" s="649">
        <v>21.2</v>
      </c>
      <c r="G3620" s="649">
        <v>1.153</v>
      </c>
      <c r="H3620" s="649">
        <v>2.01</v>
      </c>
      <c r="I3620" s="649">
        <v>18.731</v>
      </c>
      <c r="J3620" s="649">
        <v>19.565</v>
      </c>
      <c r="K3620" s="649">
        <v>-0.998</v>
      </c>
      <c r="L3620" s="649">
        <v>-1.0</v>
      </c>
      <c r="M3620" s="649">
        <v>-1.0</v>
      </c>
      <c r="N3620" s="649">
        <v>-1.0</v>
      </c>
      <c r="O3620" s="649">
        <v>1.0</v>
      </c>
      <c r="P3620" s="649">
        <v>-1.0</v>
      </c>
      <c r="Q3620" s="649">
        <v>-1.0</v>
      </c>
      <c r="R3620" s="649">
        <v>1.0</v>
      </c>
      <c r="S3620" s="649">
        <v>-1.0</v>
      </c>
      <c r="T3620" s="649">
        <v>19.881</v>
      </c>
      <c r="U3620" s="649">
        <v>19.893</v>
      </c>
      <c r="V3620" s="649">
        <v>19.681</v>
      </c>
    </row>
    <row r="3621">
      <c r="A3621" s="649">
        <v>6708.0</v>
      </c>
      <c r="B3621" s="649">
        <v>0.0</v>
      </c>
      <c r="C3621" s="649">
        <v>6.37</v>
      </c>
      <c r="D3621" s="649">
        <v>4.042</v>
      </c>
      <c r="E3621" s="649">
        <v>23.29</v>
      </c>
      <c r="F3621" s="649">
        <v>21.2</v>
      </c>
      <c r="G3621" s="649">
        <v>1.004</v>
      </c>
      <c r="H3621" s="649">
        <v>1.01</v>
      </c>
      <c r="I3621" s="649">
        <v>22.794</v>
      </c>
      <c r="J3621" s="649">
        <v>13.427</v>
      </c>
      <c r="K3621" s="649">
        <v>-0.998</v>
      </c>
      <c r="L3621" s="649">
        <v>-1.0</v>
      </c>
      <c r="M3621" s="649">
        <v>-1.0</v>
      </c>
      <c r="N3621" s="649">
        <v>-1.0</v>
      </c>
      <c r="O3621" s="649">
        <v>1.0</v>
      </c>
      <c r="P3621" s="649">
        <v>-1.0</v>
      </c>
      <c r="Q3621" s="649">
        <v>-1.0</v>
      </c>
      <c r="R3621" s="649">
        <v>1.0</v>
      </c>
      <c r="S3621" s="649">
        <v>-1.0</v>
      </c>
      <c r="T3621" s="649">
        <v>13.711</v>
      </c>
      <c r="U3621" s="649">
        <v>13.724</v>
      </c>
      <c r="V3621" s="649">
        <v>13.844</v>
      </c>
    </row>
    <row r="3622">
      <c r="A3622" s="649">
        <v>6709.0</v>
      </c>
      <c r="B3622" s="649">
        <v>0.0</v>
      </c>
      <c r="C3622" s="649">
        <v>6.37</v>
      </c>
      <c r="D3622" s="649">
        <v>4.042</v>
      </c>
      <c r="E3622" s="649">
        <v>23.29</v>
      </c>
      <c r="F3622" s="649">
        <v>21.2</v>
      </c>
      <c r="G3622" s="649">
        <v>1.118</v>
      </c>
      <c r="H3622" s="649">
        <v>1.01</v>
      </c>
      <c r="I3622" s="649">
        <v>27.564</v>
      </c>
      <c r="J3622" s="649">
        <v>26.126</v>
      </c>
      <c r="K3622" s="649">
        <v>-0.998</v>
      </c>
      <c r="L3622" s="649">
        <v>-1.0</v>
      </c>
      <c r="M3622" s="649">
        <v>-1.0</v>
      </c>
      <c r="N3622" s="649">
        <v>-1.0</v>
      </c>
      <c r="O3622" s="649">
        <v>1.0</v>
      </c>
      <c r="P3622" s="649">
        <v>-1.0</v>
      </c>
      <c r="Q3622" s="649">
        <v>-1.0</v>
      </c>
      <c r="R3622" s="649">
        <v>1.0</v>
      </c>
      <c r="S3622" s="649">
        <v>-1.0</v>
      </c>
      <c r="T3622" s="649">
        <v>26.563</v>
      </c>
      <c r="U3622" s="649">
        <v>26.599</v>
      </c>
      <c r="V3622" s="649">
        <v>26.296</v>
      </c>
    </row>
    <row r="3623">
      <c r="A3623" s="649">
        <v>6710.0</v>
      </c>
      <c r="B3623" s="649">
        <v>0.0</v>
      </c>
      <c r="C3623" s="649">
        <v>6.37</v>
      </c>
      <c r="D3623" s="649">
        <v>2.638</v>
      </c>
      <c r="E3623" s="649">
        <v>25.94</v>
      </c>
      <c r="F3623" s="649">
        <v>16.0</v>
      </c>
      <c r="G3623" s="649">
        <v>1.939</v>
      </c>
      <c r="H3623" s="649">
        <v>26.98</v>
      </c>
      <c r="I3623" s="649">
        <v>9.871</v>
      </c>
      <c r="J3623" s="649">
        <v>17.791</v>
      </c>
      <c r="K3623" s="649">
        <v>-0.998</v>
      </c>
      <c r="L3623" s="649">
        <v>-1.0</v>
      </c>
      <c r="M3623" s="649">
        <v>-1.0</v>
      </c>
      <c r="N3623" s="649">
        <v>-1.0</v>
      </c>
      <c r="O3623" s="649">
        <v>1.0</v>
      </c>
      <c r="P3623" s="649">
        <v>-1.0</v>
      </c>
      <c r="Q3623" s="649">
        <v>-1.0</v>
      </c>
      <c r="R3623" s="649">
        <v>1.0</v>
      </c>
      <c r="S3623" s="649">
        <v>-1.0</v>
      </c>
      <c r="T3623" s="649">
        <v>18.152</v>
      </c>
      <c r="U3623" s="649">
        <v>18.15</v>
      </c>
      <c r="V3623" s="649">
        <v>17.933</v>
      </c>
    </row>
    <row r="3624">
      <c r="A3624" s="649">
        <v>6711.0</v>
      </c>
      <c r="B3624" s="649">
        <v>0.0</v>
      </c>
      <c r="C3624" s="649">
        <v>6.37</v>
      </c>
      <c r="D3624" s="649">
        <v>2.638</v>
      </c>
      <c r="E3624" s="649">
        <v>25.94</v>
      </c>
      <c r="F3624" s="649">
        <v>16.0</v>
      </c>
      <c r="G3624" s="649">
        <v>1.892</v>
      </c>
      <c r="H3624" s="649">
        <v>2.01</v>
      </c>
      <c r="I3624" s="649">
        <v>9.547</v>
      </c>
      <c r="J3624" s="649">
        <v>12.93</v>
      </c>
      <c r="K3624" s="649">
        <v>-0.998</v>
      </c>
      <c r="L3624" s="649">
        <v>-1.0</v>
      </c>
      <c r="M3624" s="649">
        <v>-1.0</v>
      </c>
      <c r="N3624" s="649">
        <v>-1.0</v>
      </c>
      <c r="O3624" s="649">
        <v>1.0</v>
      </c>
      <c r="P3624" s="649">
        <v>-1.0</v>
      </c>
      <c r="Q3624" s="649">
        <v>-1.0</v>
      </c>
      <c r="R3624" s="649">
        <v>1.0</v>
      </c>
      <c r="S3624" s="649">
        <v>-1.0</v>
      </c>
      <c r="T3624" s="649">
        <v>13.293</v>
      </c>
      <c r="U3624" s="649">
        <v>13.288</v>
      </c>
      <c r="V3624" s="649">
        <v>13.462</v>
      </c>
    </row>
    <row r="3625">
      <c r="A3625" s="649">
        <v>6712.0</v>
      </c>
      <c r="B3625" s="649">
        <v>0.0</v>
      </c>
      <c r="C3625" s="649">
        <v>6.37</v>
      </c>
      <c r="D3625" s="649">
        <v>2.638</v>
      </c>
      <c r="E3625" s="649">
        <v>25.94</v>
      </c>
      <c r="F3625" s="649">
        <v>16.0</v>
      </c>
      <c r="G3625" s="649">
        <v>0.77</v>
      </c>
      <c r="H3625" s="649">
        <v>2.01</v>
      </c>
      <c r="I3625" s="649">
        <v>10.002</v>
      </c>
      <c r="J3625" s="649">
        <v>6.496</v>
      </c>
      <c r="K3625" s="649">
        <v>-0.998</v>
      </c>
      <c r="L3625" s="649">
        <v>-1.0</v>
      </c>
      <c r="M3625" s="649">
        <v>-1.0</v>
      </c>
      <c r="N3625" s="649">
        <v>-1.0</v>
      </c>
      <c r="O3625" s="649">
        <v>1.0</v>
      </c>
      <c r="P3625" s="649">
        <v>-1.0</v>
      </c>
      <c r="Q3625" s="649">
        <v>-1.0</v>
      </c>
      <c r="R3625" s="649">
        <v>1.0</v>
      </c>
      <c r="S3625" s="649">
        <v>-1.0</v>
      </c>
      <c r="T3625" s="649">
        <v>6.638</v>
      </c>
      <c r="U3625" s="649">
        <v>6.636</v>
      </c>
      <c r="V3625" s="649">
        <v>6.615</v>
      </c>
    </row>
    <row r="3626">
      <c r="A3626" s="649">
        <v>6713.0</v>
      </c>
      <c r="B3626" s="649">
        <v>0.0</v>
      </c>
      <c r="C3626" s="649">
        <v>6.37</v>
      </c>
      <c r="D3626" s="649">
        <v>2.638</v>
      </c>
      <c r="E3626" s="649">
        <v>25.94</v>
      </c>
      <c r="F3626" s="649">
        <v>16.0</v>
      </c>
      <c r="G3626" s="649">
        <v>1.173</v>
      </c>
      <c r="H3626" s="649">
        <v>2.01</v>
      </c>
      <c r="I3626" s="649">
        <v>10.142</v>
      </c>
      <c r="J3626" s="649">
        <v>11.614</v>
      </c>
      <c r="K3626" s="649">
        <v>-0.998</v>
      </c>
      <c r="L3626" s="649">
        <v>-1.0</v>
      </c>
      <c r="M3626" s="649">
        <v>-1.0</v>
      </c>
      <c r="N3626" s="649">
        <v>-1.0</v>
      </c>
      <c r="O3626" s="649">
        <v>1.0</v>
      </c>
      <c r="P3626" s="649">
        <v>-1.0</v>
      </c>
      <c r="Q3626" s="649">
        <v>-1.0</v>
      </c>
      <c r="R3626" s="649">
        <v>1.0</v>
      </c>
      <c r="S3626" s="649">
        <v>-1.0</v>
      </c>
      <c r="T3626" s="649">
        <v>11.816</v>
      </c>
      <c r="U3626" s="649">
        <v>11.816</v>
      </c>
      <c r="V3626" s="649">
        <v>11.642</v>
      </c>
    </row>
    <row r="3627">
      <c r="A3627" s="649">
        <v>6714.0</v>
      </c>
      <c r="B3627" s="649">
        <v>0.0</v>
      </c>
      <c r="C3627" s="649">
        <v>6.37</v>
      </c>
      <c r="D3627" s="649">
        <v>2.638</v>
      </c>
      <c r="E3627" s="649">
        <v>25.94</v>
      </c>
      <c r="F3627" s="649">
        <v>16.0</v>
      </c>
      <c r="G3627" s="649">
        <v>1.755</v>
      </c>
      <c r="H3627" s="649">
        <v>2.01</v>
      </c>
      <c r="I3627" s="649">
        <v>9.79</v>
      </c>
      <c r="J3627" s="649">
        <v>14.888</v>
      </c>
      <c r="K3627" s="649">
        <v>-0.998</v>
      </c>
      <c r="L3627" s="649">
        <v>-1.0</v>
      </c>
      <c r="M3627" s="649">
        <v>-1.0</v>
      </c>
      <c r="N3627" s="649">
        <v>-1.0</v>
      </c>
      <c r="O3627" s="649">
        <v>1.0</v>
      </c>
      <c r="P3627" s="649">
        <v>-1.0</v>
      </c>
      <c r="Q3627" s="649">
        <v>-1.0</v>
      </c>
      <c r="R3627" s="649">
        <v>1.0</v>
      </c>
      <c r="S3627" s="649">
        <v>-1.0</v>
      </c>
      <c r="T3627" s="649">
        <v>15.208</v>
      </c>
      <c r="U3627" s="649">
        <v>15.207</v>
      </c>
      <c r="V3627" s="649">
        <v>15.123</v>
      </c>
    </row>
    <row r="3628">
      <c r="A3628" s="649">
        <v>6715.0</v>
      </c>
      <c r="B3628" s="649">
        <v>0.0</v>
      </c>
      <c r="C3628" s="649">
        <v>6.37</v>
      </c>
      <c r="D3628" s="649">
        <v>2.638</v>
      </c>
      <c r="E3628" s="649">
        <v>25.94</v>
      </c>
      <c r="F3628" s="649">
        <v>16.0</v>
      </c>
      <c r="G3628" s="649">
        <v>1.993</v>
      </c>
      <c r="H3628" s="649">
        <v>1.01</v>
      </c>
      <c r="I3628" s="649">
        <v>19.727</v>
      </c>
      <c r="J3628" s="649">
        <v>37.822</v>
      </c>
      <c r="K3628" s="649">
        <v>-0.998</v>
      </c>
      <c r="L3628" s="649">
        <v>-1.0</v>
      </c>
      <c r="M3628" s="649">
        <v>-1.0</v>
      </c>
      <c r="N3628" s="649">
        <v>-1.0</v>
      </c>
      <c r="O3628" s="649">
        <v>1.0</v>
      </c>
      <c r="P3628" s="649">
        <v>-1.0</v>
      </c>
      <c r="Q3628" s="649">
        <v>-1.0</v>
      </c>
      <c r="R3628" s="649">
        <v>1.0</v>
      </c>
      <c r="S3628" s="649">
        <v>-1.0</v>
      </c>
      <c r="T3628" s="649">
        <v>38.415</v>
      </c>
      <c r="U3628" s="649">
        <v>38.453</v>
      </c>
      <c r="V3628" s="649">
        <v>37.902</v>
      </c>
    </row>
    <row r="3629">
      <c r="A3629" s="649">
        <v>6716.0</v>
      </c>
      <c r="B3629" s="649">
        <v>0.0</v>
      </c>
      <c r="C3629" s="649">
        <v>6.37</v>
      </c>
      <c r="D3629" s="649">
        <v>2.638</v>
      </c>
      <c r="E3629" s="649">
        <v>25.94</v>
      </c>
      <c r="F3629" s="649">
        <v>16.0</v>
      </c>
      <c r="G3629" s="649">
        <v>2.301</v>
      </c>
      <c r="H3629" s="649">
        <v>1.01</v>
      </c>
      <c r="I3629" s="649">
        <v>19.784</v>
      </c>
      <c r="J3629" s="649">
        <v>43.974</v>
      </c>
      <c r="K3629" s="649">
        <v>-0.998</v>
      </c>
      <c r="L3629" s="649">
        <v>-1.0</v>
      </c>
      <c r="M3629" s="649">
        <v>-1.0</v>
      </c>
      <c r="N3629" s="649">
        <v>-1.0</v>
      </c>
      <c r="O3629" s="649">
        <v>1.0</v>
      </c>
      <c r="P3629" s="649">
        <v>-1.0</v>
      </c>
      <c r="Q3629" s="649">
        <v>-1.0</v>
      </c>
      <c r="R3629" s="649">
        <v>1.0</v>
      </c>
      <c r="S3629" s="649">
        <v>-1.0</v>
      </c>
      <c r="T3629" s="649">
        <v>44.598</v>
      </c>
      <c r="U3629" s="649">
        <v>44.654</v>
      </c>
      <c r="V3629" s="649">
        <v>44.055</v>
      </c>
    </row>
    <row r="3630">
      <c r="A3630" s="649">
        <v>6717.0</v>
      </c>
      <c r="B3630" s="649">
        <v>0.0</v>
      </c>
      <c r="C3630" s="649">
        <v>6.37</v>
      </c>
      <c r="D3630" s="649">
        <v>2.638</v>
      </c>
      <c r="E3630" s="649">
        <v>25.94</v>
      </c>
      <c r="F3630" s="649">
        <v>16.0</v>
      </c>
      <c r="G3630" s="649">
        <v>2.346</v>
      </c>
      <c r="H3630" s="649">
        <v>1.01</v>
      </c>
      <c r="I3630" s="649">
        <v>19.433</v>
      </c>
      <c r="J3630" s="649">
        <v>39.502</v>
      </c>
      <c r="K3630" s="649">
        <v>-0.998</v>
      </c>
      <c r="L3630" s="649">
        <v>-1.0</v>
      </c>
      <c r="M3630" s="649">
        <v>-1.0</v>
      </c>
      <c r="N3630" s="649">
        <v>-1.0</v>
      </c>
      <c r="O3630" s="649">
        <v>1.0</v>
      </c>
      <c r="P3630" s="649">
        <v>-1.0</v>
      </c>
      <c r="Q3630" s="649">
        <v>-1.0</v>
      </c>
      <c r="R3630" s="649">
        <v>1.0</v>
      </c>
      <c r="S3630" s="649">
        <v>-1.0</v>
      </c>
      <c r="T3630" s="649">
        <v>40.08</v>
      </c>
      <c r="U3630" s="649">
        <v>40.124</v>
      </c>
      <c r="V3630" s="649">
        <v>39.818</v>
      </c>
    </row>
    <row r="3631">
      <c r="A3631" s="649">
        <v>6718.0</v>
      </c>
      <c r="B3631" s="649">
        <v>0.0</v>
      </c>
      <c r="C3631" s="649">
        <v>6.37</v>
      </c>
      <c r="D3631" s="649">
        <v>2.638</v>
      </c>
      <c r="E3631" s="649">
        <v>25.94</v>
      </c>
      <c r="F3631" s="649">
        <v>21.2</v>
      </c>
      <c r="G3631" s="649">
        <v>1.309</v>
      </c>
      <c r="H3631" s="649">
        <v>1.01</v>
      </c>
      <c r="I3631" s="649">
        <v>26.063</v>
      </c>
      <c r="J3631" s="649">
        <v>23.628</v>
      </c>
      <c r="K3631" s="649">
        <v>-0.998</v>
      </c>
      <c r="L3631" s="649">
        <v>-1.0</v>
      </c>
      <c r="M3631" s="649">
        <v>-1.0</v>
      </c>
      <c r="N3631" s="649">
        <v>-1.0</v>
      </c>
      <c r="O3631" s="649">
        <v>1.0</v>
      </c>
      <c r="P3631" s="649">
        <v>-1.0</v>
      </c>
      <c r="Q3631" s="649">
        <v>-1.0</v>
      </c>
      <c r="R3631" s="649">
        <v>1.0</v>
      </c>
      <c r="S3631" s="649">
        <v>-1.0</v>
      </c>
      <c r="T3631" s="649">
        <v>24.001</v>
      </c>
      <c r="U3631" s="649">
        <v>24.041</v>
      </c>
      <c r="V3631" s="649">
        <v>24.029</v>
      </c>
    </row>
    <row r="3632">
      <c r="A3632" s="649">
        <v>6719.0</v>
      </c>
      <c r="B3632" s="649">
        <v>0.0</v>
      </c>
      <c r="C3632" s="649">
        <v>6.37</v>
      </c>
      <c r="D3632" s="649">
        <v>2.638</v>
      </c>
      <c r="E3632" s="649">
        <v>25.94</v>
      </c>
      <c r="F3632" s="649">
        <v>21.2</v>
      </c>
      <c r="G3632" s="649">
        <v>2.323</v>
      </c>
      <c r="H3632" s="649">
        <v>1.01</v>
      </c>
      <c r="I3632" s="649">
        <v>27.866</v>
      </c>
      <c r="J3632" s="649">
        <v>59.164</v>
      </c>
      <c r="K3632" s="649">
        <v>-0.998</v>
      </c>
      <c r="L3632" s="649">
        <v>-1.0</v>
      </c>
      <c r="M3632" s="649">
        <v>-1.0</v>
      </c>
      <c r="N3632" s="649">
        <v>-1.0</v>
      </c>
      <c r="O3632" s="649">
        <v>1.0</v>
      </c>
      <c r="P3632" s="649">
        <v>-1.0</v>
      </c>
      <c r="Q3632" s="649">
        <v>-1.0</v>
      </c>
      <c r="R3632" s="649">
        <v>1.0</v>
      </c>
      <c r="S3632" s="649">
        <v>-1.0</v>
      </c>
      <c r="T3632" s="649">
        <v>59.944</v>
      </c>
      <c r="U3632" s="649">
        <v>60.045</v>
      </c>
      <c r="V3632" s="649">
        <v>59.371</v>
      </c>
    </row>
    <row r="3633">
      <c r="A3633" s="649">
        <v>6720.0</v>
      </c>
      <c r="B3633" s="649">
        <v>0.0</v>
      </c>
      <c r="C3633" s="649">
        <v>6.37</v>
      </c>
      <c r="D3633" s="649">
        <v>2.638</v>
      </c>
      <c r="E3633" s="649">
        <v>25.94</v>
      </c>
      <c r="F3633" s="649">
        <v>21.2</v>
      </c>
      <c r="G3633" s="649">
        <v>1.933</v>
      </c>
      <c r="H3633" s="649">
        <v>1.01</v>
      </c>
      <c r="I3633" s="649">
        <v>29.742</v>
      </c>
      <c r="J3633" s="649">
        <v>54.519</v>
      </c>
      <c r="K3633" s="649">
        <v>-0.998</v>
      </c>
      <c r="L3633" s="649">
        <v>-1.0</v>
      </c>
      <c r="M3633" s="649">
        <v>-1.0</v>
      </c>
      <c r="N3633" s="649">
        <v>-1.0</v>
      </c>
      <c r="O3633" s="649">
        <v>1.0</v>
      </c>
      <c r="P3633" s="649">
        <v>-1.0</v>
      </c>
      <c r="Q3633" s="649">
        <v>-1.0</v>
      </c>
      <c r="R3633" s="649">
        <v>1.0</v>
      </c>
      <c r="S3633" s="649">
        <v>-1.0</v>
      </c>
      <c r="T3633" s="649">
        <v>55.196</v>
      </c>
      <c r="U3633" s="649">
        <v>55.291</v>
      </c>
      <c r="V3633" s="649">
        <v>54.619</v>
      </c>
    </row>
    <row r="3634">
      <c r="A3634" s="649">
        <v>6721.0</v>
      </c>
      <c r="B3634" s="649">
        <v>0.0</v>
      </c>
      <c r="C3634" s="649">
        <v>6.37</v>
      </c>
      <c r="D3634" s="649">
        <v>2.638</v>
      </c>
      <c r="E3634" s="649">
        <v>25.94</v>
      </c>
      <c r="F3634" s="649">
        <v>21.2</v>
      </c>
      <c r="G3634" s="649">
        <v>1.841</v>
      </c>
      <c r="H3634" s="649">
        <v>2.01</v>
      </c>
      <c r="I3634" s="649">
        <v>19.325</v>
      </c>
      <c r="J3634" s="649">
        <v>32.68</v>
      </c>
      <c r="K3634" s="649">
        <v>-0.998</v>
      </c>
      <c r="L3634" s="649">
        <v>-1.0</v>
      </c>
      <c r="M3634" s="649">
        <v>-1.0</v>
      </c>
      <c r="N3634" s="649">
        <v>-1.0</v>
      </c>
      <c r="O3634" s="649">
        <v>1.0</v>
      </c>
      <c r="P3634" s="649">
        <v>-1.0</v>
      </c>
      <c r="Q3634" s="649">
        <v>-1.0</v>
      </c>
      <c r="R3634" s="649">
        <v>1.0</v>
      </c>
      <c r="S3634" s="649">
        <v>-1.0</v>
      </c>
      <c r="T3634" s="649">
        <v>33.163</v>
      </c>
      <c r="U3634" s="649">
        <v>33.197</v>
      </c>
      <c r="V3634" s="649">
        <v>32.835</v>
      </c>
    </row>
    <row r="3635">
      <c r="A3635" s="649">
        <v>6722.0</v>
      </c>
      <c r="B3635" s="649">
        <v>0.0</v>
      </c>
      <c r="C3635" s="649">
        <v>6.37</v>
      </c>
      <c r="D3635" s="649">
        <v>2.638</v>
      </c>
      <c r="E3635" s="649">
        <v>25.94</v>
      </c>
      <c r="F3635" s="649">
        <v>21.2</v>
      </c>
      <c r="G3635" s="649">
        <v>1.803</v>
      </c>
      <c r="H3635" s="649">
        <v>2.01</v>
      </c>
      <c r="I3635" s="649">
        <v>19.639</v>
      </c>
      <c r="J3635" s="649">
        <v>33.789</v>
      </c>
      <c r="K3635" s="649">
        <v>-0.998</v>
      </c>
      <c r="L3635" s="649">
        <v>-1.0</v>
      </c>
      <c r="M3635" s="649">
        <v>-1.0</v>
      </c>
      <c r="N3635" s="649">
        <v>-1.0</v>
      </c>
      <c r="O3635" s="649">
        <v>1.0</v>
      </c>
      <c r="P3635" s="649">
        <v>-1.0</v>
      </c>
      <c r="Q3635" s="649">
        <v>-1.0</v>
      </c>
      <c r="R3635" s="649">
        <v>1.0</v>
      </c>
      <c r="S3635" s="649">
        <v>-1.0</v>
      </c>
      <c r="T3635" s="649">
        <v>34.28</v>
      </c>
      <c r="U3635" s="649">
        <v>34.314</v>
      </c>
      <c r="V3635" s="649">
        <v>33.877</v>
      </c>
    </row>
    <row r="3636">
      <c r="A3636" s="649">
        <v>6723.0</v>
      </c>
      <c r="B3636" s="649">
        <v>0.0</v>
      </c>
      <c r="C3636" s="649">
        <v>6.37</v>
      </c>
      <c r="D3636" s="649">
        <v>2.638</v>
      </c>
      <c r="E3636" s="649">
        <v>25.94</v>
      </c>
      <c r="F3636" s="649">
        <v>21.2</v>
      </c>
      <c r="G3636" s="649">
        <v>1.982</v>
      </c>
      <c r="H3636" s="649">
        <v>2.01</v>
      </c>
      <c r="I3636" s="649">
        <v>19.297</v>
      </c>
      <c r="J3636" s="649">
        <v>35.618</v>
      </c>
      <c r="K3636" s="649">
        <v>-0.998</v>
      </c>
      <c r="L3636" s="649">
        <v>-1.0</v>
      </c>
      <c r="M3636" s="649">
        <v>-1.0</v>
      </c>
      <c r="N3636" s="649">
        <v>-1.0</v>
      </c>
      <c r="O3636" s="649">
        <v>1.0</v>
      </c>
      <c r="P3636" s="649">
        <v>-1.0</v>
      </c>
      <c r="Q3636" s="649">
        <v>-1.0</v>
      </c>
      <c r="R3636" s="649">
        <v>1.0</v>
      </c>
      <c r="S3636" s="649">
        <v>-1.0</v>
      </c>
      <c r="T3636" s="649">
        <v>36.163</v>
      </c>
      <c r="U3636" s="649">
        <v>36.195</v>
      </c>
      <c r="V3636" s="649">
        <v>35.764</v>
      </c>
    </row>
    <row r="3637">
      <c r="A3637" s="649">
        <v>6724.0</v>
      </c>
      <c r="B3637" s="649">
        <v>0.0</v>
      </c>
      <c r="C3637" s="649">
        <v>6.37</v>
      </c>
      <c r="D3637" s="649">
        <v>1.956</v>
      </c>
      <c r="E3637" s="649">
        <v>28.34</v>
      </c>
      <c r="F3637" s="649">
        <v>11.47</v>
      </c>
      <c r="G3637" s="649">
        <v>1.778</v>
      </c>
      <c r="H3637" s="649">
        <v>26.98</v>
      </c>
      <c r="I3637" s="649">
        <v>8.484</v>
      </c>
      <c r="J3637" s="649">
        <v>12.685</v>
      </c>
      <c r="K3637" s="649">
        <v>-0.998</v>
      </c>
      <c r="L3637" s="649">
        <v>-1.0</v>
      </c>
      <c r="M3637" s="649">
        <v>-1.0</v>
      </c>
      <c r="N3637" s="649">
        <v>-1.0</v>
      </c>
      <c r="O3637" s="649">
        <v>1.0</v>
      </c>
      <c r="P3637" s="649">
        <v>-1.0</v>
      </c>
      <c r="Q3637" s="649">
        <v>-1.0</v>
      </c>
      <c r="R3637" s="649">
        <v>1.0</v>
      </c>
      <c r="S3637" s="649">
        <v>-1.0</v>
      </c>
      <c r="T3637" s="649">
        <v>13.003</v>
      </c>
      <c r="U3637" s="649">
        <v>13.0</v>
      </c>
      <c r="V3637" s="649">
        <v>12.981</v>
      </c>
    </row>
    <row r="3638">
      <c r="A3638" s="649">
        <v>6725.0</v>
      </c>
      <c r="B3638" s="649">
        <v>0.0</v>
      </c>
      <c r="C3638" s="649">
        <v>6.37</v>
      </c>
      <c r="D3638" s="649">
        <v>1.956</v>
      </c>
      <c r="E3638" s="649">
        <v>28.34</v>
      </c>
      <c r="F3638" s="649">
        <v>11.47</v>
      </c>
      <c r="G3638" s="649">
        <v>1.879</v>
      </c>
      <c r="H3638" s="649">
        <v>2.01</v>
      </c>
      <c r="I3638" s="649">
        <v>8.219</v>
      </c>
      <c r="J3638" s="649">
        <v>13.272</v>
      </c>
      <c r="K3638" s="649">
        <v>-0.998</v>
      </c>
      <c r="L3638" s="649">
        <v>-1.0</v>
      </c>
      <c r="M3638" s="649">
        <v>-1.0</v>
      </c>
      <c r="N3638" s="649">
        <v>-1.0</v>
      </c>
      <c r="O3638" s="649">
        <v>1.0</v>
      </c>
      <c r="P3638" s="649">
        <v>-1.0</v>
      </c>
      <c r="Q3638" s="649">
        <v>-1.0</v>
      </c>
      <c r="R3638" s="649">
        <v>1.0</v>
      </c>
      <c r="S3638" s="649">
        <v>-1.0</v>
      </c>
      <c r="T3638" s="649">
        <v>13.618</v>
      </c>
      <c r="U3638" s="649">
        <v>13.614</v>
      </c>
      <c r="V3638" s="649">
        <v>13.57</v>
      </c>
    </row>
    <row r="3639">
      <c r="A3639" s="649">
        <v>6726.0</v>
      </c>
      <c r="B3639" s="649">
        <v>0.0</v>
      </c>
      <c r="C3639" s="649">
        <v>6.371</v>
      </c>
      <c r="D3639" s="649">
        <v>1.956</v>
      </c>
      <c r="E3639" s="649">
        <v>28.34</v>
      </c>
      <c r="F3639" s="649">
        <v>11.47</v>
      </c>
      <c r="G3639" s="649">
        <v>1.814</v>
      </c>
      <c r="H3639" s="649">
        <v>2.01</v>
      </c>
      <c r="I3639" s="649">
        <v>8.283</v>
      </c>
      <c r="J3639" s="649">
        <v>12.916</v>
      </c>
      <c r="K3639" s="649">
        <v>-0.998</v>
      </c>
      <c r="L3639" s="649">
        <v>-1.0</v>
      </c>
      <c r="M3639" s="649">
        <v>-1.0</v>
      </c>
      <c r="N3639" s="649">
        <v>-1.0</v>
      </c>
      <c r="O3639" s="649">
        <v>1.0</v>
      </c>
      <c r="P3639" s="649">
        <v>-1.0</v>
      </c>
      <c r="Q3639" s="649">
        <v>-1.0</v>
      </c>
      <c r="R3639" s="649">
        <v>1.0</v>
      </c>
      <c r="S3639" s="649">
        <v>-1.0</v>
      </c>
      <c r="T3639" s="649">
        <v>13.24</v>
      </c>
      <c r="U3639" s="649">
        <v>13.237</v>
      </c>
      <c r="V3639" s="649">
        <v>13.195</v>
      </c>
    </row>
    <row r="3640">
      <c r="A3640" s="649">
        <v>6727.0</v>
      </c>
      <c r="B3640" s="649">
        <v>0.0</v>
      </c>
      <c r="C3640" s="649">
        <v>6.37</v>
      </c>
      <c r="D3640" s="649">
        <v>1.956</v>
      </c>
      <c r="E3640" s="649">
        <v>28.34</v>
      </c>
      <c r="F3640" s="649">
        <v>11.47</v>
      </c>
      <c r="G3640" s="649">
        <v>1.867</v>
      </c>
      <c r="H3640" s="649">
        <v>2.01</v>
      </c>
      <c r="I3640" s="649">
        <v>8.236</v>
      </c>
      <c r="J3640" s="649">
        <v>15.047</v>
      </c>
      <c r="K3640" s="649">
        <v>-0.998</v>
      </c>
      <c r="L3640" s="649">
        <v>-1.0</v>
      </c>
      <c r="M3640" s="649">
        <v>-1.0</v>
      </c>
      <c r="N3640" s="649">
        <v>-1.0</v>
      </c>
      <c r="O3640" s="649">
        <v>1.0</v>
      </c>
      <c r="P3640" s="649">
        <v>-1.0</v>
      </c>
      <c r="Q3640" s="649">
        <v>-1.0</v>
      </c>
      <c r="R3640" s="649">
        <v>1.0</v>
      </c>
      <c r="S3640" s="649">
        <v>-1.0</v>
      </c>
      <c r="T3640" s="649">
        <v>15.332</v>
      </c>
      <c r="U3640" s="649">
        <v>15.33</v>
      </c>
      <c r="V3640" s="649">
        <v>15.096</v>
      </c>
    </row>
    <row r="3641">
      <c r="A3641" s="649">
        <v>6728.0</v>
      </c>
      <c r="B3641" s="649">
        <v>0.0</v>
      </c>
      <c r="C3641" s="649">
        <v>6.37</v>
      </c>
      <c r="D3641" s="649">
        <v>1.956</v>
      </c>
      <c r="E3641" s="649">
        <v>28.34</v>
      </c>
      <c r="F3641" s="649">
        <v>11.47</v>
      </c>
      <c r="G3641" s="649">
        <v>1.766</v>
      </c>
      <c r="H3641" s="649">
        <v>1.01</v>
      </c>
      <c r="I3641" s="649">
        <v>13.456</v>
      </c>
      <c r="J3641" s="649">
        <v>20.132</v>
      </c>
      <c r="K3641" s="649">
        <v>-0.998</v>
      </c>
      <c r="L3641" s="649">
        <v>-1.0</v>
      </c>
      <c r="M3641" s="649">
        <v>-1.0</v>
      </c>
      <c r="N3641" s="649">
        <v>-1.0</v>
      </c>
      <c r="O3641" s="649">
        <v>1.0</v>
      </c>
      <c r="P3641" s="649">
        <v>-1.0</v>
      </c>
      <c r="Q3641" s="649">
        <v>-1.0</v>
      </c>
      <c r="R3641" s="649">
        <v>1.0</v>
      </c>
      <c r="S3641" s="649">
        <v>-1.0</v>
      </c>
      <c r="T3641" s="649">
        <v>20.532</v>
      </c>
      <c r="U3641" s="649">
        <v>20.548</v>
      </c>
      <c r="V3641" s="649">
        <v>20.424</v>
      </c>
    </row>
    <row r="3642">
      <c r="A3642" s="649">
        <v>6729.0</v>
      </c>
      <c r="B3642" s="649">
        <v>0.0</v>
      </c>
      <c r="C3642" s="649">
        <v>6.37</v>
      </c>
      <c r="D3642" s="649">
        <v>1.956</v>
      </c>
      <c r="E3642" s="649">
        <v>28.34</v>
      </c>
      <c r="F3642" s="649">
        <v>11.47</v>
      </c>
      <c r="G3642" s="649">
        <v>1.943</v>
      </c>
      <c r="H3642" s="649">
        <v>1.01</v>
      </c>
      <c r="I3642" s="649">
        <v>12.814</v>
      </c>
      <c r="J3642" s="649">
        <v>21.124</v>
      </c>
      <c r="K3642" s="649">
        <v>-0.998</v>
      </c>
      <c r="L3642" s="649">
        <v>-1.0</v>
      </c>
      <c r="M3642" s="649">
        <v>-1.0</v>
      </c>
      <c r="N3642" s="649">
        <v>-1.0</v>
      </c>
      <c r="O3642" s="649">
        <v>1.0</v>
      </c>
      <c r="P3642" s="649">
        <v>-1.0</v>
      </c>
      <c r="Q3642" s="649">
        <v>-1.0</v>
      </c>
      <c r="R3642" s="649">
        <v>1.0</v>
      </c>
      <c r="S3642" s="649">
        <v>-1.0</v>
      </c>
      <c r="T3642" s="649">
        <v>21.574</v>
      </c>
      <c r="U3642" s="649">
        <v>21.589</v>
      </c>
      <c r="V3642" s="649">
        <v>21.454</v>
      </c>
    </row>
    <row r="3643">
      <c r="A3643" s="649">
        <v>6730.0</v>
      </c>
      <c r="B3643" s="649">
        <v>0.0</v>
      </c>
      <c r="C3643" s="649">
        <v>6.37</v>
      </c>
      <c r="D3643" s="649">
        <v>1.956</v>
      </c>
      <c r="E3643" s="649">
        <v>28.34</v>
      </c>
      <c r="F3643" s="649">
        <v>11.47</v>
      </c>
      <c r="G3643" s="649">
        <v>0.835</v>
      </c>
      <c r="H3643" s="649">
        <v>1.01</v>
      </c>
      <c r="I3643" s="649">
        <v>12.986</v>
      </c>
      <c r="J3643" s="649">
        <v>3.889</v>
      </c>
      <c r="K3643" s="649">
        <v>-0.998</v>
      </c>
      <c r="L3643" s="649">
        <v>-1.0</v>
      </c>
      <c r="M3643" s="649">
        <v>-1.0</v>
      </c>
      <c r="N3643" s="649">
        <v>-1.0</v>
      </c>
      <c r="O3643" s="649">
        <v>1.0</v>
      </c>
      <c r="P3643" s="649">
        <v>-1.0</v>
      </c>
      <c r="Q3643" s="649">
        <v>-1.0</v>
      </c>
      <c r="R3643" s="649">
        <v>1.0</v>
      </c>
      <c r="S3643" s="649">
        <v>-1.0</v>
      </c>
      <c r="T3643" s="649">
        <v>4.088</v>
      </c>
      <c r="U3643" s="649">
        <v>4.088</v>
      </c>
      <c r="V3643" s="649">
        <v>4.427</v>
      </c>
    </row>
    <row r="3644">
      <c r="A3644" s="649">
        <v>6731.0</v>
      </c>
      <c r="B3644" s="649">
        <v>0.0</v>
      </c>
      <c r="C3644" s="649">
        <v>6.37</v>
      </c>
      <c r="D3644" s="649">
        <v>1.956</v>
      </c>
      <c r="E3644" s="649">
        <v>28.34</v>
      </c>
      <c r="F3644" s="649">
        <v>11.47</v>
      </c>
      <c r="G3644" s="649">
        <v>0.907</v>
      </c>
      <c r="H3644" s="649">
        <v>1.01</v>
      </c>
      <c r="I3644" s="649">
        <v>13.04</v>
      </c>
      <c r="J3644" s="649">
        <v>8.669</v>
      </c>
      <c r="K3644" s="649">
        <v>-0.998</v>
      </c>
      <c r="L3644" s="649">
        <v>-1.0</v>
      </c>
      <c r="M3644" s="649">
        <v>-1.0</v>
      </c>
      <c r="N3644" s="649">
        <v>-1.0</v>
      </c>
      <c r="O3644" s="649">
        <v>1.0</v>
      </c>
      <c r="P3644" s="649">
        <v>-1.0</v>
      </c>
      <c r="Q3644" s="649">
        <v>-1.0</v>
      </c>
      <c r="R3644" s="649">
        <v>1.0</v>
      </c>
      <c r="S3644" s="649">
        <v>-1.0</v>
      </c>
      <c r="T3644" s="649">
        <v>8.866</v>
      </c>
      <c r="U3644" s="649">
        <v>8.869</v>
      </c>
      <c r="V3644" s="649">
        <v>8.912</v>
      </c>
    </row>
    <row r="3645">
      <c r="A3645" s="649">
        <v>6732.0</v>
      </c>
      <c r="B3645" s="649">
        <v>0.0</v>
      </c>
      <c r="C3645" s="649">
        <v>6.37</v>
      </c>
      <c r="D3645" s="649">
        <v>1.956</v>
      </c>
      <c r="E3645" s="649">
        <v>28.34</v>
      </c>
      <c r="F3645" s="649">
        <v>11.47</v>
      </c>
      <c r="G3645" s="649">
        <v>1.305</v>
      </c>
      <c r="H3645" s="649">
        <v>1.01</v>
      </c>
      <c r="I3645" s="649">
        <v>13.218</v>
      </c>
      <c r="J3645" s="649">
        <v>17.252</v>
      </c>
      <c r="K3645" s="649">
        <v>-0.998</v>
      </c>
      <c r="L3645" s="649">
        <v>-1.0</v>
      </c>
      <c r="M3645" s="649">
        <v>-1.0</v>
      </c>
      <c r="N3645" s="649">
        <v>-1.0</v>
      </c>
      <c r="O3645" s="649">
        <v>1.0</v>
      </c>
      <c r="P3645" s="649">
        <v>-1.0</v>
      </c>
      <c r="Q3645" s="649">
        <v>-1.0</v>
      </c>
      <c r="R3645" s="649">
        <v>1.0</v>
      </c>
      <c r="S3645" s="649">
        <v>-1.0</v>
      </c>
      <c r="T3645" s="649">
        <v>17.537</v>
      </c>
      <c r="U3645" s="649">
        <v>17.544</v>
      </c>
      <c r="V3645" s="649">
        <v>17.253</v>
      </c>
    </row>
    <row r="3646">
      <c r="A3646" s="649">
        <v>6733.0</v>
      </c>
      <c r="B3646" s="649">
        <v>0.0</v>
      </c>
      <c r="C3646" s="649">
        <v>6.37</v>
      </c>
      <c r="D3646" s="649">
        <v>1.734</v>
      </c>
      <c r="E3646" s="649">
        <v>25.13</v>
      </c>
      <c r="F3646" s="649">
        <v>11.47</v>
      </c>
      <c r="G3646" s="649">
        <v>1.735</v>
      </c>
      <c r="H3646" s="649">
        <v>26.98</v>
      </c>
      <c r="I3646" s="649">
        <v>8.017</v>
      </c>
      <c r="J3646" s="649">
        <v>13.168</v>
      </c>
      <c r="K3646" s="649">
        <v>-0.998</v>
      </c>
      <c r="L3646" s="649">
        <v>-1.0</v>
      </c>
      <c r="M3646" s="649">
        <v>-1.0</v>
      </c>
      <c r="N3646" s="649">
        <v>-1.0</v>
      </c>
      <c r="O3646" s="649">
        <v>1.0</v>
      </c>
      <c r="P3646" s="649">
        <v>-1.0</v>
      </c>
      <c r="Q3646" s="649">
        <v>-1.0</v>
      </c>
      <c r="R3646" s="649">
        <v>1.0</v>
      </c>
      <c r="S3646" s="649">
        <v>-1.0</v>
      </c>
      <c r="T3646" s="649">
        <v>13.44</v>
      </c>
      <c r="U3646" s="649">
        <v>13.436</v>
      </c>
      <c r="V3646" s="649">
        <v>13.262</v>
      </c>
    </row>
    <row r="3647">
      <c r="A3647" s="649">
        <v>6734.0</v>
      </c>
      <c r="B3647" s="649">
        <v>0.0</v>
      </c>
      <c r="C3647" s="649">
        <v>6.37</v>
      </c>
      <c r="D3647" s="649">
        <v>1.734</v>
      </c>
      <c r="E3647" s="649">
        <v>25.13</v>
      </c>
      <c r="F3647" s="649">
        <v>11.47</v>
      </c>
      <c r="G3647" s="649">
        <v>0.574</v>
      </c>
      <c r="H3647" s="649">
        <v>2.01</v>
      </c>
      <c r="I3647" s="649">
        <v>7.695</v>
      </c>
      <c r="J3647" s="649">
        <v>3.938</v>
      </c>
      <c r="K3647" s="649">
        <v>-0.998</v>
      </c>
      <c r="L3647" s="649">
        <v>-1.0</v>
      </c>
      <c r="M3647" s="649">
        <v>-1.0</v>
      </c>
      <c r="N3647" s="649">
        <v>-1.0</v>
      </c>
      <c r="O3647" s="649">
        <v>1.0</v>
      </c>
      <c r="P3647" s="649">
        <v>-1.0</v>
      </c>
      <c r="Q3647" s="649">
        <v>-1.0</v>
      </c>
      <c r="R3647" s="649">
        <v>1.0</v>
      </c>
      <c r="S3647" s="649">
        <v>-1.0</v>
      </c>
      <c r="T3647" s="649">
        <v>4.032</v>
      </c>
      <c r="U3647" s="649">
        <v>4.031</v>
      </c>
      <c r="V3647" s="649">
        <v>4.001</v>
      </c>
    </row>
    <row r="3648">
      <c r="A3648" s="649">
        <v>6735.0</v>
      </c>
      <c r="B3648" s="649">
        <v>0.0</v>
      </c>
      <c r="C3648" s="649">
        <v>6.37</v>
      </c>
      <c r="D3648" s="649">
        <v>1.734</v>
      </c>
      <c r="E3648" s="649">
        <v>25.13</v>
      </c>
      <c r="F3648" s="649">
        <v>11.47</v>
      </c>
      <c r="G3648" s="649">
        <v>1.804</v>
      </c>
      <c r="H3648" s="649">
        <v>2.01</v>
      </c>
      <c r="I3648" s="649">
        <v>8.096</v>
      </c>
      <c r="J3648" s="649">
        <v>14.276</v>
      </c>
      <c r="K3648" s="649">
        <v>-0.998</v>
      </c>
      <c r="L3648" s="649">
        <v>-1.0</v>
      </c>
      <c r="M3648" s="649">
        <v>-1.0</v>
      </c>
      <c r="N3648" s="649">
        <v>-1.0</v>
      </c>
      <c r="O3648" s="649">
        <v>2.0</v>
      </c>
      <c r="P3648" s="649">
        <v>-1.0</v>
      </c>
      <c r="Q3648" s="649">
        <v>-1.0</v>
      </c>
      <c r="R3648" s="649">
        <v>1.0</v>
      </c>
      <c r="S3648" s="649">
        <v>-1.0</v>
      </c>
      <c r="T3648" s="649">
        <v>14.536</v>
      </c>
      <c r="U3648" s="649">
        <v>14.532</v>
      </c>
      <c r="V3648" s="649">
        <v>14.316</v>
      </c>
    </row>
    <row r="3649">
      <c r="A3649" s="649">
        <v>6736.0</v>
      </c>
      <c r="B3649" s="649">
        <v>0.0</v>
      </c>
      <c r="C3649" s="649">
        <v>6.37</v>
      </c>
      <c r="D3649" s="649">
        <v>1.734</v>
      </c>
      <c r="E3649" s="649">
        <v>25.13</v>
      </c>
      <c r="F3649" s="649">
        <v>11.47</v>
      </c>
      <c r="G3649" s="649">
        <v>1.648</v>
      </c>
      <c r="H3649" s="649">
        <v>2.01</v>
      </c>
      <c r="I3649" s="649">
        <v>8.045</v>
      </c>
      <c r="J3649" s="649">
        <v>11.48</v>
      </c>
      <c r="K3649" s="649">
        <v>-0.998</v>
      </c>
      <c r="L3649" s="649">
        <v>-1.0</v>
      </c>
      <c r="M3649" s="649">
        <v>-1.0</v>
      </c>
      <c r="N3649" s="649">
        <v>-1.0</v>
      </c>
      <c r="O3649" s="649">
        <v>2.0</v>
      </c>
      <c r="P3649" s="649">
        <v>-1.0</v>
      </c>
      <c r="Q3649" s="649">
        <v>-1.0</v>
      </c>
      <c r="R3649" s="649">
        <v>1.0</v>
      </c>
      <c r="S3649" s="649">
        <v>-1.0</v>
      </c>
      <c r="T3649" s="649">
        <v>11.743</v>
      </c>
      <c r="U3649" s="649">
        <v>11.738</v>
      </c>
      <c r="V3649" s="649">
        <v>11.704</v>
      </c>
    </row>
    <row r="3650">
      <c r="A3650" s="649">
        <v>6737.0</v>
      </c>
      <c r="B3650" s="649">
        <v>0.0</v>
      </c>
      <c r="C3650" s="649">
        <v>6.37</v>
      </c>
      <c r="D3650" s="649">
        <v>1.734</v>
      </c>
      <c r="E3650" s="649">
        <v>25.13</v>
      </c>
      <c r="F3650" s="649">
        <v>11.47</v>
      </c>
      <c r="G3650" s="649">
        <v>1.76</v>
      </c>
      <c r="H3650" s="649">
        <v>2.01</v>
      </c>
      <c r="I3650" s="649">
        <v>8.034</v>
      </c>
      <c r="J3650" s="649">
        <v>11.895</v>
      </c>
      <c r="K3650" s="649">
        <v>-0.998</v>
      </c>
      <c r="L3650" s="649">
        <v>-1.0</v>
      </c>
      <c r="M3650" s="649">
        <v>-1.0</v>
      </c>
      <c r="N3650" s="649">
        <v>-1.0</v>
      </c>
      <c r="O3650" s="649">
        <v>2.0</v>
      </c>
      <c r="P3650" s="649">
        <v>-1.0</v>
      </c>
      <c r="Q3650" s="649">
        <v>-1.0</v>
      </c>
      <c r="R3650" s="649">
        <v>1.0</v>
      </c>
      <c r="S3650" s="649">
        <v>-1.0</v>
      </c>
      <c r="T3650" s="649">
        <v>12.224</v>
      </c>
      <c r="U3650" s="649">
        <v>12.218</v>
      </c>
      <c r="V3650" s="649">
        <v>12.195</v>
      </c>
    </row>
    <row r="3651">
      <c r="A3651" s="649">
        <v>6738.0</v>
      </c>
      <c r="B3651" s="649">
        <v>0.0</v>
      </c>
      <c r="C3651" s="649">
        <v>6.37</v>
      </c>
      <c r="D3651" s="649">
        <v>1.734</v>
      </c>
      <c r="E3651" s="649">
        <v>25.13</v>
      </c>
      <c r="F3651" s="649">
        <v>11.47</v>
      </c>
      <c r="G3651" s="649">
        <v>1.761</v>
      </c>
      <c r="H3651" s="649">
        <v>1.01</v>
      </c>
      <c r="I3651" s="649">
        <v>13.054</v>
      </c>
      <c r="J3651" s="649">
        <v>22.319</v>
      </c>
      <c r="K3651" s="649">
        <v>-0.998</v>
      </c>
      <c r="L3651" s="649">
        <v>-1.0</v>
      </c>
      <c r="M3651" s="649">
        <v>-1.0</v>
      </c>
      <c r="N3651" s="649">
        <v>-1.0</v>
      </c>
      <c r="O3651" s="649">
        <v>1.0</v>
      </c>
      <c r="P3651" s="649">
        <v>-1.0</v>
      </c>
      <c r="Q3651" s="649">
        <v>-1.0</v>
      </c>
      <c r="R3651" s="649">
        <v>1.0</v>
      </c>
      <c r="S3651" s="649">
        <v>-1.0</v>
      </c>
      <c r="T3651" s="649">
        <v>22.706</v>
      </c>
      <c r="U3651" s="649">
        <v>22.718</v>
      </c>
      <c r="V3651" s="649">
        <v>22.371</v>
      </c>
    </row>
    <row r="3652">
      <c r="A3652" s="649">
        <v>6739.0</v>
      </c>
      <c r="B3652" s="649">
        <v>0.0</v>
      </c>
      <c r="C3652" s="649">
        <v>6.37</v>
      </c>
      <c r="D3652" s="649">
        <v>1.734</v>
      </c>
      <c r="E3652" s="649">
        <v>25.13</v>
      </c>
      <c r="F3652" s="649">
        <v>11.47</v>
      </c>
      <c r="G3652" s="649">
        <v>1.767</v>
      </c>
      <c r="H3652" s="649">
        <v>1.01</v>
      </c>
      <c r="I3652" s="649">
        <v>13.152</v>
      </c>
      <c r="J3652" s="649">
        <v>22.397</v>
      </c>
      <c r="K3652" s="649">
        <v>-0.998</v>
      </c>
      <c r="L3652" s="649">
        <v>-1.0</v>
      </c>
      <c r="M3652" s="649">
        <v>-1.0</v>
      </c>
      <c r="N3652" s="649">
        <v>-1.0</v>
      </c>
      <c r="O3652" s="649">
        <v>1.0</v>
      </c>
      <c r="P3652" s="649">
        <v>-1.0</v>
      </c>
      <c r="Q3652" s="649">
        <v>-1.0</v>
      </c>
      <c r="R3652" s="649">
        <v>1.0</v>
      </c>
      <c r="S3652" s="649">
        <v>-1.0</v>
      </c>
      <c r="T3652" s="649">
        <v>22.793</v>
      </c>
      <c r="U3652" s="649">
        <v>22.805</v>
      </c>
      <c r="V3652" s="649">
        <v>22.462</v>
      </c>
    </row>
    <row r="3653">
      <c r="A3653" s="649">
        <v>6740.0</v>
      </c>
      <c r="B3653" s="649">
        <v>0.0</v>
      </c>
      <c r="C3653" s="649">
        <v>6.37</v>
      </c>
      <c r="D3653" s="649">
        <v>1.734</v>
      </c>
      <c r="E3653" s="649">
        <v>25.13</v>
      </c>
      <c r="F3653" s="649">
        <v>11.47</v>
      </c>
      <c r="G3653" s="649">
        <v>1.845</v>
      </c>
      <c r="H3653" s="649">
        <v>1.01</v>
      </c>
      <c r="I3653" s="649">
        <v>12.839</v>
      </c>
      <c r="J3653" s="649">
        <v>22.254</v>
      </c>
      <c r="K3653" s="649">
        <v>-0.998</v>
      </c>
      <c r="L3653" s="649">
        <v>-1.0</v>
      </c>
      <c r="M3653" s="649">
        <v>-1.0</v>
      </c>
      <c r="N3653" s="649">
        <v>-1.0</v>
      </c>
      <c r="O3653" s="649">
        <v>1.0</v>
      </c>
      <c r="P3653" s="649">
        <v>-1.0</v>
      </c>
      <c r="Q3653" s="649">
        <v>-1.0</v>
      </c>
      <c r="R3653" s="649">
        <v>1.0</v>
      </c>
      <c r="S3653" s="649">
        <v>-1.0</v>
      </c>
      <c r="T3653" s="649">
        <v>22.637</v>
      </c>
      <c r="U3653" s="649">
        <v>22.647</v>
      </c>
      <c r="V3653" s="649">
        <v>22.371</v>
      </c>
    </row>
    <row r="3654">
      <c r="A3654" s="649">
        <v>6741.0</v>
      </c>
      <c r="B3654" s="649">
        <v>0.0</v>
      </c>
      <c r="C3654" s="649">
        <v>6.371</v>
      </c>
      <c r="D3654" s="649">
        <v>1.719</v>
      </c>
      <c r="E3654" s="649">
        <v>39.81</v>
      </c>
      <c r="F3654" s="649">
        <v>14.4</v>
      </c>
      <c r="G3654" s="649">
        <v>1.843</v>
      </c>
      <c r="H3654" s="649">
        <v>26.98</v>
      </c>
      <c r="I3654" s="649">
        <v>9.949</v>
      </c>
      <c r="J3654" s="649">
        <v>17.118</v>
      </c>
      <c r="K3654" s="649">
        <v>-0.998</v>
      </c>
      <c r="L3654" s="649">
        <v>-1.0</v>
      </c>
      <c r="M3654" s="649">
        <v>-1.0</v>
      </c>
      <c r="N3654" s="649">
        <v>-1.0</v>
      </c>
      <c r="O3654" s="649">
        <v>1.0</v>
      </c>
      <c r="P3654" s="649">
        <v>-1.0</v>
      </c>
      <c r="Q3654" s="649">
        <v>-1.0</v>
      </c>
      <c r="R3654" s="649">
        <v>1.0</v>
      </c>
      <c r="S3654" s="649">
        <v>-1.0</v>
      </c>
      <c r="T3654" s="649">
        <v>17.44</v>
      </c>
      <c r="U3654" s="649">
        <v>17.443</v>
      </c>
      <c r="V3654" s="649">
        <v>17.241</v>
      </c>
    </row>
    <row r="3655">
      <c r="A3655" s="649">
        <v>6742.0</v>
      </c>
      <c r="B3655" s="649">
        <v>0.0</v>
      </c>
      <c r="C3655" s="649">
        <v>6.37</v>
      </c>
      <c r="D3655" s="649">
        <v>1.719</v>
      </c>
      <c r="E3655" s="649">
        <v>39.81</v>
      </c>
      <c r="F3655" s="649">
        <v>14.4</v>
      </c>
      <c r="G3655" s="649">
        <v>1.835</v>
      </c>
      <c r="H3655" s="649">
        <v>2.01</v>
      </c>
      <c r="I3655" s="649">
        <v>9.904</v>
      </c>
      <c r="J3655" s="649">
        <v>17.044</v>
      </c>
      <c r="K3655" s="649">
        <v>-0.998</v>
      </c>
      <c r="L3655" s="649">
        <v>-1.0</v>
      </c>
      <c r="M3655" s="649">
        <v>-1.0</v>
      </c>
      <c r="N3655" s="649">
        <v>-1.0</v>
      </c>
      <c r="O3655" s="649">
        <v>1.0</v>
      </c>
      <c r="P3655" s="649">
        <v>-1.0</v>
      </c>
      <c r="Q3655" s="649">
        <v>-1.0</v>
      </c>
      <c r="R3655" s="649">
        <v>1.0</v>
      </c>
      <c r="S3655" s="649">
        <v>-1.0</v>
      </c>
      <c r="T3655" s="649">
        <v>17.384</v>
      </c>
      <c r="U3655" s="649">
        <v>17.388</v>
      </c>
      <c r="V3655" s="649">
        <v>17.164</v>
      </c>
    </row>
    <row r="3656">
      <c r="A3656" s="649">
        <v>6743.0</v>
      </c>
      <c r="B3656" s="649">
        <v>0.0</v>
      </c>
      <c r="C3656" s="649">
        <v>6.37</v>
      </c>
      <c r="D3656" s="649">
        <v>1.719</v>
      </c>
      <c r="E3656" s="649">
        <v>39.81</v>
      </c>
      <c r="F3656" s="649">
        <v>14.4</v>
      </c>
      <c r="G3656" s="649">
        <v>1.839</v>
      </c>
      <c r="H3656" s="649">
        <v>2.01</v>
      </c>
      <c r="I3656" s="649">
        <v>10.02</v>
      </c>
      <c r="J3656" s="649">
        <v>17.108</v>
      </c>
      <c r="K3656" s="649">
        <v>-0.998</v>
      </c>
      <c r="L3656" s="649">
        <v>-1.0</v>
      </c>
      <c r="M3656" s="649">
        <v>-1.0</v>
      </c>
      <c r="N3656" s="649">
        <v>-1.0</v>
      </c>
      <c r="O3656" s="649">
        <v>1.0</v>
      </c>
      <c r="P3656" s="649">
        <v>-1.0</v>
      </c>
      <c r="Q3656" s="649">
        <v>-1.0</v>
      </c>
      <c r="R3656" s="649">
        <v>1.0</v>
      </c>
      <c r="S3656" s="649">
        <v>-1.0</v>
      </c>
      <c r="T3656" s="649">
        <v>17.453</v>
      </c>
      <c r="U3656" s="649">
        <v>17.456</v>
      </c>
      <c r="V3656" s="649">
        <v>17.244</v>
      </c>
    </row>
    <row r="3657">
      <c r="A3657" s="649">
        <v>6744.0</v>
      </c>
      <c r="B3657" s="649">
        <v>0.0</v>
      </c>
      <c r="C3657" s="649">
        <v>6.37</v>
      </c>
      <c r="D3657" s="649">
        <v>1.719</v>
      </c>
      <c r="E3657" s="649">
        <v>39.81</v>
      </c>
      <c r="F3657" s="649">
        <v>14.4</v>
      </c>
      <c r="G3657" s="649">
        <v>1.782</v>
      </c>
      <c r="H3657" s="649">
        <v>2.01</v>
      </c>
      <c r="I3657" s="649">
        <v>10.083</v>
      </c>
      <c r="J3657" s="649">
        <v>17.102</v>
      </c>
      <c r="K3657" s="649">
        <v>-0.998</v>
      </c>
      <c r="L3657" s="649">
        <v>-1.0</v>
      </c>
      <c r="M3657" s="649">
        <v>-1.0</v>
      </c>
      <c r="N3657" s="649">
        <v>-1.0</v>
      </c>
      <c r="O3657" s="649">
        <v>1.0</v>
      </c>
      <c r="P3657" s="649">
        <v>-1.0</v>
      </c>
      <c r="Q3657" s="649">
        <v>-1.0</v>
      </c>
      <c r="R3657" s="649">
        <v>1.0</v>
      </c>
      <c r="S3657" s="649">
        <v>-1.0</v>
      </c>
      <c r="T3657" s="649">
        <v>17.424</v>
      </c>
      <c r="U3657" s="649">
        <v>17.428</v>
      </c>
      <c r="V3657" s="649">
        <v>17.202</v>
      </c>
    </row>
    <row r="3658">
      <c r="A3658" s="649">
        <v>6745.0</v>
      </c>
      <c r="B3658" s="649">
        <v>0.0</v>
      </c>
      <c r="C3658" s="649">
        <v>6.37</v>
      </c>
      <c r="D3658" s="649">
        <v>1.719</v>
      </c>
      <c r="E3658" s="649">
        <v>39.81</v>
      </c>
      <c r="F3658" s="649">
        <v>14.4</v>
      </c>
      <c r="G3658" s="649">
        <v>1.841</v>
      </c>
      <c r="H3658" s="649">
        <v>1.01</v>
      </c>
      <c r="I3658" s="649">
        <v>17.528</v>
      </c>
      <c r="J3658" s="649">
        <v>30.302</v>
      </c>
      <c r="K3658" s="649">
        <v>-0.998</v>
      </c>
      <c r="L3658" s="649">
        <v>-1.0</v>
      </c>
      <c r="M3658" s="649">
        <v>-1.0</v>
      </c>
      <c r="N3658" s="649">
        <v>-1.0</v>
      </c>
      <c r="O3658" s="649">
        <v>1.0</v>
      </c>
      <c r="P3658" s="649">
        <v>-1.0</v>
      </c>
      <c r="Q3658" s="649">
        <v>-1.0</v>
      </c>
      <c r="R3658" s="649">
        <v>1.0</v>
      </c>
      <c r="S3658" s="649">
        <v>-1.0</v>
      </c>
      <c r="T3658" s="649">
        <v>30.805</v>
      </c>
      <c r="U3658" s="649">
        <v>30.837</v>
      </c>
      <c r="V3658" s="649">
        <v>30.42</v>
      </c>
    </row>
    <row r="3659">
      <c r="A3659" s="649">
        <v>6747.0</v>
      </c>
      <c r="B3659" s="649">
        <v>0.0</v>
      </c>
      <c r="C3659" s="649">
        <v>6.37</v>
      </c>
      <c r="D3659" s="649">
        <v>1.719</v>
      </c>
      <c r="E3659" s="649">
        <v>39.81</v>
      </c>
      <c r="F3659" s="649">
        <v>14.4</v>
      </c>
      <c r="G3659" s="649">
        <v>0.962</v>
      </c>
      <c r="H3659" s="649">
        <v>1.01</v>
      </c>
      <c r="I3659" s="649">
        <v>17.838</v>
      </c>
      <c r="J3659" s="649">
        <v>16.05</v>
      </c>
      <c r="K3659" s="649">
        <v>-0.998</v>
      </c>
      <c r="L3659" s="649">
        <v>-1.0</v>
      </c>
      <c r="M3659" s="649">
        <v>-1.0</v>
      </c>
      <c r="N3659" s="649">
        <v>-1.0</v>
      </c>
      <c r="O3659" s="649">
        <v>1.0</v>
      </c>
      <c r="P3659" s="649">
        <v>-1.0</v>
      </c>
      <c r="Q3659" s="649">
        <v>-1.0</v>
      </c>
      <c r="R3659" s="649">
        <v>1.0</v>
      </c>
      <c r="S3659" s="649">
        <v>-1.0</v>
      </c>
      <c r="T3659" s="649">
        <v>16.331</v>
      </c>
      <c r="U3659" s="649">
        <v>16.347</v>
      </c>
      <c r="V3659" s="649">
        <v>16.117</v>
      </c>
    </row>
    <row r="3660">
      <c r="A3660" s="649">
        <v>6748.0</v>
      </c>
      <c r="B3660" s="649">
        <v>0.0</v>
      </c>
      <c r="C3660" s="649">
        <v>6.37</v>
      </c>
      <c r="D3660" s="649">
        <v>1.719</v>
      </c>
      <c r="E3660" s="649">
        <v>39.81</v>
      </c>
      <c r="F3660" s="649">
        <v>14.4</v>
      </c>
      <c r="G3660" s="649">
        <v>2.008</v>
      </c>
      <c r="H3660" s="649">
        <v>1.01</v>
      </c>
      <c r="I3660" s="649">
        <v>17.774</v>
      </c>
      <c r="J3660" s="649">
        <v>34.559</v>
      </c>
      <c r="K3660" s="649">
        <v>-0.998</v>
      </c>
      <c r="L3660" s="649">
        <v>-1.0</v>
      </c>
      <c r="M3660" s="649">
        <v>-1.0</v>
      </c>
      <c r="N3660" s="649">
        <v>-1.0</v>
      </c>
      <c r="O3660" s="649">
        <v>1.0</v>
      </c>
      <c r="P3660" s="649">
        <v>-1.0</v>
      </c>
      <c r="Q3660" s="649">
        <v>-1.0</v>
      </c>
      <c r="R3660" s="649">
        <v>1.0</v>
      </c>
      <c r="S3660" s="649">
        <v>-1.0</v>
      </c>
      <c r="T3660" s="649">
        <v>35.039</v>
      </c>
      <c r="U3660" s="649">
        <v>35.071</v>
      </c>
      <c r="V3660" s="649">
        <v>34.624</v>
      </c>
    </row>
    <row r="3661">
      <c r="A3661" s="649">
        <v>6749.0</v>
      </c>
      <c r="B3661" s="649">
        <v>0.0</v>
      </c>
      <c r="C3661" s="649">
        <v>6.37</v>
      </c>
      <c r="D3661" s="649">
        <v>1.719</v>
      </c>
      <c r="E3661" s="649">
        <v>39.81</v>
      </c>
      <c r="F3661" s="649">
        <v>14.4</v>
      </c>
      <c r="G3661" s="649">
        <v>0.737</v>
      </c>
      <c r="H3661" s="649">
        <v>1.01</v>
      </c>
      <c r="I3661" s="649">
        <v>16.594</v>
      </c>
      <c r="J3661" s="649">
        <v>9.991</v>
      </c>
      <c r="K3661" s="649">
        <v>-0.998</v>
      </c>
      <c r="L3661" s="649">
        <v>-1.0</v>
      </c>
      <c r="M3661" s="649">
        <v>-1.0</v>
      </c>
      <c r="N3661" s="649">
        <v>-1.0</v>
      </c>
      <c r="O3661" s="649">
        <v>1.0</v>
      </c>
      <c r="P3661" s="649">
        <v>-1.0</v>
      </c>
      <c r="Q3661" s="649">
        <v>-1.0</v>
      </c>
      <c r="R3661" s="649">
        <v>1.0</v>
      </c>
      <c r="S3661" s="649">
        <v>-1.0</v>
      </c>
      <c r="T3661" s="649">
        <v>10.157</v>
      </c>
      <c r="U3661" s="649">
        <v>10.165</v>
      </c>
      <c r="V3661" s="649">
        <v>10.125</v>
      </c>
    </row>
    <row r="3662">
      <c r="A3662" s="649">
        <v>6750.0</v>
      </c>
      <c r="B3662" s="649">
        <v>0.0</v>
      </c>
      <c r="C3662" s="649">
        <v>6.371</v>
      </c>
      <c r="D3662" s="649">
        <v>2.638</v>
      </c>
      <c r="E3662" s="649">
        <v>26.67</v>
      </c>
      <c r="F3662" s="649">
        <v>15.99</v>
      </c>
      <c r="G3662" s="649">
        <v>1.81</v>
      </c>
      <c r="H3662" s="649">
        <v>26.98</v>
      </c>
      <c r="I3662" s="649">
        <v>10.031</v>
      </c>
      <c r="J3662" s="649">
        <v>17.473</v>
      </c>
      <c r="K3662" s="649">
        <v>-0.998</v>
      </c>
      <c r="L3662" s="649">
        <v>-1.0</v>
      </c>
      <c r="M3662" s="649">
        <v>-1.0</v>
      </c>
      <c r="N3662" s="649">
        <v>-1.0</v>
      </c>
      <c r="O3662" s="649">
        <v>1.0</v>
      </c>
      <c r="P3662" s="649">
        <v>-1.0</v>
      </c>
      <c r="Q3662" s="649">
        <v>-1.0</v>
      </c>
      <c r="R3662" s="649">
        <v>1.0</v>
      </c>
      <c r="S3662" s="649">
        <v>-1.0</v>
      </c>
      <c r="T3662" s="649">
        <v>17.784</v>
      </c>
      <c r="U3662" s="649">
        <v>17.788</v>
      </c>
      <c r="V3662" s="649">
        <v>17.542</v>
      </c>
    </row>
    <row r="3663">
      <c r="A3663" s="649">
        <v>6751.0</v>
      </c>
      <c r="B3663" s="649">
        <v>0.0</v>
      </c>
      <c r="C3663" s="649">
        <v>6.371</v>
      </c>
      <c r="D3663" s="649">
        <v>2.638</v>
      </c>
      <c r="E3663" s="649">
        <v>25.94</v>
      </c>
      <c r="F3663" s="649">
        <v>15.99</v>
      </c>
      <c r="G3663" s="649">
        <v>1.891</v>
      </c>
      <c r="H3663" s="649">
        <v>2.01</v>
      </c>
      <c r="I3663" s="649">
        <v>10.12</v>
      </c>
      <c r="J3663" s="649">
        <v>18.609</v>
      </c>
      <c r="K3663" s="649">
        <v>-0.998</v>
      </c>
      <c r="L3663" s="649">
        <v>-1.0</v>
      </c>
      <c r="M3663" s="649">
        <v>-1.0</v>
      </c>
      <c r="N3663" s="649">
        <v>-1.0</v>
      </c>
      <c r="O3663" s="649">
        <v>1.0</v>
      </c>
      <c r="P3663" s="649">
        <v>-1.0</v>
      </c>
      <c r="Q3663" s="649">
        <v>-1.0</v>
      </c>
      <c r="R3663" s="649">
        <v>1.0</v>
      </c>
      <c r="S3663" s="649">
        <v>-1.0</v>
      </c>
      <c r="T3663" s="649">
        <v>18.942</v>
      </c>
      <c r="U3663" s="649">
        <v>18.947</v>
      </c>
      <c r="V3663" s="649">
        <v>18.666</v>
      </c>
    </row>
    <row r="3664">
      <c r="A3664" s="649">
        <v>6752.0</v>
      </c>
      <c r="B3664" s="649">
        <v>0.0</v>
      </c>
      <c r="C3664" s="649">
        <v>6.37</v>
      </c>
      <c r="D3664" s="649">
        <v>2.638</v>
      </c>
      <c r="E3664" s="649">
        <v>25.94</v>
      </c>
      <c r="F3664" s="649">
        <v>15.99</v>
      </c>
      <c r="G3664" s="649">
        <v>1.843</v>
      </c>
      <c r="H3664" s="649">
        <v>2.01</v>
      </c>
      <c r="I3664" s="649">
        <v>10.065</v>
      </c>
      <c r="J3664" s="649">
        <v>17.863</v>
      </c>
      <c r="K3664" s="649">
        <v>-0.998</v>
      </c>
      <c r="L3664" s="649">
        <v>-1.0</v>
      </c>
      <c r="M3664" s="649">
        <v>-1.0</v>
      </c>
      <c r="N3664" s="649">
        <v>-1.0</v>
      </c>
      <c r="O3664" s="649">
        <v>1.0</v>
      </c>
      <c r="P3664" s="649">
        <v>-1.0</v>
      </c>
      <c r="Q3664" s="649">
        <v>-1.0</v>
      </c>
      <c r="R3664" s="649">
        <v>1.0</v>
      </c>
      <c r="S3664" s="649">
        <v>-1.0</v>
      </c>
      <c r="T3664" s="649">
        <v>18.188</v>
      </c>
      <c r="U3664" s="649">
        <v>18.191</v>
      </c>
      <c r="V3664" s="649">
        <v>17.934</v>
      </c>
    </row>
    <row r="3665">
      <c r="A3665" s="649">
        <v>6753.0</v>
      </c>
      <c r="B3665" s="649">
        <v>0.0</v>
      </c>
      <c r="C3665" s="649">
        <v>6.37</v>
      </c>
      <c r="D3665" s="649">
        <v>2.638</v>
      </c>
      <c r="E3665" s="649">
        <v>25.94</v>
      </c>
      <c r="F3665" s="649">
        <v>15.99</v>
      </c>
      <c r="G3665" s="649">
        <v>1.714</v>
      </c>
      <c r="H3665" s="649">
        <v>2.01</v>
      </c>
      <c r="I3665" s="649">
        <v>10.072</v>
      </c>
      <c r="J3665" s="649">
        <v>16.479</v>
      </c>
      <c r="K3665" s="649">
        <v>-0.998</v>
      </c>
      <c r="L3665" s="649">
        <v>-1.0</v>
      </c>
      <c r="M3665" s="649">
        <v>-1.0</v>
      </c>
      <c r="N3665" s="649">
        <v>-1.0</v>
      </c>
      <c r="O3665" s="649">
        <v>1.0</v>
      </c>
      <c r="P3665" s="649">
        <v>-1.0</v>
      </c>
      <c r="Q3665" s="649">
        <v>-1.0</v>
      </c>
      <c r="R3665" s="649">
        <v>1.0</v>
      </c>
      <c r="S3665" s="649">
        <v>-1.0</v>
      </c>
      <c r="T3665" s="649">
        <v>16.772</v>
      </c>
      <c r="U3665" s="649">
        <v>16.776</v>
      </c>
      <c r="V3665" s="649">
        <v>16.556</v>
      </c>
    </row>
    <row r="3666">
      <c r="A3666" s="649">
        <v>6754.0</v>
      </c>
      <c r="B3666" s="649">
        <v>0.0</v>
      </c>
      <c r="C3666" s="649">
        <v>6.371</v>
      </c>
      <c r="D3666" s="649">
        <v>2.638</v>
      </c>
      <c r="E3666" s="649">
        <v>25.94</v>
      </c>
      <c r="F3666" s="649">
        <v>15.99</v>
      </c>
      <c r="G3666" s="649">
        <v>1.995</v>
      </c>
      <c r="H3666" s="649">
        <v>1.01</v>
      </c>
      <c r="I3666" s="649">
        <v>18.67</v>
      </c>
      <c r="J3666" s="649">
        <v>31.197</v>
      </c>
      <c r="K3666" s="649">
        <v>-0.998</v>
      </c>
      <c r="L3666" s="649">
        <v>-1.0</v>
      </c>
      <c r="M3666" s="649">
        <v>-1.0</v>
      </c>
      <c r="N3666" s="649">
        <v>-1.0</v>
      </c>
      <c r="O3666" s="649">
        <v>1.0</v>
      </c>
      <c r="P3666" s="649">
        <v>-1.0</v>
      </c>
      <c r="Q3666" s="649">
        <v>-1.0</v>
      </c>
      <c r="R3666" s="649">
        <v>1.0</v>
      </c>
      <c r="S3666" s="649">
        <v>-1.0</v>
      </c>
      <c r="T3666" s="649">
        <v>31.722</v>
      </c>
      <c r="U3666" s="649">
        <v>31.762</v>
      </c>
      <c r="V3666" s="649">
        <v>31.514</v>
      </c>
    </row>
    <row r="3667">
      <c r="A3667" s="649">
        <v>6755.0</v>
      </c>
      <c r="B3667" s="649">
        <v>0.0</v>
      </c>
      <c r="C3667" s="649">
        <v>6.37</v>
      </c>
      <c r="D3667" s="649">
        <v>2.638</v>
      </c>
      <c r="E3667" s="649">
        <v>25.94</v>
      </c>
      <c r="F3667" s="649">
        <v>15.99</v>
      </c>
      <c r="G3667" s="649">
        <v>2.119</v>
      </c>
      <c r="H3667" s="649">
        <v>1.01</v>
      </c>
      <c r="I3667" s="649">
        <v>19.463</v>
      </c>
      <c r="J3667" s="649">
        <v>38.881</v>
      </c>
      <c r="K3667" s="649">
        <v>-0.998</v>
      </c>
      <c r="L3667" s="649">
        <v>-1.0</v>
      </c>
      <c r="M3667" s="649">
        <v>-1.0</v>
      </c>
      <c r="N3667" s="649">
        <v>-1.0</v>
      </c>
      <c r="O3667" s="649">
        <v>1.0</v>
      </c>
      <c r="P3667" s="649">
        <v>-1.0</v>
      </c>
      <c r="Q3667" s="649">
        <v>-1.0</v>
      </c>
      <c r="R3667" s="649">
        <v>1.0</v>
      </c>
      <c r="S3667" s="649">
        <v>-1.0</v>
      </c>
      <c r="T3667" s="649">
        <v>39.464</v>
      </c>
      <c r="U3667" s="649">
        <v>39.521</v>
      </c>
      <c r="V3667" s="649">
        <v>39.006</v>
      </c>
    </row>
    <row r="3668">
      <c r="A3668" s="649">
        <v>6756.0</v>
      </c>
      <c r="B3668" s="649">
        <v>0.0</v>
      </c>
      <c r="C3668" s="649">
        <v>6.37</v>
      </c>
      <c r="D3668" s="649">
        <v>2.638</v>
      </c>
      <c r="E3668" s="649">
        <v>25.94</v>
      </c>
      <c r="F3668" s="649">
        <v>15.99</v>
      </c>
      <c r="G3668" s="649">
        <v>1.714</v>
      </c>
      <c r="H3668" s="649">
        <v>1.01</v>
      </c>
      <c r="I3668" s="649">
        <v>19.994</v>
      </c>
      <c r="J3668" s="649">
        <v>33.475</v>
      </c>
      <c r="K3668" s="649">
        <v>-0.998</v>
      </c>
      <c r="L3668" s="649">
        <v>-1.0</v>
      </c>
      <c r="M3668" s="649">
        <v>-1.0</v>
      </c>
      <c r="N3668" s="649">
        <v>-1.0</v>
      </c>
      <c r="O3668" s="649">
        <v>1.0</v>
      </c>
      <c r="P3668" s="649">
        <v>-1.0</v>
      </c>
      <c r="Q3668" s="649">
        <v>-1.0</v>
      </c>
      <c r="R3668" s="649">
        <v>1.0</v>
      </c>
      <c r="S3668" s="649">
        <v>-1.0</v>
      </c>
      <c r="T3668" s="649">
        <v>33.958</v>
      </c>
      <c r="U3668" s="649">
        <v>34.004</v>
      </c>
      <c r="V3668" s="649">
        <v>33.516</v>
      </c>
    </row>
    <row r="3669">
      <c r="A3669" s="649">
        <v>6757.0</v>
      </c>
      <c r="B3669" s="649">
        <v>0.0</v>
      </c>
      <c r="C3669" s="649">
        <v>6.371</v>
      </c>
      <c r="D3669" s="649">
        <v>1.719</v>
      </c>
      <c r="E3669" s="649">
        <v>39.82</v>
      </c>
      <c r="F3669" s="649">
        <v>14.39</v>
      </c>
      <c r="G3669" s="649">
        <v>1.814</v>
      </c>
      <c r="H3669" s="649">
        <v>26.98</v>
      </c>
      <c r="I3669" s="649">
        <v>9.927</v>
      </c>
      <c r="J3669" s="649">
        <v>16.64</v>
      </c>
      <c r="K3669" s="649">
        <v>-0.998</v>
      </c>
      <c r="L3669" s="649">
        <v>-1.0</v>
      </c>
      <c r="M3669" s="649">
        <v>-1.0</v>
      </c>
      <c r="N3669" s="649">
        <v>-1.0</v>
      </c>
      <c r="O3669" s="649">
        <v>1.0</v>
      </c>
      <c r="P3669" s="649">
        <v>-1.0</v>
      </c>
      <c r="Q3669" s="649">
        <v>-1.0</v>
      </c>
      <c r="R3669" s="649">
        <v>1.0</v>
      </c>
      <c r="S3669" s="649">
        <v>-1.0</v>
      </c>
      <c r="T3669" s="649">
        <v>16.96</v>
      </c>
      <c r="U3669" s="649">
        <v>16.965</v>
      </c>
      <c r="V3669" s="649">
        <v>16.78</v>
      </c>
    </row>
    <row r="3670">
      <c r="A3670" s="649">
        <v>6758.0</v>
      </c>
      <c r="B3670" s="649">
        <v>0.0</v>
      </c>
      <c r="C3670" s="649">
        <v>6.371</v>
      </c>
      <c r="D3670" s="649">
        <v>1.719</v>
      </c>
      <c r="E3670" s="649">
        <v>39.82</v>
      </c>
      <c r="F3670" s="649">
        <v>14.39</v>
      </c>
      <c r="G3670" s="649">
        <v>1.83</v>
      </c>
      <c r="H3670" s="649">
        <v>2.01</v>
      </c>
      <c r="I3670" s="649">
        <v>9.992</v>
      </c>
      <c r="J3670" s="649">
        <v>16.107</v>
      </c>
      <c r="K3670" s="649">
        <v>-0.998</v>
      </c>
      <c r="L3670" s="649">
        <v>-1.0</v>
      </c>
      <c r="M3670" s="649">
        <v>-1.0</v>
      </c>
      <c r="N3670" s="649">
        <v>-1.0</v>
      </c>
      <c r="O3670" s="649">
        <v>1.0</v>
      </c>
      <c r="P3670" s="649">
        <v>-1.0</v>
      </c>
      <c r="Q3670" s="649">
        <v>-1.0</v>
      </c>
      <c r="R3670" s="649">
        <v>1.0</v>
      </c>
      <c r="S3670" s="649">
        <v>-1.0</v>
      </c>
      <c r="T3670" s="649">
        <v>16.433</v>
      </c>
      <c r="U3670" s="649">
        <v>16.439</v>
      </c>
      <c r="V3670" s="649">
        <v>16.322</v>
      </c>
    </row>
    <row r="3671">
      <c r="A3671" s="649">
        <v>6763.0</v>
      </c>
      <c r="B3671" s="649">
        <v>0.0</v>
      </c>
      <c r="C3671" s="649">
        <v>6.37</v>
      </c>
      <c r="D3671" s="649">
        <v>1.719</v>
      </c>
      <c r="E3671" s="649">
        <v>39.82</v>
      </c>
      <c r="F3671" s="649">
        <v>14.39</v>
      </c>
      <c r="G3671" s="649">
        <v>1.919</v>
      </c>
      <c r="H3671" s="649">
        <v>2.01</v>
      </c>
      <c r="I3671" s="649">
        <v>9.969</v>
      </c>
      <c r="J3671" s="649">
        <v>17.471</v>
      </c>
      <c r="K3671" s="649">
        <v>-0.998</v>
      </c>
      <c r="L3671" s="649">
        <v>-1.0</v>
      </c>
      <c r="M3671" s="649">
        <v>-1.0</v>
      </c>
      <c r="N3671" s="649">
        <v>-1.0</v>
      </c>
      <c r="O3671" s="649">
        <v>1.0</v>
      </c>
      <c r="P3671" s="649">
        <v>-1.0</v>
      </c>
      <c r="Q3671" s="649">
        <v>-1.0</v>
      </c>
      <c r="R3671" s="649">
        <v>1.0</v>
      </c>
      <c r="S3671" s="649">
        <v>-1.0</v>
      </c>
      <c r="T3671" s="649">
        <v>17.795</v>
      </c>
      <c r="U3671" s="649">
        <v>17.801</v>
      </c>
      <c r="V3671" s="649">
        <v>17.631</v>
      </c>
    </row>
    <row r="3672">
      <c r="A3672" s="649">
        <v>6764.0</v>
      </c>
      <c r="B3672" s="649">
        <v>0.0</v>
      </c>
      <c r="C3672" s="649">
        <v>6.37</v>
      </c>
      <c r="D3672" s="649">
        <v>1.719</v>
      </c>
      <c r="E3672" s="649">
        <v>39.82</v>
      </c>
      <c r="F3672" s="649">
        <v>14.39</v>
      </c>
      <c r="G3672" s="649">
        <v>1.794</v>
      </c>
      <c r="H3672" s="649">
        <v>2.01</v>
      </c>
      <c r="I3672" s="649">
        <v>10.104</v>
      </c>
      <c r="J3672" s="649">
        <v>17.9</v>
      </c>
      <c r="K3672" s="649">
        <v>-0.998</v>
      </c>
      <c r="L3672" s="649">
        <v>-1.0</v>
      </c>
      <c r="M3672" s="649">
        <v>-1.0</v>
      </c>
      <c r="N3672" s="649">
        <v>-1.0</v>
      </c>
      <c r="O3672" s="649">
        <v>1.0</v>
      </c>
      <c r="P3672" s="649">
        <v>-1.0</v>
      </c>
      <c r="Q3672" s="649">
        <v>-1.0</v>
      </c>
      <c r="R3672" s="649">
        <v>1.0</v>
      </c>
      <c r="S3672" s="649">
        <v>-1.0</v>
      </c>
      <c r="T3672" s="649">
        <v>18.196</v>
      </c>
      <c r="U3672" s="649">
        <v>18.203</v>
      </c>
      <c r="V3672" s="649">
        <v>17.923</v>
      </c>
    </row>
    <row r="3673">
      <c r="A3673" s="649">
        <v>6765.0</v>
      </c>
      <c r="B3673" s="649">
        <v>0.0</v>
      </c>
      <c r="C3673" s="649">
        <v>6.37</v>
      </c>
      <c r="D3673" s="649">
        <v>1.719</v>
      </c>
      <c r="E3673" s="649">
        <v>39.82</v>
      </c>
      <c r="F3673" s="649">
        <v>14.39</v>
      </c>
      <c r="G3673" s="649">
        <v>1.037</v>
      </c>
      <c r="H3673" s="649">
        <v>2.01</v>
      </c>
      <c r="I3673" s="649">
        <v>9.961</v>
      </c>
      <c r="J3673" s="649">
        <v>9.748</v>
      </c>
      <c r="K3673" s="649">
        <v>-0.998</v>
      </c>
      <c r="L3673" s="649">
        <v>-1.0</v>
      </c>
      <c r="M3673" s="649">
        <v>-1.0</v>
      </c>
      <c r="N3673" s="649">
        <v>-1.0</v>
      </c>
      <c r="O3673" s="649">
        <v>1.0</v>
      </c>
      <c r="P3673" s="649">
        <v>-1.0</v>
      </c>
      <c r="Q3673" s="649">
        <v>-1.0</v>
      </c>
      <c r="R3673" s="649">
        <v>1.0</v>
      </c>
      <c r="S3673" s="649">
        <v>-1.0</v>
      </c>
      <c r="T3673" s="649">
        <v>9.923</v>
      </c>
      <c r="U3673" s="649">
        <v>9.927</v>
      </c>
      <c r="V3673" s="649">
        <v>9.808</v>
      </c>
    </row>
    <row r="3674">
      <c r="A3674" s="649">
        <v>6766.0</v>
      </c>
      <c r="B3674" s="649">
        <v>0.0</v>
      </c>
      <c r="C3674" s="649">
        <v>6.37</v>
      </c>
      <c r="D3674" s="649">
        <v>1.719</v>
      </c>
      <c r="E3674" s="649">
        <v>39.82</v>
      </c>
      <c r="F3674" s="649">
        <v>14.39</v>
      </c>
      <c r="G3674" s="649">
        <v>1.962</v>
      </c>
      <c r="H3674" s="649">
        <v>2.01</v>
      </c>
      <c r="I3674" s="649">
        <v>10.004</v>
      </c>
      <c r="J3674" s="649">
        <v>17.738</v>
      </c>
      <c r="K3674" s="649">
        <v>-0.998</v>
      </c>
      <c r="L3674" s="649">
        <v>-1.0</v>
      </c>
      <c r="M3674" s="649">
        <v>-1.0</v>
      </c>
      <c r="N3674" s="649">
        <v>-1.0</v>
      </c>
      <c r="O3674" s="649">
        <v>1.0</v>
      </c>
      <c r="P3674" s="649">
        <v>-1.0</v>
      </c>
      <c r="Q3674" s="649">
        <v>-1.0</v>
      </c>
      <c r="R3674" s="649">
        <v>1.0</v>
      </c>
      <c r="S3674" s="649">
        <v>-1.0</v>
      </c>
      <c r="T3674" s="649">
        <v>18.073</v>
      </c>
      <c r="U3674" s="649">
        <v>18.08</v>
      </c>
      <c r="V3674" s="649">
        <v>17.923</v>
      </c>
    </row>
    <row r="3675">
      <c r="A3675" s="649">
        <v>6767.0</v>
      </c>
      <c r="B3675" s="649">
        <v>0.0</v>
      </c>
      <c r="C3675" s="649">
        <v>6.37</v>
      </c>
      <c r="D3675" s="649">
        <v>1.719</v>
      </c>
      <c r="E3675" s="649">
        <v>39.82</v>
      </c>
      <c r="F3675" s="649">
        <v>14.39</v>
      </c>
      <c r="G3675" s="649">
        <v>1.809</v>
      </c>
      <c r="H3675" s="649">
        <v>1.01</v>
      </c>
      <c r="I3675" s="649">
        <v>17.648</v>
      </c>
      <c r="J3675" s="649">
        <v>30.349</v>
      </c>
      <c r="K3675" s="649">
        <v>-0.998</v>
      </c>
      <c r="L3675" s="649">
        <v>-1.0</v>
      </c>
      <c r="M3675" s="649">
        <v>-1.0</v>
      </c>
      <c r="N3675" s="649">
        <v>-1.0</v>
      </c>
      <c r="O3675" s="649">
        <v>1.0</v>
      </c>
      <c r="P3675" s="649">
        <v>-1.0</v>
      </c>
      <c r="Q3675" s="649">
        <v>-1.0</v>
      </c>
      <c r="R3675" s="649">
        <v>1.0</v>
      </c>
      <c r="S3675" s="649">
        <v>-1.0</v>
      </c>
      <c r="T3675" s="649">
        <v>30.801</v>
      </c>
      <c r="U3675" s="649">
        <v>30.837</v>
      </c>
      <c r="V3675" s="649">
        <v>30.44</v>
      </c>
    </row>
    <row r="3676">
      <c r="A3676" s="649">
        <v>6768.0</v>
      </c>
      <c r="B3676" s="649">
        <v>0.0</v>
      </c>
      <c r="C3676" s="649">
        <v>6.371</v>
      </c>
      <c r="D3676" s="649">
        <v>1.719</v>
      </c>
      <c r="E3676" s="649">
        <v>39.82</v>
      </c>
      <c r="F3676" s="649">
        <v>14.39</v>
      </c>
      <c r="G3676" s="649">
        <v>1.766</v>
      </c>
      <c r="H3676" s="649">
        <v>1.01</v>
      </c>
      <c r="I3676" s="649">
        <v>17.877</v>
      </c>
      <c r="J3676" s="649">
        <v>30.957</v>
      </c>
      <c r="K3676" s="649">
        <v>-0.998</v>
      </c>
      <c r="L3676" s="649">
        <v>-1.0</v>
      </c>
      <c r="M3676" s="649">
        <v>-1.0</v>
      </c>
      <c r="N3676" s="649">
        <v>-1.0</v>
      </c>
      <c r="O3676" s="649">
        <v>1.0</v>
      </c>
      <c r="P3676" s="649">
        <v>-1.0</v>
      </c>
      <c r="Q3676" s="649">
        <v>-1.0</v>
      </c>
      <c r="R3676" s="649">
        <v>1.0</v>
      </c>
      <c r="S3676" s="649">
        <v>-1.0</v>
      </c>
      <c r="T3676" s="649">
        <v>31.403</v>
      </c>
      <c r="U3676" s="649">
        <v>31.44</v>
      </c>
      <c r="V3676" s="649">
        <v>30.994</v>
      </c>
    </row>
    <row r="3677">
      <c r="A3677" s="649">
        <v>6769.0</v>
      </c>
      <c r="B3677" s="649">
        <v>0.0</v>
      </c>
      <c r="C3677" s="649">
        <v>6.37</v>
      </c>
      <c r="D3677" s="649">
        <v>1.719</v>
      </c>
      <c r="E3677" s="649">
        <v>39.82</v>
      </c>
      <c r="F3677" s="649">
        <v>14.39</v>
      </c>
      <c r="G3677" s="649">
        <v>1.787</v>
      </c>
      <c r="H3677" s="649">
        <v>1.01</v>
      </c>
      <c r="I3677" s="649">
        <v>18.018</v>
      </c>
      <c r="J3677" s="649">
        <v>30.936</v>
      </c>
      <c r="K3677" s="649">
        <v>-0.998</v>
      </c>
      <c r="L3677" s="649">
        <v>-1.0</v>
      </c>
      <c r="M3677" s="649">
        <v>-1.0</v>
      </c>
      <c r="N3677" s="649">
        <v>-1.0</v>
      </c>
      <c r="O3677" s="649">
        <v>1.0</v>
      </c>
      <c r="P3677" s="649">
        <v>-1.0</v>
      </c>
      <c r="Q3677" s="649">
        <v>-1.0</v>
      </c>
      <c r="R3677" s="649">
        <v>1.0</v>
      </c>
      <c r="S3677" s="649">
        <v>-1.0</v>
      </c>
      <c r="T3677" s="649">
        <v>31.396</v>
      </c>
      <c r="U3677" s="649">
        <v>31.43</v>
      </c>
      <c r="V3677" s="649">
        <v>31.004</v>
      </c>
    </row>
    <row r="3678">
      <c r="A3678" s="649">
        <v>6770.0</v>
      </c>
      <c r="B3678" s="649">
        <v>0.0</v>
      </c>
      <c r="C3678" s="649">
        <v>6.37</v>
      </c>
      <c r="D3678" s="649">
        <v>1.956</v>
      </c>
      <c r="E3678" s="649">
        <v>28.34</v>
      </c>
      <c r="F3678" s="649">
        <v>11.49</v>
      </c>
      <c r="G3678" s="649">
        <v>1.754</v>
      </c>
      <c r="H3678" s="649">
        <v>26.98</v>
      </c>
      <c r="I3678" s="649">
        <v>8.083</v>
      </c>
      <c r="J3678" s="649">
        <v>13.559</v>
      </c>
      <c r="K3678" s="649">
        <v>-0.998</v>
      </c>
      <c r="L3678" s="649">
        <v>-1.0</v>
      </c>
      <c r="M3678" s="649">
        <v>-1.0</v>
      </c>
      <c r="N3678" s="649">
        <v>-1.0</v>
      </c>
      <c r="O3678" s="649">
        <v>1.0</v>
      </c>
      <c r="P3678" s="649">
        <v>-1.0</v>
      </c>
      <c r="Q3678" s="649">
        <v>-1.0</v>
      </c>
      <c r="R3678" s="649">
        <v>1.0</v>
      </c>
      <c r="S3678" s="649">
        <v>-1.0</v>
      </c>
      <c r="T3678" s="649">
        <v>13.827</v>
      </c>
      <c r="U3678" s="649">
        <v>13.827</v>
      </c>
      <c r="V3678" s="649">
        <v>13.636</v>
      </c>
    </row>
    <row r="3679">
      <c r="A3679" s="649">
        <v>6771.0</v>
      </c>
      <c r="B3679" s="649">
        <v>0.0</v>
      </c>
      <c r="C3679" s="649">
        <v>6.37</v>
      </c>
      <c r="D3679" s="649">
        <v>1.956</v>
      </c>
      <c r="E3679" s="649">
        <v>28.34</v>
      </c>
      <c r="F3679" s="649">
        <v>11.49</v>
      </c>
      <c r="G3679" s="649">
        <v>1.82</v>
      </c>
      <c r="H3679" s="649">
        <v>26.98</v>
      </c>
      <c r="I3679" s="649">
        <v>7.995</v>
      </c>
      <c r="J3679" s="649">
        <v>13.746</v>
      </c>
      <c r="K3679" s="649">
        <v>-0.998</v>
      </c>
      <c r="L3679" s="649">
        <v>-1.0</v>
      </c>
      <c r="M3679" s="649">
        <v>-1.0</v>
      </c>
      <c r="N3679" s="649">
        <v>-1.0</v>
      </c>
      <c r="O3679" s="649">
        <v>1.0</v>
      </c>
      <c r="P3679" s="649">
        <v>-1.0</v>
      </c>
      <c r="Q3679" s="649">
        <v>-1.0</v>
      </c>
      <c r="R3679" s="649">
        <v>1.0</v>
      </c>
      <c r="S3679" s="649">
        <v>-1.0</v>
      </c>
      <c r="T3679" s="649">
        <v>14.022</v>
      </c>
      <c r="U3679" s="649">
        <v>14.023</v>
      </c>
      <c r="V3679" s="649">
        <v>13.847</v>
      </c>
    </row>
    <row r="3680">
      <c r="A3680" s="649">
        <v>6772.0</v>
      </c>
      <c r="B3680" s="649">
        <v>0.0</v>
      </c>
      <c r="C3680" s="649">
        <v>6.37</v>
      </c>
      <c r="D3680" s="649">
        <v>1.956</v>
      </c>
      <c r="E3680" s="649">
        <v>28.34</v>
      </c>
      <c r="F3680" s="649">
        <v>11.49</v>
      </c>
      <c r="G3680" s="649">
        <v>1.793</v>
      </c>
      <c r="H3680" s="649">
        <v>2.01</v>
      </c>
      <c r="I3680" s="649">
        <v>10.192</v>
      </c>
      <c r="J3680" s="649">
        <v>17.481</v>
      </c>
      <c r="K3680" s="649">
        <v>-0.998</v>
      </c>
      <c r="L3680" s="649">
        <v>-1.0</v>
      </c>
      <c r="M3680" s="649">
        <v>-1.0</v>
      </c>
      <c r="N3680" s="649">
        <v>-1.0</v>
      </c>
      <c r="O3680" s="649">
        <v>1.0</v>
      </c>
      <c r="P3680" s="649">
        <v>-1.0</v>
      </c>
      <c r="Q3680" s="649">
        <v>-1.0</v>
      </c>
      <c r="R3680" s="649">
        <v>1.0</v>
      </c>
      <c r="S3680" s="649">
        <v>-1.0</v>
      </c>
      <c r="T3680" s="649">
        <v>17.791</v>
      </c>
      <c r="U3680" s="649">
        <v>17.798</v>
      </c>
      <c r="V3680" s="649">
        <v>17.556</v>
      </c>
    </row>
    <row r="3681">
      <c r="A3681" s="649">
        <v>6773.0</v>
      </c>
      <c r="B3681" s="649">
        <v>0.0</v>
      </c>
      <c r="C3681" s="649">
        <v>6.37</v>
      </c>
      <c r="D3681" s="649">
        <v>1.956</v>
      </c>
      <c r="E3681" s="649">
        <v>28.34</v>
      </c>
      <c r="F3681" s="649">
        <v>11.49</v>
      </c>
      <c r="G3681" s="649">
        <v>1.796</v>
      </c>
      <c r="H3681" s="649">
        <v>2.01</v>
      </c>
      <c r="I3681" s="649">
        <v>10.029</v>
      </c>
      <c r="J3681" s="649">
        <v>17.023</v>
      </c>
      <c r="K3681" s="649">
        <v>-0.998</v>
      </c>
      <c r="L3681" s="649">
        <v>-1.0</v>
      </c>
      <c r="M3681" s="649">
        <v>-1.0</v>
      </c>
      <c r="N3681" s="649">
        <v>-1.0</v>
      </c>
      <c r="O3681" s="649">
        <v>1.0</v>
      </c>
      <c r="P3681" s="649">
        <v>-1.0</v>
      </c>
      <c r="Q3681" s="649">
        <v>-1.0</v>
      </c>
      <c r="R3681" s="649">
        <v>1.0</v>
      </c>
      <c r="S3681" s="649">
        <v>-1.0</v>
      </c>
      <c r="T3681" s="649">
        <v>17.334</v>
      </c>
      <c r="U3681" s="649">
        <v>17.34</v>
      </c>
      <c r="V3681" s="649">
        <v>17.122</v>
      </c>
    </row>
    <row r="3682">
      <c r="A3682" s="649">
        <v>6774.0</v>
      </c>
      <c r="B3682" s="649">
        <v>0.0</v>
      </c>
      <c r="C3682" s="649">
        <v>6.37</v>
      </c>
      <c r="D3682" s="649">
        <v>1.956</v>
      </c>
      <c r="E3682" s="649">
        <v>28.34</v>
      </c>
      <c r="F3682" s="649">
        <v>11.49</v>
      </c>
      <c r="G3682" s="649">
        <v>2.085</v>
      </c>
      <c r="H3682" s="649">
        <v>2.01</v>
      </c>
      <c r="I3682" s="649">
        <v>9.927</v>
      </c>
      <c r="J3682" s="649">
        <v>16.449</v>
      </c>
      <c r="K3682" s="649">
        <v>-0.998</v>
      </c>
      <c r="L3682" s="649">
        <v>-1.0</v>
      </c>
      <c r="M3682" s="649">
        <v>-1.0</v>
      </c>
      <c r="N3682" s="649">
        <v>-1.0</v>
      </c>
      <c r="O3682" s="649">
        <v>1.0</v>
      </c>
      <c r="P3682" s="649">
        <v>-1.0</v>
      </c>
      <c r="Q3682" s="649">
        <v>-1.0</v>
      </c>
      <c r="R3682" s="649">
        <v>1.0</v>
      </c>
      <c r="S3682" s="649">
        <v>-1.0</v>
      </c>
      <c r="T3682" s="649">
        <v>16.834</v>
      </c>
      <c r="U3682" s="649">
        <v>16.837</v>
      </c>
      <c r="V3682" s="649">
        <v>16.864</v>
      </c>
    </row>
    <row r="3683">
      <c r="A3683" s="649">
        <v>6775.0</v>
      </c>
      <c r="B3683" s="649">
        <v>0.0</v>
      </c>
      <c r="C3683" s="649">
        <v>6.37</v>
      </c>
      <c r="D3683" s="649">
        <v>1.956</v>
      </c>
      <c r="E3683" s="649">
        <v>28.34</v>
      </c>
      <c r="F3683" s="649">
        <v>11.49</v>
      </c>
      <c r="G3683" s="649">
        <v>1.869</v>
      </c>
      <c r="H3683" s="649">
        <v>2.01</v>
      </c>
      <c r="I3683" s="649">
        <v>10.046</v>
      </c>
      <c r="J3683" s="649">
        <v>17.332</v>
      </c>
      <c r="K3683" s="649">
        <v>-0.998</v>
      </c>
      <c r="L3683" s="649">
        <v>-1.0</v>
      </c>
      <c r="M3683" s="649">
        <v>-1.0</v>
      </c>
      <c r="N3683" s="649">
        <v>-1.0</v>
      </c>
      <c r="O3683" s="649">
        <v>1.0</v>
      </c>
      <c r="P3683" s="649">
        <v>-1.0</v>
      </c>
      <c r="Q3683" s="649">
        <v>-1.0</v>
      </c>
      <c r="R3683" s="649">
        <v>1.0</v>
      </c>
      <c r="S3683" s="649">
        <v>-1.0</v>
      </c>
      <c r="T3683" s="649">
        <v>17.657</v>
      </c>
      <c r="U3683" s="649">
        <v>17.664</v>
      </c>
      <c r="V3683" s="649">
        <v>17.475</v>
      </c>
    </row>
    <row r="3684">
      <c r="A3684" s="649">
        <v>6776.0</v>
      </c>
      <c r="B3684" s="649">
        <v>0.0</v>
      </c>
      <c r="C3684" s="649">
        <v>6.37</v>
      </c>
      <c r="D3684" s="649">
        <v>1.956</v>
      </c>
      <c r="E3684" s="649">
        <v>28.34</v>
      </c>
      <c r="F3684" s="649">
        <v>11.49</v>
      </c>
      <c r="G3684" s="649">
        <v>1.741</v>
      </c>
      <c r="H3684" s="649">
        <v>2.01</v>
      </c>
      <c r="I3684" s="649">
        <v>10.187</v>
      </c>
      <c r="J3684" s="649">
        <v>17.389</v>
      </c>
      <c r="K3684" s="649">
        <v>-0.998</v>
      </c>
      <c r="L3684" s="649">
        <v>-1.0</v>
      </c>
      <c r="M3684" s="649">
        <v>-1.0</v>
      </c>
      <c r="N3684" s="649">
        <v>-1.0</v>
      </c>
      <c r="O3684" s="649">
        <v>1.0</v>
      </c>
      <c r="P3684" s="649">
        <v>-1.0</v>
      </c>
      <c r="Q3684" s="649">
        <v>-1.0</v>
      </c>
      <c r="R3684" s="649">
        <v>1.0</v>
      </c>
      <c r="S3684" s="649">
        <v>-1.0</v>
      </c>
      <c r="T3684" s="649">
        <v>17.694</v>
      </c>
      <c r="U3684" s="649">
        <v>17.7</v>
      </c>
      <c r="V3684" s="649">
        <v>17.424</v>
      </c>
    </row>
    <row r="3685">
      <c r="A3685" s="649">
        <v>6777.0</v>
      </c>
      <c r="B3685" s="649">
        <v>0.0</v>
      </c>
      <c r="C3685" s="649">
        <v>6.37</v>
      </c>
      <c r="D3685" s="649">
        <v>1.956</v>
      </c>
      <c r="E3685" s="649">
        <v>28.34</v>
      </c>
      <c r="F3685" s="649">
        <v>11.49</v>
      </c>
      <c r="G3685" s="649">
        <v>1.659</v>
      </c>
      <c r="H3685" s="649">
        <v>2.01</v>
      </c>
      <c r="I3685" s="649">
        <v>10.07</v>
      </c>
      <c r="J3685" s="649">
        <v>10.294</v>
      </c>
      <c r="K3685" s="649">
        <v>-0.998</v>
      </c>
      <c r="L3685" s="649">
        <v>-1.0</v>
      </c>
      <c r="M3685" s="649">
        <v>-1.0</v>
      </c>
      <c r="N3685" s="649">
        <v>-1.0</v>
      </c>
      <c r="O3685" s="649">
        <v>1.0</v>
      </c>
      <c r="P3685" s="649">
        <v>-1.0</v>
      </c>
      <c r="Q3685" s="649">
        <v>-1.0</v>
      </c>
      <c r="R3685" s="649">
        <v>1.0</v>
      </c>
      <c r="S3685" s="649">
        <v>-1.0</v>
      </c>
      <c r="T3685" s="649">
        <v>10.625</v>
      </c>
      <c r="U3685" s="649">
        <v>10.626</v>
      </c>
      <c r="V3685" s="649">
        <v>10.906</v>
      </c>
    </row>
    <row r="3686">
      <c r="A3686" s="649">
        <v>6778.0</v>
      </c>
      <c r="B3686" s="649">
        <v>0.0</v>
      </c>
      <c r="C3686" s="649">
        <v>6.37</v>
      </c>
      <c r="D3686" s="649">
        <v>1.956</v>
      </c>
      <c r="E3686" s="649">
        <v>28.34</v>
      </c>
      <c r="F3686" s="649">
        <v>11.49</v>
      </c>
      <c r="G3686" s="649">
        <v>0.664</v>
      </c>
      <c r="H3686" s="649">
        <v>2.01</v>
      </c>
      <c r="I3686" s="649">
        <v>10.077</v>
      </c>
      <c r="J3686" s="649">
        <v>6.508</v>
      </c>
      <c r="K3686" s="649">
        <v>-0.998</v>
      </c>
      <c r="L3686" s="649">
        <v>-1.0</v>
      </c>
      <c r="M3686" s="649">
        <v>-1.0</v>
      </c>
      <c r="N3686" s="649">
        <v>-1.0</v>
      </c>
      <c r="O3686" s="649">
        <v>1.0</v>
      </c>
      <c r="P3686" s="649">
        <v>-1.0</v>
      </c>
      <c r="Q3686" s="649">
        <v>-1.0</v>
      </c>
      <c r="R3686" s="649">
        <v>1.0</v>
      </c>
      <c r="S3686" s="649">
        <v>-1.0</v>
      </c>
      <c r="T3686" s="649">
        <v>6.626</v>
      </c>
      <c r="U3686" s="649">
        <v>6.627</v>
      </c>
      <c r="V3686" s="649">
        <v>6.525</v>
      </c>
    </row>
    <row r="3687">
      <c r="A3687" s="649">
        <v>6779.0</v>
      </c>
      <c r="B3687" s="649">
        <v>0.0</v>
      </c>
      <c r="C3687" s="649">
        <v>6.37</v>
      </c>
      <c r="D3687" s="649">
        <v>1.956</v>
      </c>
      <c r="E3687" s="649">
        <v>28.34</v>
      </c>
      <c r="F3687" s="649">
        <v>11.49</v>
      </c>
      <c r="G3687" s="649">
        <v>1.82</v>
      </c>
      <c r="H3687" s="649">
        <v>2.01</v>
      </c>
      <c r="I3687" s="649">
        <v>10.15</v>
      </c>
      <c r="J3687" s="649">
        <v>18.204</v>
      </c>
      <c r="K3687" s="649">
        <v>-0.998</v>
      </c>
      <c r="L3687" s="649">
        <v>-1.0</v>
      </c>
      <c r="M3687" s="649">
        <v>-1.0</v>
      </c>
      <c r="N3687" s="649">
        <v>-1.0</v>
      </c>
      <c r="O3687" s="649">
        <v>1.0</v>
      </c>
      <c r="P3687" s="649">
        <v>-1.0</v>
      </c>
      <c r="Q3687" s="649">
        <v>-1.0</v>
      </c>
      <c r="R3687" s="649">
        <v>1.0</v>
      </c>
      <c r="S3687" s="649">
        <v>-1.0</v>
      </c>
      <c r="T3687" s="649">
        <v>18.522</v>
      </c>
      <c r="U3687" s="649">
        <v>18.527</v>
      </c>
      <c r="V3687" s="649">
        <v>18.229</v>
      </c>
    </row>
    <row r="3688">
      <c r="A3688" s="649">
        <v>6780.0</v>
      </c>
      <c r="B3688" s="649">
        <v>0.0</v>
      </c>
      <c r="C3688" s="649">
        <v>6.37</v>
      </c>
      <c r="D3688" s="649">
        <v>1.956</v>
      </c>
      <c r="E3688" s="649">
        <v>28.34</v>
      </c>
      <c r="F3688" s="649">
        <v>11.49</v>
      </c>
      <c r="G3688" s="649">
        <v>1.856</v>
      </c>
      <c r="H3688" s="649">
        <v>2.01</v>
      </c>
      <c r="I3688" s="649">
        <v>10.078</v>
      </c>
      <c r="J3688" s="649">
        <v>18.054</v>
      </c>
      <c r="K3688" s="649">
        <v>-0.998</v>
      </c>
      <c r="L3688" s="649">
        <v>-1.0</v>
      </c>
      <c r="M3688" s="649">
        <v>-1.0</v>
      </c>
      <c r="N3688" s="649">
        <v>-1.0</v>
      </c>
      <c r="O3688" s="649">
        <v>1.0</v>
      </c>
      <c r="P3688" s="649">
        <v>-1.0</v>
      </c>
      <c r="Q3688" s="649">
        <v>-1.0</v>
      </c>
      <c r="R3688" s="649">
        <v>1.0</v>
      </c>
      <c r="S3688" s="649">
        <v>-1.0</v>
      </c>
      <c r="T3688" s="649">
        <v>18.39</v>
      </c>
      <c r="U3688" s="649">
        <v>18.394</v>
      </c>
      <c r="V3688" s="649">
        <v>18.121</v>
      </c>
    </row>
    <row r="3689">
      <c r="A3689" s="649">
        <v>6781.0</v>
      </c>
      <c r="B3689" s="649">
        <v>0.0</v>
      </c>
      <c r="C3689" s="649">
        <v>6.37</v>
      </c>
      <c r="D3689" s="649">
        <v>1.956</v>
      </c>
      <c r="E3689" s="649">
        <v>28.34</v>
      </c>
      <c r="F3689" s="649">
        <v>11.49</v>
      </c>
      <c r="G3689" s="649">
        <v>1.873</v>
      </c>
      <c r="H3689" s="649">
        <v>2.01</v>
      </c>
      <c r="I3689" s="649">
        <v>10.148</v>
      </c>
      <c r="J3689" s="649">
        <v>18.209</v>
      </c>
      <c r="K3689" s="649">
        <v>-0.998</v>
      </c>
      <c r="L3689" s="649">
        <v>-1.0</v>
      </c>
      <c r="M3689" s="649">
        <v>-1.0</v>
      </c>
      <c r="N3689" s="649">
        <v>-1.0</v>
      </c>
      <c r="O3689" s="649">
        <v>1.0</v>
      </c>
      <c r="P3689" s="649">
        <v>-1.0</v>
      </c>
      <c r="Q3689" s="649">
        <v>-1.0</v>
      </c>
      <c r="R3689" s="649">
        <v>1.0</v>
      </c>
      <c r="S3689" s="649">
        <v>-1.0</v>
      </c>
      <c r="T3689" s="649">
        <v>18.55</v>
      </c>
      <c r="U3689" s="649">
        <v>18.555</v>
      </c>
      <c r="V3689" s="649">
        <v>18.288</v>
      </c>
    </row>
    <row r="3690">
      <c r="A3690" s="649">
        <v>6782.0</v>
      </c>
      <c r="B3690" s="649">
        <v>0.0</v>
      </c>
      <c r="C3690" s="649">
        <v>6.371</v>
      </c>
      <c r="D3690" s="649">
        <v>1.956</v>
      </c>
      <c r="E3690" s="649">
        <v>28.34</v>
      </c>
      <c r="F3690" s="649">
        <v>11.49</v>
      </c>
      <c r="G3690" s="649">
        <v>1.895</v>
      </c>
      <c r="H3690" s="649">
        <v>2.01</v>
      </c>
      <c r="I3690" s="649">
        <v>9.988</v>
      </c>
      <c r="J3690" s="649">
        <v>17.402</v>
      </c>
      <c r="K3690" s="649">
        <v>-0.998</v>
      </c>
      <c r="L3690" s="649">
        <v>-1.0</v>
      </c>
      <c r="M3690" s="649">
        <v>-1.0</v>
      </c>
      <c r="N3690" s="649">
        <v>-1.0</v>
      </c>
      <c r="O3690" s="649">
        <v>1.0</v>
      </c>
      <c r="P3690" s="649">
        <v>-1.0</v>
      </c>
      <c r="Q3690" s="649">
        <v>-1.0</v>
      </c>
      <c r="R3690" s="649">
        <v>1.0</v>
      </c>
      <c r="S3690" s="649">
        <v>-1.0</v>
      </c>
      <c r="T3690" s="649">
        <v>17.745</v>
      </c>
      <c r="U3690" s="649">
        <v>17.749</v>
      </c>
      <c r="V3690" s="649">
        <v>17.556</v>
      </c>
    </row>
    <row r="3691">
      <c r="A3691" s="649">
        <v>6783.0</v>
      </c>
      <c r="B3691" s="649">
        <v>0.0</v>
      </c>
      <c r="C3691" s="649">
        <v>6.37</v>
      </c>
      <c r="D3691" s="649">
        <v>1.956</v>
      </c>
      <c r="E3691" s="649">
        <v>28.34</v>
      </c>
      <c r="F3691" s="649">
        <v>11.49</v>
      </c>
      <c r="G3691" s="649">
        <v>1.827</v>
      </c>
      <c r="H3691" s="649">
        <v>2.01</v>
      </c>
      <c r="I3691" s="649">
        <v>10.027</v>
      </c>
      <c r="J3691" s="649">
        <v>17.982</v>
      </c>
      <c r="K3691" s="649">
        <v>-0.998</v>
      </c>
      <c r="L3691" s="649">
        <v>-1.0</v>
      </c>
      <c r="M3691" s="649">
        <v>-1.0</v>
      </c>
      <c r="N3691" s="649">
        <v>-1.0</v>
      </c>
      <c r="O3691" s="649">
        <v>1.0</v>
      </c>
      <c r="P3691" s="649">
        <v>-1.0</v>
      </c>
      <c r="Q3691" s="649">
        <v>-1.0</v>
      </c>
      <c r="R3691" s="649">
        <v>1.0</v>
      </c>
      <c r="S3691" s="649">
        <v>-1.0</v>
      </c>
      <c r="T3691" s="649">
        <v>18.311</v>
      </c>
      <c r="U3691" s="649">
        <v>18.316</v>
      </c>
      <c r="V3691" s="649">
        <v>18.019</v>
      </c>
    </row>
    <row r="3692">
      <c r="A3692" s="649">
        <v>6784.0</v>
      </c>
      <c r="B3692" s="649">
        <v>0.0</v>
      </c>
      <c r="C3692" s="649">
        <v>6.37</v>
      </c>
      <c r="D3692" s="649">
        <v>1.956</v>
      </c>
      <c r="E3692" s="649">
        <v>28.34</v>
      </c>
      <c r="F3692" s="649">
        <v>11.49</v>
      </c>
      <c r="G3692" s="649">
        <v>0.887</v>
      </c>
      <c r="H3692" s="649">
        <v>2.01</v>
      </c>
      <c r="I3692" s="649">
        <v>10.069</v>
      </c>
      <c r="J3692" s="649">
        <v>7.312</v>
      </c>
      <c r="K3692" s="649">
        <v>-0.998</v>
      </c>
      <c r="L3692" s="649">
        <v>-1.0</v>
      </c>
      <c r="M3692" s="649">
        <v>-1.0</v>
      </c>
      <c r="N3692" s="649">
        <v>-1.0</v>
      </c>
      <c r="O3692" s="649">
        <v>1.0</v>
      </c>
      <c r="P3692" s="649">
        <v>-1.0</v>
      </c>
      <c r="Q3692" s="649">
        <v>-1.0</v>
      </c>
      <c r="R3692" s="649">
        <v>1.0</v>
      </c>
      <c r="S3692" s="649">
        <v>-1.0</v>
      </c>
      <c r="T3692" s="649">
        <v>7.479</v>
      </c>
      <c r="U3692" s="649">
        <v>7.481</v>
      </c>
      <c r="V3692" s="649">
        <v>7.469</v>
      </c>
    </row>
    <row r="3693">
      <c r="A3693" s="649">
        <v>6785.0</v>
      </c>
      <c r="B3693" s="649">
        <v>0.0</v>
      </c>
      <c r="C3693" s="649">
        <v>6.37</v>
      </c>
      <c r="D3693" s="649">
        <v>1.956</v>
      </c>
      <c r="E3693" s="649">
        <v>28.34</v>
      </c>
      <c r="F3693" s="649">
        <v>11.49</v>
      </c>
      <c r="G3693" s="649">
        <v>1.023</v>
      </c>
      <c r="H3693" s="649">
        <v>2.01</v>
      </c>
      <c r="I3693" s="649">
        <v>10.086</v>
      </c>
      <c r="J3693" s="649">
        <v>10.152</v>
      </c>
      <c r="K3693" s="649">
        <v>-0.998</v>
      </c>
      <c r="L3693" s="649">
        <v>-1.0</v>
      </c>
      <c r="M3693" s="649">
        <v>-1.0</v>
      </c>
      <c r="N3693" s="649">
        <v>-1.0</v>
      </c>
      <c r="O3693" s="649">
        <v>1.0</v>
      </c>
      <c r="P3693" s="649">
        <v>-1.0</v>
      </c>
      <c r="Q3693" s="649">
        <v>-1.0</v>
      </c>
      <c r="R3693" s="649">
        <v>1.0</v>
      </c>
      <c r="S3693" s="649">
        <v>-1.0</v>
      </c>
      <c r="T3693" s="649">
        <v>10.338</v>
      </c>
      <c r="U3693" s="649">
        <v>10.34</v>
      </c>
      <c r="V3693" s="649">
        <v>10.169</v>
      </c>
    </row>
    <row r="3694">
      <c r="A3694" s="649">
        <v>6786.0</v>
      </c>
      <c r="B3694" s="649">
        <v>0.0</v>
      </c>
      <c r="C3694" s="649">
        <v>6.371</v>
      </c>
      <c r="D3694" s="649">
        <v>1.956</v>
      </c>
      <c r="E3694" s="649">
        <v>28.34</v>
      </c>
      <c r="F3694" s="649">
        <v>11.49</v>
      </c>
      <c r="G3694" s="649">
        <v>1.855</v>
      </c>
      <c r="H3694" s="649">
        <v>1.01</v>
      </c>
      <c r="I3694" s="649">
        <v>15.765</v>
      </c>
      <c r="J3694" s="649">
        <v>27.525</v>
      </c>
      <c r="K3694" s="649">
        <v>-0.998</v>
      </c>
      <c r="L3694" s="649">
        <v>-1.0</v>
      </c>
      <c r="M3694" s="649">
        <v>-1.0</v>
      </c>
      <c r="N3694" s="649">
        <v>-1.0</v>
      </c>
      <c r="O3694" s="649">
        <v>1.0</v>
      </c>
      <c r="P3694" s="649">
        <v>-1.0</v>
      </c>
      <c r="Q3694" s="649">
        <v>-1.0</v>
      </c>
      <c r="R3694" s="649">
        <v>1.0</v>
      </c>
      <c r="S3694" s="649">
        <v>-1.0</v>
      </c>
      <c r="T3694" s="649">
        <v>27.993</v>
      </c>
      <c r="U3694" s="649">
        <v>28.017</v>
      </c>
      <c r="V3694" s="649">
        <v>27.636</v>
      </c>
    </row>
    <row r="3695">
      <c r="A3695" s="649">
        <v>6787.0</v>
      </c>
      <c r="B3695" s="649">
        <v>0.0</v>
      </c>
      <c r="C3695" s="649">
        <v>6.37</v>
      </c>
      <c r="D3695" s="649">
        <v>1.956</v>
      </c>
      <c r="E3695" s="649">
        <v>28.34</v>
      </c>
      <c r="F3695" s="649">
        <v>11.49</v>
      </c>
      <c r="G3695" s="649">
        <v>1.915</v>
      </c>
      <c r="H3695" s="649">
        <v>1.01</v>
      </c>
      <c r="I3695" s="649">
        <v>15.337</v>
      </c>
      <c r="J3695" s="649">
        <v>26.753</v>
      </c>
      <c r="K3695" s="649">
        <v>-0.998</v>
      </c>
      <c r="L3695" s="649">
        <v>-1.0</v>
      </c>
      <c r="M3695" s="649">
        <v>-1.0</v>
      </c>
      <c r="N3695" s="649">
        <v>-1.0</v>
      </c>
      <c r="O3695" s="649">
        <v>1.0</v>
      </c>
      <c r="P3695" s="649">
        <v>-1.0</v>
      </c>
      <c r="Q3695" s="649">
        <v>-1.0</v>
      </c>
      <c r="R3695" s="649">
        <v>1.0</v>
      </c>
      <c r="S3695" s="649">
        <v>-1.0</v>
      </c>
      <c r="T3695" s="649">
        <v>27.109</v>
      </c>
      <c r="U3695" s="649">
        <v>27.134</v>
      </c>
      <c r="V3695" s="649">
        <v>26.923</v>
      </c>
    </row>
    <row r="3696">
      <c r="A3696" s="649">
        <v>6788.0</v>
      </c>
      <c r="B3696" s="649">
        <v>0.0</v>
      </c>
      <c r="C3696" s="649">
        <v>6.37</v>
      </c>
      <c r="D3696" s="649">
        <v>1.956</v>
      </c>
      <c r="E3696" s="649">
        <v>28.34</v>
      </c>
      <c r="F3696" s="649">
        <v>11.49</v>
      </c>
      <c r="G3696" s="649">
        <v>1.803</v>
      </c>
      <c r="H3696" s="649">
        <v>1.01</v>
      </c>
      <c r="I3696" s="649">
        <v>16.267</v>
      </c>
      <c r="J3696" s="649">
        <v>29.07</v>
      </c>
      <c r="K3696" s="649">
        <v>-0.998</v>
      </c>
      <c r="L3696" s="649">
        <v>-1.0</v>
      </c>
      <c r="M3696" s="649">
        <v>-1.0</v>
      </c>
      <c r="N3696" s="649">
        <v>-1.0</v>
      </c>
      <c r="O3696" s="649">
        <v>1.0</v>
      </c>
      <c r="P3696" s="649">
        <v>-1.0</v>
      </c>
      <c r="Q3696" s="649">
        <v>-1.0</v>
      </c>
      <c r="R3696" s="649">
        <v>1.0</v>
      </c>
      <c r="S3696" s="649">
        <v>-1.0</v>
      </c>
      <c r="T3696" s="649">
        <v>29.272</v>
      </c>
      <c r="U3696" s="649">
        <v>29.315</v>
      </c>
      <c r="V3696" s="649">
        <v>29.087</v>
      </c>
    </row>
    <row r="3697">
      <c r="A3697" s="649">
        <v>6789.0</v>
      </c>
      <c r="B3697" s="649">
        <v>0.0</v>
      </c>
      <c r="C3697" s="649">
        <v>6.37</v>
      </c>
      <c r="D3697" s="649">
        <v>1.956</v>
      </c>
      <c r="E3697" s="649">
        <v>28.34</v>
      </c>
      <c r="F3697" s="649">
        <v>11.49</v>
      </c>
      <c r="G3697" s="649">
        <v>1.864</v>
      </c>
      <c r="H3697" s="649">
        <v>1.01</v>
      </c>
      <c r="I3697" s="649">
        <v>15.988</v>
      </c>
      <c r="J3697" s="649">
        <v>27.925</v>
      </c>
      <c r="K3697" s="649">
        <v>-0.998</v>
      </c>
      <c r="L3697" s="649">
        <v>-1.0</v>
      </c>
      <c r="M3697" s="649">
        <v>-1.0</v>
      </c>
      <c r="N3697" s="649">
        <v>-1.0</v>
      </c>
      <c r="O3697" s="649">
        <v>1.0</v>
      </c>
      <c r="P3697" s="649">
        <v>-1.0</v>
      </c>
      <c r="Q3697" s="649">
        <v>-1.0</v>
      </c>
      <c r="R3697" s="649">
        <v>1.0</v>
      </c>
      <c r="S3697" s="649">
        <v>-1.0</v>
      </c>
      <c r="T3697" s="649">
        <v>28.268</v>
      </c>
      <c r="U3697" s="649">
        <v>28.309</v>
      </c>
      <c r="V3697" s="649">
        <v>28.043</v>
      </c>
    </row>
    <row r="3698">
      <c r="A3698" s="649">
        <v>6790.0</v>
      </c>
      <c r="B3698" s="649">
        <v>0.0</v>
      </c>
      <c r="C3698" s="649">
        <v>6.371</v>
      </c>
      <c r="D3698" s="649">
        <v>1.956</v>
      </c>
      <c r="E3698" s="649">
        <v>28.34</v>
      </c>
      <c r="F3698" s="649">
        <v>11.49</v>
      </c>
      <c r="G3698" s="649">
        <v>1.852</v>
      </c>
      <c r="H3698" s="649">
        <v>1.01</v>
      </c>
      <c r="I3698" s="649">
        <v>16.116</v>
      </c>
      <c r="J3698" s="649">
        <v>29.105</v>
      </c>
      <c r="K3698" s="649">
        <v>-0.998</v>
      </c>
      <c r="L3698" s="649">
        <v>-1.0</v>
      </c>
      <c r="M3698" s="649">
        <v>-1.0</v>
      </c>
      <c r="N3698" s="649">
        <v>-1.0</v>
      </c>
      <c r="O3698" s="649">
        <v>1.0</v>
      </c>
      <c r="P3698" s="649">
        <v>-1.0</v>
      </c>
      <c r="Q3698" s="649">
        <v>-1.0</v>
      </c>
      <c r="R3698" s="649">
        <v>1.0</v>
      </c>
      <c r="S3698" s="649">
        <v>-1.0</v>
      </c>
      <c r="T3698" s="649">
        <v>29.485</v>
      </c>
      <c r="U3698" s="649">
        <v>29.525</v>
      </c>
      <c r="V3698" s="649">
        <v>29.152</v>
      </c>
    </row>
    <row r="3699">
      <c r="A3699" s="649">
        <v>6791.0</v>
      </c>
      <c r="B3699" s="649">
        <v>0.0</v>
      </c>
      <c r="C3699" s="649">
        <v>6.37</v>
      </c>
      <c r="D3699" s="649">
        <v>1.956</v>
      </c>
      <c r="E3699" s="649">
        <v>28.34</v>
      </c>
      <c r="F3699" s="649">
        <v>11.49</v>
      </c>
      <c r="G3699" s="649">
        <v>1.858</v>
      </c>
      <c r="H3699" s="649">
        <v>1.01</v>
      </c>
      <c r="I3699" s="649">
        <v>15.991</v>
      </c>
      <c r="J3699" s="649">
        <v>28.46</v>
      </c>
      <c r="K3699" s="649">
        <v>-0.998</v>
      </c>
      <c r="L3699" s="649">
        <v>-1.0</v>
      </c>
      <c r="M3699" s="649">
        <v>-1.0</v>
      </c>
      <c r="N3699" s="649">
        <v>-1.0</v>
      </c>
      <c r="O3699" s="649">
        <v>1.0</v>
      </c>
      <c r="P3699" s="649">
        <v>-1.0</v>
      </c>
      <c r="Q3699" s="649">
        <v>-1.0</v>
      </c>
      <c r="R3699" s="649">
        <v>1.0</v>
      </c>
      <c r="S3699" s="649">
        <v>-1.0</v>
      </c>
      <c r="T3699" s="649">
        <v>28.844</v>
      </c>
      <c r="U3699" s="649">
        <v>28.879</v>
      </c>
      <c r="V3699" s="649">
        <v>28.542</v>
      </c>
    </row>
    <row r="3700">
      <c r="A3700" s="649">
        <v>6792.0</v>
      </c>
      <c r="B3700" s="649">
        <v>0.0</v>
      </c>
      <c r="C3700" s="649">
        <v>6.37</v>
      </c>
      <c r="D3700" s="649">
        <v>1.956</v>
      </c>
      <c r="E3700" s="649">
        <v>28.34</v>
      </c>
      <c r="F3700" s="649">
        <v>11.49</v>
      </c>
      <c r="G3700" s="649">
        <v>2.09</v>
      </c>
      <c r="H3700" s="649">
        <v>26.98</v>
      </c>
      <c r="I3700" s="649">
        <v>7.813</v>
      </c>
      <c r="J3700" s="649">
        <v>14.053</v>
      </c>
      <c r="K3700" s="649">
        <v>-0.998</v>
      </c>
      <c r="L3700" s="649">
        <v>-1.0</v>
      </c>
      <c r="M3700" s="649">
        <v>-1.0</v>
      </c>
      <c r="N3700" s="649">
        <v>-1.0</v>
      </c>
      <c r="O3700" s="649">
        <v>1.0</v>
      </c>
      <c r="P3700" s="649">
        <v>-1.0</v>
      </c>
      <c r="Q3700" s="649">
        <v>-1.0</v>
      </c>
      <c r="R3700" s="649">
        <v>1.0</v>
      </c>
      <c r="S3700" s="649">
        <v>-1.0</v>
      </c>
      <c r="T3700" s="649">
        <v>14.355</v>
      </c>
      <c r="U3700" s="649">
        <v>14.358</v>
      </c>
      <c r="V3700" s="649">
        <v>14.36</v>
      </c>
    </row>
    <row r="3701">
      <c r="A3701" s="649">
        <v>6793.0</v>
      </c>
      <c r="B3701" s="649">
        <v>0.0</v>
      </c>
      <c r="C3701" s="649">
        <v>6.37</v>
      </c>
      <c r="D3701" s="649">
        <v>1.956</v>
      </c>
      <c r="E3701" s="649">
        <v>28.34</v>
      </c>
      <c r="F3701" s="649">
        <v>11.49</v>
      </c>
      <c r="G3701" s="649">
        <v>1.97</v>
      </c>
      <c r="H3701" s="649">
        <v>26.98</v>
      </c>
      <c r="I3701" s="649">
        <v>7.986</v>
      </c>
      <c r="J3701" s="649">
        <v>14.329</v>
      </c>
      <c r="K3701" s="649">
        <v>-0.998</v>
      </c>
      <c r="L3701" s="649">
        <v>-1.0</v>
      </c>
      <c r="M3701" s="649">
        <v>-1.0</v>
      </c>
      <c r="N3701" s="649">
        <v>-1.0</v>
      </c>
      <c r="O3701" s="649">
        <v>1.0</v>
      </c>
      <c r="P3701" s="649">
        <v>-1.0</v>
      </c>
      <c r="Q3701" s="649">
        <v>-1.0</v>
      </c>
      <c r="R3701" s="649">
        <v>1.0</v>
      </c>
      <c r="S3701" s="649">
        <v>-1.0</v>
      </c>
      <c r="T3701" s="649">
        <v>14.611</v>
      </c>
      <c r="U3701" s="649">
        <v>14.614</v>
      </c>
      <c r="V3701" s="649">
        <v>14.514</v>
      </c>
    </row>
    <row r="3702">
      <c r="A3702" s="649">
        <v>6794.0</v>
      </c>
      <c r="B3702" s="649">
        <v>0.0</v>
      </c>
      <c r="C3702" s="649">
        <v>6.37</v>
      </c>
      <c r="D3702" s="649">
        <v>1.956</v>
      </c>
      <c r="E3702" s="649">
        <v>28.34</v>
      </c>
      <c r="F3702" s="649">
        <v>11.49</v>
      </c>
      <c r="G3702" s="649">
        <v>1.906</v>
      </c>
      <c r="H3702" s="649">
        <v>2.01</v>
      </c>
      <c r="I3702" s="649">
        <v>9.994</v>
      </c>
      <c r="J3702" s="649">
        <v>18.112</v>
      </c>
      <c r="K3702" s="649">
        <v>-0.998</v>
      </c>
      <c r="L3702" s="649">
        <v>-1.0</v>
      </c>
      <c r="M3702" s="649">
        <v>-1.0</v>
      </c>
      <c r="N3702" s="649">
        <v>-1.0</v>
      </c>
      <c r="O3702" s="649">
        <v>1.0</v>
      </c>
      <c r="P3702" s="649">
        <v>-1.0</v>
      </c>
      <c r="Q3702" s="649">
        <v>-1.0</v>
      </c>
      <c r="R3702" s="649">
        <v>1.0</v>
      </c>
      <c r="S3702" s="649">
        <v>-1.0</v>
      </c>
      <c r="T3702" s="649">
        <v>18.414</v>
      </c>
      <c r="U3702" s="649">
        <v>18.427</v>
      </c>
      <c r="V3702" s="649">
        <v>18.213</v>
      </c>
    </row>
    <row r="3703">
      <c r="A3703" s="649">
        <v>6795.0</v>
      </c>
      <c r="B3703" s="649">
        <v>0.0</v>
      </c>
      <c r="C3703" s="649">
        <v>6.37</v>
      </c>
      <c r="D3703" s="649">
        <v>1.956</v>
      </c>
      <c r="E3703" s="649">
        <v>28.34</v>
      </c>
      <c r="F3703" s="649">
        <v>11.49</v>
      </c>
      <c r="G3703" s="649">
        <v>2.04</v>
      </c>
      <c r="H3703" s="649">
        <v>2.01</v>
      </c>
      <c r="I3703" s="649">
        <v>10.081</v>
      </c>
      <c r="J3703" s="649">
        <v>19.907</v>
      </c>
      <c r="K3703" s="649">
        <v>-0.998</v>
      </c>
      <c r="L3703" s="649">
        <v>-1.0</v>
      </c>
      <c r="M3703" s="649">
        <v>-1.0</v>
      </c>
      <c r="N3703" s="649">
        <v>-1.0</v>
      </c>
      <c r="O3703" s="649">
        <v>1.0</v>
      </c>
      <c r="P3703" s="649">
        <v>-1.0</v>
      </c>
      <c r="Q3703" s="649">
        <v>-1.0</v>
      </c>
      <c r="R3703" s="649">
        <v>1.0</v>
      </c>
      <c r="S3703" s="649">
        <v>-1.0</v>
      </c>
      <c r="T3703" s="649">
        <v>20.237</v>
      </c>
      <c r="U3703" s="649">
        <v>20.25</v>
      </c>
      <c r="V3703" s="649">
        <v>19.977</v>
      </c>
    </row>
    <row r="3704">
      <c r="A3704" s="649">
        <v>6796.0</v>
      </c>
      <c r="B3704" s="649">
        <v>0.0</v>
      </c>
      <c r="C3704" s="649">
        <v>6.37</v>
      </c>
      <c r="D3704" s="649">
        <v>1.956</v>
      </c>
      <c r="E3704" s="649">
        <v>28.34</v>
      </c>
      <c r="F3704" s="649">
        <v>11.49</v>
      </c>
      <c r="G3704" s="649">
        <v>1.804</v>
      </c>
      <c r="H3704" s="649">
        <v>2.01</v>
      </c>
      <c r="I3704" s="649">
        <v>9.939</v>
      </c>
      <c r="J3704" s="649">
        <v>17.293</v>
      </c>
      <c r="K3704" s="649">
        <v>-0.998</v>
      </c>
      <c r="L3704" s="649">
        <v>-1.0</v>
      </c>
      <c r="M3704" s="649">
        <v>-1.0</v>
      </c>
      <c r="N3704" s="649">
        <v>-1.0</v>
      </c>
      <c r="O3704" s="649">
        <v>1.0</v>
      </c>
      <c r="P3704" s="649">
        <v>-1.0</v>
      </c>
      <c r="Q3704" s="649">
        <v>-1.0</v>
      </c>
      <c r="R3704" s="649">
        <v>1.0</v>
      </c>
      <c r="S3704" s="649">
        <v>-1.0</v>
      </c>
      <c r="T3704" s="649">
        <v>17.57</v>
      </c>
      <c r="U3704" s="649">
        <v>17.579</v>
      </c>
      <c r="V3704" s="649">
        <v>17.359</v>
      </c>
    </row>
    <row r="3705">
      <c r="A3705" s="649">
        <v>6797.0</v>
      </c>
      <c r="B3705" s="649">
        <v>0.0</v>
      </c>
      <c r="C3705" s="649">
        <v>6.37</v>
      </c>
      <c r="D3705" s="649">
        <v>1.956</v>
      </c>
      <c r="E3705" s="649">
        <v>28.34</v>
      </c>
      <c r="F3705" s="649">
        <v>11.49</v>
      </c>
      <c r="G3705" s="649">
        <v>1.801</v>
      </c>
      <c r="H3705" s="649">
        <v>2.01</v>
      </c>
      <c r="I3705" s="649">
        <v>9.883</v>
      </c>
      <c r="J3705" s="649">
        <v>16.853</v>
      </c>
      <c r="K3705" s="649">
        <v>-0.998</v>
      </c>
      <c r="L3705" s="649">
        <v>-1.0</v>
      </c>
      <c r="M3705" s="649">
        <v>-1.0</v>
      </c>
      <c r="N3705" s="649">
        <v>-1.0</v>
      </c>
      <c r="O3705" s="649">
        <v>1.0</v>
      </c>
      <c r="P3705" s="649">
        <v>-1.0</v>
      </c>
      <c r="Q3705" s="649">
        <v>-1.0</v>
      </c>
      <c r="R3705" s="649">
        <v>1.0</v>
      </c>
      <c r="S3705" s="649">
        <v>-1.0</v>
      </c>
      <c r="T3705" s="649">
        <v>17.135</v>
      </c>
      <c r="U3705" s="649">
        <v>17.146</v>
      </c>
      <c r="V3705" s="649">
        <v>16.957</v>
      </c>
    </row>
    <row r="3706">
      <c r="A3706" s="649">
        <v>6798.0</v>
      </c>
      <c r="B3706" s="649">
        <v>0.0</v>
      </c>
      <c r="C3706" s="649">
        <v>6.37</v>
      </c>
      <c r="D3706" s="649">
        <v>1.956</v>
      </c>
      <c r="E3706" s="649">
        <v>28.34</v>
      </c>
      <c r="F3706" s="649">
        <v>11.49</v>
      </c>
      <c r="G3706" s="649">
        <v>1.835</v>
      </c>
      <c r="H3706" s="649">
        <v>2.01</v>
      </c>
      <c r="I3706" s="649">
        <v>9.995</v>
      </c>
      <c r="J3706" s="649">
        <v>17.411</v>
      </c>
      <c r="K3706" s="649">
        <v>-0.998</v>
      </c>
      <c r="L3706" s="649">
        <v>-1.0</v>
      </c>
      <c r="M3706" s="649">
        <v>-1.0</v>
      </c>
      <c r="N3706" s="649">
        <v>-1.0</v>
      </c>
      <c r="O3706" s="649">
        <v>1.0</v>
      </c>
      <c r="P3706" s="649">
        <v>-1.0</v>
      </c>
      <c r="Q3706" s="649">
        <v>-1.0</v>
      </c>
      <c r="R3706" s="649">
        <v>1.0</v>
      </c>
      <c r="S3706" s="649">
        <v>-1.0</v>
      </c>
      <c r="T3706" s="649">
        <v>17.699</v>
      </c>
      <c r="U3706" s="649">
        <v>17.713</v>
      </c>
      <c r="V3706" s="649">
        <v>17.511</v>
      </c>
    </row>
    <row r="3707">
      <c r="A3707" s="649">
        <v>6799.0</v>
      </c>
      <c r="B3707" s="649">
        <v>0.0</v>
      </c>
      <c r="C3707" s="649">
        <v>6.37</v>
      </c>
      <c r="D3707" s="649">
        <v>1.956</v>
      </c>
      <c r="E3707" s="649">
        <v>28.34</v>
      </c>
      <c r="F3707" s="649">
        <v>11.49</v>
      </c>
      <c r="G3707" s="649">
        <v>1.889</v>
      </c>
      <c r="H3707" s="649">
        <v>2.01</v>
      </c>
      <c r="I3707" s="649">
        <v>10.043</v>
      </c>
      <c r="J3707" s="649">
        <v>17.97</v>
      </c>
      <c r="K3707" s="649">
        <v>-0.998</v>
      </c>
      <c r="L3707" s="649">
        <v>-1.0</v>
      </c>
      <c r="M3707" s="649">
        <v>-1.0</v>
      </c>
      <c r="N3707" s="649">
        <v>-1.0</v>
      </c>
      <c r="O3707" s="649">
        <v>1.0</v>
      </c>
      <c r="P3707" s="649">
        <v>-1.0</v>
      </c>
      <c r="Q3707" s="649">
        <v>-1.0</v>
      </c>
      <c r="R3707" s="649">
        <v>1.0</v>
      </c>
      <c r="S3707" s="649">
        <v>-1.0</v>
      </c>
      <c r="T3707" s="649">
        <v>18.267</v>
      </c>
      <c r="U3707" s="649">
        <v>18.282</v>
      </c>
      <c r="V3707" s="649">
        <v>18.076</v>
      </c>
    </row>
    <row r="3708">
      <c r="A3708" s="649">
        <v>6800.0</v>
      </c>
      <c r="B3708" s="649">
        <v>0.0</v>
      </c>
      <c r="C3708" s="649">
        <v>6.37</v>
      </c>
      <c r="D3708" s="649">
        <v>1.956</v>
      </c>
      <c r="E3708" s="649">
        <v>28.34</v>
      </c>
      <c r="F3708" s="649">
        <v>11.49</v>
      </c>
      <c r="G3708" s="649">
        <v>1.963</v>
      </c>
      <c r="H3708" s="649">
        <v>2.01</v>
      </c>
      <c r="I3708" s="649">
        <v>10.106</v>
      </c>
      <c r="J3708" s="649">
        <v>18.109</v>
      </c>
      <c r="K3708" s="649">
        <v>-0.998</v>
      </c>
      <c r="L3708" s="649">
        <v>-1.0</v>
      </c>
      <c r="M3708" s="649">
        <v>-1.0</v>
      </c>
      <c r="N3708" s="649">
        <v>-1.0</v>
      </c>
      <c r="O3708" s="649">
        <v>1.0</v>
      </c>
      <c r="P3708" s="649">
        <v>-1.0</v>
      </c>
      <c r="Q3708" s="649">
        <v>-1.0</v>
      </c>
      <c r="R3708" s="649">
        <v>1.0</v>
      </c>
      <c r="S3708" s="649">
        <v>-1.0</v>
      </c>
      <c r="T3708" s="649">
        <v>18.416</v>
      </c>
      <c r="U3708" s="649">
        <v>18.43</v>
      </c>
      <c r="V3708" s="649">
        <v>18.282</v>
      </c>
    </row>
    <row r="3709">
      <c r="A3709" s="649">
        <v>6801.0</v>
      </c>
      <c r="B3709" s="649">
        <v>0.0</v>
      </c>
      <c r="C3709" s="649">
        <v>6.37</v>
      </c>
      <c r="D3709" s="649">
        <v>1.956</v>
      </c>
      <c r="E3709" s="649">
        <v>28.34</v>
      </c>
      <c r="F3709" s="649">
        <v>11.49</v>
      </c>
      <c r="G3709" s="649">
        <v>1.062</v>
      </c>
      <c r="H3709" s="649">
        <v>2.01</v>
      </c>
      <c r="I3709" s="649">
        <v>10.005</v>
      </c>
      <c r="J3709" s="649">
        <v>7.45</v>
      </c>
      <c r="K3709" s="649">
        <v>-0.998</v>
      </c>
      <c r="L3709" s="649">
        <v>-1.0</v>
      </c>
      <c r="M3709" s="649">
        <v>-1.0</v>
      </c>
      <c r="N3709" s="649">
        <v>-1.0</v>
      </c>
      <c r="O3709" s="649">
        <v>1.0</v>
      </c>
      <c r="P3709" s="649">
        <v>-1.0</v>
      </c>
      <c r="Q3709" s="649">
        <v>-1.0</v>
      </c>
      <c r="R3709" s="649">
        <v>1.0</v>
      </c>
      <c r="S3709" s="649">
        <v>-1.0</v>
      </c>
      <c r="T3709" s="649">
        <v>7.635</v>
      </c>
      <c r="U3709" s="649">
        <v>7.639</v>
      </c>
      <c r="V3709" s="649">
        <v>7.773</v>
      </c>
    </row>
    <row r="3710">
      <c r="A3710" s="649">
        <v>6802.0</v>
      </c>
      <c r="B3710" s="649">
        <v>0.0</v>
      </c>
      <c r="C3710" s="649">
        <v>6.37</v>
      </c>
      <c r="D3710" s="649">
        <v>1.956</v>
      </c>
      <c r="E3710" s="649">
        <v>28.34</v>
      </c>
      <c r="F3710" s="649">
        <v>11.49</v>
      </c>
      <c r="G3710" s="649">
        <v>1.385</v>
      </c>
      <c r="H3710" s="649">
        <v>2.01</v>
      </c>
      <c r="I3710" s="649">
        <v>9.695</v>
      </c>
      <c r="J3710" s="649">
        <v>11.595</v>
      </c>
      <c r="K3710" s="649">
        <v>-0.998</v>
      </c>
      <c r="L3710" s="649">
        <v>-1.0</v>
      </c>
      <c r="M3710" s="649">
        <v>-1.0</v>
      </c>
      <c r="N3710" s="649">
        <v>-1.0</v>
      </c>
      <c r="O3710" s="649">
        <v>1.0</v>
      </c>
      <c r="P3710" s="649">
        <v>-1.0</v>
      </c>
      <c r="Q3710" s="649">
        <v>-1.0</v>
      </c>
      <c r="R3710" s="649">
        <v>1.0</v>
      </c>
      <c r="S3710" s="649">
        <v>-1.0</v>
      </c>
      <c r="T3710" s="649">
        <v>11.814</v>
      </c>
      <c r="U3710" s="649">
        <v>11.823</v>
      </c>
      <c r="V3710" s="649">
        <v>11.792</v>
      </c>
    </row>
    <row r="3711">
      <c r="A3711" s="649">
        <v>6803.0</v>
      </c>
      <c r="B3711" s="649">
        <v>0.0</v>
      </c>
      <c r="C3711" s="649">
        <v>6.37</v>
      </c>
      <c r="D3711" s="649">
        <v>1.956</v>
      </c>
      <c r="E3711" s="649">
        <v>28.34</v>
      </c>
      <c r="F3711" s="649">
        <v>11.49</v>
      </c>
      <c r="G3711" s="649">
        <v>1.803</v>
      </c>
      <c r="H3711" s="649">
        <v>2.01</v>
      </c>
      <c r="I3711" s="649">
        <v>10.175</v>
      </c>
      <c r="J3711" s="649">
        <v>17.873</v>
      </c>
      <c r="K3711" s="649">
        <v>-0.998</v>
      </c>
      <c r="L3711" s="649">
        <v>-1.0</v>
      </c>
      <c r="M3711" s="649">
        <v>-1.0</v>
      </c>
      <c r="N3711" s="649">
        <v>-1.0</v>
      </c>
      <c r="O3711" s="649">
        <v>1.0</v>
      </c>
      <c r="P3711" s="649">
        <v>-1.0</v>
      </c>
      <c r="Q3711" s="649">
        <v>-1.0</v>
      </c>
      <c r="R3711" s="649">
        <v>1.0</v>
      </c>
      <c r="S3711" s="649">
        <v>-1.0</v>
      </c>
      <c r="T3711" s="649">
        <v>18.145</v>
      </c>
      <c r="U3711" s="649">
        <v>18.163</v>
      </c>
      <c r="V3711" s="649">
        <v>17.921</v>
      </c>
    </row>
    <row r="3712">
      <c r="A3712" s="649">
        <v>6804.0</v>
      </c>
      <c r="B3712" s="649">
        <v>0.0</v>
      </c>
      <c r="C3712" s="649">
        <v>6.37</v>
      </c>
      <c r="D3712" s="649">
        <v>1.956</v>
      </c>
      <c r="E3712" s="649">
        <v>28.34</v>
      </c>
      <c r="F3712" s="649">
        <v>11.49</v>
      </c>
      <c r="G3712" s="649">
        <v>1.937</v>
      </c>
      <c r="H3712" s="649">
        <v>2.01</v>
      </c>
      <c r="I3712" s="649">
        <v>10.044</v>
      </c>
      <c r="J3712" s="649">
        <v>17.929</v>
      </c>
      <c r="K3712" s="649">
        <v>-0.998</v>
      </c>
      <c r="L3712" s="649">
        <v>-1.0</v>
      </c>
      <c r="M3712" s="649">
        <v>-1.0</v>
      </c>
      <c r="N3712" s="649">
        <v>-1.0</v>
      </c>
      <c r="O3712" s="649">
        <v>1.0</v>
      </c>
      <c r="P3712" s="649">
        <v>-1.0</v>
      </c>
      <c r="Q3712" s="649">
        <v>-1.0</v>
      </c>
      <c r="R3712" s="649">
        <v>1.0</v>
      </c>
      <c r="S3712" s="649">
        <v>-1.0</v>
      </c>
      <c r="T3712" s="649">
        <v>18.225</v>
      </c>
      <c r="U3712" s="649">
        <v>18.243</v>
      </c>
      <c r="V3712" s="649">
        <v>18.085</v>
      </c>
    </row>
    <row r="3713">
      <c r="A3713" s="649">
        <v>6805.0</v>
      </c>
      <c r="B3713" s="649">
        <v>0.0</v>
      </c>
      <c r="C3713" s="649">
        <v>6.37</v>
      </c>
      <c r="D3713" s="649">
        <v>1.956</v>
      </c>
      <c r="E3713" s="649">
        <v>28.34</v>
      </c>
      <c r="F3713" s="649">
        <v>11.49</v>
      </c>
      <c r="G3713" s="649">
        <v>1.799</v>
      </c>
      <c r="H3713" s="649">
        <v>2.01</v>
      </c>
      <c r="I3713" s="649">
        <v>10.036</v>
      </c>
      <c r="J3713" s="649">
        <v>16.845</v>
      </c>
      <c r="K3713" s="649">
        <v>-0.998</v>
      </c>
      <c r="L3713" s="649">
        <v>-1.0</v>
      </c>
      <c r="M3713" s="649">
        <v>-1.0</v>
      </c>
      <c r="N3713" s="649">
        <v>-1.0</v>
      </c>
      <c r="O3713" s="649">
        <v>1.0</v>
      </c>
      <c r="P3713" s="649">
        <v>-1.0</v>
      </c>
      <c r="Q3713" s="649">
        <v>-1.0</v>
      </c>
      <c r="R3713" s="649">
        <v>1.0</v>
      </c>
      <c r="S3713" s="649">
        <v>-1.0</v>
      </c>
      <c r="T3713" s="649">
        <v>17.115</v>
      </c>
      <c r="U3713" s="649">
        <v>17.133</v>
      </c>
      <c r="V3713" s="649">
        <v>16.969</v>
      </c>
    </row>
    <row r="3714">
      <c r="A3714" s="649">
        <v>6806.0</v>
      </c>
      <c r="B3714" s="649">
        <v>0.0</v>
      </c>
      <c r="C3714" s="649">
        <v>6.37</v>
      </c>
      <c r="D3714" s="649">
        <v>1.956</v>
      </c>
      <c r="E3714" s="649">
        <v>28.34</v>
      </c>
      <c r="F3714" s="649">
        <v>11.49</v>
      </c>
      <c r="G3714" s="649">
        <v>1.885</v>
      </c>
      <c r="H3714" s="649">
        <v>2.01</v>
      </c>
      <c r="I3714" s="649">
        <v>10.004</v>
      </c>
      <c r="J3714" s="649">
        <v>18.257</v>
      </c>
      <c r="K3714" s="649">
        <v>-0.998</v>
      </c>
      <c r="L3714" s="649">
        <v>-1.0</v>
      </c>
      <c r="M3714" s="649">
        <v>-1.0</v>
      </c>
      <c r="N3714" s="649">
        <v>-1.0</v>
      </c>
      <c r="O3714" s="649">
        <v>1.0</v>
      </c>
      <c r="P3714" s="649">
        <v>-1.0</v>
      </c>
      <c r="Q3714" s="649">
        <v>-1.0</v>
      </c>
      <c r="R3714" s="649">
        <v>1.0</v>
      </c>
      <c r="S3714" s="649">
        <v>-1.0</v>
      </c>
      <c r="T3714" s="649">
        <v>18.536</v>
      </c>
      <c r="U3714" s="649">
        <v>18.555</v>
      </c>
      <c r="V3714" s="649">
        <v>18.321</v>
      </c>
    </row>
    <row r="3715">
      <c r="A3715" s="649">
        <v>6807.0</v>
      </c>
      <c r="B3715" s="649">
        <v>0.0</v>
      </c>
      <c r="C3715" s="649">
        <v>6.37</v>
      </c>
      <c r="D3715" s="649">
        <v>1.956</v>
      </c>
      <c r="E3715" s="649">
        <v>28.34</v>
      </c>
      <c r="F3715" s="649">
        <v>11.49</v>
      </c>
      <c r="G3715" s="649">
        <v>2.098</v>
      </c>
      <c r="H3715" s="649">
        <v>1.01</v>
      </c>
      <c r="I3715" s="649">
        <v>15.651</v>
      </c>
      <c r="J3715" s="649">
        <v>30.642</v>
      </c>
      <c r="K3715" s="649">
        <v>-0.998</v>
      </c>
      <c r="L3715" s="649">
        <v>-1.0</v>
      </c>
      <c r="M3715" s="649">
        <v>-1.0</v>
      </c>
      <c r="N3715" s="649">
        <v>-1.0</v>
      </c>
      <c r="O3715" s="649">
        <v>1.0</v>
      </c>
      <c r="P3715" s="649">
        <v>-1.0</v>
      </c>
      <c r="Q3715" s="649">
        <v>-1.0</v>
      </c>
      <c r="R3715" s="649">
        <v>1.0</v>
      </c>
      <c r="S3715" s="649">
        <v>-1.0</v>
      </c>
      <c r="T3715" s="649">
        <v>31.055</v>
      </c>
      <c r="U3715" s="649">
        <v>31.107</v>
      </c>
      <c r="V3715" s="649">
        <v>30.787</v>
      </c>
    </row>
    <row r="3716">
      <c r="A3716" s="649">
        <v>6808.0</v>
      </c>
      <c r="B3716" s="649">
        <v>0.0</v>
      </c>
      <c r="C3716" s="649">
        <v>6.37</v>
      </c>
      <c r="D3716" s="649">
        <v>1.956</v>
      </c>
      <c r="E3716" s="649">
        <v>28.34</v>
      </c>
      <c r="F3716" s="649">
        <v>11.49</v>
      </c>
      <c r="G3716" s="649">
        <v>1.94</v>
      </c>
      <c r="H3716" s="649">
        <v>1.01</v>
      </c>
      <c r="I3716" s="649">
        <v>15.303</v>
      </c>
      <c r="J3716" s="649">
        <v>26.427</v>
      </c>
      <c r="K3716" s="649">
        <v>-0.998</v>
      </c>
      <c r="L3716" s="649">
        <v>-1.0</v>
      </c>
      <c r="M3716" s="649">
        <v>-1.0</v>
      </c>
      <c r="N3716" s="649">
        <v>-1.0</v>
      </c>
      <c r="O3716" s="649">
        <v>1.0</v>
      </c>
      <c r="P3716" s="649">
        <v>-1.0</v>
      </c>
      <c r="Q3716" s="649">
        <v>-1.0</v>
      </c>
      <c r="R3716" s="649">
        <v>1.0</v>
      </c>
      <c r="S3716" s="649">
        <v>-1.0</v>
      </c>
      <c r="T3716" s="649">
        <v>26.814</v>
      </c>
      <c r="U3716" s="649">
        <v>26.858</v>
      </c>
      <c r="V3716" s="649">
        <v>26.652</v>
      </c>
    </row>
    <row r="3717">
      <c r="A3717" s="649">
        <v>6809.0</v>
      </c>
      <c r="B3717" s="649">
        <v>0.0</v>
      </c>
      <c r="C3717" s="649">
        <v>6.371</v>
      </c>
      <c r="D3717" s="649">
        <v>1.956</v>
      </c>
      <c r="E3717" s="649">
        <v>28.34</v>
      </c>
      <c r="F3717" s="649">
        <v>11.49</v>
      </c>
      <c r="G3717" s="649">
        <v>1.785</v>
      </c>
      <c r="H3717" s="649">
        <v>1.01</v>
      </c>
      <c r="I3717" s="649">
        <v>15.59</v>
      </c>
      <c r="J3717" s="649">
        <v>25.773</v>
      </c>
      <c r="K3717" s="649">
        <v>-0.998</v>
      </c>
      <c r="L3717" s="649">
        <v>-1.0</v>
      </c>
      <c r="M3717" s="649">
        <v>-1.0</v>
      </c>
      <c r="N3717" s="649">
        <v>-1.0</v>
      </c>
      <c r="O3717" s="649">
        <v>1.0</v>
      </c>
      <c r="P3717" s="649">
        <v>-1.0</v>
      </c>
      <c r="Q3717" s="649">
        <v>-1.0</v>
      </c>
      <c r="R3717" s="649">
        <v>1.0</v>
      </c>
      <c r="S3717" s="649">
        <v>-1.0</v>
      </c>
      <c r="T3717" s="649">
        <v>26.123</v>
      </c>
      <c r="U3717" s="649">
        <v>26.162</v>
      </c>
      <c r="V3717" s="649">
        <v>25.908</v>
      </c>
    </row>
    <row r="3718">
      <c r="A3718" s="649">
        <v>6810.0</v>
      </c>
      <c r="B3718" s="649">
        <v>0.0</v>
      </c>
      <c r="C3718" s="649">
        <v>6.37</v>
      </c>
      <c r="D3718" s="649">
        <v>1.956</v>
      </c>
      <c r="E3718" s="649">
        <v>28.34</v>
      </c>
      <c r="F3718" s="649">
        <v>11.49</v>
      </c>
      <c r="G3718" s="649">
        <v>1.762</v>
      </c>
      <c r="H3718" s="649">
        <v>1.01</v>
      </c>
      <c r="I3718" s="649">
        <v>15.451</v>
      </c>
      <c r="J3718" s="649">
        <v>24.936</v>
      </c>
      <c r="K3718" s="649">
        <v>-0.998</v>
      </c>
      <c r="L3718" s="649">
        <v>-1.0</v>
      </c>
      <c r="M3718" s="649">
        <v>-1.0</v>
      </c>
      <c r="N3718" s="649">
        <v>-1.0</v>
      </c>
      <c r="O3718" s="649">
        <v>1.0</v>
      </c>
      <c r="P3718" s="649">
        <v>-1.0</v>
      </c>
      <c r="Q3718" s="649">
        <v>-1.0</v>
      </c>
      <c r="R3718" s="649">
        <v>1.0</v>
      </c>
      <c r="S3718" s="649">
        <v>-1.0</v>
      </c>
      <c r="T3718" s="649">
        <v>25.302</v>
      </c>
      <c r="U3718" s="649">
        <v>25.332</v>
      </c>
      <c r="V3718" s="649">
        <v>25.093</v>
      </c>
    </row>
    <row r="3719">
      <c r="A3719" s="649">
        <v>6811.0</v>
      </c>
      <c r="B3719" s="649">
        <v>0.0</v>
      </c>
      <c r="C3719" s="649">
        <v>6.37</v>
      </c>
      <c r="D3719" s="649">
        <v>1.956</v>
      </c>
      <c r="E3719" s="649">
        <v>28.34</v>
      </c>
      <c r="F3719" s="649">
        <v>11.49</v>
      </c>
      <c r="G3719" s="649">
        <v>2.026</v>
      </c>
      <c r="H3719" s="649">
        <v>1.01</v>
      </c>
      <c r="I3719" s="649">
        <v>15.76</v>
      </c>
      <c r="J3719" s="649">
        <v>24.923</v>
      </c>
      <c r="K3719" s="649">
        <v>-0.998</v>
      </c>
      <c r="L3719" s="649">
        <v>-1.0</v>
      </c>
      <c r="M3719" s="649">
        <v>-1.0</v>
      </c>
      <c r="N3719" s="649">
        <v>-1.0</v>
      </c>
      <c r="O3719" s="649">
        <v>1.0</v>
      </c>
      <c r="P3719" s="649">
        <v>-1.0</v>
      </c>
      <c r="Q3719" s="649">
        <v>-1.0</v>
      </c>
      <c r="R3719" s="649">
        <v>1.0</v>
      </c>
      <c r="S3719" s="649">
        <v>-1.0</v>
      </c>
      <c r="T3719" s="649">
        <v>25.354</v>
      </c>
      <c r="U3719" s="649">
        <v>25.383</v>
      </c>
      <c r="V3719" s="649">
        <v>25.369</v>
      </c>
    </row>
    <row r="3720">
      <c r="A3720" s="649">
        <v>6812.0</v>
      </c>
      <c r="B3720" s="649">
        <v>0.0</v>
      </c>
      <c r="C3720" s="649">
        <v>6.37</v>
      </c>
      <c r="D3720" s="649">
        <v>1.956</v>
      </c>
      <c r="E3720" s="649">
        <v>28.34</v>
      </c>
      <c r="F3720" s="649">
        <v>11.49</v>
      </c>
      <c r="G3720" s="649">
        <v>1.764</v>
      </c>
      <c r="H3720" s="649">
        <v>1.01</v>
      </c>
      <c r="I3720" s="649">
        <v>16.087</v>
      </c>
      <c r="J3720" s="649">
        <v>27.55</v>
      </c>
      <c r="K3720" s="649">
        <v>-0.998</v>
      </c>
      <c r="L3720" s="649">
        <v>-1.0</v>
      </c>
      <c r="M3720" s="649">
        <v>-1.0</v>
      </c>
      <c r="N3720" s="649">
        <v>-1.0</v>
      </c>
      <c r="O3720" s="649">
        <v>1.0</v>
      </c>
      <c r="P3720" s="649">
        <v>-1.0</v>
      </c>
      <c r="Q3720" s="649">
        <v>-1.0</v>
      </c>
      <c r="R3720" s="649">
        <v>1.0</v>
      </c>
      <c r="S3720" s="649">
        <v>-1.0</v>
      </c>
      <c r="T3720" s="649">
        <v>27.929</v>
      </c>
      <c r="U3720" s="649">
        <v>27.96</v>
      </c>
      <c r="V3720" s="649">
        <v>27.604</v>
      </c>
    </row>
    <row r="3721">
      <c r="A3721" s="649">
        <v>6813.0</v>
      </c>
      <c r="B3721" s="649">
        <v>0.0</v>
      </c>
      <c r="C3721" s="649">
        <v>6.371</v>
      </c>
      <c r="D3721" s="649">
        <v>1.956</v>
      </c>
      <c r="E3721" s="649">
        <v>28.34</v>
      </c>
      <c r="F3721" s="649">
        <v>21.2</v>
      </c>
      <c r="G3721" s="649">
        <v>4.13</v>
      </c>
      <c r="H3721" s="649">
        <v>0.0</v>
      </c>
      <c r="I3721" s="649">
        <v>11.799</v>
      </c>
      <c r="J3721" s="649">
        <v>22.659</v>
      </c>
      <c r="K3721" s="649">
        <v>-0.998</v>
      </c>
      <c r="L3721" s="649">
        <v>-1.0</v>
      </c>
      <c r="M3721" s="649">
        <v>-1.0</v>
      </c>
      <c r="N3721" s="649">
        <v>-1.0</v>
      </c>
      <c r="O3721" s="649">
        <v>1.0</v>
      </c>
      <c r="P3721" s="649">
        <v>-1.0</v>
      </c>
      <c r="Q3721" s="649">
        <v>-1.0</v>
      </c>
      <c r="R3721" s="649">
        <v>1.0</v>
      </c>
      <c r="S3721" s="649">
        <v>-1.0</v>
      </c>
      <c r="T3721" s="649">
        <v>23.486</v>
      </c>
      <c r="U3721" s="649">
        <v>23.498</v>
      </c>
      <c r="V3721" s="649">
        <v>24.873</v>
      </c>
    </row>
    <row r="3722">
      <c r="A3722" s="649">
        <v>6814.0</v>
      </c>
      <c r="B3722" s="649">
        <v>0.0</v>
      </c>
      <c r="C3722" s="649">
        <v>6.37</v>
      </c>
      <c r="D3722" s="649">
        <v>1.956</v>
      </c>
      <c r="E3722" s="649">
        <v>28.34</v>
      </c>
      <c r="F3722" s="649">
        <v>11.49</v>
      </c>
      <c r="G3722" s="649">
        <v>1.87</v>
      </c>
      <c r="H3722" s="649">
        <v>26.98</v>
      </c>
      <c r="I3722" s="649">
        <v>7.708</v>
      </c>
      <c r="J3722" s="649">
        <v>12.525</v>
      </c>
      <c r="K3722" s="649">
        <v>-0.998</v>
      </c>
      <c r="L3722" s="649">
        <v>-1.0</v>
      </c>
      <c r="M3722" s="649">
        <v>-1.0</v>
      </c>
      <c r="N3722" s="649">
        <v>-1.0</v>
      </c>
      <c r="O3722" s="649">
        <v>1.0</v>
      </c>
      <c r="P3722" s="649">
        <v>-1.0</v>
      </c>
      <c r="Q3722" s="649">
        <v>-1.0</v>
      </c>
      <c r="R3722" s="649">
        <v>1.0</v>
      </c>
      <c r="S3722" s="649">
        <v>-1.0</v>
      </c>
      <c r="T3722" s="649">
        <v>12.803</v>
      </c>
      <c r="U3722" s="649">
        <v>12.802</v>
      </c>
      <c r="V3722" s="649">
        <v>12.778</v>
      </c>
    </row>
    <row r="3723">
      <c r="A3723" s="649">
        <v>6815.0</v>
      </c>
      <c r="B3723" s="649">
        <v>0.0</v>
      </c>
      <c r="C3723" s="649">
        <v>6.37</v>
      </c>
      <c r="D3723" s="649">
        <v>1.956</v>
      </c>
      <c r="E3723" s="649">
        <v>28.34</v>
      </c>
      <c r="F3723" s="649">
        <v>11.49</v>
      </c>
      <c r="G3723" s="649">
        <v>1.827</v>
      </c>
      <c r="H3723" s="649">
        <v>26.98</v>
      </c>
      <c r="I3723" s="649">
        <v>7.95</v>
      </c>
      <c r="J3723" s="649">
        <v>14.171</v>
      </c>
      <c r="K3723" s="649">
        <v>-0.998</v>
      </c>
      <c r="L3723" s="649">
        <v>-1.0</v>
      </c>
      <c r="M3723" s="649">
        <v>-1.0</v>
      </c>
      <c r="N3723" s="649">
        <v>-1.0</v>
      </c>
      <c r="O3723" s="649">
        <v>1.0</v>
      </c>
      <c r="P3723" s="649">
        <v>-1.0</v>
      </c>
      <c r="Q3723" s="649">
        <v>-1.0</v>
      </c>
      <c r="R3723" s="649">
        <v>1.0</v>
      </c>
      <c r="S3723" s="649">
        <v>-1.0</v>
      </c>
      <c r="T3723" s="649">
        <v>14.415</v>
      </c>
      <c r="U3723" s="649">
        <v>14.417</v>
      </c>
      <c r="V3723" s="649">
        <v>14.218</v>
      </c>
    </row>
    <row r="3724">
      <c r="A3724" s="649">
        <v>6816.0</v>
      </c>
      <c r="B3724" s="649">
        <v>0.0</v>
      </c>
      <c r="C3724" s="649">
        <v>6.37</v>
      </c>
      <c r="D3724" s="649">
        <v>1.956</v>
      </c>
      <c r="E3724" s="649">
        <v>28.34</v>
      </c>
      <c r="F3724" s="649">
        <v>11.49</v>
      </c>
      <c r="G3724" s="649">
        <v>1.966</v>
      </c>
      <c r="H3724" s="649">
        <v>2.01</v>
      </c>
      <c r="I3724" s="649">
        <v>9.821</v>
      </c>
      <c r="J3724" s="649">
        <v>17.145</v>
      </c>
      <c r="K3724" s="649">
        <v>-0.998</v>
      </c>
      <c r="L3724" s="649">
        <v>-1.0</v>
      </c>
      <c r="M3724" s="649">
        <v>-1.0</v>
      </c>
      <c r="N3724" s="649">
        <v>-1.0</v>
      </c>
      <c r="O3724" s="649">
        <v>1.0</v>
      </c>
      <c r="P3724" s="649">
        <v>-1.0</v>
      </c>
      <c r="Q3724" s="649">
        <v>-1.0</v>
      </c>
      <c r="R3724" s="649">
        <v>1.0</v>
      </c>
      <c r="S3724" s="649">
        <v>-1.0</v>
      </c>
      <c r="T3724" s="649">
        <v>17.461</v>
      </c>
      <c r="U3724" s="649">
        <v>17.468</v>
      </c>
      <c r="V3724" s="649">
        <v>17.372</v>
      </c>
    </row>
    <row r="3725">
      <c r="A3725" s="649">
        <v>6817.0</v>
      </c>
      <c r="B3725" s="649">
        <v>0.0</v>
      </c>
      <c r="C3725" s="649">
        <v>6.37</v>
      </c>
      <c r="D3725" s="649">
        <v>1.956</v>
      </c>
      <c r="E3725" s="649">
        <v>28.34</v>
      </c>
      <c r="F3725" s="649">
        <v>11.49</v>
      </c>
      <c r="G3725" s="649">
        <v>2.219</v>
      </c>
      <c r="H3725" s="649">
        <v>2.01</v>
      </c>
      <c r="I3725" s="649">
        <v>9.927</v>
      </c>
      <c r="J3725" s="649">
        <v>19.205</v>
      </c>
      <c r="K3725" s="649">
        <v>-0.998</v>
      </c>
      <c r="L3725" s="649">
        <v>-1.0</v>
      </c>
      <c r="M3725" s="649">
        <v>-1.0</v>
      </c>
      <c r="N3725" s="649">
        <v>-1.0</v>
      </c>
      <c r="O3725" s="649">
        <v>1.0</v>
      </c>
      <c r="P3725" s="649">
        <v>-1.0</v>
      </c>
      <c r="Q3725" s="649">
        <v>-1.0</v>
      </c>
      <c r="R3725" s="649">
        <v>1.0</v>
      </c>
      <c r="S3725" s="649">
        <v>-1.0</v>
      </c>
      <c r="T3725" s="649">
        <v>19.585</v>
      </c>
      <c r="U3725" s="649">
        <v>19.592</v>
      </c>
      <c r="V3725" s="649">
        <v>19.5</v>
      </c>
    </row>
    <row r="3726">
      <c r="A3726" s="649">
        <v>6818.0</v>
      </c>
      <c r="B3726" s="649">
        <v>0.0</v>
      </c>
      <c r="C3726" s="649">
        <v>6.37</v>
      </c>
      <c r="D3726" s="649">
        <v>1.956</v>
      </c>
      <c r="E3726" s="649">
        <v>28.34</v>
      </c>
      <c r="F3726" s="649">
        <v>11.49</v>
      </c>
      <c r="G3726" s="649">
        <v>1.804</v>
      </c>
      <c r="H3726" s="649">
        <v>2.01</v>
      </c>
      <c r="I3726" s="649">
        <v>10.014</v>
      </c>
      <c r="J3726" s="649">
        <v>17.605</v>
      </c>
      <c r="K3726" s="649">
        <v>-0.998</v>
      </c>
      <c r="L3726" s="649">
        <v>-1.0</v>
      </c>
      <c r="M3726" s="649">
        <v>-1.0</v>
      </c>
      <c r="N3726" s="649">
        <v>-1.0</v>
      </c>
      <c r="O3726" s="649">
        <v>1.0</v>
      </c>
      <c r="P3726" s="649">
        <v>-1.0</v>
      </c>
      <c r="Q3726" s="649">
        <v>-1.0</v>
      </c>
      <c r="R3726" s="649">
        <v>1.0</v>
      </c>
      <c r="S3726" s="649">
        <v>-1.0</v>
      </c>
      <c r="T3726" s="649">
        <v>17.887</v>
      </c>
      <c r="U3726" s="649">
        <v>17.896</v>
      </c>
      <c r="V3726" s="649">
        <v>17.656</v>
      </c>
    </row>
    <row r="3727">
      <c r="A3727" s="649">
        <v>6819.0</v>
      </c>
      <c r="B3727" s="649">
        <v>0.0</v>
      </c>
      <c r="C3727" s="649">
        <v>6.37</v>
      </c>
      <c r="D3727" s="649">
        <v>1.956</v>
      </c>
      <c r="E3727" s="649">
        <v>28.34</v>
      </c>
      <c r="F3727" s="649">
        <v>11.49</v>
      </c>
      <c r="G3727" s="649">
        <v>1.874</v>
      </c>
      <c r="H3727" s="649">
        <v>2.01</v>
      </c>
      <c r="I3727" s="649">
        <v>9.937</v>
      </c>
      <c r="J3727" s="649">
        <v>17.381</v>
      </c>
      <c r="K3727" s="649">
        <v>-0.998</v>
      </c>
      <c r="L3727" s="649">
        <v>-1.0</v>
      </c>
      <c r="M3727" s="649">
        <v>-1.0</v>
      </c>
      <c r="N3727" s="649">
        <v>-1.0</v>
      </c>
      <c r="O3727" s="649">
        <v>1.0</v>
      </c>
      <c r="P3727" s="649">
        <v>-1.0</v>
      </c>
      <c r="Q3727" s="649">
        <v>-1.0</v>
      </c>
      <c r="R3727" s="649">
        <v>1.0</v>
      </c>
      <c r="S3727" s="649">
        <v>-1.0</v>
      </c>
      <c r="T3727" s="649">
        <v>17.686</v>
      </c>
      <c r="U3727" s="649">
        <v>17.696</v>
      </c>
      <c r="V3727" s="649">
        <v>17.512</v>
      </c>
    </row>
    <row r="3728">
      <c r="A3728" s="649">
        <v>6820.0</v>
      </c>
      <c r="B3728" s="649">
        <v>0.0</v>
      </c>
      <c r="C3728" s="649">
        <v>6.37</v>
      </c>
      <c r="D3728" s="649">
        <v>1.956</v>
      </c>
      <c r="E3728" s="649">
        <v>28.34</v>
      </c>
      <c r="F3728" s="649">
        <v>11.49</v>
      </c>
      <c r="G3728" s="649">
        <v>1.082</v>
      </c>
      <c r="H3728" s="649">
        <v>2.01</v>
      </c>
      <c r="I3728" s="649">
        <v>9.827</v>
      </c>
      <c r="J3728" s="649">
        <v>7.889</v>
      </c>
      <c r="K3728" s="649">
        <v>-0.998</v>
      </c>
      <c r="L3728" s="649">
        <v>-1.0</v>
      </c>
      <c r="M3728" s="649">
        <v>-1.0</v>
      </c>
      <c r="N3728" s="649">
        <v>-1.0</v>
      </c>
      <c r="O3728" s="649">
        <v>1.0</v>
      </c>
      <c r="P3728" s="649">
        <v>-1.0</v>
      </c>
      <c r="Q3728" s="649">
        <v>-1.0</v>
      </c>
      <c r="R3728" s="649">
        <v>1.0</v>
      </c>
      <c r="S3728" s="649">
        <v>-1.0</v>
      </c>
      <c r="T3728" s="649">
        <v>8.083</v>
      </c>
      <c r="U3728" s="649">
        <v>8.086</v>
      </c>
      <c r="V3728" s="649">
        <v>8.171</v>
      </c>
    </row>
    <row r="3729">
      <c r="A3729" s="649">
        <v>6821.0</v>
      </c>
      <c r="B3729" s="649">
        <v>0.0</v>
      </c>
      <c r="C3729" s="649">
        <v>6.371</v>
      </c>
      <c r="D3729" s="649">
        <v>1.956</v>
      </c>
      <c r="E3729" s="649">
        <v>28.34</v>
      </c>
      <c r="F3729" s="649">
        <v>11.49</v>
      </c>
      <c r="G3729" s="649">
        <v>0.992</v>
      </c>
      <c r="H3729" s="649">
        <v>2.01</v>
      </c>
      <c r="I3729" s="649">
        <v>9.833</v>
      </c>
      <c r="J3729" s="649">
        <v>9.279</v>
      </c>
      <c r="K3729" s="649">
        <v>-0.998</v>
      </c>
      <c r="L3729" s="649">
        <v>-1.0</v>
      </c>
      <c r="M3729" s="649">
        <v>-1.0</v>
      </c>
      <c r="N3729" s="649">
        <v>-1.0</v>
      </c>
      <c r="O3729" s="649">
        <v>1.0</v>
      </c>
      <c r="P3729" s="649">
        <v>-1.0</v>
      </c>
      <c r="Q3729" s="649">
        <v>-1.0</v>
      </c>
      <c r="R3729" s="649">
        <v>1.0</v>
      </c>
      <c r="S3729" s="649">
        <v>-1.0</v>
      </c>
      <c r="T3729" s="649">
        <v>9.428</v>
      </c>
      <c r="U3729" s="649">
        <v>9.433</v>
      </c>
      <c r="V3729" s="649">
        <v>9.332</v>
      </c>
    </row>
    <row r="3730">
      <c r="A3730" s="649">
        <v>6822.0</v>
      </c>
      <c r="B3730" s="649">
        <v>0.0</v>
      </c>
      <c r="C3730" s="649">
        <v>6.371</v>
      </c>
      <c r="D3730" s="649">
        <v>1.956</v>
      </c>
      <c r="E3730" s="649">
        <v>28.34</v>
      </c>
      <c r="F3730" s="649">
        <v>11.49</v>
      </c>
      <c r="G3730" s="649">
        <v>2.176</v>
      </c>
      <c r="H3730" s="649">
        <v>2.01</v>
      </c>
      <c r="I3730" s="649">
        <v>9.825</v>
      </c>
      <c r="J3730" s="649">
        <v>17.678</v>
      </c>
      <c r="K3730" s="649">
        <v>-0.998</v>
      </c>
      <c r="L3730" s="649">
        <v>-1.0</v>
      </c>
      <c r="M3730" s="649">
        <v>-1.0</v>
      </c>
      <c r="N3730" s="649">
        <v>-1.0</v>
      </c>
      <c r="O3730" s="649">
        <v>1.0</v>
      </c>
      <c r="P3730" s="649">
        <v>-1.0</v>
      </c>
      <c r="Q3730" s="649">
        <v>-1.0</v>
      </c>
      <c r="R3730" s="649">
        <v>1.0</v>
      </c>
      <c r="S3730" s="649">
        <v>-1.0</v>
      </c>
      <c r="T3730" s="649">
        <v>18.066</v>
      </c>
      <c r="U3730" s="649">
        <v>18.073</v>
      </c>
      <c r="V3730" s="649">
        <v>18.07</v>
      </c>
    </row>
    <row r="3731">
      <c r="A3731" s="649">
        <v>6823.0</v>
      </c>
      <c r="B3731" s="649">
        <v>0.0</v>
      </c>
      <c r="C3731" s="649">
        <v>6.371</v>
      </c>
      <c r="D3731" s="649">
        <v>1.956</v>
      </c>
      <c r="E3731" s="649">
        <v>28.34</v>
      </c>
      <c r="F3731" s="649">
        <v>11.49</v>
      </c>
      <c r="G3731" s="649">
        <v>1.86</v>
      </c>
      <c r="H3731" s="649">
        <v>2.01</v>
      </c>
      <c r="I3731" s="649">
        <v>9.971</v>
      </c>
      <c r="J3731" s="649">
        <v>17.793</v>
      </c>
      <c r="K3731" s="649">
        <v>-0.998</v>
      </c>
      <c r="L3731" s="649">
        <v>-1.0</v>
      </c>
      <c r="M3731" s="649">
        <v>-1.0</v>
      </c>
      <c r="N3731" s="649">
        <v>-1.0</v>
      </c>
      <c r="O3731" s="649">
        <v>1.0</v>
      </c>
      <c r="P3731" s="649">
        <v>-1.0</v>
      </c>
      <c r="Q3731" s="649">
        <v>-1.0</v>
      </c>
      <c r="R3731" s="649">
        <v>1.0</v>
      </c>
      <c r="S3731" s="649">
        <v>-1.0</v>
      </c>
      <c r="T3731" s="649">
        <v>18.109</v>
      </c>
      <c r="U3731" s="649">
        <v>18.116</v>
      </c>
      <c r="V3731" s="649">
        <v>17.875</v>
      </c>
    </row>
    <row r="3732">
      <c r="A3732" s="649">
        <v>6824.0</v>
      </c>
      <c r="B3732" s="649">
        <v>0.0</v>
      </c>
      <c r="C3732" s="649">
        <v>6.37</v>
      </c>
      <c r="D3732" s="649">
        <v>1.956</v>
      </c>
      <c r="E3732" s="649">
        <v>28.34</v>
      </c>
      <c r="F3732" s="649">
        <v>11.49</v>
      </c>
      <c r="G3732" s="649">
        <v>1.997</v>
      </c>
      <c r="H3732" s="649">
        <v>2.01</v>
      </c>
      <c r="I3732" s="649">
        <v>9.949</v>
      </c>
      <c r="J3732" s="649">
        <v>17.357</v>
      </c>
      <c r="K3732" s="649">
        <v>-0.998</v>
      </c>
      <c r="L3732" s="649">
        <v>-1.0</v>
      </c>
      <c r="M3732" s="649">
        <v>-1.0</v>
      </c>
      <c r="N3732" s="649">
        <v>-1.0</v>
      </c>
      <c r="O3732" s="649">
        <v>1.0</v>
      </c>
      <c r="P3732" s="649">
        <v>-1.0</v>
      </c>
      <c r="Q3732" s="649">
        <v>-1.0</v>
      </c>
      <c r="R3732" s="649">
        <v>1.0</v>
      </c>
      <c r="S3732" s="649">
        <v>-1.0</v>
      </c>
      <c r="T3732" s="649">
        <v>17.682</v>
      </c>
      <c r="U3732" s="649">
        <v>17.687</v>
      </c>
      <c r="V3732" s="649">
        <v>17.609</v>
      </c>
    </row>
    <row r="3733">
      <c r="A3733" s="649">
        <v>6825.0</v>
      </c>
      <c r="B3733" s="649">
        <v>0.0</v>
      </c>
      <c r="C3733" s="649">
        <v>6.37</v>
      </c>
      <c r="D3733" s="649">
        <v>1.956</v>
      </c>
      <c r="E3733" s="649">
        <v>28.34</v>
      </c>
      <c r="F3733" s="649">
        <v>11.49</v>
      </c>
      <c r="G3733" s="649">
        <v>1.063</v>
      </c>
      <c r="H3733" s="649">
        <v>2.01</v>
      </c>
      <c r="I3733" s="649">
        <v>9.912</v>
      </c>
      <c r="J3733" s="649">
        <v>5.926</v>
      </c>
      <c r="K3733" s="649">
        <v>-0.998</v>
      </c>
      <c r="L3733" s="649">
        <v>-1.0</v>
      </c>
      <c r="M3733" s="649">
        <v>-1.0</v>
      </c>
      <c r="N3733" s="649">
        <v>-1.0</v>
      </c>
      <c r="O3733" s="649">
        <v>1.0</v>
      </c>
      <c r="P3733" s="649">
        <v>-1.0</v>
      </c>
      <c r="Q3733" s="649">
        <v>-1.0</v>
      </c>
      <c r="R3733" s="649">
        <v>1.0</v>
      </c>
      <c r="S3733" s="649">
        <v>-1.0</v>
      </c>
      <c r="T3733" s="649">
        <v>6.121</v>
      </c>
      <c r="U3733" s="649">
        <v>6.121</v>
      </c>
      <c r="V3733" s="649">
        <v>6.386</v>
      </c>
    </row>
    <row r="3734">
      <c r="A3734" s="649">
        <v>6826.0</v>
      </c>
      <c r="B3734" s="649">
        <v>0.0</v>
      </c>
      <c r="C3734" s="649">
        <v>6.37</v>
      </c>
      <c r="D3734" s="649">
        <v>1.956</v>
      </c>
      <c r="E3734" s="649">
        <v>28.34</v>
      </c>
      <c r="F3734" s="649">
        <v>11.49</v>
      </c>
      <c r="G3734" s="649">
        <v>1.189</v>
      </c>
      <c r="H3734" s="649">
        <v>2.01</v>
      </c>
      <c r="I3734" s="649">
        <v>10.15</v>
      </c>
      <c r="J3734" s="649">
        <v>11.236</v>
      </c>
      <c r="K3734" s="649">
        <v>-0.998</v>
      </c>
      <c r="L3734" s="649">
        <v>-1.0</v>
      </c>
      <c r="M3734" s="649">
        <v>-1.0</v>
      </c>
      <c r="N3734" s="649">
        <v>-1.0</v>
      </c>
      <c r="O3734" s="649">
        <v>1.0</v>
      </c>
      <c r="P3734" s="649">
        <v>-1.0</v>
      </c>
      <c r="Q3734" s="649">
        <v>-1.0</v>
      </c>
      <c r="R3734" s="649">
        <v>1.0</v>
      </c>
      <c r="S3734" s="649">
        <v>-1.0</v>
      </c>
      <c r="T3734" s="649">
        <v>11.409</v>
      </c>
      <c r="U3734" s="649">
        <v>11.415</v>
      </c>
      <c r="V3734" s="649">
        <v>11.319</v>
      </c>
    </row>
    <row r="3735">
      <c r="A3735" s="649">
        <v>6827.0</v>
      </c>
      <c r="B3735" s="649">
        <v>0.0</v>
      </c>
      <c r="C3735" s="649">
        <v>6.37</v>
      </c>
      <c r="D3735" s="649">
        <v>1.956</v>
      </c>
      <c r="E3735" s="649">
        <v>28.34</v>
      </c>
      <c r="F3735" s="649">
        <v>11.49</v>
      </c>
      <c r="G3735" s="649">
        <v>0.854</v>
      </c>
      <c r="H3735" s="649">
        <v>2.01</v>
      </c>
      <c r="I3735" s="649">
        <v>9.511</v>
      </c>
      <c r="J3735" s="649">
        <v>4.856</v>
      </c>
      <c r="K3735" s="649">
        <v>-0.998</v>
      </c>
      <c r="L3735" s="649">
        <v>-1.0</v>
      </c>
      <c r="M3735" s="649">
        <v>-1.0</v>
      </c>
      <c r="N3735" s="649">
        <v>-1.0</v>
      </c>
      <c r="O3735" s="649">
        <v>1.0</v>
      </c>
      <c r="P3735" s="649">
        <v>-1.0</v>
      </c>
      <c r="Q3735" s="649">
        <v>-1.0</v>
      </c>
      <c r="R3735" s="649">
        <v>1.0</v>
      </c>
      <c r="S3735" s="649">
        <v>-1.0</v>
      </c>
      <c r="T3735" s="649">
        <v>5.006</v>
      </c>
      <c r="U3735" s="649">
        <v>5.006</v>
      </c>
      <c r="V3735" s="649">
        <v>5.203</v>
      </c>
    </row>
    <row r="3736">
      <c r="A3736" s="649">
        <v>6828.0</v>
      </c>
      <c r="B3736" s="649">
        <v>0.0</v>
      </c>
      <c r="C3736" s="649">
        <v>6.371</v>
      </c>
      <c r="D3736" s="649">
        <v>4.042</v>
      </c>
      <c r="E3736" s="649">
        <v>28.34</v>
      </c>
      <c r="F3736" s="649">
        <v>11.49</v>
      </c>
      <c r="G3736" s="649">
        <v>1.999</v>
      </c>
      <c r="H3736" s="649">
        <v>2.01</v>
      </c>
      <c r="I3736" s="649">
        <v>20.039</v>
      </c>
      <c r="J3736" s="649">
        <v>33.599</v>
      </c>
      <c r="K3736" s="649">
        <v>-0.998</v>
      </c>
      <c r="L3736" s="649">
        <v>-1.0</v>
      </c>
      <c r="M3736" s="649">
        <v>-1.0</v>
      </c>
      <c r="N3736" s="649">
        <v>-1.0</v>
      </c>
      <c r="O3736" s="649">
        <v>1.0</v>
      </c>
      <c r="P3736" s="649">
        <v>-1.0</v>
      </c>
      <c r="Q3736" s="649">
        <v>-1.0</v>
      </c>
      <c r="R3736" s="649">
        <v>1.0</v>
      </c>
      <c r="S3736" s="649">
        <v>-1.0</v>
      </c>
      <c r="T3736" s="649">
        <v>34.012</v>
      </c>
      <c r="U3736" s="649">
        <v>34.07</v>
      </c>
      <c r="V3736" s="649">
        <v>33.927</v>
      </c>
    </row>
    <row r="3737">
      <c r="A3737" s="649">
        <v>6829.0</v>
      </c>
      <c r="B3737" s="649">
        <v>0.0</v>
      </c>
      <c r="C3737" s="649">
        <v>6.37</v>
      </c>
      <c r="D3737" s="649">
        <v>4.042</v>
      </c>
      <c r="E3737" s="649">
        <v>24.86</v>
      </c>
      <c r="F3737" s="649">
        <v>21.19</v>
      </c>
      <c r="G3737" s="649">
        <v>1.928</v>
      </c>
      <c r="H3737" s="649">
        <v>1.01</v>
      </c>
      <c r="I3737" s="649">
        <v>19.88</v>
      </c>
      <c r="J3737" s="649">
        <v>36.745</v>
      </c>
      <c r="K3737" s="649">
        <v>-0.998</v>
      </c>
      <c r="L3737" s="649">
        <v>-1.0</v>
      </c>
      <c r="M3737" s="649">
        <v>-1.0</v>
      </c>
      <c r="N3737" s="649">
        <v>-1.0</v>
      </c>
      <c r="O3737" s="649">
        <v>1.0</v>
      </c>
      <c r="P3737" s="649">
        <v>-1.0</v>
      </c>
      <c r="Q3737" s="649">
        <v>-1.0</v>
      </c>
      <c r="R3737" s="649">
        <v>1.0</v>
      </c>
      <c r="S3737" s="649">
        <v>-1.0</v>
      </c>
      <c r="T3737" s="649">
        <v>37.145</v>
      </c>
      <c r="U3737" s="649">
        <v>37.211</v>
      </c>
      <c r="V3737" s="649">
        <v>36.829</v>
      </c>
    </row>
    <row r="3738">
      <c r="A3738" s="649">
        <v>6830.0</v>
      </c>
      <c r="B3738" s="649">
        <v>0.0</v>
      </c>
      <c r="C3738" s="649">
        <v>6.37</v>
      </c>
      <c r="D3738" s="649">
        <v>4.042</v>
      </c>
      <c r="E3738" s="649">
        <v>24.86</v>
      </c>
      <c r="F3738" s="649">
        <v>21.19</v>
      </c>
      <c r="G3738" s="649">
        <v>2.089</v>
      </c>
      <c r="H3738" s="649">
        <v>1.01</v>
      </c>
      <c r="I3738" s="649">
        <v>19.515</v>
      </c>
      <c r="J3738" s="649">
        <v>38.186</v>
      </c>
      <c r="K3738" s="649">
        <v>-0.998</v>
      </c>
      <c r="L3738" s="649">
        <v>-1.0</v>
      </c>
      <c r="M3738" s="649">
        <v>-1.0</v>
      </c>
      <c r="N3738" s="649">
        <v>-1.0</v>
      </c>
      <c r="O3738" s="649">
        <v>1.0</v>
      </c>
      <c r="P3738" s="649">
        <v>-1.0</v>
      </c>
      <c r="Q3738" s="649">
        <v>-1.0</v>
      </c>
      <c r="R3738" s="649">
        <v>1.0</v>
      </c>
      <c r="S3738" s="649">
        <v>-1.0</v>
      </c>
      <c r="T3738" s="649">
        <v>38.632</v>
      </c>
      <c r="U3738" s="649">
        <v>38.702</v>
      </c>
      <c r="V3738" s="649">
        <v>38.323</v>
      </c>
    </row>
    <row r="3739">
      <c r="A3739" s="649">
        <v>6831.0</v>
      </c>
      <c r="B3739" s="649">
        <v>0.0</v>
      </c>
      <c r="C3739" s="649">
        <v>6.37</v>
      </c>
      <c r="D3739" s="649">
        <v>4.042</v>
      </c>
      <c r="E3739" s="649">
        <v>24.86</v>
      </c>
      <c r="F3739" s="649">
        <v>21.19</v>
      </c>
      <c r="G3739" s="649">
        <v>2.246</v>
      </c>
      <c r="H3739" s="649">
        <v>1.01</v>
      </c>
      <c r="I3739" s="649">
        <v>19.62</v>
      </c>
      <c r="J3739" s="649">
        <v>39.792</v>
      </c>
      <c r="K3739" s="649">
        <v>-0.998</v>
      </c>
      <c r="L3739" s="649">
        <v>-1.0</v>
      </c>
      <c r="M3739" s="649">
        <v>-1.0</v>
      </c>
      <c r="N3739" s="649">
        <v>-1.0</v>
      </c>
      <c r="O3739" s="649">
        <v>1.0</v>
      </c>
      <c r="P3739" s="649">
        <v>-1.0</v>
      </c>
      <c r="Q3739" s="649">
        <v>-1.0</v>
      </c>
      <c r="R3739" s="649">
        <v>1.0</v>
      </c>
      <c r="S3739" s="649">
        <v>-1.0</v>
      </c>
      <c r="T3739" s="649">
        <v>40.298</v>
      </c>
      <c r="U3739" s="649">
        <v>40.358</v>
      </c>
      <c r="V3739" s="649">
        <v>40.012</v>
      </c>
    </row>
    <row r="3740">
      <c r="A3740" s="649">
        <v>6832.0</v>
      </c>
      <c r="B3740" s="649">
        <v>0.0</v>
      </c>
      <c r="C3740" s="649">
        <v>6.37</v>
      </c>
      <c r="D3740" s="649">
        <v>4.042</v>
      </c>
      <c r="E3740" s="649">
        <v>24.86</v>
      </c>
      <c r="F3740" s="649">
        <v>21.19</v>
      </c>
      <c r="G3740" s="649">
        <v>1.908</v>
      </c>
      <c r="H3740" s="649">
        <v>1.01</v>
      </c>
      <c r="I3740" s="649">
        <v>19.454</v>
      </c>
      <c r="J3740" s="649">
        <v>34.397</v>
      </c>
      <c r="K3740" s="649">
        <v>-0.998</v>
      </c>
      <c r="L3740" s="649">
        <v>-1.0</v>
      </c>
      <c r="M3740" s="649">
        <v>-1.0</v>
      </c>
      <c r="N3740" s="649">
        <v>-1.0</v>
      </c>
      <c r="O3740" s="649">
        <v>1.0</v>
      </c>
      <c r="P3740" s="649">
        <v>-1.0</v>
      </c>
      <c r="Q3740" s="649">
        <v>-1.0</v>
      </c>
      <c r="R3740" s="649">
        <v>1.0</v>
      </c>
      <c r="S3740" s="649">
        <v>-1.0</v>
      </c>
      <c r="T3740" s="649">
        <v>34.813</v>
      </c>
      <c r="U3740" s="649">
        <v>34.867</v>
      </c>
      <c r="V3740" s="649">
        <v>34.541</v>
      </c>
    </row>
    <row r="3741">
      <c r="A3741" s="649">
        <v>6833.0</v>
      </c>
      <c r="B3741" s="649">
        <v>0.0</v>
      </c>
      <c r="C3741" s="649">
        <v>6.37</v>
      </c>
      <c r="D3741" s="649">
        <v>4.042</v>
      </c>
      <c r="E3741" s="649">
        <v>24.86</v>
      </c>
      <c r="F3741" s="649">
        <v>21.19</v>
      </c>
      <c r="G3741" s="649">
        <v>1.908</v>
      </c>
      <c r="H3741" s="649">
        <v>1.01</v>
      </c>
      <c r="I3741" s="649">
        <v>18.926</v>
      </c>
      <c r="J3741" s="649">
        <v>33.048</v>
      </c>
      <c r="K3741" s="649">
        <v>-0.998</v>
      </c>
      <c r="L3741" s="649">
        <v>-1.0</v>
      </c>
      <c r="M3741" s="649">
        <v>-1.0</v>
      </c>
      <c r="N3741" s="649">
        <v>-1.0</v>
      </c>
      <c r="O3741" s="649">
        <v>1.0</v>
      </c>
      <c r="P3741" s="649">
        <v>-1.0</v>
      </c>
      <c r="Q3741" s="649">
        <v>-1.0</v>
      </c>
      <c r="R3741" s="649">
        <v>1.0</v>
      </c>
      <c r="S3741" s="649">
        <v>-1.0</v>
      </c>
      <c r="T3741" s="649">
        <v>33.452</v>
      </c>
      <c r="U3741" s="649">
        <v>33.498</v>
      </c>
      <c r="V3741" s="649">
        <v>33.218</v>
      </c>
    </row>
    <row r="3742">
      <c r="A3742" s="649">
        <v>6834.0</v>
      </c>
      <c r="B3742" s="649">
        <v>0.0</v>
      </c>
      <c r="C3742" s="649">
        <v>6.37</v>
      </c>
      <c r="D3742" s="649">
        <v>4.042</v>
      </c>
      <c r="E3742" s="649">
        <v>24.86</v>
      </c>
      <c r="F3742" s="649">
        <v>21.19</v>
      </c>
      <c r="G3742" s="649">
        <v>2.505</v>
      </c>
      <c r="H3742" s="649">
        <v>1.01</v>
      </c>
      <c r="I3742" s="649">
        <v>19.727</v>
      </c>
      <c r="J3742" s="649">
        <v>46.165</v>
      </c>
      <c r="K3742" s="649">
        <v>-0.998</v>
      </c>
      <c r="L3742" s="649">
        <v>-1.0</v>
      </c>
      <c r="M3742" s="649">
        <v>-1.0</v>
      </c>
      <c r="N3742" s="649">
        <v>-1.0</v>
      </c>
      <c r="O3742" s="649">
        <v>1.0</v>
      </c>
      <c r="P3742" s="649">
        <v>-1.0</v>
      </c>
      <c r="Q3742" s="649">
        <v>-1.0</v>
      </c>
      <c r="R3742" s="649">
        <v>1.0</v>
      </c>
      <c r="S3742" s="649">
        <v>-1.0</v>
      </c>
      <c r="T3742" s="649">
        <v>46.696</v>
      </c>
      <c r="U3742" s="649">
        <v>46.768</v>
      </c>
      <c r="V3742" s="649">
        <v>46.335</v>
      </c>
    </row>
    <row r="3743">
      <c r="A3743" s="649">
        <v>6835.0</v>
      </c>
      <c r="B3743" s="649">
        <v>0.0</v>
      </c>
      <c r="C3743" s="649">
        <v>6.37</v>
      </c>
      <c r="D3743" s="649">
        <v>4.042</v>
      </c>
      <c r="E3743" s="649">
        <v>24.86</v>
      </c>
      <c r="F3743" s="649">
        <v>21.19</v>
      </c>
      <c r="G3743" s="649">
        <v>1.819</v>
      </c>
      <c r="H3743" s="649">
        <v>1.01</v>
      </c>
      <c r="I3743" s="649">
        <v>19.024</v>
      </c>
      <c r="J3743" s="649">
        <v>31.368</v>
      </c>
      <c r="K3743" s="649">
        <v>-0.998</v>
      </c>
      <c r="L3743" s="649">
        <v>-1.0</v>
      </c>
      <c r="M3743" s="649">
        <v>-1.0</v>
      </c>
      <c r="N3743" s="649">
        <v>-1.0</v>
      </c>
      <c r="O3743" s="649">
        <v>1.0</v>
      </c>
      <c r="P3743" s="649">
        <v>-1.0</v>
      </c>
      <c r="Q3743" s="649">
        <v>-1.0</v>
      </c>
      <c r="R3743" s="649">
        <v>1.0</v>
      </c>
      <c r="S3743" s="649">
        <v>-1.0</v>
      </c>
      <c r="T3743" s="649">
        <v>31.75</v>
      </c>
      <c r="U3743" s="649">
        <v>31.803</v>
      </c>
      <c r="V3743" s="649">
        <v>31.545</v>
      </c>
    </row>
    <row r="3744">
      <c r="A3744" s="649">
        <v>6836.0</v>
      </c>
      <c r="B3744" s="649">
        <v>0.0</v>
      </c>
      <c r="C3744" s="649">
        <v>6.37</v>
      </c>
      <c r="D3744" s="649">
        <v>4.042</v>
      </c>
      <c r="E3744" s="649">
        <v>24.86</v>
      </c>
      <c r="F3744" s="649">
        <v>21.19</v>
      </c>
      <c r="G3744" s="649">
        <v>2.026</v>
      </c>
      <c r="H3744" s="649">
        <v>1.01</v>
      </c>
      <c r="I3744" s="649">
        <v>20.276</v>
      </c>
      <c r="J3744" s="649">
        <v>40.719</v>
      </c>
      <c r="K3744" s="649">
        <v>-0.998</v>
      </c>
      <c r="L3744" s="649">
        <v>-1.0</v>
      </c>
      <c r="M3744" s="649">
        <v>-1.0</v>
      </c>
      <c r="N3744" s="649">
        <v>-1.0</v>
      </c>
      <c r="O3744" s="649">
        <v>1.0</v>
      </c>
      <c r="P3744" s="649">
        <v>-1.0</v>
      </c>
      <c r="Q3744" s="649">
        <v>-1.0</v>
      </c>
      <c r="R3744" s="649">
        <v>1.0</v>
      </c>
      <c r="S3744" s="649">
        <v>-1.0</v>
      </c>
      <c r="T3744" s="649">
        <v>41.174</v>
      </c>
      <c r="U3744" s="649">
        <v>41.24</v>
      </c>
      <c r="V3744" s="649">
        <v>40.738</v>
      </c>
    </row>
    <row r="3745">
      <c r="A3745" s="649">
        <v>6838.0</v>
      </c>
      <c r="B3745" s="649">
        <v>0.0</v>
      </c>
      <c r="C3745" s="649">
        <v>6.37</v>
      </c>
      <c r="D3745" s="649">
        <v>4.042</v>
      </c>
      <c r="E3745" s="649">
        <v>24.86</v>
      </c>
      <c r="F3745" s="649">
        <v>21.19</v>
      </c>
      <c r="G3745" s="649">
        <v>2.312</v>
      </c>
      <c r="H3745" s="649">
        <v>1.01</v>
      </c>
      <c r="I3745" s="649">
        <v>19.502</v>
      </c>
      <c r="J3745" s="649">
        <v>39.669</v>
      </c>
      <c r="K3745" s="649">
        <v>-0.998</v>
      </c>
      <c r="L3745" s="649">
        <v>-1.0</v>
      </c>
      <c r="M3745" s="649">
        <v>-1.0</v>
      </c>
      <c r="N3745" s="649">
        <v>-1.0</v>
      </c>
      <c r="O3745" s="649">
        <v>1.0</v>
      </c>
      <c r="P3745" s="649">
        <v>-1.0</v>
      </c>
      <c r="Q3745" s="649">
        <v>-1.0</v>
      </c>
      <c r="R3745" s="649">
        <v>1.0</v>
      </c>
      <c r="S3745" s="649">
        <v>-1.0</v>
      </c>
      <c r="T3745" s="649">
        <v>40.17</v>
      </c>
      <c r="U3745" s="649">
        <v>40.229</v>
      </c>
      <c r="V3745" s="649">
        <v>39.949</v>
      </c>
    </row>
    <row r="3746">
      <c r="A3746" s="649">
        <v>6839.0</v>
      </c>
      <c r="B3746" s="649">
        <v>0.0</v>
      </c>
      <c r="C3746" s="649">
        <v>6.37</v>
      </c>
      <c r="D3746" s="649">
        <v>4.042</v>
      </c>
      <c r="E3746" s="649">
        <v>24.86</v>
      </c>
      <c r="F3746" s="649">
        <v>21.19</v>
      </c>
      <c r="G3746" s="649">
        <v>1.831</v>
      </c>
      <c r="H3746" s="649">
        <v>1.01</v>
      </c>
      <c r="I3746" s="649">
        <v>19.91</v>
      </c>
      <c r="J3746" s="649">
        <v>34.574</v>
      </c>
      <c r="K3746" s="649">
        <v>-0.998</v>
      </c>
      <c r="L3746" s="649">
        <v>-1.0</v>
      </c>
      <c r="M3746" s="649">
        <v>-1.0</v>
      </c>
      <c r="N3746" s="649">
        <v>-1.0</v>
      </c>
      <c r="O3746" s="649">
        <v>1.0</v>
      </c>
      <c r="P3746" s="649">
        <v>-1.0</v>
      </c>
      <c r="Q3746" s="649">
        <v>-1.0</v>
      </c>
      <c r="R3746" s="649">
        <v>1.0</v>
      </c>
      <c r="S3746" s="649">
        <v>-1.0</v>
      </c>
      <c r="T3746" s="649">
        <v>34.972</v>
      </c>
      <c r="U3746" s="649">
        <v>35.025</v>
      </c>
      <c r="V3746" s="649">
        <v>34.671</v>
      </c>
    </row>
    <row r="3747">
      <c r="A3747" s="649">
        <v>6840.0</v>
      </c>
      <c r="B3747" s="649">
        <v>0.0</v>
      </c>
      <c r="C3747" s="649">
        <v>6.37</v>
      </c>
      <c r="D3747" s="649">
        <v>4.042</v>
      </c>
      <c r="E3747" s="649">
        <v>24.86</v>
      </c>
      <c r="F3747" s="649">
        <v>21.19</v>
      </c>
      <c r="G3747" s="649">
        <v>1.825</v>
      </c>
      <c r="H3747" s="649">
        <v>1.01</v>
      </c>
      <c r="I3747" s="649">
        <v>19.912</v>
      </c>
      <c r="J3747" s="649">
        <v>35.04</v>
      </c>
      <c r="K3747" s="649">
        <v>-0.998</v>
      </c>
      <c r="L3747" s="649">
        <v>-1.0</v>
      </c>
      <c r="M3747" s="649">
        <v>-1.0</v>
      </c>
      <c r="N3747" s="649">
        <v>-1.0</v>
      </c>
      <c r="O3747" s="649">
        <v>1.0</v>
      </c>
      <c r="P3747" s="649">
        <v>-1.0</v>
      </c>
      <c r="Q3747" s="649">
        <v>-1.0</v>
      </c>
      <c r="R3747" s="649">
        <v>1.0</v>
      </c>
      <c r="S3747" s="649">
        <v>-1.0</v>
      </c>
      <c r="T3747" s="649">
        <v>35.458</v>
      </c>
      <c r="U3747" s="649">
        <v>35.511</v>
      </c>
      <c r="V3747" s="649">
        <v>35.111</v>
      </c>
    </row>
    <row r="3748">
      <c r="A3748" s="649">
        <v>6841.0</v>
      </c>
      <c r="B3748" s="649">
        <v>0.0</v>
      </c>
      <c r="C3748" s="649">
        <v>6.37</v>
      </c>
      <c r="D3748" s="649">
        <v>2.638</v>
      </c>
      <c r="E3748" s="649">
        <v>37.72</v>
      </c>
      <c r="F3748" s="649">
        <v>20.53</v>
      </c>
      <c r="G3748" s="649">
        <v>3.887</v>
      </c>
      <c r="H3748" s="649">
        <v>1.01</v>
      </c>
      <c r="I3748" s="649">
        <v>19.347</v>
      </c>
      <c r="J3748" s="649">
        <v>68.614</v>
      </c>
      <c r="K3748" s="649">
        <v>-0.998</v>
      </c>
      <c r="L3748" s="649">
        <v>-1.0</v>
      </c>
      <c r="M3748" s="649">
        <v>-1.0</v>
      </c>
      <c r="N3748" s="649">
        <v>-1.0</v>
      </c>
      <c r="O3748" s="649">
        <v>1.0</v>
      </c>
      <c r="P3748" s="649">
        <v>-1.0</v>
      </c>
      <c r="Q3748" s="649">
        <v>-1.0</v>
      </c>
      <c r="R3748" s="649">
        <v>1.0</v>
      </c>
      <c r="S3748" s="649">
        <v>-1.0</v>
      </c>
      <c r="T3748" s="649">
        <v>69.52</v>
      </c>
      <c r="U3748" s="649">
        <v>69.625</v>
      </c>
      <c r="V3748" s="649">
        <v>68.969</v>
      </c>
    </row>
    <row r="3749">
      <c r="A3749" s="649">
        <v>6842.0</v>
      </c>
      <c r="B3749" s="649">
        <v>0.0</v>
      </c>
      <c r="C3749" s="649">
        <v>6.37</v>
      </c>
      <c r="D3749" s="649">
        <v>2.638</v>
      </c>
      <c r="E3749" s="649">
        <v>37.72</v>
      </c>
      <c r="F3749" s="649">
        <v>20.53</v>
      </c>
      <c r="G3749" s="649">
        <v>0.958</v>
      </c>
      <c r="H3749" s="649">
        <v>26.98</v>
      </c>
      <c r="I3749" s="649">
        <v>20.2</v>
      </c>
      <c r="J3749" s="649">
        <v>18.98</v>
      </c>
      <c r="K3749" s="649">
        <v>-0.998</v>
      </c>
      <c r="L3749" s="649">
        <v>-1.0</v>
      </c>
      <c r="M3749" s="649">
        <v>-1.0</v>
      </c>
      <c r="N3749" s="649">
        <v>-1.0</v>
      </c>
      <c r="O3749" s="649">
        <v>1.0</v>
      </c>
      <c r="P3749" s="649">
        <v>-1.0</v>
      </c>
      <c r="Q3749" s="649">
        <v>-1.0</v>
      </c>
      <c r="R3749" s="649">
        <v>1.0</v>
      </c>
      <c r="S3749" s="649">
        <v>-1.0</v>
      </c>
      <c r="T3749" s="649">
        <v>19.198</v>
      </c>
      <c r="U3749" s="649">
        <v>19.229</v>
      </c>
      <c r="V3749" s="649">
        <v>18.999</v>
      </c>
    </row>
    <row r="3750">
      <c r="A3750" s="649">
        <v>6843.0</v>
      </c>
      <c r="B3750" s="649">
        <v>0.0</v>
      </c>
      <c r="C3750" s="649">
        <v>6.37</v>
      </c>
      <c r="D3750" s="649">
        <v>2.638</v>
      </c>
      <c r="E3750" s="649">
        <v>37.72</v>
      </c>
      <c r="F3750" s="649">
        <v>20.53</v>
      </c>
      <c r="G3750" s="649">
        <v>1.812</v>
      </c>
      <c r="H3750" s="649">
        <v>2.01</v>
      </c>
      <c r="I3750" s="649">
        <v>20.25</v>
      </c>
      <c r="J3750" s="649">
        <v>35.997</v>
      </c>
      <c r="K3750" s="649">
        <v>-0.998</v>
      </c>
      <c r="L3750" s="649">
        <v>-1.0</v>
      </c>
      <c r="M3750" s="649">
        <v>-1.0</v>
      </c>
      <c r="N3750" s="649">
        <v>-1.0</v>
      </c>
      <c r="O3750" s="649">
        <v>1.0</v>
      </c>
      <c r="P3750" s="649">
        <v>-1.0</v>
      </c>
      <c r="Q3750" s="649">
        <v>-1.0</v>
      </c>
      <c r="R3750" s="649">
        <v>1.0</v>
      </c>
      <c r="S3750" s="649">
        <v>-1.0</v>
      </c>
      <c r="T3750" s="649">
        <v>36.433</v>
      </c>
      <c r="U3750" s="649">
        <v>36.487</v>
      </c>
      <c r="V3750" s="649">
        <v>36.033</v>
      </c>
    </row>
    <row r="3751">
      <c r="A3751" s="649">
        <v>6845.0</v>
      </c>
      <c r="B3751" s="649">
        <v>0.0</v>
      </c>
      <c r="C3751" s="649">
        <v>6.37</v>
      </c>
      <c r="D3751" s="649">
        <v>2.638</v>
      </c>
      <c r="E3751" s="649">
        <v>21.05</v>
      </c>
      <c r="F3751" s="649">
        <v>16.0</v>
      </c>
      <c r="G3751" s="649">
        <v>0.616</v>
      </c>
      <c r="H3751" s="649">
        <v>12.01</v>
      </c>
      <c r="I3751" s="649">
        <v>4.989</v>
      </c>
      <c r="J3751" s="649">
        <v>2.881</v>
      </c>
      <c r="K3751" s="649">
        <v>-0.998</v>
      </c>
      <c r="L3751" s="649">
        <v>-1.0</v>
      </c>
      <c r="M3751" s="649">
        <v>-1.0</v>
      </c>
      <c r="N3751" s="649">
        <v>-1.0</v>
      </c>
      <c r="O3751" s="649">
        <v>1.0</v>
      </c>
      <c r="P3751" s="649">
        <v>-1.0</v>
      </c>
      <c r="Q3751" s="649">
        <v>-1.0</v>
      </c>
      <c r="R3751" s="649">
        <v>1.0</v>
      </c>
      <c r="S3751" s="649">
        <v>-1.0</v>
      </c>
      <c r="T3751" s="649">
        <v>2.941</v>
      </c>
      <c r="U3751" s="649">
        <v>2.94</v>
      </c>
      <c r="V3751" s="649">
        <v>2.923</v>
      </c>
    </row>
    <row r="3752">
      <c r="A3752" s="649">
        <v>6846.0</v>
      </c>
      <c r="B3752" s="649">
        <v>0.0</v>
      </c>
      <c r="C3752" s="649">
        <v>6.37</v>
      </c>
      <c r="D3752" s="649">
        <v>2.638</v>
      </c>
      <c r="E3752" s="649">
        <v>21.05</v>
      </c>
      <c r="F3752" s="649">
        <v>16.0</v>
      </c>
      <c r="G3752" s="649">
        <v>0.583</v>
      </c>
      <c r="H3752" s="649">
        <v>12.01</v>
      </c>
      <c r="I3752" s="649">
        <v>20.529</v>
      </c>
      <c r="J3752" s="649">
        <v>11.973</v>
      </c>
      <c r="K3752" s="649">
        <v>-0.998</v>
      </c>
      <c r="L3752" s="649">
        <v>-1.0</v>
      </c>
      <c r="M3752" s="649">
        <v>-1.0</v>
      </c>
      <c r="N3752" s="649">
        <v>-1.0</v>
      </c>
      <c r="O3752" s="649">
        <v>1.0</v>
      </c>
      <c r="P3752" s="649">
        <v>-1.0</v>
      </c>
      <c r="Q3752" s="649">
        <v>-1.0</v>
      </c>
      <c r="R3752" s="649">
        <v>1.0</v>
      </c>
      <c r="S3752" s="649">
        <v>-1.0</v>
      </c>
      <c r="T3752" s="649">
        <v>12.112</v>
      </c>
      <c r="U3752" s="649">
        <v>12.129</v>
      </c>
      <c r="V3752" s="649">
        <v>11.973</v>
      </c>
    </row>
    <row r="3753">
      <c r="A3753" s="649">
        <v>6847.0</v>
      </c>
      <c r="B3753" s="649">
        <v>0.0</v>
      </c>
      <c r="C3753" s="649">
        <v>6.37</v>
      </c>
      <c r="D3753" s="649">
        <v>2.638</v>
      </c>
      <c r="E3753" s="649">
        <v>21.05</v>
      </c>
      <c r="F3753" s="649">
        <v>16.0</v>
      </c>
      <c r="G3753" s="649">
        <v>0.608</v>
      </c>
      <c r="H3753" s="649">
        <v>12.01</v>
      </c>
      <c r="I3753" s="649">
        <v>14.883</v>
      </c>
      <c r="J3753" s="649">
        <v>7.874</v>
      </c>
      <c r="K3753" s="649">
        <v>-0.998</v>
      </c>
      <c r="L3753" s="649">
        <v>-1.0</v>
      </c>
      <c r="M3753" s="649">
        <v>-1.0</v>
      </c>
      <c r="N3753" s="649">
        <v>-1.0</v>
      </c>
      <c r="O3753" s="649">
        <v>1.0</v>
      </c>
      <c r="P3753" s="649">
        <v>-1.0</v>
      </c>
      <c r="Q3753" s="649">
        <v>-1.0</v>
      </c>
      <c r="R3753" s="649">
        <v>1.0</v>
      </c>
      <c r="S3753" s="649">
        <v>-1.0</v>
      </c>
      <c r="T3753" s="649">
        <v>8.012</v>
      </c>
      <c r="U3753" s="649">
        <v>8.02</v>
      </c>
      <c r="V3753" s="649">
        <v>7.955</v>
      </c>
    </row>
    <row r="3754">
      <c r="A3754" s="649">
        <v>6848.0</v>
      </c>
      <c r="B3754" s="649">
        <v>0.0</v>
      </c>
      <c r="C3754" s="649">
        <v>6.37</v>
      </c>
      <c r="D3754" s="649">
        <v>2.638</v>
      </c>
      <c r="E3754" s="649">
        <v>21.05</v>
      </c>
      <c r="F3754" s="649">
        <v>16.0</v>
      </c>
      <c r="G3754" s="649">
        <v>0.621</v>
      </c>
      <c r="H3754" s="649">
        <v>12.01</v>
      </c>
      <c r="I3754" s="649">
        <v>10.502</v>
      </c>
      <c r="J3754" s="649">
        <v>5.02</v>
      </c>
      <c r="K3754" s="649">
        <v>-0.998</v>
      </c>
      <c r="L3754" s="649">
        <v>-1.0</v>
      </c>
      <c r="M3754" s="649">
        <v>-1.0</v>
      </c>
      <c r="N3754" s="649">
        <v>-1.0</v>
      </c>
      <c r="O3754" s="649">
        <v>1.0</v>
      </c>
      <c r="P3754" s="649">
        <v>-1.0</v>
      </c>
      <c r="Q3754" s="649">
        <v>-1.0</v>
      </c>
      <c r="R3754" s="649">
        <v>1.0</v>
      </c>
      <c r="S3754" s="649">
        <v>-1.0</v>
      </c>
      <c r="T3754" s="649">
        <v>5.124</v>
      </c>
      <c r="U3754" s="649">
        <v>5.126</v>
      </c>
      <c r="V3754" s="649">
        <v>5.166</v>
      </c>
    </row>
    <row r="3755">
      <c r="A3755" s="649">
        <v>6849.0</v>
      </c>
      <c r="B3755" s="649">
        <v>0.0</v>
      </c>
      <c r="C3755" s="649">
        <v>6.37</v>
      </c>
      <c r="D3755" s="649">
        <v>2.638</v>
      </c>
      <c r="E3755" s="649">
        <v>21.05</v>
      </c>
      <c r="F3755" s="649">
        <v>16.0</v>
      </c>
      <c r="G3755" s="649">
        <v>0.865</v>
      </c>
      <c r="H3755" s="649">
        <v>12.01</v>
      </c>
      <c r="I3755" s="649">
        <v>2.925</v>
      </c>
      <c r="J3755" s="649">
        <v>1.683</v>
      </c>
      <c r="K3755" s="649">
        <v>-0.998</v>
      </c>
      <c r="L3755" s="649">
        <v>-1.0</v>
      </c>
      <c r="M3755" s="649">
        <v>-1.0</v>
      </c>
      <c r="N3755" s="649">
        <v>-1.0</v>
      </c>
      <c r="O3755" s="649">
        <v>1.0</v>
      </c>
      <c r="P3755" s="649">
        <v>-1.0</v>
      </c>
      <c r="Q3755" s="649">
        <v>-1.0</v>
      </c>
      <c r="R3755" s="649">
        <v>1.0</v>
      </c>
      <c r="S3755" s="649">
        <v>-1.0</v>
      </c>
      <c r="T3755" s="649">
        <v>1.772</v>
      </c>
      <c r="U3755" s="649">
        <v>1.768</v>
      </c>
      <c r="V3755" s="649">
        <v>1.98</v>
      </c>
    </row>
    <row r="3756">
      <c r="A3756" s="649">
        <v>6850.0</v>
      </c>
      <c r="B3756" s="649">
        <v>0.0</v>
      </c>
      <c r="C3756" s="649">
        <v>6.37</v>
      </c>
      <c r="D3756" s="649">
        <v>2.638</v>
      </c>
      <c r="E3756" s="649">
        <v>25.94</v>
      </c>
      <c r="F3756" s="649">
        <v>16.0</v>
      </c>
      <c r="G3756" s="649">
        <v>0.608</v>
      </c>
      <c r="H3756" s="649">
        <v>1.01</v>
      </c>
      <c r="I3756" s="649">
        <v>5.388</v>
      </c>
      <c r="J3756" s="649">
        <v>3.278</v>
      </c>
      <c r="K3756" s="649">
        <v>-0.998</v>
      </c>
      <c r="L3756" s="649">
        <v>-1.0</v>
      </c>
      <c r="M3756" s="649">
        <v>-1.0</v>
      </c>
      <c r="N3756" s="649">
        <v>-1.0</v>
      </c>
      <c r="O3756" s="649">
        <v>1.0</v>
      </c>
      <c r="P3756" s="649">
        <v>-1.0</v>
      </c>
      <c r="Q3756" s="649">
        <v>-1.0</v>
      </c>
      <c r="R3756" s="649">
        <v>1.0</v>
      </c>
      <c r="S3756" s="649">
        <v>-1.0</v>
      </c>
      <c r="T3756" s="649">
        <v>3.339</v>
      </c>
      <c r="U3756" s="649">
        <v>3.337</v>
      </c>
      <c r="V3756" s="649">
        <v>3.278</v>
      </c>
    </row>
    <row r="3757">
      <c r="A3757" s="649">
        <v>6851.0</v>
      </c>
      <c r="B3757" s="649">
        <v>0.0</v>
      </c>
      <c r="C3757" s="649">
        <v>6.37</v>
      </c>
      <c r="D3757" s="649">
        <v>2.638</v>
      </c>
      <c r="E3757" s="649">
        <v>25.94</v>
      </c>
      <c r="F3757" s="649">
        <v>16.0</v>
      </c>
      <c r="G3757" s="649">
        <v>0.67</v>
      </c>
      <c r="H3757" s="649">
        <v>1.01</v>
      </c>
      <c r="I3757" s="649">
        <v>18.908</v>
      </c>
      <c r="J3757" s="649">
        <v>11.864</v>
      </c>
      <c r="K3757" s="649">
        <v>-0.998</v>
      </c>
      <c r="L3757" s="649">
        <v>-1.0</v>
      </c>
      <c r="M3757" s="649">
        <v>-1.0</v>
      </c>
      <c r="N3757" s="649">
        <v>-1.0</v>
      </c>
      <c r="O3757" s="649">
        <v>1.0</v>
      </c>
      <c r="P3757" s="649">
        <v>-1.0</v>
      </c>
      <c r="Q3757" s="649">
        <v>-1.0</v>
      </c>
      <c r="R3757" s="649">
        <v>1.0</v>
      </c>
      <c r="S3757" s="649">
        <v>-1.0</v>
      </c>
      <c r="T3757" s="649">
        <v>12.018</v>
      </c>
      <c r="U3757" s="649">
        <v>12.034</v>
      </c>
      <c r="V3757" s="649">
        <v>11.909</v>
      </c>
    </row>
    <row r="3758">
      <c r="A3758" s="649">
        <v>6852.0</v>
      </c>
      <c r="B3758" s="649">
        <v>0.0</v>
      </c>
      <c r="C3758" s="649">
        <v>6.37</v>
      </c>
      <c r="D3758" s="649">
        <v>2.638</v>
      </c>
      <c r="E3758" s="649">
        <v>25.94</v>
      </c>
      <c r="F3758" s="649">
        <v>16.0</v>
      </c>
      <c r="G3758" s="649">
        <v>0.61</v>
      </c>
      <c r="H3758" s="649">
        <v>1.01</v>
      </c>
      <c r="I3758" s="649">
        <v>15.115</v>
      </c>
      <c r="J3758" s="649">
        <v>9.223</v>
      </c>
      <c r="K3758" s="649">
        <v>-0.998</v>
      </c>
      <c r="L3758" s="649">
        <v>-1.0</v>
      </c>
      <c r="M3758" s="649">
        <v>-1.0</v>
      </c>
      <c r="N3758" s="649">
        <v>-1.0</v>
      </c>
      <c r="O3758" s="649">
        <v>1.0</v>
      </c>
      <c r="P3758" s="649">
        <v>-1.0</v>
      </c>
      <c r="Q3758" s="649">
        <v>-1.0</v>
      </c>
      <c r="R3758" s="649">
        <v>1.0</v>
      </c>
      <c r="S3758" s="649">
        <v>-1.0</v>
      </c>
      <c r="T3758" s="649">
        <v>9.345</v>
      </c>
      <c r="U3758" s="649">
        <v>9.355</v>
      </c>
      <c r="V3758" s="649">
        <v>9.223</v>
      </c>
    </row>
    <row r="3759">
      <c r="A3759" s="649">
        <v>6853.0</v>
      </c>
      <c r="B3759" s="649">
        <v>0.0</v>
      </c>
      <c r="C3759" s="649">
        <v>6.37</v>
      </c>
      <c r="D3759" s="649">
        <v>2.638</v>
      </c>
      <c r="E3759" s="649">
        <v>25.94</v>
      </c>
      <c r="F3759" s="649">
        <v>16.0</v>
      </c>
      <c r="G3759" s="649">
        <v>0.62</v>
      </c>
      <c r="H3759" s="649">
        <v>1.01</v>
      </c>
      <c r="I3759" s="649">
        <v>10.401</v>
      </c>
      <c r="J3759" s="649">
        <v>6.446</v>
      </c>
      <c r="K3759" s="649">
        <v>-0.998</v>
      </c>
      <c r="L3759" s="649">
        <v>-1.0</v>
      </c>
      <c r="M3759" s="649">
        <v>-1.0</v>
      </c>
      <c r="N3759" s="649">
        <v>-1.0</v>
      </c>
      <c r="O3759" s="649">
        <v>1.0</v>
      </c>
      <c r="P3759" s="649">
        <v>-1.0</v>
      </c>
      <c r="Q3759" s="649">
        <v>-1.0</v>
      </c>
      <c r="R3759" s="649">
        <v>1.0</v>
      </c>
      <c r="S3759" s="649">
        <v>-1.0</v>
      </c>
      <c r="T3759" s="649">
        <v>6.546</v>
      </c>
      <c r="U3759" s="649">
        <v>6.55</v>
      </c>
      <c r="V3759" s="649">
        <v>6.446</v>
      </c>
    </row>
    <row r="3760">
      <c r="A3760" s="649">
        <v>6854.0</v>
      </c>
      <c r="B3760" s="649">
        <v>0.0</v>
      </c>
      <c r="C3760" s="649">
        <v>6.37</v>
      </c>
      <c r="D3760" s="649">
        <v>2.638</v>
      </c>
      <c r="E3760" s="649">
        <v>25.94</v>
      </c>
      <c r="F3760" s="649">
        <v>16.0</v>
      </c>
      <c r="G3760" s="649">
        <v>0.61</v>
      </c>
      <c r="H3760" s="649">
        <v>1.01</v>
      </c>
      <c r="I3760" s="649">
        <v>3.565</v>
      </c>
      <c r="J3760" s="649">
        <v>2.174</v>
      </c>
      <c r="K3760" s="649">
        <v>-0.998</v>
      </c>
      <c r="L3760" s="649">
        <v>-1.0</v>
      </c>
      <c r="M3760" s="649">
        <v>-1.0</v>
      </c>
      <c r="N3760" s="649">
        <v>-1.0</v>
      </c>
      <c r="O3760" s="649">
        <v>1.0</v>
      </c>
      <c r="P3760" s="649">
        <v>-1.0</v>
      </c>
      <c r="Q3760" s="649">
        <v>-1.0</v>
      </c>
      <c r="R3760" s="649">
        <v>1.0</v>
      </c>
      <c r="S3760" s="649">
        <v>-1.0</v>
      </c>
      <c r="T3760" s="649">
        <v>2.198</v>
      </c>
      <c r="U3760" s="649">
        <v>2.196</v>
      </c>
      <c r="V3760" s="649">
        <v>2.174</v>
      </c>
    </row>
    <row r="3761">
      <c r="A3761" s="649">
        <v>6855.0</v>
      </c>
      <c r="B3761" s="649">
        <v>0.0</v>
      </c>
      <c r="C3761" s="649">
        <v>6.37</v>
      </c>
      <c r="D3761" s="649">
        <v>2.638</v>
      </c>
      <c r="E3761" s="649">
        <v>25.94</v>
      </c>
      <c r="F3761" s="649">
        <v>16.0</v>
      </c>
      <c r="G3761" s="649">
        <v>1.864</v>
      </c>
      <c r="H3761" s="649">
        <v>26.98</v>
      </c>
      <c r="I3761" s="649">
        <v>10.024</v>
      </c>
      <c r="J3761" s="649">
        <v>17.958</v>
      </c>
      <c r="K3761" s="649">
        <v>-0.998</v>
      </c>
      <c r="L3761" s="649">
        <v>-1.0</v>
      </c>
      <c r="M3761" s="649">
        <v>-1.0</v>
      </c>
      <c r="N3761" s="649">
        <v>-1.0</v>
      </c>
      <c r="O3761" s="649">
        <v>1.0</v>
      </c>
      <c r="P3761" s="649">
        <v>-1.0</v>
      </c>
      <c r="Q3761" s="649">
        <v>-1.0</v>
      </c>
      <c r="R3761" s="649">
        <v>1.0</v>
      </c>
      <c r="S3761" s="649">
        <v>-1.0</v>
      </c>
      <c r="T3761" s="649">
        <v>18.243</v>
      </c>
      <c r="U3761" s="649">
        <v>18.25</v>
      </c>
      <c r="V3761" s="649">
        <v>18.035</v>
      </c>
    </row>
    <row r="3762">
      <c r="A3762" s="649">
        <v>6856.0</v>
      </c>
      <c r="B3762" s="649">
        <v>0.0</v>
      </c>
      <c r="C3762" s="649">
        <v>6.37</v>
      </c>
      <c r="D3762" s="649">
        <v>2.638</v>
      </c>
      <c r="E3762" s="649">
        <v>25.94</v>
      </c>
      <c r="F3762" s="649">
        <v>16.0</v>
      </c>
      <c r="G3762" s="649">
        <v>1.899</v>
      </c>
      <c r="H3762" s="649">
        <v>2.01</v>
      </c>
      <c r="I3762" s="649">
        <v>9.96</v>
      </c>
      <c r="J3762" s="649">
        <v>18.146</v>
      </c>
      <c r="K3762" s="649">
        <v>-0.998</v>
      </c>
      <c r="L3762" s="649">
        <v>-1.0</v>
      </c>
      <c r="M3762" s="649">
        <v>-1.0</v>
      </c>
      <c r="N3762" s="649">
        <v>-1.0</v>
      </c>
      <c r="O3762" s="649">
        <v>1.0</v>
      </c>
      <c r="P3762" s="649">
        <v>-1.0</v>
      </c>
      <c r="Q3762" s="649">
        <v>-1.0</v>
      </c>
      <c r="R3762" s="649">
        <v>1.0</v>
      </c>
      <c r="S3762" s="649">
        <v>-1.0</v>
      </c>
      <c r="T3762" s="649">
        <v>18.437</v>
      </c>
      <c r="U3762" s="649">
        <v>18.445</v>
      </c>
      <c r="V3762" s="649">
        <v>18.228</v>
      </c>
    </row>
    <row r="3763">
      <c r="A3763" s="649">
        <v>6857.0</v>
      </c>
      <c r="B3763" s="649">
        <v>0.0</v>
      </c>
      <c r="C3763" s="649">
        <v>6.37</v>
      </c>
      <c r="D3763" s="649">
        <v>2.638</v>
      </c>
      <c r="E3763" s="649">
        <v>25.94</v>
      </c>
      <c r="F3763" s="649">
        <v>16.0</v>
      </c>
      <c r="G3763" s="649">
        <v>1.865</v>
      </c>
      <c r="H3763" s="649">
        <v>2.01</v>
      </c>
      <c r="I3763" s="649">
        <v>9.937</v>
      </c>
      <c r="J3763" s="649">
        <v>18.118</v>
      </c>
      <c r="K3763" s="649">
        <v>-0.998</v>
      </c>
      <c r="L3763" s="649">
        <v>-1.0</v>
      </c>
      <c r="M3763" s="649">
        <v>-1.0</v>
      </c>
      <c r="N3763" s="649">
        <v>-1.0</v>
      </c>
      <c r="O3763" s="649">
        <v>1.0</v>
      </c>
      <c r="P3763" s="649">
        <v>-1.0</v>
      </c>
      <c r="Q3763" s="649">
        <v>-1.0</v>
      </c>
      <c r="R3763" s="649">
        <v>1.0</v>
      </c>
      <c r="S3763" s="649">
        <v>-1.0</v>
      </c>
      <c r="T3763" s="649">
        <v>18.402</v>
      </c>
      <c r="U3763" s="649">
        <v>18.411</v>
      </c>
      <c r="V3763" s="649">
        <v>18.164</v>
      </c>
    </row>
    <row r="3764">
      <c r="A3764" s="649">
        <v>6858.0</v>
      </c>
      <c r="B3764" s="649">
        <v>0.0</v>
      </c>
      <c r="C3764" s="649">
        <v>6.37</v>
      </c>
      <c r="D3764" s="649">
        <v>2.638</v>
      </c>
      <c r="E3764" s="649">
        <v>25.94</v>
      </c>
      <c r="F3764" s="649">
        <v>16.0</v>
      </c>
      <c r="G3764" s="649">
        <v>2.044</v>
      </c>
      <c r="H3764" s="649">
        <v>2.01</v>
      </c>
      <c r="I3764" s="649">
        <v>9.721</v>
      </c>
      <c r="J3764" s="649">
        <v>17.868</v>
      </c>
      <c r="K3764" s="649">
        <v>-0.998</v>
      </c>
      <c r="L3764" s="649">
        <v>-1.0</v>
      </c>
      <c r="M3764" s="649">
        <v>-1.0</v>
      </c>
      <c r="N3764" s="649">
        <v>-1.0</v>
      </c>
      <c r="O3764" s="649">
        <v>1.0</v>
      </c>
      <c r="P3764" s="649">
        <v>-1.0</v>
      </c>
      <c r="Q3764" s="649">
        <v>-1.0</v>
      </c>
      <c r="R3764" s="649">
        <v>1.0</v>
      </c>
      <c r="S3764" s="649">
        <v>-1.0</v>
      </c>
      <c r="T3764" s="649">
        <v>18.189</v>
      </c>
      <c r="U3764" s="649">
        <v>18.195</v>
      </c>
      <c r="V3764" s="649">
        <v>18.085</v>
      </c>
    </row>
    <row r="3765">
      <c r="A3765" s="649">
        <v>6859.0</v>
      </c>
      <c r="B3765" s="649">
        <v>0.0</v>
      </c>
      <c r="C3765" s="649">
        <v>6.37</v>
      </c>
      <c r="D3765" s="649">
        <v>2.638</v>
      </c>
      <c r="E3765" s="649">
        <v>25.94</v>
      </c>
      <c r="F3765" s="649">
        <v>16.0</v>
      </c>
      <c r="G3765" s="649">
        <v>1.978</v>
      </c>
      <c r="H3765" s="649">
        <v>1.01</v>
      </c>
      <c r="I3765" s="649">
        <v>19.289</v>
      </c>
      <c r="J3765" s="649">
        <v>34.018</v>
      </c>
      <c r="K3765" s="649">
        <v>-0.998</v>
      </c>
      <c r="L3765" s="649">
        <v>-1.0</v>
      </c>
      <c r="M3765" s="649">
        <v>-1.0</v>
      </c>
      <c r="N3765" s="649">
        <v>-1.0</v>
      </c>
      <c r="O3765" s="649">
        <v>1.0</v>
      </c>
      <c r="P3765" s="649">
        <v>-1.0</v>
      </c>
      <c r="Q3765" s="649">
        <v>-1.0</v>
      </c>
      <c r="R3765" s="649">
        <v>1.0</v>
      </c>
      <c r="S3765" s="649">
        <v>-1.0</v>
      </c>
      <c r="T3765" s="649">
        <v>34.507</v>
      </c>
      <c r="U3765" s="649">
        <v>34.555</v>
      </c>
      <c r="V3765" s="649">
        <v>34.244</v>
      </c>
    </row>
    <row r="3766">
      <c r="A3766" s="649">
        <v>6860.0</v>
      </c>
      <c r="B3766" s="649">
        <v>0.0</v>
      </c>
      <c r="C3766" s="649">
        <v>6.371</v>
      </c>
      <c r="D3766" s="649">
        <v>2.638</v>
      </c>
      <c r="E3766" s="649">
        <v>25.94</v>
      </c>
      <c r="F3766" s="649">
        <v>16.0</v>
      </c>
      <c r="G3766" s="649">
        <v>1.915</v>
      </c>
      <c r="H3766" s="649">
        <v>1.01</v>
      </c>
      <c r="I3766" s="649">
        <v>19.141</v>
      </c>
      <c r="J3766" s="649">
        <v>34.45</v>
      </c>
      <c r="K3766" s="649">
        <v>-0.998</v>
      </c>
      <c r="L3766" s="649">
        <v>-1.0</v>
      </c>
      <c r="M3766" s="649">
        <v>-1.0</v>
      </c>
      <c r="N3766" s="649">
        <v>-1.0</v>
      </c>
      <c r="O3766" s="649">
        <v>1.0</v>
      </c>
      <c r="P3766" s="649">
        <v>-1.0</v>
      </c>
      <c r="Q3766" s="649">
        <v>-1.0</v>
      </c>
      <c r="R3766" s="649">
        <v>1.0</v>
      </c>
      <c r="S3766" s="649">
        <v>-1.0</v>
      </c>
      <c r="T3766" s="649">
        <v>34.915</v>
      </c>
      <c r="U3766" s="649">
        <v>34.966</v>
      </c>
      <c r="V3766" s="649">
        <v>34.572</v>
      </c>
    </row>
    <row r="3767">
      <c r="A3767" s="649">
        <v>6861.0</v>
      </c>
      <c r="B3767" s="649">
        <v>0.0</v>
      </c>
      <c r="C3767" s="649">
        <v>6.37</v>
      </c>
      <c r="D3767" s="649">
        <v>2.638</v>
      </c>
      <c r="E3767" s="649">
        <v>25.94</v>
      </c>
      <c r="F3767" s="649">
        <v>16.0</v>
      </c>
      <c r="G3767" s="649">
        <v>1.882</v>
      </c>
      <c r="H3767" s="649">
        <v>1.01</v>
      </c>
      <c r="I3767" s="649">
        <v>19.373</v>
      </c>
      <c r="J3767" s="649">
        <v>33.934</v>
      </c>
      <c r="K3767" s="649">
        <v>-0.998</v>
      </c>
      <c r="L3767" s="649">
        <v>-1.0</v>
      </c>
      <c r="M3767" s="649">
        <v>-1.0</v>
      </c>
      <c r="N3767" s="649">
        <v>-1.0</v>
      </c>
      <c r="O3767" s="649">
        <v>1.0</v>
      </c>
      <c r="P3767" s="649">
        <v>-1.0</v>
      </c>
      <c r="Q3767" s="649">
        <v>-1.0</v>
      </c>
      <c r="R3767" s="649">
        <v>1.0</v>
      </c>
      <c r="S3767" s="649">
        <v>-1.0</v>
      </c>
      <c r="T3767" s="649">
        <v>34.41</v>
      </c>
      <c r="U3767" s="649">
        <v>34.457</v>
      </c>
      <c r="V3767" s="649">
        <v>34.073</v>
      </c>
    </row>
    <row r="3768">
      <c r="A3768" s="649">
        <v>6862.0</v>
      </c>
      <c r="B3768" s="649">
        <v>0.0</v>
      </c>
      <c r="C3768" s="649">
        <v>6.37</v>
      </c>
      <c r="D3768" s="649">
        <v>2.638</v>
      </c>
      <c r="E3768" s="649">
        <v>25.94</v>
      </c>
      <c r="F3768" s="649">
        <v>16.0</v>
      </c>
      <c r="G3768" s="649">
        <v>1.933</v>
      </c>
      <c r="H3768" s="649">
        <v>26.98</v>
      </c>
      <c r="I3768" s="649">
        <v>9.775</v>
      </c>
      <c r="J3768" s="649">
        <v>17.21</v>
      </c>
      <c r="K3768" s="649">
        <v>-0.998</v>
      </c>
      <c r="L3768" s="649">
        <v>-1.0</v>
      </c>
      <c r="M3768" s="649">
        <v>-1.0</v>
      </c>
      <c r="N3768" s="649">
        <v>-1.0</v>
      </c>
      <c r="O3768" s="649">
        <v>1.0</v>
      </c>
      <c r="P3768" s="649">
        <v>-1.0</v>
      </c>
      <c r="Q3768" s="649">
        <v>-1.0</v>
      </c>
      <c r="R3768" s="649">
        <v>1.0</v>
      </c>
      <c r="S3768" s="649">
        <v>-1.0</v>
      </c>
      <c r="T3768" s="649">
        <v>17.52</v>
      </c>
      <c r="U3768" s="649">
        <v>17.528</v>
      </c>
      <c r="V3768" s="649">
        <v>17.392</v>
      </c>
    </row>
    <row r="3769">
      <c r="A3769" s="649">
        <v>6863.0</v>
      </c>
      <c r="B3769" s="649">
        <v>0.0</v>
      </c>
      <c r="C3769" s="649">
        <v>6.37</v>
      </c>
      <c r="D3769" s="649">
        <v>2.638</v>
      </c>
      <c r="E3769" s="649">
        <v>25.94</v>
      </c>
      <c r="F3769" s="649">
        <v>16.0</v>
      </c>
      <c r="G3769" s="649">
        <v>1.577</v>
      </c>
      <c r="H3769" s="649">
        <v>2.01</v>
      </c>
      <c r="I3769" s="649">
        <v>9.692</v>
      </c>
      <c r="J3769" s="649">
        <v>13.615</v>
      </c>
      <c r="K3769" s="649">
        <v>-0.998</v>
      </c>
      <c r="L3769" s="649">
        <v>-1.0</v>
      </c>
      <c r="M3769" s="649">
        <v>-1.0</v>
      </c>
      <c r="N3769" s="649">
        <v>-1.0</v>
      </c>
      <c r="O3769" s="649">
        <v>1.0</v>
      </c>
      <c r="P3769" s="649">
        <v>-1.0</v>
      </c>
      <c r="Q3769" s="649">
        <v>-1.0</v>
      </c>
      <c r="R3769" s="649">
        <v>1.0</v>
      </c>
      <c r="S3769" s="649">
        <v>-1.0</v>
      </c>
      <c r="T3769" s="649">
        <v>13.877</v>
      </c>
      <c r="U3769" s="649">
        <v>13.882</v>
      </c>
      <c r="V3769" s="649">
        <v>13.796</v>
      </c>
    </row>
    <row r="3770">
      <c r="A3770" s="649">
        <v>6864.0</v>
      </c>
      <c r="B3770" s="649">
        <v>0.0</v>
      </c>
      <c r="C3770" s="649">
        <v>8.456</v>
      </c>
      <c r="D3770" s="649">
        <v>4.726</v>
      </c>
      <c r="E3770" s="649">
        <v>16.74</v>
      </c>
      <c r="F3770" s="649">
        <v>18.99</v>
      </c>
      <c r="G3770" s="649">
        <v>1.466</v>
      </c>
      <c r="H3770" s="649">
        <v>12.01</v>
      </c>
      <c r="I3770" s="649">
        <v>4.987</v>
      </c>
      <c r="J3770" s="649">
        <v>5.87</v>
      </c>
      <c r="K3770" s="649">
        <v>-0.998</v>
      </c>
      <c r="L3770" s="649">
        <v>-1.0</v>
      </c>
      <c r="M3770" s="649">
        <v>-1.0</v>
      </c>
      <c r="N3770" s="649">
        <v>-1.0</v>
      </c>
      <c r="O3770" s="649">
        <v>2.0</v>
      </c>
      <c r="P3770" s="649">
        <v>-1.0</v>
      </c>
      <c r="Q3770" s="649">
        <v>-1.0</v>
      </c>
      <c r="R3770" s="649">
        <v>1.0</v>
      </c>
      <c r="S3770" s="649">
        <v>-1.0</v>
      </c>
      <c r="T3770" s="649">
        <v>6.075</v>
      </c>
      <c r="U3770" s="649">
        <v>6.038</v>
      </c>
      <c r="V3770" s="649">
        <v>6.164</v>
      </c>
    </row>
    <row r="3771">
      <c r="A3771" s="649">
        <v>6866.0</v>
      </c>
      <c r="B3771" s="649">
        <v>0.0</v>
      </c>
      <c r="C3771" s="649">
        <v>8.456</v>
      </c>
      <c r="D3771" s="649">
        <v>4.726</v>
      </c>
      <c r="E3771" s="649">
        <v>16.74</v>
      </c>
      <c r="F3771" s="649">
        <v>18.99</v>
      </c>
      <c r="G3771" s="649">
        <v>0.418</v>
      </c>
      <c r="H3771" s="649">
        <v>26.98</v>
      </c>
      <c r="I3771" s="649">
        <v>9.903</v>
      </c>
      <c r="J3771" s="649">
        <v>3.489</v>
      </c>
      <c r="K3771" s="649">
        <v>-0.998</v>
      </c>
      <c r="L3771" s="649">
        <v>-1.0</v>
      </c>
      <c r="M3771" s="649">
        <v>-1.0</v>
      </c>
      <c r="N3771" s="649">
        <v>-1.0</v>
      </c>
      <c r="O3771" s="649">
        <v>2.0</v>
      </c>
      <c r="P3771" s="649">
        <v>-1.0</v>
      </c>
      <c r="Q3771" s="649">
        <v>-1.0</v>
      </c>
      <c r="R3771" s="649">
        <v>1.0</v>
      </c>
      <c r="S3771" s="649">
        <v>-1.0</v>
      </c>
      <c r="T3771" s="649">
        <v>3.592</v>
      </c>
      <c r="U3771" s="649">
        <v>3.567</v>
      </c>
      <c r="V3771" s="649">
        <v>3.556</v>
      </c>
    </row>
    <row r="3772">
      <c r="A3772" s="649">
        <v>6867.0</v>
      </c>
      <c r="B3772" s="649">
        <v>0.0</v>
      </c>
      <c r="C3772" s="649">
        <v>8.456</v>
      </c>
      <c r="D3772" s="649">
        <v>4.726</v>
      </c>
      <c r="E3772" s="649">
        <v>16.74</v>
      </c>
      <c r="F3772" s="649">
        <v>18.99</v>
      </c>
      <c r="G3772" s="649">
        <v>1.79</v>
      </c>
      <c r="H3772" s="649">
        <v>26.98</v>
      </c>
      <c r="I3772" s="649">
        <v>9.937</v>
      </c>
      <c r="J3772" s="649">
        <v>16.656</v>
      </c>
      <c r="K3772" s="649">
        <v>-0.998</v>
      </c>
      <c r="L3772" s="649">
        <v>-1.0</v>
      </c>
      <c r="M3772" s="649">
        <v>-1.0</v>
      </c>
      <c r="N3772" s="649">
        <v>-1.0</v>
      </c>
      <c r="O3772" s="649">
        <v>2.0</v>
      </c>
      <c r="P3772" s="649">
        <v>-1.0</v>
      </c>
      <c r="Q3772" s="649">
        <v>-1.0</v>
      </c>
      <c r="R3772" s="649">
        <v>1.0</v>
      </c>
      <c r="S3772" s="649">
        <v>-1.0</v>
      </c>
      <c r="T3772" s="649">
        <v>17.056</v>
      </c>
      <c r="U3772" s="649">
        <v>16.94</v>
      </c>
      <c r="V3772" s="649">
        <v>16.776</v>
      </c>
    </row>
    <row r="3773">
      <c r="A3773" s="649">
        <v>6868.0</v>
      </c>
      <c r="B3773" s="649">
        <v>0.0</v>
      </c>
      <c r="C3773" s="649">
        <v>8.456</v>
      </c>
      <c r="D3773" s="649">
        <v>4.726</v>
      </c>
      <c r="E3773" s="649">
        <v>16.74</v>
      </c>
      <c r="F3773" s="649">
        <v>18.99</v>
      </c>
      <c r="G3773" s="649">
        <v>1.798</v>
      </c>
      <c r="H3773" s="649">
        <v>2.01</v>
      </c>
      <c r="I3773" s="649">
        <v>9.994</v>
      </c>
      <c r="J3773" s="649">
        <v>16.989</v>
      </c>
      <c r="K3773" s="649">
        <v>-0.998</v>
      </c>
      <c r="L3773" s="649">
        <v>-1.0</v>
      </c>
      <c r="M3773" s="649">
        <v>-1.0</v>
      </c>
      <c r="N3773" s="649">
        <v>-1.0</v>
      </c>
      <c r="O3773" s="649">
        <v>2.0</v>
      </c>
      <c r="P3773" s="649">
        <v>-1.0</v>
      </c>
      <c r="Q3773" s="649">
        <v>-1.0</v>
      </c>
      <c r="R3773" s="649">
        <v>1.0</v>
      </c>
      <c r="S3773" s="649">
        <v>-1.0</v>
      </c>
      <c r="T3773" s="649">
        <v>17.361</v>
      </c>
      <c r="U3773" s="649">
        <v>17.282</v>
      </c>
      <c r="V3773" s="649">
        <v>17.088</v>
      </c>
    </row>
    <row r="3774">
      <c r="A3774" s="649">
        <v>6869.0</v>
      </c>
      <c r="B3774" s="649">
        <v>0.0</v>
      </c>
      <c r="C3774" s="649">
        <v>8.456</v>
      </c>
      <c r="D3774" s="649">
        <v>4.726</v>
      </c>
      <c r="E3774" s="649">
        <v>16.74</v>
      </c>
      <c r="F3774" s="649">
        <v>18.99</v>
      </c>
      <c r="G3774" s="649">
        <v>1.807</v>
      </c>
      <c r="H3774" s="649">
        <v>2.01</v>
      </c>
      <c r="I3774" s="649">
        <v>10.218</v>
      </c>
      <c r="J3774" s="649">
        <v>18.033</v>
      </c>
      <c r="K3774" s="649">
        <v>-0.998</v>
      </c>
      <c r="L3774" s="649">
        <v>-1.0</v>
      </c>
      <c r="M3774" s="649">
        <v>-1.0</v>
      </c>
      <c r="N3774" s="649">
        <v>-1.0</v>
      </c>
      <c r="O3774" s="649">
        <v>2.0</v>
      </c>
      <c r="P3774" s="649">
        <v>-1.0</v>
      </c>
      <c r="Q3774" s="649">
        <v>-1.0</v>
      </c>
      <c r="R3774" s="649">
        <v>1.0</v>
      </c>
      <c r="S3774" s="649">
        <v>-1.0</v>
      </c>
      <c r="T3774" s="649">
        <v>18.413</v>
      </c>
      <c r="U3774" s="649">
        <v>18.33</v>
      </c>
      <c r="V3774" s="649">
        <v>18.077</v>
      </c>
    </row>
    <row r="3775">
      <c r="A3775" s="649">
        <v>6870.0</v>
      </c>
      <c r="B3775" s="649">
        <v>0.0</v>
      </c>
      <c r="C3775" s="649">
        <v>8.456</v>
      </c>
      <c r="D3775" s="649">
        <v>4.726</v>
      </c>
      <c r="E3775" s="649">
        <v>16.74</v>
      </c>
      <c r="F3775" s="649">
        <v>18.99</v>
      </c>
      <c r="G3775" s="649">
        <v>1.816</v>
      </c>
      <c r="H3775" s="649">
        <v>2.01</v>
      </c>
      <c r="I3775" s="649">
        <v>9.911</v>
      </c>
      <c r="J3775" s="649">
        <v>15.632</v>
      </c>
      <c r="K3775" s="649">
        <v>-0.998</v>
      </c>
      <c r="L3775" s="649">
        <v>-1.0</v>
      </c>
      <c r="M3775" s="649">
        <v>-1.0</v>
      </c>
      <c r="N3775" s="649">
        <v>-1.0</v>
      </c>
      <c r="O3775" s="649">
        <v>2.0</v>
      </c>
      <c r="P3775" s="649">
        <v>-1.0</v>
      </c>
      <c r="Q3775" s="649">
        <v>-1.0</v>
      </c>
      <c r="R3775" s="649">
        <v>1.0</v>
      </c>
      <c r="S3775" s="649">
        <v>-1.0</v>
      </c>
      <c r="T3775" s="649">
        <v>16.05</v>
      </c>
      <c r="U3775" s="649">
        <v>15.948</v>
      </c>
      <c r="V3775" s="649">
        <v>15.875</v>
      </c>
    </row>
    <row r="3776">
      <c r="A3776" s="649">
        <v>6871.0</v>
      </c>
      <c r="B3776" s="649">
        <v>0.0</v>
      </c>
      <c r="C3776" s="649">
        <v>8.456</v>
      </c>
      <c r="D3776" s="649">
        <v>4.726</v>
      </c>
      <c r="E3776" s="649">
        <v>16.74</v>
      </c>
      <c r="F3776" s="649">
        <v>18.99</v>
      </c>
      <c r="G3776" s="649">
        <v>1.793</v>
      </c>
      <c r="H3776" s="649">
        <v>1.01</v>
      </c>
      <c r="I3776" s="649">
        <v>18.182</v>
      </c>
      <c r="J3776" s="649">
        <v>29.641</v>
      </c>
      <c r="K3776" s="649">
        <v>-0.998</v>
      </c>
      <c r="L3776" s="649">
        <v>-1.0</v>
      </c>
      <c r="M3776" s="649">
        <v>-1.0</v>
      </c>
      <c r="N3776" s="649">
        <v>-1.0</v>
      </c>
      <c r="O3776" s="649">
        <v>2.0</v>
      </c>
      <c r="P3776" s="649">
        <v>-1.0</v>
      </c>
      <c r="Q3776" s="649">
        <v>-1.0</v>
      </c>
      <c r="R3776" s="649">
        <v>1.0</v>
      </c>
      <c r="S3776" s="649">
        <v>-1.0</v>
      </c>
      <c r="T3776" s="649">
        <v>30.309</v>
      </c>
      <c r="U3776" s="649">
        <v>30.123</v>
      </c>
      <c r="V3776" s="649">
        <v>29.806</v>
      </c>
    </row>
    <row r="3777">
      <c r="A3777" s="649">
        <v>6872.0</v>
      </c>
      <c r="B3777" s="649">
        <v>0.0</v>
      </c>
      <c r="C3777" s="649">
        <v>8.456</v>
      </c>
      <c r="D3777" s="649">
        <v>4.726</v>
      </c>
      <c r="E3777" s="649">
        <v>16.74</v>
      </c>
      <c r="F3777" s="649">
        <v>18.99</v>
      </c>
      <c r="G3777" s="649">
        <v>1.708</v>
      </c>
      <c r="H3777" s="649">
        <v>1.01</v>
      </c>
      <c r="I3777" s="649">
        <v>19.776</v>
      </c>
      <c r="J3777" s="649">
        <v>33.574</v>
      </c>
      <c r="K3777" s="649">
        <v>-0.998</v>
      </c>
      <c r="L3777" s="649">
        <v>-1.0</v>
      </c>
      <c r="M3777" s="649">
        <v>-1.0</v>
      </c>
      <c r="N3777" s="649">
        <v>-1.0</v>
      </c>
      <c r="O3777" s="649">
        <v>2.0</v>
      </c>
      <c r="P3777" s="649">
        <v>-1.0</v>
      </c>
      <c r="Q3777" s="649">
        <v>-1.0</v>
      </c>
      <c r="R3777" s="649">
        <v>1.0</v>
      </c>
      <c r="S3777" s="649">
        <v>-1.0</v>
      </c>
      <c r="T3777" s="649">
        <v>34.286</v>
      </c>
      <c r="U3777" s="649">
        <v>34.096</v>
      </c>
      <c r="V3777" s="649">
        <v>33.584</v>
      </c>
    </row>
    <row r="3778">
      <c r="A3778" s="649">
        <v>6873.0</v>
      </c>
      <c r="B3778" s="649">
        <v>0.0</v>
      </c>
      <c r="C3778" s="649">
        <v>8.456</v>
      </c>
      <c r="D3778" s="649">
        <v>4.726</v>
      </c>
      <c r="E3778" s="649">
        <v>16.74</v>
      </c>
      <c r="F3778" s="649">
        <v>18.99</v>
      </c>
      <c r="G3778" s="649">
        <v>1.826</v>
      </c>
      <c r="H3778" s="649">
        <v>1.01</v>
      </c>
      <c r="I3778" s="649">
        <v>19.871</v>
      </c>
      <c r="J3778" s="649">
        <v>36.276</v>
      </c>
      <c r="K3778" s="649">
        <v>-0.998</v>
      </c>
      <c r="L3778" s="649">
        <v>-1.0</v>
      </c>
      <c r="M3778" s="649">
        <v>-1.0</v>
      </c>
      <c r="N3778" s="649">
        <v>-1.0</v>
      </c>
      <c r="O3778" s="649">
        <v>2.0</v>
      </c>
      <c r="P3778" s="649">
        <v>-1.0</v>
      </c>
      <c r="Q3778" s="649">
        <v>-1.0</v>
      </c>
      <c r="R3778" s="649">
        <v>1.0</v>
      </c>
      <c r="S3778" s="649">
        <v>-1.0</v>
      </c>
      <c r="T3778" s="649">
        <v>36.988</v>
      </c>
      <c r="U3778" s="649">
        <v>36.821</v>
      </c>
      <c r="V3778" s="649">
        <v>36.276</v>
      </c>
    </row>
    <row r="3779">
      <c r="A3779" s="649">
        <v>6874.0</v>
      </c>
      <c r="B3779" s="649">
        <v>0.0</v>
      </c>
      <c r="C3779" s="649">
        <v>8.456</v>
      </c>
      <c r="D3779" s="649">
        <v>4.042</v>
      </c>
      <c r="E3779" s="649">
        <v>17.0</v>
      </c>
      <c r="F3779" s="649">
        <v>14.36</v>
      </c>
      <c r="G3779" s="649">
        <v>1.843</v>
      </c>
      <c r="H3779" s="649">
        <v>26.98</v>
      </c>
      <c r="I3779" s="649">
        <v>9.479</v>
      </c>
      <c r="J3779" s="649">
        <v>15.016</v>
      </c>
      <c r="K3779" s="649">
        <v>-0.998</v>
      </c>
      <c r="L3779" s="649">
        <v>-1.0</v>
      </c>
      <c r="M3779" s="649">
        <v>-1.0</v>
      </c>
      <c r="N3779" s="649">
        <v>-1.0</v>
      </c>
      <c r="O3779" s="649">
        <v>2.0</v>
      </c>
      <c r="P3779" s="649">
        <v>-1.0</v>
      </c>
      <c r="Q3779" s="649">
        <v>-1.0</v>
      </c>
      <c r="R3779" s="649">
        <v>1.0</v>
      </c>
      <c r="S3779" s="649">
        <v>-1.0</v>
      </c>
      <c r="T3779" s="649">
        <v>15.429</v>
      </c>
      <c r="U3779" s="649">
        <v>15.328</v>
      </c>
      <c r="V3779" s="649">
        <v>15.282</v>
      </c>
    </row>
    <row r="3780">
      <c r="A3780" s="649">
        <v>6875.0</v>
      </c>
      <c r="B3780" s="649">
        <v>0.0</v>
      </c>
      <c r="C3780" s="649">
        <v>8.456</v>
      </c>
      <c r="D3780" s="649">
        <v>4.042</v>
      </c>
      <c r="E3780" s="649">
        <v>17.0</v>
      </c>
      <c r="F3780" s="649">
        <v>14.36</v>
      </c>
      <c r="G3780" s="649">
        <v>1.839</v>
      </c>
      <c r="H3780" s="649">
        <v>2.01</v>
      </c>
      <c r="I3780" s="649">
        <v>10.065</v>
      </c>
      <c r="J3780" s="649">
        <v>17.637</v>
      </c>
      <c r="K3780" s="649">
        <v>-0.998</v>
      </c>
      <c r="L3780" s="649">
        <v>-1.0</v>
      </c>
      <c r="M3780" s="649">
        <v>-1.0</v>
      </c>
      <c r="N3780" s="649">
        <v>-1.0</v>
      </c>
      <c r="O3780" s="649">
        <v>2.0</v>
      </c>
      <c r="P3780" s="649">
        <v>-1.0</v>
      </c>
      <c r="Q3780" s="649">
        <v>-1.0</v>
      </c>
      <c r="R3780" s="649">
        <v>1.0</v>
      </c>
      <c r="S3780" s="649">
        <v>-1.0</v>
      </c>
      <c r="T3780" s="649">
        <v>18.066</v>
      </c>
      <c r="U3780" s="649">
        <v>17.946</v>
      </c>
      <c r="V3780" s="649">
        <v>17.724</v>
      </c>
    </row>
    <row r="3781">
      <c r="A3781" s="649">
        <v>6876.0</v>
      </c>
      <c r="B3781" s="649">
        <v>0.0</v>
      </c>
      <c r="C3781" s="649">
        <v>8.456</v>
      </c>
      <c r="D3781" s="649">
        <v>4.042</v>
      </c>
      <c r="E3781" s="649">
        <v>17.0</v>
      </c>
      <c r="F3781" s="649">
        <v>14.36</v>
      </c>
      <c r="G3781" s="649">
        <v>2.077</v>
      </c>
      <c r="H3781" s="649">
        <v>2.01</v>
      </c>
      <c r="I3781" s="649">
        <v>9.86</v>
      </c>
      <c r="J3781" s="649">
        <v>19.109</v>
      </c>
      <c r="K3781" s="649">
        <v>-0.998</v>
      </c>
      <c r="L3781" s="649">
        <v>-1.0</v>
      </c>
      <c r="M3781" s="649">
        <v>-1.0</v>
      </c>
      <c r="N3781" s="649">
        <v>-1.0</v>
      </c>
      <c r="O3781" s="649">
        <v>2.0</v>
      </c>
      <c r="P3781" s="649">
        <v>-1.0</v>
      </c>
      <c r="Q3781" s="649">
        <v>-1.0</v>
      </c>
      <c r="R3781" s="649">
        <v>1.0</v>
      </c>
      <c r="S3781" s="649">
        <v>-1.0</v>
      </c>
      <c r="T3781" s="649">
        <v>19.605</v>
      </c>
      <c r="U3781" s="649">
        <v>19.472</v>
      </c>
      <c r="V3781" s="649">
        <v>19.255</v>
      </c>
    </row>
    <row r="3782">
      <c r="A3782" s="649">
        <v>6877.0</v>
      </c>
      <c r="B3782" s="649">
        <v>0.0</v>
      </c>
      <c r="C3782" s="649">
        <v>8.456</v>
      </c>
      <c r="D3782" s="649">
        <v>4.042</v>
      </c>
      <c r="E3782" s="649">
        <v>17.0</v>
      </c>
      <c r="F3782" s="649">
        <v>14.36</v>
      </c>
      <c r="G3782" s="649">
        <v>1.885</v>
      </c>
      <c r="H3782" s="649">
        <v>2.01</v>
      </c>
      <c r="I3782" s="649">
        <v>9.819</v>
      </c>
      <c r="J3782" s="649">
        <v>15.948</v>
      </c>
      <c r="K3782" s="649">
        <v>-0.998</v>
      </c>
      <c r="L3782" s="649">
        <v>-1.0</v>
      </c>
      <c r="M3782" s="649">
        <v>-1.0</v>
      </c>
      <c r="N3782" s="649">
        <v>-1.0</v>
      </c>
      <c r="O3782" s="649">
        <v>2.0</v>
      </c>
      <c r="P3782" s="649">
        <v>-1.0</v>
      </c>
      <c r="Q3782" s="649">
        <v>-1.0</v>
      </c>
      <c r="R3782" s="649">
        <v>1.0</v>
      </c>
      <c r="S3782" s="649">
        <v>-1.0</v>
      </c>
      <c r="T3782" s="649">
        <v>16.396</v>
      </c>
      <c r="U3782" s="649">
        <v>16.288</v>
      </c>
      <c r="V3782" s="649">
        <v>16.211</v>
      </c>
    </row>
    <row r="3783">
      <c r="A3783" s="649">
        <v>6878.0</v>
      </c>
      <c r="B3783" s="649">
        <v>0.0</v>
      </c>
      <c r="C3783" s="649">
        <v>8.456</v>
      </c>
      <c r="D3783" s="649">
        <v>4.042</v>
      </c>
      <c r="E3783" s="649">
        <v>17.0</v>
      </c>
      <c r="F3783" s="649">
        <v>14.36</v>
      </c>
      <c r="G3783" s="649">
        <v>1.799</v>
      </c>
      <c r="H3783" s="649">
        <v>1.01</v>
      </c>
      <c r="I3783" s="649">
        <v>19.025</v>
      </c>
      <c r="J3783" s="649">
        <v>32.215</v>
      </c>
      <c r="K3783" s="649">
        <v>-0.998</v>
      </c>
      <c r="L3783" s="649">
        <v>-1.0</v>
      </c>
      <c r="M3783" s="649">
        <v>-1.0</v>
      </c>
      <c r="N3783" s="649">
        <v>-1.0</v>
      </c>
      <c r="O3783" s="649">
        <v>2.0</v>
      </c>
      <c r="P3783" s="649">
        <v>-1.0</v>
      </c>
      <c r="Q3783" s="649">
        <v>-1.0</v>
      </c>
      <c r="R3783" s="649">
        <v>1.0</v>
      </c>
      <c r="S3783" s="649">
        <v>-1.0</v>
      </c>
      <c r="T3783" s="649">
        <v>32.941</v>
      </c>
      <c r="U3783" s="649">
        <v>32.723</v>
      </c>
      <c r="V3783" s="649">
        <v>32.325</v>
      </c>
    </row>
    <row r="3784">
      <c r="A3784" s="649">
        <v>6879.0</v>
      </c>
      <c r="B3784" s="649">
        <v>0.0</v>
      </c>
      <c r="C3784" s="649">
        <v>8.456</v>
      </c>
      <c r="D3784" s="649">
        <v>4.042</v>
      </c>
      <c r="E3784" s="649">
        <v>17.0</v>
      </c>
      <c r="F3784" s="649">
        <v>14.36</v>
      </c>
      <c r="G3784" s="649">
        <v>1.783</v>
      </c>
      <c r="H3784" s="649">
        <v>1.01</v>
      </c>
      <c r="I3784" s="649">
        <v>19.363</v>
      </c>
      <c r="J3784" s="649">
        <v>33.676</v>
      </c>
      <c r="K3784" s="649">
        <v>-0.998</v>
      </c>
      <c r="L3784" s="649">
        <v>-1.0</v>
      </c>
      <c r="M3784" s="649">
        <v>-1.0</v>
      </c>
      <c r="N3784" s="649">
        <v>-1.0</v>
      </c>
      <c r="O3784" s="649">
        <v>2.0</v>
      </c>
      <c r="P3784" s="649">
        <v>-1.0</v>
      </c>
      <c r="Q3784" s="649">
        <v>-1.0</v>
      </c>
      <c r="R3784" s="649">
        <v>1.0</v>
      </c>
      <c r="S3784" s="649">
        <v>-1.0</v>
      </c>
      <c r="T3784" s="649">
        <v>34.465</v>
      </c>
      <c r="U3784" s="649">
        <v>34.229</v>
      </c>
      <c r="V3784" s="649">
        <v>33.722</v>
      </c>
    </row>
    <row r="3785">
      <c r="A3785" s="649">
        <v>6880.0</v>
      </c>
      <c r="B3785" s="649">
        <v>0.0</v>
      </c>
      <c r="C3785" s="649">
        <v>8.455</v>
      </c>
      <c r="D3785" s="649">
        <v>4.042</v>
      </c>
      <c r="E3785" s="649">
        <v>17.0</v>
      </c>
      <c r="F3785" s="649">
        <v>14.36</v>
      </c>
      <c r="G3785" s="649">
        <v>1.797</v>
      </c>
      <c r="H3785" s="649">
        <v>1.01</v>
      </c>
      <c r="I3785" s="649">
        <v>19.379</v>
      </c>
      <c r="J3785" s="649">
        <v>34.321</v>
      </c>
      <c r="K3785" s="649">
        <v>-0.998</v>
      </c>
      <c r="L3785" s="649">
        <v>-1.0</v>
      </c>
      <c r="M3785" s="649">
        <v>-1.0</v>
      </c>
      <c r="N3785" s="649">
        <v>-1.0</v>
      </c>
      <c r="O3785" s="649">
        <v>2.0</v>
      </c>
      <c r="P3785" s="649">
        <v>-1.0</v>
      </c>
      <c r="Q3785" s="649">
        <v>-1.0</v>
      </c>
      <c r="R3785" s="649">
        <v>1.0</v>
      </c>
      <c r="S3785" s="649">
        <v>-1.0</v>
      </c>
      <c r="T3785" s="649">
        <v>34.998</v>
      </c>
      <c r="U3785" s="649">
        <v>34.85</v>
      </c>
      <c r="V3785" s="649">
        <v>34.347</v>
      </c>
    </row>
    <row r="3786">
      <c r="A3786" s="649">
        <v>6881.0</v>
      </c>
      <c r="B3786" s="649">
        <v>0.0</v>
      </c>
      <c r="C3786" s="649">
        <v>8.456</v>
      </c>
      <c r="D3786" s="649">
        <v>3.803</v>
      </c>
      <c r="E3786" s="649">
        <v>22.92</v>
      </c>
      <c r="F3786" s="649">
        <v>16.57</v>
      </c>
      <c r="G3786" s="649">
        <v>1.801</v>
      </c>
      <c r="H3786" s="649">
        <v>26.98</v>
      </c>
      <c r="I3786" s="649">
        <v>19.43</v>
      </c>
      <c r="J3786" s="649">
        <v>34.48</v>
      </c>
      <c r="K3786" s="649">
        <v>-0.998</v>
      </c>
      <c r="L3786" s="649">
        <v>-1.0</v>
      </c>
      <c r="M3786" s="649">
        <v>-1.0</v>
      </c>
      <c r="N3786" s="649">
        <v>-1.0</v>
      </c>
      <c r="O3786" s="649">
        <v>1.0</v>
      </c>
      <c r="P3786" s="649">
        <v>-1.0</v>
      </c>
      <c r="Q3786" s="649">
        <v>-1.0</v>
      </c>
      <c r="R3786" s="649">
        <v>1.0</v>
      </c>
      <c r="S3786" s="649">
        <v>-1.0</v>
      </c>
      <c r="T3786" s="649">
        <v>35.183</v>
      </c>
      <c r="U3786" s="649">
        <v>35.031</v>
      </c>
      <c r="V3786" s="649">
        <v>34.507</v>
      </c>
    </row>
    <row r="3787">
      <c r="A3787" s="649">
        <v>6882.0</v>
      </c>
      <c r="B3787" s="649">
        <v>0.0</v>
      </c>
      <c r="C3787" s="649">
        <v>8.457</v>
      </c>
      <c r="D3787" s="649">
        <v>3.803</v>
      </c>
      <c r="E3787" s="649">
        <v>22.92</v>
      </c>
      <c r="F3787" s="649">
        <v>16.57</v>
      </c>
      <c r="G3787" s="649">
        <v>1.347</v>
      </c>
      <c r="H3787" s="649">
        <v>2.01</v>
      </c>
      <c r="I3787" s="649">
        <v>18.746</v>
      </c>
      <c r="J3787" s="649">
        <v>19.76</v>
      </c>
      <c r="K3787" s="649">
        <v>-0.998</v>
      </c>
      <c r="L3787" s="649">
        <v>-1.0</v>
      </c>
      <c r="M3787" s="649">
        <v>-1.0</v>
      </c>
      <c r="N3787" s="649">
        <v>-1.0</v>
      </c>
      <c r="O3787" s="649">
        <v>1.0</v>
      </c>
      <c r="P3787" s="649">
        <v>-1.0</v>
      </c>
      <c r="Q3787" s="649">
        <v>-1.0</v>
      </c>
      <c r="R3787" s="649">
        <v>1.0</v>
      </c>
      <c r="S3787" s="649">
        <v>-1.0</v>
      </c>
      <c r="T3787" s="649">
        <v>20.28</v>
      </c>
      <c r="U3787" s="649">
        <v>20.143</v>
      </c>
      <c r="V3787" s="649">
        <v>20.051</v>
      </c>
    </row>
    <row r="3788">
      <c r="A3788" s="649">
        <v>6883.0</v>
      </c>
      <c r="B3788" s="649">
        <v>0.0</v>
      </c>
      <c r="C3788" s="649">
        <v>8.456</v>
      </c>
      <c r="D3788" s="649">
        <v>3.803</v>
      </c>
      <c r="E3788" s="649">
        <v>22.92</v>
      </c>
      <c r="F3788" s="649">
        <v>16.57</v>
      </c>
      <c r="G3788" s="649">
        <v>2.099</v>
      </c>
      <c r="H3788" s="649">
        <v>2.01</v>
      </c>
      <c r="I3788" s="649">
        <v>18.793</v>
      </c>
      <c r="J3788" s="649">
        <v>35.709</v>
      </c>
      <c r="K3788" s="649">
        <v>-0.998</v>
      </c>
      <c r="L3788" s="649">
        <v>-1.0</v>
      </c>
      <c r="M3788" s="649">
        <v>-1.0</v>
      </c>
      <c r="N3788" s="649">
        <v>-1.0</v>
      </c>
      <c r="O3788" s="649">
        <v>1.0</v>
      </c>
      <c r="P3788" s="649">
        <v>-1.0</v>
      </c>
      <c r="Q3788" s="649">
        <v>-1.0</v>
      </c>
      <c r="R3788" s="649">
        <v>1.0</v>
      </c>
      <c r="S3788" s="649">
        <v>-1.0</v>
      </c>
      <c r="T3788" s="649">
        <v>36.555</v>
      </c>
      <c r="U3788" s="649">
        <v>36.317</v>
      </c>
      <c r="V3788" s="649">
        <v>35.913</v>
      </c>
    </row>
    <row r="3789">
      <c r="A3789" s="649">
        <v>6884.0</v>
      </c>
      <c r="B3789" s="649">
        <v>0.0</v>
      </c>
      <c r="C3789" s="649">
        <v>8.456</v>
      </c>
      <c r="D3789" s="649">
        <v>3.803</v>
      </c>
      <c r="E3789" s="649">
        <v>22.92</v>
      </c>
      <c r="F3789" s="649">
        <v>16.57</v>
      </c>
      <c r="G3789" s="649">
        <v>2.075</v>
      </c>
      <c r="H3789" s="649">
        <v>2.01</v>
      </c>
      <c r="I3789" s="649">
        <v>19.192</v>
      </c>
      <c r="J3789" s="649">
        <v>37.828</v>
      </c>
      <c r="K3789" s="649">
        <v>-0.998</v>
      </c>
      <c r="L3789" s="649">
        <v>-1.0</v>
      </c>
      <c r="M3789" s="649">
        <v>-1.0</v>
      </c>
      <c r="N3789" s="649">
        <v>-1.0</v>
      </c>
      <c r="O3789" s="649">
        <v>1.0</v>
      </c>
      <c r="P3789" s="649">
        <v>-1.0</v>
      </c>
      <c r="Q3789" s="649">
        <v>-1.0</v>
      </c>
      <c r="R3789" s="649">
        <v>1.0</v>
      </c>
      <c r="S3789" s="649">
        <v>-1.0</v>
      </c>
      <c r="T3789" s="649">
        <v>38.706</v>
      </c>
      <c r="U3789" s="649">
        <v>38.44</v>
      </c>
      <c r="V3789" s="649">
        <v>37.936</v>
      </c>
    </row>
    <row r="3790">
      <c r="A3790" s="649">
        <v>6885.0</v>
      </c>
      <c r="B3790" s="649">
        <v>0.0</v>
      </c>
      <c r="C3790" s="649">
        <v>8.456</v>
      </c>
      <c r="D3790" s="649">
        <v>3.803</v>
      </c>
      <c r="E3790" s="649">
        <v>22.92</v>
      </c>
      <c r="F3790" s="649">
        <v>16.57</v>
      </c>
      <c r="G3790" s="649">
        <v>1.771</v>
      </c>
      <c r="H3790" s="649">
        <v>1.01</v>
      </c>
      <c r="I3790" s="649">
        <v>28.988</v>
      </c>
      <c r="J3790" s="649">
        <v>48.327</v>
      </c>
      <c r="K3790" s="649">
        <v>-0.998</v>
      </c>
      <c r="L3790" s="649">
        <v>-1.0</v>
      </c>
      <c r="M3790" s="649">
        <v>-1.0</v>
      </c>
      <c r="N3790" s="649">
        <v>-1.0</v>
      </c>
      <c r="O3790" s="649">
        <v>1.0</v>
      </c>
      <c r="P3790" s="649">
        <v>-1.0</v>
      </c>
      <c r="Q3790" s="649">
        <v>-1.0</v>
      </c>
      <c r="R3790" s="649">
        <v>1.0</v>
      </c>
      <c r="S3790" s="649">
        <v>-1.0</v>
      </c>
      <c r="T3790" s="649">
        <v>49.358</v>
      </c>
      <c r="U3790" s="649">
        <v>49.051</v>
      </c>
      <c r="V3790" s="649">
        <v>48.433</v>
      </c>
    </row>
    <row r="3791">
      <c r="A3791" s="649">
        <v>6886.0</v>
      </c>
      <c r="B3791" s="649">
        <v>0.0</v>
      </c>
      <c r="C3791" s="649">
        <v>8.456</v>
      </c>
      <c r="D3791" s="649">
        <v>3.803</v>
      </c>
      <c r="E3791" s="649">
        <v>22.92</v>
      </c>
      <c r="F3791" s="649">
        <v>16.57</v>
      </c>
      <c r="G3791" s="649">
        <v>1.901</v>
      </c>
      <c r="H3791" s="649">
        <v>1.01</v>
      </c>
      <c r="I3791" s="649">
        <v>26.693</v>
      </c>
      <c r="J3791" s="649">
        <v>42.675</v>
      </c>
      <c r="K3791" s="649">
        <v>-0.998</v>
      </c>
      <c r="L3791" s="649">
        <v>-1.0</v>
      </c>
      <c r="M3791" s="649">
        <v>-1.0</v>
      </c>
      <c r="N3791" s="649">
        <v>-1.0</v>
      </c>
      <c r="O3791" s="649">
        <v>1.0</v>
      </c>
      <c r="P3791" s="649">
        <v>-1.0</v>
      </c>
      <c r="Q3791" s="649">
        <v>-1.0</v>
      </c>
      <c r="R3791" s="649">
        <v>1.0</v>
      </c>
      <c r="S3791" s="649">
        <v>-1.0</v>
      </c>
      <c r="T3791" s="649">
        <v>43.622</v>
      </c>
      <c r="U3791" s="649">
        <v>43.367</v>
      </c>
      <c r="V3791" s="649">
        <v>42.983</v>
      </c>
    </row>
    <row r="3792">
      <c r="A3792" s="649">
        <v>6887.0</v>
      </c>
      <c r="B3792" s="649">
        <v>0.0</v>
      </c>
      <c r="C3792" s="649">
        <v>8.456</v>
      </c>
      <c r="D3792" s="649">
        <v>3.803</v>
      </c>
      <c r="E3792" s="649">
        <v>22.92</v>
      </c>
      <c r="F3792" s="649">
        <v>16.57</v>
      </c>
      <c r="G3792" s="649">
        <v>2.018</v>
      </c>
      <c r="H3792" s="649">
        <v>1.01</v>
      </c>
      <c r="I3792" s="649">
        <v>27.672</v>
      </c>
      <c r="J3792" s="649">
        <v>48.85</v>
      </c>
      <c r="K3792" s="649">
        <v>-0.998</v>
      </c>
      <c r="L3792" s="649">
        <v>-1.0</v>
      </c>
      <c r="M3792" s="649">
        <v>-1.0</v>
      </c>
      <c r="N3792" s="649">
        <v>-1.0</v>
      </c>
      <c r="O3792" s="649">
        <v>1.0</v>
      </c>
      <c r="P3792" s="649">
        <v>-1.0</v>
      </c>
      <c r="Q3792" s="649">
        <v>-1.0</v>
      </c>
      <c r="R3792" s="649">
        <v>1.0</v>
      </c>
      <c r="S3792" s="649">
        <v>-1.0</v>
      </c>
      <c r="T3792" s="649">
        <v>49.848</v>
      </c>
      <c r="U3792" s="649">
        <v>49.609</v>
      </c>
      <c r="V3792" s="649">
        <v>49.11</v>
      </c>
    </row>
    <row r="3793">
      <c r="A3793" s="649">
        <v>6891.0</v>
      </c>
      <c r="B3793" s="649">
        <v>0.0</v>
      </c>
      <c r="C3793" s="649">
        <v>10.543</v>
      </c>
      <c r="D3793" s="649">
        <v>6.667</v>
      </c>
      <c r="E3793" s="649">
        <v>12.49</v>
      </c>
      <c r="F3793" s="649">
        <v>20.58</v>
      </c>
      <c r="G3793" s="649">
        <v>0.595</v>
      </c>
      <c r="H3793" s="649">
        <v>12.01</v>
      </c>
      <c r="I3793" s="649">
        <v>4.87</v>
      </c>
      <c r="J3793" s="649">
        <v>1.031</v>
      </c>
      <c r="K3793" s="649">
        <v>-0.998</v>
      </c>
      <c r="L3793" s="649">
        <v>-1.0</v>
      </c>
      <c r="M3793" s="649">
        <v>-1.0</v>
      </c>
      <c r="N3793" s="649">
        <v>-1.0</v>
      </c>
      <c r="O3793" s="649">
        <v>1.0</v>
      </c>
      <c r="P3793" s="649">
        <v>-1.0</v>
      </c>
      <c r="Q3793" s="649">
        <v>-1.0</v>
      </c>
      <c r="R3793" s="649">
        <v>1.0</v>
      </c>
      <c r="S3793" s="649">
        <v>-1.0</v>
      </c>
      <c r="T3793" s="649">
        <v>1.14</v>
      </c>
      <c r="U3793" s="649">
        <v>1.136</v>
      </c>
      <c r="V3793" s="649">
        <v>1.405</v>
      </c>
    </row>
    <row r="3794">
      <c r="A3794" s="649">
        <v>6892.0</v>
      </c>
      <c r="B3794" s="649">
        <v>0.0</v>
      </c>
      <c r="C3794" s="649">
        <v>10.543</v>
      </c>
      <c r="D3794" s="649">
        <v>6.667</v>
      </c>
      <c r="E3794" s="649">
        <v>12.49</v>
      </c>
      <c r="F3794" s="649">
        <v>20.58</v>
      </c>
      <c r="G3794" s="649">
        <v>0.322</v>
      </c>
      <c r="H3794" s="649">
        <v>26.98</v>
      </c>
      <c r="I3794" s="649">
        <v>8.309</v>
      </c>
      <c r="J3794" s="649">
        <v>1.908</v>
      </c>
      <c r="K3794" s="649">
        <v>-0.998</v>
      </c>
      <c r="L3794" s="649">
        <v>-1.0</v>
      </c>
      <c r="M3794" s="649">
        <v>-1.0</v>
      </c>
      <c r="N3794" s="649">
        <v>-1.0</v>
      </c>
      <c r="O3794" s="649">
        <v>1.0</v>
      </c>
      <c r="P3794" s="649">
        <v>-1.0</v>
      </c>
      <c r="Q3794" s="649">
        <v>-1.0</v>
      </c>
      <c r="R3794" s="649">
        <v>1.0</v>
      </c>
      <c r="S3794" s="649">
        <v>-1.0</v>
      </c>
      <c r="T3794" s="649">
        <v>1.973</v>
      </c>
      <c r="U3794" s="649">
        <v>1.969</v>
      </c>
      <c r="V3794" s="649">
        <v>2.006</v>
      </c>
    </row>
    <row r="3795">
      <c r="A3795" s="649">
        <v>6894.0</v>
      </c>
      <c r="B3795" s="649">
        <v>0.0</v>
      </c>
      <c r="C3795" s="649">
        <v>10.538</v>
      </c>
      <c r="D3795" s="649">
        <v>6.667</v>
      </c>
      <c r="E3795" s="649">
        <v>12.49</v>
      </c>
      <c r="F3795" s="649">
        <v>20.58</v>
      </c>
      <c r="G3795" s="649">
        <v>1.809</v>
      </c>
      <c r="H3795" s="649">
        <v>26.98</v>
      </c>
      <c r="I3795" s="649">
        <v>18.141</v>
      </c>
      <c r="J3795" s="649">
        <v>26.066</v>
      </c>
      <c r="K3795" s="649">
        <v>-0.998</v>
      </c>
      <c r="L3795" s="649">
        <v>-1.0</v>
      </c>
      <c r="M3795" s="649">
        <v>-1.0</v>
      </c>
      <c r="N3795" s="649">
        <v>-1.0</v>
      </c>
      <c r="O3795" s="649">
        <v>2.0</v>
      </c>
      <c r="P3795" s="649">
        <v>-1.0</v>
      </c>
      <c r="Q3795" s="649">
        <v>-1.0</v>
      </c>
      <c r="R3795" s="649">
        <v>1.0</v>
      </c>
      <c r="S3795" s="649">
        <v>-1.0</v>
      </c>
      <c r="T3795" s="649">
        <v>26.605</v>
      </c>
      <c r="U3795" s="649">
        <v>26.521</v>
      </c>
      <c r="V3795" s="649">
        <v>26.436</v>
      </c>
    </row>
    <row r="3796">
      <c r="A3796" s="649">
        <v>6899.0</v>
      </c>
      <c r="B3796" s="649">
        <v>0.0</v>
      </c>
      <c r="C3796" s="649">
        <v>10.538</v>
      </c>
      <c r="D3796" s="649">
        <v>6.667</v>
      </c>
      <c r="E3796" s="649">
        <v>12.49</v>
      </c>
      <c r="F3796" s="649">
        <v>20.58</v>
      </c>
      <c r="G3796" s="649">
        <v>1.852</v>
      </c>
      <c r="H3796" s="649">
        <v>2.01</v>
      </c>
      <c r="I3796" s="649">
        <v>18.373</v>
      </c>
      <c r="J3796" s="649">
        <v>31.131</v>
      </c>
      <c r="K3796" s="649">
        <v>-0.998</v>
      </c>
      <c r="L3796" s="649">
        <v>-1.0</v>
      </c>
      <c r="M3796" s="649">
        <v>-1.0</v>
      </c>
      <c r="N3796" s="649">
        <v>-1.0</v>
      </c>
      <c r="O3796" s="649">
        <v>9.0</v>
      </c>
      <c r="P3796" s="649">
        <v>-1.0</v>
      </c>
      <c r="Q3796" s="649">
        <v>-1.0</v>
      </c>
      <c r="R3796" s="649">
        <v>1.0</v>
      </c>
      <c r="S3796" s="649">
        <v>-1.0</v>
      </c>
      <c r="T3796" s="649">
        <v>31.712</v>
      </c>
      <c r="U3796" s="649">
        <v>31.627</v>
      </c>
      <c r="V3796" s="649">
        <v>31.293</v>
      </c>
    </row>
    <row r="3797">
      <c r="A3797" s="649">
        <v>6900.0</v>
      </c>
      <c r="B3797" s="649">
        <v>0.0</v>
      </c>
      <c r="C3797" s="649">
        <v>10.538</v>
      </c>
      <c r="D3797" s="649">
        <v>6.667</v>
      </c>
      <c r="E3797" s="649">
        <v>12.49</v>
      </c>
      <c r="F3797" s="649">
        <v>20.58</v>
      </c>
      <c r="G3797" s="649">
        <v>1.782</v>
      </c>
      <c r="H3797" s="649">
        <v>2.01</v>
      </c>
      <c r="I3797" s="649">
        <v>11.322</v>
      </c>
      <c r="J3797" s="649">
        <v>17.4</v>
      </c>
      <c r="K3797" s="649">
        <v>-0.998</v>
      </c>
      <c r="L3797" s="649">
        <v>-1.0</v>
      </c>
      <c r="M3797" s="649">
        <v>-1.0</v>
      </c>
      <c r="N3797" s="649">
        <v>-1.0</v>
      </c>
      <c r="O3797" s="649">
        <v>3.0</v>
      </c>
      <c r="P3797" s="649">
        <v>-1.0</v>
      </c>
      <c r="Q3797" s="649">
        <v>-1.0</v>
      </c>
      <c r="R3797" s="649">
        <v>1.0</v>
      </c>
      <c r="S3797" s="649">
        <v>-1.0</v>
      </c>
      <c r="T3797" s="649">
        <v>17.785</v>
      </c>
      <c r="U3797" s="649">
        <v>17.732</v>
      </c>
      <c r="V3797" s="649">
        <v>17.651</v>
      </c>
    </row>
    <row r="3798">
      <c r="A3798" s="649">
        <v>6901.0</v>
      </c>
      <c r="B3798" s="649">
        <v>0.0</v>
      </c>
      <c r="C3798" s="649">
        <v>10.538</v>
      </c>
      <c r="D3798" s="649">
        <v>6.667</v>
      </c>
      <c r="E3798" s="649">
        <v>12.49</v>
      </c>
      <c r="F3798" s="649">
        <v>20.58</v>
      </c>
      <c r="G3798" s="649">
        <v>1.756</v>
      </c>
      <c r="H3798" s="649">
        <v>2.01</v>
      </c>
      <c r="I3798" s="649">
        <v>11.758</v>
      </c>
      <c r="J3798" s="649">
        <v>19.81</v>
      </c>
      <c r="K3798" s="649">
        <v>-0.998</v>
      </c>
      <c r="L3798" s="649">
        <v>-1.0</v>
      </c>
      <c r="M3798" s="649">
        <v>-1.0</v>
      </c>
      <c r="N3798" s="649">
        <v>-1.0</v>
      </c>
      <c r="O3798" s="649">
        <v>3.0</v>
      </c>
      <c r="P3798" s="649">
        <v>-1.0</v>
      </c>
      <c r="Q3798" s="649">
        <v>-1.0</v>
      </c>
      <c r="R3798" s="649">
        <v>1.0</v>
      </c>
      <c r="S3798" s="649">
        <v>-1.0</v>
      </c>
      <c r="T3798" s="649">
        <v>20.189</v>
      </c>
      <c r="U3798" s="649">
        <v>20.142</v>
      </c>
      <c r="V3798" s="649">
        <v>19.884</v>
      </c>
    </row>
    <row r="3799">
      <c r="A3799" s="649">
        <v>6902.0</v>
      </c>
      <c r="B3799" s="649">
        <v>0.0</v>
      </c>
      <c r="C3799" s="649">
        <v>10.538</v>
      </c>
      <c r="D3799" s="649">
        <v>6.667</v>
      </c>
      <c r="E3799" s="649">
        <v>12.49</v>
      </c>
      <c r="F3799" s="649">
        <v>20.58</v>
      </c>
      <c r="G3799" s="649">
        <v>1.804</v>
      </c>
      <c r="H3799" s="649">
        <v>1.01</v>
      </c>
      <c r="I3799" s="649">
        <v>23.325</v>
      </c>
      <c r="J3799" s="649">
        <v>40.049</v>
      </c>
      <c r="K3799" s="649">
        <v>-0.998</v>
      </c>
      <c r="L3799" s="649">
        <v>-1.0</v>
      </c>
      <c r="M3799" s="649">
        <v>-1.0</v>
      </c>
      <c r="N3799" s="649">
        <v>-1.0</v>
      </c>
      <c r="O3799" s="649">
        <v>3.0</v>
      </c>
      <c r="P3799" s="649">
        <v>-1.0</v>
      </c>
      <c r="Q3799" s="649">
        <v>-1.0</v>
      </c>
      <c r="R3799" s="649">
        <v>1.0</v>
      </c>
      <c r="S3799" s="649">
        <v>-1.0</v>
      </c>
      <c r="T3799" s="649">
        <v>40.738</v>
      </c>
      <c r="U3799" s="649">
        <v>40.65</v>
      </c>
      <c r="V3799" s="649">
        <v>40.137</v>
      </c>
    </row>
    <row r="3800">
      <c r="A3800" s="649">
        <v>6903.0</v>
      </c>
      <c r="B3800" s="649">
        <v>0.0</v>
      </c>
      <c r="C3800" s="649">
        <v>10.538</v>
      </c>
      <c r="D3800" s="649">
        <v>6.667</v>
      </c>
      <c r="E3800" s="649">
        <v>12.49</v>
      </c>
      <c r="F3800" s="649">
        <v>20.58</v>
      </c>
      <c r="G3800" s="649">
        <v>1.804</v>
      </c>
      <c r="H3800" s="649">
        <v>1.01</v>
      </c>
      <c r="I3800" s="649">
        <v>23.256</v>
      </c>
      <c r="J3800" s="649">
        <v>35.929</v>
      </c>
      <c r="K3800" s="649">
        <v>-0.998</v>
      </c>
      <c r="L3800" s="649">
        <v>-1.0</v>
      </c>
      <c r="M3800" s="649">
        <v>-1.0</v>
      </c>
      <c r="N3800" s="649">
        <v>-1.0</v>
      </c>
      <c r="O3800" s="649">
        <v>3.0</v>
      </c>
      <c r="P3800" s="649">
        <v>-1.0</v>
      </c>
      <c r="Q3800" s="649">
        <v>-1.0</v>
      </c>
      <c r="R3800" s="649">
        <v>1.0</v>
      </c>
      <c r="S3800" s="649">
        <v>-1.0</v>
      </c>
      <c r="T3800" s="649">
        <v>36.533</v>
      </c>
      <c r="U3800" s="649">
        <v>36.518</v>
      </c>
      <c r="V3800" s="649">
        <v>36.192</v>
      </c>
    </row>
    <row r="3801">
      <c r="A3801" s="649">
        <v>6904.0</v>
      </c>
      <c r="B3801" s="649">
        <v>0.0</v>
      </c>
      <c r="C3801" s="649">
        <v>10.538</v>
      </c>
      <c r="D3801" s="649">
        <v>6.667</v>
      </c>
      <c r="E3801" s="649">
        <v>12.49</v>
      </c>
      <c r="F3801" s="649">
        <v>20.58</v>
      </c>
      <c r="G3801" s="649">
        <v>1.802</v>
      </c>
      <c r="H3801" s="649">
        <v>1.01</v>
      </c>
      <c r="I3801" s="649">
        <v>23.504</v>
      </c>
      <c r="J3801" s="649">
        <v>39.685</v>
      </c>
      <c r="K3801" s="649">
        <v>-0.998</v>
      </c>
      <c r="L3801" s="649">
        <v>-1.0</v>
      </c>
      <c r="M3801" s="649">
        <v>-1.0</v>
      </c>
      <c r="N3801" s="649">
        <v>-1.0</v>
      </c>
      <c r="O3801" s="649">
        <v>3.0</v>
      </c>
      <c r="P3801" s="649">
        <v>-1.0</v>
      </c>
      <c r="Q3801" s="649">
        <v>-1.0</v>
      </c>
      <c r="R3801" s="649">
        <v>1.0</v>
      </c>
      <c r="S3801" s="649">
        <v>-1.0</v>
      </c>
      <c r="T3801" s="649">
        <v>40.294</v>
      </c>
      <c r="U3801" s="649">
        <v>40.285</v>
      </c>
      <c r="V3801" s="649">
        <v>39.804</v>
      </c>
    </row>
    <row r="3802">
      <c r="A3802" s="649">
        <v>6905.0</v>
      </c>
      <c r="B3802" s="649">
        <v>0.0</v>
      </c>
      <c r="C3802" s="649">
        <v>10.539</v>
      </c>
      <c r="D3802" s="649">
        <v>5.878</v>
      </c>
      <c r="E3802" s="649">
        <v>16.48</v>
      </c>
      <c r="F3802" s="649">
        <v>20.16</v>
      </c>
      <c r="G3802" s="649">
        <v>1.762</v>
      </c>
      <c r="H3802" s="649">
        <v>26.98</v>
      </c>
      <c r="I3802" s="649">
        <v>18.55</v>
      </c>
      <c r="J3802" s="649">
        <v>30.538</v>
      </c>
      <c r="K3802" s="649">
        <v>-0.998</v>
      </c>
      <c r="L3802" s="649">
        <v>-1.0</v>
      </c>
      <c r="M3802" s="649">
        <v>-1.0</v>
      </c>
      <c r="N3802" s="649">
        <v>-1.0</v>
      </c>
      <c r="O3802" s="649">
        <v>1.0</v>
      </c>
      <c r="P3802" s="649">
        <v>-1.0</v>
      </c>
      <c r="Q3802" s="649">
        <v>-1.0</v>
      </c>
      <c r="R3802" s="649">
        <v>1.0</v>
      </c>
      <c r="S3802" s="649">
        <v>-1.0</v>
      </c>
      <c r="T3802" s="649">
        <v>31.155</v>
      </c>
      <c r="U3802" s="649">
        <v>31.033</v>
      </c>
      <c r="V3802" s="649">
        <v>30.661</v>
      </c>
    </row>
    <row r="3803">
      <c r="A3803" s="649">
        <v>6906.0</v>
      </c>
      <c r="B3803" s="649">
        <v>0.0</v>
      </c>
      <c r="C3803" s="649">
        <v>10.539</v>
      </c>
      <c r="D3803" s="649">
        <v>5.878</v>
      </c>
      <c r="E3803" s="649">
        <v>16.48</v>
      </c>
      <c r="F3803" s="649">
        <v>20.16</v>
      </c>
      <c r="G3803" s="649">
        <v>2.437</v>
      </c>
      <c r="H3803" s="649">
        <v>26.98</v>
      </c>
      <c r="I3803" s="649">
        <v>18.595</v>
      </c>
      <c r="J3803" s="649">
        <v>42.701</v>
      </c>
      <c r="K3803" s="649">
        <v>-0.998</v>
      </c>
      <c r="L3803" s="649">
        <v>-1.0</v>
      </c>
      <c r="M3803" s="649">
        <v>-1.0</v>
      </c>
      <c r="N3803" s="649">
        <v>-1.0</v>
      </c>
      <c r="O3803" s="649">
        <v>1.0</v>
      </c>
      <c r="P3803" s="649">
        <v>-1.0</v>
      </c>
      <c r="Q3803" s="649">
        <v>-1.0</v>
      </c>
      <c r="R3803" s="649">
        <v>1.0</v>
      </c>
      <c r="S3803" s="649">
        <v>-1.0</v>
      </c>
      <c r="T3803" s="649">
        <v>43.503</v>
      </c>
      <c r="U3803" s="649">
        <v>43.378</v>
      </c>
      <c r="V3803" s="649">
        <v>42.847</v>
      </c>
    </row>
    <row r="3804">
      <c r="A3804" s="649">
        <v>6907.0</v>
      </c>
      <c r="B3804" s="649">
        <v>0.0</v>
      </c>
      <c r="C3804" s="649">
        <v>10.538</v>
      </c>
      <c r="D3804" s="649">
        <v>5.878</v>
      </c>
      <c r="E3804" s="649">
        <v>16.48</v>
      </c>
      <c r="F3804" s="649">
        <v>20.16</v>
      </c>
      <c r="G3804" s="649">
        <v>1.892</v>
      </c>
      <c r="H3804" s="649">
        <v>2.01</v>
      </c>
      <c r="I3804" s="649">
        <v>19.031</v>
      </c>
      <c r="J3804" s="649">
        <v>32.779</v>
      </c>
      <c r="K3804" s="649">
        <v>-0.998</v>
      </c>
      <c r="L3804" s="649">
        <v>-1.0</v>
      </c>
      <c r="M3804" s="649">
        <v>-1.0</v>
      </c>
      <c r="N3804" s="649">
        <v>-1.0</v>
      </c>
      <c r="O3804" s="649">
        <v>1.0</v>
      </c>
      <c r="P3804" s="649">
        <v>-1.0</v>
      </c>
      <c r="Q3804" s="649">
        <v>-1.0</v>
      </c>
      <c r="R3804" s="649">
        <v>1.0</v>
      </c>
      <c r="S3804" s="649">
        <v>-1.0</v>
      </c>
      <c r="T3804" s="649">
        <v>33.382</v>
      </c>
      <c r="U3804" s="649">
        <v>33.304</v>
      </c>
      <c r="V3804" s="649">
        <v>32.954</v>
      </c>
    </row>
    <row r="3805">
      <c r="A3805" s="649">
        <v>6908.0</v>
      </c>
      <c r="B3805" s="649">
        <v>0.0</v>
      </c>
      <c r="C3805" s="649">
        <v>10.538</v>
      </c>
      <c r="D3805" s="649">
        <v>5.878</v>
      </c>
      <c r="E3805" s="649">
        <v>16.48</v>
      </c>
      <c r="F3805" s="649">
        <v>20.16</v>
      </c>
      <c r="G3805" s="649">
        <v>2.15</v>
      </c>
      <c r="H3805" s="649">
        <v>2.01</v>
      </c>
      <c r="I3805" s="649">
        <v>18.822</v>
      </c>
      <c r="J3805" s="649">
        <v>37.061</v>
      </c>
      <c r="K3805" s="649">
        <v>-0.998</v>
      </c>
      <c r="L3805" s="649">
        <v>-1.0</v>
      </c>
      <c r="M3805" s="649">
        <v>-1.0</v>
      </c>
      <c r="N3805" s="649">
        <v>-1.0</v>
      </c>
      <c r="O3805" s="649">
        <v>1.0</v>
      </c>
      <c r="P3805" s="649">
        <v>-1.0</v>
      </c>
      <c r="Q3805" s="649">
        <v>-1.0</v>
      </c>
      <c r="R3805" s="649">
        <v>1.0</v>
      </c>
      <c r="S3805" s="649">
        <v>-1.0</v>
      </c>
      <c r="T3805" s="649">
        <v>37.757</v>
      </c>
      <c r="U3805" s="649">
        <v>37.653</v>
      </c>
      <c r="V3805" s="649">
        <v>37.249</v>
      </c>
    </row>
    <row r="3806">
      <c r="A3806" s="649">
        <v>6909.0</v>
      </c>
      <c r="B3806" s="649">
        <v>0.0</v>
      </c>
      <c r="C3806" s="649">
        <v>10.538</v>
      </c>
      <c r="D3806" s="649">
        <v>5.878</v>
      </c>
      <c r="E3806" s="649">
        <v>16.48</v>
      </c>
      <c r="F3806" s="649">
        <v>20.16</v>
      </c>
      <c r="G3806" s="649">
        <v>2.131</v>
      </c>
      <c r="H3806" s="649">
        <v>1.01</v>
      </c>
      <c r="I3806" s="649">
        <v>29.05</v>
      </c>
      <c r="J3806" s="649">
        <v>60.153</v>
      </c>
      <c r="K3806" s="649">
        <v>-0.998</v>
      </c>
      <c r="L3806" s="649">
        <v>-1.0</v>
      </c>
      <c r="M3806" s="649">
        <v>-1.0</v>
      </c>
      <c r="N3806" s="649">
        <v>-1.0</v>
      </c>
      <c r="O3806" s="649">
        <v>1.0</v>
      </c>
      <c r="P3806" s="649">
        <v>-1.0</v>
      </c>
      <c r="Q3806" s="649">
        <v>-1.0</v>
      </c>
      <c r="R3806" s="649">
        <v>1.0</v>
      </c>
      <c r="S3806" s="649">
        <v>-1.0</v>
      </c>
      <c r="T3806" s="649">
        <v>61.194</v>
      </c>
      <c r="U3806" s="649">
        <v>61.021</v>
      </c>
      <c r="V3806" s="649">
        <v>60.216</v>
      </c>
    </row>
    <row r="3807">
      <c r="A3807" s="649">
        <v>6910.0</v>
      </c>
      <c r="B3807" s="649">
        <v>0.0</v>
      </c>
      <c r="C3807" s="649">
        <v>10.538</v>
      </c>
      <c r="D3807" s="649">
        <v>5.878</v>
      </c>
      <c r="E3807" s="649">
        <v>16.48</v>
      </c>
      <c r="F3807" s="649">
        <v>20.16</v>
      </c>
      <c r="G3807" s="649">
        <v>2.112</v>
      </c>
      <c r="H3807" s="649">
        <v>1.01</v>
      </c>
      <c r="I3807" s="649">
        <v>27.99</v>
      </c>
      <c r="J3807" s="649">
        <v>54.597</v>
      </c>
      <c r="K3807" s="649">
        <v>-0.998</v>
      </c>
      <c r="L3807" s="649">
        <v>-1.0</v>
      </c>
      <c r="M3807" s="649">
        <v>-1.0</v>
      </c>
      <c r="N3807" s="649">
        <v>-1.0</v>
      </c>
      <c r="O3807" s="649">
        <v>1.0</v>
      </c>
      <c r="P3807" s="649">
        <v>-1.0</v>
      </c>
      <c r="Q3807" s="649">
        <v>-1.0</v>
      </c>
      <c r="R3807" s="649">
        <v>1.0</v>
      </c>
      <c r="S3807" s="649">
        <v>-1.0</v>
      </c>
      <c r="T3807" s="649">
        <v>55.581</v>
      </c>
      <c r="U3807" s="649">
        <v>55.41</v>
      </c>
      <c r="V3807" s="649">
        <v>54.759</v>
      </c>
    </row>
    <row r="3808">
      <c r="A3808" s="649">
        <v>6911.0</v>
      </c>
      <c r="B3808" s="649">
        <v>0.0</v>
      </c>
      <c r="C3808" s="649">
        <v>10.538</v>
      </c>
      <c r="D3808" s="649">
        <v>5.878</v>
      </c>
      <c r="E3808" s="649">
        <v>16.48</v>
      </c>
      <c r="F3808" s="649">
        <v>20.16</v>
      </c>
      <c r="G3808" s="649">
        <v>2.766</v>
      </c>
      <c r="H3808" s="649">
        <v>1.01</v>
      </c>
      <c r="I3808" s="649">
        <v>28.513</v>
      </c>
      <c r="J3808" s="649">
        <v>73.792</v>
      </c>
      <c r="K3808" s="649">
        <v>-0.998</v>
      </c>
      <c r="L3808" s="649">
        <v>-1.0</v>
      </c>
      <c r="M3808" s="649">
        <v>-1.0</v>
      </c>
      <c r="N3808" s="649">
        <v>-1.0</v>
      </c>
      <c r="O3808" s="649">
        <v>1.0</v>
      </c>
      <c r="P3808" s="649">
        <v>-1.0</v>
      </c>
      <c r="Q3808" s="649">
        <v>-1.0</v>
      </c>
      <c r="R3808" s="649">
        <v>1.0</v>
      </c>
      <c r="S3808" s="649">
        <v>-1.0</v>
      </c>
      <c r="T3808" s="649">
        <v>75.048</v>
      </c>
      <c r="U3808" s="649">
        <v>74.839</v>
      </c>
      <c r="V3808" s="649">
        <v>73.972</v>
      </c>
    </row>
    <row r="3809">
      <c r="A3809" s="649">
        <v>6912.0</v>
      </c>
      <c r="B3809" s="649">
        <v>0.0</v>
      </c>
      <c r="C3809" s="649">
        <v>10.538</v>
      </c>
      <c r="D3809" s="649">
        <v>5.253</v>
      </c>
      <c r="E3809" s="649">
        <v>16.91</v>
      </c>
      <c r="F3809" s="649">
        <v>15.44</v>
      </c>
      <c r="G3809" s="649">
        <v>1.388</v>
      </c>
      <c r="H3809" s="649">
        <v>26.98</v>
      </c>
      <c r="I3809" s="649">
        <v>17.738</v>
      </c>
      <c r="J3809" s="649">
        <v>21.207</v>
      </c>
      <c r="K3809" s="649">
        <v>-0.998</v>
      </c>
      <c r="L3809" s="649">
        <v>-1.0</v>
      </c>
      <c r="M3809" s="649">
        <v>-1.0</v>
      </c>
      <c r="N3809" s="649">
        <v>-1.0</v>
      </c>
      <c r="O3809" s="649">
        <v>1.0</v>
      </c>
      <c r="P3809" s="649">
        <v>-1.0</v>
      </c>
      <c r="Q3809" s="649">
        <v>-1.0</v>
      </c>
      <c r="R3809" s="649">
        <v>1.0</v>
      </c>
      <c r="S3809" s="649">
        <v>-1.0</v>
      </c>
      <c r="T3809" s="649">
        <v>21.611</v>
      </c>
      <c r="U3809" s="649">
        <v>21.549</v>
      </c>
      <c r="V3809" s="649">
        <v>21.402</v>
      </c>
    </row>
    <row r="3810">
      <c r="A3810" s="649">
        <v>6913.0</v>
      </c>
      <c r="B3810" s="649">
        <v>0.0</v>
      </c>
      <c r="C3810" s="649">
        <v>10.539</v>
      </c>
      <c r="D3810" s="649">
        <v>5.253</v>
      </c>
      <c r="E3810" s="649">
        <v>16.91</v>
      </c>
      <c r="F3810" s="649">
        <v>15.44</v>
      </c>
      <c r="G3810" s="649">
        <v>0.718</v>
      </c>
      <c r="H3810" s="649">
        <v>26.98</v>
      </c>
      <c r="I3810" s="649">
        <v>19.13</v>
      </c>
      <c r="J3810" s="649">
        <v>12.594</v>
      </c>
      <c r="K3810" s="649">
        <v>-0.998</v>
      </c>
      <c r="L3810" s="649">
        <v>-1.0</v>
      </c>
      <c r="M3810" s="649">
        <v>-1.0</v>
      </c>
      <c r="N3810" s="649">
        <v>-1.0</v>
      </c>
      <c r="O3810" s="649">
        <v>1.0</v>
      </c>
      <c r="P3810" s="649">
        <v>-1.0</v>
      </c>
      <c r="Q3810" s="649">
        <v>-1.0</v>
      </c>
      <c r="R3810" s="649">
        <v>1.0</v>
      </c>
      <c r="S3810" s="649">
        <v>-1.0</v>
      </c>
      <c r="T3810" s="649">
        <v>12.825</v>
      </c>
      <c r="U3810" s="649">
        <v>12.788</v>
      </c>
      <c r="V3810" s="649">
        <v>12.653</v>
      </c>
    </row>
    <row r="3811">
      <c r="A3811" s="649">
        <v>6915.0</v>
      </c>
      <c r="B3811" s="649">
        <v>0.0</v>
      </c>
      <c r="C3811" s="649">
        <v>10.539</v>
      </c>
      <c r="D3811" s="649">
        <v>5.253</v>
      </c>
      <c r="E3811" s="649">
        <v>16.91</v>
      </c>
      <c r="F3811" s="649">
        <v>15.44</v>
      </c>
      <c r="G3811" s="649">
        <v>1.834</v>
      </c>
      <c r="H3811" s="649">
        <v>26.98</v>
      </c>
      <c r="I3811" s="649">
        <v>9.595</v>
      </c>
      <c r="J3811" s="649">
        <v>17.071</v>
      </c>
      <c r="K3811" s="649">
        <v>-0.998</v>
      </c>
      <c r="L3811" s="649">
        <v>-1.0</v>
      </c>
      <c r="M3811" s="649">
        <v>-1.0</v>
      </c>
      <c r="N3811" s="649">
        <v>-1.0</v>
      </c>
      <c r="O3811" s="649">
        <v>1.0</v>
      </c>
      <c r="P3811" s="649">
        <v>-1.0</v>
      </c>
      <c r="Q3811" s="649">
        <v>-1.0</v>
      </c>
      <c r="R3811" s="649">
        <v>1.0</v>
      </c>
      <c r="S3811" s="649">
        <v>-1.0</v>
      </c>
      <c r="T3811" s="649">
        <v>17.361</v>
      </c>
      <c r="U3811" s="649">
        <v>17.312</v>
      </c>
      <c r="V3811" s="649">
        <v>17.128</v>
      </c>
    </row>
    <row r="3812">
      <c r="A3812" s="649">
        <v>6916.0</v>
      </c>
      <c r="B3812" s="649">
        <v>0.0</v>
      </c>
      <c r="C3812" s="649">
        <v>10.538</v>
      </c>
      <c r="D3812" s="649">
        <v>5.253</v>
      </c>
      <c r="E3812" s="649">
        <v>16.91</v>
      </c>
      <c r="F3812" s="649">
        <v>15.44</v>
      </c>
      <c r="G3812" s="649">
        <v>1.828</v>
      </c>
      <c r="H3812" s="649">
        <v>2.01</v>
      </c>
      <c r="I3812" s="649">
        <v>9.78</v>
      </c>
      <c r="J3812" s="649">
        <v>17.522</v>
      </c>
      <c r="K3812" s="649">
        <v>-0.998</v>
      </c>
      <c r="L3812" s="649">
        <v>-1.0</v>
      </c>
      <c r="M3812" s="649">
        <v>-1.0</v>
      </c>
      <c r="N3812" s="649">
        <v>-1.0</v>
      </c>
      <c r="O3812" s="649">
        <v>1.0</v>
      </c>
      <c r="P3812" s="649">
        <v>-1.0</v>
      </c>
      <c r="Q3812" s="649">
        <v>-1.0</v>
      </c>
      <c r="R3812" s="649">
        <v>1.0</v>
      </c>
      <c r="S3812" s="649">
        <v>-1.0</v>
      </c>
      <c r="T3812" s="649">
        <v>17.823</v>
      </c>
      <c r="U3812" s="649">
        <v>17.757</v>
      </c>
      <c r="V3812" s="649">
        <v>17.561</v>
      </c>
    </row>
  </sheetData>
  <mergeCells count="130">
    <mergeCell ref="R920:T920"/>
    <mergeCell ref="R921:T921"/>
    <mergeCell ref="R942:T942"/>
    <mergeCell ref="R943:T943"/>
    <mergeCell ref="R965:T965"/>
    <mergeCell ref="R966:T966"/>
    <mergeCell ref="R1022:T1022"/>
    <mergeCell ref="R1023:T1023"/>
    <mergeCell ref="R1058:T1058"/>
    <mergeCell ref="S1106:U1106"/>
    <mergeCell ref="S1158:U1158"/>
    <mergeCell ref="S1245:U1245"/>
    <mergeCell ref="S1246:U1246"/>
    <mergeCell ref="R1252:T1252"/>
    <mergeCell ref="R117:T117"/>
    <mergeCell ref="R118:T118"/>
    <mergeCell ref="R170:T170"/>
    <mergeCell ref="T183:V183"/>
    <mergeCell ref="S398:U398"/>
    <mergeCell ref="R418:T418"/>
    <mergeCell ref="R438:T438"/>
    <mergeCell ref="R454:T454"/>
    <mergeCell ref="R469:T469"/>
    <mergeCell ref="R485:T485"/>
    <mergeCell ref="R508:T508"/>
    <mergeCell ref="R527:T527"/>
    <mergeCell ref="R547:T547"/>
    <mergeCell ref="R548:T548"/>
    <mergeCell ref="R566:T566"/>
    <mergeCell ref="R567:T567"/>
    <mergeCell ref="R588:T588"/>
    <mergeCell ref="R612:T612"/>
    <mergeCell ref="R613:T613"/>
    <mergeCell ref="R634:T634"/>
    <mergeCell ref="R635:T635"/>
    <mergeCell ref="R660:T660"/>
    <mergeCell ref="R661:T661"/>
    <mergeCell ref="R677:T677"/>
    <mergeCell ref="R699:T699"/>
    <mergeCell ref="R700:T700"/>
    <mergeCell ref="R708:T708"/>
    <mergeCell ref="R719:T719"/>
    <mergeCell ref="R720:T720"/>
    <mergeCell ref="R763:T763"/>
    <mergeCell ref="R764:T764"/>
    <mergeCell ref="R786:T786"/>
    <mergeCell ref="R787:T787"/>
    <mergeCell ref="R814:T814"/>
    <mergeCell ref="R815:T815"/>
    <mergeCell ref="R837:T837"/>
    <mergeCell ref="R838:T838"/>
    <mergeCell ref="R857:T857"/>
    <mergeCell ref="R877:T877"/>
    <mergeCell ref="R878:T878"/>
    <mergeCell ref="R899:T899"/>
    <mergeCell ref="R900:T900"/>
    <mergeCell ref="R1273:T1273"/>
    <mergeCell ref="R1297:T1297"/>
    <mergeCell ref="R1315:T1315"/>
    <mergeCell ref="R1316:T1316"/>
    <mergeCell ref="R1333:T1333"/>
    <mergeCell ref="R1334:T1334"/>
    <mergeCell ref="R1353:T1353"/>
    <mergeCell ref="R1735:T1735"/>
    <mergeCell ref="R1753:T1753"/>
    <mergeCell ref="R1754:T1754"/>
    <mergeCell ref="R1755:T1755"/>
    <mergeCell ref="R1756:T1756"/>
    <mergeCell ref="R1777:T1777"/>
    <mergeCell ref="R1778:T1778"/>
    <mergeCell ref="R1779:T1779"/>
    <mergeCell ref="R1780:T1780"/>
    <mergeCell ref="R1798:T1798"/>
    <mergeCell ref="R1799:T1799"/>
    <mergeCell ref="R1800:T1800"/>
    <mergeCell ref="R1801:T1801"/>
    <mergeCell ref="Q1813:S1813"/>
    <mergeCell ref="R1354:T1354"/>
    <mergeCell ref="R1392:T1392"/>
    <mergeCell ref="R1411:T1411"/>
    <mergeCell ref="R1412:T1412"/>
    <mergeCell ref="R1431:T1431"/>
    <mergeCell ref="R1432:T1432"/>
    <mergeCell ref="R1453:T1453"/>
    <mergeCell ref="R1454:T1454"/>
    <mergeCell ref="R1475:T1475"/>
    <mergeCell ref="R1476:T1476"/>
    <mergeCell ref="R1495:T1495"/>
    <mergeCell ref="R1496:T1496"/>
    <mergeCell ref="R1497:T1497"/>
    <mergeCell ref="R1498:T1498"/>
    <mergeCell ref="R1499:T1499"/>
    <mergeCell ref="R1500:T1500"/>
    <mergeCell ref="R1502:T1502"/>
    <mergeCell ref="R1522:T1522"/>
    <mergeCell ref="R1543:T1543"/>
    <mergeCell ref="R1544:T1544"/>
    <mergeCell ref="R1565:T1565"/>
    <mergeCell ref="R1583:T1583"/>
    <mergeCell ref="R1598:T1598"/>
    <mergeCell ref="R1599:T1599"/>
    <mergeCell ref="R1616:T1616"/>
    <mergeCell ref="R1617:T1617"/>
    <mergeCell ref="S1625:T1625"/>
    <mergeCell ref="R1634:T1634"/>
    <mergeCell ref="R1635:T1635"/>
    <mergeCell ref="R1645:T1645"/>
    <mergeCell ref="R1646:T1646"/>
    <mergeCell ref="R1666:T1666"/>
    <mergeCell ref="R1667:T1667"/>
    <mergeCell ref="R1684:T1684"/>
    <mergeCell ref="R1686:T1686"/>
    <mergeCell ref="R1687:T1687"/>
    <mergeCell ref="R1710:T1710"/>
    <mergeCell ref="R1711:T1711"/>
    <mergeCell ref="R1712:T1712"/>
    <mergeCell ref="R1713:T1713"/>
    <mergeCell ref="R1732:T1732"/>
    <mergeCell ref="R1734:T1734"/>
    <mergeCell ref="R1863:T1863"/>
    <mergeCell ref="R1864:T1864"/>
    <mergeCell ref="R1884:T1884"/>
    <mergeCell ref="R1886:T1886"/>
    <mergeCell ref="R1830:T1830"/>
    <mergeCell ref="R1836:T1836"/>
    <mergeCell ref="R1837:T1837"/>
    <mergeCell ref="R1839:T1839"/>
    <mergeCell ref="R1840:T1840"/>
    <mergeCell ref="R1861:T1861"/>
    <mergeCell ref="R1862:T1862"/>
  </mergeCells>
  <drawing r:id="rId1"/>
</worksheet>
</file>